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Users\hinri\PycharmProjects\wd-parsing\"/>
    </mc:Choice>
  </mc:AlternateContent>
  <xr:revisionPtr revIDLastSave="0" documentId="13_ncr:1_{FD9740C1-1283-405B-9F85-2F502DE5F7DC}" xr6:coauthVersionLast="46" xr6:coauthVersionMax="46" xr10:uidLastSave="{00000000-0000-0000-0000-000000000000}"/>
  <bookViews>
    <workbookView xWindow="-120" yWindow="-120" windowWidth="29040" windowHeight="15840" firstSheet="5" activeTab="5" xr2:uid="{00000000-000D-0000-FFFF-FFFF00000000}"/>
  </bookViews>
  <sheets>
    <sheet name="Sheet" sheetId="1" r:id="rId1"/>
    <sheet name="types" sheetId="9" r:id="rId2"/>
    <sheet name="monographs and volumes" sheetId="10" r:id="rId3"/>
    <sheet name="monographs_volumes titles" sheetId="12" r:id="rId4"/>
    <sheet name="remove_dupl_monographs_vol" sheetId="16" r:id="rId5"/>
    <sheet name="publishers_total" sheetId="26" r:id="rId6"/>
    <sheet name="languages" sheetId="18" r:id="rId7"/>
    <sheet name="OCR_ger" sheetId="20" r:id="rId8"/>
    <sheet name="ger_filtered" sheetId="29" r:id="rId9"/>
    <sheet name="OCR_ger_filtered" sheetId="24" r:id="rId10"/>
    <sheet name="books_per_year" sheetId="2" r:id="rId11"/>
  </sheets>
  <definedNames>
    <definedName name="_xlnm._FilterDatabase" localSheetId="2" hidden="1">'monographs and volumes'!$A$1:$N$2010</definedName>
    <definedName name="_xlnm._FilterDatabase" localSheetId="7" hidden="1">OCR_ger!$A$1:$N$1668</definedName>
    <definedName name="_xlnm._FilterDatabase" localSheetId="4" hidden="1">remove_dupl_monographs_vol!$A$1:$N$1721</definedName>
  </definedNames>
  <calcPr calcId="191029"/>
  <pivotCaches>
    <pivotCache cacheId="0" r:id="rId12"/>
    <pivotCache cacheId="1" r:id="rId13"/>
    <pivotCache cacheId="6" r:id="rId14"/>
    <pivotCache cacheId="11" r:id="rId15"/>
    <pivotCache cacheId="4"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4" i="2" l="1"/>
  <c r="D313" i="2"/>
  <c r="C314" i="2"/>
  <c r="C313" i="2"/>
  <c r="B314" i="2"/>
  <c r="B313" i="2"/>
  <c r="D312" i="2"/>
  <c r="D311" i="2"/>
  <c r="C312" i="2"/>
  <c r="C311" i="2"/>
  <c r="B312" i="2"/>
  <c r="B311" i="2"/>
  <c r="D309" i="2"/>
  <c r="D308" i="2"/>
  <c r="D307" i="2"/>
  <c r="D306" i="2"/>
  <c r="C309" i="2"/>
  <c r="C308" i="2"/>
  <c r="C307" i="2"/>
  <c r="C306"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309" i="2" s="1"/>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308" i="2" s="1"/>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307" i="2" s="1"/>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306" i="2" s="1"/>
  <c r="C304" i="2" l="1"/>
  <c r="B304" i="2"/>
  <c r="D304" i="2"/>
</calcChain>
</file>

<file path=xl/sharedStrings.xml><?xml version="1.0" encoding="utf-8"?>
<sst xmlns="http://schemas.openxmlformats.org/spreadsheetml/2006/main" count="133752" uniqueCount="10133">
  <si>
    <t>title</t>
  </si>
  <si>
    <t>creator</t>
  </si>
  <si>
    <t>subject</t>
  </si>
  <si>
    <t>publisher</t>
  </si>
  <si>
    <t>type</t>
  </si>
  <si>
    <t>digital object identifier</t>
  </si>
  <si>
    <t>physical object identifier</t>
  </si>
  <si>
    <t>URL</t>
  </si>
  <si>
    <t>language</t>
  </si>
  <si>
    <t>date</t>
  </si>
  <si>
    <t>relation</t>
  </si>
  <si>
    <t>coverage</t>
  </si>
  <si>
    <t>OCR URL</t>
  </si>
  <si>
    <t>OCR found?</t>
  </si>
  <si>
    <t>Abrégé de toutes les sciences, ou encyclopédie des enfants; mise dans un nouvel ordre,...</t>
  </si>
  <si>
    <t>Buqcellos, ...; Blocquel, Simon</t>
  </si>
  <si>
    <t>Kinder- und Jugendbücher; Historische Drucke</t>
  </si>
  <si>
    <t>Delarue ;; Castiaux</t>
  </si>
  <si>
    <t>monograph; text</t>
  </si>
  <si>
    <t>PPN766849139</t>
  </si>
  <si>
    <t>PPN548262071</t>
  </si>
  <si>
    <t>http://resolver.staatsbibliothek-berlin.de/SBB0000F13000000000</t>
  </si>
  <si>
    <t>fre</t>
  </si>
  <si>
    <t>1816</t>
  </si>
  <si>
    <t>WegehauptDigital</t>
  </si>
  <si>
    <t>Paris; Lille</t>
  </si>
  <si>
    <t>Naturgeschichte für Kinder</t>
  </si>
  <si>
    <t>Raff, Georg Christian</t>
  </si>
  <si>
    <t>Sammer</t>
  </si>
  <si>
    <t>PPN749770333</t>
  </si>
  <si>
    <t>PPN279536941</t>
  </si>
  <si>
    <t>http://resolver.staatsbibliothek-berlin.de/SBB0000E0AE00000000</t>
  </si>
  <si>
    <t>ger</t>
  </si>
  <si>
    <t>1846</t>
  </si>
  <si>
    <t>Wien</t>
  </si>
  <si>
    <t>Die Entstehung der Erde</t>
  </si>
  <si>
    <t>Kranz, Wilhelm; Meyer, Max Wilhelm</t>
  </si>
  <si>
    <t>Paetel</t>
  </si>
  <si>
    <t>PPN741297272</t>
  </si>
  <si>
    <t>PPN276525892</t>
  </si>
  <si>
    <t>http://resolver.staatsbibliothek-berlin.de/SBB0000CFAB00000000</t>
  </si>
  <si>
    <t>1907</t>
  </si>
  <si>
    <t>Berlin</t>
  </si>
  <si>
    <t>Die Schulwerkstatt; ein Leitfaden zur Einführung der technischen Arbeiten in die Schule</t>
  </si>
  <si>
    <t>Barth, Ernst; Niederley, W.</t>
  </si>
  <si>
    <t>Velhagen &amp; Klasing</t>
  </si>
  <si>
    <t>PPN745116574</t>
  </si>
  <si>
    <t>PPN453868991</t>
  </si>
  <si>
    <t>http://resolver.staatsbibliothek-berlin.de/SBB0000D59B00000000</t>
  </si>
  <si>
    <t>1882</t>
  </si>
  <si>
    <t>Bielefeld [u.a.]</t>
  </si>
  <si>
    <t>Der junge Eisenbahnbauer; eine Anleitung zur Selbstherstellung von Modelleisenbahnen ; mit 118 Abb.</t>
  </si>
  <si>
    <t>Hermuth, Paul</t>
  </si>
  <si>
    <t>Union Dt. Verl.-Gesellsch.</t>
  </si>
  <si>
    <t>PPN744069432</t>
  </si>
  <si>
    <t>PPN559338228</t>
  </si>
  <si>
    <t>http://resolver.staatsbibliothek-berlin.de/SBB0000D52F00000000</t>
  </si>
  <si>
    <t>1916</t>
  </si>
  <si>
    <t>Stuttgart [u.a.]</t>
  </si>
  <si>
    <t>Neuer Räthselschatz; für die Jugend zur Übung im Denken und zur belehrenden Unterhaltung</t>
  </si>
  <si>
    <t>Schäffer, W.</t>
  </si>
  <si>
    <t>Oehmigke</t>
  </si>
  <si>
    <t>PPN745271243</t>
  </si>
  <si>
    <t>PPN573465517</t>
  </si>
  <si>
    <t>http://resolver.staatsbibliothek-berlin.de/SBB0000D67F00000000</t>
  </si>
  <si>
    <t>1865</t>
  </si>
  <si>
    <t>Neu-Ruppin</t>
  </si>
  <si>
    <t>Wander- und Spielbüchlein für Schüler und Schülerinnen</t>
  </si>
  <si>
    <t>Matzdorf, Paul</t>
  </si>
  <si>
    <t>Kinder- und Jugendbücher</t>
  </si>
  <si>
    <t>Strauch</t>
  </si>
  <si>
    <t>PPN745123694</t>
  </si>
  <si>
    <t>PPN56682809X</t>
  </si>
  <si>
    <t>http://resolver.staatsbibliothek-berlin.de/SBB0000D5AD00000000</t>
  </si>
  <si>
    <t>1910</t>
  </si>
  <si>
    <t>Leipzig</t>
  </si>
  <si>
    <t>Causeries sur la science; illustrées de 94 gravures</t>
  </si>
  <si>
    <t>Tissandier, Gaston</t>
  </si>
  <si>
    <t>Hachette</t>
  </si>
  <si>
    <t>PPN745272312</t>
  </si>
  <si>
    <t>PPN578011344</t>
  </si>
  <si>
    <t>http://resolver.staatsbibliothek-berlin.de/SBB0000D68300000000</t>
  </si>
  <si>
    <t>1880</t>
  </si>
  <si>
    <t>Paris</t>
  </si>
  <si>
    <t>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t>
  </si>
  <si>
    <t>Voigt</t>
  </si>
  <si>
    <t>PPN767042255</t>
  </si>
  <si>
    <t>PPN280073852</t>
  </si>
  <si>
    <t>http://resolver.staatsbibliothek-berlin.de/SBB0000F1B700000000</t>
  </si>
  <si>
    <t>1822</t>
  </si>
  <si>
    <t>Nordhausen; Sondershausen</t>
  </si>
  <si>
    <t>Im Grünen oder Die kleinen Pflanzenfreunde; kleine Erzählungen aus dem Pflanzenreich</t>
  </si>
  <si>
    <t>Wagner, Hermann</t>
  </si>
  <si>
    <t>Spamer</t>
  </si>
  <si>
    <t>PPN743675703</t>
  </si>
  <si>
    <t>PPN578788829</t>
  </si>
  <si>
    <t>http://resolver.staatsbibliothek-berlin.de/SBB0000D31400000000</t>
  </si>
  <si>
    <t>1878</t>
  </si>
  <si>
    <t>Das Buch der Gesellschaftsspiele</t>
  </si>
  <si>
    <t>Weller, Hermine</t>
  </si>
  <si>
    <t>Fischer</t>
  </si>
  <si>
    <t>PPN745213553</t>
  </si>
  <si>
    <t>PPN581117719</t>
  </si>
  <si>
    <t>http://resolver.staatsbibliothek-berlin.de/SBB0000D65A00000000</t>
  </si>
  <si>
    <t>Dresden</t>
  </si>
  <si>
    <t>Der gelehrte Spielkamerad; Anleitung für kleine Physiker, Chemiker, Botaniker und Naturfreunde zum Experimentieren, zur Anlage von Pflanzen-, Stein-, Muschel-, Insekten-, Schmetterling-, Vogel-, Briefmarken-Sammlungen ect. sowie zur Pflege der Hausthiere und des Hausgartens ; ein Supplement zum "Spielbuch für Knaben"</t>
  </si>
  <si>
    <t>PPN74270906X</t>
  </si>
  <si>
    <t>PPN578814706</t>
  </si>
  <si>
    <t>http://resolver.staatsbibliothek-berlin.de/SBB0000D2AA00000000</t>
  </si>
  <si>
    <t>1877</t>
  </si>
  <si>
    <t>Des fleißigen Mädchens Koch-Büchlein für die Puppen-Küche</t>
  </si>
  <si>
    <t>Meisel</t>
  </si>
  <si>
    <t>PPN745432069</t>
  </si>
  <si>
    <t>PPN278721036</t>
  </si>
  <si>
    <t>http://resolver.staatsbibliothek-berlin.de/SBB0000D6A800000000</t>
  </si>
  <si>
    <t>1876</t>
  </si>
  <si>
    <t>Leipzig; Herisau; Stuttgart</t>
  </si>
  <si>
    <t>Naturgeschichte für Kinder, von M. Georg Christian Raff, ordentlichen Lehrer der Geschichte und Geographie auf dem Lyceum zu Göttingen. Mit vierzehn Kupfertafeln</t>
  </si>
  <si>
    <t>PPN769119182</t>
  </si>
  <si>
    <t>PPN571683770</t>
  </si>
  <si>
    <t>http://resolver.staatsbibliothek-berlin.de/SBB0000F8A900000000</t>
  </si>
  <si>
    <t>1802</t>
  </si>
  <si>
    <t>Frankfurt; Leipzig</t>
  </si>
  <si>
    <t>Kleine Bilderschule für die Jugend</t>
  </si>
  <si>
    <t>Hausius, Karl Gottlob</t>
  </si>
  <si>
    <t>Voß</t>
  </si>
  <si>
    <t>PPN757417825</t>
  </si>
  <si>
    <t>PPN55916422X</t>
  </si>
  <si>
    <t>http://resolver.staatsbibliothek-berlin.de/SBB0000ED8900000000</t>
  </si>
  <si>
    <t>1807</t>
  </si>
  <si>
    <t>Vollständiges Giftbuch oder Unterricht, die Giftpflanzen, Giftminerale und Giftthiere kennen zu lernen, und Gesundheit und Leben gegen Vergiftungs-Gefahren sicher zu stellen</t>
  </si>
  <si>
    <t>PPN770137474</t>
  </si>
  <si>
    <t>PPN406020620</t>
  </si>
  <si>
    <t>http://resolver.staatsbibliothek-berlin.de/SBB0001031A00000000</t>
  </si>
  <si>
    <t>1817</t>
  </si>
  <si>
    <t>Sondershausen</t>
  </si>
  <si>
    <t>Schneiders Typen-Atlas; naturwissenschaftlich-geographischer Hand-Atlas für Schule und Haus</t>
  </si>
  <si>
    <t>Schneider, Oskar; Claudius, W.; Leutemann, H.; Mützel, G.; Seidel, C. F.</t>
  </si>
  <si>
    <t>Meinhold</t>
  </si>
  <si>
    <t>PPN743969359</t>
  </si>
  <si>
    <t>PPN574227601</t>
  </si>
  <si>
    <t>http://resolver.staatsbibliothek-berlin.de/SBB0000D4C500000000</t>
  </si>
  <si>
    <t>1885</t>
  </si>
  <si>
    <t>Das Buch wunderbarer Erfindungen; in Schilderungen f. d. reifere Jugend : mit 125 Abb. u. 1 Titelbild.</t>
  </si>
  <si>
    <t>Thomas, Louis</t>
  </si>
  <si>
    <t>PPN756689090</t>
  </si>
  <si>
    <t>PPN578154765</t>
  </si>
  <si>
    <t>http://resolver.staatsbibliothek-berlin.de/SBB0000EBC100000000</t>
  </si>
  <si>
    <t>1860</t>
  </si>
  <si>
    <t>Naturgeschichte der Vögel; mit besonderer Berücksichtigung der in Deutschland vorkommenden Vögel und Belehrung über Zucht und Wartung der Haus- und Stubenvögel</t>
  </si>
  <si>
    <t>Abendroth, Carl</t>
  </si>
  <si>
    <t>Baensch</t>
  </si>
  <si>
    <t>PPN744053714</t>
  </si>
  <si>
    <t>PPN538752823</t>
  </si>
  <si>
    <t>http://resolver.staatsbibliothek-berlin.de/SBB0000D51E00000000</t>
  </si>
  <si>
    <t>1870</t>
  </si>
  <si>
    <t>Abrégé de toutes les sciences à l'usage des enfans de six ans jusqu' a douze; on y a joint un abrégé de l'histoire de Brandebourg</t>
  </si>
  <si>
    <t>Formey, Jean-Henri-Samuel</t>
  </si>
  <si>
    <t>Horvath</t>
  </si>
  <si>
    <t>PPN76623858X</t>
  </si>
  <si>
    <t>PPN557396433</t>
  </si>
  <si>
    <t>http://resolver.staatsbibliothek-berlin.de/SBB0000EE5000000000</t>
  </si>
  <si>
    <t>1803</t>
  </si>
  <si>
    <t>Potsdam</t>
  </si>
  <si>
    <t>Jagden-Bilderbuch für die liebe Jugend; mit 9 lithographirten Darstellungen</t>
  </si>
  <si>
    <t>PPN770079113</t>
  </si>
  <si>
    <t>PPN491349475</t>
  </si>
  <si>
    <t>http://resolver.staatsbibliothek-berlin.de/SBB000102A700000000</t>
  </si>
  <si>
    <t>[S.l.]</t>
  </si>
  <si>
    <t>Neues und bewährtes illustriertes Kochbuch für alle Stände; zuverlässige Anleitung zur Bereitung der verschiedenartigsten Speisen, Backwerke, Getränke etc. ; nach eigener, vieljähriger Erfahrung</t>
  </si>
  <si>
    <t>Davithis, H.</t>
  </si>
  <si>
    <t>Enßlin und Laiblin</t>
  </si>
  <si>
    <t>PPN745127495</t>
  </si>
  <si>
    <t>PPN278540538</t>
  </si>
  <si>
    <t>http://resolver.staatsbibliothek-berlin.de/SBB0000D5C100000000</t>
  </si>
  <si>
    <t>1905</t>
  </si>
  <si>
    <t>Reutlingen</t>
  </si>
  <si>
    <t>An der Werkbank; Anleitung zur Handfertigkeit mit besonderer Berücksichtigung der Herstellung physikalischer Apparate ; für mittlere und reife Schüler</t>
  </si>
  <si>
    <t>Gscheidlen, Emanuel</t>
  </si>
  <si>
    <t>Teubner</t>
  </si>
  <si>
    <t>PPN745118615</t>
  </si>
  <si>
    <t>PPN223999733</t>
  </si>
  <si>
    <t>http://resolver.staatsbibliothek-berlin.de/SBB0000D59F00000000</t>
  </si>
  <si>
    <t>1912</t>
  </si>
  <si>
    <t>Berlin; Leipzig</t>
  </si>
  <si>
    <t>Die Schöpfung der Erde; die Urwelt und die Urgeschöpfe bis zum Auftreten des Menschen ; Blicke in das Erdinnere ; Wanderungen in die Gebirgswelt, namentlich unsres Veterlandes, nach Kreuz und Quer ; mit reiferen Schülern unternommen</t>
  </si>
  <si>
    <t>Hintze, Eduard</t>
  </si>
  <si>
    <t>PPN742493695</t>
  </si>
  <si>
    <t>PPN341499900</t>
  </si>
  <si>
    <t>http://resolver.staatsbibliothek-berlin.de/SBB0000D1BE00000000</t>
  </si>
  <si>
    <t>Leipzig, Berlin</t>
  </si>
  <si>
    <t>Der Weltspiegel; das Wissenswürdigste vom Weltgebäude, von der Erde, von den Völkern der Erde</t>
  </si>
  <si>
    <t>Hoffmann, Friedrich</t>
  </si>
  <si>
    <t>Schmidt &amp; Spring; Lithographische Anstalt von Engelhorn und Hochdanz</t>
  </si>
  <si>
    <t>PPN766156990</t>
  </si>
  <si>
    <t>PPN279154607</t>
  </si>
  <si>
    <t>http://resolver.staatsbibliothek-berlin.de/SBB0000EE1D00000000</t>
  </si>
  <si>
    <t>1844</t>
  </si>
  <si>
    <t>Stuttgart; Stuttgart</t>
  </si>
  <si>
    <t>Naturgeschichte; der Jugend gewidmet</t>
  </si>
  <si>
    <t>Hoffmann</t>
  </si>
  <si>
    <t>PPN770457983</t>
  </si>
  <si>
    <t>PPN408013931</t>
  </si>
  <si>
    <t>http://resolver.staatsbibliothek-berlin.de/SBB0001049700000000</t>
  </si>
  <si>
    <t>Stuttgart</t>
  </si>
  <si>
    <t>Lehrbuch der Sternkunde; für Schulen und zum Selbstunterrichte</t>
  </si>
  <si>
    <t>Schubert, Gotthilf Heinrich</t>
  </si>
  <si>
    <t>Weber</t>
  </si>
  <si>
    <t>PPN750739150</t>
  </si>
  <si>
    <t>PPN311822029</t>
  </si>
  <si>
    <t>http://resolver.staatsbibliothek-berlin.de/SBB0000E3CF00000000</t>
  </si>
  <si>
    <t>1832</t>
  </si>
  <si>
    <t>München</t>
  </si>
  <si>
    <t>Leichte Künsteleien zum Vergnügen und zum Nutzen für Kinder und Nichtkinder; Ein Buch mannigfaltigen Inhaltes</t>
  </si>
  <si>
    <t>Rockstroh, Heinrich</t>
  </si>
  <si>
    <t>Wittich</t>
  </si>
  <si>
    <t>PPN767041380</t>
  </si>
  <si>
    <t>PPN556113098</t>
  </si>
  <si>
    <t>http://resolver.staatsbibliothek-berlin.de/SBB0000F1B600000000</t>
  </si>
  <si>
    <t>1819</t>
  </si>
  <si>
    <t>Europäische Bilder und Skizzen; zur Belehrung für die reifere Jugend</t>
  </si>
  <si>
    <t>Hoffmann, Julius; Hosemann, Theodor</t>
  </si>
  <si>
    <t>Trewendt</t>
  </si>
  <si>
    <t>PPN771014600</t>
  </si>
  <si>
    <t>PPN265186358</t>
  </si>
  <si>
    <t>http://resolver.staatsbibliothek-berlin.de/SBB00010A6400000000</t>
  </si>
  <si>
    <t>1858</t>
  </si>
  <si>
    <t>Breslau</t>
  </si>
  <si>
    <t>Malerische Naturgeschichte der drei Reiche für Schule und Haus; Mit besonderer Beziehung auf das practische Leben bearbeitet von F[riedrich] W[ilhelm] Lindner; unter Mitwirkung von Dr. Fr. H. A. Lachmann</t>
  </si>
  <si>
    <t>Lachmann, Fr. H. A.; Lindner, Friedrich Wilhelm</t>
  </si>
  <si>
    <t>Oehme &amp; Müller</t>
  </si>
  <si>
    <t>PPN770463371</t>
  </si>
  <si>
    <t>PPN42077016X</t>
  </si>
  <si>
    <t>http://resolver.staatsbibliothek-berlin.de/SBB000104A200000000</t>
  </si>
  <si>
    <t>1840</t>
  </si>
  <si>
    <t>Braunschweig</t>
  </si>
  <si>
    <t>Allerlei schöne Bilderrätsel für Jung und Alt</t>
  </si>
  <si>
    <t>PPN74513548X</t>
  </si>
  <si>
    <t>PPN30847046X</t>
  </si>
  <si>
    <t>http://resolver.staatsbibliothek-berlin.de/SBB0000D5D100000000</t>
  </si>
  <si>
    <t>Der Hausbau; oder erste Begriffe von Staat und den vorzüglichsten Ständen, Handwerken, Fabriken, Künsten, Wissenschaften u. d. gl. für Kinder</t>
  </si>
  <si>
    <t>Werlich, August Karl Friedrich</t>
  </si>
  <si>
    <t>Juniussische Buchhandlung</t>
  </si>
  <si>
    <t>PPN756639891</t>
  </si>
  <si>
    <t>PPN579566781</t>
  </si>
  <si>
    <t>http://resolver.staatsbibliothek-berlin.de/SBB0000EB7900000000</t>
  </si>
  <si>
    <t>1804</t>
  </si>
  <si>
    <t>Gemählde aus der Natur und dem Menschenleben, in einer Reihe von Schilderungen merkwürdiger Naturerscheinungen und gefahrvoller Reiseabentheuer; zum Nutzen und Vergnügen der Jugend</t>
  </si>
  <si>
    <t>Albertus, D. J. C.</t>
  </si>
  <si>
    <t>Kaiser</t>
  </si>
  <si>
    <t>PPN781283116</t>
  </si>
  <si>
    <t>PPN541529498</t>
  </si>
  <si>
    <t>http://resolver.staatsbibliothek-berlin.de/SBB0001555D00000000</t>
  </si>
  <si>
    <t>1830</t>
  </si>
  <si>
    <t>Grätz</t>
  </si>
  <si>
    <t>Kurzer Unterricht in der Naturwissenschaft für die Jugend</t>
  </si>
  <si>
    <t>Uihlein, Joseph</t>
  </si>
  <si>
    <t>Andreä</t>
  </si>
  <si>
    <t>PPN770157742</t>
  </si>
  <si>
    <t>PPN366080202</t>
  </si>
  <si>
    <t>http://resolver.staatsbibliothek-berlin.de/SBB0001033900000000</t>
  </si>
  <si>
    <t>1810</t>
  </si>
  <si>
    <t>Frankfurt am Main</t>
  </si>
  <si>
    <t>F. Martin's Naturgeschichte für die Jugend beiderlei Geschlechts; mit dreihundert Abbildungen und zwanzig Holzschnitten</t>
  </si>
  <si>
    <t>Kolb, Christian Friedrich August; Martin, F.</t>
  </si>
  <si>
    <t>Schmidt &amp; Spring</t>
  </si>
  <si>
    <t>PPN741294397</t>
  </si>
  <si>
    <t>PPN566740400</t>
  </si>
  <si>
    <t>http://resolver.staatsbibliothek-berlin.de/SBB0000CFA500000000</t>
  </si>
  <si>
    <t>Aus Werkstatt und Welt; eine Festgabe für die werkthätige Jugend dargereicht von Leipz. Fortbildungsschuldirektoren u.-Lehrern</t>
  </si>
  <si>
    <t>Hahn; Schmidt</t>
  </si>
  <si>
    <t>PPN770851347</t>
  </si>
  <si>
    <t>PPN581182618</t>
  </si>
  <si>
    <t>http://resolver.staatsbibliothek-berlin.de/SBB0001070300000000</t>
  </si>
  <si>
    <t>1901</t>
  </si>
  <si>
    <t>Leipzig; Leipzig</t>
  </si>
  <si>
    <t>Mittheilungen aus dem Gebiet der Naturkunde und dem Menschenleben für die Jugend ; mit 25 col. Abb.</t>
  </si>
  <si>
    <t>Maukisch, Heinrich Eduard</t>
  </si>
  <si>
    <t>Fischer u. Fuchs</t>
  </si>
  <si>
    <t>PPN766619389</t>
  </si>
  <si>
    <t>PPN566841444</t>
  </si>
  <si>
    <t>http://resolver.staatsbibliothek-berlin.de/SBB0000F00A00000000</t>
  </si>
  <si>
    <t>1835</t>
  </si>
  <si>
    <t>Čudesa bez čudesʹ; malenkaja fizika v priměnenii kʹ zabavamʹ/ sost. A. P. Nečaev. S 172 ris.</t>
  </si>
  <si>
    <t>Nečaev, A. P.</t>
  </si>
  <si>
    <t>Lukovnikov</t>
  </si>
  <si>
    <t>PPN742094227</t>
  </si>
  <si>
    <t>PPN280334869</t>
  </si>
  <si>
    <t>http://resolver.staatsbibliothek-berlin.de/SBB0000D0A100000000</t>
  </si>
  <si>
    <t>rus</t>
  </si>
  <si>
    <t>1911</t>
  </si>
  <si>
    <t>Spb. [St. Petersburg]</t>
  </si>
  <si>
    <t>Nun rathe einmal!; Räthselbüchlein für Kinder von 5 - 10 Jahren</t>
  </si>
  <si>
    <t>Flinzer, Fedor</t>
  </si>
  <si>
    <t>Focke</t>
  </si>
  <si>
    <t>PPN745597041</t>
  </si>
  <si>
    <t>PPN568651901</t>
  </si>
  <si>
    <t>http://resolver.staatsbibliothek-berlin.de/SBB0000D6F200000000</t>
  </si>
  <si>
    <t>1864</t>
  </si>
  <si>
    <t>Chemnitz</t>
  </si>
  <si>
    <t>Räthselkranz für Alt und Jung</t>
  </si>
  <si>
    <t>Ruhkopf, Julie</t>
  </si>
  <si>
    <t>Flemming</t>
  </si>
  <si>
    <t>PPN74623791X</t>
  </si>
  <si>
    <t>PPN476384494</t>
  </si>
  <si>
    <t>http://resolver.staatsbibliothek-berlin.de/SBB0000D85700000000</t>
  </si>
  <si>
    <t>1861</t>
  </si>
  <si>
    <t>Glogau</t>
  </si>
  <si>
    <t>Merkwürdige Reisen der Gutmannschen Familie; ein Weihnachts- und Geburtstags-Geschenk für die Jugend</t>
  </si>
  <si>
    <t>Ramberg, H.; Boettger, G.; Dassel, Chr.</t>
  </si>
  <si>
    <t>Brüder Hahn</t>
  </si>
  <si>
    <t>PPN746870108</t>
  </si>
  <si>
    <t>PPN363821880</t>
  </si>
  <si>
    <t>http://resolver.staatsbibliothek-berlin.de/SBB0000DBD600000000</t>
  </si>
  <si>
    <t>Hannover</t>
  </si>
  <si>
    <t>Recipes</t>
  </si>
  <si>
    <t>Orr</t>
  </si>
  <si>
    <t>PPN746034628</t>
  </si>
  <si>
    <t>PPN279781792</t>
  </si>
  <si>
    <t>http://resolver.staatsbibliothek-berlin.de/SBB0000D7DD00000000</t>
  </si>
  <si>
    <t>eng</t>
  </si>
  <si>
    <t>1883</t>
  </si>
  <si>
    <t>Springfield, Mass.</t>
  </si>
  <si>
    <t>Das Turnen in den Spielen der Mädchen; eine Auswahl nützlicher und passender Jugend- und Bewegungspiele ; zur geistigen und körperlichen Erholung des jüngeren Mädchenalters wie als Beitrag zu einer naturgemäßen Jugenderziehung</t>
  </si>
  <si>
    <t>Bürkner, Hugo; Kloss, Moritz</t>
  </si>
  <si>
    <t>Schönfeld</t>
  </si>
  <si>
    <t>PPN770493564</t>
  </si>
  <si>
    <t>PPN27843424X</t>
  </si>
  <si>
    <t>http://resolver.staatsbibliothek-berlin.de/SBB000104D400000000</t>
  </si>
  <si>
    <t>1862</t>
  </si>
  <si>
    <t>Das Ein-mal-Eins in Bilderpracht, wie es den Kindern Freude macht</t>
  </si>
  <si>
    <t>Reinhardt, Aug.; Reinhardt, V.</t>
  </si>
  <si>
    <t>Kaufmann</t>
  </si>
  <si>
    <t>PPN741360802</t>
  </si>
  <si>
    <t>PPN572962495</t>
  </si>
  <si>
    <t>http://resolver.staatsbibliothek-berlin.de/SBB0000CFF400000000</t>
  </si>
  <si>
    <t>Natur-Paradoxe; ein Buch für die Jugend zur Erklärung von Erscheinungen, die mit der täglichen Erfahrung in Widerspruch zu stehen scheinen ; nach Dr. W. Hampson's 'Paradoxes of nature and science'</t>
  </si>
  <si>
    <t>Schäffer, C.; Hampson, William</t>
  </si>
  <si>
    <t>PPN741671417</t>
  </si>
  <si>
    <t>PPN408347201</t>
  </si>
  <si>
    <t>http://resolver.staatsbibliothek-berlin.de/SBB0000D04500000000</t>
  </si>
  <si>
    <t>1908</t>
  </si>
  <si>
    <t>Leipzig; Berlin</t>
  </si>
  <si>
    <t>Die Meteorologie in Erklärungen und Erzählungen; ein nützliches und unterhaltendes Lesebuch für die reifere Jugend</t>
  </si>
  <si>
    <t>Moshamer, Joseph A.</t>
  </si>
  <si>
    <t>Im Verl. der k. k. Schulbücher-Verschleiß-Administration</t>
  </si>
  <si>
    <t>PPN770192904</t>
  </si>
  <si>
    <t>PPN348919875</t>
  </si>
  <si>
    <t>http://resolver.staatsbibliothek-berlin.de/SBB0001037500000000</t>
  </si>
  <si>
    <t>Naturstudien im Hause; Plaudereien in der Dämmerstunde ; ein Buch für die Jugend</t>
  </si>
  <si>
    <t>Schwindrazheim, O.; Kraepelin, Karl</t>
  </si>
  <si>
    <t>PPN742265854</t>
  </si>
  <si>
    <t>PPN075438097</t>
  </si>
  <si>
    <t>http://resolver.staatsbibliothek-berlin.de/SBB0000D0DF00000000</t>
  </si>
  <si>
    <t>Peter Parley's Visit to London; during the coronation of Queen Victoria</t>
  </si>
  <si>
    <t>Viktoria &lt; Großbritannien, Königin&gt;; Parley, Peter</t>
  </si>
  <si>
    <t>Tilt</t>
  </si>
  <si>
    <t>PPN771192134</t>
  </si>
  <si>
    <t>PPN27953969X</t>
  </si>
  <si>
    <t>http://resolver.staatsbibliothek-berlin.de/SBB0001262E00000000</t>
  </si>
  <si>
    <t>1839</t>
  </si>
  <si>
    <t>London</t>
  </si>
  <si>
    <t>Die kleinen Gärtner, oder Gartenbeschäftigungen für Kinder; enthält einen deutlichen Unterricht, wie Kinder einen kleinen Garten anlegen, behandeln und abwarten können, ohne dabey einen Gärtner zu Hülfe zu nehmen : mit Kupfern</t>
  </si>
  <si>
    <t>Poscharsky, Christian Friedrich</t>
  </si>
  <si>
    <t>Friese</t>
  </si>
  <si>
    <t>PPN769382053</t>
  </si>
  <si>
    <t>PPN389953334</t>
  </si>
  <si>
    <t>http://resolver.staatsbibliothek-berlin.de/SBB0000F96300000000</t>
  </si>
  <si>
    <t>Pirna</t>
  </si>
  <si>
    <t>Carl der Tausendkünstler, oder: Sammlung einfacher und künstlicher, großentheils neuer mechanischer, chemischer, magnetischer und Kartenkunststücke und arithmetischer Belustigungen zur angenehmen geselligen Unterhaltung</t>
  </si>
  <si>
    <t>Kerndörffer, Heinrich August</t>
  </si>
  <si>
    <t>Cnobloch</t>
  </si>
  <si>
    <t>PPN766428656</t>
  </si>
  <si>
    <t>PPN560665571</t>
  </si>
  <si>
    <t>http://resolver.staatsbibliothek-berlin.de/SBB0000EF3700000000</t>
  </si>
  <si>
    <t>Der illustrirte Jugendfreund; Schilderungen des Weltgebäudes und seiner Wunder ; in Bilder aus der Natur, dem Leben der Menschen und der Thiere der Vergangenheit und Gegenwart</t>
  </si>
  <si>
    <t>PPN767132297</t>
  </si>
  <si>
    <t>PPN578175231</t>
  </si>
  <si>
    <t>http://resolver.staatsbibliothek-berlin.de/SBB0000F2BB00000000</t>
  </si>
  <si>
    <t>1852</t>
  </si>
  <si>
    <t>The Child's guide to knowledge; being a collection of useful and familiar questions and answers on every-day subjects; adapted for young persons, and arranged in the most simple and easy language ; by a Lady</t>
  </si>
  <si>
    <t>Simpkin [u.a.]</t>
  </si>
  <si>
    <t>PPN745137695</t>
  </si>
  <si>
    <t>PPN550723854</t>
  </si>
  <si>
    <t>http://resolver.staatsbibliothek-berlin.de/SBB0000D5D600000000</t>
  </si>
  <si>
    <t>1871</t>
  </si>
  <si>
    <t>Kleine Bilder-Encyclopedie; [für junge Knaben und Mädchen]</t>
  </si>
  <si>
    <t>Rücker]</t>
  </si>
  <si>
    <t>PPN770565247</t>
  </si>
  <si>
    <t>PPN445549262</t>
  </si>
  <si>
    <t>http://resolver.staatsbibliothek-berlin.de/SBB0001055A00000000</t>
  </si>
  <si>
    <t>1808</t>
  </si>
  <si>
    <t>[Berlin</t>
  </si>
  <si>
    <t>Meyer, F. A. A.; Raff, Georg Christian</t>
  </si>
  <si>
    <t>Dieterich</t>
  </si>
  <si>
    <t>PPN769384986</t>
  </si>
  <si>
    <t>PPN141087994</t>
  </si>
  <si>
    <t>http://resolver.staatsbibliothek-berlin.de/SBB0000F96900000000</t>
  </si>
  <si>
    <t>1827</t>
  </si>
  <si>
    <t>Göttingen</t>
  </si>
  <si>
    <t>Kochbüchlein für die Puppenküche oder erste Anweisung zum Kochen; Für Mädchen von 8-14 Jahren</t>
  </si>
  <si>
    <t>Löffler, Henriette; Bimbach, Julie</t>
  </si>
  <si>
    <t>Schreiber</t>
  </si>
  <si>
    <t>PPN769117392</t>
  </si>
  <si>
    <t>PPN548218307</t>
  </si>
  <si>
    <t>http://resolver.staatsbibliothek-berlin.de/SBB0000F8A000000000</t>
  </si>
  <si>
    <t>Eßlingen</t>
  </si>
  <si>
    <t>Naturgeschichte der deutschen Schmetterlinge für die Jugend; Nebst einer passenden Anweisung, sie zu fangen, zuzubereiten, zu ordnen und unbeschädigt zu erhalten</t>
  </si>
  <si>
    <t>Groß</t>
  </si>
  <si>
    <t>PPN75101611X</t>
  </si>
  <si>
    <t>PPN568829980</t>
  </si>
  <si>
    <t>http://resolver.staatsbibliothek-berlin.de/SBB0000E42300000000</t>
  </si>
  <si>
    <t>1805</t>
  </si>
  <si>
    <t>Halberstadt</t>
  </si>
  <si>
    <t>Illustrirte Naturgeschichte für die Jugend; mit mehr als 200 color. Abb.</t>
  </si>
  <si>
    <t>Schubert, Ferdinand; Schubert, Carl</t>
  </si>
  <si>
    <t>Sallmayer</t>
  </si>
  <si>
    <t>PPN749885149</t>
  </si>
  <si>
    <t>PPN574523774</t>
  </si>
  <si>
    <t>http://resolver.staatsbibliothek-berlin.de/SBB0000E14B00000000</t>
  </si>
  <si>
    <t>1856</t>
  </si>
  <si>
    <t>Spielbuch; enthaltend Gesellschaftsspiele, Auslösen der Pfänder, Rätsel, Charaden</t>
  </si>
  <si>
    <t>Löwicke, Robert</t>
  </si>
  <si>
    <t>PPN745605478</t>
  </si>
  <si>
    <t>PPN566420597</t>
  </si>
  <si>
    <t>http://resolver.staatsbibliothek-berlin.de/SBB0000D71400000000</t>
  </si>
  <si>
    <t>1887</t>
  </si>
  <si>
    <t>Reise einer Tante in vieler Herren Länder</t>
  </si>
  <si>
    <t>Bernhardi, Elisabeth Eleonore</t>
  </si>
  <si>
    <t>PPN77088976X</t>
  </si>
  <si>
    <t>PPN444747249</t>
  </si>
  <si>
    <t>http://resolver.staatsbibliothek-berlin.de/SBB0001074200000000</t>
  </si>
  <si>
    <t>[Freiberg]</t>
  </si>
  <si>
    <t>Naturgeschichte der Insekten für die Jugend ; Mit Kupfern</t>
  </si>
  <si>
    <t>Campe</t>
  </si>
  <si>
    <t>PPN770372821</t>
  </si>
  <si>
    <t>PPN32489211X</t>
  </si>
  <si>
    <t>http://resolver.staatsbibliothek-berlin.de/SBB0001046000000000</t>
  </si>
  <si>
    <t>1820</t>
  </si>
  <si>
    <t>Nürnberg</t>
  </si>
  <si>
    <t>Kleines Käferbuch für Knaben; eine Anleitung zur Kenntniß der Käfer im Allgemeinen wie auch zur Anlage und zweckmäßigen Einrichtung von Käfersammlungen ; mit 72 illuminierten Abbildungen auf 5 Tafeln</t>
  </si>
  <si>
    <t>Hendel</t>
  </si>
  <si>
    <t>PPN742562549</t>
  </si>
  <si>
    <t>PPN560569718</t>
  </si>
  <si>
    <t>http://resolver.staatsbibliothek-berlin.de/SBB0000D21A00000000</t>
  </si>
  <si>
    <t>Halle</t>
  </si>
  <si>
    <t>Entdeckungsreisen in Haus und Hof; mit seinen jungen Freunden unternommen</t>
  </si>
  <si>
    <t>Wagner, H.</t>
  </si>
  <si>
    <t>PPN74364154X</t>
  </si>
  <si>
    <t>PPN270201556</t>
  </si>
  <si>
    <t>http://resolver.staatsbibliothek-berlin.de/SBB0000D30500000000</t>
  </si>
  <si>
    <t>1866</t>
  </si>
  <si>
    <t>[Rätselbuch]</t>
  </si>
  <si>
    <t>PPN766622541</t>
  </si>
  <si>
    <t>PPN571694535</t>
  </si>
  <si>
    <t>http://resolver.staatsbibliothek-berlin.de/SBB0000F01000000000</t>
  </si>
  <si>
    <t>Naturstudien im Garten; Plaudereien am Sonntag Nachmittag ; ein Buch für die Jugend</t>
  </si>
  <si>
    <t>PPN742297330</t>
  </si>
  <si>
    <t>PPN075795655</t>
  </si>
  <si>
    <t>http://resolver.staatsbibliothek-berlin.de/SBB0000D0EF00000000</t>
  </si>
  <si>
    <t>Charakterbilder aus der Thierwelt verschiedener Welttheile; zur Belehrung und Unterhaltung der Jugend</t>
  </si>
  <si>
    <t>Hoffmann, W.</t>
  </si>
  <si>
    <t>Nitzschke</t>
  </si>
  <si>
    <t>PPN743630491</t>
  </si>
  <si>
    <t>PPN26518777X</t>
  </si>
  <si>
    <t>http://resolver.staatsbibliothek-berlin.de/SBB0000D2F600000000</t>
  </si>
  <si>
    <t>Neue Wanderungen durch die Thierwelt; ein Buch für Knaben und Mädchen</t>
  </si>
  <si>
    <t>Kirchhoff, Johann; Reichenbach, A. B.</t>
  </si>
  <si>
    <t>Kretzschmar</t>
  </si>
  <si>
    <t>PPN770577199</t>
  </si>
  <si>
    <t>PPN311107745</t>
  </si>
  <si>
    <t>http://resolver.staatsbibliothek-berlin.de/SBB0001057F00000000</t>
  </si>
  <si>
    <t>1848</t>
  </si>
  <si>
    <t>Reisen in die Ferne oder Vater Reinhold's Mittheilungen über die Erde und ihre Bewohner; ein Lese- und Bilderbuch zur Belehrung und Unterhaltung der Jugend in der Völkerkunde und Erdbeschreibung</t>
  </si>
  <si>
    <t>Geissler, ...; Boettger, Gottlieb; Maukisch, Heinrich Eduard</t>
  </si>
  <si>
    <t>Taubert</t>
  </si>
  <si>
    <t>PPN77101631X</t>
  </si>
  <si>
    <t>PPN278734375</t>
  </si>
  <si>
    <t>http://resolver.staatsbibliothek-berlin.de/SBB00010A6800000000</t>
  </si>
  <si>
    <t>1836</t>
  </si>
  <si>
    <t>Lustige Bilder-Räthsel für kluge Kinder</t>
  </si>
  <si>
    <t>Breitschwert, W.</t>
  </si>
  <si>
    <t>Hoffmann &lt;Thienemann&gt;</t>
  </si>
  <si>
    <t>PPN745436269</t>
  </si>
  <si>
    <t>PPN279375425</t>
  </si>
  <si>
    <t>http://resolver.staatsbibliothek-berlin.de/SBB0000D6B000000000</t>
  </si>
  <si>
    <t>1875</t>
  </si>
  <si>
    <t>Wie viel sind's?; Ein Bilderbuch</t>
  </si>
  <si>
    <t>Schmidhammer, Arpad; Holst, Adolf</t>
  </si>
  <si>
    <t>Scholz</t>
  </si>
  <si>
    <t>PPN770464904</t>
  </si>
  <si>
    <t>PPN57409041X</t>
  </si>
  <si>
    <t>http://resolver.staatsbibliothek-berlin.de/SBB000104A500000000</t>
  </si>
  <si>
    <t>1913</t>
  </si>
  <si>
    <t>Mainz</t>
  </si>
  <si>
    <t>Nun rath' einmal!; Illustrirtes Räthselbuch für artige Kinder</t>
  </si>
  <si>
    <t>Gerstenberg, Karl</t>
  </si>
  <si>
    <t>PPN745435734</t>
  </si>
  <si>
    <t>PPN558101321</t>
  </si>
  <si>
    <t>http://resolver.staatsbibliothek-berlin.de/SBB0000D6AE00000000</t>
  </si>
  <si>
    <t>Der Thiergarten zu Lilienthal; Ein unterhaltendes naturgeschichtliches Bilder- und Lesebuch für die Jugend ... (Mit 12 großen u. 82 kleineren Abbildungen in schönem Farbendruck.)</t>
  </si>
  <si>
    <t>Beumer, Philipp Jakob</t>
  </si>
  <si>
    <t>Bagel</t>
  </si>
  <si>
    <t>PPN770507050</t>
  </si>
  <si>
    <t>PPN44513125X</t>
  </si>
  <si>
    <t>http://resolver.staatsbibliothek-berlin.de/SBB000104E500000000</t>
  </si>
  <si>
    <t>1850</t>
  </si>
  <si>
    <t>Wesel</t>
  </si>
  <si>
    <t>Zoologie du jeune age ou histoire naturelle des animaux; écrite pour la jeunesse</t>
  </si>
  <si>
    <t>Lereboullet, Auguste</t>
  </si>
  <si>
    <t>Derivaux</t>
  </si>
  <si>
    <t>PPN749918349</t>
  </si>
  <si>
    <t>PPN280187092</t>
  </si>
  <si>
    <t>http://resolver.staatsbibliothek-berlin.de/SBB0000E19400000000</t>
  </si>
  <si>
    <t>Strasbourg</t>
  </si>
  <si>
    <t>Naturgeschichte der reißenden Thiere; Thierschilderungen für Freunde der Natur u. die Jugend aller Stände ; Mit 36 colorierten Taf. Original-Abb.</t>
  </si>
  <si>
    <t>Mann, Gustav</t>
  </si>
  <si>
    <t>Schweizerbart</t>
  </si>
  <si>
    <t>PPN757120954</t>
  </si>
  <si>
    <t>PPN566464845</t>
  </si>
  <si>
    <t>http://resolver.staatsbibliothek-berlin.de/SBB0000ECEC00000000</t>
  </si>
  <si>
    <t>1857</t>
  </si>
  <si>
    <t>Die Naturgeschichte für Kinder und Elementarschüler; oder erster Unterricht über das Mineralreich, Pflanzenreich und Thierreich. Mit über 300 color. Abb.</t>
  </si>
  <si>
    <t>Schreiber &amp; Schill</t>
  </si>
  <si>
    <t>PPN770201407</t>
  </si>
  <si>
    <t>PPN389491020</t>
  </si>
  <si>
    <t>http://resolver.staatsbibliothek-berlin.de/SBB0001039700000000</t>
  </si>
  <si>
    <t>1855</t>
  </si>
  <si>
    <t>Neuer Orbis Pictus für die Jugend oder Schauplatz der Natur, der Kunst und des Menschenlebens in 322 lithographischen Abbildungen mit genauer Erklärung in deutscher, lateinischer, französischer und englischer Sprache</t>
  </si>
  <si>
    <t>Gailer, Jacob E.; Comenius, Johann Amos</t>
  </si>
  <si>
    <t>Mäcken</t>
  </si>
  <si>
    <t>PPN767066812</t>
  </si>
  <si>
    <t>PPN230802753</t>
  </si>
  <si>
    <t>http://resolver.staatsbibliothek-berlin.de/SBB0000F20600000000</t>
  </si>
  <si>
    <t>Biblische Naturgeschichte für Schulen und Familien</t>
  </si>
  <si>
    <t>Barth, Christian Gottlob</t>
  </si>
  <si>
    <t>Vereinsbuchhandl. [usw.]</t>
  </si>
  <si>
    <t>PPN743860241</t>
  </si>
  <si>
    <t>PPN54707901X</t>
  </si>
  <si>
    <t>http://resolver.staatsbibliothek-berlin.de/SBB0000D35E00000000</t>
  </si>
  <si>
    <t>1874</t>
  </si>
  <si>
    <t>Calw</t>
  </si>
  <si>
    <t>Die Schwarzwald-Reise; Eine christliche Erzählung und zugleich eine landschaftliche Beschreibung, natürliche Geographie und Geognosie des würtembergischen Schwarzwaldes ; Für die Jugend der höheren Stände</t>
  </si>
  <si>
    <t>Schwarz, Eduard</t>
  </si>
  <si>
    <t>Balz</t>
  </si>
  <si>
    <t>PPN77096351X</t>
  </si>
  <si>
    <t>PPN319610543</t>
  </si>
  <si>
    <t>http://resolver.staatsbibliothek-berlin.de/SBB00010A1100000000</t>
  </si>
  <si>
    <t>Der aufrichtige Kalendermann; Ein gar kurioses und nützliches Buch Für die Jugend und den gemeinen Bürger und Bauersmann verfertiget</t>
  </si>
  <si>
    <t>Steinbeck, Christoph Gottlieb</t>
  </si>
  <si>
    <t>Kinder- und Jugendbücher; Historische Drucke; VD18 digital</t>
  </si>
  <si>
    <t>Steinbeck; Fleischer</t>
  </si>
  <si>
    <t>PPN766725251</t>
  </si>
  <si>
    <t>PPN663601738</t>
  </si>
  <si>
    <t>http://resolver.staatsbibliothek-berlin.de/SBB0000F0B200000000</t>
  </si>
  <si>
    <t>1792</t>
  </si>
  <si>
    <t>WegehauptDigital; VD18 digital</t>
  </si>
  <si>
    <t>Langenberg ohnweit Gera; Leipzig</t>
  </si>
  <si>
    <t>Naturgeschichte des Pflanzenreiches in Bildern; nach der Anordnung des allgemein bekannten u. beliebten Lehrbuchs der Naturgeschichte von G[otthilf] H[einrich] v. Schubert</t>
  </si>
  <si>
    <t>Schubert, Gotthilf Heinrich; Hochstetter, Christian Ferdinand</t>
  </si>
  <si>
    <t>PPN749900172</t>
  </si>
  <si>
    <t>PPN568822358</t>
  </si>
  <si>
    <t>http://resolver.staatsbibliothek-berlin.de/SBB0000E16800000000</t>
  </si>
  <si>
    <t>Eßlingen a. N.</t>
  </si>
  <si>
    <t>Die Hausthiere nebst ihrer Beschäftigung und Verwendung; Ein nützliches und unterhaltendes Bilderbuch für die Jugend ; Mit 80 Haupt- und Nebenbildern und erklärendem Text</t>
  </si>
  <si>
    <t>Zeh</t>
  </si>
  <si>
    <t>PPN756434564</t>
  </si>
  <si>
    <t>PPN559169582</t>
  </si>
  <si>
    <t>http://resolver.staatsbibliothek-berlin.de/SBB0000EA8E00000000</t>
  </si>
  <si>
    <t>Die Jugendspiele; ein Leitfaden bei der Einführung und Übung von Turn- und Jugendspielen</t>
  </si>
  <si>
    <t>Eitner, Gustav</t>
  </si>
  <si>
    <t>Voigtländer</t>
  </si>
  <si>
    <t>PPN745185738</t>
  </si>
  <si>
    <t>PPN236366599</t>
  </si>
  <si>
    <t>http://resolver.staatsbibliothek-berlin.de/SBB0000D64600000000</t>
  </si>
  <si>
    <t>1890</t>
  </si>
  <si>
    <t>Kreuznach [u.a.]</t>
  </si>
  <si>
    <t>Das Mikroskop; mit 90 Abbildungen</t>
  </si>
  <si>
    <t>Schertel, Sigmund</t>
  </si>
  <si>
    <t>Union Dt. Verlagsges.</t>
  </si>
  <si>
    <t>PPN741301490</t>
  </si>
  <si>
    <t>PPN573714444</t>
  </si>
  <si>
    <t>http://resolver.staatsbibliothek-berlin.de/SBB0000CFB500000000</t>
  </si>
  <si>
    <t>1900</t>
  </si>
  <si>
    <t>Lippold, Georg Heinrich Christian; Funke, Carl Philipp</t>
  </si>
  <si>
    <t>Kummer</t>
  </si>
  <si>
    <t>PPN769508758</t>
  </si>
  <si>
    <t>PPN239889762</t>
  </si>
  <si>
    <t>http://resolver.staatsbibliothek-berlin.de/SBB0000F99B00000000</t>
  </si>
  <si>
    <t>Der gewandte Zauberkünstler und Hexenmeister in Familien- und Gesellschaftskreisen; in Darstellung der lehreichsten und unterhaltendsten Kunststücke auf dem Gebiete der natürlichen Magie, der Taschen- und Kartenspieler und der Rechenkunst ; mit Bildern</t>
  </si>
  <si>
    <t>Ortleb, Alexander</t>
  </si>
  <si>
    <t>Linser</t>
  </si>
  <si>
    <t>PPN745827632</t>
  </si>
  <si>
    <t>PPN569413095</t>
  </si>
  <si>
    <t>http://resolver.staatsbibliothek-berlin.de/SBB0000D75C00000000</t>
  </si>
  <si>
    <t>1897</t>
  </si>
  <si>
    <t>Pankow-Berlin</t>
  </si>
  <si>
    <t>Der Schmetterlingsfreund; Beschreibung d. vorzügl. mitteleurop. Schmetterlinge nebst Anl. dieselben zu fangen, deren Puppen u. Raupen aufzuziehen u. eine Samml. anzulegen ; für d. Jugend verf. ; mit 236 Abb. auf 23 Taf.</t>
  </si>
  <si>
    <t>Hofmann, Ernst</t>
  </si>
  <si>
    <t>PPN769120490</t>
  </si>
  <si>
    <t>PPN559723946</t>
  </si>
  <si>
    <t>http://resolver.staatsbibliothek-berlin.de/SBB0000F8B000000000</t>
  </si>
  <si>
    <t>Naturgeschichte Der Amphibien, Fische, Weich- und Schaalenthiere, Insekten, Würmer und Strahlenthiere in Bildern ... zum Anschauungs-Unterricht für die Jugend ... nach der ...Naturgeschichte für Schulen; mit erklärendem Texte in deutscher und französischer Sprache</t>
  </si>
  <si>
    <t>PPN769048684</t>
  </si>
  <si>
    <t>PPN568791290</t>
  </si>
  <si>
    <t>http://resolver.staatsbibliothek-berlin.de/SBB0000F82200000000</t>
  </si>
  <si>
    <t>1849</t>
  </si>
  <si>
    <t>Eßlingen; Stuttgart</t>
  </si>
  <si>
    <t>Wald und Meer; Schilderungen aus dem Naturleben der Thiere und Pflanzen</t>
  </si>
  <si>
    <t>Ramberg, Heinrich; Jury, Wilhelm; Schasler, Max</t>
  </si>
  <si>
    <t>Hasselberg</t>
  </si>
  <si>
    <t>PPN749886765</t>
  </si>
  <si>
    <t>PPN27954653X</t>
  </si>
  <si>
    <t>http://resolver.staatsbibliothek-berlin.de/SBB0000E15200000000</t>
  </si>
  <si>
    <t>1853</t>
  </si>
  <si>
    <t>Naturhistorisches Bilder- und Lese-Buch oder Erzählungen über Gegenstände aus den drei Reichen der Natur; Nebst 300 illuminirten Abbildungen von [Konrad] Horny und einer kurzen Erklärung derselben in Versen</t>
  </si>
  <si>
    <t>Horny, Konrad; Glatz, Jakob</t>
  </si>
  <si>
    <t>Frommann</t>
  </si>
  <si>
    <t>PPN769046053</t>
  </si>
  <si>
    <t>PPN371007631</t>
  </si>
  <si>
    <t>http://resolver.staatsbibliothek-berlin.de/SBB0000F81F00000000</t>
  </si>
  <si>
    <t>Jena</t>
  </si>
  <si>
    <t>Das Spiel im Zimmer; eine reichhaltige Sammlung ausgewählter Spiele zum Gebrauche für jung und alt, für den Einzelnen, wie für kleinere und größere Kreise</t>
  </si>
  <si>
    <t>Mittenzwey, L.</t>
  </si>
  <si>
    <t>Merseburger</t>
  </si>
  <si>
    <t>PPN745139965</t>
  </si>
  <si>
    <t>PPN567083055</t>
  </si>
  <si>
    <t>http://resolver.staatsbibliothek-berlin.de/SBB0000D5E900000000</t>
  </si>
  <si>
    <t>Der Weltumsegler. Oder Reise durch alle fünf Theile der Erde mit vorzüglicher Hinsicht auf ihre Bewohner, auf die Schönheiten und Merkwürdigkeiten der Natur und Kunst [et]c.; Zum Selbstunterricht der Jugend zweckmäßig abgefasst</t>
  </si>
  <si>
    <t>Schäfer, Daniel F.</t>
  </si>
  <si>
    <t>multivolume_work; text</t>
  </si>
  <si>
    <t>PPN727852981</t>
  </si>
  <si>
    <t>PPN032135513</t>
  </si>
  <si>
    <t>http://resolver.staatsbibliothek-berlin.de/SBB0001554600000000</t>
  </si>
  <si>
    <t>1801</t>
  </si>
  <si>
    <t>Reise durch das Berner Oberland nach Unterwalden; für die Jugend beschrieben</t>
  </si>
  <si>
    <t>Lory, G.; Burgdorfer, D.; Meisner, Friedrich</t>
  </si>
  <si>
    <t>Burgdorfer</t>
  </si>
  <si>
    <t>volume; text</t>
  </si>
  <si>
    <t>PPN770944965</t>
  </si>
  <si>
    <t>PPN282315799</t>
  </si>
  <si>
    <t>http://resolver.staatsbibliothek-berlin.de/SBB000109F000020000</t>
  </si>
  <si>
    <t>1821</t>
  </si>
  <si>
    <t>Bern</t>
  </si>
  <si>
    <t>Conversations-Lexicon für die Jugend</t>
  </si>
  <si>
    <t>Goedsche</t>
  </si>
  <si>
    <t>PPN766562786</t>
  </si>
  <si>
    <t>PPN562017402</t>
  </si>
  <si>
    <t>http://resolver.staatsbibliothek-berlin.de/SBB0000EF8800020000</t>
  </si>
  <si>
    <t>Meissen</t>
  </si>
  <si>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</si>
  <si>
    <t>Bertuch, Friedrich Justin</t>
  </si>
  <si>
    <t>Bohmann</t>
  </si>
  <si>
    <t>PPN803797397</t>
  </si>
  <si>
    <t>PPN364483261</t>
  </si>
  <si>
    <t>http://resolver.staatsbibliothek-berlin.de/SBB0001793700000000</t>
  </si>
  <si>
    <t>Prag</t>
  </si>
  <si>
    <t>Der kleine Physiker, oder Unterhaltungen über natürliche Dinge, für Kinder</t>
  </si>
  <si>
    <t>Höpfner, Adolf Friedrich</t>
  </si>
  <si>
    <t>Keyser</t>
  </si>
  <si>
    <t>PPN746626002</t>
  </si>
  <si>
    <t>PPN746625758</t>
  </si>
  <si>
    <t>http://resolver.staatsbibliothek-berlin.de/SBB0000DB6F00020000</t>
  </si>
  <si>
    <t>Erfurt</t>
  </si>
  <si>
    <t>Der technologische Jugendfreund oder Unterhaltende Wanderungen in die Werkstätte der Künstler und Handwerker, zur nöthigen Kenntniß derselben</t>
  </si>
  <si>
    <t>Blasche, Bernhard Heinrich</t>
  </si>
  <si>
    <t>Wilmans</t>
  </si>
  <si>
    <t>PPN770196195</t>
  </si>
  <si>
    <t>PPN335885187</t>
  </si>
  <si>
    <t>http://resolver.staatsbibliothek-berlin.de/SBB0001038200010000</t>
  </si>
  <si>
    <t>Frankfurt am Mayn</t>
  </si>
  <si>
    <t>Tempel der Natur und Kunst</t>
  </si>
  <si>
    <t>Hirschmann, C. A.</t>
  </si>
  <si>
    <t>Tauchnitz</t>
  </si>
  <si>
    <t>PPN781903688</t>
  </si>
  <si>
    <t>PPN563410795</t>
  </si>
  <si>
    <t>http://resolver.staatsbibliothek-berlin.de/SBB0001568700050000</t>
  </si>
  <si>
    <t>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t>
  </si>
  <si>
    <t>Poppe, Johann Heinrich Moritz</t>
  </si>
  <si>
    <t>PPN746345666</t>
  </si>
  <si>
    <t>PPN236461788</t>
  </si>
  <si>
    <t>http://resolver.staatsbibliothek-berlin.de/SBB0000D8D300010000</t>
  </si>
  <si>
    <t>Naturgeschichte für die deutsche Jugend</t>
  </si>
  <si>
    <t>Hochstetter, Christian Ferdinand; Gebauer, Christian August</t>
  </si>
  <si>
    <t>Löflund</t>
  </si>
  <si>
    <t>PPN769087779</t>
  </si>
  <si>
    <t>PPN557898129</t>
  </si>
  <si>
    <t>http://resolver.staatsbibliothek-berlin.de/SBB0000F85900010000</t>
  </si>
  <si>
    <t>1829</t>
  </si>
  <si>
    <t>Spiel und Sport; das Buch der gesellschaftlichen Unterhaltungen und Vergnügungen, der körperlichen Uebungen, ritterlichen Erholungen und Künste ; in zwei Abtheilungen</t>
  </si>
  <si>
    <t>Georgens, Jan Daniel</t>
  </si>
  <si>
    <t>PPN745169724</t>
  </si>
  <si>
    <t>PPN369019458</t>
  </si>
  <si>
    <t>http://resolver.staatsbibliothek-berlin.de/SBB0000D62500000000</t>
  </si>
  <si>
    <t>Reisen in dem Mittelmeere und in einigen der angränzenden Länder ; Theil 4</t>
  </si>
  <si>
    <t>Richter, Theodor Friedrich Maximilian</t>
  </si>
  <si>
    <t>Arnold</t>
  </si>
  <si>
    <t>PPN781607434</t>
  </si>
  <si>
    <t>PPN246368152</t>
  </si>
  <si>
    <t>http://resolver.staatsbibliothek-berlin.de/SBB000155EB00090000</t>
  </si>
  <si>
    <t>Physikalischer Kinderfreund</t>
  </si>
  <si>
    <t>Vieth, Gerhard Ulrich Anton</t>
  </si>
  <si>
    <t>Barth</t>
  </si>
  <si>
    <t>PPN751110981</t>
  </si>
  <si>
    <t>PPN345242955</t>
  </si>
  <si>
    <t>http://resolver.staatsbibliothek-berlin.de/SBB0000E47700000000</t>
  </si>
  <si>
    <t>Orbis pictus</t>
  </si>
  <si>
    <t>Lauckhard, Carl F.</t>
  </si>
  <si>
    <t>Günther</t>
  </si>
  <si>
    <t>PPN746212909</t>
  </si>
  <si>
    <t>PPN620970413</t>
  </si>
  <si>
    <t>http://resolver.staatsbibliothek-berlin.de/SBB0000D82E00010000</t>
  </si>
  <si>
    <t>1872</t>
  </si>
  <si>
    <t>Erzählungen von der Lebensweise und dem Seelenleben der Thiere, sowie von ihrem Verhältniß zum Menschen, mit besonderer Rücksicht auf Jagd, Fang, Zähmung und Abrichtung; mit 120 Text-Abbildungen, vier Tonbildern und einem bunten Titelbilde</t>
  </si>
  <si>
    <t>Reichenbach, Anton Benedikt; Klotz, Carl</t>
  </si>
  <si>
    <t>PPN742433056</t>
  </si>
  <si>
    <t>PPN571775160</t>
  </si>
  <si>
    <t>http://resolver.staatsbibliothek-berlin.de/SBB0000D16100020000</t>
  </si>
  <si>
    <t>1873</t>
  </si>
  <si>
    <t>Friedrich Wilmans</t>
  </si>
  <si>
    <t>PPN770197566</t>
  </si>
  <si>
    <t>PPN335331890</t>
  </si>
  <si>
    <t>http://resolver.staatsbibliothek-berlin.de/SBB0001038200020000</t>
  </si>
  <si>
    <t>1806</t>
  </si>
  <si>
    <t>Nord-Asien und die Kaukasische Landenge; mit acht illuminirten Kupfertafeln</t>
  </si>
  <si>
    <t>Schäffer, Daniel F.</t>
  </si>
  <si>
    <t>PPN781266564</t>
  </si>
  <si>
    <t>PPN032135556</t>
  </si>
  <si>
    <t>http://resolver.staatsbibliothek-berlin.de/SBB0001554600040000</t>
  </si>
  <si>
    <t>Alräunchens Kräuterbuch</t>
  </si>
  <si>
    <t>Reichlin-Meldegg, Adolfine</t>
  </si>
  <si>
    <t>Huttler</t>
  </si>
  <si>
    <t>PPN770197698</t>
  </si>
  <si>
    <t>PPN316154997</t>
  </si>
  <si>
    <t>http://resolver.staatsbibliothek-berlin.de/SBB0001037700030000</t>
  </si>
  <si>
    <t>1884</t>
  </si>
  <si>
    <t>PPN781887542</t>
  </si>
  <si>
    <t>PPN563042532</t>
  </si>
  <si>
    <t>http://resolver.staatsbibliothek-berlin.de/SBB0001568700010000</t>
  </si>
  <si>
    <t>Spectaculum Naturae &amp; Artium</t>
  </si>
  <si>
    <t>Winter</t>
  </si>
  <si>
    <t>PPN689617879</t>
  </si>
  <si>
    <t>PPN266545610</t>
  </si>
  <si>
    <t>http://resolver.staatsbibliothek-berlin.de/SBB0000804F00020000</t>
  </si>
  <si>
    <t>ita</t>
  </si>
  <si>
    <t>1765</t>
  </si>
  <si>
    <t>Schmetterlings-Cabinet für Kinder, oder kurze Beschreibung der europäischen Schmetterlinge</t>
  </si>
  <si>
    <t>Vogel, Christian Friedrich</t>
  </si>
  <si>
    <t>Vogel</t>
  </si>
  <si>
    <t>PPN769363601</t>
  </si>
  <si>
    <t>PPN574144986</t>
  </si>
  <si>
    <t>http://resolver.staatsbibliothek-berlin.de/SBB0000F95100030000</t>
  </si>
  <si>
    <t>T. F. M. Richters Reisen zu Wasser und zu Lande; in den Jahren 1805 - 1817 ; für die reifere Jugend zur Belehrung, und zur Unterhaltung für Jedermann</t>
  </si>
  <si>
    <t>PPN781289254</t>
  </si>
  <si>
    <t>PPN211524573</t>
  </si>
  <si>
    <t>http://resolver.staatsbibliothek-berlin.de/SBB0001556300000000</t>
  </si>
  <si>
    <t>1831</t>
  </si>
  <si>
    <t>Dresden [u.a.]</t>
  </si>
  <si>
    <t>Erste Blikke in den weiblichen Wirkungskreis; Ein Bilderbuch zur ersten Kenntniß häuslicher Geschäfte für gute Töchter</t>
  </si>
  <si>
    <t>Seidel, C. A.</t>
  </si>
  <si>
    <t>Leo</t>
  </si>
  <si>
    <t>PPN770508960</t>
  </si>
  <si>
    <t>PPN647160099</t>
  </si>
  <si>
    <t>http://resolver.staatsbibliothek-berlin.de/SBB000104EC00000000</t>
  </si>
  <si>
    <t>Erzählungen von der Lebensweise, den Sitten und Gewohnheiten, sowie von ihrem Verhältniß zur Natur der Thiere ; mit 200 Text-Abbildungen, fünf Tonbildern und einem bunten Titelbilde</t>
  </si>
  <si>
    <t>Reichenbach, Anton Benedikt; Müller, Karl; Klotz, Carl</t>
  </si>
  <si>
    <t>PPN742430650</t>
  </si>
  <si>
    <t>PPN334018129</t>
  </si>
  <si>
    <t>http://resolver.staatsbibliothek-berlin.de/SBB0000D16100010000</t>
  </si>
  <si>
    <t>Die denkwürdigsten Erfindungen bis zu Ende des achtzehnten Jahrhunderts; für die reifere Jugend dargestellt ; mit 176 Ill.</t>
  </si>
  <si>
    <t>Pieper, G. R.; Dressel, A.; Thomas, Louis</t>
  </si>
  <si>
    <t>PPN745122019</t>
  </si>
  <si>
    <t>PPN578156792</t>
  </si>
  <si>
    <t>http://resolver.staatsbibliothek-berlin.de/SBB0000D5A200010000</t>
  </si>
  <si>
    <t>... welcher die allgemeine Einleitung und die deutschen Bundesstaaten enthält</t>
  </si>
  <si>
    <t>Bilfinger, C. F.</t>
  </si>
  <si>
    <t>Osiander</t>
  </si>
  <si>
    <t>PPN771067801</t>
  </si>
  <si>
    <t>PPN246479787</t>
  </si>
  <si>
    <t>http://resolver.staatsbibliothek-berlin.de/SBB00010AB300010000</t>
  </si>
  <si>
    <t>Tübingen</t>
  </si>
  <si>
    <t>Neuer Jugendfreund, oder Ernst und Scherz in lehrreichen Gesprächen, Erzählungen, Anecdoten, Briefen usf. für die gebildete und erwachsene Jugend und ihre Freunde</t>
  </si>
  <si>
    <t>Heyse, Johann Christian August</t>
  </si>
  <si>
    <t>PPN770075819</t>
  </si>
  <si>
    <t>PPN269681221</t>
  </si>
  <si>
    <t>http://resolver.staatsbibliothek-berlin.de/SBB000102A100020000</t>
  </si>
  <si>
    <t>Hamburg</t>
  </si>
  <si>
    <t>Contenant ce qui regarde le ciel, &amp; les liaisons des différentes parties de l'univers avec les besoins de l'homme</t>
  </si>
  <si>
    <t>Schley, J. Y.; Pluche, Noël Antoine</t>
  </si>
  <si>
    <t>Neaulme</t>
  </si>
  <si>
    <t>PPN751746126</t>
  </si>
  <si>
    <t>PPN585259275</t>
  </si>
  <si>
    <t>http://resolver.staatsbibliothek-berlin.de/SBB0000E5C000070000</t>
  </si>
  <si>
    <t>1746</t>
  </si>
  <si>
    <t>La Haye</t>
  </si>
  <si>
    <t>PPN751111716</t>
  </si>
  <si>
    <t>PPN267670370</t>
  </si>
  <si>
    <t>http://resolver.staatsbibliothek-berlin.de/SBB0000E47900000000</t>
  </si>
  <si>
    <t>T. F. M. Richters Reisen zu Wasser und zu Lande, in den Jahren 1805-1817; für die reifere Jugend zur Belehrung und zur Unterhaltung für Jedermann</t>
  </si>
  <si>
    <t>PPN781545072</t>
  </si>
  <si>
    <t>PPN246354623</t>
  </si>
  <si>
    <t>http://resolver.staatsbibliothek-berlin.de/SBB000155EB00000000</t>
  </si>
  <si>
    <t>Schmetterlings-Cabinet für Kinder, oder kurze Beschreibung der europäischen Schmetterlinge; nebst einer Anweisung welche zu fangen, aufzubewahren und aus Raupen zu ziehen ; mit in Kupfer gestochenen und illuminierten Abbildungen</t>
  </si>
  <si>
    <t>PPN76936182X</t>
  </si>
  <si>
    <t>PPN306738635</t>
  </si>
  <si>
    <t>http://resolver.staatsbibliothek-berlin.de/SBB0000F95100000000</t>
  </si>
  <si>
    <t>PPN751104833</t>
  </si>
  <si>
    <t>PPN267654707</t>
  </si>
  <si>
    <t>http://resolver.staatsbibliothek-berlin.de/SBB0000E46300000000</t>
  </si>
  <si>
    <t>1798</t>
  </si>
  <si>
    <t>Contenant Ce Qui Regarde l'Homme en Société</t>
  </si>
  <si>
    <t>LeBas, J. P.; Pluche, Noel A.</t>
  </si>
  <si>
    <t>Estienne</t>
  </si>
  <si>
    <t>PPN757230822</t>
  </si>
  <si>
    <t>PPN519946006</t>
  </si>
  <si>
    <t>http://resolver.staatsbibliothek-berlin.de/SBB0000EB9B00030000</t>
  </si>
  <si>
    <t>1770</t>
  </si>
  <si>
    <t>PPN751107697</t>
  </si>
  <si>
    <t>PPN270859047</t>
  </si>
  <si>
    <t>http://resolver.staatsbibliothek-berlin.de/SBB0000E46B00000000</t>
  </si>
  <si>
    <t>Für den Lehrer</t>
  </si>
  <si>
    <t>Neumann, Gustav Friedrich Ludwig</t>
  </si>
  <si>
    <t>Plahn</t>
  </si>
  <si>
    <t>PPN768525675</t>
  </si>
  <si>
    <t>PPN390758132</t>
  </si>
  <si>
    <t>http://resolver.staatsbibliothek-berlin.de/SBB0000F69D00010000</t>
  </si>
  <si>
    <t>1834</t>
  </si>
  <si>
    <t>Le Cabinet du jeune naturaliste, ou tableaux intéressans de l'histoire des animaux ...</t>
  </si>
  <si>
    <t>Smith, Thomas; Antoine, A.; Alyon, Pierre Philippe</t>
  </si>
  <si>
    <t>Bellavoine</t>
  </si>
  <si>
    <t>PPN750209321</t>
  </si>
  <si>
    <t>PPN544165519</t>
  </si>
  <si>
    <t>http://resolver.staatsbibliothek-berlin.de/SBB0000E26400000000</t>
  </si>
  <si>
    <t>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t>
  </si>
  <si>
    <t>PPN746348479</t>
  </si>
  <si>
    <t>PPN571326927</t>
  </si>
  <si>
    <t>http://resolver.staatsbibliothek-berlin.de/SBB0000D8D300040000</t>
  </si>
  <si>
    <t>Frankfurt a. M.</t>
  </si>
  <si>
    <t>Kleine Weltkunde, oder das Wissenswertheste aus der Erdkunde, Geschichte, Naturbeschreibung, Naturlehre, Gewerb-, Himmels- und Menschenkunde als ein Unterrichtsgegenstand; ein Lehr- und Lesebuch für den ersten Realunterricht</t>
  </si>
  <si>
    <t>PPN768525349</t>
  </si>
  <si>
    <t>PPN270200592</t>
  </si>
  <si>
    <t>http://resolver.staatsbibliothek-berlin.de/SBB0000F69D00000000</t>
  </si>
  <si>
    <t>PPN751105538</t>
  </si>
  <si>
    <t>PPN270859020</t>
  </si>
  <si>
    <t>http://resolver.staatsbibliothek-berlin.de/SBB0000E46300010000</t>
  </si>
  <si>
    <t>Reisen und Abentheuer Rolando's und seiner Gefährten</t>
  </si>
  <si>
    <t>Jauffret, ...</t>
  </si>
  <si>
    <t>Gädicke</t>
  </si>
  <si>
    <t>PPN770976719</t>
  </si>
  <si>
    <t>PPN560145683</t>
  </si>
  <si>
    <t>http://resolver.staatsbibliothek-berlin.de/SBB00010A2B00050000</t>
  </si>
  <si>
    <t>Weimar</t>
  </si>
  <si>
    <t>Die neueren Entdeckungsreisen; für die Jugend</t>
  </si>
  <si>
    <t>Hoffmann, C. W.; Kell, Julius</t>
  </si>
  <si>
    <t>Meißner</t>
  </si>
  <si>
    <t>PPN781824788</t>
  </si>
  <si>
    <t>PPN557550009</t>
  </si>
  <si>
    <t>http://resolver.staatsbibliothek-berlin.de/SBB0001566B00000000</t>
  </si>
  <si>
    <t>Bemerkungen über England und Reise nach Sicilien, mit besonderer Hinsicht auf den Charakter und die Lebensart der Seeleute</t>
  </si>
  <si>
    <t>PPN781338042</t>
  </si>
  <si>
    <t>PPN211527068</t>
  </si>
  <si>
    <t>http://resolver.staatsbibliothek-berlin.de/SBB0001556300070000</t>
  </si>
  <si>
    <t>Der physikalische Jugendfreund oder faßliche und unterhaltende Darstellung der Naturlehre, mit der genauesten Beschreibung aller anzustellenden Experimente, der dazu nöthigen Instrumente, und selbst mit Beyfügung vieler belustigenden physikalischen Kunststücke</t>
  </si>
  <si>
    <t>PPN746349025</t>
  </si>
  <si>
    <t>PPN237706725</t>
  </si>
  <si>
    <t>http://resolver.staatsbibliothek-berlin.de/SBB0000D8D300050000</t>
  </si>
  <si>
    <t>1815</t>
  </si>
  <si>
    <t>Voigt &amp; Günther's Orbis pictus; Bilderbuch zur Anschauung und Belehrung</t>
  </si>
  <si>
    <t>Voigt &amp; Günther</t>
  </si>
  <si>
    <t>PPN77034819X</t>
  </si>
  <si>
    <t>PPN620951788</t>
  </si>
  <si>
    <t>http://resolver.staatsbibliothek-berlin.de/SBB0000D82E00030000</t>
  </si>
  <si>
    <t>PPN746624832</t>
  </si>
  <si>
    <t>PPN228187656</t>
  </si>
  <si>
    <t>http://resolver.staatsbibliothek-berlin.de/SBB0000DB6F00000000</t>
  </si>
  <si>
    <t>Rinaldo's Reisen durch Deutschland</t>
  </si>
  <si>
    <t>Poratzky, Leopold; Meynier, Johann Heinrich</t>
  </si>
  <si>
    <t>PPN771011113</t>
  </si>
  <si>
    <t>PPN388391014</t>
  </si>
  <si>
    <t>http://resolver.staatsbibliothek-berlin.de/SBB00010A5800010000</t>
  </si>
  <si>
    <t>1826</t>
  </si>
  <si>
    <t>La science en miniature ou collection des arts et métiers utiles</t>
  </si>
  <si>
    <t>Bertin, Théodor Pierre</t>
  </si>
  <si>
    <t>Imprimerie De Brasseur Ainé</t>
  </si>
  <si>
    <t>PPN756723795</t>
  </si>
  <si>
    <t>PPN293176531</t>
  </si>
  <si>
    <t>http://resolver.staatsbibliothek-berlin.de/SBB0000EBFE00010000</t>
  </si>
  <si>
    <t>Rinaldo's Reisen durch Deutschland; Ein Unterhaltungsbuch für die Jugend zur Beförderung der Vaterlandskunde</t>
  </si>
  <si>
    <t>Meynier, Johann Heinrich</t>
  </si>
  <si>
    <t>PPN77101046X</t>
  </si>
  <si>
    <t>PPN24497361X</t>
  </si>
  <si>
    <t>http://resolver.staatsbibliothek-berlin.de/SBB00010A5800000000</t>
  </si>
  <si>
    <t>Otto von Kotzebue's neue Reise um die Welt in den Jahren 1823 bis 1826; mit 4 Stahlstichen</t>
  </si>
  <si>
    <t>Hoffmann, C. W.</t>
  </si>
  <si>
    <t>PPN781827620</t>
  </si>
  <si>
    <t>PPN557550092</t>
  </si>
  <si>
    <t>http://resolver.staatsbibliothek-berlin.de/SBB0001566B00010000</t>
  </si>
  <si>
    <t>PPN751115118</t>
  </si>
  <si>
    <t>PPN267672470</t>
  </si>
  <si>
    <t>http://resolver.staatsbibliothek-berlin.de/SBB0000E46300050000</t>
  </si>
  <si>
    <t>Alräunchens Kräuterbuch; darinnen in drei gesonderten Theilen enthalten sind die getreulichen Conterfeiungen verschiedener Kräutlein und Blumen, so in besonderer Beziehung zum Menschengeschlecht stehen, sei es nun ihrer Wirkung oder ihrem Namen nach ...</t>
  </si>
  <si>
    <t>PPN770192750</t>
  </si>
  <si>
    <t>PPN124914241</t>
  </si>
  <si>
    <t>http://resolver.staatsbibliothek-berlin.de/SBB0001037700000000</t>
  </si>
  <si>
    <t>PPN689617615</t>
  </si>
  <si>
    <t>PPN266545602</t>
  </si>
  <si>
    <t>http://resolver.staatsbibliothek-berlin.de/SBB0000804F00010000</t>
  </si>
  <si>
    <t>1761</t>
  </si>
  <si>
    <t>Denkwürdigste Erfindungen</t>
  </si>
  <si>
    <t>PPN745121594</t>
  </si>
  <si>
    <t>PPN745120601</t>
  </si>
  <si>
    <t>http://resolver.staatsbibliothek-berlin.de/SBB0000D5A200000000</t>
  </si>
  <si>
    <t>1895</t>
  </si>
  <si>
    <t>Verunglückte Reise von Hamburg nach St. Thomas und Rückkehr über New-York und Kopenhagen; mit besonderer Hinsicht auf den Charakter und die Lebensart der Seeleute</t>
  </si>
  <si>
    <t>PPN781290953</t>
  </si>
  <si>
    <t>PPN211526525</t>
  </si>
  <si>
    <t>http://resolver.staatsbibliothek-berlin.de/SBB0001556300030000</t>
  </si>
  <si>
    <t>Die Wunderwerke der Welt oder die schönsten Werke der Natur und des Menschen; Ein Unterhaltungsbuch für die erwachsenere Jugend zur Erweckung des Nachdenkens und Ausbildung höherer Natur- und Lebens-Ansichten</t>
  </si>
  <si>
    <t>Propiac, Catherine Joseph Ferdinand Girard; Kuhn, August</t>
  </si>
  <si>
    <t>Schlesinger</t>
  </si>
  <si>
    <t>PPN768535638</t>
  </si>
  <si>
    <t>PPN235442038</t>
  </si>
  <si>
    <t>http://resolver.staatsbibliothek-berlin.de/SBB0000F6A900000000</t>
  </si>
  <si>
    <t>1823</t>
  </si>
  <si>
    <t>PPN77019558X</t>
  </si>
  <si>
    <t>PPN282158006</t>
  </si>
  <si>
    <t>http://resolver.staatsbibliothek-berlin.de/SBB0001038200000000</t>
  </si>
  <si>
    <t>Contenant l'histoire de la physique expérimentale</t>
  </si>
  <si>
    <t>Pluche, Noël Antoine</t>
  </si>
  <si>
    <t>PPN751898899</t>
  </si>
  <si>
    <t>PPN58525916X</t>
  </si>
  <si>
    <t>http://resolver.staatsbibliothek-berlin.de/SBB0000E5C000080000</t>
  </si>
  <si>
    <t>Conversations-Lexicon für die Jugend; in 24 Lieferungen</t>
  </si>
  <si>
    <t>PPN766448436</t>
  </si>
  <si>
    <t>PPN562017178</t>
  </si>
  <si>
    <t>http://resolver.staatsbibliothek-berlin.de/SBB0000EF8800000000</t>
  </si>
  <si>
    <t>Reisen in dem Mittelmeere und in einigen der angränzenden Länder ; Theil 1</t>
  </si>
  <si>
    <t>PPN781549590</t>
  </si>
  <si>
    <t>PPN246367679</t>
  </si>
  <si>
    <t>http://resolver.staatsbibliothek-berlin.de/SBB000155EB00060000</t>
  </si>
  <si>
    <t>Der hamburgische Kinderfreund oder Lesebuch für Volksschulen; eine geordnete Sammlung zweckmäßiger Denk-, Sprach- und Leseübungen</t>
  </si>
  <si>
    <t>Straus, Carl</t>
  </si>
  <si>
    <t>Herold</t>
  </si>
  <si>
    <t>PPN770295711</t>
  </si>
  <si>
    <t>PPN240398815</t>
  </si>
  <si>
    <t>http://resolver.staatsbibliothek-berlin.de/SBB0001040100000000</t>
  </si>
  <si>
    <t>1837</t>
  </si>
  <si>
    <t>Reise von Messina nach Alicante, Iviza, Bona, Tarragona, Malta und Odessa, und Rückkehr nach Sicilien; mit besonderer Hinsicht auf den Charakter und die Lebensart der Seeleute</t>
  </si>
  <si>
    <t>PPN781344018</t>
  </si>
  <si>
    <t>PPN211527165</t>
  </si>
  <si>
    <t>http://resolver.staatsbibliothek-berlin.de/SBB00015563000A0000</t>
  </si>
  <si>
    <t>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t>
  </si>
  <si>
    <t>PPN746346301</t>
  </si>
  <si>
    <t>PPN237707365</t>
  </si>
  <si>
    <t>http://resolver.staatsbibliothek-berlin.de/SBB0000D8D300020000</t>
  </si>
  <si>
    <t>1818</t>
  </si>
  <si>
    <t>Das Buch der Thierwelt; die Thiere der Fremde</t>
  </si>
  <si>
    <t>Reichenbach, Anton Benedikt</t>
  </si>
  <si>
    <t>PPN742430138</t>
  </si>
  <si>
    <t>PPN33401798X</t>
  </si>
  <si>
    <t>http://resolver.staatsbibliothek-berlin.de/SBB0000D16100000000</t>
  </si>
  <si>
    <t>PPN781893941</t>
  </si>
  <si>
    <t>PPN563410701</t>
  </si>
  <si>
    <t>http://resolver.staatsbibliothek-berlin.de/SBB0001568700040000</t>
  </si>
  <si>
    <t>PPN751115657</t>
  </si>
  <si>
    <t>PPN267752490</t>
  </si>
  <si>
    <t>http://resolver.staatsbibliothek-berlin.de/SBB0000E46300060000</t>
  </si>
  <si>
    <t>Illustrirte geographische Bilder aus Preußen; Schilderungen aus Natur, Geschichte, Industrie und Volksleben</t>
  </si>
  <si>
    <t>Körner, Friedrich</t>
  </si>
  <si>
    <t>PPN771240295</t>
  </si>
  <si>
    <t>PPN330321781</t>
  </si>
  <si>
    <t>http://resolver.staatsbibliothek-berlin.de/SBB00012B3700000000</t>
  </si>
  <si>
    <t>PPN771013434</t>
  </si>
  <si>
    <t>PPN253055350</t>
  </si>
  <si>
    <t>http://resolver.staatsbibliothek-berlin.de/SBB00010A5800030000</t>
  </si>
  <si>
    <t>PPN781546257</t>
  </si>
  <si>
    <t>PPN24635478X</t>
  </si>
  <si>
    <t>http://resolver.staatsbibliothek-berlin.de/SBB000155EB00020000</t>
  </si>
  <si>
    <t>PPN770196632</t>
  </si>
  <si>
    <t>PPN316154946</t>
  </si>
  <si>
    <t>http://resolver.staatsbibliothek-berlin.de/SBB0001037700020000</t>
  </si>
  <si>
    <t>Die Wunderwerke der Welt oder die schönsten Werke der Natur und des Menschen</t>
  </si>
  <si>
    <t>PPN76853755X</t>
  </si>
  <si>
    <t>PPN235444855</t>
  </si>
  <si>
    <t>http://resolver.staatsbibliothek-berlin.de/SBB0000F6A900020000</t>
  </si>
  <si>
    <t>Biographieen aus der Naturkunde, in ästhetischer Form und religiösem Sinne</t>
  </si>
  <si>
    <t>Grube, A. W.</t>
  </si>
  <si>
    <t>Steinkopf</t>
  </si>
  <si>
    <t>PPN746859198</t>
  </si>
  <si>
    <t>PPN55993548X</t>
  </si>
  <si>
    <t>http://resolver.staatsbibliothek-berlin.de/SBB0000D37600030000</t>
  </si>
  <si>
    <t>1854</t>
  </si>
  <si>
    <t>Reisen in dem Mittelmeere und in einigen der angränzenden Länder ; Theil 5</t>
  </si>
  <si>
    <t>PPN78160947X</t>
  </si>
  <si>
    <t>PPN246368373</t>
  </si>
  <si>
    <t>http://resolver.staatsbibliothek-berlin.de/SBB000155EB000A0000</t>
  </si>
  <si>
    <t>Reise von London nach China und Rückkehr nach England; mit besonderer Hinsicht auf den Charakter und die Lebensart der Seeleute</t>
  </si>
  <si>
    <t>PPN781548845</t>
  </si>
  <si>
    <t>PPN246355069</t>
  </si>
  <si>
    <t>http://resolver.staatsbibliothek-berlin.de/SBB000155EB00050000</t>
  </si>
  <si>
    <t>1824</t>
  </si>
  <si>
    <t>Neues Bilder-Allerley, aus dem Gebiete des Guten, Wahren, Nützlichen, Schönen und Unterhaltenden; für Kinder beyderley Geschlechts</t>
  </si>
  <si>
    <t>Schreiber, J. C.</t>
  </si>
  <si>
    <t>Sommer</t>
  </si>
  <si>
    <t>PPN766445275</t>
  </si>
  <si>
    <t>PPN57427989X</t>
  </si>
  <si>
    <t>http://resolver.staatsbibliothek-berlin.de/SBB0000EF8000000000</t>
  </si>
  <si>
    <t>PPN781337607</t>
  </si>
  <si>
    <t>PPN211526827</t>
  </si>
  <si>
    <t>http://resolver.staatsbibliothek-berlin.de/SBB0001556300060000</t>
  </si>
  <si>
    <t>Oeuvres Complettes De M. Berquin</t>
  </si>
  <si>
    <t>Berquin, Arnaud</t>
  </si>
  <si>
    <t>Grieshammer</t>
  </si>
  <si>
    <t>PPN751103144</t>
  </si>
  <si>
    <t>PPN147234964</t>
  </si>
  <si>
    <t>http://resolver.staatsbibliothek-berlin.de/SBB0000E42600020000</t>
  </si>
  <si>
    <t>Leipsic</t>
  </si>
  <si>
    <t>Hellenikos mythologisch-malerische Reisen durch Griechenland, den Archipelagus, Sicilien und Unter-Italien, mit steter Rücksicht auf Wissenschaft, Kunst und Sitte der ältern und neuern Zeit</t>
  </si>
  <si>
    <t>Matthaei, Friedrich Anton Levin</t>
  </si>
  <si>
    <t>Baumgärtner</t>
  </si>
  <si>
    <t>PPN770994830</t>
  </si>
  <si>
    <t>PPN566719266</t>
  </si>
  <si>
    <t>http://resolver.staatsbibliothek-berlin.de/SBB00010A4400010000</t>
  </si>
  <si>
    <t>[Francois Le] Vaillants erste Reise in Afrika; aus Campe's Sammlung für die Jugend</t>
  </si>
  <si>
    <t>Vaillant, Francois</t>
  </si>
  <si>
    <t>PPN770997961</t>
  </si>
  <si>
    <t>PPN578493284</t>
  </si>
  <si>
    <t>http://resolver.staatsbibliothek-berlin.de/SBB00010A4B00000000</t>
  </si>
  <si>
    <t>Frankfurt [u.a.]</t>
  </si>
  <si>
    <t>Unsere wichtigeren Giftgewächse</t>
  </si>
  <si>
    <t>Ahles, Wilhelm E.</t>
  </si>
  <si>
    <t>PPN743866657</t>
  </si>
  <si>
    <t>PPN282052070</t>
  </si>
  <si>
    <t>http://resolver.staatsbibliothek-berlin.de/SBB0000D36400010000</t>
  </si>
  <si>
    <t>Bemerkungen über Sicilien, Reise von Messina nach Aegypten und Rückkehr nach jener Stadt; mit besonderer Hinsicht auf den Charakter und die Lebensart der Seeleute</t>
  </si>
  <si>
    <t>PPN781342198</t>
  </si>
  <si>
    <t>PPN236272772</t>
  </si>
  <si>
    <t>http://resolver.staatsbibliothek-berlin.de/SBB0001556300090000</t>
  </si>
  <si>
    <t>Reise durch Unterwalden, Uri und Ursern über die Furca und Grimsel nach Interlaken; für d. Jugend beschrieben</t>
  </si>
  <si>
    <t>PPN770946429</t>
  </si>
  <si>
    <t>PPN282315802</t>
  </si>
  <si>
    <t>http://resolver.staatsbibliothek-berlin.de/SBB000109F000030000</t>
  </si>
  <si>
    <t>PPN770198201</t>
  </si>
  <si>
    <t>PPN373454295</t>
  </si>
  <si>
    <t>http://resolver.staatsbibliothek-berlin.de/SBB0001037700040000</t>
  </si>
  <si>
    <t>Ausführlichere Darstellungen aus der Weltkunde, insbesondere aus der Erdkunde, Geschichte und Naturbeschreibung; Ein belehrendes und unterhaltendes Lesebuch für Schule und Haus</t>
  </si>
  <si>
    <t>PPN768526736</t>
  </si>
  <si>
    <t>PPN270200673</t>
  </si>
  <si>
    <t>http://resolver.staatsbibliothek-berlin.de/SBB0000F69D00020000</t>
  </si>
  <si>
    <t>PPN769496156</t>
  </si>
  <si>
    <t>PPN306738880</t>
  </si>
  <si>
    <t>http://resolver.staatsbibliothek-berlin.de/SBB0000F95100040000</t>
  </si>
  <si>
    <t>Neues Bilder-Allerley, aus dem Gebiete des Guten, Wahren, Nützlichen, Schönen und Unterhaltenden</t>
  </si>
  <si>
    <t>PPN766446433</t>
  </si>
  <si>
    <t>PPN574280162</t>
  </si>
  <si>
    <t>http://resolver.staatsbibliothek-berlin.de/SBB0000EF8000010000</t>
  </si>
  <si>
    <t>Der geographische Jugendfreund oder Darstellung des Wissenswürdigsten aus der Erdkunde; für die Jugend und Gebildete beiderley Geschlechts</t>
  </si>
  <si>
    <t>PPN771066198</t>
  </si>
  <si>
    <t>PPN246479396</t>
  </si>
  <si>
    <t>http://resolver.staatsbibliothek-berlin.de/SBB00010AB300000000</t>
  </si>
  <si>
    <t>Das Basedowische Elementarwerk</t>
  </si>
  <si>
    <t>Basedow, Johann Bernhard</t>
  </si>
  <si>
    <t>Crusius</t>
  </si>
  <si>
    <t>PPN757638120</t>
  </si>
  <si>
    <t>PPN615633412</t>
  </si>
  <si>
    <t>http://resolver.staatsbibliothek-berlin.de/SBB0000EDC200010000</t>
  </si>
  <si>
    <t>1785</t>
  </si>
  <si>
    <t>Lese-, Denk- und Sprachübungen, verbunden mit Aufgaben zu den ersten schriftlichen Arbeiten</t>
  </si>
  <si>
    <t>PPN770296882</t>
  </si>
  <si>
    <t>PPN359544827</t>
  </si>
  <si>
    <t>http://resolver.staatsbibliothek-berlin.de/SBB0001040100010000</t>
  </si>
  <si>
    <t>PPN770975089</t>
  </si>
  <si>
    <t>PPN560145594</t>
  </si>
  <si>
    <t>http://resolver.staatsbibliothek-berlin.de/SBB00010A2B00040000</t>
  </si>
  <si>
    <t>Australien, Süd- und Mittel-Asien; mit acht illuminirten Kupfertafeln</t>
  </si>
  <si>
    <t>PPN781265150</t>
  </si>
  <si>
    <t>PPN032135548</t>
  </si>
  <si>
    <t>http://resolver.staatsbibliothek-berlin.de/SBB0001554600030000</t>
  </si>
  <si>
    <t>Frosch, Karl; Blasche, Bernhard Heinrich</t>
  </si>
  <si>
    <t>PPN770592341</t>
  </si>
  <si>
    <t>PPN335331904</t>
  </si>
  <si>
    <t>http://resolver.staatsbibliothek-berlin.de/SBB0001038200040000</t>
  </si>
  <si>
    <t>Le Cabinet du jeune naturaliste, ou tableaux intéressans de l'histoire des animaux ...; Ouvrage enrichi de soixante-cinq belles gravures</t>
  </si>
  <si>
    <t>Smith, Thomas; Alyon, Pierre Philippe</t>
  </si>
  <si>
    <t>PPN750209011</t>
  </si>
  <si>
    <t>PPN54416542X</t>
  </si>
  <si>
    <t>http://resolver.staatsbibliothek-berlin.de/SBB0000E26100000000</t>
  </si>
  <si>
    <t>PPN771332882</t>
  </si>
  <si>
    <t>PPN228187753</t>
  </si>
  <si>
    <t>http://resolver.staatsbibliothek-berlin.de/SBB0000DB6F00040000</t>
  </si>
  <si>
    <t>PPN751108979</t>
  </si>
  <si>
    <t>PPN374811210</t>
  </si>
  <si>
    <t>http://resolver.staatsbibliothek-berlin.de/SBB0000E46300020000</t>
  </si>
  <si>
    <t>1800</t>
  </si>
  <si>
    <t>Le spectacle de la nature, ou entretiens sur les particularités de l'histoire naturelle, qui ont paru les plus propres à rendre les jeunes gens curieux, et à leur former l'esprit</t>
  </si>
  <si>
    <t>PPN756671035</t>
  </si>
  <si>
    <t>PPN519942728</t>
  </si>
  <si>
    <t>http://resolver.staatsbibliothek-berlin.de/SBB0000EB9B00000000</t>
  </si>
  <si>
    <t>Nouveau Buffon de la jeunesse, ou précis élémentaire de l'histoire naturelle</t>
  </si>
  <si>
    <t>Delignon, Jean-Louis; Buffon, Georges Louis Le Clerc</t>
  </si>
  <si>
    <t>Tardieu</t>
  </si>
  <si>
    <t>PPN751401528</t>
  </si>
  <si>
    <t>PPN550414398</t>
  </si>
  <si>
    <t>http://resolver.staatsbibliothek-berlin.de/SBB0000E56600030000</t>
  </si>
  <si>
    <t>PPN757639437</t>
  </si>
  <si>
    <t>PPN147176697</t>
  </si>
  <si>
    <t>http://resolver.staatsbibliothek-berlin.de/SBB0000EDC200030000</t>
  </si>
  <si>
    <t>Die denkwürdigsten Erfindungen im neunzehnten Jahrhundert; für die reifere Jugend dargestellt ; mit 132 Ill.</t>
  </si>
  <si>
    <t>PPN745122507</t>
  </si>
  <si>
    <t>PPN578157225</t>
  </si>
  <si>
    <t>http://resolver.staatsbibliothek-berlin.de/SBB0000D5A200020000</t>
  </si>
  <si>
    <t>Reisen der Engländer zur Entdeckung einer nordwestlichen Durchfahrt aus dem nördlichen Polarmeere nach dem Stillen Ocean</t>
  </si>
  <si>
    <t>Kell, Julius</t>
  </si>
  <si>
    <t>PPN781828694</t>
  </si>
  <si>
    <t>PPN557550351</t>
  </si>
  <si>
    <t>http://resolver.staatsbibliothek-berlin.de/SBB0001566B00020000</t>
  </si>
  <si>
    <t>PPN756724635</t>
  </si>
  <si>
    <t>PPN293176523</t>
  </si>
  <si>
    <t>http://resolver.staatsbibliothek-berlin.de/SBB0000EBFE00020000</t>
  </si>
  <si>
    <t>PPN769362982</t>
  </si>
  <si>
    <t>PPN574144978</t>
  </si>
  <si>
    <t>http://resolver.staatsbibliothek-berlin.de/SBB0000F95100020000</t>
  </si>
  <si>
    <t>PPN770992013</t>
  </si>
  <si>
    <t>PPN560145748</t>
  </si>
  <si>
    <t>http://resolver.staatsbibliothek-berlin.de/SBB00010A2B00060000</t>
  </si>
  <si>
    <t>Nouveau Buffon de la jeunesse, ou précis élémentaire de l'histoire naturelle; Orné de cent trente-quatre figures</t>
  </si>
  <si>
    <t>Buffon, Georges Louis Le Clerc</t>
  </si>
  <si>
    <t>PPN751396311</t>
  </si>
  <si>
    <t>PPN23374407X</t>
  </si>
  <si>
    <t>http://resolver.staatsbibliothek-berlin.de/SBB0000E56600000000</t>
  </si>
  <si>
    <t>I. Vaterländische Bilder aus Schlesien und Posen. II. Vaterländische Bilder aus Pommern</t>
  </si>
  <si>
    <t>PPN771241984</t>
  </si>
  <si>
    <t>PPN330322117</t>
  </si>
  <si>
    <t>http://resolver.staatsbibliothek-berlin.de/SBB00012BAC00000000</t>
  </si>
  <si>
    <t>PPN751116203</t>
  </si>
  <si>
    <t>PPN267753071</t>
  </si>
  <si>
    <t>http://resolver.staatsbibliothek-berlin.de/SBB0000E46300070000</t>
  </si>
  <si>
    <t>1809</t>
  </si>
  <si>
    <t>Delignon, Jean-Louis; Buffon, Georges Louis LeClerc</t>
  </si>
  <si>
    <t>PPN751402257</t>
  </si>
  <si>
    <t>PPN233744630</t>
  </si>
  <si>
    <t>http://resolver.staatsbibliothek-berlin.de/SBB0000E56600040000</t>
  </si>
  <si>
    <t>PPN770196233</t>
  </si>
  <si>
    <t>PPN124914284</t>
  </si>
  <si>
    <t>http://resolver.staatsbibliothek-berlin.de/SBB0001037700010000</t>
  </si>
  <si>
    <t>PPN770971660</t>
  </si>
  <si>
    <t>PPN560145470</t>
  </si>
  <si>
    <t>http://resolver.staatsbibliothek-berlin.de/SBB00010A2B00010000</t>
  </si>
  <si>
    <t>PPN746626924</t>
  </si>
  <si>
    <t>PPN55961425X</t>
  </si>
  <si>
    <t>http://resolver.staatsbibliothek-berlin.de/SBB0000DB6F00030000</t>
  </si>
  <si>
    <t>Contenant ce qui regarde le dehors &amp; l'interieur de la terre</t>
  </si>
  <si>
    <t>PPN751738220</t>
  </si>
  <si>
    <t>PPN585258686</t>
  </si>
  <si>
    <t>http://resolver.staatsbibliothek-berlin.de/SBB0000E5C000050000</t>
  </si>
  <si>
    <t>1748</t>
  </si>
  <si>
    <t>Le Vaillants Reise in das Innere von Afrika; vom Vorgebirge der guten Hoffnung aus in den Jahren 1780-1785</t>
  </si>
  <si>
    <t>PPN770999298</t>
  </si>
  <si>
    <t>PPN770998925</t>
  </si>
  <si>
    <t>http://resolver.staatsbibliothek-berlin.de/SBB00010A4B00010000</t>
  </si>
  <si>
    <t>PPN746211856</t>
  </si>
  <si>
    <t>PPN418143080</t>
  </si>
  <si>
    <t>http://resolver.staatsbibliothek-berlin.de/SBB0000D82E00000000</t>
  </si>
  <si>
    <t>Bilderbuch zum Nutzen und Vergnügen der Jugend</t>
  </si>
  <si>
    <t>PPN803802846</t>
  </si>
  <si>
    <t>PPN803792328</t>
  </si>
  <si>
    <t>http://resolver.staatsbibliothek-berlin.de/SBB0001793700010000</t>
  </si>
  <si>
    <t>Reisen und Abentheuer Rolando's und seiner Gefährten; ein Robinson für Kinder zur Erlernung geographischer und naturhistorischer Vorkenntnisse</t>
  </si>
  <si>
    <t>PPN770971083</t>
  </si>
  <si>
    <t>PPN500601216</t>
  </si>
  <si>
    <t>http://resolver.staatsbibliothek-berlin.de/SBB00010A2B00000000</t>
  </si>
  <si>
    <t>PPN769503497</t>
  </si>
  <si>
    <t>PPN306738953</t>
  </si>
  <si>
    <t>http://resolver.staatsbibliothek-berlin.de/SBB0000F95100070000</t>
  </si>
  <si>
    <t>La science en miniature ou collection des arts et métiers utiles; mise a la portée de la jeunesse ; ouvrage imité de l'Anglais sur la troisieme édition ; enrichies de 24 gravures en taille-douce &amp; de la description de différens procédés nouveaux suivis en Angleterre</t>
  </si>
  <si>
    <t>PPN756722829</t>
  </si>
  <si>
    <t>PPN293176515</t>
  </si>
  <si>
    <t>http://resolver.staatsbibliothek-berlin.de/SBB0000EBFE00000000</t>
  </si>
  <si>
    <t>Erste Blikke in den weiblichen Wirkungskreis</t>
  </si>
  <si>
    <t>Hampe, Karl Friedrich; Haas, Meno; Seidel, C. A.</t>
  </si>
  <si>
    <t>PPN770509363</t>
  </si>
  <si>
    <t>PPN659508753</t>
  </si>
  <si>
    <t>http://resolver.staatsbibliothek-berlin.de/SBB000104EC00010000</t>
  </si>
  <si>
    <t>PPN746625146</t>
  </si>
  <si>
    <t>PPN559614160</t>
  </si>
  <si>
    <t>http://resolver.staatsbibliothek-berlin.de/SBB0000DB6F00010000</t>
  </si>
  <si>
    <t>Le Spectacle De La Nature, Ou Entretiens Sur Les Particularités De L'Histoire Naturelle, Qui ont paru les plus propres à rendre les Jeunes-Gens curieux, &amp; à leur former l'esprit</t>
  </si>
  <si>
    <t>Neaulme; Neaulme</t>
  </si>
  <si>
    <t>PPN751532509</t>
  </si>
  <si>
    <t>PPN241479649</t>
  </si>
  <si>
    <t>http://resolver.staatsbibliothek-berlin.de/SBB0000E5C000000000</t>
  </si>
  <si>
    <t>1739</t>
  </si>
  <si>
    <t>La Haye; Utrecht</t>
  </si>
  <si>
    <t>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t>
  </si>
  <si>
    <t>PPN770992706</t>
  </si>
  <si>
    <t>PPN566719002</t>
  </si>
  <si>
    <t>http://resolver.staatsbibliothek-berlin.de/SBB00010A4400000000</t>
  </si>
  <si>
    <t>Le portefeuille du jeune amateur de la nature, de l'histoire et de l'art ou description méthodique des sites et des monuments les plus remarquables dans les cinq parties du monde</t>
  </si>
  <si>
    <t>Mazure, Adolphe</t>
  </si>
  <si>
    <t>Lehuby</t>
  </si>
  <si>
    <t>PPN771002688</t>
  </si>
  <si>
    <t>PPN566787180</t>
  </si>
  <si>
    <t>http://resolver.staatsbibliothek-berlin.de/SBB00010A4F00000000</t>
  </si>
  <si>
    <t>1838</t>
  </si>
  <si>
    <t>PPN769362419</t>
  </si>
  <si>
    <t>PPN57414496X</t>
  </si>
  <si>
    <t>http://resolver.staatsbibliothek-berlin.de/SBB0000F95100010000</t>
  </si>
  <si>
    <t>1825</t>
  </si>
  <si>
    <t>Gallerie der merkwürdigsten Reiseabenteuer</t>
  </si>
  <si>
    <t>Wigand</t>
  </si>
  <si>
    <t>PPN781530660</t>
  </si>
  <si>
    <t>PPN214328775</t>
  </si>
  <si>
    <t>http://resolver.staatsbibliothek-berlin.de/SBB000155D200000000</t>
  </si>
  <si>
    <t>Reise von Bern nach der Peters-Insel und in die Thäler und Gebirge des Cantons Neuenburg; für die Jugend beschrieben</t>
  </si>
  <si>
    <t>Meisner, Friedrich</t>
  </si>
  <si>
    <t>PPN770944108</t>
  </si>
  <si>
    <t>PPN282315780</t>
  </si>
  <si>
    <t>http://resolver.staatsbibliothek-berlin.de/SBB000109F000010000</t>
  </si>
  <si>
    <t>Contenant ce qui regarde l'homme en societé</t>
  </si>
  <si>
    <t>Le Bas, Jacques-Philippe; Cazes, ...; Pluche, Antoine</t>
  </si>
  <si>
    <t>PPN768994799</t>
  </si>
  <si>
    <t>PPN571289169</t>
  </si>
  <si>
    <t>http://resolver.staatsbibliothek-berlin.de/SBB0000EB9B00040000</t>
  </si>
  <si>
    <t>1780</t>
  </si>
  <si>
    <t>Afrika; mit acht illuminierten Kupfertafeln und einer Karte</t>
  </si>
  <si>
    <t>PPN781261058</t>
  </si>
  <si>
    <t>PPN03213553X</t>
  </si>
  <si>
    <t>http://resolver.staatsbibliothek-berlin.de/SBB0001554600010000</t>
  </si>
  <si>
    <t>Schmidt, O.</t>
  </si>
  <si>
    <t>PPN781531284</t>
  </si>
  <si>
    <t>PPN214328813</t>
  </si>
  <si>
    <t>http://resolver.staatsbibliothek-berlin.de/SBB000155D200010000</t>
  </si>
  <si>
    <t>Grube, August Wilhelm</t>
  </si>
  <si>
    <t>PPN743878957</t>
  </si>
  <si>
    <t>PPN320826678</t>
  </si>
  <si>
    <t>http://resolver.staatsbibliothek-berlin.de/SBB0000D37600010000</t>
  </si>
  <si>
    <t>Le Vaillants Reise in das Innere von Afrika; &lt;Beschluß&gt;</t>
  </si>
  <si>
    <t>PPN771000065</t>
  </si>
  <si>
    <t>PPN770999824</t>
  </si>
  <si>
    <t>http://resolver.staatsbibliothek-berlin.de/SBB00010A4B00020000</t>
  </si>
  <si>
    <t>Bilder ausländischer Thiere; nebst ihrer kurzen Beschreibung. Zur angenehmen und nützlichen Beschäftigung der Kinder ; Als Fortsetzung der Bilder vaterländischer Thiere</t>
  </si>
  <si>
    <t>Cpieux, ...; Löhr, Johann Andreas Christian</t>
  </si>
  <si>
    <t>PPN749883723</t>
  </si>
  <si>
    <t>PPN279872208</t>
  </si>
  <si>
    <t>http://resolver.staatsbibliothek-berlin.de/SBB0000E14700000000</t>
  </si>
  <si>
    <t>Der Denkfreund; Ein lehrreiches Lesebuch für Volksschulen</t>
  </si>
  <si>
    <t>Schlez, Johann Ferdinand</t>
  </si>
  <si>
    <t>Heyer</t>
  </si>
  <si>
    <t>PPN767922484</t>
  </si>
  <si>
    <t>PPN574144625</t>
  </si>
  <si>
    <t>http://resolver.staatsbibliothek-berlin.de/SBB0000F4FD00000000</t>
  </si>
  <si>
    <t>Gießen</t>
  </si>
  <si>
    <t>Die Natur im Spätherbst und ihr Eindruck auf den Menschen</t>
  </si>
  <si>
    <t>Boode, Eduard</t>
  </si>
  <si>
    <t>Manz</t>
  </si>
  <si>
    <t>PPN743869915</t>
  </si>
  <si>
    <t>PPN548422222</t>
  </si>
  <si>
    <t>http://resolver.staatsbibliothek-berlin.de/SBB0000D36B00000000</t>
  </si>
  <si>
    <t>Regensburg</t>
  </si>
  <si>
    <t>Was sollen wir spielen?; 380 der beliebtesten Jugend-, Turn- und Volksspiele für Schule, Haus, Vereine und Gesellschaftskreise</t>
  </si>
  <si>
    <t>Schlipköter, Georg</t>
  </si>
  <si>
    <t>Agentur des Rauhen Hauses</t>
  </si>
  <si>
    <t>PPN745213979</t>
  </si>
  <si>
    <t>PPN574025103</t>
  </si>
  <si>
    <t>http://resolver.staatsbibliothek-berlin.de/SBB0000D65B00000000</t>
  </si>
  <si>
    <t>Die Lust- und Kinderreise durch das malerische Thüringen; Schilderung merkwürdiger Orte und Personen, Abenteuer, Geschichten und Anekdoten, für die lernbegierige Jugend</t>
  </si>
  <si>
    <t>Müller, Heinrich</t>
  </si>
  <si>
    <t>Krappe; Müller</t>
  </si>
  <si>
    <t>PPN771332726</t>
  </si>
  <si>
    <t>PPN137336160</t>
  </si>
  <si>
    <t>http://resolver.staatsbibliothek-berlin.de/SBB00012D3E00000000</t>
  </si>
  <si>
    <t>Leipzig; Suhl</t>
  </si>
  <si>
    <t>B. G. Teubner</t>
  </si>
  <si>
    <t>PPN742280640</t>
  </si>
  <si>
    <t>PPN415192862</t>
  </si>
  <si>
    <t>http://resolver.staatsbibliothek-berlin.de/SBB0000D0EE00000000</t>
  </si>
  <si>
    <t>Streichholz-Spielereien; Kunststücke und Scherze nebst Auflösungen</t>
  </si>
  <si>
    <t>Czepa, Alois</t>
  </si>
  <si>
    <t>Maier</t>
  </si>
  <si>
    <t>PPN745603165</t>
  </si>
  <si>
    <t>PPN555486818</t>
  </si>
  <si>
    <t>http://resolver.staatsbibliothek-berlin.de/SBB0000D70C00000000</t>
  </si>
  <si>
    <t>Ravensburg</t>
  </si>
  <si>
    <t>Der Jugend Hausschatz; ein Buch für die reifere Jugend sowie zum Vorlesen im häuslichen Kreise ; nach den besten Quellen bearbeitet ; mit 12 fein colorierten Bildern</t>
  </si>
  <si>
    <t>Risch</t>
  </si>
  <si>
    <t>PPN746627637</t>
  </si>
  <si>
    <t>PPN559165218</t>
  </si>
  <si>
    <t>http://resolver.staatsbibliothek-berlin.de/SBB0000DB7500000000</t>
  </si>
  <si>
    <t>Physikalisches Spielbuch für die Jugend; zugleich eine leichtfaßliche Anleitung zu selbständigem Experimentieren und fröhlichem Nachdenken</t>
  </si>
  <si>
    <t>Donath, B.</t>
  </si>
  <si>
    <t>Vieweg</t>
  </si>
  <si>
    <t>PPN74560434X</t>
  </si>
  <si>
    <t>PPN144446073</t>
  </si>
  <si>
    <t>http://resolver.staatsbibliothek-berlin.de/SBB0000D71000000000</t>
  </si>
  <si>
    <t>1902</t>
  </si>
  <si>
    <t>Wanderungen und Streifzüge; die Kriechtiere, Lurche und Fische unserer Heimat</t>
  </si>
  <si>
    <t>Floericke, Curt</t>
  </si>
  <si>
    <t>Nister</t>
  </si>
  <si>
    <t>PPN745114644</t>
  </si>
  <si>
    <t>PPN557342449</t>
  </si>
  <si>
    <t>http://resolver.staatsbibliothek-berlin.de/SBB0000D59600000000</t>
  </si>
  <si>
    <t>Entdeckungsreisen in der Wohnstube</t>
  </si>
  <si>
    <t>PPN742720551</t>
  </si>
  <si>
    <t>PPN742720322</t>
  </si>
  <si>
    <t>http://resolver.staatsbibliothek-berlin.de/SBB0000D2C800000000</t>
  </si>
  <si>
    <t>1892</t>
  </si>
  <si>
    <t>Geschenk für junge Leute, welche sich in der Geometrie, in der Perspective und in der Zeichenkunst üben, auch verschiedene Sachen aus Pappe, Messing, und dergleichen, verfertigen und zusammensetzen lernen wollen</t>
  </si>
  <si>
    <t>Weiß, ...</t>
  </si>
  <si>
    <t>PPN746672179</t>
  </si>
  <si>
    <t>PPN558096808</t>
  </si>
  <si>
    <t>http://resolver.staatsbibliothek-berlin.de/SBB0000DB8D00000000</t>
  </si>
  <si>
    <t>Auf blauem Wasser; ein Buch von der See für die deutsche Jugend</t>
  </si>
  <si>
    <t>Stöwer, Willy; Heims, Paul Gerhard</t>
  </si>
  <si>
    <t>Westermann</t>
  </si>
  <si>
    <t>PPN744062063</t>
  </si>
  <si>
    <t>PPN192626078</t>
  </si>
  <si>
    <t>http://resolver.staatsbibliothek-berlin.de/SBB0000D52500000000</t>
  </si>
  <si>
    <t>1903</t>
  </si>
  <si>
    <t>Großes illustriertes Spielbuch für Knaben; eine Auswahl der schönsten Spiele, anregender und unterhaltender Beschäftigungen und Belustigungen im Freien und im Zimmer</t>
  </si>
  <si>
    <t>Wendling, Paul; Georgens, Jan Daniel</t>
  </si>
  <si>
    <t>Schreiter</t>
  </si>
  <si>
    <t>PPN745182844</t>
  </si>
  <si>
    <t>PPN558041906</t>
  </si>
  <si>
    <t>http://resolver.staatsbibliothek-berlin.de/SBB0000D63D00000000</t>
  </si>
  <si>
    <t>Bilder von Thierquälereien</t>
  </si>
  <si>
    <t>Fäsi-Geßner, Conrad; Perrin, A.</t>
  </si>
  <si>
    <t>Ulrich</t>
  </si>
  <si>
    <t>PPN770469124</t>
  </si>
  <si>
    <t>PPN402695151</t>
  </si>
  <si>
    <t>http://resolver.staatsbibliothek-berlin.de/SBB000104AE00000000</t>
  </si>
  <si>
    <t>1859</t>
  </si>
  <si>
    <t>Zürich</t>
  </si>
  <si>
    <t>Die Giftgewächse Deutschlands und der Schweiz in lithographirten und colorirten Abbildungen, mit erläuterndem Text; Zum Gebrauch in Volksschulen, Realanstalten und. Gymnasien und zum Selbstunterricht</t>
  </si>
  <si>
    <t>Hochstetter, Christian Ferdinand</t>
  </si>
  <si>
    <t>Schreiber und Schill</t>
  </si>
  <si>
    <t>PPN749933666</t>
  </si>
  <si>
    <t>PPN342037706</t>
  </si>
  <si>
    <t>http://resolver.staatsbibliothek-berlin.de/SBB0000E1AB00000000</t>
  </si>
  <si>
    <t>Esslingen</t>
  </si>
  <si>
    <t>Martin's allgemeine Naturgeschichte der drei Reiche für die Jugend bearbeitet; mit 16 kolorierten Tafeln und vielen in den Text gedruckten Holzschnitten</t>
  </si>
  <si>
    <t>Martin, F.</t>
  </si>
  <si>
    <t>PPN741713462</t>
  </si>
  <si>
    <t>PPN566740524</t>
  </si>
  <si>
    <t>http://resolver.staatsbibliothek-berlin.de/SBB0000D05800000000</t>
  </si>
  <si>
    <t>Neues Räthselbüchlein für die Jugend</t>
  </si>
  <si>
    <t>Hofacker, Ludwig</t>
  </si>
  <si>
    <t>Verl. der Buchh. der Ev. Ges.</t>
  </si>
  <si>
    <t>PPN745140521</t>
  </si>
  <si>
    <t>PPN076692701</t>
  </si>
  <si>
    <t>http://resolver.staatsbibliothek-berlin.de/SBB0000D5ED00000000</t>
  </si>
  <si>
    <t>1879</t>
  </si>
  <si>
    <t>Hundert Schnurrpfeifereien; anregende und ohne Vorübung oder umständliche Gerätschaften von Jedermann leicht ausführbare Unterhaltungen für Groß und Klein</t>
  </si>
  <si>
    <t>Tromholt, Sophus</t>
  </si>
  <si>
    <t>Reclam</t>
  </si>
  <si>
    <t>PPN745847862</t>
  </si>
  <si>
    <t>PPN578288869</t>
  </si>
  <si>
    <t>http://resolver.staatsbibliothek-berlin.de/SBB0000D76E00000000</t>
  </si>
  <si>
    <t>Le magasin des écoliers; encyclopédie illustrée des récréations utiles et amusantes ; jeux. - exercices. - arts utiles et d'agrément ...</t>
  </si>
  <si>
    <t>Geoffroy, Jean; Savigny, Laurence</t>
  </si>
  <si>
    <t>Didier</t>
  </si>
  <si>
    <t>PPN766842045</t>
  </si>
  <si>
    <t>PPN280081375</t>
  </si>
  <si>
    <t>http://resolver.staatsbibliothek-berlin.de/SBB0000F11C00000000</t>
  </si>
  <si>
    <t>Der technologische Kinder- und Jugendfreund; Oder kurze und deutliche Beschreibung der Künste und Handwerke nebst einigen lehrreichen Erzählungen ; Mit 72 Kupfern</t>
  </si>
  <si>
    <t>Heyder</t>
  </si>
  <si>
    <t>PPN75061322X</t>
  </si>
  <si>
    <t>PPN560719108</t>
  </si>
  <si>
    <t>http://resolver.staatsbibliothek-berlin.de/SBB0000E33900000000</t>
  </si>
  <si>
    <t>Erlangen</t>
  </si>
  <si>
    <t>Unterhaltungen über Gegenstände aus dem Gebiete der Naturwissenschaften; die Wunder des Magnetismus ; ein Geschenk für Kinder reiferen Alters und zum Gebrauche für Lehrer, namentlich Hauslehrer</t>
  </si>
  <si>
    <t>Emsmann, August Hugo</t>
  </si>
  <si>
    <t>PPN770297501</t>
  </si>
  <si>
    <t>PPN346535727</t>
  </si>
  <si>
    <t>http://resolver.staatsbibliothek-berlin.de/SBB0001040500000000</t>
  </si>
  <si>
    <t>Frankfurt a./O.</t>
  </si>
  <si>
    <t>Schützet die Tiere!; Mahnworte an die Jugend</t>
  </si>
  <si>
    <t>Gehring, Karl; Weiser, Paul; Renck, Ernst</t>
  </si>
  <si>
    <t>Hofmann</t>
  </si>
  <si>
    <t>PPN74474637X</t>
  </si>
  <si>
    <t>PPN230700969</t>
  </si>
  <si>
    <t>http://resolver.staatsbibliothek-berlin.de/SBB0000D56100000000</t>
  </si>
  <si>
    <t>1894</t>
  </si>
  <si>
    <t>Gera</t>
  </si>
  <si>
    <t>Naturgeschichte für Kinder; mit Kupfern</t>
  </si>
  <si>
    <t>Lippold, G. H. C.; Funke, C. Ph.</t>
  </si>
  <si>
    <t>PPN769072607</t>
  </si>
  <si>
    <t>PPN388191570</t>
  </si>
  <si>
    <t>http://resolver.staatsbibliothek-berlin.de/SBB0000F83C00000000</t>
  </si>
  <si>
    <t>Naturlehre für Kinder; mit Kupfern</t>
  </si>
  <si>
    <t>Lippold, Georg Heinrich Christian</t>
  </si>
  <si>
    <t>Büschler</t>
  </si>
  <si>
    <t>PPN746268491</t>
  </si>
  <si>
    <t>PPN076029190</t>
  </si>
  <si>
    <t>http://resolver.staatsbibliothek-berlin.de/SBB0000D86100000000</t>
  </si>
  <si>
    <t>1814</t>
  </si>
  <si>
    <t>Elberfeld</t>
  </si>
  <si>
    <t>Entdeckungsreisen im Wald und auf der Heide; mit seinen lieben jungen Freunden und Freundinnen unternommen</t>
  </si>
  <si>
    <t>PPN74271120X</t>
  </si>
  <si>
    <t>PPN06624224X</t>
  </si>
  <si>
    <t>http://resolver.staatsbibliothek-berlin.de/SBB0000D2B100000000</t>
  </si>
  <si>
    <t>1863</t>
  </si>
  <si>
    <t>Vier Tage in der sächsischen Schweiz, eine Erzählung besonders für die Jugend</t>
  </si>
  <si>
    <t>Gebauer, Carl Eduard</t>
  </si>
  <si>
    <t>Türk</t>
  </si>
  <si>
    <t>PPN771014775</t>
  </si>
  <si>
    <t>PPN557913195</t>
  </si>
  <si>
    <t>http://resolver.staatsbibliothek-berlin.de/SBB00010A6500000000</t>
  </si>
  <si>
    <t>Wanderungen am Meeresstrande; mit seinen jungen Freunden ausgeführt ; mit 101 Holzschnitten und 4 Buntbildern</t>
  </si>
  <si>
    <t>PPN745865461</t>
  </si>
  <si>
    <t>PPN484400924</t>
  </si>
  <si>
    <t>http://resolver.staatsbibliothek-berlin.de/SBB0000D78D00000000</t>
  </si>
  <si>
    <t>1869</t>
  </si>
  <si>
    <t>Carstvo životnych v kartinach; 250 izobraženij dlja nagljadnago obučenija</t>
  </si>
  <si>
    <t>Kissling, J.</t>
  </si>
  <si>
    <t>Devrien</t>
  </si>
  <si>
    <t>PPN744049997</t>
  </si>
  <si>
    <t>PPN55051256X</t>
  </si>
  <si>
    <t>http://resolver.staatsbibliothek-berlin.de/SBB0000D51400000000</t>
  </si>
  <si>
    <t>S. Peterburg</t>
  </si>
  <si>
    <t>Lehrbuch der Naturwissenschaften und der Geschichte für fähigere Kinder in Bürgerschulen so wie auch für wißbegierige Nichtgelehrte</t>
  </si>
  <si>
    <t>Röper, Friedrich Ludwig</t>
  </si>
  <si>
    <t>Adler</t>
  </si>
  <si>
    <t>PPN768258936</t>
  </si>
  <si>
    <t>PPN564898651</t>
  </si>
  <si>
    <t>http://resolver.staatsbibliothek-berlin.de/SBB0000F60400000000</t>
  </si>
  <si>
    <t>Rostock</t>
  </si>
  <si>
    <t>Les merveilles du corps humain, ou notions familieres d'anatomie, a l'usage des enfans et des adolescens</t>
  </si>
  <si>
    <t>Jauffret, Louis François</t>
  </si>
  <si>
    <t>Dugour &amp; Durand</t>
  </si>
  <si>
    <t>PPN749731222</t>
  </si>
  <si>
    <t>PPN229114237</t>
  </si>
  <si>
    <t>http://resolver.staatsbibliothek-berlin.de/SBB0000E07100000000</t>
  </si>
  <si>
    <t>Die Thierwelt; Charakteristiken</t>
  </si>
  <si>
    <t>Masius, Hermann</t>
  </si>
  <si>
    <t>Bädeker</t>
  </si>
  <si>
    <t>PPN743871510</t>
  </si>
  <si>
    <t>PPN502493623</t>
  </si>
  <si>
    <t>http://resolver.staatsbibliothek-berlin.de/SBB0000D36E00000000</t>
  </si>
  <si>
    <t>Essen</t>
  </si>
  <si>
    <t>Die Schöpfung der Erde; die Urwelt und die Urgeschöpfe bis zum Auftreten des Menschen ; Blicke in das Erdinnere; Wanderungen in die Gebirgswelt, namentlich unseres Vaterlandes nach Kreuz und Quer ; mit reiferen Schülern unternommen</t>
  </si>
  <si>
    <t>PPN74249277X</t>
  </si>
  <si>
    <t>PPN559385552</t>
  </si>
  <si>
    <t>http://resolver.staatsbibliothek-berlin.de/SBB0000D1BD00000000</t>
  </si>
  <si>
    <t>Der Schmetterlingssammler; Beschreibung und Abbildung der vorzüglichsten in Mitteleuropa heimischen Schmetterlinge ; nebst ausführlicher Anleitung, Schmetterlinge zu fangen, aus Raupen zu ziehen und eine Sammlung anzulegen ; mit 263 kolorierten Abbildungen auf 19 Tafeln</t>
  </si>
  <si>
    <t>Hoffmann, Julius</t>
  </si>
  <si>
    <t>Thienemann</t>
  </si>
  <si>
    <t>PPN742445941</t>
  </si>
  <si>
    <t>PPN559695543</t>
  </si>
  <si>
    <t>http://resolver.staatsbibliothek-berlin.de/SBB0000D17A00000000</t>
  </si>
  <si>
    <t>1881</t>
  </si>
  <si>
    <t>Illustriertes Experimentierbuch für die reifere Jugend; praktische Anleitung zum unterhaltenden und belehrenden Experimentieren auf den Gebieten der Physik und Chemie</t>
  </si>
  <si>
    <t>Emsmann, H.; Dammer, O.</t>
  </si>
  <si>
    <t>PPN741355760</t>
  </si>
  <si>
    <t>PPN402269411</t>
  </si>
  <si>
    <t>http://resolver.staatsbibliothek-berlin.de/SBB0000CFEA00000000</t>
  </si>
  <si>
    <t>Fritz, der Sammler; eine Geschichte für die Jugend</t>
  </si>
  <si>
    <t>Crome-Schwiening, C.</t>
  </si>
  <si>
    <t>H. Krötzsch</t>
  </si>
  <si>
    <t>PPN745605931</t>
  </si>
  <si>
    <t>PPN449767655</t>
  </si>
  <si>
    <t>http://resolver.staatsbibliothek-berlin.de/SBB0000D71600000000</t>
  </si>
  <si>
    <t>1899</t>
  </si>
  <si>
    <t>The book of games; or, a history of juvenile sports, practised at a considerable academy near London ; Illustrated by twenty-four copper plates</t>
  </si>
  <si>
    <t>M'Millan</t>
  </si>
  <si>
    <t>PPN766740692</t>
  </si>
  <si>
    <t>PPN548423180</t>
  </si>
  <si>
    <t>http://resolver.staatsbibliothek-berlin.de/SBB0000F0E000000000</t>
  </si>
  <si>
    <t>Récréations utiles ou collection de 30 petits exemples de dessin fort jolis, et très-faciles a copier a la plume ou au crayon ; pour l'amusement des enfans ; accompagnées de la description intéressante des animaux qui se trouvent dans chaque exemple</t>
  </si>
  <si>
    <t>Saintin</t>
  </si>
  <si>
    <t>PPN769898262</t>
  </si>
  <si>
    <t>PPN616814283</t>
  </si>
  <si>
    <t>http://resolver.staatsbibliothek-berlin.de/SBB0001020B00000000</t>
  </si>
  <si>
    <t>1813</t>
  </si>
  <si>
    <t>Räthselbuch</t>
  </si>
  <si>
    <t>Pauer, Ludwig</t>
  </si>
  <si>
    <t>Historische Drucke</t>
  </si>
  <si>
    <t>Pichler</t>
  </si>
  <si>
    <t>PPN745136559</t>
  </si>
  <si>
    <t>PPN278276253</t>
  </si>
  <si>
    <t>http://resolver.staatsbibliothek-berlin.de/SBB0000D5D400000000</t>
  </si>
  <si>
    <t>Wien [u.a.]</t>
  </si>
  <si>
    <t>Grandpapa Pease's amusing addition</t>
  </si>
  <si>
    <t>Pease</t>
  </si>
  <si>
    <t>PPN746583060</t>
  </si>
  <si>
    <t>PPN539330132</t>
  </si>
  <si>
    <t>http://resolver.staatsbibliothek-berlin.de/SBB0000D93600000000</t>
  </si>
  <si>
    <t>Albany</t>
  </si>
  <si>
    <t>Naturgeschichte für die Jugend</t>
  </si>
  <si>
    <t>Fleischmann, F.; Jerrer, Georg Ludwig</t>
  </si>
  <si>
    <t>PPN769002528</t>
  </si>
  <si>
    <t>PPN250249200</t>
  </si>
  <si>
    <t>http://resolver.staatsbibliothek-berlin.de/SBB0000F7EB00000000</t>
  </si>
  <si>
    <t>Arte di costruire ogni sorta di oggetti in rilievo e in carta; per servire ad istruzione e passatempo della gioventu' d'amendue i sessi</t>
  </si>
  <si>
    <t>Bécourt, R.</t>
  </si>
  <si>
    <t>Batelli</t>
  </si>
  <si>
    <t>PPN770508545</t>
  </si>
  <si>
    <t>PPN731308050</t>
  </si>
  <si>
    <t>http://resolver.staatsbibliothek-berlin.de/SBB000104EA00000000</t>
  </si>
  <si>
    <t>Firenze</t>
  </si>
  <si>
    <t>Der Denkschüler oder Anregungen für Kopf und Herz, durch die nothwendigsten Grundbegriffe von der Natur und dem Wesen des Menschen; Ein Lehr- und Lesebuch für den Haus-, Schul- und Selbstunterricht, zu Begründung einer geordneten Geistesbildung</t>
  </si>
  <si>
    <t>Krug, Johann Friedrich Adolph</t>
  </si>
  <si>
    <t>Wienbrack</t>
  </si>
  <si>
    <t>PPN770807194</t>
  </si>
  <si>
    <t>PPN235184225</t>
  </si>
  <si>
    <t>http://resolver.staatsbibliothek-berlin.de/SBB000106BF00000000</t>
  </si>
  <si>
    <t>Anfangsgründe der Naturwissenschaft für die Jugend</t>
  </si>
  <si>
    <t>Brand, Jacob</t>
  </si>
  <si>
    <t>Andreäische Buchhandlung</t>
  </si>
  <si>
    <t>PPN76912254X</t>
  </si>
  <si>
    <t>PPN151063672</t>
  </si>
  <si>
    <t>http://resolver.staatsbibliothek-berlin.de/SBB0000F8B900000000</t>
  </si>
  <si>
    <t>Gemälde des Nordens; dargestellt in: Jakob Heemskerks und Wilhelm Barenz nördlicher Entdeckungsreise, und den merkwürdigen Abenteuern vier Russischer Bootsmänner auf Spitzbergen</t>
  </si>
  <si>
    <t>Heemskerk, Jakob; Barenz, Wilhelm; Campe, Joachim Heinrich</t>
  </si>
  <si>
    <t>Fleischer</t>
  </si>
  <si>
    <t>PPN770858392</t>
  </si>
  <si>
    <t>PPN550324372</t>
  </si>
  <si>
    <t>http://resolver.staatsbibliothek-berlin.de/SBB0001071100000000</t>
  </si>
  <si>
    <t>Berufswahl; das technische Studium ; mit 16 Abb.</t>
  </si>
  <si>
    <t>Bauer, Heinrich</t>
  </si>
  <si>
    <t>PPN744083605</t>
  </si>
  <si>
    <t>PPN547167717</t>
  </si>
  <si>
    <t>http://resolver.staatsbibliothek-berlin.de/SBB0000D54D00000000</t>
  </si>
  <si>
    <t>The book of sports for boys and girls; containing games, recreations, and amusements for the play room and play ground, at home or at school</t>
  </si>
  <si>
    <t>Martin, William</t>
  </si>
  <si>
    <t>Darton</t>
  </si>
  <si>
    <t>PPN766725790</t>
  </si>
  <si>
    <t>PPN566747456</t>
  </si>
  <si>
    <t>http://resolver.staatsbibliothek-berlin.de/SBB0000F0B400000000</t>
  </si>
  <si>
    <t>Neue Hand-Schatten; eine Reihe neuer und unterhaltender Schattenbilder mittelst der Hand darzustellen</t>
  </si>
  <si>
    <t>Bursill, Henry</t>
  </si>
  <si>
    <t>Schroeder</t>
  </si>
  <si>
    <t>PPN770561829</t>
  </si>
  <si>
    <t>PPN316371726</t>
  </si>
  <si>
    <t>http://resolver.staatsbibliothek-berlin.de/SBB0001055600000000</t>
  </si>
  <si>
    <t>Les Métamorphoses d'une goutte d'eau; suivies des aventures d'une fourmi, des guèpes, de la goutte de rosée, etc.</t>
  </si>
  <si>
    <t>Bayard, Émile; Carraud, Zulma</t>
  </si>
  <si>
    <t>PPN741708388</t>
  </si>
  <si>
    <t>PPN550494111</t>
  </si>
  <si>
    <t>http://resolver.staatsbibliothek-berlin.de/SBB0000D04E00000000</t>
  </si>
  <si>
    <t>Hygea; Taschenbuch für Jünglinge und Jungfrauen</t>
  </si>
  <si>
    <t>Korth, David</t>
  </si>
  <si>
    <t>Korth</t>
  </si>
  <si>
    <t>PPN750037903</t>
  </si>
  <si>
    <t>PPN378764845</t>
  </si>
  <si>
    <t>http://resolver.staatsbibliothek-berlin.de/SBB0000E1ED00000000</t>
  </si>
  <si>
    <t>1812</t>
  </si>
  <si>
    <t>Großer deutscher Räthselschatz; enthaltend: mehr als 1600 Räthsel, Charaden, Logogriphe, Palindrome, Homonyme, scherzhafte Räthselfragen, Figurenräthsel, Rebusse, Kunststückchen, arithmethische Räthsel und Räthselmärchen ;  ; für die Jugend und gesellige Kreise gesammelt und bearb.</t>
  </si>
  <si>
    <t>Hoffmann, Wilhelm Rudolf</t>
  </si>
  <si>
    <t>Hofmann &amp; Hohl</t>
  </si>
  <si>
    <t>PPN746241194</t>
  </si>
  <si>
    <t>PPN559711247</t>
  </si>
  <si>
    <t>http://resolver.staatsbibliothek-berlin.de/SBB0000D85C00000000</t>
  </si>
  <si>
    <t>Stuttgart; Leipzig</t>
  </si>
  <si>
    <t>Neues Spielbuch für Mädchen; eine Auswahl des schönsten Spiele, anregender und unterhaltender Beschäftigungen und Belustigungen im Freien und im Zimmer</t>
  </si>
  <si>
    <t>Wendling, Paul; Gayette-Georgens, Jeanne Marie</t>
  </si>
  <si>
    <t>Neufeld</t>
  </si>
  <si>
    <t>PPN745165591</t>
  </si>
  <si>
    <t>PPN369484258</t>
  </si>
  <si>
    <t>http://resolver.staatsbibliothek-berlin.de/SBB0000D61E00000000</t>
  </si>
  <si>
    <t>Ménagerie à l'amusement et à l'instruction de la jeunesse; par L. F. Jauffret; avec une succiucte zoologie, en trois langues</t>
  </si>
  <si>
    <t>Jauffret, Louis-François</t>
  </si>
  <si>
    <t>Bellmann</t>
  </si>
  <si>
    <t>PPN756343054</t>
  </si>
  <si>
    <t>PPN560029284</t>
  </si>
  <si>
    <t>http://resolver.staatsbibliothek-berlin.de/SBB0000EA4C00000000</t>
  </si>
  <si>
    <t>dut</t>
  </si>
  <si>
    <t>Amsterdam</t>
  </si>
  <si>
    <t>Abrégé de toutes les sciences, à l'usage des enfans; refondu, beaucoup augment́e &amp; corrigé dans toutes ses parties, afin de le rendre propre à l'usage des écoles des pays catholiques ;</t>
  </si>
  <si>
    <t>Le Francq</t>
  </si>
  <si>
    <t>PPN76853478X</t>
  </si>
  <si>
    <t>PPN538962305</t>
  </si>
  <si>
    <t>http://resolver.staatsbibliothek-berlin.de/SBB0000F6A700000000</t>
  </si>
  <si>
    <t>1786</t>
  </si>
  <si>
    <t>Bruxelles</t>
  </si>
  <si>
    <t>Naturlehre für die Jugend</t>
  </si>
  <si>
    <t>Hohenthal, Peter von; Ebert, Johann Jacob</t>
  </si>
  <si>
    <t>Weidmann und Reich</t>
  </si>
  <si>
    <t>PPN751529257</t>
  </si>
  <si>
    <t>PPN235739669</t>
  </si>
  <si>
    <t>http://resolver.staatsbibliothek-berlin.de/SBB0000E5BF00020000</t>
  </si>
  <si>
    <t>Ebert, Johann Jacob</t>
  </si>
  <si>
    <t>PPN751529990</t>
  </si>
  <si>
    <t>PPN235739847</t>
  </si>
  <si>
    <t>http://resolver.staatsbibliothek-berlin.de/SBB0000E5BF00030000</t>
  </si>
  <si>
    <t>1787</t>
  </si>
  <si>
    <t>Globig, Hans Gotthelf von; Ebert, Johann Jacob</t>
  </si>
  <si>
    <t>PPN751528587</t>
  </si>
  <si>
    <t>PPN23573943X</t>
  </si>
  <si>
    <t>http://resolver.staatsbibliothek-berlin.de/SBB0000E5BF00010000</t>
  </si>
  <si>
    <t>Naturlehre für die Jugend; Mit Kupfern</t>
  </si>
  <si>
    <t>PPN751527556</t>
  </si>
  <si>
    <t>PPN235739294</t>
  </si>
  <si>
    <t>http://resolver.staatsbibliothek-berlin.de/SBB0000E5BF00000000</t>
  </si>
  <si>
    <t>Gallerie der Menschen nach alphabetischer Ordnung; Ein Bilderbuch für die Jugend zur Erweiterung ihrer Kenntnisse und Befriedigung ihrer Wißbegierde ; mit 36. illum. Kupfern</t>
  </si>
  <si>
    <t>Albrecht, Erdmann Hannibal</t>
  </si>
  <si>
    <t>Historische Drucke; Kinder- und Jugendbücher; VD18 digital</t>
  </si>
  <si>
    <t>PPN82208029X</t>
  </si>
  <si>
    <t>PPN54158328X</t>
  </si>
  <si>
    <t>http://resolver.staatsbibliothek-berlin.de/SBB0001995B00000000</t>
  </si>
  <si>
    <t>1799</t>
  </si>
  <si>
    <t>VD18 digital; WegehauptDigital</t>
  </si>
  <si>
    <t>Guatimozin über die Welt, die Erde und den Menschen; Kosmologisches Lehrbuch zum Unterricht seines Sohnes</t>
  </si>
  <si>
    <t>Rittner, Heinrich; Bode, Johann Elert</t>
  </si>
  <si>
    <t>Maurer; Cist</t>
  </si>
  <si>
    <t>PPN750595108</t>
  </si>
  <si>
    <t>PPN151671052</t>
  </si>
  <si>
    <t>http://resolver.staatsbibliothek-berlin.de/SBB0000E32200000000</t>
  </si>
  <si>
    <t>Berlin; Philadelphia</t>
  </si>
  <si>
    <t>PPN769505155</t>
  </si>
  <si>
    <t>PPN574144943</t>
  </si>
  <si>
    <t>http://resolver.staatsbibliothek-berlin.de/SBB0000F95100080000</t>
  </si>
  <si>
    <t>Spectaculum Naturae &amp; Artium; in vier Sprachen, Deutsch, Lateinisch, Französisch und Italiänisch</t>
  </si>
  <si>
    <t>Meil, J. W.</t>
  </si>
  <si>
    <t>PPN689616112</t>
  </si>
  <si>
    <t>PPN266545262</t>
  </si>
  <si>
    <t>http://resolver.staatsbibliothek-berlin.de/SBB0000804F00000000</t>
  </si>
  <si>
    <t>Contenant ce qui regarde les animaux</t>
  </si>
  <si>
    <t>Robert, P. P.; Sibelius, G.; Yver, P.; Coster, D.; Pluche, Noël Antoine</t>
  </si>
  <si>
    <t>PPN751532703</t>
  </si>
  <si>
    <t>PPN585258538</t>
  </si>
  <si>
    <t>http://resolver.staatsbibliothek-berlin.de/SBB0000E5C000010000</t>
  </si>
  <si>
    <t>1743</t>
  </si>
  <si>
    <t>Théatre De L'Enfance</t>
  </si>
  <si>
    <t>PPN751098442</t>
  </si>
  <si>
    <t>PPN14723493X</t>
  </si>
  <si>
    <t>http://resolver.staatsbibliothek-berlin.de/SBB0000E45900000000</t>
  </si>
  <si>
    <t>Enthaltend Finnland, Lappland, Schweden, Dänemark, Norwegen, die Inseln Färöer und Island; mit acht illuminierten Kupfertafeln</t>
  </si>
  <si>
    <t>Neue Societäts-Verl.-Buchh.</t>
  </si>
  <si>
    <t>PPN781276853</t>
  </si>
  <si>
    <t>PPN032135572</t>
  </si>
  <si>
    <t>http://resolver.staatsbibliothek-berlin.de/SBB0001554600060000</t>
  </si>
  <si>
    <t>Reise von Nantes nach den Antillen, und dann nach Schottland, England und der Insel Walcheren, mit besonderer Hinsicht auf den Charakter und die Lebensart der Seeleute</t>
  </si>
  <si>
    <t>PPN781337054</t>
  </si>
  <si>
    <t>PPN21152669X</t>
  </si>
  <si>
    <t>http://resolver.staatsbibliothek-berlin.de/SBB0001556300050000</t>
  </si>
  <si>
    <t>Ahles, Wilhelm</t>
  </si>
  <si>
    <t>PPN743875419</t>
  </si>
  <si>
    <t>PPN282052097</t>
  </si>
  <si>
    <t>http://resolver.staatsbibliothek-berlin.de/SBB0000D36400020000</t>
  </si>
  <si>
    <t>1904</t>
  </si>
  <si>
    <t>PPN746858078</t>
  </si>
  <si>
    <t>PPN559935390</t>
  </si>
  <si>
    <t>http://resolver.staatsbibliothek-berlin.de/SBB0000D37600020000</t>
  </si>
  <si>
    <t>PPN751114723</t>
  </si>
  <si>
    <t>PPN267672101</t>
  </si>
  <si>
    <t>http://resolver.staatsbibliothek-berlin.de/SBB0000E47F00000000</t>
  </si>
  <si>
    <t>Reisen in dem Mittelmeere und in einigen der angränzenden Länder ; Theil 3</t>
  </si>
  <si>
    <t>PPN78160673X</t>
  </si>
  <si>
    <t>PPN246368047</t>
  </si>
  <si>
    <t>http://resolver.staatsbibliothek-berlin.de/SBB000155EB00080000</t>
  </si>
  <si>
    <t>1828</t>
  </si>
  <si>
    <t>Contenant ce qui regarde le dehors &amp; l'intérieur de la terre</t>
  </si>
  <si>
    <t>PPN751744042</t>
  </si>
  <si>
    <t>PPN585258899</t>
  </si>
  <si>
    <t>http://resolver.staatsbibliothek-berlin.de/SBB0000E5C000060000</t>
  </si>
  <si>
    <t>1742</t>
  </si>
  <si>
    <t>PPN766446980</t>
  </si>
  <si>
    <t>PPN574280200</t>
  </si>
  <si>
    <t>http://resolver.staatsbibliothek-berlin.de/SBB0000EF8000020000</t>
  </si>
  <si>
    <t>PPN766565998</t>
  </si>
  <si>
    <t>PPN562018107</t>
  </si>
  <si>
    <t>http://resolver.staatsbibliothek-berlin.de/SBB0000EF8800030000</t>
  </si>
  <si>
    <t>1841</t>
  </si>
  <si>
    <t>PPN770972586</t>
  </si>
  <si>
    <t>PPN560145543</t>
  </si>
  <si>
    <t>http://resolver.staatsbibliothek-berlin.de/SBB00010A2B00020000</t>
  </si>
  <si>
    <t>Contenant ce qui regarde l'homme considéré en lui-même</t>
  </si>
  <si>
    <t>Canot, Pierre Charles; LeBas, Jacques-Philippe; Pluche, Noël Antoin</t>
  </si>
  <si>
    <t>PPN756671329</t>
  </si>
  <si>
    <t>PPN519944089</t>
  </si>
  <si>
    <t>http://resolver.staatsbibliothek-berlin.de/SBB0000EB9B00010000</t>
  </si>
  <si>
    <t>Tagebuch meiner Seereise von Emden nach Archangel und von da nach Hamburg; mit besonderer Hinsicht auf den Charakter und die Lebensart der Seeleute</t>
  </si>
  <si>
    <t>PPN781289785</t>
  </si>
  <si>
    <t>PPN211526266</t>
  </si>
  <si>
    <t>http://resolver.staatsbibliothek-berlin.de/SBB0001556300010000</t>
  </si>
  <si>
    <t>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t>
  </si>
  <si>
    <t>Georgens, Jan Daniel; Gayette-Georgens, Jeanne Marie; Burger, L.; Nestel, G.; Röhling, C.; Vogel, H.</t>
  </si>
  <si>
    <t>PPN745171761</t>
  </si>
  <si>
    <t>PPN369019571</t>
  </si>
  <si>
    <t>http://resolver.staatsbibliothek-berlin.de/SBB0000D62500010000</t>
  </si>
  <si>
    <t>PPN746604998</t>
  </si>
  <si>
    <t>PPN23770658X</t>
  </si>
  <si>
    <t>http://resolver.staatsbibliothek-berlin.de/SBB0000D8D300070000</t>
  </si>
  <si>
    <t>Yver, P.; Pluche, Noël Antoine</t>
  </si>
  <si>
    <t>PPN751538957</t>
  </si>
  <si>
    <t>PPN585259062</t>
  </si>
  <si>
    <t>http://resolver.staatsbibliothek-berlin.de/SBB0000E5C000030000</t>
  </si>
  <si>
    <t>PPN771011784</t>
  </si>
  <si>
    <t>PPN244973687</t>
  </si>
  <si>
    <t>http://resolver.staatsbibliothek-berlin.de/SBB00010A5800020000</t>
  </si>
  <si>
    <t>PPN781889022</t>
  </si>
  <si>
    <t>PPN307027228</t>
  </si>
  <si>
    <t>http://resolver.staatsbibliothek-berlin.de/SBB0001568700020000</t>
  </si>
  <si>
    <t>Tagebuch meiner Seereise von Emden nach Archangel, und von da zurück nach Hamburg; mit besonderer Hinsicht auf den Charakter und die Lebensart der Seeleute</t>
  </si>
  <si>
    <t>PPN781545447</t>
  </si>
  <si>
    <t>PPN363273042</t>
  </si>
  <si>
    <t>http://resolver.staatsbibliothek-berlin.de/SBB000155EB00010000</t>
  </si>
  <si>
    <t>PPN76950583X</t>
  </si>
  <si>
    <t>PPN574144951</t>
  </si>
  <si>
    <t>http://resolver.staatsbibliothek-berlin.de/SBB0000F95100090000</t>
  </si>
  <si>
    <t>PPN769502415</t>
  </si>
  <si>
    <t>PPN574144919</t>
  </si>
  <si>
    <t>http://resolver.staatsbibliothek-berlin.de/SBB0000F95100060000</t>
  </si>
  <si>
    <t>Kleine Reisen in der Schweiz; für die Jugend beschrieben</t>
  </si>
  <si>
    <t>Meisner, Fr.</t>
  </si>
  <si>
    <t>PPN770943411</t>
  </si>
  <si>
    <t>PPN282315810</t>
  </si>
  <si>
    <t>http://resolver.staatsbibliothek-berlin.de/SBB000109F000000000</t>
  </si>
  <si>
    <t>PPN767123328</t>
  </si>
  <si>
    <t>PPN620969660</t>
  </si>
  <si>
    <t>http://resolver.staatsbibliothek-berlin.de/SBB0000D82E00020000</t>
  </si>
  <si>
    <t>Reisen in dem Mittelmeere und in einigen der angränzenden Länder ; Theil 2</t>
  </si>
  <si>
    <t>PPN781550246</t>
  </si>
  <si>
    <t>PPN246367792</t>
  </si>
  <si>
    <t>http://resolver.staatsbibliothek-berlin.de/SBB000155EB00070000</t>
  </si>
  <si>
    <t>Contenant ce qui regarde les animaux &amp; les plantes</t>
  </si>
  <si>
    <t>PPN751735329</t>
  </si>
  <si>
    <t>PPN585258392</t>
  </si>
  <si>
    <t>http://resolver.staatsbibliothek-berlin.de/SBB0000E5C000040000</t>
  </si>
  <si>
    <t>PPN769088996</t>
  </si>
  <si>
    <t>PPN557898536</t>
  </si>
  <si>
    <t>http://resolver.staatsbibliothek-berlin.de/SBB0000F85900020000</t>
  </si>
  <si>
    <t>Biographieen aus der Naturkunde, in ästhetischer Form und religiösem Sinne; nebst einem Worte über die ästhetische Seite des naturkundlichen Unterrichts</t>
  </si>
  <si>
    <t>Grube, August W.</t>
  </si>
  <si>
    <t>PPN743878531</t>
  </si>
  <si>
    <t>PPN320826449</t>
  </si>
  <si>
    <t>http://resolver.staatsbibliothek-berlin.de/SBB0000D37600000000</t>
  </si>
  <si>
    <t>1851</t>
  </si>
  <si>
    <t>Das europäische Rußland; mit acht illuminirten Kupfertafeln</t>
  </si>
  <si>
    <t>Schäffer, DanielF.</t>
  </si>
  <si>
    <t>PPN781274397</t>
  </si>
  <si>
    <t>PPN032135564</t>
  </si>
  <si>
    <t>http://resolver.staatsbibliothek-berlin.de/SBB0001554600050000</t>
  </si>
  <si>
    <t>PPN757638910</t>
  </si>
  <si>
    <t>PPN374422389</t>
  </si>
  <si>
    <t>http://resolver.staatsbibliothek-berlin.de/SBB0000EDC200020000</t>
  </si>
  <si>
    <t>PPN76644886X</t>
  </si>
  <si>
    <t>PPN562017828</t>
  </si>
  <si>
    <t>http://resolver.staatsbibliothek-berlin.de/SBB0000EF8800010000</t>
  </si>
  <si>
    <t>Meißen</t>
  </si>
  <si>
    <t>Reise von Nantes nach den Antillen und von da nach Schottland, England und der Insel Walcheren; mit besonderer Hinsicht auf den Charakter und die Lebensart der Seeleute</t>
  </si>
  <si>
    <t>PPN781547946</t>
  </si>
  <si>
    <t>PPN246354976</t>
  </si>
  <si>
    <t>http://resolver.staatsbibliothek-berlin.de/SBB000155EB00040000</t>
  </si>
  <si>
    <t>PPN769496970</t>
  </si>
  <si>
    <t>PPN574144897</t>
  </si>
  <si>
    <t>http://resolver.staatsbibliothek-berlin.de/SBB0000F95100050000</t>
  </si>
  <si>
    <t>Poppe, J. H. W.</t>
  </si>
  <si>
    <t>PPN746602642</t>
  </si>
  <si>
    <t>PPN237706458</t>
  </si>
  <si>
    <t>http://resolver.staatsbibliothek-berlin.de/SBB0000D8D300060000</t>
  </si>
  <si>
    <t>1811</t>
  </si>
  <si>
    <t>Oeuvres Complettes De M. Berquin ...</t>
  </si>
  <si>
    <t>PPN751100404</t>
  </si>
  <si>
    <t>PPN524279756</t>
  </si>
  <si>
    <t>http://resolver.staatsbibliothek-berlin.de/SBB0000E42600010000</t>
  </si>
  <si>
    <t>PPN746344848</t>
  </si>
  <si>
    <t>PPN23646034X</t>
  </si>
  <si>
    <t>http://resolver.staatsbibliothek-berlin.de/SBB0000D8D300000000</t>
  </si>
  <si>
    <t>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t>
  </si>
  <si>
    <t>PPN781882850</t>
  </si>
  <si>
    <t>PPN307026957</t>
  </si>
  <si>
    <t>http://resolver.staatsbibliothek-berlin.de/SBB0001568700000000</t>
  </si>
  <si>
    <t>PPN770198740</t>
  </si>
  <si>
    <t>PPN282158014</t>
  </si>
  <si>
    <t>http://resolver.staatsbibliothek-berlin.de/SBB0001038200030000</t>
  </si>
  <si>
    <t>Goedsche; Rückmann</t>
  </si>
  <si>
    <t>PPN766566676</t>
  </si>
  <si>
    <t>PPN766566439</t>
  </si>
  <si>
    <t>http://resolver.staatsbibliothek-berlin.de/SBB0000EF8800040000</t>
  </si>
  <si>
    <t>Meissen; Leipzig</t>
  </si>
  <si>
    <t>Gebauer, Christian August</t>
  </si>
  <si>
    <t>PPN769087159</t>
  </si>
  <si>
    <t>PPN557897858</t>
  </si>
  <si>
    <t>http://resolver.staatsbibliothek-berlin.de/SBB0000F85900000000</t>
  </si>
  <si>
    <t>Der meteorologische Jugendfreund oder faßliche und unterhaltende Darstellung der Lehre von den Lufterscheinungen und der Witterung; mit fünf Kupfertafeln</t>
  </si>
  <si>
    <t>PPN746347235</t>
  </si>
  <si>
    <t>PPN237706954</t>
  </si>
  <si>
    <t>http://resolver.staatsbibliothek-berlin.de/SBB0000D8D300030000</t>
  </si>
  <si>
    <t>PPN751019909</t>
  </si>
  <si>
    <t>PPN357208714</t>
  </si>
  <si>
    <t>http://resolver.staatsbibliothek-berlin.de/SBB0000E42600000000</t>
  </si>
  <si>
    <t>1797</t>
  </si>
  <si>
    <t>Reise von Hamburg nach Bordeaux und über Saint Louis nach Isle de France, mit besonderer Hinsicht auf den Charakter und die Lebensart der Seeleute</t>
  </si>
  <si>
    <t>PPN781292131</t>
  </si>
  <si>
    <t>PPN211526592</t>
  </si>
  <si>
    <t>http://resolver.staatsbibliothek-berlin.de/SBB0001556300040000</t>
  </si>
  <si>
    <t>Reise von Messina nach Livorno, Genua, Savona, Catania, Neapel, Palermo und den ionischen Inseln, und über Malta und Triest nach Sachsen; mit besonderer Hinsicht auf den Charakter und die Lebensart der Seeleute</t>
  </si>
  <si>
    <t>PPN781345545</t>
  </si>
  <si>
    <t>PPN211527386</t>
  </si>
  <si>
    <t>http://resolver.staatsbibliothek-berlin.de/SBB00015563000B0000</t>
  </si>
  <si>
    <t>PPN751397202</t>
  </si>
  <si>
    <t>PPN550414177</t>
  </si>
  <si>
    <t>http://resolver.staatsbibliothek-berlin.de/SBB0000E56600020000</t>
  </si>
  <si>
    <t>PPN770075118</t>
  </si>
  <si>
    <t>PPN269681213</t>
  </si>
  <si>
    <t>http://resolver.staatsbibliothek-berlin.de/SBB000102A100010000</t>
  </si>
  <si>
    <t>PPN770074766</t>
  </si>
  <si>
    <t>PPN269681191</t>
  </si>
  <si>
    <t>http://resolver.staatsbibliothek-berlin.de/SBB000102A100000000</t>
  </si>
  <si>
    <t>PPN751533432</t>
  </si>
  <si>
    <t>PPN585258848</t>
  </si>
  <si>
    <t>http://resolver.staatsbibliothek-berlin.de/SBB0000E5C000020000</t>
  </si>
  <si>
    <t>A La Haye</t>
  </si>
  <si>
    <t>Reisen der Engländer zur Entdeckung einer nordwestlichen Durchfahrt aus dem nördlichen Polarmeere nach dem Stillen Ocean; für die Jugend bearbeitet; mit Stahlstichen</t>
  </si>
  <si>
    <t>PPN781829666</t>
  </si>
  <si>
    <t>PPN557550416</t>
  </si>
  <si>
    <t>http://resolver.staatsbibliothek-berlin.de/SBB0001566B00030000</t>
  </si>
  <si>
    <t>Das Basedowische Elementarwerk; Ein Vorrath der besten Erkenntnisse zum Lernen, Lehren, Wiederholen und Nachdenken ; Zur Zeit Kaiser Josephs II.</t>
  </si>
  <si>
    <t>PPN757637485</t>
  </si>
  <si>
    <t>PPN147176689</t>
  </si>
  <si>
    <t>http://resolver.staatsbibliothek-berlin.de/SBB0000EDC200000000</t>
  </si>
  <si>
    <t>PPN770973779</t>
  </si>
  <si>
    <t>PPN501627162</t>
  </si>
  <si>
    <t>http://resolver.staatsbibliothek-berlin.de/SBB00010A2B00030000</t>
  </si>
  <si>
    <t>PPN781891868</t>
  </si>
  <si>
    <t>PPN563043423</t>
  </si>
  <si>
    <t>http://resolver.staatsbibliothek-berlin.de/SBB0001568700030000</t>
  </si>
  <si>
    <t>PPN751396427</t>
  </si>
  <si>
    <t>PPN550412050</t>
  </si>
  <si>
    <t>http://resolver.staatsbibliothek-berlin.de/SBB0000E56600010000</t>
  </si>
  <si>
    <t>Großbritanien und Ireland; mit sieben illuminirten und einer schwarzen Kupfertafel</t>
  </si>
  <si>
    <t>Flittner</t>
  </si>
  <si>
    <t>PPN781280869</t>
  </si>
  <si>
    <t>PPN032135580</t>
  </si>
  <si>
    <t>http://resolver.staatsbibliothek-berlin.de/SBB0001554600070000</t>
  </si>
  <si>
    <t>Berlin; Frankfurt an d. Oder</t>
  </si>
  <si>
    <t>Afrique</t>
  </si>
  <si>
    <t>PPN771003544</t>
  </si>
  <si>
    <t>PPN571723063</t>
  </si>
  <si>
    <t>http://resolver.staatsbibliothek-berlin.de/SBB00010A4F00010000</t>
  </si>
  <si>
    <t>Reise von Hamburg nach Bordeaux, und über Saint Louis nach Isle de France; mit besonderer Hinsicht auf den Charakter und die Lebensart der Seeleute</t>
  </si>
  <si>
    <t>PPN78154727X</t>
  </si>
  <si>
    <t>PPN246354895</t>
  </si>
  <si>
    <t>http://resolver.staatsbibliothek-berlin.de/SBB000155EB00030000</t>
  </si>
  <si>
    <t>Beschreibung der Stadt Messina und Schilderung ihrer Einwohner; mit besonderer Hinsicht auf den Charakter und die Lebensart der Seeleute</t>
  </si>
  <si>
    <t>PPN781339987</t>
  </si>
  <si>
    <t>PPN236272748</t>
  </si>
  <si>
    <t>http://resolver.staatsbibliothek-berlin.de/SBB0001556300080000</t>
  </si>
  <si>
    <t>PPN751113085</t>
  </si>
  <si>
    <t>PPN267670672</t>
  </si>
  <si>
    <t>http://resolver.staatsbibliothek-berlin.de/SBB0000E46300030000</t>
  </si>
  <si>
    <t>PPN74660646X</t>
  </si>
  <si>
    <t>PPN237706644</t>
  </si>
  <si>
    <t>http://resolver.staatsbibliothek-berlin.de/SBB0000D8D300080000</t>
  </si>
  <si>
    <t>PPN76853660X</t>
  </si>
  <si>
    <t>PPN236359479</t>
  </si>
  <si>
    <t>http://resolver.staatsbibliothek-berlin.de/SBB0000F6A900010000</t>
  </si>
  <si>
    <t>Unterhaltungen in der Naturgeschichte aller Arten Insekten zum nützlichen Gebrauch für die Jugend; aus verschiedenen Schriften berühmter Naturforscher zusammengetragen, mehrentheils aber aus eigenen Beobachtungen und Erfahrungen</t>
  </si>
  <si>
    <t>Scheureck, Friedrich August</t>
  </si>
  <si>
    <t>Historische Drucke; Naturwissenschaften / Mathematik; VD18 digital; Kinder- und Jugendbücher</t>
  </si>
  <si>
    <t>Kaven</t>
  </si>
  <si>
    <t>PPN80561057X</t>
  </si>
  <si>
    <t>PPN214370933</t>
  </si>
  <si>
    <t>http://resolver.staatsbibliothek-berlin.de/SBB00017AA700000000</t>
  </si>
  <si>
    <t>1796</t>
  </si>
  <si>
    <t>Altona; Leipzig</t>
  </si>
  <si>
    <t>Lehre vom richtigen Verhältnisse des Menschen zu den Schöpfungswerken, und die durch öffentliche Einführung derselben allein zu bewürkende algemeine Menschenbeglükkung</t>
  </si>
  <si>
    <t>Chodowiecki, Daniel; Mozart, Wolfgang Amadeus; Ziegenhagen, Franz Heinrich</t>
  </si>
  <si>
    <t>Herausgeber</t>
  </si>
  <si>
    <t>PPN1019839619</t>
  </si>
  <si>
    <t>PPN237199092</t>
  </si>
  <si>
    <t>http://resolver.staatsbibliothek-berlin.de/SBB0002287A00000000</t>
  </si>
  <si>
    <t>Sammlung interessanter und durchgängig zwekmäßig abgefaßter Reisebeschreibungen für die Jugend</t>
  </si>
  <si>
    <t>Campe, Joachim Heinrich</t>
  </si>
  <si>
    <t>Grözinger</t>
  </si>
  <si>
    <t>PPN1010926535</t>
  </si>
  <si>
    <t>PPN184505178</t>
  </si>
  <si>
    <t>http://resolver.staatsbibliothek-berlin.de/SBB0001542700180000</t>
  </si>
  <si>
    <t>Von den Käfern; Mit Kupfern</t>
  </si>
  <si>
    <t>PPN805610731</t>
  </si>
  <si>
    <t>PPN578494396</t>
  </si>
  <si>
    <t>http://resolver.staatsbibliothek-berlin.de/SBB00017AA700010000</t>
  </si>
  <si>
    <t>Kleine Bilder-Akademie für leselustige und lernbegierige Söhne und Töchter; Mit zwei und dreißig Kupfertafeln</t>
  </si>
  <si>
    <t>Felisch</t>
  </si>
  <si>
    <t>PPN769515339</t>
  </si>
  <si>
    <t>PPN157145409</t>
  </si>
  <si>
    <t>http://resolver.staatsbibliothek-berlin.de/SBB0000F9A600000000</t>
  </si>
  <si>
    <t>1793</t>
  </si>
  <si>
    <t>Komplimentir- und Sittenbuch; für Personen bürgerlichen Standes in großen und kleinen Städten, dann zum Besten der Landleute, nebst einer Anweisung an den Tafeln geschickt zu tranchiren</t>
  </si>
  <si>
    <t>Kinder- und Jugendbücher; VD18 digital; Historische Drucke</t>
  </si>
  <si>
    <t>Kurzbeck</t>
  </si>
  <si>
    <t>PPN688060129</t>
  </si>
  <si>
    <t>PPN389760013</t>
  </si>
  <si>
    <t>http://resolver.staatsbibliothek-berlin.de/SBB00007A4C00000000</t>
  </si>
  <si>
    <t>1776</t>
  </si>
  <si>
    <t>Der aufrichtige Kalendermann; Ein gar kurioses und nützliches Buch; Für die Jugend und den gemeinen Bürger und Bauersmann</t>
  </si>
  <si>
    <t>Historische Drucke; Kinder- und Jugendbücher</t>
  </si>
  <si>
    <t>Verlag des Verfassers; Fleischer [in Komm.]; Rothe [in Komm.]</t>
  </si>
  <si>
    <t>PPN823963187</t>
  </si>
  <si>
    <t>PPN330039563</t>
  </si>
  <si>
    <t>http://resolver.staatsbibliothek-berlin.de/SBB00019AF100000000</t>
  </si>
  <si>
    <t>Langenberg; Leipzig; Gera</t>
  </si>
  <si>
    <t>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t>
  </si>
  <si>
    <t>Frid, Daniel; Schatz, Johann Jacob</t>
  </si>
  <si>
    <t>Historische Drucke; Geschichte / Ethnographie / Geographie; VD18 digital; Kinder- und Jugendbücher</t>
  </si>
  <si>
    <t>Beck</t>
  </si>
  <si>
    <t>PPN810625342</t>
  </si>
  <si>
    <t>PPN212886657</t>
  </si>
  <si>
    <t>http://resolver.staatsbibliothek-berlin.de/SBB000187C000000000</t>
  </si>
  <si>
    <t>1749</t>
  </si>
  <si>
    <t>[Straßburg]</t>
  </si>
  <si>
    <t>PPN825937841</t>
  </si>
  <si>
    <t>PPN825932920</t>
  </si>
  <si>
    <t>http://resolver.staatsbibliothek-berlin.de/SBB00019AF100020000</t>
  </si>
  <si>
    <t>Neueste Erdbeschreibung aller vier Theile der Welt und der wenig bekannten Länder nebst einer mathematischen Beschreibung der Erdkugel. Vorzüglich zum Unterricht der Jugend aufgesetzt und mit einem vollständigen Register versehenen von H. A. Kunstmann</t>
  </si>
  <si>
    <t>Kunstman, H. A.</t>
  </si>
  <si>
    <t>Historische Drucke; Kinder- und Jugendbücher; Geschichte / Ethnographie / Geographie; VD18 digital</t>
  </si>
  <si>
    <t>Maurer</t>
  </si>
  <si>
    <t>PPN804987556</t>
  </si>
  <si>
    <t>PPN306892731</t>
  </si>
  <si>
    <t>http://resolver.staatsbibliothek-berlin.de/SBB0001799000000000</t>
  </si>
  <si>
    <t>1790</t>
  </si>
  <si>
    <t>Exempelbuch zum Gesundheitskatechismus; Ein Lesebuch für niedere Schulen, Aeltern, Lehrer und Kinder, die sich des Guten befleißigen wollen</t>
  </si>
  <si>
    <t>Müller, August Carl</t>
  </si>
  <si>
    <t>Historische Drucke; Medizin; Pädagogik; VD18 digital; Kinder- und Jugendbücher</t>
  </si>
  <si>
    <t>Hahn</t>
  </si>
  <si>
    <t>PPN809018047</t>
  </si>
  <si>
    <t>PPN151112592</t>
  </si>
  <si>
    <t>http://resolver.staatsbibliothek-berlin.de/SBB0001878800000000</t>
  </si>
  <si>
    <t>Die Entdeckungen des fünften Welttheils oder Reisen um die Welt</t>
  </si>
  <si>
    <t>Mayr, Joseph; Johann Georg, Forster; Pabst, Johann Georg Friedrich</t>
  </si>
  <si>
    <t>Felßecker</t>
  </si>
  <si>
    <t>PPN771048289</t>
  </si>
  <si>
    <t>PPN569767245</t>
  </si>
  <si>
    <t>http://resolver.staatsbibliothek-berlin.de/SBB00010A9A00010000</t>
  </si>
  <si>
    <t>Exempelbuch zum Gesundheitskatechismus</t>
  </si>
  <si>
    <t>PPN809018411</t>
  </si>
  <si>
    <t>PPN151112614</t>
  </si>
  <si>
    <t>http://resolver.staatsbibliothek-berlin.de/SBB0001878800020000</t>
  </si>
  <si>
    <t>Gesundheitslehre für alle Stände; Ein Lese- &amp; Lehrbuch zum Gebrauch in Schulen</t>
  </si>
  <si>
    <t>Historische Drucke; Medizin; VD18 digital; Kinder- und Jugendbücher</t>
  </si>
  <si>
    <t>PPN809020807</t>
  </si>
  <si>
    <t>PPN371164826</t>
  </si>
  <si>
    <t>http://resolver.staatsbibliothek-berlin.de/SBB0001878B00000000</t>
  </si>
  <si>
    <t>Die Entdeckungen des fünften Welttheils oder Reisen um die Welt; ein Lesebuch für die Jugend</t>
  </si>
  <si>
    <t>Pabst, Johann Georg Friedrich</t>
  </si>
  <si>
    <t>PPN771047274</t>
  </si>
  <si>
    <t>PPN246443618</t>
  </si>
  <si>
    <t>http://resolver.staatsbibliothek-berlin.de/SBB00010A9A00000000</t>
  </si>
  <si>
    <t>1783</t>
  </si>
  <si>
    <t>Unterweisung in den philosophischen und mathematischen Wissenschaften für die obern Classen der Schulen und Gymnasien; mit Kupfern</t>
  </si>
  <si>
    <t>Frentzel, Georg Friedrich Jonas; Ebert, Johann Jacob</t>
  </si>
  <si>
    <t>Historische Drucke; Kinder- und Jugendbücher; Naturwissenschaften / Mathematik; VD18 digital</t>
  </si>
  <si>
    <t>Hertel</t>
  </si>
  <si>
    <t>PPN821971638</t>
  </si>
  <si>
    <t>PPN150816545</t>
  </si>
  <si>
    <t>http://resolver.staatsbibliothek-berlin.de/SBB0001991A00000000</t>
  </si>
  <si>
    <t>PPN809018187</t>
  </si>
  <si>
    <t>PPN387315233</t>
  </si>
  <si>
    <t>http://resolver.staatsbibliothek-berlin.de/SBB0001878800010000</t>
  </si>
  <si>
    <t>1795</t>
  </si>
  <si>
    <t>Schmidt, Joseph; Steinbeck, Christoph Gottlieb</t>
  </si>
  <si>
    <t>PPN823963306</t>
  </si>
  <si>
    <t>PPN330039954</t>
  </si>
  <si>
    <t>http://resolver.staatsbibliothek-berlin.de/SBB00019AF100010000</t>
  </si>
  <si>
    <t>Beschäftigungsbuch für Mädchen; praktische Anleitung zu weiblichen Handarbeiten, Beschäftigungen mit Puppen, nützlicher häuslicher Thätigkeit, künstlerischen und Phantasie-Arbeiten, Zimmergärtnerei, Tierpflege im Hause und zur Unterhaltung jüngerer Geschwister</t>
  </si>
  <si>
    <t>Bürkner, Marie</t>
  </si>
  <si>
    <t>PPN746238983</t>
  </si>
  <si>
    <t>PPN076634906</t>
  </si>
  <si>
    <t>http://resolver.staatsbibliothek-berlin.de/SBB0000D85900000000</t>
  </si>
  <si>
    <t>Anleitung zur Meßkunst; zum Gebrauche der deutschen Schulen in den kaiserl. königl. Staaten</t>
  </si>
  <si>
    <t>Kinder- und Jugendbücher; VD18 digital</t>
  </si>
  <si>
    <t>Dt. Schulanstalt bey St. Anna</t>
  </si>
  <si>
    <t>PPN746810806</t>
  </si>
  <si>
    <t>PPN546218636</t>
  </si>
  <si>
    <t>http://resolver.staatsbibliothek-berlin.de/SBB0000DBA700000000</t>
  </si>
  <si>
    <t>1794</t>
  </si>
  <si>
    <t>Naturgeschichte für Kinder; mit Vierzehn Kupfertafeln</t>
  </si>
  <si>
    <t>Edler von Trattnern</t>
  </si>
  <si>
    <t>PPN769046967</t>
  </si>
  <si>
    <t>PPN571683622</t>
  </si>
  <si>
    <t>http://resolver.staatsbibliothek-berlin.de/SBB0000F82100000000</t>
  </si>
  <si>
    <t>WegehauptDigital; VD18 digtial</t>
  </si>
  <si>
    <t>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t>
  </si>
  <si>
    <t>Lechner, Johann Baptist</t>
  </si>
  <si>
    <t>Wolff</t>
  </si>
  <si>
    <t>PPN746652976</t>
  </si>
  <si>
    <t>PPN774927755</t>
  </si>
  <si>
    <t>http://resolver.staatsbibliothek-berlin.de/SBB0000DB8300000000</t>
  </si>
  <si>
    <t>1774</t>
  </si>
  <si>
    <t>Augsburg</t>
  </si>
  <si>
    <t>Natur und Gott. Oder hundert und zwanzig Uebungen des Lesens, Denkens, Verstehens, Behaltens und Rechnens; Zur Grundlage des gemeinnüzigen Unterrichts in der Naturkunde und Gotteserkenntnis ; für den häuslichen Unterricht und di [!] unterste Klasse der Bürgerschulen</t>
  </si>
  <si>
    <t>Günther, Karl Ehrenfried</t>
  </si>
  <si>
    <t>PPN822084511</t>
  </si>
  <si>
    <t>PPN558922066</t>
  </si>
  <si>
    <t>http://resolver.staatsbibliothek-berlin.de/SBB0001996700000000</t>
  </si>
  <si>
    <t>Freystadt; Züllichau</t>
  </si>
  <si>
    <t>Puppenmütterchens Nähschule; Schnittmuster und Pausevorrichtung</t>
  </si>
  <si>
    <t>Lucas, Agnes</t>
  </si>
  <si>
    <t>PPN746043104</t>
  </si>
  <si>
    <t>PPN572372590</t>
  </si>
  <si>
    <t>http://resolver.staatsbibliothek-berlin.de/SBB0000D7E900000000</t>
  </si>
  <si>
    <t>[Ravensburg</t>
  </si>
  <si>
    <t>Was ein Knabe wissen muss</t>
  </si>
  <si>
    <t>Gizycki, P.; Stall, Sylvanus</t>
  </si>
  <si>
    <t>Hirsch</t>
  </si>
  <si>
    <t>PPN742714241</t>
  </si>
  <si>
    <t>PPN577085506</t>
  </si>
  <si>
    <t>http://resolver.staatsbibliothek-berlin.de/SBB0000D2B900000000</t>
  </si>
  <si>
    <t>Konstanz</t>
  </si>
  <si>
    <t>PPN1009232363</t>
  </si>
  <si>
    <t>PPN423697315</t>
  </si>
  <si>
    <t>http://resolver.staatsbibliothek-berlin.de/SBB0001542700120000</t>
  </si>
  <si>
    <t>Reuttlingen</t>
  </si>
  <si>
    <t>PPN1009233874</t>
  </si>
  <si>
    <t>PPN423697331</t>
  </si>
  <si>
    <t>http://resolver.staatsbibliothek-berlin.de/SBB0001542700150000</t>
  </si>
  <si>
    <t>PPN780553918</t>
  </si>
  <si>
    <t>PPN550380051</t>
  </si>
  <si>
    <t>http://resolver.staatsbibliothek-berlin.de/SBB0001542700020000</t>
  </si>
  <si>
    <t>PPN780576128</t>
  </si>
  <si>
    <t>PPN780575849</t>
  </si>
  <si>
    <t>http://resolver.staatsbibliothek-berlin.de/SBB0001542700070000</t>
  </si>
  <si>
    <t>PPN780551834</t>
  </si>
  <si>
    <t>PPN184504090</t>
  </si>
  <si>
    <t>http://resolver.staatsbibliothek-berlin.de/SBB0001542700000000</t>
  </si>
  <si>
    <t>PPN100923143X</t>
  </si>
  <si>
    <t>PPN423697307</t>
  </si>
  <si>
    <t>http://resolver.staatsbibliothek-berlin.de/SBB0001542700110000</t>
  </si>
  <si>
    <t>PPN780572777</t>
  </si>
  <si>
    <t>PPN184505135</t>
  </si>
  <si>
    <t>http://resolver.staatsbibliothek-berlin.de/SBB0001542700050000</t>
  </si>
  <si>
    <t>PPN1009226045</t>
  </si>
  <si>
    <t>PPN423697250</t>
  </si>
  <si>
    <t>http://resolver.staatsbibliothek-berlin.de/SBB00015427000D0000</t>
  </si>
  <si>
    <t>PPN1009227866</t>
  </si>
  <si>
    <t>PPN423697277</t>
  </si>
  <si>
    <t>http://resolver.staatsbibliothek-berlin.de/SBB00015427000E0000</t>
  </si>
  <si>
    <t>Illustrirtes Spielbuch für Knaben; 1200 unterhaltende und anregende Belustigungen, Spiele und Beschäftigungen für Körper und Geist, im Freien sowie im Zimmer</t>
  </si>
  <si>
    <t>Georgens, Jan Daniel; Wagner, Hermann</t>
  </si>
  <si>
    <t>PPN746035535</t>
  </si>
  <si>
    <t>PPN074533754</t>
  </si>
  <si>
    <t>http://resolver.staatsbibliothek-berlin.de/SBB0000D7E000000000</t>
  </si>
  <si>
    <t>Vor heiligen Toren; ein Aufklärungsbuch der Jugend zum Eintritt ins Leben und in den sittlichen Kampf ; ein Vademecum auch den Erziehern und Jugendfreunden</t>
  </si>
  <si>
    <t>Meyer, Emanuele L. M.</t>
  </si>
  <si>
    <t>Strecker &amp; Schröder</t>
  </si>
  <si>
    <t>PPN742717089</t>
  </si>
  <si>
    <t>PPN533757320</t>
  </si>
  <si>
    <t>http://resolver.staatsbibliothek-berlin.de/SBB0000D2BE00000000</t>
  </si>
  <si>
    <t>Künstler und Handwerker; in 24 Bildern nach dem A. B. C.</t>
  </si>
  <si>
    <t>Fleischhauer</t>
  </si>
  <si>
    <t>PPN770803997</t>
  </si>
  <si>
    <t>PPN308463307</t>
  </si>
  <si>
    <t>http://resolver.staatsbibliothek-berlin.de/SBB000106B500000000</t>
  </si>
  <si>
    <t>Der aufrichtige Kalendermann; Ein gar kurioses und nützliches Buch ; Für die Jugend und den gemeinden Bürger und Bauersmann</t>
  </si>
  <si>
    <t>PPN823937321</t>
  </si>
  <si>
    <t>PPN330039067</t>
  </si>
  <si>
    <t>http://resolver.staatsbibliothek-berlin.de/SBB00019AEA00000000</t>
  </si>
  <si>
    <t>PPN780552229</t>
  </si>
  <si>
    <t>PPN54387866X</t>
  </si>
  <si>
    <t>http://resolver.staatsbibliothek-berlin.de/SBB0001542700010000</t>
  </si>
  <si>
    <t>PPN780556798</t>
  </si>
  <si>
    <t>PPN550380132</t>
  </si>
  <si>
    <t>http://resolver.staatsbibliothek-berlin.de/SBB0001542700040000</t>
  </si>
  <si>
    <t>PPN1009233211</t>
  </si>
  <si>
    <t>PPN423697323</t>
  </si>
  <si>
    <t>http://resolver.staatsbibliothek-berlin.de/SBB0001542700130000</t>
  </si>
  <si>
    <t>PPN780555244</t>
  </si>
  <si>
    <t>PPN184504201</t>
  </si>
  <si>
    <t>http://resolver.staatsbibliothek-berlin.de/SBB0001542700030000</t>
  </si>
  <si>
    <t>PPN780576721</t>
  </si>
  <si>
    <t>PPN184504317</t>
  </si>
  <si>
    <t>http://resolver.staatsbibliothek-berlin.de/SBB0001542700080000</t>
  </si>
  <si>
    <t>PPN1009225197</t>
  </si>
  <si>
    <t>PPN423697242</t>
  </si>
  <si>
    <t>http://resolver.staatsbibliothek-berlin.de/SBB00015427000C0000</t>
  </si>
  <si>
    <t>PPN1009229656</t>
  </si>
  <si>
    <t>PPN423697293</t>
  </si>
  <si>
    <t>http://resolver.staatsbibliothek-berlin.de/SBB0001542700100000</t>
  </si>
  <si>
    <t>PPN780579011</t>
  </si>
  <si>
    <t>PPN270311254</t>
  </si>
  <si>
    <t>http://resolver.staatsbibliothek-berlin.de/SBB00015427000B0000</t>
  </si>
  <si>
    <t>PPN1009229133</t>
  </si>
  <si>
    <t>PPN423697285</t>
  </si>
  <si>
    <t>http://resolver.staatsbibliothek-berlin.de/SBB00015427000F0000</t>
  </si>
  <si>
    <t>PPN1009234498</t>
  </si>
  <si>
    <t>PPN42369734X</t>
  </si>
  <si>
    <t>http://resolver.staatsbibliothek-berlin.de/SBB0001542700160000</t>
  </si>
  <si>
    <t>PPN780578147</t>
  </si>
  <si>
    <t>PPN780577515</t>
  </si>
  <si>
    <t>http://resolver.staatsbibliothek-berlin.de/SBB00015427000A0000</t>
  </si>
  <si>
    <t>PPN100923353X</t>
  </si>
  <si>
    <t>PPN396193196</t>
  </si>
  <si>
    <t>http://resolver.staatsbibliothek-berlin.de/SBB0001542700140000</t>
  </si>
  <si>
    <t>PPN780575032</t>
  </si>
  <si>
    <t>PPN780574729</t>
  </si>
  <si>
    <t>http://resolver.staatsbibliothek-berlin.de/SBB0001542700060000</t>
  </si>
  <si>
    <t>Der aufrichtige Kalendermann; Der aufrichtige Kalendermann</t>
  </si>
  <si>
    <t>PPN823937577</t>
  </si>
  <si>
    <t>PPN330039423</t>
  </si>
  <si>
    <t>http://resolver.staatsbibliothek-berlin.de/SBB00019AEA00020000</t>
  </si>
  <si>
    <t>Der aufrichtige Kalendermann; Ein gar kurioses und nützliches Buch ; Für die Jugend und den gemeinen Bürger und Bauersmann</t>
  </si>
  <si>
    <t>PPN823937747</t>
  </si>
  <si>
    <t>PPN823786285</t>
  </si>
  <si>
    <t>http://resolver.staatsbibliothek-berlin.de/SBB00019AEB00000000</t>
  </si>
  <si>
    <t>PPN823937410</t>
  </si>
  <si>
    <t>PPN150850352</t>
  </si>
  <si>
    <t>http://resolver.staatsbibliothek-berlin.de/SBB00019AEA00010000</t>
  </si>
  <si>
    <t>PPN823937798</t>
  </si>
  <si>
    <t>PPN663767571</t>
  </si>
  <si>
    <t>http://resolver.staatsbibliothek-berlin.de/SBB00019AEB00010000</t>
  </si>
  <si>
    <t>Dr. A. B. Reichenbach's Naturhistorischer Bilder-Atlas; in 120 Tafeln für Schule und Haus ; Zur Belehrung in der Naturgeschichte der Thierwelt Reichenbach</t>
  </si>
  <si>
    <t>Baumgaertner</t>
  </si>
  <si>
    <t>PPN750057807</t>
  </si>
  <si>
    <t>PPN571775667</t>
  </si>
  <si>
    <t>http://resolver.staatsbibliothek-berlin.de/SBB0000E1F700000000</t>
  </si>
  <si>
    <t>1845</t>
  </si>
  <si>
    <t>Naturgeschichte für Kinder; von M. Georg Christian Raff, ordentlichen Lehrer der Geschichte und Geographie auf dem Lyceum zu Göttingen ; Mit Vierzehn Kupfertafeln ... Nebst einem besondern Anhange, Ueber die Naturlehre in Gesprächen für Kinder. Mit einer Kupfertafel</t>
  </si>
  <si>
    <t>Schramm</t>
  </si>
  <si>
    <t>PPN75130087X</t>
  </si>
  <si>
    <t>PPN571683487</t>
  </si>
  <si>
    <t>http://resolver.staatsbibliothek-berlin.de/SBB0000E53000000000</t>
  </si>
  <si>
    <t>Turnspiele</t>
  </si>
  <si>
    <t>Wörle, Hans</t>
  </si>
  <si>
    <t>Griessmayer</t>
  </si>
  <si>
    <t>PPN745184790</t>
  </si>
  <si>
    <t>PPN409512958</t>
  </si>
  <si>
    <t>http://resolver.staatsbibliothek-berlin.de/SBB0000D64400000000</t>
  </si>
  <si>
    <t>1906</t>
  </si>
  <si>
    <t>Neuburg a.D.</t>
  </si>
  <si>
    <t>Nußknacker auf Reisen; reichhaltige Sammlung von Original-Rätseln der verschiedensten Art</t>
  </si>
  <si>
    <t>Wöbbe, Emma</t>
  </si>
  <si>
    <t>Fritzsche</t>
  </si>
  <si>
    <t>PPN746058071</t>
  </si>
  <si>
    <t>PPN581956265</t>
  </si>
  <si>
    <t>http://resolver.staatsbibliothek-berlin.de/SBB0000D80800000000</t>
  </si>
  <si>
    <t>1896</t>
  </si>
  <si>
    <t>Jugendliche Pilgerschritte in die Werkstätte der Künste und Handgewerbe oder Gallerie der vorzüglichsten Künstler und Handwerker</t>
  </si>
  <si>
    <t>Wunder, Johann Benedikt; Hermann, Christoph Gottlieb</t>
  </si>
  <si>
    <t>PPN770294367</t>
  </si>
  <si>
    <t>PPN473415186</t>
  </si>
  <si>
    <t>http://resolver.staatsbibliothek-berlin.de/SBB000103FC00000000</t>
  </si>
  <si>
    <t>Nürnberg [u.a.]</t>
  </si>
  <si>
    <t>Neue Bilder-Geographie für die Jugend und zum Selbstunterricht für Ungelehrte</t>
  </si>
  <si>
    <t>Hoffmann, Karl Friedrich Vollrath; Jerrer, Georg Ludwig</t>
  </si>
  <si>
    <t>PPN781362857</t>
  </si>
  <si>
    <t>PPN566815737</t>
  </si>
  <si>
    <t>http://resolver.staatsbibliothek-berlin.de/SBB000155A700000000</t>
  </si>
  <si>
    <t>Erster Blick in die Natur; eine Belehrung über die wichtigsten der uns umgebenden Naturgegenstände und Naturerscheinungen für die reifere Jugend</t>
  </si>
  <si>
    <t>Wunder, Johann Benedikt; Lange, E. W. H.</t>
  </si>
  <si>
    <t>PPN746287186</t>
  </si>
  <si>
    <t>PPN236193015</t>
  </si>
  <si>
    <t>http://resolver.staatsbibliothek-berlin.de/SBB0000D88600000000</t>
  </si>
  <si>
    <t>Der Thiergarten; eine Aufforderung an die Jugend zu heiterer Betrachtung der lebendigen Natur : in 16 Bildern entworfen u. auf Stein gez. durch Gustav Canton ; Text nach den neuesten und besten Hilfsquellen der Naturwissenschaft</t>
  </si>
  <si>
    <t>Canton, Gustav</t>
  </si>
  <si>
    <t>Chelius</t>
  </si>
  <si>
    <t>PPN770468217</t>
  </si>
  <si>
    <t>PPN550414614</t>
  </si>
  <si>
    <t>http://resolver.staatsbibliothek-berlin.de/SBB000104AC00000000</t>
  </si>
  <si>
    <t>Aangename verlustiging voor kinderen</t>
  </si>
  <si>
    <t>PPN766628035</t>
  </si>
  <si>
    <t>PPN279266588</t>
  </si>
  <si>
    <t>http://resolver.staatsbibliothek-berlin.de/SBB0000F01B00000000</t>
  </si>
  <si>
    <t>Gallerie der Stände; Ein unterhaltendes und belehrendes Lese- und Bilderbuch für die Jugend zur Erweiterung ihrer Kenntnisse</t>
  </si>
  <si>
    <t>PPN751512273</t>
  </si>
  <si>
    <t>PPN280202725</t>
  </si>
  <si>
    <t>http://resolver.staatsbibliothek-berlin.de/SBB0000E5B300000000</t>
  </si>
  <si>
    <t>Naturbilder aus der heimischen Vogelwelt; der deutschen Jugend gewidmet</t>
  </si>
  <si>
    <t>Müller, Adolf</t>
  </si>
  <si>
    <t>Strauß'sche Buchh.</t>
  </si>
  <si>
    <t>PPN741661160</t>
  </si>
  <si>
    <t>PPN307295222</t>
  </si>
  <si>
    <t>http://resolver.staatsbibliothek-berlin.de/SBB0000D04400000000</t>
  </si>
  <si>
    <t>1909</t>
  </si>
  <si>
    <t>Berufswahl; Armee und Marine ; mit 57 Abb.</t>
  </si>
  <si>
    <t>Union</t>
  </si>
  <si>
    <t>PPN74408606X</t>
  </si>
  <si>
    <t>PPN444792104</t>
  </si>
  <si>
    <t>http://resolver.staatsbibliothek-berlin.de/SBB0000D55500000000</t>
  </si>
  <si>
    <t>Warnungs-Beyspiele für die Jugend, aus der Geschichte und dem alltäglichen Leben, oder lehrreiche Schule der Erfahrung zur Verhütung dessen, was unser inneres und äußeres Wohlseyn stören kann; Eine Lesebuch für den häuslichen und Schul-Gebrauch von dem Herausgeber der "Beyspiele des Guten etc."</t>
  </si>
  <si>
    <t>PPN770804586</t>
  </si>
  <si>
    <t>PPN578828103</t>
  </si>
  <si>
    <t>http://resolver.staatsbibliothek-berlin.de/SBB000106B800000000</t>
  </si>
  <si>
    <t>Die Pizzarro's, oder die Entdeckung und Eroberung von Peru</t>
  </si>
  <si>
    <t>PPN770970222</t>
  </si>
  <si>
    <t>PPN374119058</t>
  </si>
  <si>
    <t>http://resolver.staatsbibliothek-berlin.de/SBB00010A2600000000</t>
  </si>
  <si>
    <t>Der Schmetterlingszüchter; Lebens- und Entwicklungsweise unserer einheimischen Schmetterlinge ; nebst einer Anleitung zur Schmetterlingszucht</t>
  </si>
  <si>
    <t>Lutz, K. G.</t>
  </si>
  <si>
    <t>Süddt. Verl.-Inst.</t>
  </si>
  <si>
    <t>PPN743877314</t>
  </si>
  <si>
    <t>PPN302766561</t>
  </si>
  <si>
    <t>http://resolver.staatsbibliothek-berlin.de/SBB0000D37400000000</t>
  </si>
  <si>
    <t>Räthselbuch mit Lösungen in Bildern</t>
  </si>
  <si>
    <t>Winter, Amalie</t>
  </si>
  <si>
    <t>PPN770455190</t>
  </si>
  <si>
    <t>PPN38661797X</t>
  </si>
  <si>
    <t>http://resolver.staatsbibliothek-berlin.de/SBB0001049200000000</t>
  </si>
  <si>
    <t>Fünfhundert Räthsel und Charaden für Kinder von 10-14 Jahren; zu erheiternden Denkübungen in Schulen und zu angenehmer und nützlicher Unterhaltung in häuslichen Kreisen ; nebst einem Anhang von 60 für denselben Zweck passenden Rechnungs-Beispielen</t>
  </si>
  <si>
    <t>Bossert, G. F.</t>
  </si>
  <si>
    <t>Weychardt</t>
  </si>
  <si>
    <t>PPN745590918</t>
  </si>
  <si>
    <t>PPN549578366</t>
  </si>
  <si>
    <t>http://resolver.staatsbibliothek-berlin.de/SBB0000D6EB00000000</t>
  </si>
  <si>
    <t>Wanderung eines Lehrers mit seinen Schülern durch das heilige Land; zur Belehrung und Erbauung für Schule und Haus</t>
  </si>
  <si>
    <t>Feddersen, Christian</t>
  </si>
  <si>
    <t>Jäger</t>
  </si>
  <si>
    <t>PPN770952860</t>
  </si>
  <si>
    <t>PPN066601657</t>
  </si>
  <si>
    <t>http://resolver.staatsbibliothek-berlin.de/SBB00010A0300000000</t>
  </si>
  <si>
    <t>Flensburg</t>
  </si>
  <si>
    <t>Die Thierschau; Abbildung und Beschreibung der merkwürdigsten Säugethiere und Vögel, nach den besten Hülfsmitteln für Kinder bearbeitet von Gustav Holting [i. e. Karl Gustav Winckelmann]. Mit 20 Bildertafeln</t>
  </si>
  <si>
    <t>Holting, Gustav</t>
  </si>
  <si>
    <t>Winckelmann</t>
  </si>
  <si>
    <t>PPN749890452</t>
  </si>
  <si>
    <t>PPN559752741</t>
  </si>
  <si>
    <t>http://resolver.staatsbibliothek-berlin.de/SBB0000E15B00000000</t>
  </si>
  <si>
    <t>Teutscher Raupenkalender; eine genaue Beschreibung und Naturgeschichte d. in Teutschland u. den angrenzenden Ländern vorkommenden Schmetterlings-Raupen nach den Monaten ihres Vorkommens geordnet ; nebst einer Einleitung über ...</t>
  </si>
  <si>
    <t>Herold, E.</t>
  </si>
  <si>
    <t>Hentze</t>
  </si>
  <si>
    <t>PPN757124372</t>
  </si>
  <si>
    <t>PPN164242449</t>
  </si>
  <si>
    <t>http://resolver.staatsbibliothek-berlin.de/SBB0000ECF600000000</t>
  </si>
  <si>
    <t>[Bilderbuch für Knaben]</t>
  </si>
  <si>
    <t>PPN757418392</t>
  </si>
  <si>
    <t>PPN280288379</t>
  </si>
  <si>
    <t>http://resolver.staatsbibliothek-berlin.de/SBB0000ED8B00000000</t>
  </si>
  <si>
    <t>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t>
  </si>
  <si>
    <t>Dertinger, ...; Gebauer, August</t>
  </si>
  <si>
    <t>Cast</t>
  </si>
  <si>
    <t>PPN75711671X</t>
  </si>
  <si>
    <t>PPN405388616</t>
  </si>
  <si>
    <t>http://resolver.staatsbibliothek-berlin.de/SBB0000ECDB00000000</t>
  </si>
  <si>
    <t>Physische Geographie oder natürliche Erdkunde für die Jugend</t>
  </si>
  <si>
    <t>PPN77037445X</t>
  </si>
  <si>
    <t>PPN324866089</t>
  </si>
  <si>
    <t>http://resolver.staatsbibliothek-berlin.de/SBB0001046400000000</t>
  </si>
  <si>
    <t>Die Bibel in Rätseln; Reimrätselreihen für jung und alt ; zum Gebrauch in Familie, Schule und Verein</t>
  </si>
  <si>
    <t>Ninck, Johannes</t>
  </si>
  <si>
    <t>Kielmann</t>
  </si>
  <si>
    <t>PPN745431550</t>
  </si>
  <si>
    <t>PPN278813968</t>
  </si>
  <si>
    <t>http://resolver.staatsbibliothek-berlin.de/SBB0000D6A700000000</t>
  </si>
  <si>
    <t>Der Kindergarten und alles was da lebt und webt; fünfzig kleine Erzählungen über Thiere und Pflanzen, für Kinder bis zum achten Jahre</t>
  </si>
  <si>
    <t>Hosemann, Theodor; Ludwig, Karl</t>
  </si>
  <si>
    <t>PPN770156088</t>
  </si>
  <si>
    <t>PPN419998373</t>
  </si>
  <si>
    <t>http://resolver.staatsbibliothek-berlin.de/SBB0001033400000000</t>
  </si>
  <si>
    <t>Raff im Gewande unserer Zeit; Naturgeschichte für Kinder</t>
  </si>
  <si>
    <t>Raff, Georg Christian; Rebau, Heinrich</t>
  </si>
  <si>
    <t>Hallberger</t>
  </si>
  <si>
    <t>PPN77049580X</t>
  </si>
  <si>
    <t>PPN335890288</t>
  </si>
  <si>
    <t>http://resolver.staatsbibliothek-berlin.de/SBB000104D900000000</t>
  </si>
  <si>
    <t>Erzählungen aus dem Leben der Vögel, Kriechtiere, Lurche, Fische, Weichtiere, Würmer, Krustentiere, Spinnen, Insekten und Strahltiere; ein Buch zur Unterhaltung und Belehrung für jung und alt</t>
  </si>
  <si>
    <t>Brendel, Friedrich Wilhelm</t>
  </si>
  <si>
    <t>PPN743869109</t>
  </si>
  <si>
    <t>PPN076040186</t>
  </si>
  <si>
    <t>http://resolver.staatsbibliothek-berlin.de/SBB0000D36900000000</t>
  </si>
  <si>
    <t>Kinder-Kochbüchlein; nebst einem Anhang von Küchenreimen u. Tischregeln</t>
  </si>
  <si>
    <t>A. H.; Bergner, Anna</t>
  </si>
  <si>
    <t>Löffler</t>
  </si>
  <si>
    <t>PPN767035143</t>
  </si>
  <si>
    <t>PPN547997396</t>
  </si>
  <si>
    <t>http://resolver.staatsbibliothek-berlin.de/SBB0000F1AA00000000</t>
  </si>
  <si>
    <t>Mannheim</t>
  </si>
  <si>
    <t>Bernhard Heinrich Blasche's Papparbeiter; oder Anleitung, in Pappe zu arbeiten ; Unserer Jugend und ihren Erziehern gewidmet ... Mit sieben Figurentafeln, hundert und dreiunddreißig Darstellungen enthaltend</t>
  </si>
  <si>
    <t>Schnerr, J. J.; Blasche, Bernhard Heinrich</t>
  </si>
  <si>
    <t>PPN767038800</t>
  </si>
  <si>
    <t>PPN190946261</t>
  </si>
  <si>
    <t>http://resolver.staatsbibliothek-berlin.de/SBB0000F1B100000000</t>
  </si>
  <si>
    <t>1847</t>
  </si>
  <si>
    <t>Naturgeschichte für die Jugend beiderlei Geschlechts</t>
  </si>
  <si>
    <t>PPN769080901</t>
  </si>
  <si>
    <t>PPN566740273</t>
  </si>
  <si>
    <t>http://resolver.staatsbibliothek-berlin.de/SBB0000F84700000000</t>
  </si>
  <si>
    <t>Spiel und Arbeit; bildende Arbeiten und unterhaltende Spiele für Knaben und Mädchen ; mit 610 Textabb., 81 Buntdrucktaf. nebst 1 Titelbilde</t>
  </si>
  <si>
    <t>Schröter, Wilhelm; Elm, Hugo</t>
  </si>
  <si>
    <t>PPN745864503</t>
  </si>
  <si>
    <t>PPN555515532</t>
  </si>
  <si>
    <t>http://resolver.staatsbibliothek-berlin.de/SBB0000D78900000000</t>
  </si>
  <si>
    <t>Die Hausthiere im Verhältnisse zu den Gewerben, Wissenschaften und Künsten; Ein Buch zur Belehrung und Unterhaltung für die Jugend und ihre Freunde ; Nach dem Englischen bearbeitet</t>
  </si>
  <si>
    <t>PPN766618595</t>
  </si>
  <si>
    <t>PPN548270791</t>
  </si>
  <si>
    <t>http://resolver.staatsbibliothek-berlin.de/SBB0000F00800000000</t>
  </si>
  <si>
    <t>Physikalische Plaudereien; für 10- bis 14 jährige Schüler aller Schulgattungen</t>
  </si>
  <si>
    <t>Wunder, L.</t>
  </si>
  <si>
    <t>PPN741451174</t>
  </si>
  <si>
    <t>PPN410019658</t>
  </si>
  <si>
    <t>http://resolver.staatsbibliothek-berlin.de/SBB0000D02300000000</t>
  </si>
  <si>
    <t>Das Buch der Jugend-Spiele und -Beschäftigungen für Knaben und Mädchen von 3-16 Jahren zur Unterhaltung und Belehrung</t>
  </si>
  <si>
    <t>Moser, Felix</t>
  </si>
  <si>
    <t>Hartleben</t>
  </si>
  <si>
    <t>PPN745588514</t>
  </si>
  <si>
    <t>PPN568250265</t>
  </si>
  <si>
    <t>http://resolver.staatsbibliothek-berlin.de/SBB0000D6E700000000</t>
  </si>
  <si>
    <t>Der Wald; für Freunde der Natur, sowie für die reifere Jugend zum Gebrauch in Haus und Schule dargestellt</t>
  </si>
  <si>
    <t>Feldtmann, Eduard</t>
  </si>
  <si>
    <t>PPN743690915</t>
  </si>
  <si>
    <t>PPN334361834</t>
  </si>
  <si>
    <t>http://resolver.staatsbibliothek-berlin.de/SBB0000D32C00000000</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</si>
  <si>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</si>
  <si>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Fleischhauer &amp; Spohn</t>
  </si>
  <si>
    <t>PPN770133061</t>
  </si>
  <si>
    <t>PPN405388586</t>
  </si>
  <si>
    <t>http://resolver.staatsbibliothek-berlin.de/SBB0001031400000000</t>
  </si>
  <si>
    <t>Des deutschen Knaben Experimentirbuch; praktische Anleitung zum unterhaltenden und belehrenden Experimentiren auf den Gebieten der Physik und Chemie</t>
  </si>
  <si>
    <t>PPN746033028</t>
  </si>
  <si>
    <t>PPN353089591</t>
  </si>
  <si>
    <t>http://resolver.staatsbibliothek-berlin.de/SBB0000D7DA00000000</t>
  </si>
  <si>
    <t>Räthselkranz; Eine Auswahl des nach Inhalt und Form Gediegensten aus Zeitschriften und den meisten bis jetzt bestehenden Sammlungen von Räthseln, Charaden, Homonymen und Logogriphen</t>
  </si>
  <si>
    <t>Charaden, Räthseln; Lustig, Bernhard Junius</t>
  </si>
  <si>
    <t>Rübling</t>
  </si>
  <si>
    <t>PPN767130197</t>
  </si>
  <si>
    <t>PPN566346052</t>
  </si>
  <si>
    <t>http://resolver.staatsbibliothek-berlin.de/SBB0000F2B700000000</t>
  </si>
  <si>
    <t>Ulm</t>
  </si>
  <si>
    <t>Gallerie der vorzüglichsten Künste und Handwerke; Ein lehrreiches und unterhaltendes Bilderbuch für die Jugend</t>
  </si>
  <si>
    <t>Trachsler</t>
  </si>
  <si>
    <t>PPN751511145</t>
  </si>
  <si>
    <t>PPN557718171</t>
  </si>
  <si>
    <t>http://resolver.staatsbibliothek-berlin.de/SBB0000E5B200000000</t>
  </si>
  <si>
    <t>PPN769511554</t>
  </si>
  <si>
    <t>PPN604630808</t>
  </si>
  <si>
    <t>http://resolver.staatsbibliothek-berlin.de/SBB0000F9A200000000</t>
  </si>
  <si>
    <t>Gesundheits-Unterricht in Fragen und Antworten</t>
  </si>
  <si>
    <t>Witz, Peter</t>
  </si>
  <si>
    <t>PPN749939524</t>
  </si>
  <si>
    <t>PPN306224143</t>
  </si>
  <si>
    <t>http://resolver.staatsbibliothek-berlin.de/SBB0000E1B400000000</t>
  </si>
  <si>
    <t>Das Buch der denkwürdigsten Entdeckungen auf dem Gebiete der Länder- und Völkerkunde in Erzählungen für die reifere Jugend</t>
  </si>
  <si>
    <t>PPN781540208</t>
  </si>
  <si>
    <t>PPN377861693</t>
  </si>
  <si>
    <t>http://resolver.staatsbibliothek-berlin.de/SBB000155E500000000</t>
  </si>
  <si>
    <t>Der Mineraliensammler</t>
  </si>
  <si>
    <t>Wohlbold, Hans</t>
  </si>
  <si>
    <t>Union Dt. Verl. Ges.</t>
  </si>
  <si>
    <t>PPN742251314</t>
  </si>
  <si>
    <t>PPN581761502</t>
  </si>
  <si>
    <t>http://resolver.staatsbibliothek-berlin.de/SBB0000D0D000000000</t>
  </si>
  <si>
    <t>Berlin [u.a.]; Stuttgart</t>
  </si>
  <si>
    <t>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t>
  </si>
  <si>
    <t>Comenius, ...; Gailer, J. E.</t>
  </si>
  <si>
    <t>PPN767911946</t>
  </si>
  <si>
    <t>PPN557736102</t>
  </si>
  <si>
    <t>http://resolver.staatsbibliothek-berlin.de/SBB0000F4E500000000</t>
  </si>
  <si>
    <t>Naturgeschichtliches Lesebuch für Schule und Haus oder anschauliche, leicht faßliche Belehrungen über die vornehmsten Gegenstände aus dem Thier-, Pflanzen- und Mineralreiche ; mit 66 in d. Text gedr. Holzschnitten</t>
  </si>
  <si>
    <t>Fischer, Johann Georg</t>
  </si>
  <si>
    <t>PPN756647819</t>
  </si>
  <si>
    <t>PPN557210747</t>
  </si>
  <si>
    <t>http://resolver.staatsbibliothek-berlin.de/SBB0000EB7D00000000</t>
  </si>
  <si>
    <t>Uranos und Gäa oder der Himmel und die Erde mit ihren Welten und Bewohnern; ein Lesebuch zur lehrreichen Unterhaltung für die reifere Jugend</t>
  </si>
  <si>
    <t>Gropius</t>
  </si>
  <si>
    <t>PPN746273843</t>
  </si>
  <si>
    <t>PPN566827026</t>
  </si>
  <si>
    <t>http://resolver.staatsbibliothek-berlin.de/SBB0000D86700000000</t>
  </si>
  <si>
    <t>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t>
  </si>
  <si>
    <t>Comenius, Johann Amos; Gailer, J. E.</t>
  </si>
  <si>
    <t>PPN770461816</t>
  </si>
  <si>
    <t>PPN404936695</t>
  </si>
  <si>
    <t>http://resolver.staatsbibliothek-berlin.de/SBB0001049F00000000</t>
  </si>
  <si>
    <t>lat</t>
  </si>
  <si>
    <t>1842</t>
  </si>
  <si>
    <t>Bilder-Repertorium zur leichten und unterhaltenden Vermehrung mannichfaltiger Kenntnisse für Kinder beiderlei Geschlechts in dem Alter von 5 bis 8 Jahren in drei Abtheilungen; Texte français et allemand</t>
  </si>
  <si>
    <t>Schröter, J. F.</t>
  </si>
  <si>
    <t>PPN757643140</t>
  </si>
  <si>
    <t>PPN279700199</t>
  </si>
  <si>
    <t>http://resolver.staatsbibliothek-berlin.de/SBB0000EDC400000000</t>
  </si>
  <si>
    <t>Naturkunde für kleine Kinder; Stoffe für Anschauungs- und Sprechübungen in Kleinkinderschulen und Unterklassen der Volksschulen</t>
  </si>
  <si>
    <t>Ranke, Joh. Fr.</t>
  </si>
  <si>
    <t>Bädeker &lt;Martini &amp; Grüttesien&gt;</t>
  </si>
  <si>
    <t>PPN74082984X</t>
  </si>
  <si>
    <t>PPN57145187X</t>
  </si>
  <si>
    <t>http://resolver.staatsbibliothek-berlin.de/SBB0000CE9300000000</t>
  </si>
  <si>
    <t>1867</t>
  </si>
  <si>
    <t>Joan Amos Comenii Orbis  pictus; renovatus et emendatus ; Cum imagine auctoris et 134 tabulis pictis</t>
  </si>
  <si>
    <t>Comenius, Johann Amos</t>
  </si>
  <si>
    <t>Pospíšil</t>
  </si>
  <si>
    <t>PPN745459102</t>
  </si>
  <si>
    <t>PPN551484195</t>
  </si>
  <si>
    <t>http://resolver.staatsbibliothek-berlin.de/SBB0000D6CF00000000</t>
  </si>
  <si>
    <t>lat; cze; ger; fre</t>
  </si>
  <si>
    <t>Raginae Hradecii</t>
  </si>
  <si>
    <t>Das Tierreich</t>
  </si>
  <si>
    <t>Bade, Ernst</t>
  </si>
  <si>
    <t>A. Weichert</t>
  </si>
  <si>
    <t>PPN742441571</t>
  </si>
  <si>
    <t>PPN442681526</t>
  </si>
  <si>
    <t>http://resolver.staatsbibliothek-berlin.de/SBB0000D17300000000</t>
  </si>
  <si>
    <t>Naturgeschichte für Kinder; mit vierzehn Kupfertafeln</t>
  </si>
  <si>
    <t>Verlag der Mäcken'schen Buchhandlung</t>
  </si>
  <si>
    <t>PPN76904946X</t>
  </si>
  <si>
    <t>PPN571684068</t>
  </si>
  <si>
    <t>http://resolver.staatsbibliothek-berlin.de/SBB0000F82300000000</t>
  </si>
  <si>
    <t>Das Pferd; Ein unterhaltendes Lese- und Bilderbuch für Knaben</t>
  </si>
  <si>
    <t>Vernet, Pierre; Niemeyer, Anton</t>
  </si>
  <si>
    <t>Güntz</t>
  </si>
  <si>
    <t>PPN770281753</t>
  </si>
  <si>
    <t>PPN452530407</t>
  </si>
  <si>
    <t>http://resolver.staatsbibliothek-berlin.de/SBB000103DD00000000</t>
  </si>
  <si>
    <t>Erster Leitfaden zum Schul-unterrichte nach Funke's technologischer Naturgeschichte; Zur allgemeinen Schul-encyclopädie gehörig</t>
  </si>
  <si>
    <t>Funke, Carl Philipp</t>
  </si>
  <si>
    <t>Schulbuchhandlung</t>
  </si>
  <si>
    <t>PPN751516716</t>
  </si>
  <si>
    <t>PPN237049813</t>
  </si>
  <si>
    <t>http://resolver.staatsbibliothek-berlin.de/SBB0000E5B600000000</t>
  </si>
  <si>
    <t>Entdeckungs-Reisen in der Wohnstube; mit seinen lieben jungen Freunden unternommen</t>
  </si>
  <si>
    <t>PPN743635604</t>
  </si>
  <si>
    <t>PPN270202331</t>
  </si>
  <si>
    <t>http://resolver.staatsbibliothek-berlin.de/SBB0000D2FB00000000</t>
  </si>
  <si>
    <t>Bilder aus der Weltkunde für die reifere Jugend</t>
  </si>
  <si>
    <t>Flinzer, F.; Strützel, O.; Hummel, August</t>
  </si>
  <si>
    <t>C. Flemming</t>
  </si>
  <si>
    <t>PPN742559629</t>
  </si>
  <si>
    <t>PPN411099507</t>
  </si>
  <si>
    <t>http://resolver.staatsbibliothek-berlin.de/SBB0000D21100000000</t>
  </si>
  <si>
    <t>Jeux de l'enfance de la jeunesse</t>
  </si>
  <si>
    <t>Delarue [usw.]</t>
  </si>
  <si>
    <t>PPN770098665</t>
  </si>
  <si>
    <t>PPN411489682</t>
  </si>
  <si>
    <t>http://resolver.staatsbibliothek-berlin.de/SBB000102C500000000</t>
  </si>
  <si>
    <t>Der junge Pflanzenfreund; zur Veredelung des Gemüths und zur Belehrung für die reifere Jugend</t>
  </si>
  <si>
    <t>Linke, J.</t>
  </si>
  <si>
    <t>Remak</t>
  </si>
  <si>
    <t>PPN746054882</t>
  </si>
  <si>
    <t>PPN385285361</t>
  </si>
  <si>
    <t>http://resolver.staatsbibliothek-berlin.de/SBB0000D80400000000</t>
  </si>
  <si>
    <t>Rätselraten im häuslichen Kreise; ein Ratgeber für Jung und Alt</t>
  </si>
  <si>
    <t>Hesse, J.</t>
  </si>
  <si>
    <t>Gundert</t>
  </si>
  <si>
    <t>PPN745122868</t>
  </si>
  <si>
    <t>PPN559394160</t>
  </si>
  <si>
    <t>http://resolver.staatsbibliothek-berlin.de/SBB0000D5A800000000</t>
  </si>
  <si>
    <t>PPN742279405</t>
  </si>
  <si>
    <t>PPN415192870</t>
  </si>
  <si>
    <t>http://resolver.staatsbibliothek-berlin.de/SBB0000D0ED00000000</t>
  </si>
  <si>
    <t>Angenehme Unterhaltungen über den gestirnten Himmel, zur vorläufigen Kenntnis der Welt- und Himmelskörper; der Jugend gewidmet</t>
  </si>
  <si>
    <t>Vogel, G.; Bischof, Carl August</t>
  </si>
  <si>
    <t>Raspe</t>
  </si>
  <si>
    <t>PPN76990601X</t>
  </si>
  <si>
    <t>PPN509982409</t>
  </si>
  <si>
    <t>http://resolver.staatsbibliothek-berlin.de/SBB0001021F00000000</t>
  </si>
  <si>
    <t>1791</t>
  </si>
  <si>
    <t>Marmaduke Multiply's merry method of making minor mathematicians; or, the Multiplication Table</t>
  </si>
  <si>
    <t>Harris</t>
  </si>
  <si>
    <t>PPN76998214X</t>
  </si>
  <si>
    <t>PPN519652185</t>
  </si>
  <si>
    <t>http://resolver.staatsbibliothek-berlin.de/SBB0001026800000000</t>
  </si>
  <si>
    <t>Ed. Vogel, der Afrika-Reisende; Schilderung der Reisen und Entdeckungen des Dr. Eduard Vogel in Central-Afrika, in der großen Wüste, in den Ländern des Sudan &lt;am Tsad-See, in Mußgo, Mandara, Sinder, Bautschi usw.&gt; ; nebst einem Lebensabriß des Reisenden</t>
  </si>
  <si>
    <t>PPN771054270</t>
  </si>
  <si>
    <t>PPN472877755</t>
  </si>
  <si>
    <t>http://resolver.staatsbibliothek-berlin.de/SBB00010AA200000000</t>
  </si>
  <si>
    <t>Der Käferfreund; praktische Anleitung zum Sammeln und Bestimmen der Käfer</t>
  </si>
  <si>
    <t>Fleischer, H.</t>
  </si>
  <si>
    <t>PPN745114075</t>
  </si>
  <si>
    <t>PPN557291542</t>
  </si>
  <si>
    <t>http://resolver.staatsbibliothek-berlin.de/SBB0000D59500000000</t>
  </si>
  <si>
    <t>1898</t>
  </si>
  <si>
    <t>Kunsthandwerker im Tierreich</t>
  </si>
  <si>
    <t>Nießen, Jos.</t>
  </si>
  <si>
    <t>PPN74395971X</t>
  </si>
  <si>
    <t>PPN452538858</t>
  </si>
  <si>
    <t>http://resolver.staatsbibliothek-berlin.de/SBB0000D4AD00000000</t>
  </si>
  <si>
    <t>Astronomische Jugend-Abende; eine leichtfassliche Einführung in die Wunder des Himmels ; mit vielen Abbildungen und Sternkarte</t>
  </si>
  <si>
    <t>Seiffart, Selma</t>
  </si>
  <si>
    <t>Schultz</t>
  </si>
  <si>
    <t>PPN741279150</t>
  </si>
  <si>
    <t>PPN574709452</t>
  </si>
  <si>
    <t>http://resolver.staatsbibliothek-berlin.de/SBB0000CF7E00000000</t>
  </si>
  <si>
    <t>Straßburg I.E.</t>
  </si>
  <si>
    <t>F. Berge's Naturgeschichte</t>
  </si>
  <si>
    <t>Berge, F.</t>
  </si>
  <si>
    <t>Effenberger &lt;Loewe&gt;</t>
  </si>
  <si>
    <t>PPN743958799</t>
  </si>
  <si>
    <t>PPN548401683</t>
  </si>
  <si>
    <t>http://resolver.staatsbibliothek-berlin.de/SBB0000D4A800000000</t>
  </si>
  <si>
    <t>PPN743642880</t>
  </si>
  <si>
    <t>PPN34149576X</t>
  </si>
  <si>
    <t>http://resolver.staatsbibliothek-berlin.de/SBB0000D30800000000</t>
  </si>
  <si>
    <t>Das große Buch der Kinderspiele</t>
  </si>
  <si>
    <t>Rauch, E.</t>
  </si>
  <si>
    <t>H. Steinitz</t>
  </si>
  <si>
    <t>PPN745996582</t>
  </si>
  <si>
    <t>PPN475048512</t>
  </si>
  <si>
    <t>http://resolver.staatsbibliothek-berlin.de/SBB0000D79D00000000</t>
  </si>
  <si>
    <t>Des Kindes erstes Beschäftigungsbuch; praktische Anleitung zur Selbstbeschäftigung für jüngere Kinder ; zugleich für die Hand der Mutter und Kindergärtnerin</t>
  </si>
  <si>
    <t>Niederley, W.; Barth, E.</t>
  </si>
  <si>
    <t>PPN74545402X</t>
  </si>
  <si>
    <t>PPN443352798</t>
  </si>
  <si>
    <t>http://resolver.staatsbibliothek-berlin.de/SBB0000D6CA00000000</t>
  </si>
  <si>
    <t>Der kleine Schmetterling-Sammler; Beschreibung und Abbildung der vorzüglichsten in Deutschland einheimischen Tag-, Dämmerungs-, Abend- und Nachtfalter ; nebst Anleitung zum Fangen, Aufspannen und Aufbewahren derselben ; mit vielen colorirten und schwarzen Abbildungen</t>
  </si>
  <si>
    <t>PPN749886110</t>
  </si>
  <si>
    <t>PPN27901144X</t>
  </si>
  <si>
    <t>http://resolver.staatsbibliothek-berlin.de/SBB0000E15000000000</t>
  </si>
  <si>
    <t>Illustriertes Experimentierbuch für die reifere Jugend; praktische Anleitung zum unterhaltenden und belehrenden Experimentieren auf den Gebieten der Physik und Chemie von H. Emsmann und Dr. O. Dammer. Mit vielen erl. Abb. und 2 farb. Taf.</t>
  </si>
  <si>
    <t>Dammer, O.; Emsmann, H.</t>
  </si>
  <si>
    <t>PPN741353377</t>
  </si>
  <si>
    <t>PPN40226939X</t>
  </si>
  <si>
    <t>http://resolver.staatsbibliothek-berlin.de/SBB0000CFE700000000</t>
  </si>
  <si>
    <t>Deutscher Räthselschatz für Jung und Alt; in 6 Büchern nach Altersstufen geordnet</t>
  </si>
  <si>
    <t>Mezger, Karl Ludwig Friedrich</t>
  </si>
  <si>
    <t>Scheurlen</t>
  </si>
  <si>
    <t>PPN745131948</t>
  </si>
  <si>
    <t>PPN324812760</t>
  </si>
  <si>
    <t>http://resolver.staatsbibliothek-berlin.de/SBB0000D5CC00010000</t>
  </si>
  <si>
    <t>Heilbronn</t>
  </si>
  <si>
    <t>Der kleine Naturforscher; naturgeschichtliche Bilder aus der heitmatlichen Flur für unsre Kleinen</t>
  </si>
  <si>
    <t>Kahnmeyer, Ludwig; Schulze, Hermann</t>
  </si>
  <si>
    <t>PPN742423999</t>
  </si>
  <si>
    <t>PPN428306780</t>
  </si>
  <si>
    <t>http://resolver.staatsbibliothek-berlin.de/SBB0000D14D00000000</t>
  </si>
  <si>
    <t>1893</t>
  </si>
  <si>
    <t>Scenes in Europe; for the amusement and instruction of little tarry-at-home travellers</t>
  </si>
  <si>
    <t>Taylor, Isaac</t>
  </si>
  <si>
    <t>PPN771017065</t>
  </si>
  <si>
    <t>PPN280046456</t>
  </si>
  <si>
    <t>http://resolver.staatsbibliothek-berlin.de/SBB00010A6900000000</t>
  </si>
  <si>
    <t>Die Reiche der Natur; Ein interessantes naturhistorisches Lesebuch für die erwachsenere Jugend</t>
  </si>
  <si>
    <t>Müller, Anton</t>
  </si>
  <si>
    <t>Vollmer</t>
  </si>
  <si>
    <t>PPN749916613</t>
  </si>
  <si>
    <t>PPN278561268</t>
  </si>
  <si>
    <t>http://resolver.staatsbibliothek-berlin.de/SBB0000E19000000000</t>
  </si>
  <si>
    <t>Das Wasser; eine Darstellung für gebildete Leser und Leserinnen</t>
  </si>
  <si>
    <t>Heyn, Carl; Rossmaessler, E. A.</t>
  </si>
  <si>
    <t>Brandstetter</t>
  </si>
  <si>
    <t>PPN746882726</t>
  </si>
  <si>
    <t>PPN446788775</t>
  </si>
  <si>
    <t>http://resolver.staatsbibliothek-berlin.de/SBB0000DBDB00000000</t>
  </si>
  <si>
    <t>Der junge Handwerker und Künstler; Anleitung zur Herstellung nützlicher Gegenstände aus Papier, Pappe, Holz, Gips, Metall ; sowie zum Photographieren ; mit 580 Text-Abbildungen und 5 Tafeln</t>
  </si>
  <si>
    <t>Freyer, Carl</t>
  </si>
  <si>
    <t>PPN745599184</t>
  </si>
  <si>
    <t>PPN557511828</t>
  </si>
  <si>
    <t>http://resolver.staatsbibliothek-berlin.de/SBB0000D6F900000000</t>
  </si>
  <si>
    <t>Das neueste und einfachste Kochbuch für Mädchen und angehende Hausfrauen bürgerlichen Standes, denen es an Gelegenheit zum mündlichen Unterrichte in der Kochkunst fehlt</t>
  </si>
  <si>
    <t>Müller; Polz</t>
  </si>
  <si>
    <t>PPN767436563</t>
  </si>
  <si>
    <t>PPN561082766</t>
  </si>
  <si>
    <t>http://resolver.staatsbibliothek-berlin.de/SBB0000F38400000000</t>
  </si>
  <si>
    <t>Durch Wille zum Erfolg; Interessante Einblicke in das Reich der Erfindungs-, Natur- und Sprachgeschichte</t>
  </si>
  <si>
    <t>Biedenkapp, Georg</t>
  </si>
  <si>
    <t>Loewe</t>
  </si>
  <si>
    <t>PPN745117406</t>
  </si>
  <si>
    <t>PPN548107483</t>
  </si>
  <si>
    <t>http://resolver.staatsbibliothek-berlin.de/SBB0000D59D00000000</t>
  </si>
  <si>
    <t>Zonengemälde; Naturgeschichte und Völkerkunde vollständig in Wort und Bild. Bearbeitet von Traugott Bromme. mit 40. colorirten Tafeln</t>
  </si>
  <si>
    <t>Bromme, Traugott</t>
  </si>
  <si>
    <t>PPN74993512X</t>
  </si>
  <si>
    <t>PPN315994789</t>
  </si>
  <si>
    <t>http://resolver.staatsbibliothek-berlin.de/SBB0000E1AD00000000</t>
  </si>
  <si>
    <t>Der junge Pappkünstler; eine Anleitung für kleine und grosse Knaben zur Herstellung von allerlei leichten und nützlichen Arbeiten aus Papier und Pappe</t>
  </si>
  <si>
    <t>Gast, Gustav</t>
  </si>
  <si>
    <t>Union Dt. Verl.-Ges.</t>
  </si>
  <si>
    <t>PPN745134661</t>
  </si>
  <si>
    <t>PPN311336418</t>
  </si>
  <si>
    <t>http://resolver.staatsbibliothek-berlin.de/SBB0000D5D000000000</t>
  </si>
  <si>
    <t>The ocean and its inhabitants</t>
  </si>
  <si>
    <t>Darton &amp; Clark</t>
  </si>
  <si>
    <t>PPN749791764</t>
  </si>
  <si>
    <t>PPN280004516</t>
  </si>
  <si>
    <t>http://resolver.staatsbibliothek-berlin.de/SBB0000E0C600000000</t>
  </si>
  <si>
    <t>China, das Land und seine Bewohner</t>
  </si>
  <si>
    <t>Allanson, John; Gerstäcker, Friedrich</t>
  </si>
  <si>
    <t>PPN770948545</t>
  </si>
  <si>
    <t>PPN55798162X</t>
  </si>
  <si>
    <t>http://resolver.staatsbibliothek-berlin.de/SBB000109F900000000</t>
  </si>
  <si>
    <t>Naturhistorisches Bilder-Büchlein; Ein Weihnachtsgeschenk für wißbegierige Kinder. Mit vielen ausgemahlten Kupfern</t>
  </si>
  <si>
    <t>Vogel, G.; Bescheerer, W.</t>
  </si>
  <si>
    <t>Stein</t>
  </si>
  <si>
    <t>PPN757444229</t>
  </si>
  <si>
    <t>PPN549094997</t>
  </si>
  <si>
    <t>http://resolver.staatsbibliothek-berlin.de/SBB0000EDA100000000</t>
  </si>
  <si>
    <t>PPN74387983X</t>
  </si>
  <si>
    <t>PPN578787148</t>
  </si>
  <si>
    <t>http://resolver.staatsbibliothek-berlin.de/SBB0000D37900000000</t>
  </si>
  <si>
    <t>Der Gewerbefleiß; ein belehrendes Bilderbuch für artige Kinder</t>
  </si>
  <si>
    <t>Dietrich, Ewald</t>
  </si>
  <si>
    <t>Fechner</t>
  </si>
  <si>
    <t>PPN769745482</t>
  </si>
  <si>
    <t>PPN653896557</t>
  </si>
  <si>
    <t>http://resolver.staatsbibliothek-berlin.de/SBB0000FA2A00000000</t>
  </si>
  <si>
    <t>Guben</t>
  </si>
  <si>
    <t>Les Arts et métiers ou les curieux secrets</t>
  </si>
  <si>
    <t>Labouche, Alexandre</t>
  </si>
  <si>
    <t>Mame</t>
  </si>
  <si>
    <t>PPN744086582</t>
  </si>
  <si>
    <t>PPN561576823</t>
  </si>
  <si>
    <t>http://resolver.staatsbibliothek-berlin.de/SBB0000D55800000000</t>
  </si>
  <si>
    <t>Tours</t>
  </si>
  <si>
    <t>Sammlung neuer Muster von Papparbeiten, dargestellt in Abbildungen derselben und ihrer Netze; nebst speciellen Anleitungen, die als Nachträge zum Papparbeiter zu betrachten sind</t>
  </si>
  <si>
    <t>In der Buchhandl. der Erziehungsanstalt</t>
  </si>
  <si>
    <t>PPN770591795</t>
  </si>
  <si>
    <t>PPN352794658</t>
  </si>
  <si>
    <t>http://resolver.staatsbibliothek-berlin.de/SBB0001059E00000000</t>
  </si>
  <si>
    <t>Schnepfenthal</t>
  </si>
  <si>
    <t>Naturgeschichte für die Jugend; mit 120 in Kupfer gestochenen Abbildungen</t>
  </si>
  <si>
    <t>Jerrer, Georg Ludwig</t>
  </si>
  <si>
    <t>PPN769003206</t>
  </si>
  <si>
    <t>PPN566820749</t>
  </si>
  <si>
    <t>http://resolver.staatsbibliothek-berlin.de/SBB0000F7EE00000000</t>
  </si>
  <si>
    <t>1833</t>
  </si>
  <si>
    <t>Das Süßwasser-Aquarium; eine Anleitung zur Herstellung und Pflege desselben ; mit 1 Titelbild und 61 in den Text gedruckten Holzschnitten</t>
  </si>
  <si>
    <t>Hermes, Otto; Roßmäßler, Emil Adolf</t>
  </si>
  <si>
    <t>Mendelssohn</t>
  </si>
  <si>
    <t>PPN742584763</t>
  </si>
  <si>
    <t>PPN016510631</t>
  </si>
  <si>
    <t>http://resolver.staatsbibliothek-berlin.de/SBB0000D25B00000000</t>
  </si>
  <si>
    <t>Berge's kleines Schmetterlingsbuch für Knaben und Anfänger</t>
  </si>
  <si>
    <t>Rebel, H.; Berge, Friedrich</t>
  </si>
  <si>
    <t>PPN743967801</t>
  </si>
  <si>
    <t>PPN548404372</t>
  </si>
  <si>
    <t>http://resolver.staatsbibliothek-berlin.de/SBB0000D4C200000000</t>
  </si>
  <si>
    <t>Elementarbuch der Insektenkunde vorzüglich der Käfer; nebst einer Anweis. d. Insekten zu erkennen... ; ein Geschenk für kl. Insektensammler</t>
  </si>
  <si>
    <t>Malinowsky, ...</t>
  </si>
  <si>
    <t>Basse</t>
  </si>
  <si>
    <t>PPN756641462</t>
  </si>
  <si>
    <t>PPN311580076</t>
  </si>
  <si>
    <t>http://resolver.staatsbibliothek-berlin.de/SBB0000EB7B00000000</t>
  </si>
  <si>
    <t>Quedlinburg</t>
  </si>
  <si>
    <t>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t>
  </si>
  <si>
    <t>Leske, Marie</t>
  </si>
  <si>
    <t>PPN745236499</t>
  </si>
  <si>
    <t>PPN56566879X</t>
  </si>
  <si>
    <t>http://resolver.staatsbibliothek-berlin.de/SBB0000D67600000000</t>
  </si>
  <si>
    <t>1868</t>
  </si>
  <si>
    <t>Die Eroberung der Luft; ein Luftschifferbuch ; mit 22 Tonbildern</t>
  </si>
  <si>
    <t>Martin, Rudolf; Schalk, Gustav</t>
  </si>
  <si>
    <t>Verl. Jugendhort</t>
  </si>
  <si>
    <t>PPN744905877</t>
  </si>
  <si>
    <t>PPN421388366</t>
  </si>
  <si>
    <t>http://resolver.staatsbibliothek-berlin.de/SBB0000D58A00000000</t>
  </si>
  <si>
    <t>Reise von Bern über die Gemmi und den Simplon nach den Borromäischen Inseln; für die Jugend beschrieben/  von Friedrich Meisner</t>
  </si>
  <si>
    <t>PPN771066953</t>
  </si>
  <si>
    <t>PPN566902621</t>
  </si>
  <si>
    <t>http://resolver.staatsbibliothek-berlin.de/SBB00010AC500000000</t>
  </si>
  <si>
    <t>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t>
  </si>
  <si>
    <t>Schubert, H. H.</t>
  </si>
  <si>
    <t>PPN750043059</t>
  </si>
  <si>
    <t>PPN568828046</t>
  </si>
  <si>
    <t>http://resolver.staatsbibliothek-berlin.de/SBB0000E1EF00000000</t>
  </si>
  <si>
    <t>300 geographische Charaden; Worträthsel und Räthselfragen zur Belehrung und Unterhaltung für die reifere Jugend</t>
  </si>
  <si>
    <t>Hoffmann, Franz</t>
  </si>
  <si>
    <t>PPN767435338</t>
  </si>
  <si>
    <t>PPN559639236</t>
  </si>
  <si>
    <t>http://resolver.staatsbibliothek-berlin.de/SBB0000F37F00000000</t>
  </si>
  <si>
    <t>Die reinste Quelle jugendlicher Freuden, oder 300 Spiele zur Ausbildung des Geistes, Kräftigung des Körpers und zur geselligen Erheiterung im Freien wie im Zimmer; theils gesammelt, theils selbst bearbeitet und durch 37 Abbildungen erläutert von J. A. L. Werner, Leutnant ...</t>
  </si>
  <si>
    <t>Werner, Johann Adolf Ludwig</t>
  </si>
  <si>
    <t>PPN766629139</t>
  </si>
  <si>
    <t>PPN332965953</t>
  </si>
  <si>
    <t>http://resolver.staatsbibliothek-berlin.de/SBB0000F01D00000000</t>
  </si>
  <si>
    <t>Dresden; Leipzig</t>
  </si>
  <si>
    <t>Liebhaber-Photographie; mit 67 Abb.</t>
  </si>
  <si>
    <t>Lehnert, Georg</t>
  </si>
  <si>
    <t>PPN744084539</t>
  </si>
  <si>
    <t>PPN530062879</t>
  </si>
  <si>
    <t>http://resolver.staatsbibliothek-berlin.de/SBB0000D54F00000000</t>
  </si>
  <si>
    <t>Aus Schlesiens Tier- und Pflanzenleben; aus dem Buche der Natur ; mit 16 Abb.</t>
  </si>
  <si>
    <t>Matzker, Paul</t>
  </si>
  <si>
    <t>Görlich</t>
  </si>
  <si>
    <t>PPN74388017X</t>
  </si>
  <si>
    <t>PPN421545046</t>
  </si>
  <si>
    <t>http://resolver.staatsbibliothek-berlin.de/SBB0000D37B00000000</t>
  </si>
  <si>
    <t>Pleasant Pages for young people; a book of instruction and amusement on the infant school system</t>
  </si>
  <si>
    <t>Prout Newcombe, S.</t>
  </si>
  <si>
    <t>Houlston</t>
  </si>
  <si>
    <t>PPN745446493</t>
  </si>
  <si>
    <t>PPN571529275</t>
  </si>
  <si>
    <t>http://resolver.staatsbibliothek-berlin.de/SBB0000D6BB00000000</t>
  </si>
  <si>
    <t>Wilde Thiere; nach den Beobachtungen und Erzählungen von Naturforschern und Reisenden beschrieben</t>
  </si>
  <si>
    <t>Brandt, Eduard</t>
  </si>
  <si>
    <t>PPN770572731</t>
  </si>
  <si>
    <t>PPN446462837</t>
  </si>
  <si>
    <t>http://resolver.staatsbibliothek-berlin.de/SBB0001056E00000000</t>
  </si>
  <si>
    <t>Guido und Minona oder Unterhaltungen zweier Freunde mit ihren Kindern</t>
  </si>
  <si>
    <t>Magazin für Industrie und Literatur</t>
  </si>
  <si>
    <t>PPN750596007</t>
  </si>
  <si>
    <t>PPN560666381</t>
  </si>
  <si>
    <t>http://resolver.staatsbibliothek-berlin.de/SBB0000E32300000000</t>
  </si>
  <si>
    <t>Die Heide</t>
  </si>
  <si>
    <t>Wagner, Wiegand</t>
  </si>
  <si>
    <t>Quelle &amp; Meyer</t>
  </si>
  <si>
    <t>PPN743960939</t>
  </si>
  <si>
    <t>PPN408026197</t>
  </si>
  <si>
    <t>http://resolver.staatsbibliothek-berlin.de/SBB0000D4B000000000</t>
  </si>
  <si>
    <t>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t>
  </si>
  <si>
    <t>PPN745237118</t>
  </si>
  <si>
    <t>PPN56566882X</t>
  </si>
  <si>
    <t>http://resolver.staatsbibliothek-berlin.de/SBB0000D67800000000</t>
  </si>
  <si>
    <t>Aus dem Tierleben</t>
  </si>
  <si>
    <t>Felter, ...; Kirchner, J.; Weir, Harrison</t>
  </si>
  <si>
    <t>Verl. des Tractathauses, Rodemeyer</t>
  </si>
  <si>
    <t>PPN743864425</t>
  </si>
  <si>
    <t>PPN278465692</t>
  </si>
  <si>
    <t>http://resolver.staatsbibliothek-berlin.de/SBB0000D36100000000</t>
  </si>
  <si>
    <t>Bremen</t>
  </si>
  <si>
    <t>Der junge Experimentier-Künstler; Versuche mit der Elektrizität</t>
  </si>
  <si>
    <t>Günther, Hanns</t>
  </si>
  <si>
    <t>PPN741709619</t>
  </si>
  <si>
    <t>PPN558968651</t>
  </si>
  <si>
    <t>http://resolver.staatsbibliothek-berlin.de/SBB0000D04F00000000</t>
  </si>
  <si>
    <t>Voyages de Chardin en Perse et autres lieux de l'Orient</t>
  </si>
  <si>
    <t>Breton, J. B. J.; Campe, Joachim Heinrich</t>
  </si>
  <si>
    <t>Dufour</t>
  </si>
  <si>
    <t>PPN770947891</t>
  </si>
  <si>
    <t>PPN550407367</t>
  </si>
  <si>
    <t>http://resolver.staatsbibliothek-berlin.de/SBB000109F700010000</t>
  </si>
  <si>
    <t>À Paris [usw.]</t>
  </si>
  <si>
    <t>Entwickelung des Erdballs und seiner Gesteinsformationen &lt;Geogenie&gt;</t>
  </si>
  <si>
    <t>Ludwig, Rudolph</t>
  </si>
  <si>
    <t>PPN742498557</t>
  </si>
  <si>
    <t>PPN243627491</t>
  </si>
  <si>
    <t>http://resolver.staatsbibliothek-berlin.de/SBB0000D1C000020000</t>
  </si>
  <si>
    <t>In den Werkstätten</t>
  </si>
  <si>
    <t>Roth, Richard; Luckenbacher, Franz</t>
  </si>
  <si>
    <t>PPN744073723</t>
  </si>
  <si>
    <t>PPN566133814</t>
  </si>
  <si>
    <t>http://resolver.staatsbibliothek-berlin.de/SBB0000D53B00010000</t>
  </si>
  <si>
    <t>Histoire Des Chiens Célébres; Entre-mêlée de Notices curieuses sur l'histoire naturelle pour donner le goût de la lecture à la jeunesse ; ornée de gravures</t>
  </si>
  <si>
    <t>Freville, Anne Franc̜ois Joachim</t>
  </si>
  <si>
    <t>Louis</t>
  </si>
  <si>
    <t>PPN75021127X</t>
  </si>
  <si>
    <t>PPN241145317</t>
  </si>
  <si>
    <t>http://resolver.staatsbibliothek-berlin.de/SBB0000E27000000000</t>
  </si>
  <si>
    <t>Geschenk für meine Kinder, am Tage ihrer Verlobung oder Vollständiger Unterricht über die Erziehung der Jugend vom Keime an, bis in das mannbare Alter</t>
  </si>
  <si>
    <t>Weinrauch, ...</t>
  </si>
  <si>
    <t>Strauß</t>
  </si>
  <si>
    <t>PPN76633886X</t>
  </si>
  <si>
    <t>PPN766277232</t>
  </si>
  <si>
    <t>http://resolver.staatsbibliothek-berlin.de/SBB0000EEA000020000</t>
  </si>
  <si>
    <t>Das Buch der Arbeit</t>
  </si>
  <si>
    <t>Bergmann, Leo</t>
  </si>
  <si>
    <t>PPN756548039</t>
  </si>
  <si>
    <t>PPN547993668</t>
  </si>
  <si>
    <t>http://resolver.staatsbibliothek-berlin.de/SBB0000EB2200000000</t>
  </si>
  <si>
    <t>Vorlagen für den Spiel- und Bildungs-Baukasten für Kinder jedes Alters</t>
  </si>
  <si>
    <t>Baukasten-Verl.]</t>
  </si>
  <si>
    <t>PPN746161743</t>
  </si>
  <si>
    <t>PPN578777398</t>
  </si>
  <si>
    <t>http://resolver.staatsbibliothek-berlin.de/SBB0000D81900020000</t>
  </si>
  <si>
    <t>[Weimar</t>
  </si>
  <si>
    <t>Schwarzwäller, U.; Bergmann, Leo</t>
  </si>
  <si>
    <t>PPN76673319X</t>
  </si>
  <si>
    <t>PPN547994443</t>
  </si>
  <si>
    <t>http://resolver.staatsbibliothek-berlin.de/SBB0000EB2200020000</t>
  </si>
  <si>
    <t>Die Sammlung</t>
  </si>
  <si>
    <t>Bonus, Arthur</t>
  </si>
  <si>
    <t>Callwey</t>
  </si>
  <si>
    <t>PPN745593208</t>
  </si>
  <si>
    <t>PPN069849811</t>
  </si>
  <si>
    <t>http://resolver.staatsbibliothek-berlin.de/SBB0000D6ED00010000</t>
  </si>
  <si>
    <t>Das Wissenswürdigste für Kinder</t>
  </si>
  <si>
    <t>Balzer, ...</t>
  </si>
  <si>
    <t>Schall</t>
  </si>
  <si>
    <t>PPN768629136</t>
  </si>
  <si>
    <t>PPN282317767</t>
  </si>
  <si>
    <t>http://resolver.staatsbibliothek-berlin.de/SBB0000F70F00010000</t>
  </si>
  <si>
    <t>Kinder-Conversations-Lexikon; eine Gabe für die wiß- und lernbegierige Jugend ; auch für Eltern, Lehrer, Erzieher und für jeden Kinderfreund</t>
  </si>
  <si>
    <t>Weiß, Wilhelm</t>
  </si>
  <si>
    <t>Lama</t>
  </si>
  <si>
    <t>PPN770451209</t>
  </si>
  <si>
    <t>PPN770450679</t>
  </si>
  <si>
    <t>http://resolver.staatsbibliothek-berlin.de/SBB0001048F00000000</t>
  </si>
  <si>
    <t>Dillingen</t>
  </si>
  <si>
    <t>Recueil de voyages intéressans pour l'instruction et l'amusement de la jeunesse</t>
  </si>
  <si>
    <t>Streng</t>
  </si>
  <si>
    <t>PPN78053509X</t>
  </si>
  <si>
    <t>PPN150473087</t>
  </si>
  <si>
    <t>http://resolver.staatsbibliothek-berlin.de/SBB000153F100030000</t>
  </si>
  <si>
    <t>A Francfort sur le Mein</t>
  </si>
  <si>
    <t>Die kleinen Freunde der Naturgeschichte</t>
  </si>
  <si>
    <t>Hoepfner, Adolf Friedrich</t>
  </si>
  <si>
    <t>Wittekindt</t>
  </si>
  <si>
    <t>PPN756401305</t>
  </si>
  <si>
    <t>PPN559606176</t>
  </si>
  <si>
    <t>http://resolver.staatsbibliothek-berlin.de/SBB0000EA6200020000</t>
  </si>
  <si>
    <t>Eisenach</t>
  </si>
  <si>
    <t>Der algebraische Jugendfreund oder populäre Darstellung der Grundlehren der Algebra für Anfänger</t>
  </si>
  <si>
    <t>Hoffmann, Joh. Jos. Ign.</t>
  </si>
  <si>
    <t>Kupferberg</t>
  </si>
  <si>
    <t>PPN746573162</t>
  </si>
  <si>
    <t>PPN566344076</t>
  </si>
  <si>
    <t>http://resolver.staatsbibliothek-berlin.de/SBB0000D83300010000</t>
  </si>
  <si>
    <t>Die Feierstunde, ein Buch zur Unterhaltung und Belehrung für Jedermann, besonders auch für die zu bildende Jugend in Städten und auf dem Lande</t>
  </si>
  <si>
    <t>Conrad, M.</t>
  </si>
  <si>
    <t>Verf.; Ramming</t>
  </si>
  <si>
    <t>PPN781535204</t>
  </si>
  <si>
    <t>PPN553673432</t>
  </si>
  <si>
    <t>http://resolver.staatsbibliothek-berlin.de/SBB000155DB00020000</t>
  </si>
  <si>
    <t>Dresden; Dresden</t>
  </si>
  <si>
    <t>Naturwissenschaften</t>
  </si>
  <si>
    <t>Kaehler, Ludwig August</t>
  </si>
  <si>
    <t>PPN751347027</t>
  </si>
  <si>
    <t>PPN56057665X</t>
  </si>
  <si>
    <t>http://resolver.staatsbibliothek-berlin.de/SBB0000E20400010000</t>
  </si>
  <si>
    <t>PPN746160828</t>
  </si>
  <si>
    <t>PPN578777304</t>
  </si>
  <si>
    <t>http://resolver.staatsbibliothek-berlin.de/SBB0000D81900010000</t>
  </si>
  <si>
    <t>All the year round in our village</t>
  </si>
  <si>
    <t>Nelson</t>
  </si>
  <si>
    <t>PPN743673883</t>
  </si>
  <si>
    <t>PPN582161002</t>
  </si>
  <si>
    <t>http://resolver.staatsbibliothek-berlin.de/SBB0000D31000000000</t>
  </si>
  <si>
    <t>[London u.a.]</t>
  </si>
  <si>
    <t>Pinnock's catechism of mineralogy</t>
  </si>
  <si>
    <t>Pinnock, William</t>
  </si>
  <si>
    <t>Whittaker</t>
  </si>
  <si>
    <t>PPN768671787</t>
  </si>
  <si>
    <t>PPN570983282</t>
  </si>
  <si>
    <t>http://resolver.staatsbibliothek-berlin.de/SBB0000F6EC000A0000</t>
  </si>
  <si>
    <t>Der Bau und die Einrichtung der Schiffe</t>
  </si>
  <si>
    <t>PPN781544548</t>
  </si>
  <si>
    <t>PPN229569897</t>
  </si>
  <si>
    <t>http://resolver.staatsbibliothek-berlin.de/SBB000155E900020000</t>
  </si>
  <si>
    <t>Stadt und Land; naturgeschichtliche Streifzüge in Mitteldeutschland mit seinen jungen Freunden unternommen ; mit 100 Abbildungen, 3 Tondruck- sowie 1 bunten Titelbilde</t>
  </si>
  <si>
    <t>PPN741276127</t>
  </si>
  <si>
    <t>PPN578784769</t>
  </si>
  <si>
    <t>http://resolver.staatsbibliothek-berlin.de/SBB0000CED800020000</t>
  </si>
  <si>
    <t>Geschenk für meine Kinder, am Tage ihrer Verlobung oder Vollständiger Unterricht über die Erziehung der Jugend vom Keime an, bis in das mannbare Alter; Allen guten Menschen zugeeignet und ... empfohlen von einem Menschenfreunde</t>
  </si>
  <si>
    <t>PPN766338002</t>
  </si>
  <si>
    <t>PPN76627618X</t>
  </si>
  <si>
    <t>http://resolver.staatsbibliothek-berlin.de/SBB0000EEA000000000</t>
  </si>
  <si>
    <t>Allerhand Experimente aus dem Gebiete der Physik mit meist selbst gebauten Apparaten</t>
  </si>
  <si>
    <t>Witting, E.</t>
  </si>
  <si>
    <t>PPN746141319</t>
  </si>
  <si>
    <t>PPN581949773</t>
  </si>
  <si>
    <t>http://resolver.staatsbibliothek-berlin.de/SBB0000D7EF00010000</t>
  </si>
  <si>
    <t>Pflanzenleben in Feld und Garten</t>
  </si>
  <si>
    <t>Kriete, Fritz; Rabes, Otto; Buckley, Arabella B.</t>
  </si>
  <si>
    <t>Gesenius</t>
  </si>
  <si>
    <t>PPN743888081</t>
  </si>
  <si>
    <t>PPN551160993</t>
  </si>
  <si>
    <t>http://resolver.staatsbibliothek-berlin.de/SBB0000D38B00030000</t>
  </si>
  <si>
    <t>1931</t>
  </si>
  <si>
    <t>Halle a. S.</t>
  </si>
  <si>
    <t>A catechism of the geology, containing an account of the various changes which the surface of the earth has undergone, and the causes and effects of these changes</t>
  </si>
  <si>
    <t>PPN768672325</t>
  </si>
  <si>
    <t>PPN570983355</t>
  </si>
  <si>
    <t>http://resolver.staatsbibliothek-berlin.de/SBB0000F6EC000B0000</t>
  </si>
  <si>
    <t>Le Buffon de la jeunesse, ou abrégé d'histoire naturelle, ouvrage élémentaire, a l'usage des jeunes gens...; orné de 32 planches/ rédigé par Pierre Blanchard</t>
  </si>
  <si>
    <t>Blanchard, Pierre; Buffon, Georges-Louis Leclerc</t>
  </si>
  <si>
    <t>Belin-Leprieur</t>
  </si>
  <si>
    <t>PPN756348935</t>
  </si>
  <si>
    <t>PPN550411399</t>
  </si>
  <si>
    <t>http://resolver.staatsbibliothek-berlin.de/SBB0000EA5A00000000</t>
  </si>
  <si>
    <t>Stadt und Land; Streifzüge in Mitteldeutschland ; mit seinen jungen Freunden unternommen ; mit 102 Abb., einem Tondruck- und einem bunten Titelbilde</t>
  </si>
  <si>
    <t>PPN741277425</t>
  </si>
  <si>
    <t>PPN689179693</t>
  </si>
  <si>
    <t>http://resolver.staatsbibliothek-berlin.de/SBB0000CED800030000</t>
  </si>
  <si>
    <t>physikalische Kinderfreund</t>
  </si>
  <si>
    <t>PPN751007951</t>
  </si>
  <si>
    <t>PPN571331297</t>
  </si>
  <si>
    <t>http://resolver.staatsbibliothek-berlin.de/SBB0000E41700000000</t>
  </si>
  <si>
    <t>The new Children's encyclopædia</t>
  </si>
  <si>
    <t>Mee, Arthur</t>
  </si>
  <si>
    <t>Amalgamated Press</t>
  </si>
  <si>
    <t>PPN74526705X</t>
  </si>
  <si>
    <t>PPN55071927X</t>
  </si>
  <si>
    <t>http://resolver.staatsbibliothek-berlin.de/SBB0000D67D00010000</t>
  </si>
  <si>
    <t>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t>
  </si>
  <si>
    <t>Teller, Eduard</t>
  </si>
  <si>
    <t>PPN742543145</t>
  </si>
  <si>
    <t>PPN276068432</t>
  </si>
  <si>
    <t>http://resolver.staatsbibliothek-berlin.de/SBB0000D1F500000000</t>
  </si>
  <si>
    <t>Onkel Brisson's interessante Abend-Erzählungen im Kreise seiner Kinder in belehrenden Unterhaltungen über das Ausserordentliche in der Natur und Kunst; für das Alter von 8 - 14 Jahren bestimmt ; [deutsches Lesebuch über Naturwunder, Naturmerkwürdigkeiten und Kunstsachen]</t>
  </si>
  <si>
    <t>Brisson, ...</t>
  </si>
  <si>
    <t>Herold &amp; Wahlstab</t>
  </si>
  <si>
    <t>PPN746884435</t>
  </si>
  <si>
    <t>PPN308995171</t>
  </si>
  <si>
    <t>http://resolver.staatsbibliothek-berlin.de/SBB0000DBDC00000000</t>
  </si>
  <si>
    <t>Lüneburg</t>
  </si>
  <si>
    <t>Im Süden; eine Alpenreise ; mit seinen jungen Freunden und Freundinnen unternommen ; mit 86 Text-Abb., einem Tondruck- und einem bunten Titelbilde</t>
  </si>
  <si>
    <t>PPN740909118</t>
  </si>
  <si>
    <t>PPN578785447</t>
  </si>
  <si>
    <t>http://resolver.staatsbibliothek-berlin.de/SBB0000CED800010000</t>
  </si>
  <si>
    <t>Botanik</t>
  </si>
  <si>
    <t>Kißling, J.; Matthes, Franz</t>
  </si>
  <si>
    <t>Weise</t>
  </si>
  <si>
    <t>PPN744075033</t>
  </si>
  <si>
    <t>PPN566720116</t>
  </si>
  <si>
    <t>http://resolver.staatsbibliothek-berlin.de/SBB0000D53A00020000</t>
  </si>
  <si>
    <t>Kinder-Conversations-Lexikon</t>
  </si>
  <si>
    <t>PPN770451780</t>
  </si>
  <si>
    <t>PPN770450520</t>
  </si>
  <si>
    <t>http://resolver.staatsbibliothek-berlin.de/SBB0001048F00010000</t>
  </si>
  <si>
    <t>PPN766339440</t>
  </si>
  <si>
    <t>PPN766277984</t>
  </si>
  <si>
    <t>http://resolver.staatsbibliothek-berlin.de/SBB0000EEA000040000</t>
  </si>
  <si>
    <t>Histoire Des Chiens Célébres</t>
  </si>
  <si>
    <t>PPN750211938</t>
  </si>
  <si>
    <t>PPN282404287</t>
  </si>
  <si>
    <t>http://resolver.staatsbibliothek-berlin.de/SBB0000E27400000000</t>
  </si>
  <si>
    <t>Illustrierte Naturgeschichte der drei Reiche für Schule und Haus; nach dem neuesten Stande unsres Wissens bearbeitet</t>
  </si>
  <si>
    <t>Matthes, Franz; Kißling, J.</t>
  </si>
  <si>
    <t>PPN744072751</t>
  </si>
  <si>
    <t>PPN566719932</t>
  </si>
  <si>
    <t>http://resolver.staatsbibliothek-berlin.de/SBB0000D53A00000000</t>
  </si>
  <si>
    <t>Colonies in Asia, Africa and Australia</t>
  </si>
  <si>
    <t>PPN768670306</t>
  </si>
  <si>
    <t>PPN570983045</t>
  </si>
  <si>
    <t>http://resolver.staatsbibliothek-berlin.de/SBB0000F6EC00050000</t>
  </si>
  <si>
    <t>Onkel Brisson's interessante Abend-Erzählungen im Kreise seiner Kinder in belehrenden Unterhaltungen über das Ausserordentliche in der Natur und Kunst</t>
  </si>
  <si>
    <t>Clennell, I.; Brisson, ...</t>
  </si>
  <si>
    <t>PPN746885172</t>
  </si>
  <si>
    <t>PPN308995287</t>
  </si>
  <si>
    <t>http://resolver.staatsbibliothek-berlin.de/SBB0000DBDC00010000</t>
  </si>
  <si>
    <t>Des Johann Amos Comenius Orbis Pictus</t>
  </si>
  <si>
    <t>Müller, Adelbert; Comenius, Johann Amos</t>
  </si>
  <si>
    <t>Endter</t>
  </si>
  <si>
    <t>PPN766621480</t>
  </si>
  <si>
    <t>PPN282139303</t>
  </si>
  <si>
    <t>http://resolver.staatsbibliothek-berlin.de/SBB0000F00F00000000</t>
  </si>
  <si>
    <t>die Vögel enhaltend; Mit 16 Schautafeln in 62 Abbildungen</t>
  </si>
  <si>
    <t>Hennig, C.</t>
  </si>
  <si>
    <t>Hennig</t>
  </si>
  <si>
    <t>PPN76951362X</t>
  </si>
  <si>
    <t>PPN498976424</t>
  </si>
  <si>
    <t>http://resolver.staatsbibliothek-berlin.de/SBB0000F9A400010000</t>
  </si>
  <si>
    <t>Berlin; Prag</t>
  </si>
  <si>
    <t>Allerlei vom Leben der Pflanzen; für Knaben und Mädchen vom 10ten Jahre an</t>
  </si>
  <si>
    <t>Lichtenberger, Franz</t>
  </si>
  <si>
    <t>Schaffstein</t>
  </si>
  <si>
    <t>PPN743703480</t>
  </si>
  <si>
    <t>PPN420684220</t>
  </si>
  <si>
    <t>http://resolver.staatsbibliothek-berlin.de/SBB0000D33D00000000</t>
  </si>
  <si>
    <t>Köln am Rhein</t>
  </si>
  <si>
    <t>PPN766339858</t>
  </si>
  <si>
    <t>PPN766278166</t>
  </si>
  <si>
    <t>http://resolver.staatsbibliothek-berlin.de/SBB0000EEA000050000</t>
  </si>
  <si>
    <t>Die Natur und die Menschen</t>
  </si>
  <si>
    <t>Löhr, Johann Andreas Christian</t>
  </si>
  <si>
    <t>PPN766351297</t>
  </si>
  <si>
    <t>PPN235699128</t>
  </si>
  <si>
    <t>http://resolver.staatsbibliothek-berlin.de/SBB0000EEB900010000</t>
  </si>
  <si>
    <t>Children's magazine</t>
  </si>
  <si>
    <t>PPN745595944</t>
  </si>
  <si>
    <t>PPN550719660</t>
  </si>
  <si>
    <t>http://resolver.staatsbibliothek-berlin.de/SBB0000D67D00060000</t>
  </si>
  <si>
    <t>Bilder und Scenen aus Amerika; nach vorzüglichen Reisebeschreibungen für die Jugend</t>
  </si>
  <si>
    <t>PPN781817161</t>
  </si>
  <si>
    <t>PPN558873456</t>
  </si>
  <si>
    <t>http://resolver.staatsbibliothek-berlin.de/SBB0001565700040000</t>
  </si>
  <si>
    <t>PPN768628695</t>
  </si>
  <si>
    <t>PPN282317759</t>
  </si>
  <si>
    <t>http://resolver.staatsbibliothek-berlin.de/SBB0000F70F00000000</t>
  </si>
  <si>
    <t>PPN745280099</t>
  </si>
  <si>
    <t>PPN550719369</t>
  </si>
  <si>
    <t>http://resolver.staatsbibliothek-berlin.de/SBB0000D67D00020000</t>
  </si>
  <si>
    <t>Scotland</t>
  </si>
  <si>
    <t>PPN768667984</t>
  </si>
  <si>
    <t>PPN57098288X</t>
  </si>
  <si>
    <t>http://resolver.staatsbibliothek-berlin.de/SBB0000F6EC00020000</t>
  </si>
  <si>
    <t>Le spectacle de la nature ou entretiens sur les particularités de l'histoire naturelle; qui ont paru les plus propres à rendre les jeunes-gens curieux, et à leur former l'esprit</t>
  </si>
  <si>
    <t>Pluche, Noel A.</t>
  </si>
  <si>
    <t>PPN768995442</t>
  </si>
  <si>
    <t>PPN073318930</t>
  </si>
  <si>
    <t>http://resolver.staatsbibliothek-berlin.de/SBB0000F7D600000000</t>
  </si>
  <si>
    <t>1763</t>
  </si>
  <si>
    <t>Gemeinfaßlich geordnete und gemeinnützige Naturgeschichte; für unkundige Liebhaber derselben und für die erwachsene Jugend</t>
  </si>
  <si>
    <t>Class</t>
  </si>
  <si>
    <t>PPN770178006</t>
  </si>
  <si>
    <t>PPN151484082</t>
  </si>
  <si>
    <t>http://resolver.staatsbibliothek-berlin.de/SBB0001035A00000000</t>
  </si>
  <si>
    <t>Heilbronn am Neckar [u.a.]</t>
  </si>
  <si>
    <t>Rätsel</t>
  </si>
  <si>
    <t>PPN745592198</t>
  </si>
  <si>
    <t>PPN267921675</t>
  </si>
  <si>
    <t>http://resolver.staatsbibliothek-berlin.de/SBB0000D6ED00000000</t>
  </si>
  <si>
    <t>Real-Schul-Lexikon; Ein Hilfsmittel zum Verständnis d. alten Classiker, für die studirende Jugend</t>
  </si>
  <si>
    <t>Kraft, Friedrich Karl; Müller, Cornelius</t>
  </si>
  <si>
    <t>PPN768208548</t>
  </si>
  <si>
    <t>PPN312736894</t>
  </si>
  <si>
    <t>http://resolver.staatsbibliothek-berlin.de/SBB0000F5A500000000</t>
  </si>
  <si>
    <t>Schienen, Weichen, Kreuzungen, Brücken, Tunnels etc.; ein Beitrag zur Förderung der Handfertigkeit in der Familie</t>
  </si>
  <si>
    <t>Konwiczka, Hans</t>
  </si>
  <si>
    <t>Beyer</t>
  </si>
  <si>
    <t>PPN745732917</t>
  </si>
  <si>
    <t>PPN562125108</t>
  </si>
  <si>
    <t>http://resolver.staatsbibliothek-berlin.de/SBB0000D74500010000</t>
  </si>
  <si>
    <t>A catechism of the first principles of natural history</t>
  </si>
  <si>
    <t>PPN768670632</t>
  </si>
  <si>
    <t>PPN570983126</t>
  </si>
  <si>
    <t>http://resolver.staatsbibliothek-berlin.de/SBB0000F6EC00060000</t>
  </si>
  <si>
    <t>Die Lehre vom Bau und der Zusammensetzung der festen Erdrinde &lt;Geognosie&gt;</t>
  </si>
  <si>
    <t>PPN74249716X</t>
  </si>
  <si>
    <t>PPN243627378</t>
  </si>
  <si>
    <t>http://resolver.staatsbibliothek-berlin.de/SBB0000D1C000010000</t>
  </si>
  <si>
    <t>Der physikalische Kinderfreund</t>
  </si>
  <si>
    <t>PPN751006866</t>
  </si>
  <si>
    <t>PPN57133119X</t>
  </si>
  <si>
    <t>http://resolver.staatsbibliothek-berlin.de/SBB0000E41400000000</t>
  </si>
  <si>
    <t>Natural history reader</t>
  </si>
  <si>
    <t>Wood, J. G.</t>
  </si>
  <si>
    <t>PPN742563405</t>
  </si>
  <si>
    <t>PPN581780272</t>
  </si>
  <si>
    <t>http://resolver.staatsbibliothek-berlin.de/SBB0000D21C00000000</t>
  </si>
  <si>
    <t>Die Natur und die Menschen; Ein Inbegriff vieler Merkwürdigkeiten für Leser aus allerlei Ständen, für die Jugend und ihre Freunde insonderheit</t>
  </si>
  <si>
    <t>PPN766351017</t>
  </si>
  <si>
    <t>PPN23569908X</t>
  </si>
  <si>
    <t>http://resolver.staatsbibliothek-berlin.de/SBB0000EEB900000000</t>
  </si>
  <si>
    <t>Poissons</t>
  </si>
  <si>
    <t>Blanchard, Pierre; Buffon, Georges-Louis Le Clerc</t>
  </si>
  <si>
    <t>PPN756349524</t>
  </si>
  <si>
    <t>PPN550411526</t>
  </si>
  <si>
    <t>http://resolver.staatsbibliothek-berlin.de/SBB0000EA5A00010000</t>
  </si>
  <si>
    <t>Reisen für die Jugend und ihre Freunde</t>
  </si>
  <si>
    <t>Becker, Gottfried Wilhelm</t>
  </si>
  <si>
    <t>Hinrichs</t>
  </si>
  <si>
    <t>PPN77096897X</t>
  </si>
  <si>
    <t>PPN18834358X</t>
  </si>
  <si>
    <t>http://resolver.staatsbibliothek-berlin.de/SBB00010A2000000000</t>
  </si>
  <si>
    <t>Bilder und Scenen aus Afrika; nach vorzüglichen Reisebeschreibungen für die Jugend</t>
  </si>
  <si>
    <t>Grube, A.W.</t>
  </si>
  <si>
    <t>PPN781814782</t>
  </si>
  <si>
    <t>PPN558872212</t>
  </si>
  <si>
    <t>http://resolver.staatsbibliothek-berlin.de/SBB0001565700020000</t>
  </si>
  <si>
    <t>Isbister</t>
  </si>
  <si>
    <t>PPN742563820</t>
  </si>
  <si>
    <t>PPN581780418</t>
  </si>
  <si>
    <t>http://resolver.staatsbibliothek-berlin.de/SBB0000D21C00010000</t>
  </si>
  <si>
    <t>Aus dem Leben unserer Vögel</t>
  </si>
  <si>
    <t>PPN743889533</t>
  </si>
  <si>
    <t>PPN549849874</t>
  </si>
  <si>
    <t>http://resolver.staatsbibliothek-berlin.de/SBB0000D38B00050000</t>
  </si>
  <si>
    <t>Umfassend die Flora der ersten Jahreshälfte</t>
  </si>
  <si>
    <t>Bley, Franz</t>
  </si>
  <si>
    <t>PPN74396473X</t>
  </si>
  <si>
    <t>PPN445868325</t>
  </si>
  <si>
    <t>http://resolver.staatsbibliothek-berlin.de/SBB0000D4B800010000</t>
  </si>
  <si>
    <t>Umfassend die Flora der zweiten Jahreshälfte</t>
  </si>
  <si>
    <t>PPN74396568X</t>
  </si>
  <si>
    <t>PPN445868333</t>
  </si>
  <si>
    <t>http://resolver.staatsbibliothek-berlin.de/SBB0000D4B800020000</t>
  </si>
  <si>
    <t>Die Völker der Erde, ihr Leben, ihre Sitten und Gebräuche</t>
  </si>
  <si>
    <t>Hoffmann, Karl Friedrich Vollrath</t>
  </si>
  <si>
    <t>PPN781284406</t>
  </si>
  <si>
    <t>PPN24108038X</t>
  </si>
  <si>
    <t>http://resolver.staatsbibliothek-berlin.de/SBB0001555E00010000</t>
  </si>
  <si>
    <t>J. Staub's Bilderwerk zum Anschauungsunterricht für jüngere Kinder</t>
  </si>
  <si>
    <t>Staub, J.</t>
  </si>
  <si>
    <t>Staub &amp; Köchli</t>
  </si>
  <si>
    <t>PPN746196067</t>
  </si>
  <si>
    <t>PPN282307427</t>
  </si>
  <si>
    <t>http://resolver.staatsbibliothek-berlin.de/SBB0000D82B00010000</t>
  </si>
  <si>
    <t>Zürich [u.a.]</t>
  </si>
  <si>
    <t>C. Hennig's compendiöse Menagerie der vorzüglichsten Säugethiere und Vögel; Ein unterhaltendes und lehrreiches Lese- und Schaubuch für die Jugend zur ersten Begründung naturwissenschaftlicher Kenntnisse</t>
  </si>
  <si>
    <t>PPN769512992</t>
  </si>
  <si>
    <t>PPN491352123</t>
  </si>
  <si>
    <t>http://resolver.staatsbibliothek-berlin.de/SBB0000F9A400000000</t>
  </si>
  <si>
    <t>Prag; Berlin</t>
  </si>
  <si>
    <t>Catechism of horticulture</t>
  </si>
  <si>
    <t>PPN768671299</t>
  </si>
  <si>
    <t>PPN570983193</t>
  </si>
  <si>
    <t>http://resolver.staatsbibliothek-berlin.de/SBB0000F6EC00080000</t>
  </si>
  <si>
    <t>Kupfersammlung zur Funk'schen Naturgeschichte</t>
  </si>
  <si>
    <t>In der Schulbuchhandlung</t>
  </si>
  <si>
    <t>PPN766738523</t>
  </si>
  <si>
    <t>PPN563030151</t>
  </si>
  <si>
    <t>http://resolver.staatsbibliothek-berlin.de/SBB0000EB7200010000</t>
  </si>
  <si>
    <t>PPN766732835</t>
  </si>
  <si>
    <t>PPN547994168</t>
  </si>
  <si>
    <t>http://resolver.staatsbibliothek-berlin.de/SBB0000EB2200010000</t>
  </si>
  <si>
    <t>Die Fahrten und Abenteuer des Lieutenant Ferdinand von Wrangel auf der Reise von Petersburg nach der Nordostküste von Sibirien; für die Jugend und ihre Freunde</t>
  </si>
  <si>
    <t>Hinrich</t>
  </si>
  <si>
    <t>PPN781542049</t>
  </si>
  <si>
    <t>PPN303274808</t>
  </si>
  <si>
    <t>http://resolver.staatsbibliothek-berlin.de/SBB00010A2000010000</t>
  </si>
  <si>
    <t>PPN756606640</t>
  </si>
  <si>
    <t>PPN559605927</t>
  </si>
  <si>
    <t>http://resolver.staatsbibliothek-berlin.de/SBB0000EA6200040000</t>
  </si>
  <si>
    <t>Colonies in Europe and America</t>
  </si>
  <si>
    <t>PPN768670004</t>
  </si>
  <si>
    <t>PPN570982979</t>
  </si>
  <si>
    <t>http://resolver.staatsbibliothek-berlin.de/SBB0000F6EC00040000</t>
  </si>
  <si>
    <t>PPN746159897</t>
  </si>
  <si>
    <t>PPN578777258</t>
  </si>
  <si>
    <t>http://resolver.staatsbibliothek-berlin.de/SBB0000D81900000000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</si>
  <si>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t>
  </si>
  <si>
    <t>Delbrück, Jules</t>
  </si>
  <si>
    <t>Bonhoure</t>
  </si>
  <si>
    <t>PPN771564287</t>
  </si>
  <si>
    <t>PPN771361165</t>
  </si>
  <si>
    <t>http://resolver.staatsbibliothek-berlin.de/SBB00012D9900000000</t>
  </si>
  <si>
    <t>Minor morals</t>
  </si>
  <si>
    <t>Smith, Charlotte</t>
  </si>
  <si>
    <t>Newman</t>
  </si>
  <si>
    <t>PPN746669232</t>
  </si>
  <si>
    <t>PPN282309829</t>
  </si>
  <si>
    <t>http://resolver.staatsbibliothek-berlin.de/SBB0000DB8A00020000</t>
  </si>
  <si>
    <t>Bäume und Sträucher</t>
  </si>
  <si>
    <t>PPN743946618</t>
  </si>
  <si>
    <t>PPN549845429</t>
  </si>
  <si>
    <t>http://resolver.staatsbibliothek-berlin.de/SBB0000D38B00060000</t>
  </si>
  <si>
    <t>Handbuch der Naturgeschichte</t>
  </si>
  <si>
    <t>Stein, Christian Gottfrried Daniel</t>
  </si>
  <si>
    <t>PPN746335768</t>
  </si>
  <si>
    <t>PPN34187146X</t>
  </si>
  <si>
    <t>http://resolver.staatsbibliothek-berlin.de/SBB0000D8C600010000</t>
  </si>
  <si>
    <t>A-K</t>
  </si>
  <si>
    <t>PPN768208866</t>
  </si>
  <si>
    <t>PPN521896576</t>
  </si>
  <si>
    <t>http://resolver.staatsbibliothek-berlin.de/SBB0000F5A500010000</t>
  </si>
  <si>
    <t>Von den Eigenschaften der irdischen Körper und von den Naturbegebenheiten auf Erden; mit zwanzig Kupfertafeln</t>
  </si>
  <si>
    <t>Wünsch, Christian Ernst</t>
  </si>
  <si>
    <t>Breitkopf</t>
  </si>
  <si>
    <t>PPN746633580</t>
  </si>
  <si>
    <t>PPN143072250</t>
  </si>
  <si>
    <t>http://resolver.staatsbibliothek-berlin.de/SBB0000DB7800020000</t>
  </si>
  <si>
    <t>Joh. Amos Comenii Orbis sensualium pictus; Quvadrilingvis Emendatus ; Hoc est: Omnium fundamentalium in mundo Rerum, &amp; vitâ Actionum, Pictura &amp; Nomenclatura, Germanica, Latina, Italica, &amp; Gallica ; Cum Titulorum Indicibus atque Vocabulorum Dictionariolis</t>
  </si>
  <si>
    <t>Cramer, Matthias; Comenius, Johann Amos</t>
  </si>
  <si>
    <t>Endterus</t>
  </si>
  <si>
    <t>PPN770159389</t>
  </si>
  <si>
    <t>PPN323178189</t>
  </si>
  <si>
    <t>http://resolver.staatsbibliothek-berlin.de/SBB0001033D00000000</t>
  </si>
  <si>
    <t>fre; ger; lat; ita</t>
  </si>
  <si>
    <t>1707</t>
  </si>
  <si>
    <t>Noribergae</t>
  </si>
  <si>
    <t>Naturgeschichte für Kinder; Mit 14 Kupfertafeln</t>
  </si>
  <si>
    <t>Balz und Schramm</t>
  </si>
  <si>
    <t>PPN751261254</t>
  </si>
  <si>
    <t>PPN320393836</t>
  </si>
  <si>
    <t>http://resolver.staatsbibliothek-berlin.de/SBB0000E52E00000000</t>
  </si>
  <si>
    <t>1788</t>
  </si>
  <si>
    <t>M. Georg Christian Raff, ausserordentlichen Lehrers der Geschichte und Geographie auf dem Liceum zu Göttingen Geographie für Kinder zum Gebrauch auf Schulen</t>
  </si>
  <si>
    <t>PPN770913504</t>
  </si>
  <si>
    <t>PPN196313260</t>
  </si>
  <si>
    <t>http://resolver.staatsbibliothek-berlin.de/SBB0001082B00000000</t>
  </si>
  <si>
    <t>Coup D'Oeil Sur Le Tableau De La Nature; A L'Usage Des Enfans</t>
  </si>
  <si>
    <t>Lorenz &amp; Schouler</t>
  </si>
  <si>
    <t>PPN751515108</t>
  </si>
  <si>
    <t>PPN555361101</t>
  </si>
  <si>
    <t>http://resolver.staatsbibliothek-berlin.de/SBB0000E5B500000000</t>
  </si>
  <si>
    <t>Kupfer-Sammlung besonders zu Funke Naturgeschichte und Technologie aber auch zu jedem anderen Lehrbuche der Naturgeschichte brauchbar; Zu vier und zwanzig Blättern ; Zur allgemeinen Schulencylopädie gehörig</t>
  </si>
  <si>
    <t>Maréchal, Nicolas; Sellier; Funke, Carl Philipp</t>
  </si>
  <si>
    <t>PPN812334108</t>
  </si>
  <si>
    <t>PPN56277291X</t>
  </si>
  <si>
    <t>http://resolver.staatsbibliothek-berlin.de/SBB0001884400000000</t>
  </si>
  <si>
    <t>Operis Elementaris Pars Quarta</t>
  </si>
  <si>
    <t>Heybruch</t>
  </si>
  <si>
    <t>PPN768547296</t>
  </si>
  <si>
    <t>PPN153874465</t>
  </si>
  <si>
    <t>http://resolver.staatsbibliothek-berlin.de/SBB0000F6AE00040000</t>
  </si>
  <si>
    <t>Dessaviae; Dessaviae</t>
  </si>
  <si>
    <t>Operis Elementaris Pars Tertia</t>
  </si>
  <si>
    <t>PPN768545951</t>
  </si>
  <si>
    <t>PPN153874449</t>
  </si>
  <si>
    <t>http://resolver.staatsbibliothek-berlin.de/SBB0000F6AE00030000</t>
  </si>
  <si>
    <t>Dessaviae</t>
  </si>
  <si>
    <t>Operis Elementaris Pars Prima</t>
  </si>
  <si>
    <t>Selbstverl.; Crusius</t>
  </si>
  <si>
    <t>PPN768541816</t>
  </si>
  <si>
    <t>PPN153874406</t>
  </si>
  <si>
    <t>http://resolver.staatsbibliothek-berlin.de/SBB0000F6AE00010000</t>
  </si>
  <si>
    <t>Dessaviae; Lipsiae</t>
  </si>
  <si>
    <t>Operis Elementaris Pars Secunda</t>
  </si>
  <si>
    <t>PPN768545188</t>
  </si>
  <si>
    <t>PPN153874422</t>
  </si>
  <si>
    <t>http://resolver.staatsbibliothek-berlin.de/SBB0000F6AE00020000</t>
  </si>
  <si>
    <t>Operis Elementaris Pars ...; Quae Habet Scientiae Omnis Necessariae Penum Recte Dispositam Ad Instituendam Juventutem ...</t>
  </si>
  <si>
    <t>Selbstverlag; Crusius; Heybruch</t>
  </si>
  <si>
    <t>PPN777045494</t>
  </si>
  <si>
    <t>PPN144479478</t>
  </si>
  <si>
    <t>http://resolver.staatsbibliothek-berlin.de/SBB0000F6AE00000000</t>
  </si>
  <si>
    <t>Dessaviae; Lipsiae; Dessaviae</t>
  </si>
  <si>
    <t>Das Buch fürs zweite Kindesalter, oder angenehme Unterhaltung über die Naturgeschichte der Thiere, nebst lehrreichen Erzählungen; Mit illuminirten Kupfern</t>
  </si>
  <si>
    <t>Pujoulx, Jean Baptiste</t>
  </si>
  <si>
    <t>Historische Drucke; Naturwissenschaften / Mathematik; Pädagogik; VD18 digital; Kinder- und Jugendbücher</t>
  </si>
  <si>
    <t>Spranger</t>
  </si>
  <si>
    <t>PPN810780038</t>
  </si>
  <si>
    <t>PPN549980377</t>
  </si>
  <si>
    <t>http://resolver.staatsbibliothek-berlin.de/SBB0001880C00000000</t>
  </si>
  <si>
    <t>Naturgeschichte für Kinder, von M. Georg Christian Raff, ausserordentlichen Lehrer der Geschichte und Geographie auf dem Lyceum zu Göttingen. Mit Eilf Kupfer-Tafeln</t>
  </si>
  <si>
    <t>PPN803783248</t>
  </si>
  <si>
    <t>PPN571683045</t>
  </si>
  <si>
    <t>http://resolver.staatsbibliothek-berlin.de/SBB0001793400000000</t>
  </si>
  <si>
    <t>Tägliches Handbuch für die Jugend</t>
  </si>
  <si>
    <t>Trapp, Ernst Christian</t>
  </si>
  <si>
    <t>Bohn</t>
  </si>
  <si>
    <t>PPN82240737X</t>
  </si>
  <si>
    <t>PPN075322099</t>
  </si>
  <si>
    <t>http://resolver.staatsbibliothek-berlin.de/SBB000199FB00000000</t>
  </si>
  <si>
    <t>1784</t>
  </si>
  <si>
    <t>Johann Hübners Kurtze Fragen Aus der Neuen und Alten Geographie; Bis auf gegenwärtige Zeit continuiret, auch hin und wieder vermehret, Und mit einer nützlichen Einleitung Vor die Anfänger, Auch mit einer Vorrede von den besten Land-Charten vermehret</t>
  </si>
  <si>
    <t>Hübner, Johann</t>
  </si>
  <si>
    <t>Gleditsch</t>
  </si>
  <si>
    <t>PPN805590390</t>
  </si>
  <si>
    <t>PPN279311354</t>
  </si>
  <si>
    <t>http://resolver.staatsbibliothek-berlin.de/SBB00017A9500000000</t>
  </si>
  <si>
    <t>1735</t>
  </si>
  <si>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</si>
  <si>
    <t>Henning, C. D.; Remsel, J. C.; Büsching, Anton Friedrich</t>
  </si>
  <si>
    <t>PPN770090877</t>
  </si>
  <si>
    <t>PPN44766011X</t>
  </si>
  <si>
    <t>http://resolver.staatsbibliothek-berlin.de/SBB000102BD00000000</t>
  </si>
  <si>
    <t>Kurz verfasste Kinder-Geographie; in acht und vierzig Lectionen eingetheilet, und mit den benöthigten Charten versehen</t>
  </si>
  <si>
    <t>Dorn, Sebastian; Lenglet DuFresnoy, Nicolas</t>
  </si>
  <si>
    <t>Monath</t>
  </si>
  <si>
    <t>PPN811154831</t>
  </si>
  <si>
    <t>PPN278946038</t>
  </si>
  <si>
    <t>http://resolver.staatsbibliothek-berlin.de/SBB0001882600000000</t>
  </si>
  <si>
    <t>PPN745593933</t>
  </si>
  <si>
    <t>PPN550719458</t>
  </si>
  <si>
    <t>http://resolver.staatsbibliothek-berlin.de/SBB0000D67D00030000</t>
  </si>
  <si>
    <t>Zoologie</t>
  </si>
  <si>
    <t>PPN744073804</t>
  </si>
  <si>
    <t>PPN566720043</t>
  </si>
  <si>
    <t>http://resolver.staatsbibliothek-berlin.de/SBB0000D53A00010000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</si>
  <si>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t>
  </si>
  <si>
    <t>PPN771544790</t>
  </si>
  <si>
    <t>PPN639454801</t>
  </si>
  <si>
    <t>http://resolver.staatsbibliothek-berlin.de/SBB00012D8100000000</t>
  </si>
  <si>
    <t>Die Wasserwelt oder das Meer und die Schifffahrt im ganzen Umfange; zur Belehrung der reiferen Jugend und zur Unterhaltung für Jedermann</t>
  </si>
  <si>
    <t>PPN781542537</t>
  </si>
  <si>
    <t>PPN229569838</t>
  </si>
  <si>
    <t>http://resolver.staatsbibliothek-berlin.de/SBB000155E900000000</t>
  </si>
  <si>
    <t>PPN780538315</t>
  </si>
  <si>
    <t>PPN150473109</t>
  </si>
  <si>
    <t>http://resolver.staatsbibliothek-berlin.de/SBB000153F100060000</t>
  </si>
  <si>
    <t>1789</t>
  </si>
  <si>
    <t>PPN745594883</t>
  </si>
  <si>
    <t>PPN550719547</t>
  </si>
  <si>
    <t>http://resolver.staatsbibliothek-berlin.de/SBB0000D67D00040000</t>
  </si>
  <si>
    <t>July to december</t>
  </si>
  <si>
    <t>PPN743676130</t>
  </si>
  <si>
    <t>PPN582161126</t>
  </si>
  <si>
    <t>http://resolver.staatsbibliothek-berlin.de/SBB0000D31000010000</t>
  </si>
  <si>
    <t>Das Meer mit seinen physischen und chemischen Eigenschaften</t>
  </si>
  <si>
    <t>PPN781543223</t>
  </si>
  <si>
    <t>PPN229569870</t>
  </si>
  <si>
    <t>http://resolver.staatsbibliothek-berlin.de/SBB000155E900010000</t>
  </si>
  <si>
    <t>In den Werkstätten; Onkel Leopolds und seiner jungen Verwandten Wanderungen durch die Stätten des Gewerbfleißes oder Das neue Buch der Arbeit</t>
  </si>
  <si>
    <t>PPN744073316</t>
  </si>
  <si>
    <t>PPN342327542</t>
  </si>
  <si>
    <t>http://resolver.staatsbibliothek-berlin.de/SBB0000D53B00000000</t>
  </si>
  <si>
    <t>I. Frühling. II. Sommer</t>
  </si>
  <si>
    <t>Pflanz, Josef Anton</t>
  </si>
  <si>
    <t>Hallberg</t>
  </si>
  <si>
    <t>PPN766737365</t>
  </si>
  <si>
    <t>PPN766736482</t>
  </si>
  <si>
    <t>http://resolver.staatsbibliothek-berlin.de/SBB0000F0D700010000</t>
  </si>
  <si>
    <t>Geographisches Lehrbuch für die ersten Anfänger, oder die unterste Klasse</t>
  </si>
  <si>
    <t>Semler, Johann Salomon; Schütz, Christian Gottfried</t>
  </si>
  <si>
    <t>Gebauer</t>
  </si>
  <si>
    <t>PPN780595025</t>
  </si>
  <si>
    <t>PPN227773616</t>
  </si>
  <si>
    <t>http://resolver.staatsbibliothek-berlin.de/SBB0001546E00010000</t>
  </si>
  <si>
    <t>Owen, S.; Brisson, ...</t>
  </si>
  <si>
    <t>PPN746886411</t>
  </si>
  <si>
    <t>PPN538752165</t>
  </si>
  <si>
    <t>http://resolver.staatsbibliothek-berlin.de/SBB0000DBDC00020000</t>
  </si>
  <si>
    <t>Frenzel, ...; Drache, ...; Kaehler, Ludwig August</t>
  </si>
  <si>
    <t>PPN750063696</t>
  </si>
  <si>
    <t>PPN560570384</t>
  </si>
  <si>
    <t>http://resolver.staatsbibliothek-berlin.de/SBB0000E20500000000</t>
  </si>
  <si>
    <t>PPN780533607</t>
  </si>
  <si>
    <t>PPN150473079</t>
  </si>
  <si>
    <t>http://resolver.staatsbibliothek-berlin.de/SBB000153F100010000</t>
  </si>
  <si>
    <t>Bilder und Scenen aus Europa; nach vorzüglichen Reisebeschreibungen für die Jugend</t>
  </si>
  <si>
    <t>PPN781816092</t>
  </si>
  <si>
    <t>PPN558895751</t>
  </si>
  <si>
    <t>http://resolver.staatsbibliothek-berlin.de/SBB0001565700030000</t>
  </si>
  <si>
    <t>Gallerie der Natur</t>
  </si>
  <si>
    <t>Blum, A.</t>
  </si>
  <si>
    <t>Knick</t>
  </si>
  <si>
    <t>PPN757445071</t>
  </si>
  <si>
    <t>PPN147446872</t>
  </si>
  <si>
    <t>http://resolver.staatsbibliothek-berlin.de/SBB0000EDA200000000</t>
  </si>
  <si>
    <t>England &amp; Wales</t>
  </si>
  <si>
    <t>PPN768665132</t>
  </si>
  <si>
    <t>PPN570982839</t>
  </si>
  <si>
    <t>http://resolver.staatsbibliothek-berlin.de/SBB0000F6EC00010000</t>
  </si>
  <si>
    <t>Pinnock's catechism of the elements of botany</t>
  </si>
  <si>
    <t>PPN768671531</t>
  </si>
  <si>
    <t>PPN57098324X</t>
  </si>
  <si>
    <t>http://resolver.staatsbibliothek-berlin.de/SBB0000F6EC00090000</t>
  </si>
  <si>
    <t>PPN766338177</t>
  </si>
  <si>
    <t>PPN766276414</t>
  </si>
  <si>
    <t>http://resolver.staatsbibliothek-berlin.de/SBB0000EEA000010000</t>
  </si>
  <si>
    <t>Pinnock's catechism of anatomy ; for the instruction of youth in the first principles of that science</t>
  </si>
  <si>
    <t>PPN768672880</t>
  </si>
  <si>
    <t>PPN570983428</t>
  </si>
  <si>
    <t>http://resolver.staatsbibliothek-berlin.de/SBB0000F6EC000D0000</t>
  </si>
  <si>
    <t>A catechism of conchology; containing a pleasing and familiar description of the construction and classification of shells, according to the Linnæan system ; with examples of each class</t>
  </si>
  <si>
    <t>PPN768672635</t>
  </si>
  <si>
    <t>PPN57098338X</t>
  </si>
  <si>
    <t>http://resolver.staatsbibliothek-berlin.de/SBB0000F6EC000C0000</t>
  </si>
  <si>
    <t>PPN745595472</t>
  </si>
  <si>
    <t>PPN55071961X</t>
  </si>
  <si>
    <t>http://resolver.staatsbibliothek-berlin.de/SBB0000D67D00050000</t>
  </si>
  <si>
    <t>Naturstudien; Skizzen aus der Pflanzen- und Thierwelt</t>
  </si>
  <si>
    <t>PPN756452929</t>
  </si>
  <si>
    <t>PPN141051566</t>
  </si>
  <si>
    <t>http://resolver.staatsbibliothek-berlin.de/SBB0000EAA400000000</t>
  </si>
  <si>
    <t>Vaterländische Merkwürdigkeiten; Biographien berühmter und ausgezeichneter Männer; Erzählungen aus der Österreichischen Geschichte ... ; ein belehrendes und unterhaltendes Lesebuch für die Jugend zur Bildung des Verstandes, Veredlung des Herzens ...</t>
  </si>
  <si>
    <t>Chimani, Leopold</t>
  </si>
  <si>
    <t>PPN770922775</t>
  </si>
  <si>
    <t>PPN282366512</t>
  </si>
  <si>
    <t>http://resolver.staatsbibliothek-berlin.de/SBB0001099100000000</t>
  </si>
  <si>
    <t>J. Staub's Bilderwerk zum Anschauungsunterricht für jüngere Kinder; ein Buch für Haus und Schule ; vier Hefte mit 50 Doppeltafeln in Farbendruck und einem Anhang von Liedern, Erzählungen und Beschreibungen</t>
  </si>
  <si>
    <t>PPN74619563X</t>
  </si>
  <si>
    <t>PPN282307419</t>
  </si>
  <si>
    <t>http://resolver.staatsbibliothek-berlin.de/SBB0000D82B00000000</t>
  </si>
  <si>
    <t>PPN780537629</t>
  </si>
  <si>
    <t>PPN150473095</t>
  </si>
  <si>
    <t>http://resolver.staatsbibliothek-berlin.de/SBB000153F100050000</t>
  </si>
  <si>
    <t>Die Naturwissenschaften; ein Hand-u. Lesebuch für die weibliche Jugend und Ungelehrte überhaupt</t>
  </si>
  <si>
    <t>Kähler, Ludwig August</t>
  </si>
  <si>
    <t>PPN750062169</t>
  </si>
  <si>
    <t>PPN560570309</t>
  </si>
  <si>
    <t>http://resolver.staatsbibliothek-berlin.de/SBB0000E20400000000</t>
  </si>
  <si>
    <t>Eisenbahnanlagen</t>
  </si>
  <si>
    <t>PPN745732275</t>
  </si>
  <si>
    <t>PPN562125027</t>
  </si>
  <si>
    <t>http://resolver.staatsbibliothek-berlin.de/SBB0000D74500000000</t>
  </si>
  <si>
    <t>PPN78153304X</t>
  </si>
  <si>
    <t>PPN553670824</t>
  </si>
  <si>
    <t>http://resolver.staatsbibliothek-berlin.de/SBB000155DB00010000</t>
  </si>
  <si>
    <t>Physik in Bildern</t>
  </si>
  <si>
    <t>PPN742544176</t>
  </si>
  <si>
    <t>PPN742529940</t>
  </si>
  <si>
    <t>http://resolver.staatsbibliothek-berlin.de/SBB0000D1F500020000</t>
  </si>
  <si>
    <t>PPN756402417</t>
  </si>
  <si>
    <t>PPN559612478</t>
  </si>
  <si>
    <t>http://resolver.staatsbibliothek-berlin.de/SBB0000EA6200030000</t>
  </si>
  <si>
    <t>Pinnock's catechisms of the arts and scienses: or, juvenile cyclopædia; in twelve volumes</t>
  </si>
  <si>
    <t>PPN76858454X</t>
  </si>
  <si>
    <t>PPN57098260X</t>
  </si>
  <si>
    <t>http://resolver.staatsbibliothek-berlin.de/SBB0000F6EC00000000</t>
  </si>
  <si>
    <t>..., welche die Zoologie enthält</t>
  </si>
  <si>
    <t>PPN77017910X</t>
  </si>
  <si>
    <t>PPN151484090</t>
  </si>
  <si>
    <t>http://resolver.staatsbibliothek-berlin.de/SBB0001035A00010000</t>
  </si>
  <si>
    <t>Von den Himmelskörpern; mit neunzehn Kupfertafeln</t>
  </si>
  <si>
    <t>Endner, Gustav Georg; Wünsch, Christian Ernst</t>
  </si>
  <si>
    <t>PPN746631480</t>
  </si>
  <si>
    <t>PPN143072242</t>
  </si>
  <si>
    <t>http://resolver.staatsbibliothek-berlin.de/SBB0000DB7800010000</t>
  </si>
  <si>
    <t>D. Christian Ernst Wünsch Professor zu Frankfurth an der Oder Kosmologische Unterhaltungen für junge Freunde der Naturerkenntniß</t>
  </si>
  <si>
    <t>PPN746630824</t>
  </si>
  <si>
    <t>PPN143072234</t>
  </si>
  <si>
    <t>http://resolver.staatsbibliothek-berlin.de/SBB0000DB7800000000</t>
  </si>
  <si>
    <t>Connoissances Les Plus Nécessaires Tirées De L'Étude De La Nature Et Des Arts Et Métiers; Destinées A La Jeuness Du Moyen Age</t>
  </si>
  <si>
    <t>Simon, ...; Schweighäuser, Johann</t>
  </si>
  <si>
    <t>Thurneissen</t>
  </si>
  <si>
    <t>PPN746887663</t>
  </si>
  <si>
    <t>PPN574625763</t>
  </si>
  <si>
    <t>http://resolver.staatsbibliothek-berlin.de/SBB0000DBDE00000000</t>
  </si>
  <si>
    <t>1781</t>
  </si>
  <si>
    <t>Basle</t>
  </si>
  <si>
    <t>PPN744074843</t>
  </si>
  <si>
    <t>PPN342327674</t>
  </si>
  <si>
    <t>http://resolver.staatsbibliothek-berlin.de/SBB0000D53B00020000</t>
  </si>
  <si>
    <t>welcher das Pflanzenreich und Mineralreich enthält</t>
  </si>
  <si>
    <t>Hochstetter, Ch. F.; Gebauer, Christian August</t>
  </si>
  <si>
    <t>PPN750695226</t>
  </si>
  <si>
    <t>PPN557899087</t>
  </si>
  <si>
    <t>http://resolver.staatsbibliothek-berlin.de/SBB0000E39D00000000</t>
  </si>
  <si>
    <t>PPN768626765</t>
  </si>
  <si>
    <t>PPN240871294</t>
  </si>
  <si>
    <t>http://resolver.staatsbibliothek-berlin.de/SBB0000EEB900020000</t>
  </si>
  <si>
    <t>Contenant ce qui regarde les dehors et l'intérieur de la terre</t>
  </si>
  <si>
    <t>Le Bas, Jacques-Philippe; Boucher, ...; Pluche, Antoine</t>
  </si>
  <si>
    <t>Knapen</t>
  </si>
  <si>
    <t>PPN768996163</t>
  </si>
  <si>
    <t>PPN571288545</t>
  </si>
  <si>
    <t>http://resolver.staatsbibliothek-berlin.de/SBB0000F7D600010000</t>
  </si>
  <si>
    <t>Kinderaugen in der Natur</t>
  </si>
  <si>
    <t>PPN743883780</t>
  </si>
  <si>
    <t>PPN403966825</t>
  </si>
  <si>
    <t>http://resolver.staatsbibliothek-berlin.de/SBB0000D38B00000000</t>
  </si>
  <si>
    <t>PPN780532678</t>
  </si>
  <si>
    <t>PPN150473060</t>
  </si>
  <si>
    <t>http://resolver.staatsbibliothek-berlin.de/SBB000153F100000000</t>
  </si>
  <si>
    <t>A catechism of agriculture; in which a pleasing and interesting account of the most approved methods of cultivating the earth has been attempted</t>
  </si>
  <si>
    <t>PPN768670977</t>
  </si>
  <si>
    <t>PPN570983150</t>
  </si>
  <si>
    <t>http://resolver.staatsbibliothek-berlin.de/SBB0000F6EC00070000</t>
  </si>
  <si>
    <t>Allerlei vom Leben der Pflanzen</t>
  </si>
  <si>
    <t>PPN743703855</t>
  </si>
  <si>
    <t>PPN565763636</t>
  </si>
  <si>
    <t>http://resolver.staatsbibliothek-berlin.de/SBB0000D33D00010000</t>
  </si>
  <si>
    <t>Köln a. Rh.</t>
  </si>
  <si>
    <t>Beyträge zur Bildung des jungen Staatsbürgers; Ein Lesebuch für Österreichs Jugend</t>
  </si>
  <si>
    <t>Schindler, J.; Chimani, Leopold</t>
  </si>
  <si>
    <t>Verl.-Gewölbe der k.k. Schulbücher-Verschleiß-Administration</t>
  </si>
  <si>
    <t>PPN770923305</t>
  </si>
  <si>
    <t>PPN282366504</t>
  </si>
  <si>
    <t>http://resolver.staatsbibliothek-berlin.de/SBB0001099100010000</t>
  </si>
  <si>
    <t>PPN745266320</t>
  </si>
  <si>
    <t>PPN550719202</t>
  </si>
  <si>
    <t>http://resolver.staatsbibliothek-berlin.de/SBB0000D67D00000000</t>
  </si>
  <si>
    <t>III. Herbst. - IV. Winter</t>
  </si>
  <si>
    <t>PPN766737594</t>
  </si>
  <si>
    <t>PPN766736954</t>
  </si>
  <si>
    <t>http://resolver.staatsbibliothek-berlin.de/SBB0000F0D700020000</t>
  </si>
  <si>
    <t>Des Orbis Pictus zweite Abtheilung, oder unterhaltendes und belehrendes Lesebuch für die erwachseneren Knaben und Mädchen; Eine erklärende Beigabe zu den mit der ersten Abtheilung gelieferten Kupfertafeln</t>
  </si>
  <si>
    <t>PPN766622002</t>
  </si>
  <si>
    <t>PPN28213932X</t>
  </si>
  <si>
    <t>http://resolver.staatsbibliothek-berlin.de/SBB0000F00F00020000</t>
  </si>
  <si>
    <t>Les récréations instructives</t>
  </si>
  <si>
    <t>PPN771615655</t>
  </si>
  <si>
    <t>PPN771615256</t>
  </si>
  <si>
    <t>http://resolver.staatsbibliothek-berlin.de/SBB00012D9900010000</t>
  </si>
  <si>
    <t>Voyages de Chardin en Perse et autres lieux de l'Orient; rédigé pour l'instruction et l'amusement de la jeunesse</t>
  </si>
  <si>
    <t>PPN770947360</t>
  </si>
  <si>
    <t>PPN550407278</t>
  </si>
  <si>
    <t>http://resolver.staatsbibliothek-berlin.de/SBB000109F700000000</t>
  </si>
  <si>
    <t>PPN750211571</t>
  </si>
  <si>
    <t>PPN282404295</t>
  </si>
  <si>
    <t>http://resolver.staatsbibliothek-berlin.de/SBB0000E27100000000</t>
  </si>
  <si>
    <t>PPN780539222</t>
  </si>
  <si>
    <t>PPN150473117</t>
  </si>
  <si>
    <t>http://resolver.staatsbibliothek-berlin.de/SBB000153F100070000</t>
  </si>
  <si>
    <t>PPN756360528</t>
  </si>
  <si>
    <t>PPN559605994</t>
  </si>
  <si>
    <t>http://resolver.staatsbibliothek-berlin.de/SBB0000EA6200010000</t>
  </si>
  <si>
    <t>Die fröhliche Reise nach Thüringen; Für die Jugend und ihre Freunde von *r [i. e. Gottfried Wilhelm Becker] ; Mit 2 Ansichten</t>
  </si>
  <si>
    <t>PPN770969143</t>
  </si>
  <si>
    <t>PPN188343601</t>
  </si>
  <si>
    <t>http://resolver.staatsbibliothek-berlin.de/SBB00010A2100000000</t>
  </si>
  <si>
    <t>PPN766339068</t>
  </si>
  <si>
    <t>PPN766277844</t>
  </si>
  <si>
    <t>http://resolver.staatsbibliothek-berlin.de/SBB0000EEA000030000</t>
  </si>
  <si>
    <t>Des Orbis Pictus erste Abtheilung, oder unterhaltendes und belehrendes Bilderbuch für Kinder des zartern Alters</t>
  </si>
  <si>
    <t>Müller, Adelbert; Geuder, ...</t>
  </si>
  <si>
    <t>PPN766621650</t>
  </si>
  <si>
    <t>PPN282139311</t>
  </si>
  <si>
    <t>http://resolver.staatsbibliothek-berlin.de/SBB0000F00F00010000</t>
  </si>
  <si>
    <t>Bilder und Scenen aus Asien und Australien; nach vorzüglichen Reisebeschreibungen für die Jugend</t>
  </si>
  <si>
    <t>PPN781813794</t>
  </si>
  <si>
    <t>PPN558895611</t>
  </si>
  <si>
    <t>http://resolver.staatsbibliothek-berlin.de/SBB0001565700010000</t>
  </si>
  <si>
    <t>Naturstudien</t>
  </si>
  <si>
    <t>PPN756453194</t>
  </si>
  <si>
    <t>PPN141051574</t>
  </si>
  <si>
    <t>http://resolver.staatsbibliothek-berlin.de/SBB0000EAA400010000</t>
  </si>
  <si>
    <t>... welcher das Thierreich enthält.</t>
  </si>
  <si>
    <t>PPN750691107</t>
  </si>
  <si>
    <t>PPN557899001</t>
  </si>
  <si>
    <t>http://resolver.staatsbibliothek-berlin.de/SBB0000E39800000000</t>
  </si>
  <si>
    <t>Physikalische Experimente für Knaben; mit selbsthergestellten Apparaten</t>
  </si>
  <si>
    <t>PPN746044011</t>
  </si>
  <si>
    <t>PPN58194965X</t>
  </si>
  <si>
    <t>http://resolver.staatsbibliothek-berlin.de/SBB0000D7EF00000000</t>
  </si>
  <si>
    <t>Stein, Christian Gottfr. Dan.</t>
  </si>
  <si>
    <t>PPN769888623</t>
  </si>
  <si>
    <t>PPN309093619</t>
  </si>
  <si>
    <t>http://resolver.staatsbibliothek-berlin.de/SBB0000D8C600040000</t>
  </si>
  <si>
    <t>Bilder und Scenen aus dem Natur- und Menschenleben in den fünf Haupttheilen der Erde; nach vorzüglichen Reisebeschreibungen für die Jugend</t>
  </si>
  <si>
    <t>PPN781810221</t>
  </si>
  <si>
    <t>PPN30932467X</t>
  </si>
  <si>
    <t>http://resolver.staatsbibliothek-berlin.de/SBB0001565700000000</t>
  </si>
  <si>
    <t>Die Völker der Erde, ihr Leben, ihre Sitten und Gebräuche; zur Belehrung und Unterhaltung</t>
  </si>
  <si>
    <t>PPN781283892</t>
  </si>
  <si>
    <t>PPN241080312</t>
  </si>
  <si>
    <t>http://resolver.staatsbibliothek-berlin.de/SBB0001555E00000000</t>
  </si>
  <si>
    <t>Emerson's erstes Rechnenbuch für Kinder; nach d. in d. vereinigt. Staaten von Nordamerika allgemein eingeführten Werkchen, zur Beförderung eines zweckmäß. Elementarunterrichts im Rechnen</t>
  </si>
  <si>
    <t>Baßler, ...; Emerson, Frederick</t>
  </si>
  <si>
    <t>Hartung</t>
  </si>
  <si>
    <t>PPN757125913</t>
  </si>
  <si>
    <t>PPN555946991</t>
  </si>
  <si>
    <t>http://resolver.staatsbibliothek-berlin.de/SBB0000ECFB00000000</t>
  </si>
  <si>
    <t>Die Wunder des Glaspalastes; ein Festgeschenk für die Jugend</t>
  </si>
  <si>
    <t>Vogel, Carl; Wieck, Friedrich Georg</t>
  </si>
  <si>
    <t>PPN771013175</t>
  </si>
  <si>
    <t>PPN350492328</t>
  </si>
  <si>
    <t>http://resolver.staatsbibliothek-berlin.de/SBB00010A6100000000</t>
  </si>
  <si>
    <t>Joan. Amos. Comenii Orbis Pictus</t>
  </si>
  <si>
    <t>Pospjšil</t>
  </si>
  <si>
    <t>PPN768256461</t>
  </si>
  <si>
    <t>PPN293180814</t>
  </si>
  <si>
    <t>http://resolver.staatsbibliothek-berlin.de/SBB0000F5FE00000000</t>
  </si>
  <si>
    <t>Hradec Králowé</t>
  </si>
  <si>
    <t>Häusliche Kleinkunst und Bastelarbeit in Wort und Bild; ein Beschäftigungsbuch für alle, die am eigenen Werk Freude haben, und die mit Selbstgeschaffenem erfreuen wollen</t>
  </si>
  <si>
    <t>Pfeiffer, Hermann</t>
  </si>
  <si>
    <t>Zieger</t>
  </si>
  <si>
    <t>PPN745615910</t>
  </si>
  <si>
    <t>PPN280165684</t>
  </si>
  <si>
    <t>http://resolver.staatsbibliothek-berlin.de/SBB0000D72400000000</t>
  </si>
  <si>
    <t>Gefiederte Baukünstler; Charakterschilderungen aus der Vogelwelt : mit besonderer Berücksichtigung der Nestbauart der Vögel</t>
  </si>
  <si>
    <t>Busch, Arnold; Wolf-Harnier, Eduard</t>
  </si>
  <si>
    <t>Anton</t>
  </si>
  <si>
    <t>PPN742422704</t>
  </si>
  <si>
    <t>PPN581941616</t>
  </si>
  <si>
    <t>http://resolver.staatsbibliothek-berlin.de/SBB0000D14B00000000</t>
  </si>
  <si>
    <t>Leipzig [u.a.]</t>
  </si>
  <si>
    <t>Blicke in das Leben der Thiere oder Forschungen über die Thierseele</t>
  </si>
  <si>
    <t>Jarisch, H. Anton</t>
  </si>
  <si>
    <t>PPN769906591</t>
  </si>
  <si>
    <t>PPN48774876X</t>
  </si>
  <si>
    <t>http://resolver.staatsbibliothek-berlin.de/SBB0001022000000000</t>
  </si>
  <si>
    <t>Elémens de la grammaire française</t>
  </si>
  <si>
    <t>Lhomond, Charles François</t>
  </si>
  <si>
    <t>Bossange, Masson et Besson</t>
  </si>
  <si>
    <t>PPN770372163</t>
  </si>
  <si>
    <t>PPN330072374</t>
  </si>
  <si>
    <t>http://resolver.staatsbibliothek-berlin.de/SBB0001045D00000000</t>
  </si>
  <si>
    <t>Die Naturlehre als Hinleitung zur religiösen Naturbetrachtung; zum Gebrauche für Volksschulen</t>
  </si>
  <si>
    <t>Raab, Friedrich Christian</t>
  </si>
  <si>
    <t>Gläser</t>
  </si>
  <si>
    <t>PPN77020127X</t>
  </si>
  <si>
    <t>PPN230660851</t>
  </si>
  <si>
    <t>http://resolver.staatsbibliothek-berlin.de/SBB0001039600000000</t>
  </si>
  <si>
    <t>Gotha</t>
  </si>
  <si>
    <t>Neue Bilder-Geographie für die Jugend; nach der Congreß-Acte vom Jahre 1815, den letzten Friedensschlüssen und den neuesten Verträgen</t>
  </si>
  <si>
    <t>PPN781365732</t>
  </si>
  <si>
    <t>PPN075316714</t>
  </si>
  <si>
    <t>http://resolver.staatsbibliothek-berlin.de/SBB000155AA00000000</t>
  </si>
  <si>
    <t>Handbüchlein zur angenehmen und nützlichen Beschäftigung für junge Damen, oder Encyclopädie der vorzüglichsten weiblichen Kunstarbeiten, namentlich des Zuschneidens und Nähens der Wäsche ... ; Mit 88 Abbildungen</t>
  </si>
  <si>
    <t>Leidenfrost, Charlotte</t>
  </si>
  <si>
    <t>PPN766568067</t>
  </si>
  <si>
    <t>PPN222319909</t>
  </si>
  <si>
    <t>http://resolver.staatsbibliothek-berlin.de/SBB0000EFC800000000</t>
  </si>
  <si>
    <t>Ilmenau</t>
  </si>
  <si>
    <t>Entdeckungsreisen in Feld und Flur; mit seinen lieben jungen Freunden und Freundinnen unternommen</t>
  </si>
  <si>
    <t>PPN742562468</t>
  </si>
  <si>
    <t>PPN578782340</t>
  </si>
  <si>
    <t>http://resolver.staatsbibliothek-berlin.de/SBB0000D21900000000</t>
  </si>
  <si>
    <t>Erzählungen über Gegenstände aus den drey Reichen der Natur; Ein belehrendes Bilderbuch</t>
  </si>
  <si>
    <t>PPN766733769</t>
  </si>
  <si>
    <t>PPN150075766</t>
  </si>
  <si>
    <t>http://resolver.staatsbibliothek-berlin.de/SBB0000F0C900000000</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</si>
  <si>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</si>
  <si>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Rebau, Heinrich</t>
  </si>
  <si>
    <t>PPN743948327</t>
  </si>
  <si>
    <t>PPN557897459</t>
  </si>
  <si>
    <t>http://resolver.staatsbibliothek-berlin.de/SBB0000D44A00000000</t>
  </si>
  <si>
    <t>F. Martin's Naturgeschichte für die Jugend; mit dreihunderteinundzwanzig Abbildungen</t>
  </si>
  <si>
    <t>PPN741295784</t>
  </si>
  <si>
    <t>PPN076024911</t>
  </si>
  <si>
    <t>http://resolver.staatsbibliothek-berlin.de/SBB0000CFA800000000</t>
  </si>
  <si>
    <t>Joh. Amos Comenii Orbis sensualium pictus quadrilinguis; Hoc est: Omnium fundamentalium in mundo rerum et in vita actionum pictura et nomenclatura, Latina, Polonica, Gallica, et Germanica</t>
  </si>
  <si>
    <t>Korn</t>
  </si>
  <si>
    <t>PPN766239713</t>
  </si>
  <si>
    <t>PPN55148831X</t>
  </si>
  <si>
    <t>http://resolver.staatsbibliothek-berlin.de/SBB0000EE5200000000</t>
  </si>
  <si>
    <t>pol</t>
  </si>
  <si>
    <t>Wroclaw</t>
  </si>
  <si>
    <t>Die Pflege der Haustiere</t>
  </si>
  <si>
    <t>Lachmann, Hermann</t>
  </si>
  <si>
    <t>PPN743955099</t>
  </si>
  <si>
    <t>PPN562785876</t>
  </si>
  <si>
    <t>http://resolver.staatsbibliothek-berlin.de/SBB0000D4A200000000</t>
  </si>
  <si>
    <t>Stuttgart; Berlin [u.a.]</t>
  </si>
  <si>
    <t>Naturgeschichte einer Kerze; sechs Vorlesungen für die Jugend ; mit einem Lebensabriß Faraday's</t>
  </si>
  <si>
    <t>Meyer, Richard; Faraday, Michael</t>
  </si>
  <si>
    <t>Schultze</t>
  </si>
  <si>
    <t>PPN741194392</t>
  </si>
  <si>
    <t>PPN557068746</t>
  </si>
  <si>
    <t>http://resolver.staatsbibliothek-berlin.de/SBB0000CF3F00000000</t>
  </si>
  <si>
    <t>Dresden; 4. Aufl.</t>
  </si>
  <si>
    <t>Wir machen uns ein Pflanzen-Spiel und lernen dabei schnell und viel</t>
  </si>
  <si>
    <t>PPN745730221</t>
  </si>
  <si>
    <t>PPN581778065</t>
  </si>
  <si>
    <t>http://resolver.staatsbibliothek-berlin.de/SBB0000D74000000000</t>
  </si>
  <si>
    <t>Lahr in Baden</t>
  </si>
  <si>
    <t>PPN742703983</t>
  </si>
  <si>
    <t>PPN591240548</t>
  </si>
  <si>
    <t>http://resolver.staatsbibliothek-berlin.de/SBB0000D29F00000000</t>
  </si>
  <si>
    <t>Kinder-Conversations-Lexikon [Kinderkonversationslexikon]; eine Gabe für die wiß- und lernbegierige Jugend</t>
  </si>
  <si>
    <t>Weiss, Wilhelm</t>
  </si>
  <si>
    <t>PPN745861873</t>
  </si>
  <si>
    <t>PPN581184378</t>
  </si>
  <si>
    <t>http://resolver.staatsbibliothek-berlin.de/SBB0000D78500000000</t>
  </si>
  <si>
    <t>Dillingen a. d. D.</t>
  </si>
  <si>
    <t>Benigna oder Das Leben der Natur; Eine Vorschule der Naturgeschichte ; Lesebuch für die Jugend</t>
  </si>
  <si>
    <t>Wolf, Ludwig; Meyer, Ludwig; Wilmsen, Friedrich Philipp</t>
  </si>
  <si>
    <t>PPN749785608</t>
  </si>
  <si>
    <t>PPN247585785</t>
  </si>
  <si>
    <t>http://resolver.staatsbibliothek-berlin.de/SBB0000E0BC00000000</t>
  </si>
  <si>
    <t>Die Entdeckung des Nigers in Afrika; Eine unterhaltende und belehrende Reisebeschreibung für die Jugend</t>
  </si>
  <si>
    <t>Reise, Richard Landers</t>
  </si>
  <si>
    <t>Schaarschmidt</t>
  </si>
  <si>
    <t>PPN770907679</t>
  </si>
  <si>
    <t>PPN556005805</t>
  </si>
  <si>
    <t>http://resolver.staatsbibliothek-berlin.de/SBB000107C000000000</t>
  </si>
  <si>
    <t>Spiele zur Uebung und Erholung des Körpers und des Geistes</t>
  </si>
  <si>
    <t>GutsMuths, J. C. F.; Klumpp, F. W.; Schettler, O.</t>
  </si>
  <si>
    <t>Grau &lt;Lion&gt;</t>
  </si>
  <si>
    <t>PPN746028377</t>
  </si>
  <si>
    <t>PPN211350192</t>
  </si>
  <si>
    <t>http://resolver.staatsbibliothek-berlin.de/SBB0000D7C700000000</t>
  </si>
  <si>
    <t>Hof</t>
  </si>
  <si>
    <t>Dreihundert Rätsel für den Schulgebrauch</t>
  </si>
  <si>
    <t>R. Herrosé</t>
  </si>
  <si>
    <t>PPN745605370</t>
  </si>
  <si>
    <t>PPN444993525</t>
  </si>
  <si>
    <t>http://resolver.staatsbibliothek-berlin.de/SBB0000D71300000000</t>
  </si>
  <si>
    <t>Wittemberg</t>
  </si>
  <si>
    <t>Grund</t>
  </si>
  <si>
    <t>PPN770147801</t>
  </si>
  <si>
    <t>PPN444995633</t>
  </si>
  <si>
    <t>http://resolver.staatsbibliothek-berlin.de/SBB0001032700000000</t>
  </si>
  <si>
    <t>Das Verkehrswesen</t>
  </si>
  <si>
    <t>Borght, Richard van der</t>
  </si>
  <si>
    <t>Janssen</t>
  </si>
  <si>
    <t>PPN744899338</t>
  </si>
  <si>
    <t>PPN415644844</t>
  </si>
  <si>
    <t>http://resolver.staatsbibliothek-berlin.de/SBB0000D57F00000000</t>
  </si>
  <si>
    <t>Hamburg &amp; Berlin</t>
  </si>
  <si>
    <t>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t>
  </si>
  <si>
    <t>Schragmüller, Johann. Nicolaus; Seufferheld, Johann-David; Rabus, Gothofredo; Weinich, Johannes Michael; Wibel, Johannes Georgius; Virnhaber, Joh. Frid.; Beyschlag, Johannes Jacobus; Graeter, Christophorus Felix; Wibel, Georgius Bernhardus; Ines, Johann. David; Seybold, Johann Georg</t>
  </si>
  <si>
    <t>PPN76821422X</t>
  </si>
  <si>
    <t>PPN53562736X</t>
  </si>
  <si>
    <t>http://resolver.staatsbibliothek-berlin.de/SBB0000F5AD00000000</t>
  </si>
  <si>
    <t>1687</t>
  </si>
  <si>
    <t>WegehauptDigital; VD17 digital</t>
  </si>
  <si>
    <t>in der Vereinsbuchhandl.; Stuttgart : Steinkopf in Komm.</t>
  </si>
  <si>
    <t>PPN769086349</t>
  </si>
  <si>
    <t>PPN547078919</t>
  </si>
  <si>
    <t>http://resolver.staatsbibliothek-berlin.de/SBB0000F85700000000</t>
  </si>
  <si>
    <t>Galerie des voyages pittoresques dans l'Asie, l'Afrique, l'Amérique et les terres Australes; pour la jeunesse ; avec la traduction allemande en face et 8 planches coloriées soigneusement, représentant les costumes de ces peuples</t>
  </si>
  <si>
    <t>Hofstetter, Jean Bapt.</t>
  </si>
  <si>
    <t>Müller</t>
  </si>
  <si>
    <t>PPN77094681X</t>
  </si>
  <si>
    <t>PPN279007116</t>
  </si>
  <si>
    <t>http://resolver.staatsbibliothek-berlin.de/SBB000109F500000000</t>
  </si>
  <si>
    <t>ger; fre</t>
  </si>
  <si>
    <t>Vienne</t>
  </si>
  <si>
    <t>Encyclopédie des enfans ou abrégé de toutes les sciences à l'usage des écoles des deux sexes</t>
  </si>
  <si>
    <t>Tardieu, ...; Masson, José René</t>
  </si>
  <si>
    <t>Bossange et Masson</t>
  </si>
  <si>
    <t>PPN766436802</t>
  </si>
  <si>
    <t>PPN566737698</t>
  </si>
  <si>
    <t>http://resolver.staatsbibliothek-berlin.de/SBB0000EF6400000000</t>
  </si>
  <si>
    <t>Anekdoten aus der Thiergeschichte; Ein Lesebuch für die Jugend. Mit 12 Kupfern [von C. G. Eichler]</t>
  </si>
  <si>
    <t>Eichler, C. G.</t>
  </si>
  <si>
    <t>PPN749884371</t>
  </si>
  <si>
    <t>PPN546169449</t>
  </si>
  <si>
    <t>http://resolver.staatsbibliothek-berlin.de/SBB0000E14900000000</t>
  </si>
  <si>
    <t>Zürich; Leipzig</t>
  </si>
  <si>
    <t>The little folks' picture natural history; first glimpses of the animal world</t>
  </si>
  <si>
    <t>Step, Edward</t>
  </si>
  <si>
    <t>Warne</t>
  </si>
  <si>
    <t>PPN743976339</t>
  </si>
  <si>
    <t>PPN57751847X</t>
  </si>
  <si>
    <t>http://resolver.staatsbibliothek-berlin.de/SBB0000D4D600000000</t>
  </si>
  <si>
    <t>London [u.a.]</t>
  </si>
  <si>
    <t>Kurze und leicht faßliche Belehrung der Jugend über die verschiedenen Arten von Feuersgefahren und über die Mittel denselben vorzubeugen</t>
  </si>
  <si>
    <t>Kienreich</t>
  </si>
  <si>
    <t>PPN770591523</t>
  </si>
  <si>
    <t>PPN362747636</t>
  </si>
  <si>
    <t>http://resolver.staatsbibliothek-berlin.de/SBB0001059C00000000</t>
  </si>
  <si>
    <t>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t>
  </si>
  <si>
    <t>Schüppel; Hayn</t>
  </si>
  <si>
    <t>PPN770555926</t>
  </si>
  <si>
    <t>PPN321123239</t>
  </si>
  <si>
    <t>http://resolver.staatsbibliothek-berlin.de/SBB0001054700000000</t>
  </si>
  <si>
    <t>Berlin; Berlin</t>
  </si>
  <si>
    <t>Récreátions physique</t>
  </si>
  <si>
    <t>Castelli, Horace; Castillon, A.</t>
  </si>
  <si>
    <t>PPN742250377</t>
  </si>
  <si>
    <t>PPN550985166</t>
  </si>
  <si>
    <t>http://resolver.staatsbibliothek-berlin.de/SBB0000D0CE00000000</t>
  </si>
  <si>
    <t>Der Thiergarten zu Lilienthal; ein unterhaltendes naturgeschichtliches Bilder- u. Lesebuch für Knaben und Mädchen</t>
  </si>
  <si>
    <t>Haas, Meno; Rockstroh, H.</t>
  </si>
  <si>
    <t>Amelang</t>
  </si>
  <si>
    <t>PPN770493955</t>
  </si>
  <si>
    <t>PPN32317843X</t>
  </si>
  <si>
    <t>http://resolver.staatsbibliothek-berlin.de/SBB000104D500000000</t>
  </si>
  <si>
    <t>Geographie Des Enfans, Ou Methode Abregée De La Geographie; Divisée par Leçons; avec la Liste des principales Cartes nécessaires aux Jeunes gens</t>
  </si>
  <si>
    <t>Lenglet du Fresnoy, Nicolas</t>
  </si>
  <si>
    <t>Chez De Bure l'aîné, à S. Paul; Chez Rollin fils, à S. Athanase</t>
  </si>
  <si>
    <t>PPN780444280</t>
  </si>
  <si>
    <t>PPN531623866</t>
  </si>
  <si>
    <t>http://resolver.staatsbibliothek-berlin.de/SBB000153B200000000</t>
  </si>
  <si>
    <t>1740</t>
  </si>
  <si>
    <t>A Paris</t>
  </si>
  <si>
    <t>Räthselnüßchen nebst Nußknacker zum Aufknacken für brave, dickbackige Kinder</t>
  </si>
  <si>
    <t>Richter, Ludwig; Löschke, Traugott</t>
  </si>
  <si>
    <t>PPN766687295</t>
  </si>
  <si>
    <t>PPN075317095</t>
  </si>
  <si>
    <t>http://resolver.staatsbibliothek-berlin.de/SBB0000F07B00000000</t>
  </si>
  <si>
    <t>Die Sänger im Frühlingshaine, oder Beschreibung der vorzüglichsten einheimischen Sangvögel; Erzählungen und Gedichte über dieselben, zur Belehrung und Warnung vor Mißhandlung der Vögel und ihrer Brut</t>
  </si>
  <si>
    <t>Krummacher, F. A.; Kügelgen, Wilhelm; Kamp, Hermann Adam</t>
  </si>
  <si>
    <t>PPN756632560</t>
  </si>
  <si>
    <t>PPN427390044</t>
  </si>
  <si>
    <t>http://resolver.staatsbibliothek-berlin.de/SBB0000EB6900000000</t>
  </si>
  <si>
    <t>Der Kinderfreund auf dem Lande; ein Geschenk für die ländliche Jugend</t>
  </si>
  <si>
    <t>Schulze, Karl Ludwig</t>
  </si>
  <si>
    <t>Realschulbuchhandlung</t>
  </si>
  <si>
    <t>PPN771330588</t>
  </si>
  <si>
    <t>PPN771051697</t>
  </si>
  <si>
    <t>http://resolver.staatsbibliothek-berlin.de/SBB00012D3B00000000</t>
  </si>
  <si>
    <t>Die Wunder der Natur und die Wunderwerke der Welt, oder Vater Brissons Unterhaltungen mit seinen Kindern über Natur- und Kunstmerkwürdigkeiten; Ein physikalisches und belehrendes Bilderbuch ; Mit 32 colorirten Abbildungen</t>
  </si>
  <si>
    <t>PPN77028230X</t>
  </si>
  <si>
    <t>PPN422460990</t>
  </si>
  <si>
    <t>http://resolver.staatsbibliothek-berlin.de/SBB000103DE00000000</t>
  </si>
  <si>
    <t>Berufswahl; die vier Fakultäten</t>
  </si>
  <si>
    <t>PPN744070074</t>
  </si>
  <si>
    <t>PPN549074791</t>
  </si>
  <si>
    <t>http://resolver.staatsbibliothek-berlin.de/SBB0000D53000000000</t>
  </si>
  <si>
    <t>Der Thiergarten; eine Aufforderung an d. Jugend zu heiterer Betrachtung d. lebendigen Natur ; Text nach d. neuesten u. besten Hilfsquellen d. Naturwiss.</t>
  </si>
  <si>
    <t>PPN749919507</t>
  </si>
  <si>
    <t>PPN578165937</t>
  </si>
  <si>
    <t>http://resolver.staatsbibliothek-berlin.de/SBB0000E19800000000</t>
  </si>
  <si>
    <t>Niedere Pflanzen</t>
  </si>
  <si>
    <t>Timm, R.</t>
  </si>
  <si>
    <t>PPN745115985</t>
  </si>
  <si>
    <t>PPN196477492</t>
  </si>
  <si>
    <t>http://resolver.staatsbibliothek-berlin.de/SBB0000D59A00000000</t>
  </si>
  <si>
    <t>PPN756359821</t>
  </si>
  <si>
    <t>PPN143076663</t>
  </si>
  <si>
    <t>http://resolver.staatsbibliothek-berlin.de/SBB0000EA6200000000</t>
  </si>
  <si>
    <t>Reisen der Zöglinge zu Schnepfenthal</t>
  </si>
  <si>
    <t>Salzmann, Christian Gotthilf</t>
  </si>
  <si>
    <t>Wohler</t>
  </si>
  <si>
    <t>PPN771065000</t>
  </si>
  <si>
    <t>PPN573152608</t>
  </si>
  <si>
    <t>http://resolver.staatsbibliothek-berlin.de/SBB00010AAF00000000</t>
  </si>
  <si>
    <t>Aus dem Leben der Insekten</t>
  </si>
  <si>
    <t>PPN743947525</t>
  </si>
  <si>
    <t>PPN549846409</t>
  </si>
  <si>
    <t>http://resolver.staatsbibliothek-berlin.de/SBB0000D38B00070000</t>
  </si>
  <si>
    <t>PPN771065396</t>
  </si>
  <si>
    <t>PPN573152691</t>
  </si>
  <si>
    <t>http://resolver.staatsbibliothek-berlin.de/SBB00010AAF00010000</t>
  </si>
  <si>
    <t>Die Feierstunde, ein Buch zur Unterhaltung und Belehrung für Jedermann, besonders auch für die zu bildende Jugend in Städten und auf dem Lande. [..., langer Erscheinungshinweis]</t>
  </si>
  <si>
    <t>PPN781532248</t>
  </si>
  <si>
    <t>http://resolver.staatsbibliothek-berlin.de/SBB000155DB00000000</t>
  </si>
  <si>
    <t>Entdeckungsreisen in der Heimat; mit seinen jungen Freunden unternommen</t>
  </si>
  <si>
    <t>PPN740908049</t>
  </si>
  <si>
    <t>PPN578785145</t>
  </si>
  <si>
    <t>http://resolver.staatsbibliothek-berlin.de/SBB0000CED800000000</t>
  </si>
  <si>
    <t>PPN771561814</t>
  </si>
  <si>
    <t>PPN771545363</t>
  </si>
  <si>
    <t>http://resolver.staatsbibliothek-berlin.de/SBB00012D8100010000</t>
  </si>
  <si>
    <t>Tiere und Pflanzen in Wald und Feld</t>
  </si>
  <si>
    <t>PPN743884388</t>
  </si>
  <si>
    <t>PPN551161485</t>
  </si>
  <si>
    <t>http://resolver.staatsbibliothek-berlin.de/SBB0000D38B00010000</t>
  </si>
  <si>
    <t>Halle a. d. Saale</t>
  </si>
  <si>
    <t>Handbuch der Naturgeschichte; für die gebildeten Stände, Gymnasien und Schulen besonders in Hinsicht auf Geographie ausgearbeitet</t>
  </si>
  <si>
    <t>PPN74633513X</t>
  </si>
  <si>
    <t>PPN309093457</t>
  </si>
  <si>
    <t>http://resolver.staatsbibliothek-berlin.de/SBB0000D8C600000000</t>
  </si>
  <si>
    <t>PPN750690755</t>
  </si>
  <si>
    <t>PPN557898838</t>
  </si>
  <si>
    <t>http://resolver.staatsbibliothek-berlin.de/SBB0000E39700000000</t>
  </si>
  <si>
    <t>Kupfersammlung zur Funk'schen Naturgeschichte; zum Schulgebrauch</t>
  </si>
  <si>
    <t>PPN756636841</t>
  </si>
  <si>
    <t>PPN563029013</t>
  </si>
  <si>
    <t>http://resolver.staatsbibliothek-berlin.de/SBB0000EB7200000000</t>
  </si>
  <si>
    <t>..., welche die Botanik und Mineralogie enthält</t>
  </si>
  <si>
    <t>Schlez, Johann Ferdinand; Rau, Gottlieb Martin Wilhelm Ludwig</t>
  </si>
  <si>
    <t>PPN770179568</t>
  </si>
  <si>
    <t>PPN151484104</t>
  </si>
  <si>
    <t>http://resolver.staatsbibliothek-berlin.de/SBB0001035A00020000</t>
  </si>
  <si>
    <t>Der mathematische Jugendfreund; arithmetrische Abtheilung</t>
  </si>
  <si>
    <t>PPN746223781</t>
  </si>
  <si>
    <t>PPN566344041</t>
  </si>
  <si>
    <t>http://resolver.staatsbibliothek-berlin.de/SBB0000D83300000000</t>
  </si>
  <si>
    <t>PPN751007447</t>
  </si>
  <si>
    <t>PPN571331289</t>
  </si>
  <si>
    <t>http://resolver.staatsbibliothek-berlin.de/SBB0000E41600000000</t>
  </si>
  <si>
    <t>L - Z</t>
  </si>
  <si>
    <t>Müller, Cornelius; Kraft, Friedrich Karl</t>
  </si>
  <si>
    <t>PPN768209382</t>
  </si>
  <si>
    <t>PPN312736991</t>
  </si>
  <si>
    <t>http://resolver.staatsbibliothek-berlin.de/SBB0000F5A500020000</t>
  </si>
  <si>
    <t>PPN756453623</t>
  </si>
  <si>
    <t>PPN141051582</t>
  </si>
  <si>
    <t>http://resolver.staatsbibliothek-berlin.de/SBB0000EAA400020000</t>
  </si>
  <si>
    <t>Die Natur in Bildern; ein belehrendes u. unterhaltendes Bilderbuch zum Behufe e. naturgemäßen Entwickl. u. Bildung d. Verstandes u. Gemüthes d. Kinder ; mit sehr vielen Scenen aus d. Natur, u. 350 Abb. einzelner naturhist. Gegenstände</t>
  </si>
  <si>
    <t>PPN766737225</t>
  </si>
  <si>
    <t>PPN570374286</t>
  </si>
  <si>
    <t>http://resolver.staatsbibliothek-berlin.de/SBB0000F0D700000000</t>
  </si>
  <si>
    <t>Ireland</t>
  </si>
  <si>
    <t>PPN768668794</t>
  </si>
  <si>
    <t>PPN570982936</t>
  </si>
  <si>
    <t>http://resolver.staatsbibliothek-berlin.de/SBB0000F6EC00030000</t>
  </si>
  <si>
    <t>Das Buch der Geologie; Naturgeschichte der Erde in allgemein verständlicher Darstellung für alle Freunde dieser Wissenschaft</t>
  </si>
  <si>
    <t>PPN742495051</t>
  </si>
  <si>
    <t>PPN243627130</t>
  </si>
  <si>
    <t>http://resolver.staatsbibliothek-berlin.de/SBB0000D1C000000000</t>
  </si>
  <si>
    <t>Von Spanien, Portugal, Frankreich, und Italien. Nebst einer Melodie nach Belieben beym Claviere zu singen</t>
  </si>
  <si>
    <t>Weigang, Johann Karl Gottlob Willhelm</t>
  </si>
  <si>
    <t>PPN771071671</t>
  </si>
  <si>
    <t>PPN581149009</t>
  </si>
  <si>
    <t>http://resolver.staatsbibliothek-berlin.de/SBB00010C0200010000</t>
  </si>
  <si>
    <t>Schweidnitz</t>
  </si>
  <si>
    <t>Erste 53 Tafeln</t>
  </si>
  <si>
    <t>Wolke, Christian Heinrich; Rossmäßler, Johann August</t>
  </si>
  <si>
    <t>PPN757224881</t>
  </si>
  <si>
    <t>PPN31853813X</t>
  </si>
  <si>
    <t>http://resolver.staatsbibliothek-berlin.de/SBB0000ED3F00010000</t>
  </si>
  <si>
    <t>1782</t>
  </si>
  <si>
    <t>In 47 Kupfertafeln</t>
  </si>
  <si>
    <t>PPN757225179</t>
  </si>
  <si>
    <t>PPN318538679</t>
  </si>
  <si>
    <t>http://resolver.staatsbibliothek-berlin.de/SBB0000ED3F00020000</t>
  </si>
  <si>
    <t>Geographie in Versen; ein ersprießliches Hülfsmittel für die Jugend zur leichtern Erlernung der Geographie</t>
  </si>
  <si>
    <t>PPN771071116</t>
  </si>
  <si>
    <t>PPN581146212</t>
  </si>
  <si>
    <t>http://resolver.staatsbibliothek-berlin.de/SBB00010C0200000000</t>
  </si>
  <si>
    <t>Beschreibung der zum Elementarwerk gehörigen und von Daniel Chodowiecki (bis auf 18) gezeichneten hundert Kupfertafeln, enthaltend die Methoden durch welche der Jugend auf eine leichte und angeneme Weise Kenntnisse der Sachen und Sprachen zugleich können mitgeteilt werden</t>
  </si>
  <si>
    <t>Wolke, Christian Heinrich</t>
  </si>
  <si>
    <t>PPN757224652</t>
  </si>
  <si>
    <t>PPN314299491</t>
  </si>
  <si>
    <t>http://resolver.staatsbibliothek-berlin.de/SBB0000ED3F00000000</t>
  </si>
  <si>
    <t>Ein Schock Weihnachtsnüsse; nebst zugehörigem Nussnacker für Kinder und Erwachsene</t>
  </si>
  <si>
    <t>Schulze, Franz Eilhard</t>
  </si>
  <si>
    <t>Fiedler</t>
  </si>
  <si>
    <t>PPN745599478</t>
  </si>
  <si>
    <t>PPN57454657X</t>
  </si>
  <si>
    <t>http://resolver.staatsbibliothek-berlin.de/SBB0000D6FA00000000</t>
  </si>
  <si>
    <t>Kleine Sternkunde; mit 73 Abb.</t>
  </si>
  <si>
    <t>PPN741281317</t>
  </si>
  <si>
    <t>PPN577261959</t>
  </si>
  <si>
    <t>http://resolver.staatsbibliothek-berlin.de/SBB0000CF8100000000</t>
  </si>
  <si>
    <t>Neuestes Bilderbuch zur Belehrung und Unterhaltung; [500 illuminierte Abbildungen auf 28 Tafeln und colorirtem Titel, mit einer Weltkarte und ausführlicher Beschreibung in deutscher, französischer und englischer Sprache]</t>
  </si>
  <si>
    <t>Engelhorn &amp; Hochdanz</t>
  </si>
  <si>
    <t>PPN749904984</t>
  </si>
  <si>
    <t>PPN293371407</t>
  </si>
  <si>
    <t>http://resolver.staatsbibliothek-berlin.de/SBB0000E17100000000</t>
  </si>
  <si>
    <t>Zeichenapparate für das technische Zeichnen; nebst Anleitung für den Gebrauch der Zeicheninstrumente ; nebst Anhang: Das Kolorieren von Plänen ; ein Beitrag zur Förderung der Handfertigkeit in der Familie</t>
  </si>
  <si>
    <t>PPN745731295</t>
  </si>
  <si>
    <t>PPN56212537X</t>
  </si>
  <si>
    <t>http://resolver.staatsbibliothek-berlin.de/SBB0000D74200000000</t>
  </si>
  <si>
    <t>Kleines Bilder A. B. C.</t>
  </si>
  <si>
    <t>Kästner, Christian August Leberecht</t>
  </si>
  <si>
    <t>PPN767036271</t>
  </si>
  <si>
    <t>PPN560627076</t>
  </si>
  <si>
    <t>http://resolver.staatsbibliothek-berlin.de/SBB0000F1AE00000000</t>
  </si>
  <si>
    <t>Kartiny iz estestvennoj istorii; s nazvanijami na trech jazykach</t>
  </si>
  <si>
    <t>Berndt</t>
  </si>
  <si>
    <t>PPN74407780X</t>
  </si>
  <si>
    <t>PPN279744161</t>
  </si>
  <si>
    <t>http://resolver.staatsbibliothek-berlin.de/SBB0000D54100000000</t>
  </si>
  <si>
    <t>Odessa</t>
  </si>
  <si>
    <t>Heinrich Rebau's Naturgeschichte für Schule und Haus; eine gemeinfaßliche und ausführliche Beschreibung aller drei Reiche der Natur</t>
  </si>
  <si>
    <t>Jäger, Gustav; Wagner, Hermann; Fraas, O.; Rebau, Heinrich</t>
  </si>
  <si>
    <t>PPN743980093</t>
  </si>
  <si>
    <t>PPN557903815</t>
  </si>
  <si>
    <t>http://resolver.staatsbibliothek-berlin.de/SBB0000D4E500000000</t>
  </si>
  <si>
    <t>Naturgeschichte für Kinder, von M. Georg Christian Raff, ordentlichem Lehrer der Geschcihte und Geographie auf dem Lyceum zu Göttingen</t>
  </si>
  <si>
    <t>PPN751302775</t>
  </si>
  <si>
    <t>PPN265391776</t>
  </si>
  <si>
    <t>http://resolver.staatsbibliothek-berlin.de/SBB0000E53100000000</t>
  </si>
  <si>
    <t>Butterflies and moths; shown to the children ; 48 coloured pictures</t>
  </si>
  <si>
    <t>Wood, Theodore; Kelman, Janet Harvey</t>
  </si>
  <si>
    <t>Jack</t>
  </si>
  <si>
    <t>PPN743881400</t>
  </si>
  <si>
    <t>PPN560650426</t>
  </si>
  <si>
    <t>http://resolver.staatsbibliothek-berlin.de/SBB0000D37E00000000</t>
  </si>
  <si>
    <t>Arbeiten mit Zigarrenkisten; allerhand Winke und Anregungen für fleissige Hände</t>
  </si>
  <si>
    <t>Moser-Naunhof, F.</t>
  </si>
  <si>
    <t>PPN745601456</t>
  </si>
  <si>
    <t>PPN509322573</t>
  </si>
  <si>
    <t>http://resolver.staatsbibliothek-berlin.de/SBB0000D70000000000</t>
  </si>
  <si>
    <t>Bewundernswürdige Anecdoten von Thieren; zur Belehrung und Unterhaltung für die Jugend beiderlei Geschlechts ; mit 1 Kupfer</t>
  </si>
  <si>
    <t>PPN770154557</t>
  </si>
  <si>
    <t>PPN378831992</t>
  </si>
  <si>
    <t>http://resolver.staatsbibliothek-berlin.de/SBB0001033200000000</t>
  </si>
  <si>
    <t>Der kleine Papparbeiter oder deutliche Anweisung in Pappe zu arbeiten für Kinder</t>
  </si>
  <si>
    <t>PPN766720330</t>
  </si>
  <si>
    <t>PPN511747349</t>
  </si>
  <si>
    <t>http://resolver.staatsbibliothek-berlin.de/SBB0000F0AE00000000</t>
  </si>
  <si>
    <t>La vie des fleurs</t>
  </si>
  <si>
    <t>Stahl, P.-J.; Noel, Eugène</t>
  </si>
  <si>
    <t>Hetzel</t>
  </si>
  <si>
    <t>PPN74396683X</t>
  </si>
  <si>
    <t>PPN568631420</t>
  </si>
  <si>
    <t>http://resolver.staatsbibliothek-berlin.de/SBB0000D4BF00000000</t>
  </si>
  <si>
    <t>Spiegel der Natur; ein Lesebuch zur Belehrung und Unterhaltung</t>
  </si>
  <si>
    <t>Palm &amp; Enke &lt;Enke&gt;</t>
  </si>
  <si>
    <t>PPN746688547</t>
  </si>
  <si>
    <t>PPN574443843</t>
  </si>
  <si>
    <t>http://resolver.staatsbibliothek-berlin.de/SBB0000DB9300000000</t>
  </si>
  <si>
    <t>Naturschutz, Haus und Schule</t>
  </si>
  <si>
    <t>Knauer, Friedrich</t>
  </si>
  <si>
    <t>PPN744748682</t>
  </si>
  <si>
    <t>PPN576742953</t>
  </si>
  <si>
    <t>http://resolver.staatsbibliothek-berlin.de/SBB0000D56600000000</t>
  </si>
  <si>
    <t>Der lustige Maler; ein humoristisches Malbuch mit lustigen Versen</t>
  </si>
  <si>
    <t>Rösler, Franz</t>
  </si>
  <si>
    <t>PPN745601928</t>
  </si>
  <si>
    <t>PPN572610564</t>
  </si>
  <si>
    <t>http://resolver.staatsbibliothek-berlin.de/SBB0000D70100000000</t>
  </si>
  <si>
    <t>Naturgeschichte für Kinder, von M. Georg Christian Raff, ordentlichen Lehrer der Geschichte und Geographie auf dem Lyceum zu Göttingen. Mit Vierzehn Kupfertafeln</t>
  </si>
  <si>
    <t>Meyer, Friedrich Albrecht Anton; Raff, Georg Christian</t>
  </si>
  <si>
    <t>Enßlin</t>
  </si>
  <si>
    <t>PPN749775750</t>
  </si>
  <si>
    <t>PPN571683975</t>
  </si>
  <si>
    <t>http://resolver.staatsbibliothek-berlin.de/SBB0000E0B400000000</t>
  </si>
  <si>
    <t>Kurze Darstellung des Planetensystems unserer Sonne, so weit es für den etwas reifern Verstand der Jugend, aber ohne mathematische Kenntnisse begreiflich ist; zur weitern Erklärung beym mündlichen Unterricht entworfen</t>
  </si>
  <si>
    <t>Schulze, Gottlob Leberecht</t>
  </si>
  <si>
    <t>Fulde</t>
  </si>
  <si>
    <t>PPN751183733</t>
  </si>
  <si>
    <t>PPN216344654</t>
  </si>
  <si>
    <t>http://resolver.staatsbibliothek-berlin.de/SBB0000E4FD00000000</t>
  </si>
  <si>
    <t>Schneeberg</t>
  </si>
  <si>
    <t>Großes Räthselbuch [Rätselbuch]; für die reifere Jugend ; mit Titelbild</t>
  </si>
  <si>
    <t>Enslin, Karl</t>
  </si>
  <si>
    <t>PPN745597742</t>
  </si>
  <si>
    <t>PPN55600017X</t>
  </si>
  <si>
    <t>http://resolver.staatsbibliothek-berlin.de/SBB0000D6F400000000</t>
  </si>
  <si>
    <t>Das Leben der Natur; eine Vorschule der Naturgeschichte ; Lesebuch für Schulen und Familien</t>
  </si>
  <si>
    <t>Wilmsen, Friedrich Philipp</t>
  </si>
  <si>
    <t>Herbig</t>
  </si>
  <si>
    <t>PPN770076645</t>
  </si>
  <si>
    <t>PPN487597095</t>
  </si>
  <si>
    <t>http://resolver.staatsbibliothek-berlin.de/SBB000102A200000000</t>
  </si>
  <si>
    <t>Wen soll ich malen?; Ein Bilderbuch</t>
  </si>
  <si>
    <t>Probst, Hans</t>
  </si>
  <si>
    <t>Braun &amp; Schneider</t>
  </si>
  <si>
    <t>PPN746148534</t>
  </si>
  <si>
    <t>PPN571441017</t>
  </si>
  <si>
    <t>http://resolver.staatsbibliothek-berlin.de/SBB0000D81600000000</t>
  </si>
  <si>
    <t>Wunder der sinnreichsten Karten- und Rechnungs-Künste, so wie der interessantesten, leicht auszuführenden chemischen, optischen, physikalischen und ökonomischen Zauberkünste; Zum Nutzen und Vergnügen für Jedermann ; Insbesondere auch für lebensfrohe Gesellschaften</t>
  </si>
  <si>
    <t>Bartholomäus</t>
  </si>
  <si>
    <t>PPN767435958</t>
  </si>
  <si>
    <t>PPN581941225</t>
  </si>
  <si>
    <t>http://resolver.staatsbibliothek-berlin.de/SBB0000F38200000000</t>
  </si>
  <si>
    <t>Mes jolis jeux; album illustré de 675 gravures et de 4 planches en couleurs</t>
  </si>
  <si>
    <t>Brés, H. S.</t>
  </si>
  <si>
    <t>PPN745136990</t>
  </si>
  <si>
    <t>PPN280270372</t>
  </si>
  <si>
    <t>http://resolver.staatsbibliothek-berlin.de/SBB0000D5D500000000</t>
  </si>
  <si>
    <t>Münchner Spielbuch für Knaben- wie Mädchen- Volks- und Mittelschulen</t>
  </si>
  <si>
    <t>Weber, G. H.</t>
  </si>
  <si>
    <t>Oldenbourg</t>
  </si>
  <si>
    <t>PPN745190871</t>
  </si>
  <si>
    <t>PPN578877473</t>
  </si>
  <si>
    <t>http://resolver.staatsbibliothek-berlin.de/SBB0000D64C00000000</t>
  </si>
  <si>
    <t>Berlin; München</t>
  </si>
  <si>
    <t>The boy's own book of the manufactures &amp; industries of the world</t>
  </si>
  <si>
    <t>Dalziel, George; Dalziel, Edward; Noyce, Elisha</t>
  </si>
  <si>
    <t>Ward [u.a.]</t>
  </si>
  <si>
    <t>PPN744082358</t>
  </si>
  <si>
    <t>PPN568651316</t>
  </si>
  <si>
    <t>http://resolver.staatsbibliothek-berlin.de/SBB0000D54A00000000</t>
  </si>
  <si>
    <t>Wanderungen durch die Natur; Wiese, Moor und Heide</t>
  </si>
  <si>
    <t>Pfendsack, H.; Brüning, Christian Johann Edmund</t>
  </si>
  <si>
    <t>PPN741299925</t>
  </si>
  <si>
    <t>PPN075882493</t>
  </si>
  <si>
    <t>http://resolver.staatsbibliothek-berlin.de/SBB0000CFB000000000</t>
  </si>
  <si>
    <t>Naturgeschichtliche Bilder für Schule und Haus; Zoologie, Botanik, Mineralogie ; 244 Tafeln mit 1060 Holzschnitten und mehr als 1200 Aufgaben</t>
  </si>
  <si>
    <t>Plüss, Benjamin</t>
  </si>
  <si>
    <t>Herder</t>
  </si>
  <si>
    <t>PPN743881737</t>
  </si>
  <si>
    <t>PPN557521920</t>
  </si>
  <si>
    <t>http://resolver.staatsbibliothek-berlin.de/SBB0000D38100000000</t>
  </si>
  <si>
    <t>Freiburg im Breisgau</t>
  </si>
  <si>
    <t>Biographien aus der Naturkunde, in ästhetischer Form und religiösem Sinn; nebst e. Vorw. über d. ästhet. Seite d. naturkundl. Unterrichts</t>
  </si>
  <si>
    <t>PPN757122353</t>
  </si>
  <si>
    <t>PPN558896375</t>
  </si>
  <si>
    <t>http://resolver.staatsbibliothek-berlin.de/SBB0000ECF300000000</t>
  </si>
  <si>
    <t>PPN743643984</t>
  </si>
  <si>
    <t>PPN578784408</t>
  </si>
  <si>
    <t>http://resolver.staatsbibliothek-berlin.de/SBB0000D30900000000</t>
  </si>
  <si>
    <t>Reisen der Brüder Schomburgk in Britisch-Guiana; Im Auszug für das größere Publikum und die Jugend bearbeitet</t>
  </si>
  <si>
    <t>Stricker, Wilhelm</t>
  </si>
  <si>
    <t>Auffarth</t>
  </si>
  <si>
    <t>PPN771015666</t>
  </si>
  <si>
    <t>PPN57754070X</t>
  </si>
  <si>
    <t>http://resolver.staatsbibliothek-berlin.de/SBB00010A6600000000</t>
  </si>
  <si>
    <t>Die Künste des menschlichen Lebens in Beziehung auf Nahrung, Kleidung und Wohnung; In einer Reihe Briefen</t>
  </si>
  <si>
    <t>Michaelis, Christian Friedrich</t>
  </si>
  <si>
    <t>PPN750203439</t>
  </si>
  <si>
    <t>PPN455464804</t>
  </si>
  <si>
    <t>http://resolver.staatsbibliothek-berlin.de/SBB0000E25800000000</t>
  </si>
  <si>
    <t>Der junge Elektrotechniker; mit 152 Abb.</t>
  </si>
  <si>
    <t>PPN744085411</t>
  </si>
  <si>
    <t>PPN452391024</t>
  </si>
  <si>
    <t>http://resolver.staatsbibliothek-berlin.de/SBB0000D55200000000</t>
  </si>
  <si>
    <t>Lord Makartney's Gesandtschaftsreise nach China</t>
  </si>
  <si>
    <t>Körber, Philipp; Makartney, ...</t>
  </si>
  <si>
    <t>Lotzbeck</t>
  </si>
  <si>
    <t>PPN770951074</t>
  </si>
  <si>
    <t>PPN566314584</t>
  </si>
  <si>
    <t>http://resolver.staatsbibliothek-berlin.de/SBB000109FF00000000</t>
  </si>
  <si>
    <t>Kantner's illustrated book of objects, containing over 2000 fine engravings with explanations in English and German</t>
  </si>
  <si>
    <t>Kantner</t>
  </si>
  <si>
    <t>PPN746210493</t>
  </si>
  <si>
    <t>PPN279412649</t>
  </si>
  <si>
    <t>http://resolver.staatsbibliothek-berlin.de/SBB0000D82D00000000</t>
  </si>
  <si>
    <t>Reading, Pa.</t>
  </si>
  <si>
    <t>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t>
  </si>
  <si>
    <t>PPN749898577</t>
  </si>
  <si>
    <t>PPN574284710</t>
  </si>
  <si>
    <t>http://resolver.staatsbibliothek-berlin.de/SBB0000E16300000000</t>
  </si>
  <si>
    <t>Enßlingen; Stuttgart</t>
  </si>
  <si>
    <t>Der Bauerknabe als Mechaniker oder Was Nachdenken thut</t>
  </si>
  <si>
    <t>Heubner, Otto Leonhard; Mayhew, Henry</t>
  </si>
  <si>
    <t>Kuntze</t>
  </si>
  <si>
    <t>PPN770455565</t>
  </si>
  <si>
    <t>PPN321900251</t>
  </si>
  <si>
    <t>http://resolver.staatsbibliothek-berlin.de/SBB0001049300000000</t>
  </si>
  <si>
    <t>Naturgeschichte für die Jugend beiderlei Geschlechts; Mit 198 Abbildungen auf 24 Tafeln</t>
  </si>
  <si>
    <t>PPN769079733</t>
  </si>
  <si>
    <t>PPN769079024</t>
  </si>
  <si>
    <t>http://resolver.staatsbibliothek-berlin.de/SBB0000F84400000000</t>
  </si>
  <si>
    <t>Entdeckungsreisen im Wald und auf der Heide; mit seinen lieben jungen Freunden und Freundinnen unternommen ; mit 130 Textabb, 4 Tonbildern, 2 Taf. Naturselbstdr. u. 1 Buntbilde</t>
  </si>
  <si>
    <t>PPN770456723</t>
  </si>
  <si>
    <t>PPN408013508</t>
  </si>
  <si>
    <t>http://resolver.staatsbibliothek-berlin.de/SBB0001049400000000</t>
  </si>
  <si>
    <t>Naturgeschichte der vierfüßigen Thiere für die Jugend ; Mit Kupfern</t>
  </si>
  <si>
    <t>PPN77037378X</t>
  </si>
  <si>
    <t>PPN324891393</t>
  </si>
  <si>
    <t>http://resolver.staatsbibliothek-berlin.de/SBB0001046300000000</t>
  </si>
  <si>
    <t>Kochbüchlein für die Puppenküche; oder erste Anweisung zum Kochen ; für Mädchen von 8 - 14 Jahren</t>
  </si>
  <si>
    <t>Bimbach, Julie; Löffler, Henriette</t>
  </si>
  <si>
    <t>PPN745829740</t>
  </si>
  <si>
    <t>PPN548218277</t>
  </si>
  <si>
    <t>http://resolver.staatsbibliothek-berlin.de/SBB0000D76100000000</t>
  </si>
  <si>
    <t>Die Jahreszeiten; in Bildern zum Anschauungs-Unterricht für die Jugend in Schule und Haus ; 30 in feinstem Farbendr. ausgeführte Doppelfolio-Taf.</t>
  </si>
  <si>
    <t>Streich, Tr. Fr.; Mehl, Hermann</t>
  </si>
  <si>
    <t>PPN770849091</t>
  </si>
  <si>
    <t>PPN412648490</t>
  </si>
  <si>
    <t>http://resolver.staatsbibliothek-berlin.de/SBB000106FD00000000</t>
  </si>
  <si>
    <t>Naturhistorische Unterhaltungsstunden für Kinder</t>
  </si>
  <si>
    <t>Rieger</t>
  </si>
  <si>
    <t>PPN770139299</t>
  </si>
  <si>
    <t>PPN321986016</t>
  </si>
  <si>
    <t>http://resolver.staatsbibliothek-berlin.de/SBB0001031D00000000</t>
  </si>
  <si>
    <t>Wie Auguste und Wilhelmine ihre Puppe erzogen</t>
  </si>
  <si>
    <t>PPN770801293</t>
  </si>
  <si>
    <t>PPN345842413</t>
  </si>
  <si>
    <t>http://resolver.staatsbibliothek-berlin.de/SBB000106B000000000</t>
  </si>
  <si>
    <t>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t>
  </si>
  <si>
    <t>Braun, Ferdinand</t>
  </si>
  <si>
    <t>PPN742491862</t>
  </si>
  <si>
    <t>PPN240857895</t>
  </si>
  <si>
    <t>http://resolver.staatsbibliothek-berlin.de/SBB0000D1B900000000</t>
  </si>
  <si>
    <t>Blicke aus der Schule in das Leben, in die Schöpfung der Welt und in die Kulturgeschichte der Menschheit; ein Buch für Schule und Haus, und ein Handbuch für Lehrer zur Belebung des Unterrichts</t>
  </si>
  <si>
    <t>Pfregner, Joseph</t>
  </si>
  <si>
    <t>PPN745863191</t>
  </si>
  <si>
    <t>PPN393410420</t>
  </si>
  <si>
    <t>http://resolver.staatsbibliothek-berlin.de/SBB0000D78600000000</t>
  </si>
  <si>
    <t>Der kleine Raff, oder Vater Gotthold's Unterhaltungen mit seinen Kindern über die Reiche der Natur; eine Naturgeschichte für die liebe Jugend</t>
  </si>
  <si>
    <t>PPN770149146</t>
  </si>
  <si>
    <t>PPN320282856</t>
  </si>
  <si>
    <t>http://resolver.staatsbibliothek-berlin.de/SBB0001032900000000</t>
  </si>
  <si>
    <t>Anecdotes of animals; Selected by a lady, for the amusement of her children</t>
  </si>
  <si>
    <t>Harvey &amp; Darton</t>
  </si>
  <si>
    <t>PPN749885475</t>
  </si>
  <si>
    <t>PPN546164013</t>
  </si>
  <si>
    <t>http://resolver.staatsbibliothek-berlin.de/SBB0000E14E00000000</t>
  </si>
  <si>
    <t>Soziales Wandern</t>
  </si>
  <si>
    <t>Winter, Max</t>
  </si>
  <si>
    <t>Verl. der Wiener Volksbuchhandlung Brand</t>
  </si>
  <si>
    <t>PPN770850928</t>
  </si>
  <si>
    <t>PPN371878063</t>
  </si>
  <si>
    <t>http://resolver.staatsbibliothek-berlin.de/SBB0001070200000000</t>
  </si>
  <si>
    <t>Die Völker Südafrika's; nach Augenzeugen geschildert; und die Geschichte der Mussetse</t>
  </si>
  <si>
    <t>Weyermüller, Friedrich</t>
  </si>
  <si>
    <t>Levrault</t>
  </si>
  <si>
    <t>PPN770964516</t>
  </si>
  <si>
    <t>PPN581586743</t>
  </si>
  <si>
    <t>http://resolver.staatsbibliothek-berlin.de/SBB00010A1500000000</t>
  </si>
  <si>
    <t>Straßburg</t>
  </si>
  <si>
    <t>Der Gesundheitsfreund der Jugend; oder praktische Anweisung, wie man in der Jugend den Grund zu einer dauerhaften Gesundheit legen und sie bis ins späteste Alter erhalten könne</t>
  </si>
  <si>
    <t>Struve, Christian August</t>
  </si>
  <si>
    <t>PPN756555914</t>
  </si>
  <si>
    <t>PPN145738868</t>
  </si>
  <si>
    <t>http://resolver.staatsbibliothek-berlin.de/SBB0000EB2800000000</t>
  </si>
  <si>
    <t>PPN743677439</t>
  </si>
  <si>
    <t>PPN527539473</t>
  </si>
  <si>
    <t>http://resolver.staatsbibliothek-berlin.de/SBB0000D31600000000</t>
  </si>
  <si>
    <t>Lippold, Georg Heinrich Christian; Funke, Karl Philipp</t>
  </si>
  <si>
    <t>PPN75152235X</t>
  </si>
  <si>
    <t>PPN238459055</t>
  </si>
  <si>
    <t>http://resolver.staatsbibliothek-berlin.de/SBB0000E5BA00000000</t>
  </si>
  <si>
    <t>Neue Bilder-Schule; enthält: das Merkwürdigste aus der Moral, Natur- und Weltgeschichte ; ein nüz[!]liches Lesebuch für die erwachsene Jugend</t>
  </si>
  <si>
    <t>Koch, A.</t>
  </si>
  <si>
    <t>Magazin für Litteratur</t>
  </si>
  <si>
    <t>PPN769902278</t>
  </si>
  <si>
    <t>PPN638145414</t>
  </si>
  <si>
    <t>http://resolver.staatsbibliothek-berlin.de/SBB0001021400000000</t>
  </si>
  <si>
    <t>Naturgeschichte des Thier-, Pflanzen- und Mineralreichs für Kinder; sowohl zum Selbst- als Privat- und öffentlichen Unterricht</t>
  </si>
  <si>
    <t>Leng, H.</t>
  </si>
  <si>
    <t>PPN746946619</t>
  </si>
  <si>
    <t>PPN237998882</t>
  </si>
  <si>
    <t>http://resolver.staatsbibliothek-berlin.de/SBB0000DBFA00000000</t>
  </si>
  <si>
    <t>Naturgeschichte der 3 Reiche; mit 520 Abbildungen und beschreibendem Text</t>
  </si>
  <si>
    <t>PPN744082560</t>
  </si>
  <si>
    <t>PPN076041352</t>
  </si>
  <si>
    <t>http://resolver.staatsbibliothek-berlin.de/SBB0000D54B00000000</t>
  </si>
  <si>
    <t>Die kleine Köchin</t>
  </si>
  <si>
    <t>Riedl, Christine Charlotte</t>
  </si>
  <si>
    <t>Stoffel &amp; Wachter</t>
  </si>
  <si>
    <t>PPN767043464</t>
  </si>
  <si>
    <t>PPN279370911</t>
  </si>
  <si>
    <t>http://resolver.staatsbibliothek-berlin.de/SBB0000F1B800000000</t>
  </si>
  <si>
    <t>Lindau</t>
  </si>
  <si>
    <t>J. C. F. GutsMuths' Spiele zur Übung und Erholung des Körpers und Geistes; gesammelt und bearbeitet für die Jugend, ihre Erzieher und alle Freunde unschuldiger Jugendfreuden</t>
  </si>
  <si>
    <t>Klumpp, F. W.; Schettler, O.; Lion, J. C.; GutsMuths, J. C. F.</t>
  </si>
  <si>
    <t>PPN745997465</t>
  </si>
  <si>
    <t>PPN384845673</t>
  </si>
  <si>
    <t>http://resolver.staatsbibliothek-berlin.de/SBB0000D79E00000000</t>
  </si>
  <si>
    <t>Neckräthselbuch; Räthselfrägen und Volksräthsel zur Lust und Lehr' für das reifende, begreifende Jugendalter von 10-1000 Jahren</t>
  </si>
  <si>
    <t>Ensfurt, Franklin</t>
  </si>
  <si>
    <t>PPN745606369</t>
  </si>
  <si>
    <t>PPN555998126</t>
  </si>
  <si>
    <t>http://resolver.staatsbibliothek-berlin.de/SBB0000D71700000000</t>
  </si>
  <si>
    <t>Les récréations de la campagne</t>
  </si>
  <si>
    <t>Langlumé et Peltier</t>
  </si>
  <si>
    <t>PPN766687767</t>
  </si>
  <si>
    <t>PPN280265042</t>
  </si>
  <si>
    <t>http://resolver.staatsbibliothek-berlin.de/SBB0000F07E00000000</t>
  </si>
  <si>
    <t>Räthselhafte Dinge oder Wie sich die Steine bewegen; Einführung in die Grundgesetze der Natur ; Erlebnisse und Schilderungen während einer Ferienreise</t>
  </si>
  <si>
    <t>Röhrich, Richard</t>
  </si>
  <si>
    <t>PPN744749980</t>
  </si>
  <si>
    <t>PPN572556128</t>
  </si>
  <si>
    <t>http://resolver.staatsbibliothek-berlin.de/SBB0000D56800000000</t>
  </si>
  <si>
    <t>Naturstudien in Wald und Feld; Spaziergangs-Plaudereien ; ein Buch für die Jugend</t>
  </si>
  <si>
    <t>PPN742276988</t>
  </si>
  <si>
    <t>PPN415192935</t>
  </si>
  <si>
    <t>http://resolver.staatsbibliothek-berlin.de/SBB0000D0EB00000000</t>
  </si>
  <si>
    <t>Naturgeschichte für Kinder, von M. Georg Christian Raff, ordentlichem Lehrer der Geschichte und Geographie auf dem Lyceum zu Göttingen. Nach des Verfassers Tode besorgt von M. F. A. A. Meyer. Mit vierzehn Kupfertafeln</t>
  </si>
  <si>
    <t>PPN751303755</t>
  </si>
  <si>
    <t>PPN141087986</t>
  </si>
  <si>
    <t>http://resolver.staatsbibliothek-berlin.de/SBB0000E53200000000</t>
  </si>
  <si>
    <t>Recueil de cartes géographiques, plans, vues et médailles de l'ancienne Grèce, rélatifs au voyage du jeune Anacharsis, précédé d'une analyse critique des cartes</t>
  </si>
  <si>
    <t>Barbié du Bocage, Jean Denis</t>
  </si>
  <si>
    <t>de Bure</t>
  </si>
  <si>
    <t>PPN771019181</t>
  </si>
  <si>
    <t>PPN348985827</t>
  </si>
  <si>
    <t>http://resolver.staatsbibliothek-berlin.de/SBB00010A6B00000000</t>
  </si>
  <si>
    <t>Wunder aus dem Pflanzenreiche</t>
  </si>
  <si>
    <t>Brüning, Christian</t>
  </si>
  <si>
    <t>PPN741715503</t>
  </si>
  <si>
    <t>PPN550944443</t>
  </si>
  <si>
    <t>http://resolver.staatsbibliothek-berlin.de/SBB0000D05C00000000</t>
  </si>
  <si>
    <t>Die Emanzipation der Kinder; eine Rede an die Schuljugend</t>
  </si>
  <si>
    <t>Braun, Lily</t>
  </si>
  <si>
    <t>Langen</t>
  </si>
  <si>
    <t>PPN770854133</t>
  </si>
  <si>
    <t>PPN138487472</t>
  </si>
  <si>
    <t>http://resolver.staatsbibliothek-berlin.de/SBB0001070900000000</t>
  </si>
  <si>
    <t>Astronomie et météorologie à l'usage des jeunes personnes; d'après Arago, Laplace et W. Herschell ; orné de planches grav. sur acier</t>
  </si>
  <si>
    <t>Montaut, Gabriel Xavier; Ulliac-Trémadeure, Sophie</t>
  </si>
  <si>
    <t>PPN749925868</t>
  </si>
  <si>
    <t>PPN578380676</t>
  </si>
  <si>
    <t>http://resolver.staatsbibliothek-berlin.de/SBB0000E1A100000000</t>
  </si>
  <si>
    <t>Der Käfersammler; unsere größeren Käferarten in Wort und Bild ; mit über 500 Abbildungen in Farbendruck auf 20 Tafeln</t>
  </si>
  <si>
    <t>Fleischer, H.; Hofmann, Ernst</t>
  </si>
  <si>
    <t>Nitzschke-Brettinger</t>
  </si>
  <si>
    <t>PPN742428451</t>
  </si>
  <si>
    <t>PPN559723687</t>
  </si>
  <si>
    <t>http://resolver.staatsbibliothek-berlin.de/SBB0000D15700000000</t>
  </si>
  <si>
    <t>Lehrbuch der Naturgeschichte für den ersten Unterricht</t>
  </si>
  <si>
    <t>PPN746289545</t>
  </si>
  <si>
    <t>PPN362008418</t>
  </si>
  <si>
    <t>http://resolver.staatsbibliothek-berlin.de/SBB0000D88B00000000</t>
  </si>
  <si>
    <t>Das Buch wunderbarer Erfindungen; in Erzählungen für die reifere Jugend</t>
  </si>
  <si>
    <t>PPN81792714X</t>
  </si>
  <si>
    <t>PPN578154544</t>
  </si>
  <si>
    <t>http://resolver.staatsbibliothek-berlin.de/SBB0001915700000000</t>
  </si>
  <si>
    <t>Blätter aus dem Buche der Natur</t>
  </si>
  <si>
    <t>Zoller, Edmund; Mauch, X. A.; Conscience, Hendrik</t>
  </si>
  <si>
    <t>PPN751011193</t>
  </si>
  <si>
    <t>PPN372190839</t>
  </si>
  <si>
    <t>http://resolver.staatsbibliothek-berlin.de/SBB0000E41C00000000</t>
  </si>
  <si>
    <t>Der frohe Schüler; Eine Sammlung geeigneter Spiele und Gesänge zur Beförderung unschuldiger Erholungen in Familie und Schule ; mit besonderer Rücksicht auf Jugendfeste</t>
  </si>
  <si>
    <t>Meyer, H.</t>
  </si>
  <si>
    <t>Cantonal-Schulbücher-Verlag</t>
  </si>
  <si>
    <t>PPN766852091</t>
  </si>
  <si>
    <t>PPN279001126</t>
  </si>
  <si>
    <t>http://resolver.staatsbibliothek-berlin.de/SBB0000F13800000000</t>
  </si>
  <si>
    <t>Luzern</t>
  </si>
  <si>
    <t>Wanderungen durch die Sternenwelt; ein Geschenk für die reifere Jugend ; mit 12 col. Kupfern</t>
  </si>
  <si>
    <t>Dietrich, Fr.</t>
  </si>
  <si>
    <t>Thomas</t>
  </si>
  <si>
    <t>PPN750737867</t>
  </si>
  <si>
    <t>PPN553686518</t>
  </si>
  <si>
    <t>http://resolver.staatsbibliothek-berlin.de/SBB0000E3CC00000000</t>
  </si>
  <si>
    <t>Die Naturlehre; als kurzer Inbegriff der Sternkunde, der Physik sammt Chemie und der Lehre von der Erdbildung ; für Schulen und Familien</t>
  </si>
  <si>
    <t>Vereinsbuchhandl.; Steinkopf</t>
  </si>
  <si>
    <t>PPN751184136</t>
  </si>
  <si>
    <t>PPN247530077</t>
  </si>
  <si>
    <t>http://resolver.staatsbibliothek-berlin.de/SBB0000E4FF00000000</t>
  </si>
  <si>
    <t>Calw; Stuttgart</t>
  </si>
  <si>
    <t>Rätselschatz; eine Sammlung deutscher poetischer Rätsel, Charaden, Homonyme, Palindrome, Anagramme, Arithmogriphe, Logogriphe, Rösselsprünge und Citaten-Rätsel</t>
  </si>
  <si>
    <t>Loewicke, Robert</t>
  </si>
  <si>
    <t>Süddt. Verl.-Inst. &lt;Hänselmann&gt;</t>
  </si>
  <si>
    <t>PPN74543875X</t>
  </si>
  <si>
    <t>PPN077725263</t>
  </si>
  <si>
    <t>http://resolver.staatsbibliothek-berlin.de/SBB0000D6B300000000</t>
  </si>
  <si>
    <t>1888</t>
  </si>
  <si>
    <t>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t>
  </si>
  <si>
    <t>Kiesenwetter, Ernst Hellmuth; Reibisch, Theodor Friedrich</t>
  </si>
  <si>
    <t>PPN74128393X</t>
  </si>
  <si>
    <t>PPN388482605</t>
  </si>
  <si>
    <t>http://resolver.staatsbibliothek-berlin.de/SBB0000CF8D00000000</t>
  </si>
  <si>
    <t>Thiergeschichten für Kinder von 7 bis 10 Jahren; Nach v. Humboldt, Bingley, Shaw, Davy u. A. von L. Oland ; Mit zwölf feinen Holzschnitten</t>
  </si>
  <si>
    <t>Oland, L.</t>
  </si>
  <si>
    <t>PPN756402972</t>
  </si>
  <si>
    <t>PPN310109620</t>
  </si>
  <si>
    <t>http://resolver.staatsbibliothek-berlin.de/SBB0000EA7A00000000</t>
  </si>
  <si>
    <t>Belehrende Unterhaltungen aus der Geschichte, der Natur-, Erd- und Menschenkunde und der Technologie für die reifere Jugend; mit 42 Lithographien</t>
  </si>
  <si>
    <t>PPN766850471</t>
  </si>
  <si>
    <t>PPN352089954</t>
  </si>
  <si>
    <t>http://resolver.staatsbibliothek-berlin.de/SBB0000F13500000000</t>
  </si>
  <si>
    <t>Des Kindes erstes Rechenbuch; Hans Fixundfertig, der kleine Rechenmeister ; ein heiter-praktisches Rechenbuch in Wort und Bild für den ersten häuslichen Unterricht</t>
  </si>
  <si>
    <t>Schäfer, Wilhelm; Diefenbach, Leonhard</t>
  </si>
  <si>
    <t>PPN741358581</t>
  </si>
  <si>
    <t>PPN555435512</t>
  </si>
  <si>
    <t>http://resolver.staatsbibliothek-berlin.de/SBB0000CFF000000000</t>
  </si>
  <si>
    <t>Einbeck [u.a.]</t>
  </si>
  <si>
    <t>Ein Mund voll Brot; Briefe an ein kleines Mädchen über das Leben der Menschen und Thiere</t>
  </si>
  <si>
    <t>Macé, Jean</t>
  </si>
  <si>
    <t>Lücke</t>
  </si>
  <si>
    <t>PPN744060109</t>
  </si>
  <si>
    <t>PPN338151540</t>
  </si>
  <si>
    <t>http://resolver.staatsbibliothek-berlin.de/SBB0000D52400000000</t>
  </si>
  <si>
    <t>Winterthur</t>
  </si>
  <si>
    <t>Der junge Künstler; ein Bilderbuch für kleine Maler</t>
  </si>
  <si>
    <t>PPN745849334</t>
  </si>
  <si>
    <t>PPN571439667</t>
  </si>
  <si>
    <t>http://resolver.staatsbibliothek-berlin.de/SBB0000D77300000000</t>
  </si>
  <si>
    <t>Spiel und Sport</t>
  </si>
  <si>
    <t>Allihn, Max</t>
  </si>
  <si>
    <t>PPN74513159X</t>
  </si>
  <si>
    <t>PPN452169798</t>
  </si>
  <si>
    <t>http://resolver.staatsbibliothek-berlin.de/SBB0000D5CB00000000</t>
  </si>
  <si>
    <t>E. A. Roßmäßlers Flora im Winterkleide; neu bearbeitet und durch eine Biographie E. A. Roßmäßlers vermehrt ; mit über 150 kolorierten und lithographierten Abbildungen, 5 in den Text gedruckten Holzschnitten und einem Porträt des Verfassers</t>
  </si>
  <si>
    <t>Lutz, Karl G.; Roßmäßler, Emil Adolf</t>
  </si>
  <si>
    <t>Hänselmann</t>
  </si>
  <si>
    <t>PPN743858859</t>
  </si>
  <si>
    <t>PPN279767552</t>
  </si>
  <si>
    <t>http://resolver.staatsbibliothek-berlin.de/SBB0000D35C00000000</t>
  </si>
  <si>
    <t>Unterhaltende Belehrungen aus der Naturgeschichte, Naturlehre und Vaterlandskunde; verbunden mit leichten Uebungen im Kopfrechnen</t>
  </si>
  <si>
    <t>Wagner</t>
  </si>
  <si>
    <t>PPN770856837</t>
  </si>
  <si>
    <t>PPN164254412</t>
  </si>
  <si>
    <t>http://resolver.staatsbibliothek-berlin.de/SBB0001070E00000000</t>
  </si>
  <si>
    <t>Neustadt a. d. O.</t>
  </si>
  <si>
    <t>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t>
  </si>
  <si>
    <t>PPN767912470</t>
  </si>
  <si>
    <t>PPN557737001</t>
  </si>
  <si>
    <t>http://resolver.staatsbibliothek-berlin.de/SBB0000F4E800000000</t>
  </si>
  <si>
    <t>Signale in Krieg und Frieden; mit 5 Tafeln und zahlreichen Abbildungen im Text</t>
  </si>
  <si>
    <t>Ulmer, Fritz</t>
  </si>
  <si>
    <t>PPN744070864</t>
  </si>
  <si>
    <t>PPN578380293</t>
  </si>
  <si>
    <t>http://resolver.staatsbibliothek-berlin.de/SBB0000D53300000000</t>
  </si>
  <si>
    <t>Neues Puppen-Kochbuch; eine nützliche Gabe für junge Mädchen</t>
  </si>
  <si>
    <t>Horn, Eleonore</t>
  </si>
  <si>
    <t>Enßlin &amp; Laiblin</t>
  </si>
  <si>
    <t>PPN745280935</t>
  </si>
  <si>
    <t>PPN559730268</t>
  </si>
  <si>
    <t>http://resolver.staatsbibliothek-berlin.de/SBB0000D69500000000</t>
  </si>
  <si>
    <t>Räthselbüchlein für Kinder</t>
  </si>
  <si>
    <t>Scherer, Georg</t>
  </si>
  <si>
    <t>Scherer</t>
  </si>
  <si>
    <t>PPN770492967</t>
  </si>
  <si>
    <t>PPN448114666</t>
  </si>
  <si>
    <t>http://resolver.staatsbibliothek-berlin.de/SBB000104D300000000</t>
  </si>
  <si>
    <t>Krieg und Frieden im Tierreiche</t>
  </si>
  <si>
    <t>Specht, Friedrich; Bals, Heinrich</t>
  </si>
  <si>
    <t>PPN743868307</t>
  </si>
  <si>
    <t>PPN546869920</t>
  </si>
  <si>
    <t>http://resolver.staatsbibliothek-berlin.de/SBB0000D36800000000</t>
  </si>
  <si>
    <t>PPN769090311</t>
  </si>
  <si>
    <t>PPN769088562</t>
  </si>
  <si>
    <t>http://resolver.staatsbibliothek-berlin.de/SBB0000F85D00000000</t>
  </si>
  <si>
    <t>Otto, Carl</t>
  </si>
  <si>
    <t>Niese</t>
  </si>
  <si>
    <t>PPN756807328</t>
  </si>
  <si>
    <t>PPN569580528</t>
  </si>
  <si>
    <t>http://resolver.staatsbibliothek-berlin.de/SBB0000EC4100000000</t>
  </si>
  <si>
    <t>Saalfeld</t>
  </si>
  <si>
    <t>Die fleißige Puppenschneiderin; Anleitung und Muster zur vollständigen Bekleidung einer Puppe</t>
  </si>
  <si>
    <t>Heyde, Bertha; Lutz, Julie</t>
  </si>
  <si>
    <t>PPN745594204</t>
  </si>
  <si>
    <t>PPN566422328</t>
  </si>
  <si>
    <t>http://resolver.staatsbibliothek-berlin.de/SBB0000D6F000000000</t>
  </si>
  <si>
    <t>Der kleine Raupen-Sammler; Beschreibung u. Abb. der vorzüglichsten deutschen Tag-, Abend- u. Nachtfalter-Raupen. Nebst Anleitung wie solche aufzufinden u. wie sie zu verpflegen sind, um schöne Schmetterlinge daraus zu erziehen. Mit vielen colorirten Abb.</t>
  </si>
  <si>
    <t>PPN75640987X</t>
  </si>
  <si>
    <t>PPN445211180</t>
  </si>
  <si>
    <t>http://resolver.staatsbibliothek-berlin.de/SBB0000EA8200000000</t>
  </si>
  <si>
    <t>Räthselhafte Dinge oder wie sich die Steine bewegen; Einführung in die Grundgesetze der Natur ; Erlebnisse und Schilderungen während einer Ferienreise</t>
  </si>
  <si>
    <t>PPN744751209</t>
  </si>
  <si>
    <t>PPN572556640</t>
  </si>
  <si>
    <t>http://resolver.staatsbibliothek-berlin.de/SBB0000D56900000000</t>
  </si>
  <si>
    <t>Die Eroberung der Luft; ein Handbuch der Luftschiffahrt und Flugtechnik ; nach den neuesten Erfindungen und Erfahrungen gemeinverständlich dargestellt für alt und jung</t>
  </si>
  <si>
    <t>PPN744903149</t>
  </si>
  <si>
    <t>PPN276522222</t>
  </si>
  <si>
    <t>http://resolver.staatsbibliothek-berlin.de/SBB0000D58600000000</t>
  </si>
  <si>
    <t>Les jeunes Physiciens</t>
  </si>
  <si>
    <t>Gérard, F.-C.</t>
  </si>
  <si>
    <t>Mégard</t>
  </si>
  <si>
    <t>PPN746350252</t>
  </si>
  <si>
    <t>PPN556812883</t>
  </si>
  <si>
    <t>http://resolver.staatsbibliothek-berlin.de/SBB0000D8DA00000000</t>
  </si>
  <si>
    <t>Rouen</t>
  </si>
  <si>
    <t>Ny Orbis pictus, p°a fransyska och svenska; til öfning för ungdom i Franska Spr°akets lärande</t>
  </si>
  <si>
    <t>Wiborg</t>
  </si>
  <si>
    <t>PPN77057372X</t>
  </si>
  <si>
    <t>PPN313963169</t>
  </si>
  <si>
    <t>http://resolver.staatsbibliothek-berlin.de/SBB0001057100000000</t>
  </si>
  <si>
    <t>Stockholm</t>
  </si>
  <si>
    <t>Das Meer und die merkwürdigsten Seereisen unserer Zeit; der Jugend lehrreich erzählt</t>
  </si>
  <si>
    <t>Weber, ...; Nikoley, ...; Loewenberg, Julius</t>
  </si>
  <si>
    <t>PPN781904714</t>
  </si>
  <si>
    <t>PPN571734227</t>
  </si>
  <si>
    <t>http://resolver.staatsbibliothek-berlin.de/SBB000156AB00000000</t>
  </si>
  <si>
    <t>Oeconomische Naturgeschichte für den deutschen Landmann und die Jugend in den mittleren Schulen</t>
  </si>
  <si>
    <t>Sander, Heinrich</t>
  </si>
  <si>
    <t>Jacobäer</t>
  </si>
  <si>
    <t>PPN750715650</t>
  </si>
  <si>
    <t>PPN157138712</t>
  </si>
  <si>
    <t>http://resolver.staatsbibliothek-berlin.de/SBB0000E3BE00000000</t>
  </si>
  <si>
    <t>150 colorirte Abbildungen der für den ersten Unterricht wichtigsten Gift- und Kulturpflanzen</t>
  </si>
  <si>
    <t>Grönland, Johannes</t>
  </si>
  <si>
    <t>PPN744045967</t>
  </si>
  <si>
    <t>PPN558844723</t>
  </si>
  <si>
    <t>http://resolver.staatsbibliothek-berlin.de/SBB0000D4B200020000</t>
  </si>
  <si>
    <t>Abbildungen der merkwürdigsten Gegenstände aus dem Thier-, Pflanzen- und Mineral-Reiche; zu Funke's und jedem andern Lehrbuche der Naturgeschichte brauchbar ; in vier und zwanzig Blättern</t>
  </si>
  <si>
    <t>Marechal, ...; Blaschke, János; Funke, Carl Philipp</t>
  </si>
  <si>
    <t>Haas</t>
  </si>
  <si>
    <t>PPN770593984</t>
  </si>
  <si>
    <t>PPN548268916</t>
  </si>
  <si>
    <t>http://resolver.staatsbibliothek-berlin.de/SBB0000DBA900070000</t>
  </si>
  <si>
    <t>PPN750715340</t>
  </si>
  <si>
    <t>PPN157138666</t>
  </si>
  <si>
    <t>http://resolver.staatsbibliothek-berlin.de/SBB0000E3BC00000000</t>
  </si>
  <si>
    <t>Europa's Länder und Völker</t>
  </si>
  <si>
    <t>Selchow, Felix</t>
  </si>
  <si>
    <t>PPN770910009</t>
  </si>
  <si>
    <t>PPN574868887</t>
  </si>
  <si>
    <t>http://resolver.staatsbibliothek-berlin.de/SBB000107C100020000</t>
  </si>
  <si>
    <t>In die Natur!</t>
  </si>
  <si>
    <t>Terks, F.; Süß, Gust.; Wagner, Hermann</t>
  </si>
  <si>
    <t>Hellmich &lt;Anders&gt;</t>
  </si>
  <si>
    <t>PPN742551601</t>
  </si>
  <si>
    <t>PPN487872738</t>
  </si>
  <si>
    <t>http://resolver.staatsbibliothek-berlin.de/SBB0000D08600050000</t>
  </si>
  <si>
    <t>1891</t>
  </si>
  <si>
    <t>Bielefeld</t>
  </si>
  <si>
    <t>L'Encyclopédie enfantine, ou magazin pour les petits enfans</t>
  </si>
  <si>
    <t>LosRios, Angélique</t>
  </si>
  <si>
    <t>Walther</t>
  </si>
  <si>
    <t>PPN768261856</t>
  </si>
  <si>
    <t>PPN76826135X</t>
  </si>
  <si>
    <t>http://resolver.staatsbibliothek-berlin.de/SBB0000F60700010000</t>
  </si>
  <si>
    <t>Dresde</t>
  </si>
  <si>
    <t>Contenant ce qui regarde le dehors &amp; l'intérieur de la Terre; Suite de la 2. partie</t>
  </si>
  <si>
    <t>Le Bas, Jacques-Philippe; Boucher, ...</t>
  </si>
  <si>
    <t>PPN769043828</t>
  </si>
  <si>
    <t>PPN443961298</t>
  </si>
  <si>
    <t>http://resolver.staatsbibliothek-berlin.de/SBB0000EBAB00020000</t>
  </si>
  <si>
    <t>1752</t>
  </si>
  <si>
    <t>Lustreisen mit Kindern in den Harz; Ein belehrendes Lesebuch für Eltern und Kinder in vier Heften</t>
  </si>
  <si>
    <t>Hauer, Heinrich</t>
  </si>
  <si>
    <t>Ernst</t>
  </si>
  <si>
    <t>PPN771193165</t>
  </si>
  <si>
    <t>PPN160015456</t>
  </si>
  <si>
    <t>http://resolver.staatsbibliothek-berlin.de/SBB0001263000000000</t>
  </si>
  <si>
    <t>Der Münzen-, Siegel- und Briefmarkensammler; nebst Anleitung zur Herstellung von Abgüssen und Abdrücken</t>
  </si>
  <si>
    <t>Ortleb, Alexander; Ortleb, Gustav</t>
  </si>
  <si>
    <t>Mode</t>
  </si>
  <si>
    <t>PPN745591698</t>
  </si>
  <si>
    <t>PPN391794361</t>
  </si>
  <si>
    <t>http://resolver.staatsbibliothek-berlin.de/SBB0000D6EC00010000</t>
  </si>
  <si>
    <t>Der Lehrer im Walde</t>
  </si>
  <si>
    <t>Kasthofer, Karl</t>
  </si>
  <si>
    <t>Jenni</t>
  </si>
  <si>
    <t>PPN770100066</t>
  </si>
  <si>
    <t>PPN430078153</t>
  </si>
  <si>
    <t>http://resolver.staatsbibliothek-berlin.de/SBB000102C800000000</t>
  </si>
  <si>
    <t>Versuch einer practischen Anweisung für Schullehrer, Hofmeister, Aeltern, welche die Verstandeskräfte ihrer Zöglinge und Kinder auf eine zweckmäßige Weise üben und schärfen wollen</t>
  </si>
  <si>
    <t>Pöhlmann, Johann Paulus</t>
  </si>
  <si>
    <t>Palm</t>
  </si>
  <si>
    <t>PPN769907679</t>
  </si>
  <si>
    <t>PPN253421314</t>
  </si>
  <si>
    <t>http://resolver.staatsbibliothek-berlin.de/SBB0001022400000000</t>
  </si>
  <si>
    <t>Dampf</t>
  </si>
  <si>
    <t>PPN745123597</t>
  </si>
  <si>
    <t>PPN266040640</t>
  </si>
  <si>
    <t>http://resolver.staatsbibliothek-berlin.de/SBB0000D5A900010000</t>
  </si>
  <si>
    <t>Berlin-Wilmersdorf</t>
  </si>
  <si>
    <t>Die wichtigsten neuern Land- und Seereisen</t>
  </si>
  <si>
    <t>Harnisch, Wilhelm</t>
  </si>
  <si>
    <t>PPN781625076</t>
  </si>
  <si>
    <t>PPN310113725</t>
  </si>
  <si>
    <t>http://resolver.staatsbibliothek-berlin.de/SBB0001562B00000000</t>
  </si>
  <si>
    <t>Süs, Gustav; Wagner, Hermann</t>
  </si>
  <si>
    <t>Helmich</t>
  </si>
  <si>
    <t>PPN769114202</t>
  </si>
  <si>
    <t>PPN578790548</t>
  </si>
  <si>
    <t>http://resolver.staatsbibliothek-berlin.de/SBB0000D08600090000</t>
  </si>
  <si>
    <t>Geographische Skizzen; Asien, Amerika, Afrika, Australien</t>
  </si>
  <si>
    <t>PPN746000456</t>
  </si>
  <si>
    <t>PPN572619561</t>
  </si>
  <si>
    <t>http://resolver.staatsbibliothek-berlin.de/SBB0000D77800030000</t>
  </si>
  <si>
    <t>Paraguay und Tukuman, in historischer, statistischer und naturhistorischer Hinsicht; Ein interessantes Lesebuch für die Jugend ; Mit ausgemahlten Kupfern</t>
  </si>
  <si>
    <t>Humboldt, Alexander</t>
  </si>
  <si>
    <t>PPN771061765</t>
  </si>
  <si>
    <t>PPN771061390</t>
  </si>
  <si>
    <t>http://resolver.staatsbibliothek-berlin.de/SBB00010AA800040000</t>
  </si>
  <si>
    <t>Altona; Hamburg</t>
  </si>
  <si>
    <t>Kleiner naturhistorischer Schul-Atlas, nebst Anweisung über Fang, Zubereitung und Aufbewahrung der Thiere</t>
  </si>
  <si>
    <t>Dufft, J. C.</t>
  </si>
  <si>
    <t>PPN770542255</t>
  </si>
  <si>
    <t>PPN282298711</t>
  </si>
  <si>
    <t>http://resolver.staatsbibliothek-berlin.de/SBB0001052800000000</t>
  </si>
  <si>
    <t>1843</t>
  </si>
  <si>
    <t>Alexander von Humbolds Reisen um die Welt und durch das Innere von Südamerika; Interessantes Lehrbuch für die Jugend</t>
  </si>
  <si>
    <t>Schütz, Friedrich Wilhelm; Humboldt, Alexander</t>
  </si>
  <si>
    <t>PPN771057512</t>
  </si>
  <si>
    <t>PPN246421347</t>
  </si>
  <si>
    <t>http://resolver.staatsbibliothek-berlin.de/SBB00010AA800000000</t>
  </si>
  <si>
    <t>Hamburg; Altona</t>
  </si>
  <si>
    <t>Symes Reise ins Reich Burmhan, Woodard's Schicksale auf Celebes, Bligh's Fahrt auf einem Boot von Tofoa nach Timor und Turner's Reise in Butan und Tibet; nebst einer Übersicht von Hinterindien und den ostindischen Inseln; für die Jugend und andere Leser</t>
  </si>
  <si>
    <t>PPN781636353</t>
  </si>
  <si>
    <t>PPN310114136</t>
  </si>
  <si>
    <t>http://resolver.staatsbibliothek-berlin.de/SBB0001562B00060000</t>
  </si>
  <si>
    <t>Alexander v. Humbolds Reisen um die Welt und durch das Innere von Südamerika</t>
  </si>
  <si>
    <t>Louck, ...; Humboldt, Alexander</t>
  </si>
  <si>
    <t>PPN771052766</t>
  </si>
  <si>
    <t>PPN771051581</t>
  </si>
  <si>
    <t>http://resolver.staatsbibliothek-berlin.de/SBB00010AA100010000</t>
  </si>
  <si>
    <t>Borrani</t>
  </si>
  <si>
    <t>PPN771543808</t>
  </si>
  <si>
    <t>PPN322273676</t>
  </si>
  <si>
    <t>http://resolver.staatsbibliothek-berlin.de/SBB00012D7A00020000</t>
  </si>
  <si>
    <t>Des Schotten Sir Georg Stuart Mackenzie Reise durch Island und des Engländers John Ross Reise zur Ausforschung des Baffins-Busens und einer Durchfahrt nordwestlich von Grönland; für die Jugend und andere Leser</t>
  </si>
  <si>
    <t>PPN78162584X</t>
  </si>
  <si>
    <t>PPN310113857</t>
  </si>
  <si>
    <t>http://resolver.staatsbibliothek-berlin.de/SBB0001562B00010000</t>
  </si>
  <si>
    <t>Versuch einer practischen Anweisung für Schullehrer, Hofmeister und Aeltern, welche die Verstandeskräfte ihrer Zöglinge und Kinder auf eine zweckmäßige Weise üben und schärfen wollen</t>
  </si>
  <si>
    <t>Pöhlmann, Johann Paul</t>
  </si>
  <si>
    <t>PPN769908616</t>
  </si>
  <si>
    <t>PPN332814955</t>
  </si>
  <si>
    <t>http://resolver.staatsbibliothek-berlin.de/SBB0001022400010000</t>
  </si>
  <si>
    <t>Erzählungen und Schilderungen vom Seelen- und Wanderleben, von der Lebensweise, der Jagd, dem Fange, und der Zähmung der Tiere ; mit 78 Illustrationen</t>
  </si>
  <si>
    <t>Roth, Richard; Reichenbach, Anton Benedikt</t>
  </si>
  <si>
    <t>PPN74368723X</t>
  </si>
  <si>
    <t>PPN571775438</t>
  </si>
  <si>
    <t>http://resolver.staatsbibliothek-berlin.de/SBB0000D32500020000</t>
  </si>
  <si>
    <t>Der Schnellzeichner; ein neues Malbuch für Schule und Elternhaus</t>
  </si>
  <si>
    <t>PPN745850499</t>
  </si>
  <si>
    <t>PPN22492821X</t>
  </si>
  <si>
    <t>http://resolver.staatsbibliothek-berlin.de/SBB0000D77800000000</t>
  </si>
  <si>
    <t>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t>
  </si>
  <si>
    <t>PPN781643902</t>
  </si>
  <si>
    <t>PPN310114330</t>
  </si>
  <si>
    <t>http://resolver.staatsbibliothek-berlin.de/SBB0001562B000B0000</t>
  </si>
  <si>
    <t>Nouvelle histoire naturelle</t>
  </si>
  <si>
    <t>Gide</t>
  </si>
  <si>
    <t>PPN770164560</t>
  </si>
  <si>
    <t>PPN330449559</t>
  </si>
  <si>
    <t>http://resolver.staatsbibliothek-berlin.de/SBB0001034300030000</t>
  </si>
  <si>
    <t>Welcher Afrika enthält</t>
  </si>
  <si>
    <t>Bauer, Johann Christian August</t>
  </si>
  <si>
    <t>Gräff</t>
  </si>
  <si>
    <t>PPN78161967X</t>
  </si>
  <si>
    <t>PPN13926664X</t>
  </si>
  <si>
    <t>http://resolver.staatsbibliothek-berlin.de/SBB0001561700020000</t>
  </si>
  <si>
    <t>Ländliche Spatziergänge in Gesprächen</t>
  </si>
  <si>
    <t>Weisse, Christian Friedrich; Hoppe, ...; Smith, Charlotte Turner</t>
  </si>
  <si>
    <t>PPN770920543</t>
  </si>
  <si>
    <t>PPN282367047</t>
  </si>
  <si>
    <t>http://resolver.staatsbibliothek-berlin.de/SBB0001098800020000</t>
  </si>
  <si>
    <t>Cerks, F.; Süs, G.; Wagner, Hermann</t>
  </si>
  <si>
    <t>Helmich &lt;Anders&gt;</t>
  </si>
  <si>
    <t>PPN742556115</t>
  </si>
  <si>
    <t>PPN487873203</t>
  </si>
  <si>
    <t>http://resolver.staatsbibliothek-berlin.de/SBB0000D08600070000</t>
  </si>
  <si>
    <t>Welcher Polynesien enthält</t>
  </si>
  <si>
    <t>PPN781620961</t>
  </si>
  <si>
    <t>PPN222721502</t>
  </si>
  <si>
    <t>http://resolver.staatsbibliothek-berlin.de/SBB0001561700030000</t>
  </si>
  <si>
    <t>Spiel und Spaß und noch etwas; ein Unterhaltungs- und Beschäftigungsbuch für kleinere und größere Kinder</t>
  </si>
  <si>
    <t>Dorenwell, K.</t>
  </si>
  <si>
    <t>PPN745709753</t>
  </si>
  <si>
    <t>PPN556102878</t>
  </si>
  <si>
    <t>http://resolver.staatsbibliothek-berlin.de/SBB0000D73300000000</t>
  </si>
  <si>
    <t>1915</t>
  </si>
  <si>
    <t>Reise von Alexandrien durch die Wüste und Palästina</t>
  </si>
  <si>
    <t>Grosse, Karl</t>
  </si>
  <si>
    <t>Schreck</t>
  </si>
  <si>
    <t>PPN770956084</t>
  </si>
  <si>
    <t>PPN558841171</t>
  </si>
  <si>
    <t>http://resolver.staatsbibliothek-berlin.de/SBB00010A0500020000</t>
  </si>
  <si>
    <t>Eilenburg</t>
  </si>
  <si>
    <t>Bilderbuch für Kinder</t>
  </si>
  <si>
    <t>Industrie-Comptoir</t>
  </si>
  <si>
    <t>PPN768150477</t>
  </si>
  <si>
    <t>PPN549282068</t>
  </si>
  <si>
    <t>http://resolver.staatsbibliothek-berlin.de/SBB0000EEAF00040000</t>
  </si>
  <si>
    <t>Les jeunes voyageurs; ou lettres sur la France, en prose et en vers ; ornées de quatre-vingt-huit gravures offrant la carte générale de France ... les noms des hommes celèbres, etc.</t>
  </si>
  <si>
    <t>A., L. N.; Taillard, Constant</t>
  </si>
  <si>
    <t>Lelong</t>
  </si>
  <si>
    <t>PPN771190557</t>
  </si>
  <si>
    <t>PPN578866609</t>
  </si>
  <si>
    <t>http://resolver.staatsbibliothek-berlin.de/SBB0001262B00000000</t>
  </si>
  <si>
    <t>PPN742090434</t>
  </si>
  <si>
    <t>PPN578682699</t>
  </si>
  <si>
    <t>http://resolver.staatsbibliothek-berlin.de/SBB0000D08600040000</t>
  </si>
  <si>
    <t>Bilderwerk zum Anschauungsunterricht für jüngere Kinder</t>
  </si>
  <si>
    <t>Staub, J.; Fischer, H.</t>
  </si>
  <si>
    <t>Hindermann &amp; Siebenmann</t>
  </si>
  <si>
    <t>PPN74619515X</t>
  </si>
  <si>
    <t>PPN282304843</t>
  </si>
  <si>
    <t>http://resolver.staatsbibliothek-berlin.de/SBB0000D82300030000</t>
  </si>
  <si>
    <t>Brasilien, in historischer, statistischer und naturhistorischer Hinsicht; Ein interessantes Lesebuch für die Jugend ; Mit ausgemahlten und schwarzen Kupfern</t>
  </si>
  <si>
    <t>PPN771059426</t>
  </si>
  <si>
    <t>PPN246421398</t>
  </si>
  <si>
    <t>http://resolver.staatsbibliothek-berlin.de/SBB00010AA800020000</t>
  </si>
  <si>
    <t>Reise nach dem Falkensteine, Selkethale, Mägdesprunge, Alexisbade und der Silberhütte</t>
  </si>
  <si>
    <t>PPN771234694</t>
  </si>
  <si>
    <t>PPN160015537</t>
  </si>
  <si>
    <t>http://resolver.staatsbibliothek-berlin.de/SBB0001263000020000</t>
  </si>
  <si>
    <t>Des Pfarrers Johann Campbell's beide Reisen in Süd-Afrika und James Prior's Kundschaftsreise nach der Ostküste von Afrika</t>
  </si>
  <si>
    <t>PPN781803861</t>
  </si>
  <si>
    <t>PPN310114438</t>
  </si>
  <si>
    <t>http://resolver.staatsbibliothek-berlin.de/SBB0001562B000C0000</t>
  </si>
  <si>
    <t>Das Thierreich</t>
  </si>
  <si>
    <t>Funke, C. Ph.</t>
  </si>
  <si>
    <t>PPN74681402X</t>
  </si>
  <si>
    <t>PPN746813635</t>
  </si>
  <si>
    <t>http://resolver.staatsbibliothek-berlin.de/SBB0000DBA900020000</t>
  </si>
  <si>
    <t>PPN746172389</t>
  </si>
  <si>
    <t>PPN282304851</t>
  </si>
  <si>
    <t>http://resolver.staatsbibliothek-berlin.de/SBB0000D82300010000</t>
  </si>
  <si>
    <t>Europa's Länder und Völker; ein lehrreiches Unterhaltungsbuch für die gebildete Jugend</t>
  </si>
  <si>
    <t>PPN770908896</t>
  </si>
  <si>
    <t>PPN236709186</t>
  </si>
  <si>
    <t>http://resolver.staatsbibliothek-berlin.de/SBB000107C100000000</t>
  </si>
  <si>
    <t>Für die ganz Kleinen</t>
  </si>
  <si>
    <t>PPN745723748</t>
  </si>
  <si>
    <t>PPN556103009</t>
  </si>
  <si>
    <t>http://resolver.staatsbibliothek-berlin.de/SBB0000D73300010000</t>
  </si>
  <si>
    <t>Für die Kleinen zwischen 5 und 8 Jahren</t>
  </si>
  <si>
    <t>PPN745725198</t>
  </si>
  <si>
    <t>PPN556103807</t>
  </si>
  <si>
    <t>http://resolver.staatsbibliothek-berlin.de/SBB0000D73300020000</t>
  </si>
  <si>
    <t>PPN770165508</t>
  </si>
  <si>
    <t>PPN330450166</t>
  </si>
  <si>
    <t>http://resolver.staatsbibliothek-berlin.de/SBB0001034300050000</t>
  </si>
  <si>
    <t>Der geometrische Jugendfreund oder populäre Darstellung der Grundlehren der Geometrie und Trigonometrie für Anfänger</t>
  </si>
  <si>
    <t>PPN746576080</t>
  </si>
  <si>
    <t>PPN566433621</t>
  </si>
  <si>
    <t>http://resolver.staatsbibliothek-berlin.de/SBB0000D92D00010000</t>
  </si>
  <si>
    <t>Süß, Gustav; Wagner, Hermann</t>
  </si>
  <si>
    <t>PPN751309451</t>
  </si>
  <si>
    <t>PPN578790483</t>
  </si>
  <si>
    <t>http://resolver.staatsbibliothek-berlin.de/SBB0000D08600080000</t>
  </si>
  <si>
    <t>Eversmann: von Orenburg nach Buchara; Murawiew: von Kaukasien durch Turkestan nach China; Ker Porter: von Odessa durch Georgien und Persien; Kinneir: von Konstantinopel durch Klein-Asien, Armenien und Kurdistan bis zum Ausfluß des Tigris; vier Reisen, für die Jugend und andere Leser</t>
  </si>
  <si>
    <t>Harnisch, Wilhelm; Schröter, J. F.</t>
  </si>
  <si>
    <t>PPN781641314</t>
  </si>
  <si>
    <t>PPN310114241</t>
  </si>
  <si>
    <t>http://resolver.staatsbibliothek-berlin.de/SBB0001562B00080000</t>
  </si>
  <si>
    <t>Der sichtbaren Welt Erster Theil: Aller vornehmsten Weltdinge, und menschlichen Handlungen, Abbildung und Benahmung</t>
  </si>
  <si>
    <t>Comenius, Johannes Amos</t>
  </si>
  <si>
    <t>Endt</t>
  </si>
  <si>
    <t>PPN770184375</t>
  </si>
  <si>
    <t>PPN360569781</t>
  </si>
  <si>
    <t>http://resolver.staatsbibliothek-berlin.de/SBB0001035F00010000</t>
  </si>
  <si>
    <t>1769</t>
  </si>
  <si>
    <t>Norimbergae</t>
  </si>
  <si>
    <t>Häkelschule für Damen; Die Kunst sämmtliche Häkelarbeiten zu erlernen ; zum Schul- und Hausgebrauch</t>
  </si>
  <si>
    <t>Leander, Charlotte</t>
  </si>
  <si>
    <t>Hennings und Hopf</t>
  </si>
  <si>
    <t>PPN766739171</t>
  </si>
  <si>
    <t>PPN565410644</t>
  </si>
  <si>
    <t>http://resolver.staatsbibliothek-berlin.de/SBB0000F0DC00000000</t>
  </si>
  <si>
    <t>PPN771542097</t>
  </si>
  <si>
    <t>PPN771538529</t>
  </si>
  <si>
    <t>http://resolver.staatsbibliothek-berlin.de/SBB00012D7A00010000</t>
  </si>
  <si>
    <t>PPN768261457</t>
  </si>
  <si>
    <t>PPN768260655</t>
  </si>
  <si>
    <t>http://resolver.staatsbibliothek-berlin.de/SBB0000F60700000000</t>
  </si>
  <si>
    <t>Burkhardt's Reise durch Syrien, Palästina, Aegypten und Nubien nach Arabien und Salt's zweite Reise nach Abyssinien; für die Jugend und andere Leser</t>
  </si>
  <si>
    <t>PPN781642620</t>
  </si>
  <si>
    <t>PPN310114292</t>
  </si>
  <si>
    <t>http://resolver.staatsbibliothek-berlin.de/SBB0001562B000A0000</t>
  </si>
  <si>
    <t>Orbis sensualium picti pars prima; hot est omnium principalium in mundo rerum, &amp; in vita actionum, pictura &amp; nomenclatura; editio longe auctior &amp; emendatior, cum titulorum jaxtra atque vocab lorum indice</t>
  </si>
  <si>
    <t>PPN770183719</t>
  </si>
  <si>
    <t>PPN360569072</t>
  </si>
  <si>
    <t>http://resolver.staatsbibliothek-berlin.de/SBB0001035F00000000</t>
  </si>
  <si>
    <t>Der Papparbeiter, oder Anleitung in Pappe zu arbeiten; Vorzüglich Erziehern gewidmet</t>
  </si>
  <si>
    <t>Erziehungsanstalt</t>
  </si>
  <si>
    <t>PPN770510426</t>
  </si>
  <si>
    <t>PPN23642971X</t>
  </si>
  <si>
    <t>http://resolver.staatsbibliothek-berlin.de/SBB000104F600000000</t>
  </si>
  <si>
    <t>Welcher die Thiere und Pflanzen betrachtet</t>
  </si>
  <si>
    <t>PPN769093051</t>
  </si>
  <si>
    <t>PPN571070116</t>
  </si>
  <si>
    <t>http://resolver.staatsbibliothek-berlin.de/SBB0000F86600010000</t>
  </si>
  <si>
    <t>1760</t>
  </si>
  <si>
    <t>Leipzig; Frankfurt</t>
  </si>
  <si>
    <t>Der Papparbeiter, oder Anleitung in Pappe zu arbeiten</t>
  </si>
  <si>
    <t>PPN770512070</t>
  </si>
  <si>
    <t>PPN342423878</t>
  </si>
  <si>
    <t>http://resolver.staatsbibliothek-berlin.de/SBB0000EF6000030000</t>
  </si>
  <si>
    <t>Anatomie</t>
  </si>
  <si>
    <t>PPN770545920</t>
  </si>
  <si>
    <t>PPN282298754</t>
  </si>
  <si>
    <t>http://resolver.staatsbibliothek-berlin.de/SBB0001052800040000</t>
  </si>
  <si>
    <t>PPN770164935</t>
  </si>
  <si>
    <t>PPN330449966</t>
  </si>
  <si>
    <t>http://resolver.staatsbibliothek-berlin.de/SBB0001034300040000</t>
  </si>
  <si>
    <t>Des Schotten Melish Reisen durch die vereinten Staaten von Nordamerika und einen Theil von Kanada in den Jahren 1806 - 1811; für die Jugend und andere Leser</t>
  </si>
  <si>
    <t>Harnisch, Wilhelm; Melish, John</t>
  </si>
  <si>
    <t>PPN78162813X</t>
  </si>
  <si>
    <t>PPN310113903</t>
  </si>
  <si>
    <t>http://resolver.staatsbibliothek-berlin.de/SBB0001562B00020000</t>
  </si>
  <si>
    <t>Der Schnellzeichner</t>
  </si>
  <si>
    <t>PPN745999409</t>
  </si>
  <si>
    <t>PPN572610823</t>
  </si>
  <si>
    <t>http://resolver.staatsbibliothek-berlin.de/SBB0000D77800020000</t>
  </si>
  <si>
    <t>Für den Schüler</t>
  </si>
  <si>
    <t>PPN76826264X</t>
  </si>
  <si>
    <t>PPN390758183</t>
  </si>
  <si>
    <t>http://resolver.staatsbibliothek-berlin.de/SBB0000F60C00010000</t>
  </si>
  <si>
    <t>Die nützliche Welt</t>
  </si>
  <si>
    <t>Graß und Barth</t>
  </si>
  <si>
    <t>PPN769036775</t>
  </si>
  <si>
    <t>PPN769036473</t>
  </si>
  <si>
    <t>http://resolver.staatsbibliothek-berlin.de/SBB0000F80F00020000</t>
  </si>
  <si>
    <t>Les Études convenables aux demoiselles; Contenant la grammaire, la poésie, la rhétorique, le commerce des lettres ... et un court traité d'arithméthique ; ouvrage destiné aux jeunes pensionnaires des communautés et maisons religieuses</t>
  </si>
  <si>
    <t>Les Libraires Associés</t>
  </si>
  <si>
    <t>PPN757647758</t>
  </si>
  <si>
    <t>PPN556633229</t>
  </si>
  <si>
    <t>http://resolver.staatsbibliothek-berlin.de/SBB0000EDCA00000000</t>
  </si>
  <si>
    <t>Neue Spaziergänge eines Naturforschers</t>
  </si>
  <si>
    <t>Gey-Heinze, Marie; Marshall, William</t>
  </si>
  <si>
    <t>Seemann</t>
  </si>
  <si>
    <t>PPN743875605</t>
  </si>
  <si>
    <t>PPN282259015</t>
  </si>
  <si>
    <t>http://resolver.staatsbibliothek-berlin.de/SBB0000D35800020000</t>
  </si>
  <si>
    <t>PPN768148014</t>
  </si>
  <si>
    <t>PPN549281878</t>
  </si>
  <si>
    <t>http://resolver.staatsbibliothek-berlin.de/SBB0000EEAF00030000</t>
  </si>
  <si>
    <t>Huth, H.; Süs, H.; Wagner, Hermann</t>
  </si>
  <si>
    <t>PPN742072193</t>
  </si>
  <si>
    <t>PPN487871723</t>
  </si>
  <si>
    <t>http://resolver.staatsbibliothek-berlin.de/SBB0000D08600010000</t>
  </si>
  <si>
    <t>PPN771059760</t>
  </si>
  <si>
    <t>PPN254158781</t>
  </si>
  <si>
    <t>http://resolver.staatsbibliothek-berlin.de/SBB000107C100060000</t>
  </si>
  <si>
    <t>Ny orbis pictus</t>
  </si>
  <si>
    <t>Wasenius</t>
  </si>
  <si>
    <t>PPN757406432</t>
  </si>
  <si>
    <t>PPN282389571</t>
  </si>
  <si>
    <t>http://resolver.staatsbibliothek-berlin.de/SBB0000ED7600020000</t>
  </si>
  <si>
    <t>Helsingfors</t>
  </si>
  <si>
    <t>Handbuch der Naturgeschichte der drei Reiche; für Schule und Haus</t>
  </si>
  <si>
    <t>Gräfe, Heinrich; Naumann, Johann Friedrich</t>
  </si>
  <si>
    <t>Reichart</t>
  </si>
  <si>
    <t>PPN770202357</t>
  </si>
  <si>
    <t>PPN153680539</t>
  </si>
  <si>
    <t>http://resolver.staatsbibliothek-berlin.de/SBB0001039A00000000</t>
  </si>
  <si>
    <t>Eisleben [u.a.]</t>
  </si>
  <si>
    <t>Erzählungen und Schilderungen von den Lebensweise, den Sitten und Gewohnheiten der Tiere ; mit 100 Illustrationen</t>
  </si>
  <si>
    <t>PPN743686411</t>
  </si>
  <si>
    <t>PPN571775403</t>
  </si>
  <si>
    <t>http://resolver.staatsbibliothek-berlin.de/SBB0000D32500010000</t>
  </si>
  <si>
    <t>Süs, G.; Wagner, Hermann</t>
  </si>
  <si>
    <t>PPN742553876</t>
  </si>
  <si>
    <t>PPN487871898</t>
  </si>
  <si>
    <t>http://resolver.staatsbibliothek-berlin.de/SBB0000D08600060000</t>
  </si>
  <si>
    <t>PPN77016580X</t>
  </si>
  <si>
    <t>PPN33045031X</t>
  </si>
  <si>
    <t>http://resolver.staatsbibliothek-berlin.de/SBB0001034300060000</t>
  </si>
  <si>
    <t>Naturgeschichte der merkwürdigsten fremden Thiere</t>
  </si>
  <si>
    <t>Gressler, F. G. L.</t>
  </si>
  <si>
    <t>Schulbuchh. des Thüringer Lehrervereins</t>
  </si>
  <si>
    <t>PPN769045324</t>
  </si>
  <si>
    <t>PPN371742072</t>
  </si>
  <si>
    <t>http://resolver.staatsbibliothek-berlin.de/SBB0000EA9500050000</t>
  </si>
  <si>
    <t>Langensalza</t>
  </si>
  <si>
    <t>Kreis der Ausfüllung des Systems; Botanik; Mineralogie</t>
  </si>
  <si>
    <t>PPN770544304</t>
  </si>
  <si>
    <t>PPN28229872X</t>
  </si>
  <si>
    <t>http://resolver.staatsbibliothek-berlin.de/SBB0001052800030000</t>
  </si>
  <si>
    <t>Bilder zum Anschauungs-Unterricht für die Jugend</t>
  </si>
  <si>
    <t>PPN743962044</t>
  </si>
  <si>
    <t>PPN266381871</t>
  </si>
  <si>
    <t>http://resolver.staatsbibliothek-berlin.de/SBB0000D4B200000000</t>
  </si>
  <si>
    <t>Eßlingen am Neckar</t>
  </si>
  <si>
    <t>Von der Waldbehandlung und Waldbenutzung und von der Baumsaat und Baumpflanzung</t>
  </si>
  <si>
    <t>PPN770101402</t>
  </si>
  <si>
    <t>PPN430257589</t>
  </si>
  <si>
    <t>http://resolver.staatsbibliothek-berlin.de/SBB000102C800020000</t>
  </si>
  <si>
    <t>Kleine Weltkunde, oder das Wissenwertheste aus der Erdkunde, Geschichte, Naturbeschreibung, Naturlehre, Gewerb-, Himmels- und Menschenkunde als Ein Unterrichtsgegenstand; Ein Lehr- und Lesebuch für den ersten Realunterricht</t>
  </si>
  <si>
    <t>PPN768262399</t>
  </si>
  <si>
    <t>PPN390758167</t>
  </si>
  <si>
    <t>http://resolver.staatsbibliothek-berlin.de/SBB0000F60C00000000</t>
  </si>
  <si>
    <t>Von der Natur und dem Nutzen der vorzüglichsten Bäume und Sträucher</t>
  </si>
  <si>
    <t>PPN770100732</t>
  </si>
  <si>
    <t>PPN430257570</t>
  </si>
  <si>
    <t>http://resolver.staatsbibliothek-berlin.de/SBB000102C800010000</t>
  </si>
  <si>
    <t>Süs, Gust.; Wagner, Hermann</t>
  </si>
  <si>
    <t>PPN742086356</t>
  </si>
  <si>
    <t>PPN578680335</t>
  </si>
  <si>
    <t>http://resolver.staatsbibliothek-berlin.de/SBB0000D08600020000</t>
  </si>
  <si>
    <t>In die Natur!; Biographieen aus dem Naturleben für die Jugend und ihre Freunde</t>
  </si>
  <si>
    <t>Huth, H.; Wagner, Hermann</t>
  </si>
  <si>
    <t>PPN742070875</t>
  </si>
  <si>
    <t>PPN456510931</t>
  </si>
  <si>
    <t>http://resolver.staatsbibliothek-berlin.de/SBB0000D08600000000</t>
  </si>
  <si>
    <t>Haufe, Ewald</t>
  </si>
  <si>
    <t>PPN741639092</t>
  </si>
  <si>
    <t>PPN559162928</t>
  </si>
  <si>
    <t>http://resolver.staatsbibliothek-berlin.de/SBB0000D02600020000</t>
  </si>
  <si>
    <t>Das Buch der Natur</t>
  </si>
  <si>
    <t>PPN757127320</t>
  </si>
  <si>
    <t>PPN57877996X</t>
  </si>
  <si>
    <t>http://resolver.staatsbibliothek-berlin.de/SBB0000D21D00040000</t>
  </si>
  <si>
    <t>Hunde und Katzen, Ziegen und Schafe, Hausthiere der Fremde, Unser Federvieh: Taube, Hühner, Enten und Gänse, Truthühner, Pfau, Schwan und Storch; mit 120 Text-Abb., fünf Tonbildern und einem bunten Titelbilde</t>
  </si>
  <si>
    <t>Pösche, Hermann</t>
  </si>
  <si>
    <t>PPN743862635</t>
  </si>
  <si>
    <t>PPN322678986</t>
  </si>
  <si>
    <t>http://resolver.staatsbibliothek-berlin.de/SBB0000D35F00010000</t>
  </si>
  <si>
    <t>Caroline Louise &lt; Mecklenburg-Schwerin, Erbprinzessin&gt;; Bertuch, Friedrich Justin</t>
  </si>
  <si>
    <t>Industrie Comptoir</t>
  </si>
  <si>
    <t>PPN766349438</t>
  </si>
  <si>
    <t>PPN560045247</t>
  </si>
  <si>
    <t>http://resolver.staatsbibliothek-berlin.de/SBB0000EEAF00020000</t>
  </si>
  <si>
    <t>Les jeunes voyageurs</t>
  </si>
  <si>
    <t>A., L. N.; Taillard, Constant; Perrot, A. M.; Blanchard, ...</t>
  </si>
  <si>
    <t>PPN771190778</t>
  </si>
  <si>
    <t>PPN578866676</t>
  </si>
  <si>
    <t>http://resolver.staatsbibliothek-berlin.de/SBB0001262B00010000</t>
  </si>
  <si>
    <t>PPN768151384</t>
  </si>
  <si>
    <t>PPN549282416</t>
  </si>
  <si>
    <t>http://resolver.staatsbibliothek-berlin.de/SBB0000EEAF00060000</t>
  </si>
  <si>
    <t>PPN77106070X</t>
  </si>
  <si>
    <t>PPN254158854</t>
  </si>
  <si>
    <t>http://resolver.staatsbibliothek-berlin.de/SBB000107C100070000</t>
  </si>
  <si>
    <t>[Kreis der Arten, als Repräsentanten der Klassen und Ordnungen]</t>
  </si>
  <si>
    <t>PPN770542735</t>
  </si>
  <si>
    <t>PPN282298738</t>
  </si>
  <si>
    <t>http://resolver.staatsbibliothek-berlin.de/SBB0001052800010000</t>
  </si>
  <si>
    <t>Reise von Belgrad bis in den Hafen von Alexandrien</t>
  </si>
  <si>
    <t>PPN770954898</t>
  </si>
  <si>
    <t>PPN558841082</t>
  </si>
  <si>
    <t>http://resolver.staatsbibliothek-berlin.de/SBB00010A0500010000</t>
  </si>
  <si>
    <t>Das Mineral- und Pflanzenreich</t>
  </si>
  <si>
    <t>PPN741503263</t>
  </si>
  <si>
    <t>PPN559162863</t>
  </si>
  <si>
    <t>http://resolver.staatsbibliothek-berlin.de/SBB0000D02600010000</t>
  </si>
  <si>
    <t>Der stereometrische Jugendfreund oder populäre Darstellung der Grundlehren der Stereometrie für Anfänger</t>
  </si>
  <si>
    <t>PPN746577885</t>
  </si>
  <si>
    <t>PPN566434121</t>
  </si>
  <si>
    <t>http://resolver.staatsbibliothek-berlin.de/SBB0000D93100000000</t>
  </si>
  <si>
    <t>PPN768153476</t>
  </si>
  <si>
    <t>PPN549279016</t>
  </si>
  <si>
    <t>http://resolver.staatsbibliothek-berlin.de/SBB0000EEAF00080000</t>
  </si>
  <si>
    <t>Naturgeschichte der merkwürdigsten fremden Thiere für Kinder; mit 12 lithograph. Taf., nebst vielen zwischen den Text gedruckten Abb.</t>
  </si>
  <si>
    <t>Greßler, Friedrich Gustav Ludwig</t>
  </si>
  <si>
    <t>Schulbuchh. d.Th. L. V.</t>
  </si>
  <si>
    <t>PPN769113605</t>
  </si>
  <si>
    <t>PPN558506364</t>
  </si>
  <si>
    <t>http://resolver.staatsbibliothek-berlin.de/SBB0000EA9500070000</t>
  </si>
  <si>
    <t>Alexander Caldcleugh's Reisen in Südamerika, John Luccock's Streifereien im südlichen Brasilien und des Prinzen Maximilian zu Neuwied Reise in Brasilien; für die Jugend und andere Leser</t>
  </si>
  <si>
    <t>PPN781805856</t>
  </si>
  <si>
    <t>PPN310114551</t>
  </si>
  <si>
    <t>http://resolver.staatsbibliothek-berlin.de/SBB0001562B000E0000</t>
  </si>
  <si>
    <t>Fabricius, Johann C.</t>
  </si>
  <si>
    <t>PPN750717688</t>
  </si>
  <si>
    <t>PPN157138720</t>
  </si>
  <si>
    <t>http://resolver.staatsbibliothek-berlin.de/SBB0000E3C200000000</t>
  </si>
  <si>
    <t>Palm; Junge</t>
  </si>
  <si>
    <t>PPN769909639</t>
  </si>
  <si>
    <t>PPN332875105</t>
  </si>
  <si>
    <t>http://resolver.staatsbibliothek-berlin.de/SBB0001022400020000</t>
  </si>
  <si>
    <t>Erlangen; [Erlangen]</t>
  </si>
  <si>
    <t>... welcher das Thierreich enthält. Mit 283 Abbildungen auf 19 Tafeln und einem Titelkupfer</t>
  </si>
  <si>
    <t>PPN769121500</t>
  </si>
  <si>
    <t>PPN557899168</t>
  </si>
  <si>
    <t>http://resolver.staatsbibliothek-berlin.de/SBB0000F8B600010000</t>
  </si>
  <si>
    <t>Von den auf der Erde sich ereignenden Phänomenen</t>
  </si>
  <si>
    <t>PPN746838662</t>
  </si>
  <si>
    <t>PPN236980084</t>
  </si>
  <si>
    <t>http://resolver.staatsbibliothek-berlin.de/SBB0000DBC600020000</t>
  </si>
  <si>
    <t>1779</t>
  </si>
  <si>
    <t>Alexander Selkirchs sonderbare Schicksale zu Wasser und zu Lande; zur Erleichterung des geographischen Unterrichts für die Jugend der mittlern Stände und zum Selbstunterricht</t>
  </si>
  <si>
    <t>Frölich</t>
  </si>
  <si>
    <t>PPN78161354X</t>
  </si>
  <si>
    <t>PPN139266607</t>
  </si>
  <si>
    <t>http://resolver.staatsbibliothek-berlin.de/SBB0001561700000000</t>
  </si>
  <si>
    <t>Naturgeschichte und Technologie für Lehrer in Schulen und Liebhaber dieser Wissenschaften</t>
  </si>
  <si>
    <t>PPN746811675</t>
  </si>
  <si>
    <t>PPN240610407</t>
  </si>
  <si>
    <t>http://resolver.staatsbibliothek-berlin.de/SBB0000DBA900000000</t>
  </si>
  <si>
    <t>Lustreisen mit Kindern in den Harz</t>
  </si>
  <si>
    <t>PPN77123578X</t>
  </si>
  <si>
    <t>PPN160015529</t>
  </si>
  <si>
    <t>http://resolver.staatsbibliothek-berlin.de/SBB0001263000040000</t>
  </si>
  <si>
    <t>Hasse, Ernst; Wagner, Hermann</t>
  </si>
  <si>
    <t>PPN746056303</t>
  </si>
  <si>
    <t>PPN48440086X</t>
  </si>
  <si>
    <t>http://resolver.staatsbibliothek-berlin.de/SBB0000D21D00030000</t>
  </si>
  <si>
    <t>Naturgeschichte für die Jugend und zum Selbstunterricht</t>
  </si>
  <si>
    <t>Reider, Jakob Ernst von</t>
  </si>
  <si>
    <t>PPN770474179</t>
  </si>
  <si>
    <t>PPN491315511</t>
  </si>
  <si>
    <t>http://resolver.staatsbibliothek-berlin.de/SBB000104B700000000</t>
  </si>
  <si>
    <t>Leipzig; Nürnberg</t>
  </si>
  <si>
    <t>Dialogen für Kinder und Zöglinge über die Natur, zur Aufklärung ihres Verstandes und Veredlung ihres Herzens</t>
  </si>
  <si>
    <t>Schulz, Christian</t>
  </si>
  <si>
    <t>PPN746274831</t>
  </si>
  <si>
    <t>PPN574537864</t>
  </si>
  <si>
    <t>http://resolver.staatsbibliothek-berlin.de/SBB0000D86900000000</t>
  </si>
  <si>
    <t>PPN771195893</t>
  </si>
  <si>
    <t>PPN160015480</t>
  </si>
  <si>
    <t>http://resolver.staatsbibliothek-berlin.de/SBB0001263000010000</t>
  </si>
  <si>
    <t>PPN742088790</t>
  </si>
  <si>
    <t>PPN578791137</t>
  </si>
  <si>
    <t>http://resolver.staatsbibliothek-berlin.de/SBB0000D08600030000</t>
  </si>
  <si>
    <t>Schreibers kleiner Atlas der Mineralogie</t>
  </si>
  <si>
    <t>F. Schreiber</t>
  </si>
  <si>
    <t>PPN742570010</t>
  </si>
  <si>
    <t>PPN282403159</t>
  </si>
  <si>
    <t>http://resolver.staatsbibliothek-berlin.de/SBB0000D22A00010000</t>
  </si>
  <si>
    <t>Esslingen [u.a.]</t>
  </si>
  <si>
    <t>... welcher das Thierreich enthält. Mit 23 Abbildungen auf 19 Tafeln und einem Titelkupfer</t>
  </si>
  <si>
    <t>Hochstetter, Christian Ferdinand; Rebau, Heinrich</t>
  </si>
  <si>
    <t>PPN769383483</t>
  </si>
  <si>
    <t>PPN236459430</t>
  </si>
  <si>
    <t>http://resolver.staatsbibliothek-berlin.de/SBB0000F8B600030000</t>
  </si>
  <si>
    <t>Merckwürdige Reisen in fremde Welttheile</t>
  </si>
  <si>
    <t>Glatz, Jacob</t>
  </si>
  <si>
    <t>Bureau für Litteratur</t>
  </si>
  <si>
    <t>PPN781820944</t>
  </si>
  <si>
    <t>PPN216200822</t>
  </si>
  <si>
    <t>http://resolver.staatsbibliothek-berlin.de/SBB0001566600030000</t>
  </si>
  <si>
    <t>Fürth</t>
  </si>
  <si>
    <t>PPN770166008</t>
  </si>
  <si>
    <t>PPN330450697</t>
  </si>
  <si>
    <t>http://resolver.staatsbibliothek-berlin.de/SBB0001034300070000</t>
  </si>
  <si>
    <t>Flinzer, Fedor; Marshall, William</t>
  </si>
  <si>
    <t>PPN743857429</t>
  </si>
  <si>
    <t>PPN282259023</t>
  </si>
  <si>
    <t>http://resolver.staatsbibliothek-berlin.de/SBB0000D35800010000</t>
  </si>
  <si>
    <t>PPN769035515</t>
  </si>
  <si>
    <t>PPN76903487X</t>
  </si>
  <si>
    <t>http://resolver.staatsbibliothek-berlin.de/SBB0000F80F00010000</t>
  </si>
  <si>
    <t>Neu-Spanien oder Mexico in historischer, statistischer und Naturhistorischer Hinsicht; Ein interessantes Lesebuch für die Jugend ; Mit ausgemahlten und schwarzen Kupfern</t>
  </si>
  <si>
    <t>PPN771060718</t>
  </si>
  <si>
    <t>PPN24642141X</t>
  </si>
  <si>
    <t>http://resolver.staatsbibliothek-berlin.de/SBB00010AA800030000</t>
  </si>
  <si>
    <t>Reise um die Erde gemacht von A. J. von Krusenstern und G. H. von Langsdorff; nebst Golownins Gefangenschaft in Japan; für die Jugend und andere Leser</t>
  </si>
  <si>
    <t>PPN781634156</t>
  </si>
  <si>
    <t>PPN310114020</t>
  </si>
  <si>
    <t>http://resolver.staatsbibliothek-berlin.de/SBB0001562B00040000</t>
  </si>
  <si>
    <t>J. Staubs Bilderwerk zum Anschauungsunterricht für jüngere Kinder; ein Buch für Haus und Schule ; vier Hefte mit 48 Doppeltafeln in Farbendruck und einem Anhang von Liedern, Erzählungen und Märchen</t>
  </si>
  <si>
    <t>Fischer, J.; Staub, Johannes</t>
  </si>
  <si>
    <t>PPN630139504</t>
  </si>
  <si>
    <t>PPN282304827</t>
  </si>
  <si>
    <t>http://resolver.staatsbibliothek-berlin.de/SBB0000D82300000000</t>
  </si>
  <si>
    <t>Mineralreich</t>
  </si>
  <si>
    <t>PPN770204333</t>
  </si>
  <si>
    <t>PPN153680628</t>
  </si>
  <si>
    <t>http://resolver.staatsbibliothek-berlin.de/SBB0001039A00030000</t>
  </si>
  <si>
    <t>... welcher das Pflanzenreich und Mineralreich enthält. Mit 101 Abbildungen auf 11 Tafeln nebst einem Titelkupfer</t>
  </si>
  <si>
    <t>Hochstetter, Ch. F.; Dertinger, Ernst; Gebauer, Christian August</t>
  </si>
  <si>
    <t>PPN769122159</t>
  </si>
  <si>
    <t>PPN557899214</t>
  </si>
  <si>
    <t>http://resolver.staatsbibliothek-berlin.de/SBB0000F8B600020000</t>
  </si>
  <si>
    <t>PPN770912710</t>
  </si>
  <si>
    <t>PPN242478166</t>
  </si>
  <si>
    <t>http://resolver.staatsbibliothek-berlin.de/SBB000107C100040000</t>
  </si>
  <si>
    <t>Buch für Kinder</t>
  </si>
  <si>
    <t>Hold, Ernst</t>
  </si>
  <si>
    <t>PPN767226372</t>
  </si>
  <si>
    <t>PPN680552677</t>
  </si>
  <si>
    <t>http://resolver.staatsbibliothek-berlin.de/SBB0000F32600000000</t>
  </si>
  <si>
    <t>Das Buch der Natur; Naturwissenschaftliche Lebensbilder für Jung und Alt</t>
  </si>
  <si>
    <t>PPN742564150</t>
  </si>
  <si>
    <t>PPN484400754</t>
  </si>
  <si>
    <t>http://resolver.staatsbibliothek-berlin.de/SBB0000D21D00000000</t>
  </si>
  <si>
    <t>Gressler, Friedrich Gustav Ludwig</t>
  </si>
  <si>
    <t>PPN756440971</t>
  </si>
  <si>
    <t>PPN454734123</t>
  </si>
  <si>
    <t>http://resolver.staatsbibliothek-berlin.de/SBB0000EA9500000000</t>
  </si>
  <si>
    <t>PPN75171545X</t>
  </si>
  <si>
    <t>PPN574537880</t>
  </si>
  <si>
    <t>http://resolver.staatsbibliothek-berlin.de/SBB0000D86900030000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</si>
  <si>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t>
  </si>
  <si>
    <t>PPN771537298</t>
  </si>
  <si>
    <t>PPN322273358</t>
  </si>
  <si>
    <t>http://resolver.staatsbibliothek-berlin.de/SBB00012D7A00000000</t>
  </si>
  <si>
    <t>Naturgeschichte; das Thierreich</t>
  </si>
  <si>
    <t>PPN746812981</t>
  </si>
  <si>
    <t>PPN55759149X</t>
  </si>
  <si>
    <t>http://resolver.staatsbibliothek-berlin.de/SBB0000DBA900010000</t>
  </si>
  <si>
    <t>Pennsylvanien, in historischer, statistischer und naturhistorischer Hinsicht; Ein interessantes Lesebuch für die Jugend ; Mit ausgemahlten Kupfern</t>
  </si>
  <si>
    <t>PPN771062885</t>
  </si>
  <si>
    <t>PPN771062516</t>
  </si>
  <si>
    <t>http://resolver.staatsbibliothek-berlin.de/SBB00010AA800050000</t>
  </si>
  <si>
    <t>Der kleine Nußknacker; [1200 Kinder-Rätsel, Scherzfragen, Rebusse, Spielliedchen, Verschen und Gebete</t>
  </si>
  <si>
    <t>Lausch, Ernst</t>
  </si>
  <si>
    <t>Heinsius</t>
  </si>
  <si>
    <t>PPN745821405</t>
  </si>
  <si>
    <t>PPN745821170</t>
  </si>
  <si>
    <t>http://resolver.staatsbibliothek-berlin.de/SBB0000D75700000000</t>
  </si>
  <si>
    <t>Naturgemälde der ganzen Welt; Abbildungen aus dem Thier- und Pflanzenreich aller Zonen für die Jugend ; 48 colorirte Tafeln nebst einem beschreibenden Text</t>
  </si>
  <si>
    <t>Wagner, Hermann; Votteler, C.</t>
  </si>
  <si>
    <t>PPN744047501</t>
  </si>
  <si>
    <t>PPN578793059</t>
  </si>
  <si>
    <t>http://resolver.staatsbibliothek-berlin.de/SBB0000D4B200030000</t>
  </si>
  <si>
    <t>PPN768153115</t>
  </si>
  <si>
    <t>PPN549278621</t>
  </si>
  <si>
    <t>http://resolver.staatsbibliothek-berlin.de/SBB0000EEAF00070000</t>
  </si>
  <si>
    <t>Naturgeschichte der in Deutschland einheimischen Thiere für Kinder</t>
  </si>
  <si>
    <t>PPN756441307</t>
  </si>
  <si>
    <t>PPN558486657</t>
  </si>
  <si>
    <t>http://resolver.staatsbibliothek-berlin.de/SBB0000EA9500010000</t>
  </si>
  <si>
    <t>PPN770512925</t>
  </si>
  <si>
    <t>PPN342424092</t>
  </si>
  <si>
    <t>http://resolver.staatsbibliothek-berlin.de/SBB0000EF6000040000</t>
  </si>
  <si>
    <t>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t>
  </si>
  <si>
    <t>PPN745232752</t>
  </si>
  <si>
    <t>PPN565668250</t>
  </si>
  <si>
    <t>http://resolver.staatsbibliothek-berlin.de/SBB0000D67200000000</t>
  </si>
  <si>
    <t>PPN746141734</t>
  </si>
  <si>
    <t>PPN236462474</t>
  </si>
  <si>
    <t>http://resolver.staatsbibliothek-berlin.de/SBB0000D81200000000</t>
  </si>
  <si>
    <t>Stettiner Puppen-Kochbuch</t>
  </si>
  <si>
    <t>Braun, Richard</t>
  </si>
  <si>
    <t>PPN770576176</t>
  </si>
  <si>
    <t>PPN310905974</t>
  </si>
  <si>
    <t>http://resolver.staatsbibliothek-berlin.de/SBB0001057B00000000</t>
  </si>
  <si>
    <t>Stettin</t>
  </si>
  <si>
    <t>Wanderungen durch die Sternenwelt; Ein Geschenk für die reifere Jugend ; Mit 12 col. Kupfern</t>
  </si>
  <si>
    <t>Thomas; Teubner</t>
  </si>
  <si>
    <t>PPN769377319</t>
  </si>
  <si>
    <t>PPN553686429</t>
  </si>
  <si>
    <t>http://resolver.staatsbibliothek-berlin.de/SBB0000F95900000000</t>
  </si>
  <si>
    <t>Wanderungen durch das sächsische Erzgebirge; ein belehrrendes und unterhaltendes Lesebuch für Kinder von 8-14 Jahren</t>
  </si>
  <si>
    <t>PPN771005121</t>
  </si>
  <si>
    <t>PPN557915163</t>
  </si>
  <si>
    <t>http://resolver.staatsbibliothek-berlin.de/SBB00010A5300000000</t>
  </si>
  <si>
    <t>Illustrirtes Spielbuch für Knaben; 1001 unterhaltende und anregende Belustigungen, Spiele und Beschäftigungen für Körper und Geist, im Freien sowie im Zimmer</t>
  </si>
  <si>
    <t>PPN74602598X</t>
  </si>
  <si>
    <t>PPN578811650</t>
  </si>
  <si>
    <t>http://resolver.staatsbibliothek-berlin.de/SBB0000D7C000000000</t>
  </si>
  <si>
    <t>Zonen-Bilder; Natur- und Sittengemälde für die reifere Jugend</t>
  </si>
  <si>
    <t>Stoppani</t>
  </si>
  <si>
    <t>PPN781610877</t>
  </si>
  <si>
    <t>PPN559632398</t>
  </si>
  <si>
    <t>http://resolver.staatsbibliothek-berlin.de/SBB0001560F00000000</t>
  </si>
  <si>
    <t>Illustrierte Naturgeschichte für die Jugend; zur Selbstbelehrung und für den ersten Unterricht</t>
  </si>
  <si>
    <t>Lutz, Karl G.; Berge, Friedrich</t>
  </si>
  <si>
    <t>PPN742584038</t>
  </si>
  <si>
    <t>PPN548402760</t>
  </si>
  <si>
    <t>http://resolver.staatsbibliothek-berlin.de/SBB0000D25100000000</t>
  </si>
  <si>
    <t>1889</t>
  </si>
  <si>
    <t>Kurze Reisebeschreibung in die drey Urkantone; ein Geschenk für die schweizerische Schuljugend auf das Jahr 1828</t>
  </si>
  <si>
    <t>Zemp, L.; Egli, Bernard; Rietsch, Nikolaus</t>
  </si>
  <si>
    <t>Anich</t>
  </si>
  <si>
    <t>PPN771005962</t>
  </si>
  <si>
    <t>PPN572272979</t>
  </si>
  <si>
    <t>http://resolver.staatsbibliothek-berlin.de/SBB00010A5500000000</t>
  </si>
  <si>
    <t>Im Reiche der Technik; Geschichten für Arbeiterkinder</t>
  </si>
  <si>
    <t>Bergold, Curt; Woldt, Richard</t>
  </si>
  <si>
    <t>Kaden</t>
  </si>
  <si>
    <t>PPN75668742X</t>
  </si>
  <si>
    <t>PPN409904473</t>
  </si>
  <si>
    <t>http://resolver.staatsbibliothek-berlin.de/SBB0000EBC000000000</t>
  </si>
  <si>
    <t>Von Kindern, die Sorgenpfade ziehen; Bilder aus Jammer und Not unsrer Kinderwelt für große und kleine Leute, die Mitleid haben</t>
  </si>
  <si>
    <t>Püschel, Paul</t>
  </si>
  <si>
    <t>PPN770852165</t>
  </si>
  <si>
    <t>PPN444860681</t>
  </si>
  <si>
    <t>http://resolver.staatsbibliothek-berlin.de/SBB0001070700000000</t>
  </si>
  <si>
    <t>Naturgeschichte einer Kerze; sechs Vorlesungen für die Jugend</t>
  </si>
  <si>
    <t>Oppenheim</t>
  </si>
  <si>
    <t>PPN741220075</t>
  </si>
  <si>
    <t>PPN557068509</t>
  </si>
  <si>
    <t>http://resolver.staatsbibliothek-berlin.de/SBB0000CF5400000000</t>
  </si>
  <si>
    <t>Chemisches Experimentierbuch für Knaben</t>
  </si>
  <si>
    <t>Scheid, Karl</t>
  </si>
  <si>
    <t>PPN741711567</t>
  </si>
  <si>
    <t>PPN448081644</t>
  </si>
  <si>
    <t>http://resolver.staatsbibliothek-berlin.de/SBB0000D05400000000</t>
  </si>
  <si>
    <t>Kinderfreuden</t>
  </si>
  <si>
    <t>PPN770158102</t>
  </si>
  <si>
    <t>PPN431634963</t>
  </si>
  <si>
    <t>http://resolver.staatsbibliothek-berlin.de/SBB0001033A00000000</t>
  </si>
  <si>
    <t>PPN769073611</t>
  </si>
  <si>
    <t>PPN557652480</t>
  </si>
  <si>
    <t>http://resolver.staatsbibliothek-berlin.de/SBB0000F83E00000000</t>
  </si>
  <si>
    <t>Der kleine mechanische Künstler; oder Anweisung zu mancherlei nützlichen und angenehmen kleinen Handarbeiten : Ein Buch für die Jugend in ihren Neben- oder Freistunden</t>
  </si>
  <si>
    <t>Rockstroh, H.</t>
  </si>
  <si>
    <t>PPN767131835</t>
  </si>
  <si>
    <t>PPN556112792</t>
  </si>
  <si>
    <t>http://resolver.staatsbibliothek-berlin.de/SBB0000F2BA00000000</t>
  </si>
  <si>
    <t>An der See; geologisch-geographische Betrachungen für mittlere und reife Schüler ; mit 61 Abbildungen im Text</t>
  </si>
  <si>
    <t>Dahms, P.</t>
  </si>
  <si>
    <t>PPN741302233</t>
  </si>
  <si>
    <t>PPN188763716</t>
  </si>
  <si>
    <t>http://resolver.staatsbibliothek-berlin.de/SBB0000CFB600000000</t>
  </si>
  <si>
    <t>PPN769071422</t>
  </si>
  <si>
    <t>PPN557652340</t>
  </si>
  <si>
    <t>http://resolver.staatsbibliothek-berlin.de/SBB0000F83B00000000</t>
  </si>
  <si>
    <t>Kleine Zahllehre in Zahlbildern; Mit zwei Anschaumitteln</t>
  </si>
  <si>
    <t>Zeller, Karl August</t>
  </si>
  <si>
    <t>Literatur-Comptoir</t>
  </si>
  <si>
    <t>PPN751258466</t>
  </si>
  <si>
    <t>PPN583762670</t>
  </si>
  <si>
    <t>http://resolver.staatsbibliothek-berlin.de/SBB0000E52A00000000</t>
  </si>
  <si>
    <t>Tierleben in der Heimat; mit 3 Tafeln und 32 Abbildungen</t>
  </si>
  <si>
    <t>Schröder, W.; Müller, Ad.; Lütke, A.; Brüning, Christian Johann Edmund</t>
  </si>
  <si>
    <t>PPN743867688</t>
  </si>
  <si>
    <t>PPN277745195</t>
  </si>
  <si>
    <t>http://resolver.staatsbibliothek-berlin.de/SBB0000D36600000000</t>
  </si>
  <si>
    <t>Vater Conrad's lehrreiche Unterhaltungen mit seinen Enkeln; ein Weihnachts- oder Geburts-Tags-Geschenk für wißbegierige Kinder</t>
  </si>
  <si>
    <t>Becker, Karl</t>
  </si>
  <si>
    <t>Richter</t>
  </si>
  <si>
    <t>PPN770567827</t>
  </si>
  <si>
    <t>PPN444355979</t>
  </si>
  <si>
    <t>http://resolver.staatsbibliothek-berlin.de/SBB0001055F00000000</t>
  </si>
  <si>
    <t>PPN770160107</t>
  </si>
  <si>
    <t>PPN230040586</t>
  </si>
  <si>
    <t>http://resolver.staatsbibliothek-berlin.de/SBB0001033E00000000</t>
  </si>
  <si>
    <t>Das grosse Rätselbuch; zweitausend Original-Rätsel für jung und alt</t>
  </si>
  <si>
    <t>Sutermeister, Otto</t>
  </si>
  <si>
    <t>E. Sutermeister [usw.]</t>
  </si>
  <si>
    <t>PPN745600476</t>
  </si>
  <si>
    <t>PPN404247547</t>
  </si>
  <si>
    <t>http://resolver.staatsbibliothek-berlin.de/SBB0000D6FF00000000</t>
  </si>
  <si>
    <t>Spiele zur Uebung und Erholung des Körpers und Geistes, für die Jugend, ihre Erzieher und alle Freunde unschuldiger Jugendfreuden</t>
  </si>
  <si>
    <t>Klumpp, Friedrich Wilhelm; Guts-Muths, J. C. F.</t>
  </si>
  <si>
    <t>PPN766236137</t>
  </si>
  <si>
    <t>PPN248860933</t>
  </si>
  <si>
    <t>http://resolver.staatsbibliothek-berlin.de/SBB0000EE4E00000000</t>
  </si>
  <si>
    <t>Wanderungen in Begleitung eines Naturkundigen; eine Naturgeschichte für das Volk, insbesondere für die Jugend ; in Verbindung mit mehreren Forschern ; mit 25 farbigen Tafeln und 233 Textillustrationen</t>
  </si>
  <si>
    <t>Lutz, Karl G.</t>
  </si>
  <si>
    <t>Sprösser &amp; Nägele</t>
  </si>
  <si>
    <t>PPN742424677</t>
  </si>
  <si>
    <t>PPN566424053</t>
  </si>
  <si>
    <t>http://resolver.staatsbibliothek-berlin.de/SBB0000D14F00000000</t>
  </si>
  <si>
    <t>Ein Sack Nüsse; Rätsel für Jung und Alt</t>
  </si>
  <si>
    <t>Goßlar, Stephanie</t>
  </si>
  <si>
    <t>Schriftenvertriebsanst.</t>
  </si>
  <si>
    <t>PPN769904386</t>
  </si>
  <si>
    <t>PPN434475114</t>
  </si>
  <si>
    <t>http://resolver.staatsbibliothek-berlin.de/SBB0001021A00000000</t>
  </si>
  <si>
    <t>Wie ernährt sich die Pflanze?; Naturbeobachtungen draußen und im Hause</t>
  </si>
  <si>
    <t>Krieger, Otto</t>
  </si>
  <si>
    <t>PPN74244239X</t>
  </si>
  <si>
    <t>PPN309470099</t>
  </si>
  <si>
    <t>http://resolver.staatsbibliothek-berlin.de/SBB0000D17700000000</t>
  </si>
  <si>
    <t>Gemeinnütziger Unterricht über die Gifte; für Kinder und Unwissende</t>
  </si>
  <si>
    <t>Scholz, Franz Paul</t>
  </si>
  <si>
    <t>Barth &amp; Hamberger</t>
  </si>
  <si>
    <t>PPN749937866</t>
  </si>
  <si>
    <t>PPN306237873</t>
  </si>
  <si>
    <t>http://resolver.staatsbibliothek-berlin.de/SBB0000E1B100000000</t>
  </si>
  <si>
    <t>Populäre Naturgeschichte der drei Reiche; mit besonderer Beziehung auf das praktische Leben ; ein belehrendes Handbuch für Erwachsene und für die reifere Jugend</t>
  </si>
  <si>
    <t>Beumer, Philipp Jacob</t>
  </si>
  <si>
    <t>PPN743865790</t>
  </si>
  <si>
    <t>PPN293368287</t>
  </si>
  <si>
    <t>http://resolver.staatsbibliothek-berlin.de/SBB0000D36300000000</t>
  </si>
  <si>
    <t>Hamburger Mädchenspiele</t>
  </si>
  <si>
    <t>Dannmeyer, Carl Heinrich</t>
  </si>
  <si>
    <t>PPN746242123</t>
  </si>
  <si>
    <t>PPN746242034</t>
  </si>
  <si>
    <t>http://resolver.staatsbibliothek-berlin.de/SBB0000D85D00000000</t>
  </si>
  <si>
    <t>Naturstudien in der Sommerfrische; Reise-Plaudereien ; ein Buch für die Jugend</t>
  </si>
  <si>
    <t>Schwindrazheim, Oskar; Kraepelin, Karl</t>
  </si>
  <si>
    <t>PPN742561984</t>
  </si>
  <si>
    <t>PPN415192927</t>
  </si>
  <si>
    <t>http://resolver.staatsbibliothek-berlin.de/SBB0000D21800000000</t>
  </si>
  <si>
    <t>Die Thierwelt; Schilderungen aus dem Thierleben aller Zonen für die reifere Jugend ; mit 8 colorirten Bildern</t>
  </si>
  <si>
    <t>Riese</t>
  </si>
  <si>
    <t>PPN74489056X</t>
  </si>
  <si>
    <t>PPN578193949</t>
  </si>
  <si>
    <t>http://resolver.staatsbibliothek-berlin.de/SBB0000D57200000000</t>
  </si>
  <si>
    <t>Der kleine Rechenmeister in Bildern; zur Unterhaltung und Beschäftigung der Kinder</t>
  </si>
  <si>
    <t>PPN769901565</t>
  </si>
  <si>
    <t>PPN616816413</t>
  </si>
  <si>
    <t>http://resolver.staatsbibliothek-berlin.de/SBB0001021300000000</t>
  </si>
  <si>
    <t>Scenes in America; for the amusement and instruction of little Tarry-at-home travellers</t>
  </si>
  <si>
    <t>Andrus</t>
  </si>
  <si>
    <t>PPN771039042</t>
  </si>
  <si>
    <t>PPN577840452</t>
  </si>
  <si>
    <t>http://resolver.staatsbibliothek-berlin.de/SBB00010A8900000000</t>
  </si>
  <si>
    <t>Hartford</t>
  </si>
  <si>
    <t>Die Schule der Mechanik und Maschinenkunde; zum Selbststudium für Laien und angehende Fachgenossen</t>
  </si>
  <si>
    <t>Kohl, Friedrich; Luckenbacher, Franz</t>
  </si>
  <si>
    <t>PPN745866867</t>
  </si>
  <si>
    <t>PPN337976600</t>
  </si>
  <si>
    <t>http://resolver.staatsbibliothek-berlin.de/SBB0000D79400000000</t>
  </si>
  <si>
    <t>Erheiterungen und Belehrungen aus dem Natur-, Kunst- und Völkerleben; für die reifere Jugend</t>
  </si>
  <si>
    <t>Liebholdt, Christian</t>
  </si>
  <si>
    <t>Weik</t>
  </si>
  <si>
    <t>PPN780594185</t>
  </si>
  <si>
    <t>PPN565769448</t>
  </si>
  <si>
    <t>http://resolver.staatsbibliothek-berlin.de/SBB0001546D00000000</t>
  </si>
  <si>
    <t>Philadelphia</t>
  </si>
  <si>
    <t>Gosslar, Stephanie</t>
  </si>
  <si>
    <t>PPN74572633X</t>
  </si>
  <si>
    <t>PPN07649151X</t>
  </si>
  <si>
    <t>http://resolver.staatsbibliothek-berlin.de/SBB0000D73400000000</t>
  </si>
  <si>
    <t>Récréations chimiques</t>
  </si>
  <si>
    <t>PPN742061604</t>
  </si>
  <si>
    <t>PPN550984887</t>
  </si>
  <si>
    <t>http://resolver.staatsbibliothek-berlin.de/SBB0000D07400000000</t>
  </si>
  <si>
    <t>Joh. Amos Comenii Orbis Sensualium Pictus; Hoc est: Omnium fundamentalium in mundo rerum, &amp; in vita actionum, Pictura et Nomenclatura</t>
  </si>
  <si>
    <t>PPN769905080</t>
  </si>
  <si>
    <t>PPN549897267</t>
  </si>
  <si>
    <t>http://resolver.staatsbibliothek-berlin.de/SBB0001021E00000000</t>
  </si>
  <si>
    <t>1698</t>
  </si>
  <si>
    <t>Teutsches Lese-Buch für die Jugend; Zum Gebrauche des Strasburgischen Gymnasiums</t>
  </si>
  <si>
    <t>Heitz</t>
  </si>
  <si>
    <t>PPN770200877</t>
  </si>
  <si>
    <t>PPN354686763</t>
  </si>
  <si>
    <t>http://resolver.staatsbibliothek-berlin.de/SBB0001039400000000</t>
  </si>
  <si>
    <t>Strasburg</t>
  </si>
  <si>
    <t>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t>
  </si>
  <si>
    <t>Staudacher, Hans</t>
  </si>
  <si>
    <t>L. v. Vangerow</t>
  </si>
  <si>
    <t>PPN741357461</t>
  </si>
  <si>
    <t>PPN402813766</t>
  </si>
  <si>
    <t>http://resolver.staatsbibliothek-berlin.de/SBB0000CFEF00000000</t>
  </si>
  <si>
    <t>Bremerhaven</t>
  </si>
  <si>
    <t>PPN742267695</t>
  </si>
  <si>
    <t>PPN383833108</t>
  </si>
  <si>
    <t>http://resolver.staatsbibliothek-berlin.de/SBB0000D0E100000000</t>
  </si>
  <si>
    <t>Leizig</t>
  </si>
  <si>
    <t>Mungo Park's Reise in Afrika</t>
  </si>
  <si>
    <t>Schulz, Christian; Park, Mungo</t>
  </si>
  <si>
    <t>Schüppel</t>
  </si>
  <si>
    <t>PPN770906710</t>
  </si>
  <si>
    <t>PPN248883429</t>
  </si>
  <si>
    <t>http://resolver.staatsbibliothek-berlin.de/SBB000107BE00000000</t>
  </si>
  <si>
    <t>Hundert Schnurrpfeifereien; anregende und ohne Vorübung oder umständliche Geräthschaften von Jedermann leicht ausführbare Unterhaltungen für Groß und Klein</t>
  </si>
  <si>
    <t>Tromholt, Sophus; Tit, Tom</t>
  </si>
  <si>
    <t>Verl. des Universum &lt;Hauschild&gt;</t>
  </si>
  <si>
    <t>PPN741222795</t>
  </si>
  <si>
    <t>PPN558430996</t>
  </si>
  <si>
    <t>http://resolver.staatsbibliothek-berlin.de/SBB0000CF5600000000</t>
  </si>
  <si>
    <t>Neue Gesellschaftsspiele und Unterhaltungen, zum Vergnügen und zur Uebung des Scharfsinns für die Jugend</t>
  </si>
  <si>
    <t>Hölder, Luise</t>
  </si>
  <si>
    <t>Ebner</t>
  </si>
  <si>
    <t>PPN770574688</t>
  </si>
  <si>
    <t>PPN305308017</t>
  </si>
  <si>
    <t>http://resolver.staatsbibliothek-berlin.de/SBB0001057400000000</t>
  </si>
  <si>
    <t>Das Bewegungsspiel; seine geschichtliche Entwickelung, sein Wert und seine methodische Behandlung, nebst einer Sammlung von über 200 ausgewählten Spielen und 25 Abzählreimen. Auf Grund und im Sinne des Minist.-Reskripts vom 27. Oktober 1882</t>
  </si>
  <si>
    <t>Trapp, Eduard; Pinzke, Hermann</t>
  </si>
  <si>
    <t>H. Beyer</t>
  </si>
  <si>
    <t>PPN74518961X</t>
  </si>
  <si>
    <t>PPN405775946</t>
  </si>
  <si>
    <t>http://resolver.staatsbibliothek-berlin.de/SBB0000D64A00000000</t>
  </si>
  <si>
    <t>Wunderbuch für die reifere Jugend; Eine Gallerie der merkwürdigsten und interessantesten Werke der Natur und Kunst in Erzählungen und Bildern ; Zur Belehrung und Unterhaltung</t>
  </si>
  <si>
    <t>Gailer, J. E.</t>
  </si>
  <si>
    <t>PPN767868803</t>
  </si>
  <si>
    <t>PPN404936709</t>
  </si>
  <si>
    <t>http://resolver.staatsbibliothek-berlin.de/SBB0000F48400000000</t>
  </si>
  <si>
    <t>Les phénomènes et les curiosités de la nature</t>
  </si>
  <si>
    <t>Lemaitre, Augustin François; Munerelle, Jean-Baptiste</t>
  </si>
  <si>
    <t>Derivaux [usw.]</t>
  </si>
  <si>
    <t>PPN771307942</t>
  </si>
  <si>
    <t>PPN771253540</t>
  </si>
  <si>
    <t>http://resolver.staatsbibliothek-berlin.de/SBB00012D2F00000000</t>
  </si>
  <si>
    <t>PPN741291576</t>
  </si>
  <si>
    <t>PPN365454346</t>
  </si>
  <si>
    <t>http://resolver.staatsbibliothek-berlin.de/SBB0000CFA100000000</t>
  </si>
  <si>
    <t>Häusliche Kunstarbeiten; ein Leitfaden und Nachschlagewerk zur Selbstbeschäftigung in verschiedenen häuslichen Kunstarbeiten mit und ohne Malerei</t>
  </si>
  <si>
    <t>Ortleb, August; Ortleb, Gustav</t>
  </si>
  <si>
    <t>PPN745729193</t>
  </si>
  <si>
    <t>PPN278260462</t>
  </si>
  <si>
    <t>http://resolver.staatsbibliothek-berlin.de/SBB0000D73E00000000</t>
  </si>
  <si>
    <t>Neuestes Bilderbuch zur Belehrung und Unterhaltung</t>
  </si>
  <si>
    <t>PPN767124820</t>
  </si>
  <si>
    <t>PPN549203052</t>
  </si>
  <si>
    <t>http://resolver.staatsbibliothek-berlin.de/SBB0000F2A200000000</t>
  </si>
  <si>
    <t>A catechism of natural history; or, the animal kingdom displayed; being a concise, easy, and familiar description of beasts, birds, fishes, and insects : for the use and instruction of youth</t>
  </si>
  <si>
    <t>Pinnock &amp; Maunder</t>
  </si>
  <si>
    <t>PPN756734274</t>
  </si>
  <si>
    <t>PPN570982685</t>
  </si>
  <si>
    <t>http://resolver.staatsbibliothek-berlin.de/SBB0000EC1900000000</t>
  </si>
  <si>
    <t>Reise nach Persien</t>
  </si>
  <si>
    <t>Schütz, Friedrich Wilhelm; Kotzebue, Moritz</t>
  </si>
  <si>
    <t>Lauffer</t>
  </si>
  <si>
    <t>PPN770949835</t>
  </si>
  <si>
    <t>PPN56217706X</t>
  </si>
  <si>
    <t>http://resolver.staatsbibliothek-berlin.de/SBB000109FD00000000</t>
  </si>
  <si>
    <t>Der Denkfreund; Ein Lehr- und Lesebuch für Volksschulen</t>
  </si>
  <si>
    <t>PPN768157846</t>
  </si>
  <si>
    <t>PPN245917055</t>
  </si>
  <si>
    <t>http://resolver.staatsbibliothek-berlin.de/SBB0000F57000000000</t>
  </si>
  <si>
    <t>Wie die Pflanze die Erde erobert hat; für die Jugend erzählt</t>
  </si>
  <si>
    <t>Lutz, Frida; Kradolfer, E.</t>
  </si>
  <si>
    <t>Dieterich &lt;Weicher&gt;</t>
  </si>
  <si>
    <t>PPN743680650</t>
  </si>
  <si>
    <t>PPN491776098</t>
  </si>
  <si>
    <t>http://resolver.staatsbibliothek-berlin.de/SBB0000D31E00000000</t>
  </si>
  <si>
    <t>Mannigfaltigkeiten aus der Völker- und Thierkunde; nebst Beschreibung des Leuchtthurms zu Pharos, der Perlenfischerei und der Gottheiten der alten Aegypter zur angenehmen und nützlichen Unterhaltung der Jugend</t>
  </si>
  <si>
    <t>Campe, Ehregott</t>
  </si>
  <si>
    <t>PPN770153062</t>
  </si>
  <si>
    <t>PPN367118521</t>
  </si>
  <si>
    <t>http://resolver.staatsbibliothek-berlin.de/SBB0001033000000000</t>
  </si>
  <si>
    <t>Tableau de la Grèce ancienne et moderne</t>
  </si>
  <si>
    <t>Marlès, J. Lacroix</t>
  </si>
  <si>
    <t>PPN771020155</t>
  </si>
  <si>
    <t>PPN566709368</t>
  </si>
  <si>
    <t>http://resolver.staatsbibliothek-berlin.de/SBB00010A6D00000000</t>
  </si>
  <si>
    <t>Die Familienunterhaltung oder zwölf hundert erlesene gute Räthsel nebst Auflösung</t>
  </si>
  <si>
    <t>Pinckvoß</t>
  </si>
  <si>
    <t>PPN770856152</t>
  </si>
  <si>
    <t>PPN557055857</t>
  </si>
  <si>
    <t>http://resolver.staatsbibliothek-berlin.de/SBB0001070D00000000</t>
  </si>
  <si>
    <t>Altona</t>
  </si>
  <si>
    <t>PPN770919952</t>
  </si>
  <si>
    <t>PPN282367055</t>
  </si>
  <si>
    <t>http://resolver.staatsbibliothek-berlin.de/SBB0001098800010000</t>
  </si>
  <si>
    <t>Der kleine Nußknacker</t>
  </si>
  <si>
    <t>PPN745826962</t>
  </si>
  <si>
    <t>PPN561943664</t>
  </si>
  <si>
    <t>http://resolver.staatsbibliothek-berlin.de/SBB0000D75700020000</t>
  </si>
  <si>
    <t>J. Staubs Bilderwerk zum Anschauungsunterricht für jüngere Kinder</t>
  </si>
  <si>
    <t>Staub, Johann; Fischer, H.</t>
  </si>
  <si>
    <t>Hindermann und Siebenmann</t>
  </si>
  <si>
    <t>PPN769122639</t>
  </si>
  <si>
    <t>PPN28230486X</t>
  </si>
  <si>
    <t>http://resolver.staatsbibliothek-berlin.de/SBB0000D82300040000</t>
  </si>
  <si>
    <t>Elektrizität und Presse</t>
  </si>
  <si>
    <t>PPN745124577</t>
  </si>
  <si>
    <t>PPN513253068</t>
  </si>
  <si>
    <t>http://resolver.staatsbibliothek-berlin.de/SBB0000D5A900020000</t>
  </si>
  <si>
    <t>Hearne's, Mackenzie's, Lewis und Pike's Entdekkungsreisen im Innern Nordamerika's; nebst einer Beschreibung der Nordwestküste und Neuspaniens ; für die Jugend und andere Leser</t>
  </si>
  <si>
    <t>PPN781632498</t>
  </si>
  <si>
    <t>PPN31011392X</t>
  </si>
  <si>
    <t>http://resolver.staatsbibliothek-berlin.de/SBB0001562B00030000</t>
  </si>
  <si>
    <t>PPN769033563</t>
  </si>
  <si>
    <t>PPN769033326</t>
  </si>
  <si>
    <t>http://resolver.staatsbibliothek-berlin.de/SBB0000F80F00000000</t>
  </si>
  <si>
    <t>Häkelschule für Damen</t>
  </si>
  <si>
    <t>Hennings und Hopff f</t>
  </si>
  <si>
    <t>PPN766739570</t>
  </si>
  <si>
    <t>PPN565410741</t>
  </si>
  <si>
    <t>http://resolver.staatsbibliothek-berlin.de/SBB0000F0DC00010000</t>
  </si>
  <si>
    <t>PPN771235461</t>
  </si>
  <si>
    <t>PPN160015499</t>
  </si>
  <si>
    <t>http://resolver.staatsbibliothek-berlin.de/SBB0001263000030000</t>
  </si>
  <si>
    <t>Rebau's Naturgeschichte für die deutsche Jugend</t>
  </si>
  <si>
    <t>PPN769121292</t>
  </si>
  <si>
    <t>PPN236459279</t>
  </si>
  <si>
    <t>http://resolver.staatsbibliothek-berlin.de/SBB0000F8B600000000</t>
  </si>
  <si>
    <t>Der Lehrmeister oder ein allgemeines System der Erziehung worinn die ersten Grundsätze einer feinen Gelehrsamkeit ... vorgetragen werden ...; In zwölf Abtheilungen mit nützlichen Kupfern erläutert ; In zween Bänden</t>
  </si>
  <si>
    <t>Teubern, Hans Ernst; Dodsley, Robert</t>
  </si>
  <si>
    <t>Heinsiußische Buchhandlung</t>
  </si>
  <si>
    <t>PPN757442544</t>
  </si>
  <si>
    <t>PPN236014129</t>
  </si>
  <si>
    <t>http://resolver.staatsbibliothek-berlin.de/SBB0000ED9C00000000</t>
  </si>
  <si>
    <t>PPN782000746</t>
  </si>
  <si>
    <t>PPN578790610</t>
  </si>
  <si>
    <t>http://resolver.staatsbibliothek-berlin.de/SBB0000D086000A0000</t>
  </si>
  <si>
    <t>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t>
  </si>
  <si>
    <t>Hederich, Benjamin</t>
  </si>
  <si>
    <t>PPN767921496</t>
  </si>
  <si>
    <t>PPN162859686</t>
  </si>
  <si>
    <t>http://resolver.staatsbibliothek-berlin.de/SBB0000F4FB00000000</t>
  </si>
  <si>
    <t>Atlas Portatilis; Oder Compendieuse Vorstellung Der gantzen Welt, in einer kleinen Cosmographie ; Der grünenden Jugend zum Besten in XXX. saubern Land-Charten, mit Einer kurtzen Erläuterung</t>
  </si>
  <si>
    <t>Gregorii, Johann Gottfried</t>
  </si>
  <si>
    <t>Weigel</t>
  </si>
  <si>
    <t>PPN770500412</t>
  </si>
  <si>
    <t>PPN136849474</t>
  </si>
  <si>
    <t>http://resolver.staatsbibliothek-berlin.de/SBB000104DE00000000</t>
  </si>
  <si>
    <t>1724</t>
  </si>
  <si>
    <t>PPN769091741</t>
  </si>
  <si>
    <t>PPN143072196</t>
  </si>
  <si>
    <t>http://resolver.staatsbibliothek-berlin.de/SBB0000F86000000000</t>
  </si>
  <si>
    <t>Sammlung electrischer Spielwerke für junge Electriker</t>
  </si>
  <si>
    <t>Seiferheld, Georg Heinrich</t>
  </si>
  <si>
    <t>PPN766719286</t>
  </si>
  <si>
    <t>PPN556545761</t>
  </si>
  <si>
    <t>http://resolver.staatsbibliothek-berlin.de/SBB0000F08A00020000</t>
  </si>
  <si>
    <t>Altdorf; Nürnberg</t>
  </si>
  <si>
    <t>Gymnastik für die Jugend; Enthaltend Eine Praktische Anweisung Zu Leibesübungen; Ein Beytrag Zur Nöthigsten Verbesserung Der Körperlichen Erziehung</t>
  </si>
  <si>
    <t>Westermayr, Konrad; Lips, Johann Heinrich; Guts Muths, Johann Christoph Friedrich</t>
  </si>
  <si>
    <t>Buchhandlung der Erziehungsanstalt.</t>
  </si>
  <si>
    <t>PPN770156606</t>
  </si>
  <si>
    <t>PPN770155944</t>
  </si>
  <si>
    <t>http://resolver.staatsbibliothek-berlin.de/SBB0001033500000000</t>
  </si>
  <si>
    <t>Globig, Hanns Gotthelf von; Ebert, Johann Jacob</t>
  </si>
  <si>
    <t>PPN769093078</t>
  </si>
  <si>
    <t>PPN14307220X</t>
  </si>
  <si>
    <t>http://resolver.staatsbibliothek-berlin.de/SBB0000F86000010000</t>
  </si>
  <si>
    <t>Gustav oder der Papagay; Eine Geschichte für Kinder, um sie über den Werth der Dinge zu belehren; Mit Kupfern</t>
  </si>
  <si>
    <t>Schule, Georg Christian; Fischer, Gottlob Eusebius</t>
  </si>
  <si>
    <t>PPN770149839</t>
  </si>
  <si>
    <t>PPN833709747</t>
  </si>
  <si>
    <t>http://resolver.staatsbibliothek-berlin.de/SBB0001032B00000000</t>
  </si>
  <si>
    <t>PPN766692183</t>
  </si>
  <si>
    <t>PPN303023805</t>
  </si>
  <si>
    <t>http://resolver.staatsbibliothek-berlin.de/SBB0000F08A00010000</t>
  </si>
  <si>
    <t>Nürnberg; Altdorf</t>
  </si>
  <si>
    <t>PPN769109217</t>
  </si>
  <si>
    <t>PPN224956914</t>
  </si>
  <si>
    <t>http://resolver.staatsbibliothek-berlin.de/SBB0000F86000030000</t>
  </si>
  <si>
    <t>1778</t>
  </si>
  <si>
    <t>Ausführliche Mathematische Geographie; ein Lesebuch für die Jugend ; Mit Kupfern</t>
  </si>
  <si>
    <t>Walch, Albrecht Georg</t>
  </si>
  <si>
    <t>PPN78042882X</t>
  </si>
  <si>
    <t>PPN141113561</t>
  </si>
  <si>
    <t>http://resolver.staatsbibliothek-berlin.de/SBB000153A600000000</t>
  </si>
  <si>
    <t>PPN769094759</t>
  </si>
  <si>
    <t>PPN143072218</t>
  </si>
  <si>
    <t>http://resolver.staatsbibliothek-berlin.de/SBB0000F86000020000</t>
  </si>
  <si>
    <t>1777</t>
  </si>
  <si>
    <t>Sammlung electrischer Spielwerke für junge Electriker; mit Kupfertaf.</t>
  </si>
  <si>
    <t>PPN766691799</t>
  </si>
  <si>
    <t>PPN150192495</t>
  </si>
  <si>
    <t>http://resolver.staatsbibliothek-berlin.de/SBB0000F08A00000000</t>
  </si>
  <si>
    <t>Babioles</t>
  </si>
  <si>
    <t>PPN821967223</t>
  </si>
  <si>
    <t>PPN54671076X</t>
  </si>
  <si>
    <t>http://resolver.staatsbibliothek-berlin.de/SBB0001991800000000</t>
  </si>
  <si>
    <t>Leipsig</t>
  </si>
  <si>
    <t>Bernhard &lt;Sachsen-Weimar-Eisenach, Herzog&gt;; Westermayr, Henriette; Bertuch, Friedrich Justin</t>
  </si>
  <si>
    <t>PPN1022177362</t>
  </si>
  <si>
    <t>PPN143121448</t>
  </si>
  <si>
    <t>http://resolver.staatsbibliothek-berlin.de/SBB0000EEAF000D0000</t>
  </si>
  <si>
    <t>Bertuch, Carl</t>
  </si>
  <si>
    <t>Landes-Industrie-Comptoir</t>
  </si>
  <si>
    <t>PPN1022179330</t>
  </si>
  <si>
    <t>PPN143121480</t>
  </si>
  <si>
    <t>http://resolver.staatsbibliothek-berlin.de/SBB0000EEAF000F0000</t>
  </si>
  <si>
    <t>ger; fre; eng; ita</t>
  </si>
  <si>
    <t>Caroline Louise &lt;Mecklenburg-Schwerin, Erbprinzessin&gt;; Waitz, Johann Christian Wilhelm; Graff, Carl Anton; Westerwald, C.; Bertuch, Friedrich Justin</t>
  </si>
  <si>
    <t>PPN1022176641</t>
  </si>
  <si>
    <t>PPN538498250</t>
  </si>
  <si>
    <t>http://resolver.staatsbibliothek-berlin.de/SBB0000EEAF000C0000</t>
  </si>
  <si>
    <t>Froriep, Ludwig Friedrich</t>
  </si>
  <si>
    <t>PPN1022181149</t>
  </si>
  <si>
    <t>PPN172157668</t>
  </si>
  <si>
    <t>http://resolver.staatsbibliothek-berlin.de/SBB0000EEAF00120000</t>
  </si>
  <si>
    <t>Herrn von Büffons Naturgeschichte der vierfüßigen Thiere</t>
  </si>
  <si>
    <t>Buffon, Georges Louis Leclerc</t>
  </si>
  <si>
    <t>Bachmann &amp; Gundermann</t>
  </si>
  <si>
    <t>PPN756450985</t>
  </si>
  <si>
    <t>PPN211532533</t>
  </si>
  <si>
    <t>http://resolver.staatsbibliothek-berlin.de/SBB0000EAA100010000</t>
  </si>
  <si>
    <t>PPN745825478</t>
  </si>
  <si>
    <t>PPN561943508</t>
  </si>
  <si>
    <t>http://resolver.staatsbibliothek-berlin.de/SBB0000D75700010000</t>
  </si>
  <si>
    <t>PPN746175000</t>
  </si>
  <si>
    <t>PPN282304835</t>
  </si>
  <si>
    <t>http://resolver.staatsbibliothek-berlin.de/SBB0000D82300020000</t>
  </si>
  <si>
    <t>Welcher die allgemeine Einleitung und Asien enthält</t>
  </si>
  <si>
    <t>PPN781618711</t>
  </si>
  <si>
    <t>PPN139266623</t>
  </si>
  <si>
    <t>http://resolver.staatsbibliothek-berlin.de/SBB0001561700010000</t>
  </si>
  <si>
    <t>Gewerbkunde oder Gallerie der vorzüglichsten Künste und Handwerke</t>
  </si>
  <si>
    <t>Hehl, Jean</t>
  </si>
  <si>
    <t>PPN76990324X</t>
  </si>
  <si>
    <t>PPN67300161X</t>
  </si>
  <si>
    <t>http://resolver.staatsbibliothek-berlin.de/SBB0001021600010000</t>
  </si>
  <si>
    <t>Thierreich</t>
  </si>
  <si>
    <t>PPN770202640</t>
  </si>
  <si>
    <t>PPN15368058X</t>
  </si>
  <si>
    <t>http://resolver.staatsbibliothek-berlin.de/SBB0001039A00010000</t>
  </si>
  <si>
    <t>Unterhaltungen für Kinder zur Begründung ihrer Kenntnisse von der Welt, dem Menschen und der Natur</t>
  </si>
  <si>
    <t>Riedel, Karl Traugott; Hold, Ernst</t>
  </si>
  <si>
    <t>PPN76722647X</t>
  </si>
  <si>
    <t>PPN410501093</t>
  </si>
  <si>
    <t>http://resolver.staatsbibliothek-berlin.de/SBB0000F32600010000</t>
  </si>
  <si>
    <t>Der Lehrmeister oder ein allgemeines System der Erziehung worinn die ersten Grundsätze einer feinen Gelehrsamkeit ... vorgetragen werden ...</t>
  </si>
  <si>
    <t>PPN757443001</t>
  </si>
  <si>
    <t>PPN236014579</t>
  </si>
  <si>
    <t>http://resolver.staatsbibliothek-berlin.de/SBB0000ED9C00010000</t>
  </si>
  <si>
    <t>1767</t>
  </si>
  <si>
    <t>Der mathematische Jugendfreund; Geometrische Abtheilung</t>
  </si>
  <si>
    <t>PPN746574894</t>
  </si>
  <si>
    <t>PPN566433303</t>
  </si>
  <si>
    <t>http://resolver.staatsbibliothek-berlin.de/SBB0000D92D00000000</t>
  </si>
  <si>
    <t>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t>
  </si>
  <si>
    <t>PPN743962850</t>
  </si>
  <si>
    <t>PPN548008302</t>
  </si>
  <si>
    <t>http://resolver.staatsbibliothek-berlin.de/SBB0000D4B200010000</t>
  </si>
  <si>
    <t>Ny orbis pictus; eller den synliga verlden i bilder för ungdomen, med beskrifningar på svenska, fransyska och tyska språken</t>
  </si>
  <si>
    <t>PPN757403743</t>
  </si>
  <si>
    <t>PPN282389555</t>
  </si>
  <si>
    <t>http://resolver.staatsbibliothek-berlin.de/SBB0000ED7600000000</t>
  </si>
  <si>
    <t>PPN77090940X</t>
  </si>
  <si>
    <t>PPN574868798</t>
  </si>
  <si>
    <t>http://resolver.staatsbibliothek-berlin.de/SBB000107C100010000</t>
  </si>
  <si>
    <t>PPN768151015</t>
  </si>
  <si>
    <t>PPN549282246</t>
  </si>
  <si>
    <t>http://resolver.staatsbibliothek-berlin.de/SBB0000EEAF00050000</t>
  </si>
  <si>
    <t>Alexander v. Humbolds Reisen um die Welt und durch das Innere von Südamerika; Ein interessantes und unterhaltendes Lesebuch</t>
  </si>
  <si>
    <t>PPN771052278</t>
  </si>
  <si>
    <t>PPN771050577</t>
  </si>
  <si>
    <t>http://resolver.staatsbibliothek-berlin.de/SBB00010AA100000000</t>
  </si>
  <si>
    <t>Naturgeschichte des Pflanzenreichs für Kinder</t>
  </si>
  <si>
    <t>PPN756442680</t>
  </si>
  <si>
    <t>PPN559798415</t>
  </si>
  <si>
    <t>http://resolver.staatsbibliothek-berlin.de/SBB0000EA9500020000</t>
  </si>
  <si>
    <t>Reichenbachs Buch der Tierwelt</t>
  </si>
  <si>
    <t>PPN743685539</t>
  </si>
  <si>
    <t>PPN571775284</t>
  </si>
  <si>
    <t>http://resolver.staatsbibliothek-berlin.de/SBB0000D32500000000</t>
  </si>
  <si>
    <t>Kreis der Familien und Gattungen</t>
  </si>
  <si>
    <t>PPN770543545</t>
  </si>
  <si>
    <t>PPN282298746</t>
  </si>
  <si>
    <t>http://resolver.staatsbibliothek-berlin.de/SBB0001052800020000</t>
  </si>
  <si>
    <t>Die Entwicklung der modernen Verkehrsmittel</t>
  </si>
  <si>
    <t>PPN745123155</t>
  </si>
  <si>
    <t>PPN266040357</t>
  </si>
  <si>
    <t>http://resolver.staatsbibliothek-berlin.de/SBB0000D5A900000000</t>
  </si>
  <si>
    <t>Merckwürdige Reisen in fremde Welttheile; zu nächst für die jüngere Jugend</t>
  </si>
  <si>
    <t>Büreau für Litteratur</t>
  </si>
  <si>
    <t>PPN781818982</t>
  </si>
  <si>
    <t>PPN216200628</t>
  </si>
  <si>
    <t>http://resolver.staatsbibliothek-berlin.de/SBB0001566600000000</t>
  </si>
  <si>
    <t>PPN768154189</t>
  </si>
  <si>
    <t>PPN549281495</t>
  </si>
  <si>
    <t>http://resolver.staatsbibliothek-berlin.de/SBB0000EEAF00090000</t>
  </si>
  <si>
    <t>Amherst's Gesandtschaftsreise nach und durch China, Macartney's Reise von Peking nach der Tartarei, die Reisen eines Kaufmannes durch Hainan und Südchina, und Hall's Reise nach Korea und den Lutschu-Inseln; für die Jugend und andere Leser</t>
  </si>
  <si>
    <t>PPN781635403</t>
  </si>
  <si>
    <t>PPN310114071</t>
  </si>
  <si>
    <t>http://resolver.staatsbibliothek-berlin.de/SBB0001562B00050000</t>
  </si>
  <si>
    <t>Welcher das Pflanzenreich und Mineralreich enthält; Mit 101 Abbildungen auf 11 Tafeln nebst einem Titelkupfer</t>
  </si>
  <si>
    <t>PPN769384293</t>
  </si>
  <si>
    <t>PPN236459538</t>
  </si>
  <si>
    <t>http://resolver.staatsbibliothek-berlin.de/SBB0000F8B600040000</t>
  </si>
  <si>
    <t>Gewerbkunde oder Gallerie der vorzüglichsten Künste und Handwerke; ein lehrreiches  und unterhaltendes Buch für die Jugend</t>
  </si>
  <si>
    <t>PPN769902782</t>
  </si>
  <si>
    <t>PPN671421093</t>
  </si>
  <si>
    <t>http://resolver.staatsbibliothek-berlin.de/SBB0001021600000000</t>
  </si>
  <si>
    <t>Von den Weltkörpern</t>
  </si>
  <si>
    <t>PPN746837461</t>
  </si>
  <si>
    <t>PPN236979868</t>
  </si>
  <si>
    <t>http://resolver.staatsbibliothek-berlin.de/SBB0000DBC600010000</t>
  </si>
  <si>
    <t>Le Spectacle de la nature ou entretiens sur les particularités de l'histoire naturelle, qui ont paru les plus propres à rendre les Jeunes-Gens curieux, &amp; à leur former l'esprit</t>
  </si>
  <si>
    <t>PPN756675375</t>
  </si>
  <si>
    <t>PPN443805113</t>
  </si>
  <si>
    <t>http://resolver.staatsbibliothek-berlin.de/SBB0000EBAB00000000</t>
  </si>
  <si>
    <t>Von dem Menschen</t>
  </si>
  <si>
    <t>PPN746848455</t>
  </si>
  <si>
    <t>PPN236980238</t>
  </si>
  <si>
    <t>http://resolver.staatsbibliothek-berlin.de/SBB0000DBC600030000</t>
  </si>
  <si>
    <t>Pflanzenreich</t>
  </si>
  <si>
    <t>PPN770203361</t>
  </si>
  <si>
    <t>PPN15368061X</t>
  </si>
  <si>
    <t>http://resolver.staatsbibliothek-berlin.de/SBB0001039A00020000</t>
  </si>
  <si>
    <t>Schau-Platz der Natur, oder: Unterredungen von der Beschaffenheit und den Absichten der natürlichen Dinge, wodurch die Leser zu weiterm Nachforschen aufgemuntert, und auf richtige Begriffe von der Allmacht und Weisheit Gottes geführet werden</t>
  </si>
  <si>
    <t>Pluche, Noel Antoine</t>
  </si>
  <si>
    <t>PPN769092845</t>
  </si>
  <si>
    <t>PPN313913765</t>
  </si>
  <si>
    <t>http://resolver.staatsbibliothek-berlin.de/SBB0000F86600000000</t>
  </si>
  <si>
    <t>1747</t>
  </si>
  <si>
    <t>Pferd und Esel, Schwein, Reh und Hirsch, Renthier, Rind- und Rindviehrassen; mit 125 Text-Abb., drei Ton- und einem bunten Titelbilde</t>
  </si>
  <si>
    <t>PPN743863518</t>
  </si>
  <si>
    <t>PPN322678749</t>
  </si>
  <si>
    <t>http://resolver.staatsbibliothek-berlin.de/SBB0000D35F00020000</t>
  </si>
  <si>
    <t>Naturgeschichte; das Gewächsreich</t>
  </si>
  <si>
    <t>PPN746824386</t>
  </si>
  <si>
    <t>PPN74682419X</t>
  </si>
  <si>
    <t>http://resolver.staatsbibliothek-berlin.de/SBB0000DBA900040000</t>
  </si>
  <si>
    <t>Technologie, oder Gewinnung, Benutzung und Bearbeitung der Mineralien</t>
  </si>
  <si>
    <t>PPN746827237</t>
  </si>
  <si>
    <t>PPN240610458</t>
  </si>
  <si>
    <t>http://resolver.staatsbibliothek-berlin.de/SBB0000DBA900060000</t>
  </si>
  <si>
    <t>PPN756443156</t>
  </si>
  <si>
    <t>PPN558506135</t>
  </si>
  <si>
    <t>http://resolver.staatsbibliothek-berlin.de/SBB0000EA9500030000</t>
  </si>
  <si>
    <t>PPN770912419</t>
  </si>
  <si>
    <t>PPN242478093</t>
  </si>
  <si>
    <t>http://resolver.staatsbibliothek-berlin.de/SBB000107C100030000</t>
  </si>
  <si>
    <t>Der sichtbaren Welt anderer Theil; mit 150, Figuren erläutert, und durchgehends auf das sorgfältigste verbessert...</t>
  </si>
  <si>
    <t>PPN770370691</t>
  </si>
  <si>
    <t>PPN360570674</t>
  </si>
  <si>
    <t>http://resolver.staatsbibliothek-berlin.de/SBB0001035F00020000</t>
  </si>
  <si>
    <t>Deutsche Reisen</t>
  </si>
  <si>
    <t>Draeger, A.</t>
  </si>
  <si>
    <t>PPN770919103</t>
  </si>
  <si>
    <t>PPN770918964</t>
  </si>
  <si>
    <t>http://resolver.staatsbibliothek-berlin.de/SBB0001098700000000</t>
  </si>
  <si>
    <t>PPN770919162</t>
  </si>
  <si>
    <t>PPN282367144</t>
  </si>
  <si>
    <t>http://resolver.staatsbibliothek-berlin.de/SBB0001098800000000</t>
  </si>
  <si>
    <t>Bertuch, Friedrich Justin; Bertuch, Carl</t>
  </si>
  <si>
    <t>Landes Industrie-Comptoir</t>
  </si>
  <si>
    <t>PPN766348008</t>
  </si>
  <si>
    <t>PPN265564808</t>
  </si>
  <si>
    <t>http://resolver.staatsbibliothek-berlin.de/SBB0000EEAF00010000</t>
  </si>
  <si>
    <t>PPN745852416</t>
  </si>
  <si>
    <t>PPN572610904</t>
  </si>
  <si>
    <t>http://resolver.staatsbibliothek-berlin.de/SBB0000D77800010000</t>
  </si>
  <si>
    <t>Illustrierte Naturgeschichte der drei Reiche</t>
  </si>
  <si>
    <t>PPN741502852</t>
  </si>
  <si>
    <t>PPN559162855</t>
  </si>
  <si>
    <t>http://resolver.staatsbibliothek-berlin.de/SBB0000D02600000000</t>
  </si>
  <si>
    <t>Alexander von Humbolds Reisen um die Welt und durch das Innere von Südamerika : Interessantes Lehrbuch für die Jugend</t>
  </si>
  <si>
    <t>PPN771057709</t>
  </si>
  <si>
    <t>PPN771057040</t>
  </si>
  <si>
    <t>http://resolver.staatsbibliothek-berlin.de/SBB00010AA800010000</t>
  </si>
  <si>
    <t>Naturgeschichte; das Mineral-Reich</t>
  </si>
  <si>
    <t>PPN74682582X</t>
  </si>
  <si>
    <t>PPN746825617</t>
  </si>
  <si>
    <t>http://resolver.staatsbibliothek-berlin.de/SBB0000DBA900050000</t>
  </si>
  <si>
    <t>Naturgeschichte der in Deutschland einheimischen Thiere für Kinder; mit 12 lithograph. Taf., nebst vielen zwischen den Text gedr. Abb.</t>
  </si>
  <si>
    <t>Schulbuchh. d. Th. L. V.</t>
  </si>
  <si>
    <t>PPN769111769</t>
  </si>
  <si>
    <t>PPN558488226</t>
  </si>
  <si>
    <t>http://resolver.staatsbibliothek-berlin.de/SBB0000EA9500060000</t>
  </si>
  <si>
    <t>Die Wunder des Hochgebirges; für die reifere Jugend</t>
  </si>
  <si>
    <t>PPN770919987</t>
  </si>
  <si>
    <t>PPN556052927</t>
  </si>
  <si>
    <t>http://resolver.staatsbibliothek-berlin.de/SBB0001098700010000</t>
  </si>
  <si>
    <t>Peron's Entdeckungsreise um Neuholland, Flinders Untersuchungen der Ostkünste dieses Landes, Oxley's Forschungsreisen im Innern von Neu-Süd-Wallis, Mariner's Aufenthalt auf den Tonga-Inseln und Nichola's Reise nach und in Neuseeland; für die Jugend und andere Leser</t>
  </si>
  <si>
    <t>PPN781804930</t>
  </si>
  <si>
    <t>PPN310114500</t>
  </si>
  <si>
    <t>http://resolver.staatsbibliothek-berlin.de/SBB0001562B000D0000</t>
  </si>
  <si>
    <t>PPN768261651</t>
  </si>
  <si>
    <t>PPN768260825</t>
  </si>
  <si>
    <t>http://resolver.staatsbibliothek-berlin.de/SBB0000F60800000000</t>
  </si>
  <si>
    <t>PPN781820251</t>
  </si>
  <si>
    <t>PPN572963661</t>
  </si>
  <si>
    <t>http://resolver.staatsbibliothek-berlin.de/SBB0001566600020000</t>
  </si>
  <si>
    <t>Herrn von Büffons Naturgeschichte der vierfüßigen Thiere; Zu einem lehrreichen Lesebuch für die Jugend, nach Campe's Lehrart bearbeitet von dem Verfasser des Lesebuchs: Beschreibung der Reise des Capitain Cook um die Welt</t>
  </si>
  <si>
    <t>Bachmann und Gundermann</t>
  </si>
  <si>
    <t>PPN756450276</t>
  </si>
  <si>
    <t>PPN211531952</t>
  </si>
  <si>
    <t>http://resolver.staatsbibliothek-berlin.de/SBB0000EAA100000000</t>
  </si>
  <si>
    <t>Schulbuchh. des Thüringer Lehrer-Vereins</t>
  </si>
  <si>
    <t>PPN769044972</t>
  </si>
  <si>
    <t>PPN558486347</t>
  </si>
  <si>
    <t>http://resolver.staatsbibliothek-berlin.de/SBB0000EA9500040000</t>
  </si>
  <si>
    <t>Teubern, Hans Ernst; Haymann, ...; Bernigeroth, Johann Martin; Dodsley, Robert</t>
  </si>
  <si>
    <t>PPN768617901</t>
  </si>
  <si>
    <t>PPN236014374</t>
  </si>
  <si>
    <t>http://resolver.staatsbibliothek-berlin.de/SBB0000ED9C00020000</t>
  </si>
  <si>
    <t>Naturgeschichte des Planzen- und Mineralreichs für Kinder; mit 12 lithograph. Taf., nebst vielen in den Text gedr. Abb.</t>
  </si>
  <si>
    <t>Schulbuchh. des Thür. L. V.</t>
  </si>
  <si>
    <t>PPN769115691</t>
  </si>
  <si>
    <t>PPN558485723</t>
  </si>
  <si>
    <t>http://resolver.staatsbibliothek-berlin.de/SBB0000EA9500080000</t>
  </si>
  <si>
    <t>PPN781821436</t>
  </si>
  <si>
    <t>PPN216200830</t>
  </si>
  <si>
    <t>http://resolver.staatsbibliothek-berlin.de/SBB0001566600040000</t>
  </si>
  <si>
    <t>Das Thierreich; mit 11 fein illuminirten Kupfertafeln</t>
  </si>
  <si>
    <t>PPN770474594</t>
  </si>
  <si>
    <t>PPN497827948</t>
  </si>
  <si>
    <t>http://resolver.staatsbibliothek-berlin.de/SBB000104B700010000</t>
  </si>
  <si>
    <t>Geographische Skizzen aus Europa</t>
  </si>
  <si>
    <t>PPN746022158</t>
  </si>
  <si>
    <t>PPN572622651</t>
  </si>
  <si>
    <t>http://resolver.staatsbibliothek-berlin.de/SBB0000D77800040000</t>
  </si>
  <si>
    <t>Salzmann, Christian Gotthilf; Ausfeld, Johann Wilhelm</t>
  </si>
  <si>
    <t>Buchhandlung der Erziehungsanstalt</t>
  </si>
  <si>
    <t>PPN771288093</t>
  </si>
  <si>
    <t>PPN236958763</t>
  </si>
  <si>
    <t>http://resolver.staatsbibliothek-berlin.de/SBB00012D2700000000</t>
  </si>
  <si>
    <t>Contenant ce qui regarde l'homme en société avec dieu</t>
  </si>
  <si>
    <t>Eisen, Ch.; LeBas, Jacques-Philippe; Pluche, Noël Antoine</t>
  </si>
  <si>
    <t>PPN756677033</t>
  </si>
  <si>
    <t>PPN578794446</t>
  </si>
  <si>
    <t>http://resolver.staatsbibliothek-berlin.de/SBB0000EBAB00010000</t>
  </si>
  <si>
    <t>1755</t>
  </si>
  <si>
    <t>Alexander von Humbolt Reise in Südamerika und Waller's Kreuzerfahrten in Westindien; für die Jugend und andere Leser</t>
  </si>
  <si>
    <t>PPN781809592</t>
  </si>
  <si>
    <t>PPN310114772</t>
  </si>
  <si>
    <t>http://resolver.staatsbibliothek-berlin.de/SBB0001562B00100000</t>
  </si>
  <si>
    <t>PPN75740569X</t>
  </si>
  <si>
    <t>PPN282389563</t>
  </si>
  <si>
    <t>http://resolver.staatsbibliothek-berlin.de/SBB0000ED7600010000</t>
  </si>
  <si>
    <t>... durch Beifügung der Schweiz vermehrter Theil</t>
  </si>
  <si>
    <t>PPN770913555</t>
  </si>
  <si>
    <t>PPN254158927</t>
  </si>
  <si>
    <t>http://resolver.staatsbibliothek-berlin.de/SBB000107C100050000</t>
  </si>
  <si>
    <t>Fitzclarence's Reise mitten durch Hindostan, Haafners Reise durch Ceilon und längs der Ostküste Hindostans; Elphinstone's Gesandtschaftsreise nach Kabul, nebst Christie's und Pottinger's Kundschaftsreise durch Belochistan und Seisthan; für die Jugend und andere Leser</t>
  </si>
  <si>
    <t>PPN78163752X</t>
  </si>
  <si>
    <t>PPN310114179</t>
  </si>
  <si>
    <t>http://resolver.staatsbibliothek-berlin.de/SBB0001562B00070000</t>
  </si>
  <si>
    <t>[Des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t>
  </si>
  <si>
    <t>PPN781806976</t>
  </si>
  <si>
    <t>PPN310114624</t>
  </si>
  <si>
    <t>http://resolver.staatsbibliothek-berlin.de/SBB0001562B000F0000</t>
  </si>
  <si>
    <t>PPN781819636</t>
  </si>
  <si>
    <t>PPN572963513</t>
  </si>
  <si>
    <t>http://resolver.staatsbibliothek-berlin.de/SBB0001566600010000</t>
  </si>
  <si>
    <t>Les Études convenables aux demoiselles</t>
  </si>
  <si>
    <t>Les Libraires Associès</t>
  </si>
  <si>
    <t>PPN757647952</t>
  </si>
  <si>
    <t>PPN556633520</t>
  </si>
  <si>
    <t>http://resolver.staatsbibliothek-berlin.de/SBB0000EDCA00010000</t>
  </si>
  <si>
    <t>PPN742569330</t>
  </si>
  <si>
    <t>PPN282403140</t>
  </si>
  <si>
    <t>http://resolver.staatsbibliothek-berlin.de/SBB0000D22A00000000</t>
  </si>
  <si>
    <t>PPN746276206</t>
  </si>
  <si>
    <t>PPN574537872</t>
  </si>
  <si>
    <t>http://resolver.staatsbibliothek-berlin.de/SBB0000D86900020000</t>
  </si>
  <si>
    <t>Gey-Heinze, Maire; Flinzer, Fedor; Marshall, William</t>
  </si>
  <si>
    <t>PPN743857119</t>
  </si>
  <si>
    <t>PPN282259007</t>
  </si>
  <si>
    <t>http://resolver.staatsbibliothek-berlin.de/SBB0000D35800000000</t>
  </si>
  <si>
    <t>PPN77128831X</t>
  </si>
  <si>
    <t>PPN236958879</t>
  </si>
  <si>
    <t>http://resolver.staatsbibliothek-berlin.de/SBB00012D2700010000</t>
  </si>
  <si>
    <t>PPN746819323</t>
  </si>
  <si>
    <t>PPN557591597</t>
  </si>
  <si>
    <t>http://resolver.staatsbibliothek-berlin.de/SBB0000DBA900030000</t>
  </si>
  <si>
    <t>Das goldene Buch für Kinder; oder der lieben Jugend kleine Reisebibliothek; enthaltend die merkwürdigen und lehrreichen Erzählungen zwölf verschiedener Reisen zu Wasser und zu Land</t>
  </si>
  <si>
    <t>PPN770954103</t>
  </si>
  <si>
    <t>PPN558840914</t>
  </si>
  <si>
    <t>http://resolver.staatsbibliothek-berlin.de/SBB00010A0500000000</t>
  </si>
  <si>
    <t>Lalotte und Fanfan, oder die Begebenheiten zweier auf eine wüste Insel ausgesetzten Kinder</t>
  </si>
  <si>
    <t>Schmidt, Friedrich; Ducray-Duminil, François Guillaume</t>
  </si>
  <si>
    <t>Siegert</t>
  </si>
  <si>
    <t>PPN1013750993</t>
  </si>
  <si>
    <t>PPN451723074</t>
  </si>
  <si>
    <t>http://resolver.staatsbibliothek-berlin.de/SBB00021D2C00000000</t>
  </si>
  <si>
    <t>Liegnitz; Leipzig</t>
  </si>
  <si>
    <t>Froriep, Ludwig Friedrich; Metzeroth, G. Ph.</t>
  </si>
  <si>
    <t>PPN1022182412</t>
  </si>
  <si>
    <t>PPN17215779X</t>
  </si>
  <si>
    <t>http://resolver.staatsbibliothek-berlin.de/SBB0000EEAF00140000</t>
  </si>
  <si>
    <t>Karl Friedrich &lt;Sachsen-Weimar-Eisenach, Großherzog&gt;; Bertuch, Friedrich Justin</t>
  </si>
  <si>
    <t>Expedition des Journals des Luxus und der Moden; Ettingerische Buchhandlung</t>
  </si>
  <si>
    <t>PPN1022174185</t>
  </si>
  <si>
    <t>PPN549487212</t>
  </si>
  <si>
    <t>http://resolver.staatsbibliothek-berlin.de/SBB0000EEAF000A0000</t>
  </si>
  <si>
    <t>Weimar; Gotha; [Gotha]</t>
  </si>
  <si>
    <t>PPN1022181858</t>
  </si>
  <si>
    <t>PPN172157722</t>
  </si>
  <si>
    <t>http://resolver.staatsbibliothek-berlin.de/SBB0000EEAF00130000</t>
  </si>
  <si>
    <t>Hössel, Johann Baptist; Kaiser, Friedrich; Bertuch, Friedrich Justin</t>
  </si>
  <si>
    <t>PPN1022178725</t>
  </si>
  <si>
    <t>PPN143121456</t>
  </si>
  <si>
    <t>http://resolver.staatsbibliothek-berlin.de/SBB0000EEAF000E0000</t>
  </si>
  <si>
    <t>Caroline Louise &lt;Mecklenburg-Schwerin, Erbprinzessin&gt;; Bertuch, Friedrich Justin</t>
  </si>
  <si>
    <t>PPN1022176099</t>
  </si>
  <si>
    <t>PPN14312143X</t>
  </si>
  <si>
    <t>http://resolver.staatsbibliothek-berlin.de/SBB0000EEAF000B0000</t>
  </si>
  <si>
    <t>PPN1022180045</t>
  </si>
  <si>
    <t>PPN143121499</t>
  </si>
  <si>
    <t>http://resolver.staatsbibliothek-berlin.de/SBB0000EEAF00100000</t>
  </si>
  <si>
    <t>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t>
  </si>
  <si>
    <t>PPN766347346</t>
  </si>
  <si>
    <t>PPN143121413</t>
  </si>
  <si>
    <t>http://resolver.staatsbibliothek-berlin.de/SBB0000EEAF00000000</t>
  </si>
  <si>
    <t>Gotha; Weimar; [Gotha]</t>
  </si>
  <si>
    <t>Froriep, Ludwig Friedrich; Götz, Theodor</t>
  </si>
  <si>
    <t>PPN1022180509</t>
  </si>
  <si>
    <t>PPN172157560</t>
  </si>
  <si>
    <t>http://resolver.staatsbibliothek-berlin.de/SBB0000EEAF00110000</t>
  </si>
  <si>
    <t>Mit 15 Kupfertafeln und 1 Karte</t>
  </si>
  <si>
    <t>Rumpf, Johann Daniel Friedrich; Bartholdy, Georg Wilhelm</t>
  </si>
  <si>
    <t>PPN780331745</t>
  </si>
  <si>
    <t>PPN369361733</t>
  </si>
  <si>
    <t>http://resolver.staatsbibliothek-berlin.de/SBB0001537200040000</t>
  </si>
  <si>
    <t>Vaillants zweite Reise ins Innere von Afrika; aus dem Französischen von neuem frei übersetzt und abgekürzt ; [Theil 1]</t>
  </si>
  <si>
    <t>Le Vaillant, François</t>
  </si>
  <si>
    <t>PPN780591976</t>
  </si>
  <si>
    <t>PPN342921630</t>
  </si>
  <si>
    <t>http://resolver.staatsbibliothek-berlin.de/SBB0001546000050000</t>
  </si>
  <si>
    <t>Reise des Grafen von Benjowsky; aus dem Englischen von neuem frei übersetzt und abgekürzt</t>
  </si>
  <si>
    <t>Benyowszky, Móric Agost Aladár</t>
  </si>
  <si>
    <t>PPN780589653</t>
  </si>
  <si>
    <t>PPN617021333</t>
  </si>
  <si>
    <t>http://resolver.staatsbibliothek-berlin.de/SBB0001546000010000</t>
  </si>
  <si>
    <t>Neue Reise in die vereinten Staaten von Nordamerika, gemacht im Jahr 1788 von dem französischen Bürger J. P. Brissot (Warwille)</t>
  </si>
  <si>
    <t>Brissot de Warville, Jacques Pierre</t>
  </si>
  <si>
    <t>Schulbuchhandlung; Kircher</t>
  </si>
  <si>
    <t>PPN780590937</t>
  </si>
  <si>
    <t>PPN235340650</t>
  </si>
  <si>
    <t>http://resolver.staatsbibliothek-berlin.de/SBB0001546000030000</t>
  </si>
  <si>
    <t>Braunschweig; Braunschweig</t>
  </si>
  <si>
    <t>Mit zwanzig Kupfertafeln</t>
  </si>
  <si>
    <t>PPN780330404</t>
  </si>
  <si>
    <t>PPN369361709</t>
  </si>
  <si>
    <t>http://resolver.staatsbibliothek-berlin.de/SBB0001537200020000</t>
  </si>
  <si>
    <t>Lehr-Buch darin ein kurzgefaßter Unterricht aus verschiedenen philosophischen und mathematischen Wissenschaften, der Historie und Geographie gegeben wird</t>
  </si>
  <si>
    <t>Reccard, Gotthilf Christian</t>
  </si>
  <si>
    <t>im Verlage der Realschulbuchhandlung</t>
  </si>
  <si>
    <t>PPN768985315</t>
  </si>
  <si>
    <t>PPN768215501</t>
  </si>
  <si>
    <t>http://resolver.staatsbibliothek-berlin.de/SBB0000F5B100020000</t>
  </si>
  <si>
    <t>Mit vier Karten und zwölf Kupfertafeln</t>
  </si>
  <si>
    <t>PPN780327004</t>
  </si>
  <si>
    <t>PPN369361601</t>
  </si>
  <si>
    <t>http://resolver.staatsbibliothek-berlin.de/SBB0001537D00000000</t>
  </si>
  <si>
    <t>Fortsetzung der Campischen Reisebeschreibungen für die Jugend</t>
  </si>
  <si>
    <t>PPN780587766</t>
  </si>
  <si>
    <t>PPN147532981</t>
  </si>
  <si>
    <t>http://resolver.staatsbibliothek-berlin.de/SBB0001546000000000</t>
  </si>
  <si>
    <t>Mit 20 Kupfertafeln</t>
  </si>
  <si>
    <t>PPN780412397</t>
  </si>
  <si>
    <t>PPN387303650</t>
  </si>
  <si>
    <t>http://resolver.staatsbibliothek-berlin.de/SBB0001537200050000</t>
  </si>
  <si>
    <t>Lehr-Buch darin ein kurzgefaßter Unterricht aus verschiedenen philosophischen und mathematischen Wissenschaften, der Historie und Geographie gegeben wird; Zum Gebrauch in Schulen ...</t>
  </si>
  <si>
    <t>PPN236882260</t>
  </si>
  <si>
    <t>http://resolver.staatsbibliothek-berlin.de/SBB0000F5B100000000</t>
  </si>
  <si>
    <t>Geographische Tabellen für die Jugend zur Vorbereitung und Wiederholung</t>
  </si>
  <si>
    <t>Lipsius, Johann Gottfried</t>
  </si>
  <si>
    <t>Gerlach</t>
  </si>
  <si>
    <t>PPN780548728</t>
  </si>
  <si>
    <t>PPN565862235</t>
  </si>
  <si>
    <t>http://resolver.staatsbibliothek-berlin.de/SBB0001541C00000000</t>
  </si>
  <si>
    <t>Friedrichstadt</t>
  </si>
  <si>
    <t>PPN780591399</t>
  </si>
  <si>
    <t>PPN252069676</t>
  </si>
  <si>
    <t>http://resolver.staatsbibliothek-berlin.de/SBB0001546000040000</t>
  </si>
  <si>
    <t>WegehauptDigital; V18 digital</t>
  </si>
  <si>
    <t>PPN780590341</t>
  </si>
  <si>
    <t>PPN147533007</t>
  </si>
  <si>
    <t>http://resolver.staatsbibliothek-berlin.de/SBB0001546000020000</t>
  </si>
  <si>
    <t>Hinter- und Vorder-Indien; Mit 16 Kupfertaf.</t>
  </si>
  <si>
    <t>PPN78032918X</t>
  </si>
  <si>
    <t>PPN369361679</t>
  </si>
  <si>
    <t>http://resolver.staatsbibliothek-berlin.de/SBB0001537200010000</t>
  </si>
  <si>
    <t>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t>
  </si>
  <si>
    <t>Büsching, Anton Friedrich</t>
  </si>
  <si>
    <t>Füeßli</t>
  </si>
  <si>
    <t>PPN825816718</t>
  </si>
  <si>
    <t>PPN550383255</t>
  </si>
  <si>
    <t>http://resolver.staatsbibliothek-berlin.de/SBB00019CED00010000</t>
  </si>
  <si>
    <t>PPN823961540</t>
  </si>
  <si>
    <t>PPN577088866</t>
  </si>
  <si>
    <t>http://resolver.staatsbibliothek-berlin.de/SBB00019AEE00010000</t>
  </si>
  <si>
    <t>Interessante Schilderungen der merkwürdigsten Säugthiere; Ein neues Spiel- und Lesebuch als ein Geschenk zu angenehmer Selbstbeschäftigung für wißbegierige Kinder von einem Kinderfreunde ; Mit Kupfern und Karten</t>
  </si>
  <si>
    <t>Supprian</t>
  </si>
  <si>
    <t>PPN805607706</t>
  </si>
  <si>
    <t>PPN57390068X</t>
  </si>
  <si>
    <t>http://resolver.staatsbibliothek-berlin.de/SBB00017AA500000000</t>
  </si>
  <si>
    <t>Allgemeines Lesebuch für den Bürger und Landmann; vornehmlich zum Gebrauch in Stadt- und Landschulen</t>
  </si>
  <si>
    <t>Seiler, Georg Friedrich</t>
  </si>
  <si>
    <t>Historische Drucke; Kinder- und Jugendbücher; Naturwissenschaften / Mathematik; Pädagogik; VD18 digital</t>
  </si>
  <si>
    <t>Bibelanst.</t>
  </si>
  <si>
    <t>PPN801003954</t>
  </si>
  <si>
    <t>PPN366075985</t>
  </si>
  <si>
    <t>http://resolver.staatsbibliothek-berlin.de/SBB000177D800000000</t>
  </si>
  <si>
    <t>Nützliches und angenehmes Lehrbuch für die Jugend</t>
  </si>
  <si>
    <t>PPN825816564</t>
  </si>
  <si>
    <t>PPN82287573X</t>
  </si>
  <si>
    <t>http://resolver.staatsbibliothek-berlin.de/SBB00019CED00000000</t>
  </si>
  <si>
    <t>PPN1013751302</t>
  </si>
  <si>
    <t>PPN510176151</t>
  </si>
  <si>
    <t>http://resolver.staatsbibliothek-berlin.de/SBB00021D2C00020000</t>
  </si>
  <si>
    <t>PPN766281582</t>
  </si>
  <si>
    <t>PPN157151549</t>
  </si>
  <si>
    <t>http://resolver.staatsbibliothek-berlin.de/SBB00021E3200010000</t>
  </si>
  <si>
    <t>1771</t>
  </si>
  <si>
    <t>Der aufrichtige Kalendermann; Ein gar kurioses und nützliches Buch ; Für die Jugend und den gemeinen Bürger und Bauersmann ; (Jn drei Theilen.)</t>
  </si>
  <si>
    <t>PPN823935612</t>
  </si>
  <si>
    <t>PPN330038761</t>
  </si>
  <si>
    <t>http://resolver.staatsbibliothek-berlin.de/SBB00019AE700010000</t>
  </si>
  <si>
    <t>Der emsige Naturforscher undSammler</t>
  </si>
  <si>
    <t>Historische Drucke; Naturwissenschaften / Mathematik</t>
  </si>
  <si>
    <t>PPN745591345</t>
  </si>
  <si>
    <t>PPN341288012</t>
  </si>
  <si>
    <t>http://resolver.staatsbibliothek-berlin.de/SBB0000D6EC00000000</t>
  </si>
  <si>
    <t>Historische Drucke digital; WegehauptDigital</t>
  </si>
  <si>
    <t>Kosmologische Unterhaltungen für die Jugend</t>
  </si>
  <si>
    <t>PPN746834519</t>
  </si>
  <si>
    <t>PPN236979744</t>
  </si>
  <si>
    <t>http://resolver.staatsbibliothek-berlin.de/SBB0000DBC600000000</t>
  </si>
  <si>
    <t>Schmidt, Friedrich; Endner, Gustav Georg; Ducray-Duminil, François Guillaume</t>
  </si>
  <si>
    <t>PPN1013751108</t>
  </si>
  <si>
    <t>PPN510043232</t>
  </si>
  <si>
    <t>http://resolver.staatsbibliothek-berlin.de/SBB00021D2C00010000</t>
  </si>
  <si>
    <t>Beim Onkel Doktor auf dem Lande; ein Buch für Eltern</t>
  </si>
  <si>
    <t>Burgerstein, Leo; Oker-Blom, Max</t>
  </si>
  <si>
    <t>PPN742553841</t>
  </si>
  <si>
    <t>PPN306693933</t>
  </si>
  <si>
    <t>http://resolver.staatsbibliothek-berlin.de/SBB0000D20400000000</t>
  </si>
  <si>
    <t>Die kleine Hausfrau; in 12 Bildern mit Text</t>
  </si>
  <si>
    <t>Holting, Gustav; Hosemann, Theodor</t>
  </si>
  <si>
    <t>PPN770603122</t>
  </si>
  <si>
    <t>PPN76787000X</t>
  </si>
  <si>
    <t>http://resolver.staatsbibliothek-berlin.de/SBB000105B500000000</t>
  </si>
  <si>
    <t>PPN823961419</t>
  </si>
  <si>
    <t>PPN823783057</t>
  </si>
  <si>
    <t>http://resolver.staatsbibliothek-berlin.de/SBB00019AEE00000000</t>
  </si>
  <si>
    <t>Welche enthält einige abgebrochene Geographische und Historische Stücke; Nebst Verbesserungen des ersten Theils, und einem Register über beyde Theile</t>
  </si>
  <si>
    <t>PPN82581698X</t>
  </si>
  <si>
    <t>PPN550382852</t>
  </si>
  <si>
    <t>http://resolver.staatsbibliothek-berlin.de/SBB00019CED00020000</t>
  </si>
  <si>
    <t>PPN823961885</t>
  </si>
  <si>
    <t>PPN241659965</t>
  </si>
  <si>
    <t>http://resolver.staatsbibliothek-berlin.de/SBB00019AEE00020000</t>
  </si>
  <si>
    <t>Libellvs, Sanitatis Tvendae Elementa Complectens; In Vsvum Scholarum Ac Disciplinae Domesticae Compositvs</t>
  </si>
  <si>
    <t>Faust, Bernhard Christoph</t>
  </si>
  <si>
    <t>PPN770077854</t>
  </si>
  <si>
    <t>PPN487859154</t>
  </si>
  <si>
    <t>http://resolver.staatsbibliothek-berlin.de/SBB000102A400000000</t>
  </si>
  <si>
    <t>lat; ger</t>
  </si>
  <si>
    <t>Lipsiae</t>
  </si>
  <si>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</si>
  <si>
    <t>Luther, Martin</t>
  </si>
  <si>
    <t>Deinzer</t>
  </si>
  <si>
    <t>PPN821973746</t>
  </si>
  <si>
    <t>PPN550002537</t>
  </si>
  <si>
    <t>http://resolver.staatsbibliothek-berlin.de/SBB0001991C00000000</t>
  </si>
  <si>
    <t>Leipzig; Budißin</t>
  </si>
  <si>
    <t>Kurzes und leichtes Rechenbuch für Anfänger wie auch für Bürger- und Landschulen; Erster und zweiter Theil</t>
  </si>
  <si>
    <t>Schellenberg, Johann Philipp</t>
  </si>
  <si>
    <t>Flecks Schriften</t>
  </si>
  <si>
    <t>PPN805145044</t>
  </si>
  <si>
    <t>PPN574051384</t>
  </si>
  <si>
    <t>http://resolver.staatsbibliothek-berlin.de/SBB000179CE00000000</t>
  </si>
  <si>
    <t>Lobenstein</t>
  </si>
  <si>
    <t>Primitiva Latinae Lingvae, Germanice Explicata, Gallice Accommodata, Et Figvris Illvstrata; der lieben Jugend zum nüzlichen und ergözlichen Gebrauch, mit 1700. Figuren gezieret, und einem teutschen Register versehen</t>
  </si>
  <si>
    <t>Monath; Arnold</t>
  </si>
  <si>
    <t>PPN770444709</t>
  </si>
  <si>
    <t>PPN238452905</t>
  </si>
  <si>
    <t>http://resolver.staatsbibliothek-berlin.de/SBB0001048500000000</t>
  </si>
  <si>
    <t>lat; ger; fre</t>
  </si>
  <si>
    <t>Lehmann, Gottfried Arnold; Rumpf, Johann Daniel Friedrich; Bartholdy, Georg Wilhelm</t>
  </si>
  <si>
    <t>Neue Sozietäts-Verlags-Buchhandlung; Oehmigke</t>
  </si>
  <si>
    <t>PPN1011283662</t>
  </si>
  <si>
    <t>http://resolver.staatsbibliothek-berlin.de/SBB0001537200070000</t>
  </si>
  <si>
    <t>CL. Figuris instructa &amp; illustrata, Cujus beneficio Tyronibus facillimâ methodo &amp; summâ voluptate ingens elegantium Phrasium ac rarissimorum Terminorum Atrium in Prima Parte non extantium, copia instillari potest ...; Cum indice locupletissimo</t>
  </si>
  <si>
    <t>Comenius, Johann Amos; Dessler, Wolfgang Christoph</t>
  </si>
  <si>
    <t>Historische Drucke; Kinder- und Jugendbücher; Allgemeines / Wissenschaftskunde / Literaturgeschichte; VD18 digital</t>
  </si>
  <si>
    <t>PPN824414888</t>
  </si>
  <si>
    <t>PPN551472758</t>
  </si>
  <si>
    <t>http://resolver.staatsbibliothek-berlin.de/SBB00019B6700010000</t>
  </si>
  <si>
    <t>1754</t>
  </si>
  <si>
    <t>PPN1013751566</t>
  </si>
  <si>
    <t>PPN510185045</t>
  </si>
  <si>
    <t>http://resolver.staatsbibliothek-berlin.de/SBB00021D2C00040000</t>
  </si>
  <si>
    <t>Arithmetischer Unterricht für die Jugend</t>
  </si>
  <si>
    <t>Körner, Heinrich</t>
  </si>
  <si>
    <t>PPN746591667</t>
  </si>
  <si>
    <t>PPN562194738</t>
  </si>
  <si>
    <t>http://resolver.staatsbibliothek-berlin.de/SBB0000D94100000000</t>
  </si>
  <si>
    <t>Sittenbüchlein für Kinder; Zur allgemeinen Schul-encyklopädie gehörig</t>
  </si>
  <si>
    <t>Verl. der Schulbuchh.</t>
  </si>
  <si>
    <t>PPN773126708</t>
  </si>
  <si>
    <t>PPN236108417</t>
  </si>
  <si>
    <t>http://resolver.staatsbibliothek-berlin.de/SBB0001450500000000</t>
  </si>
  <si>
    <t>Gesundheits-Katechismus zum Gebrauche in den Schulen und beym häuslichen Unterrichte; Mit 4 Holzschnitten</t>
  </si>
  <si>
    <t>PPN767927788</t>
  </si>
  <si>
    <t>PPN147774845</t>
  </si>
  <si>
    <t>http://resolver.staatsbibliothek-berlin.de/SBB0000F50800000000</t>
  </si>
  <si>
    <t>Von dem Menschen; Mit vielen gemalten Kupfertafeln</t>
  </si>
  <si>
    <t>Rossmäßler, Johann Adolf; Endner, Gustav Georg; Wünsch, Christian Ernst; Wünsch, Christian Ernst</t>
  </si>
  <si>
    <t>PPN1012216098</t>
  </si>
  <si>
    <t>http://resolver.staatsbibliothek-berlin.de/SBB0000DBC600040000</t>
  </si>
  <si>
    <t>La Recréation en famille</t>
  </si>
  <si>
    <t>Henriquez, René; Good, Arthur</t>
  </si>
  <si>
    <t>Colin</t>
  </si>
  <si>
    <t>PPN745466532</t>
  </si>
  <si>
    <t>PPN558420850</t>
  </si>
  <si>
    <t>http://resolver.staatsbibliothek-berlin.de/SBB0000D6D800000000</t>
  </si>
  <si>
    <t>Kleines Kochbuch für die Puppenküche</t>
  </si>
  <si>
    <t>PPN745432395</t>
  </si>
  <si>
    <t>PPN278707793</t>
  </si>
  <si>
    <t>http://resolver.staatsbibliothek-berlin.de/SBB0000D6A900000000</t>
  </si>
  <si>
    <t>Peter Parley's Tales about the sun, moon, and stars</t>
  </si>
  <si>
    <t>Parley, Peter</t>
  </si>
  <si>
    <t>Thomas &amp; Cowperthwait</t>
  </si>
  <si>
    <t>PPN770140203</t>
  </si>
  <si>
    <t>PPN319851400</t>
  </si>
  <si>
    <t>http://resolver.staatsbibliothek-berlin.de/SBB0001031E00000000</t>
  </si>
  <si>
    <t>Nouvelle histoire naturelle; a l'usage de la jeunesse</t>
  </si>
  <si>
    <t>PPN770163130</t>
  </si>
  <si>
    <t>PPN330444425</t>
  </si>
  <si>
    <t>http://resolver.staatsbibliothek-berlin.de/SBB0001034300000000</t>
  </si>
  <si>
    <t>Haustöchterchens Kochschule für Spiel und Leben; ein Kochbuch mit Waage und Maßgeräten im Puppenmaß</t>
  </si>
  <si>
    <t>Ille-Beeg, Marie; Reiß, Fritz; Jäger, Anna</t>
  </si>
  <si>
    <t>PPN745129129</t>
  </si>
  <si>
    <t>PPN559832095</t>
  </si>
  <si>
    <t>http://resolver.staatsbibliothek-berlin.de/SBB0000D5C500000000</t>
  </si>
  <si>
    <t>PPN770163610</t>
  </si>
  <si>
    <t>PPN330447491</t>
  </si>
  <si>
    <t>http://resolver.staatsbibliothek-berlin.de/SBB0001034300010000</t>
  </si>
  <si>
    <t>Die Puppenküche; Küchen-Recepte für kleine Kinder</t>
  </si>
  <si>
    <t>PPN74528115X</t>
  </si>
  <si>
    <t>PPN293414262</t>
  </si>
  <si>
    <t>http://resolver.staatsbibliothek-berlin.de/SBB0000D69A00000000</t>
  </si>
  <si>
    <t>PPN1013751353</t>
  </si>
  <si>
    <t>PPN510184340</t>
  </si>
  <si>
    <t>http://resolver.staatsbibliothek-berlin.de/SBB00021D2C00030000</t>
  </si>
  <si>
    <t>PPN823935841</t>
  </si>
  <si>
    <t>PPN663611350</t>
  </si>
  <si>
    <t>http://resolver.staatsbibliothek-berlin.de/SBB00019AE700020000</t>
  </si>
  <si>
    <t>PPN766279359</t>
  </si>
  <si>
    <t>PPN142851914</t>
  </si>
  <si>
    <t>http://resolver.staatsbibliothek-berlin.de/SBB0000EE8100010000</t>
  </si>
  <si>
    <t>Dessau</t>
  </si>
  <si>
    <t>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t>
  </si>
  <si>
    <t>PPN766279081</t>
  </si>
  <si>
    <t>PPN142851906</t>
  </si>
  <si>
    <t>http://resolver.staatsbibliothek-berlin.de/SBB0000EE8100000000</t>
  </si>
  <si>
    <t>Röntgenstrahlen; mit 125 Illustrationen und einem Titelbild</t>
  </si>
  <si>
    <t>Smolik, Joh. N.</t>
  </si>
  <si>
    <t>PPN744070821</t>
  </si>
  <si>
    <t>http://resolver.staatsbibliothek-berlin.de/SBB0000D53200000000</t>
  </si>
  <si>
    <t>Der zoologische Garten mit Tieren aller Arten in Bildern und Gedichten und vielen Geschichten</t>
  </si>
  <si>
    <t>Hammer, Guido; Wegener, Wilhelm; Zähler, Julius</t>
  </si>
  <si>
    <t>PPN770495117</t>
  </si>
  <si>
    <t>PPN452906571</t>
  </si>
  <si>
    <t>http://resolver.staatsbibliothek-berlin.de/SBB000104D800000000</t>
  </si>
  <si>
    <t>Thiergärten [Tiergärten] und Menagerien mit ihren Insassen; neue Streifereien, Beobachtungen und Studien eines Malers</t>
  </si>
  <si>
    <t>Spamer, Franz Otto; Boll, Ernst; Leutemann, Heinrich</t>
  </si>
  <si>
    <t>PPN74388289X</t>
  </si>
  <si>
    <t>PPN565770098</t>
  </si>
  <si>
    <t>http://resolver.staatsbibliothek-berlin.de/SBB0000D38800000000</t>
  </si>
  <si>
    <t>Naturgeschichte für Kinder; Verfasset von C. Ph. Funke herausgegeben von G. H. C. Lippold. Mit Kupfern</t>
  </si>
  <si>
    <t>PPN751524255</t>
  </si>
  <si>
    <t>PPN321811550</t>
  </si>
  <si>
    <t>http://resolver.staatsbibliothek-berlin.de/SBB0000E5BD00000000</t>
  </si>
  <si>
    <t>PPN74562586X</t>
  </si>
  <si>
    <t>PPN547079370</t>
  </si>
  <si>
    <t>http://resolver.staatsbibliothek-berlin.de/SBB0000D72700000000</t>
  </si>
  <si>
    <t>Der Mensch und die Thierwelt; Ein Bilderbuch mit erklärendem Text</t>
  </si>
  <si>
    <t>PPN749898801</t>
  </si>
  <si>
    <t>PPN313859299</t>
  </si>
  <si>
    <t>http://resolver.staatsbibliothek-berlin.de/SBB0000E16500000000</t>
  </si>
  <si>
    <t>Bilderlust für Kinder; Mit 269 colorirten Abbildungen</t>
  </si>
  <si>
    <t>PPN770199925</t>
  </si>
  <si>
    <t>PPN348741804</t>
  </si>
  <si>
    <t>http://resolver.staatsbibliothek-berlin.de/SBB0001039200000000</t>
  </si>
  <si>
    <t>Bilder aus Alphons Guckkasten; nebst einer Sammlung unterhaltender Spiele</t>
  </si>
  <si>
    <t>Reinhold, Carolina</t>
  </si>
  <si>
    <t>Bauer und Raspe</t>
  </si>
  <si>
    <t>PPN770158676</t>
  </si>
  <si>
    <t>PPN267882912</t>
  </si>
  <si>
    <t>http://resolver.staatsbibliothek-berlin.de/SBB0001033C00000000</t>
  </si>
  <si>
    <t>Encyclopédie des enfans, ou abrégé de toutes les sciences, a l'usage des écoles des deux sexes</t>
  </si>
  <si>
    <t>Masson</t>
  </si>
  <si>
    <t>PPN767067762</t>
  </si>
  <si>
    <t>PPN566737779</t>
  </si>
  <si>
    <t>http://resolver.staatsbibliothek-berlin.de/SBB0000F20800000000</t>
  </si>
  <si>
    <t>Die Kalenderkunde oder Anleitung zur richtigen Kenntniß des Kalenders und zum nützlichen Gebrauche desselben, für Kinder in Stadt- und Land-Schulen</t>
  </si>
  <si>
    <t>Münch, M. C.</t>
  </si>
  <si>
    <t>PPN746888856</t>
  </si>
  <si>
    <t>PPN567813193</t>
  </si>
  <si>
    <t>http://resolver.staatsbibliothek-berlin.de/SBB0000DBE100000000</t>
  </si>
  <si>
    <t>Unterhaltungen aus der Naturkunde</t>
  </si>
  <si>
    <t>Heßler, ...</t>
  </si>
  <si>
    <t>Verl. des Vereins zur Verbreitung Guter und Wohlfeiler Volksschriften</t>
  </si>
  <si>
    <t>PPN746689802</t>
  </si>
  <si>
    <t>PPN269770062</t>
  </si>
  <si>
    <t>http://resolver.staatsbibliothek-berlin.de/SBB0000DB9500000000</t>
  </si>
  <si>
    <t>Zwickau</t>
  </si>
  <si>
    <t>Fünfzig Sylben-Räthsel aus der Naturgeschichte</t>
  </si>
  <si>
    <t>Meyer, H.; Corrodi, W.</t>
  </si>
  <si>
    <t>PPN769889549</t>
  </si>
  <si>
    <t>PPN58334626X</t>
  </si>
  <si>
    <t>http://resolver.staatsbibliothek-berlin.de/SBB000101FE00000000</t>
  </si>
  <si>
    <t>Naturlehre für Schule und Haus</t>
  </si>
  <si>
    <t>Schmidt, F.</t>
  </si>
  <si>
    <t>Leuckart</t>
  </si>
  <si>
    <t>PPN770199011</t>
  </si>
  <si>
    <t>PPN348850190</t>
  </si>
  <si>
    <t>http://resolver.staatsbibliothek-berlin.de/SBB0001038F00000000</t>
  </si>
  <si>
    <t>Petite galerie de figures pour servir à la connoissance des objects de la nature et de l'art, des moeurs et des coutumes de differens peuples &amp; à l'usage des jeunes-Gens des deux sexes</t>
  </si>
  <si>
    <t>Krüger, ...; Serrurier, L.; Haas, P.; Mila, Wilhelm</t>
  </si>
  <si>
    <t>PPN757443834</t>
  </si>
  <si>
    <t>PPN279980639</t>
  </si>
  <si>
    <t>http://resolver.staatsbibliothek-berlin.de/SBB0000ED9E00000000</t>
  </si>
  <si>
    <t>Bildergallerie der Thierwelt oder Abbildungen des Interessantesten aus dem Thierreiche; mit ausführlicher Beschreibung</t>
  </si>
  <si>
    <t>Reichenbach, Anton Benedict</t>
  </si>
  <si>
    <t>Pönicke</t>
  </si>
  <si>
    <t>PPN749932341</t>
  </si>
  <si>
    <t>PPN278979157</t>
  </si>
  <si>
    <t>http://resolver.staatsbibliothek-berlin.de/SBB0000E1A800000000</t>
  </si>
  <si>
    <t>Nouvelle encyclopédie de la jeunesse, ou abrégé de toutes les sciences; plus étendu et plus méthodique que les précédens; ouvrage élémentaire, ... ; avec 30 figures et deux cartes</t>
  </si>
  <si>
    <t>Le Prieur</t>
  </si>
  <si>
    <t>PPN767857755</t>
  </si>
  <si>
    <t>PPN280077459</t>
  </si>
  <si>
    <t>http://resolver.staatsbibliothek-berlin.de/SBB0000F47600000000</t>
  </si>
  <si>
    <t>John Ross zweite Entdeckungsreise nach den Gegenden des Nordpols</t>
  </si>
  <si>
    <t>Fischer &amp; Fuchs</t>
  </si>
  <si>
    <t>PPN771017669</t>
  </si>
  <si>
    <t>PPN372029833</t>
  </si>
  <si>
    <t>http://resolver.staatsbibliothek-berlin.de/SBB00010A6A00000000</t>
  </si>
  <si>
    <t>Neunhundert und neun Räthsel [Rätsel]; bestehend aus Wort-, Sylben- und Buchstaben-Räthseln</t>
  </si>
  <si>
    <t>Bernher, J. C.</t>
  </si>
  <si>
    <t>Franz</t>
  </si>
  <si>
    <t>PPN745121772</t>
  </si>
  <si>
    <t>PPN433814802</t>
  </si>
  <si>
    <t>http://resolver.staatsbibliothek-berlin.de/SBB0000D5A400000000</t>
  </si>
  <si>
    <t>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t>
  </si>
  <si>
    <t>Rulemann, Theodor</t>
  </si>
  <si>
    <t>Merkur</t>
  </si>
  <si>
    <t>PPN741341336</t>
  </si>
  <si>
    <t>PPN387320938</t>
  </si>
  <si>
    <t>http://resolver.staatsbibliothek-berlin.de/SBB0000CFDF00000000</t>
  </si>
  <si>
    <t>Was wollen wir spielen?; Die schönsten Jugendspiele und Spielreime für Knaben und Mädchen</t>
  </si>
  <si>
    <t>Kolb, C. F. A.</t>
  </si>
  <si>
    <t>PPN745589456</t>
  </si>
  <si>
    <t>PPN550493697</t>
  </si>
  <si>
    <t>http://resolver.staatsbibliothek-berlin.de/SBB0000D6E800000000</t>
  </si>
  <si>
    <t>Kleine Sternkunde; mit 66 Abbildungen, einer Mond- und einer Sternkarte</t>
  </si>
  <si>
    <t>Ristenpart, Friedrich</t>
  </si>
  <si>
    <t>PPN741298562</t>
  </si>
  <si>
    <t>PPN074426931</t>
  </si>
  <si>
    <t>http://resolver.staatsbibliothek-berlin.de/SBB0000CFAE00000000</t>
  </si>
  <si>
    <t>PPN740909703</t>
  </si>
  <si>
    <t>PPN578793709</t>
  </si>
  <si>
    <t>http://resolver.staatsbibliothek-berlin.de/SBB0000CEDA00000000</t>
  </si>
  <si>
    <t>Joh. Amos Comenii Orbis Sensualium Pictus Quadrilinguis, Hoc est: Omnium fundamentalium in mundo rerum, &amp; in vita actionum, Pictura &amp; Nomenclatura, Germanica, Latina, Italica, Et Gallica; Cum Titulorum iuxta, atq[ue] Vocabulorum Indice</t>
  </si>
  <si>
    <t>Dilherrus, Joh. Michael; Teppati, B. L.; Comenius, Johannes Amos</t>
  </si>
  <si>
    <t>Endteri</t>
  </si>
  <si>
    <t>PPN769893562</t>
  </si>
  <si>
    <t>PPN536802165</t>
  </si>
  <si>
    <t>http://resolver.staatsbibliothek-berlin.de/SBB0001020500000000</t>
  </si>
  <si>
    <t>1679</t>
  </si>
  <si>
    <t>Les Francais en Algérie; souvenirs d'un voyage fait en 1841</t>
  </si>
  <si>
    <t>Venillot, Louis</t>
  </si>
  <si>
    <t>PPN781821916</t>
  </si>
  <si>
    <t>PPN578596873</t>
  </si>
  <si>
    <t>http://resolver.staatsbibliothek-berlin.de/SBB0001566800000000</t>
  </si>
  <si>
    <t>Rätselbuch; eine Auswahl von Rätseln aller Art</t>
  </si>
  <si>
    <t>Giehrl, Emmy</t>
  </si>
  <si>
    <t>PPN745599966</t>
  </si>
  <si>
    <t>PPN558215076</t>
  </si>
  <si>
    <t>http://resolver.staatsbibliothek-berlin.de/SBB0000D6FD00000000</t>
  </si>
  <si>
    <t>Straubing</t>
  </si>
  <si>
    <t>Arbeits- und Beschäftigungsbuch für Mädchen</t>
  </si>
  <si>
    <t>PPN745124623</t>
  </si>
  <si>
    <t>PPN54653970X</t>
  </si>
  <si>
    <t>http://resolver.staatsbibliothek-berlin.de/SBB0000D5B000000000</t>
  </si>
  <si>
    <t>Mühlheim</t>
  </si>
  <si>
    <t>Der Mensch und die Elemente; dargestellt in Bildern und Erzählungen für die reifere Jugend</t>
  </si>
  <si>
    <t>Dannheimer</t>
  </si>
  <si>
    <t>PPN746285191</t>
  </si>
  <si>
    <t>PPN235386030</t>
  </si>
  <si>
    <t>http://resolver.staatsbibliothek-berlin.de/SBB0000D88100000000</t>
  </si>
  <si>
    <t>Kempten</t>
  </si>
  <si>
    <t>Livingstone der Missionär; Erforschungsreisen im Innern Afrikas ; in Schilderungen der bekanntesten älteren und neueren Reisen insbesondere der großen Entdeckungen im südlichen Afrika währen der Jahre 1840 - 1856 durch Dr. David Livingstone</t>
  </si>
  <si>
    <t>Kiesewetter, Fr.</t>
  </si>
  <si>
    <t>PPN771049552</t>
  </si>
  <si>
    <t>PPN565851357</t>
  </si>
  <si>
    <t>http://resolver.staatsbibliothek-berlin.de/SBB00010A9D00000000</t>
  </si>
  <si>
    <t>PPN742274357</t>
  </si>
  <si>
    <t>PPN415192943</t>
  </si>
  <si>
    <t>http://resolver.staatsbibliothek-berlin.de/SBB0000D0EA00000000</t>
  </si>
  <si>
    <t>Zwischen Himmel und Erde; von Luftfahrzeugen, von ihrer Erfindung, ihrer Entwicklung und Verwendung ; ein Buch für die Jugend und das Volk ; mit vielen Abb.</t>
  </si>
  <si>
    <t>Wilhelm, Richard</t>
  </si>
  <si>
    <t>Verl. der Schiller-Buchh. &lt;Teschner&gt;</t>
  </si>
  <si>
    <t>PPN745262686</t>
  </si>
  <si>
    <t>PPN409339180</t>
  </si>
  <si>
    <t>http://resolver.staatsbibliothek-berlin.de/SBB0000D67C00000000</t>
  </si>
  <si>
    <t>Charlottenburg</t>
  </si>
  <si>
    <t>Kosmos für die Jugend; Blicke in die Schöpfung der Welt und in die Kulturgeschichte der Menschheit vom Anfang bis zur Gegenwart</t>
  </si>
  <si>
    <t>Perlberg, G.; Körber, Philipp</t>
  </si>
  <si>
    <t>PPN781914949</t>
  </si>
  <si>
    <t>PPN075912287</t>
  </si>
  <si>
    <t>http://resolver.staatsbibliothek-berlin.de/SBB000156B200000000</t>
  </si>
  <si>
    <t>Europas Tierwelt in Bildern; mit 168 Abbildungen</t>
  </si>
  <si>
    <t>Hammer, Ad.</t>
  </si>
  <si>
    <t>Klinkhardt</t>
  </si>
  <si>
    <t>PPN741714515</t>
  </si>
  <si>
    <t>PPN076040585</t>
  </si>
  <si>
    <t>http://resolver.staatsbibliothek-berlin.de/SBB0000D05A00000000</t>
  </si>
  <si>
    <t>Spiele zur Übung und Erholung des Körpers und Geistes für die Jugend, ihre Erzieher und alle Freunde unschuldiger Jugendfreuden ; mit 1 Titelkupfer und 16 kleinen Rissen</t>
  </si>
  <si>
    <t>GutsMuths, Johann Christoph Friedrich</t>
  </si>
  <si>
    <t>PPN766235467</t>
  </si>
  <si>
    <t>PPN156374099</t>
  </si>
  <si>
    <t>http://resolver.staatsbibliothek-berlin.de/SBB0000EE4D00000000</t>
  </si>
  <si>
    <t>Das Turnen im Spiel oder lustige Bewegungsspiele für muntere Knaben; eine Auswahl der einfacheren Jugend- und Turnspiele zur geistigen und körperlichen Erholung des jüngeren Alters. Als Festgeschenk und als Beitrag zu einer naturgemäßen Jugenderziehung bearbeitet</t>
  </si>
  <si>
    <t>Kloss, Moritz</t>
  </si>
  <si>
    <t>PPN770371299</t>
  </si>
  <si>
    <t>PPN432505644</t>
  </si>
  <si>
    <t>http://resolver.staatsbibliothek-berlin.de/SBB0001045800000000</t>
  </si>
  <si>
    <t>Neueste Räthselsammlung, als Beitrag zur Unterhaltung und Uebung des Scharfsinns; Ein Weihnachts- und Geburtstagsgeschenk</t>
  </si>
  <si>
    <t>Ziehnert, Johann Gottlieb Amadeus</t>
  </si>
  <si>
    <t>PPN767437187</t>
  </si>
  <si>
    <t>PPN582174686</t>
  </si>
  <si>
    <t>http://resolver.staatsbibliothek-berlin.de/SBB0000F38600000000</t>
  </si>
  <si>
    <t>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t>
  </si>
  <si>
    <t>Guthsmuths, Rosinus</t>
  </si>
  <si>
    <t>PPN751258229</t>
  </si>
  <si>
    <t>PPN558966497</t>
  </si>
  <si>
    <t>http://resolver.staatsbibliothek-berlin.de/SBB0000E52900000000</t>
  </si>
  <si>
    <t>Die Hundert Wunder der Welt u. der drei Naturreiche; nach den besten und neuesten Quellen beschrieben und durch Abbildungen versinnlicht</t>
  </si>
  <si>
    <t>Haumann, Gustav Heinrich; Clarke, C. C.</t>
  </si>
  <si>
    <t>PPN769907067</t>
  </si>
  <si>
    <t>PPN550804897</t>
  </si>
  <si>
    <t>http://resolver.staatsbibliothek-berlin.de/SBB0001022300000000</t>
  </si>
  <si>
    <t>Sondershausen [u.a.]</t>
  </si>
  <si>
    <t>Der kleine Taschenspieler; Eine reichhaltige Sammlung von leicht ausführbaren, höchst interessanten und überraschenden Taschenspieler- und Karten-Kunststücken, Belustigungen aus der Chemie und Arithmetik und Scherzen zur heiteren Unterhaltung im gemüthlichen Kreise</t>
  </si>
  <si>
    <t>Frickelli, W.</t>
  </si>
  <si>
    <t>PPN767229711</t>
  </si>
  <si>
    <t>PPN557537150</t>
  </si>
  <si>
    <t>http://resolver.staatsbibliothek-berlin.de/SBB0000F33000000000</t>
  </si>
  <si>
    <t>Mülheim a. d. Ruhr</t>
  </si>
  <si>
    <t>PPN743878809</t>
  </si>
  <si>
    <t>PPN578782588</t>
  </si>
  <si>
    <t>http://resolver.staatsbibliothek-berlin.de/SBB0000D37700000000</t>
  </si>
  <si>
    <t>Die physikalische Technik oder Anleitung zur Anstellung von physikalischen Versuchen und zur Herstellung von physikalischen Apparaten mit möglichst einfachen Mitteln</t>
  </si>
  <si>
    <t>Frick, J.</t>
  </si>
  <si>
    <t>PPN741141574</t>
  </si>
  <si>
    <t>PPN144445565</t>
  </si>
  <si>
    <t>http://resolver.staatsbibliothek-berlin.de/SBB0000CF2900000000</t>
  </si>
  <si>
    <t>D. Christoph Gottlieb Steinbecks Feuerkatechismus; Für die liebe Jugend unsers teutschen Vaterlandes</t>
  </si>
  <si>
    <t>Böse</t>
  </si>
  <si>
    <t>PPN750202866</t>
  </si>
  <si>
    <t>PPN57708481X</t>
  </si>
  <si>
    <t>http://resolver.staatsbibliothek-berlin.de/SBB0000E25600000000</t>
  </si>
  <si>
    <t>Weißenfels; Leipzig</t>
  </si>
  <si>
    <t>Naturstudien; Skizzen aus der Pflanzen- und Tierwelt</t>
  </si>
  <si>
    <t>Georgy, Wilhelm; Masius, Hermann</t>
  </si>
  <si>
    <t>PPN742718883</t>
  </si>
  <si>
    <t>PPN421429771</t>
  </si>
  <si>
    <t>http://resolver.staatsbibliothek-berlin.de/SBB0000D2C300000000</t>
  </si>
  <si>
    <t>Wanderungen und Streifzüge; die Säugetiere Deutschlands</t>
  </si>
  <si>
    <t>PPN744747376</t>
  </si>
  <si>
    <t>PPN557342759</t>
  </si>
  <si>
    <t>http://resolver.staatsbibliothek-berlin.de/SBB0000D56300000000</t>
  </si>
  <si>
    <t>Erzählungen aus dem Leben der Säugethiere für die die langen Winterabende; den braven u. fleißigen Knaben gewidmet ; mit 8 color. Bildern</t>
  </si>
  <si>
    <t>Herbst, Hermann</t>
  </si>
  <si>
    <t>PPN749885904</t>
  </si>
  <si>
    <t>PPN559344864</t>
  </si>
  <si>
    <t>http://resolver.staatsbibliothek-berlin.de/SBB0000E14F00000000</t>
  </si>
  <si>
    <t>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t>
  </si>
  <si>
    <t>Englert, D.</t>
  </si>
  <si>
    <t>PPN770186424</t>
  </si>
  <si>
    <t>PPN422220701</t>
  </si>
  <si>
    <t>http://resolver.staatsbibliothek-berlin.de/SBB0001036600000000</t>
  </si>
  <si>
    <t>Geschichte des Menschen; ein Anhang zu C. Ph. Funke's Naturgeschichte und Technologie</t>
  </si>
  <si>
    <t>PPN746829752</t>
  </si>
  <si>
    <t>PPN746829523</t>
  </si>
  <si>
    <t>http://resolver.staatsbibliothek-berlin.de/SBB0000DBC000000000</t>
  </si>
  <si>
    <t>Die Pilgerreise nach dem heiligen Lande, oder: Gottlieb Brunners und seiner Gefährten Schicksale und Erlebnise im Orient; eine unterhaltende und in Bezug auf biblische Geschichte und Geographie belehrende Erzählung für die Jugend und deren Freunde</t>
  </si>
  <si>
    <t>Maar, Joh.; Rothbart, Ferd.; Schwed, Friedrich</t>
  </si>
  <si>
    <t>Wöller</t>
  </si>
  <si>
    <t>PPN770965547</t>
  </si>
  <si>
    <t>PPN574620109</t>
  </si>
  <si>
    <t>http://resolver.staatsbibliothek-berlin.de/SBB00010A1900000000</t>
  </si>
  <si>
    <t>PPN767121260</t>
  </si>
  <si>
    <t>PPN559163940</t>
  </si>
  <si>
    <t>http://resolver.staatsbibliothek-berlin.de/SBB0000F29700000000</t>
  </si>
  <si>
    <t>Räthsel und Charaden zur Schärfung der Denkkraft für die Jugend; auch zur Unterhaltung in geselligen Zirkeln</t>
  </si>
  <si>
    <t>PPN770148336</t>
  </si>
  <si>
    <t>PPN196166144</t>
  </si>
  <si>
    <t>http://resolver.staatsbibliothek-berlin.de/SBB0001032800000000</t>
  </si>
  <si>
    <t>Encyclopédie des enfans, ou abrégé de toutes les sciences à l'usage des jeunes personnes ...</t>
  </si>
  <si>
    <t>Formey, ...</t>
  </si>
  <si>
    <t>Cailler</t>
  </si>
  <si>
    <t>PPN767922867</t>
  </si>
  <si>
    <t>PPN557396956</t>
  </si>
  <si>
    <t>http://resolver.staatsbibliothek-berlin.de/SBB0000F4FE00000000</t>
  </si>
  <si>
    <t>Genève</t>
  </si>
  <si>
    <t>Dürr</t>
  </si>
  <si>
    <t>PPN745122426</t>
  </si>
  <si>
    <t>PPN57369995X</t>
  </si>
  <si>
    <t>http://resolver.staatsbibliothek-berlin.de/SBB0000D5A600000000</t>
  </si>
  <si>
    <t>Récréation des enfans</t>
  </si>
  <si>
    <t>Lassalle, Louis; Eymery, Alexis</t>
  </si>
  <si>
    <t>Eymery &amp;  Aubert</t>
  </si>
  <si>
    <t>PPN766623033</t>
  </si>
  <si>
    <t>PPN293265909</t>
  </si>
  <si>
    <t>http://resolver.staatsbibliothek-berlin.de/SBB0000F01100000000</t>
  </si>
  <si>
    <t>Die Kraftmaschinen; mit zahlreichen Abb. im Text und 2 Tafeln</t>
  </si>
  <si>
    <t>Schütze, C.</t>
  </si>
  <si>
    <t>PPN744088194</t>
  </si>
  <si>
    <t>PPN574456937</t>
  </si>
  <si>
    <t>http://resolver.staatsbibliothek-berlin.de/SBB0000D55C00000000</t>
  </si>
  <si>
    <t>Die kleine Menagerie; Schaulust für das zarte Jugendalter in Abbildungen der merkwürdigsten wilden Säugethiere ; in 8 colorirten Stahlstichen</t>
  </si>
  <si>
    <t>Geissler</t>
  </si>
  <si>
    <t>PPN749888067</t>
  </si>
  <si>
    <t>PPN279403887</t>
  </si>
  <si>
    <t>http://resolver.staatsbibliothek-berlin.de/SBB0000E15A00000000</t>
  </si>
  <si>
    <t>Die kleine Puppenschneiderin; ein Büchlein für kleine Mädchen, nach welchem sie lernen, ihre Puppenanzüge selbst herzustellen ; für eine Puppe 21 cm groß, mit Schnittmustern u. Abb.</t>
  </si>
  <si>
    <t>PPN770371949</t>
  </si>
  <si>
    <t>PPN419976213</t>
  </si>
  <si>
    <t>http://resolver.staatsbibliothek-berlin.de/SBB0001045C00000000</t>
  </si>
  <si>
    <t>Größeres Handbuch für Schüler zum Gebrauche bei dem Unterrichte in Bürgerschulen und höheren Unterrichtsanstalten</t>
  </si>
  <si>
    <t>Berthelt, August; Jäkel, Julius; Petermann, Karl</t>
  </si>
  <si>
    <t>PPN745278302</t>
  </si>
  <si>
    <t>PPN548570442</t>
  </si>
  <si>
    <t>http://resolver.staatsbibliothek-berlin.de/SBB0000D69100000000</t>
  </si>
  <si>
    <t>Natur-, Reise- und Lebensbilder aus Unter-Aegypten, Ceylon und Vorder-Indien</t>
  </si>
  <si>
    <t>Kutzner, J. G.; Haun, A.</t>
  </si>
  <si>
    <t>PPN770963641</t>
  </si>
  <si>
    <t>PPN279392346</t>
  </si>
  <si>
    <t>http://resolver.staatsbibliothek-berlin.de/SBB00010A1200000000</t>
  </si>
  <si>
    <t>Bilderbuch für kleine wißbegierige Knaben</t>
  </si>
  <si>
    <t>PPN769911064</t>
  </si>
  <si>
    <t>PPN503681431</t>
  </si>
  <si>
    <t>http://resolver.staatsbibliothek-berlin.de/SBB0001022A00000000</t>
  </si>
  <si>
    <t>Dyrehaven i colorerede afbildninger; texten efter de nyeste og bedste naturvidenskabelige Værker</t>
  </si>
  <si>
    <t>Iversen</t>
  </si>
  <si>
    <t>PPN770469868</t>
  </si>
  <si>
    <t>PPN485668084</t>
  </si>
  <si>
    <t>http://resolver.staatsbibliothek-berlin.de/SBB000104B000000000</t>
  </si>
  <si>
    <t>dan</t>
  </si>
  <si>
    <t>Kopenhagen</t>
  </si>
  <si>
    <t>Astronomische Jugend-Abende</t>
  </si>
  <si>
    <t>Meinhardt, R.; Seiffart, S.</t>
  </si>
  <si>
    <t>Heymann &lt;Wagner&gt;</t>
  </si>
  <si>
    <t>PPN745844510</t>
  </si>
  <si>
    <t>PPN450190919</t>
  </si>
  <si>
    <t>http://resolver.staatsbibliothek-berlin.de/SBB0000D76B00000000</t>
  </si>
  <si>
    <t>Belehrende Darstellungen aus dem Vaterlande: ein Lesebuch für die Jugend, zur näheren Kenntniß des Landes und seiner Bewohner</t>
  </si>
  <si>
    <t>Blaschke, J.; Chimani, Leopold</t>
  </si>
  <si>
    <t>Doll</t>
  </si>
  <si>
    <t>PPN770996337</t>
  </si>
  <si>
    <t>PPN770996167</t>
  </si>
  <si>
    <t>http://resolver.staatsbibliothek-berlin.de/SBB00010A4A00000000</t>
  </si>
  <si>
    <t>Naturlehre für Bürger- und Volksschulen; mit Hinweisung auf biblische Stellen</t>
  </si>
  <si>
    <t>Melos, Johann Gottfried</t>
  </si>
  <si>
    <t>Verlag der Hof-, Buch- u. Kunsthandlung</t>
  </si>
  <si>
    <t>PPN769376452</t>
  </si>
  <si>
    <t>PPN243796129</t>
  </si>
  <si>
    <t>http://resolver.staatsbibliothek-berlin.de/SBB0000F95800000000</t>
  </si>
  <si>
    <t>Rudolstadt</t>
  </si>
  <si>
    <t>F. Martin's Naturgeschichte für die Jugend beiderlei Geschlechts; mit 300 colorirten Abbildungen und 20 Holzschnitten</t>
  </si>
  <si>
    <t>PPN741286416</t>
  </si>
  <si>
    <t>PPN302853545</t>
  </si>
  <si>
    <t>http://resolver.staatsbibliothek-berlin.de/SBB0000CF9700000000</t>
  </si>
  <si>
    <t>Familien Bilder-Buch zur angenehmen und lehrreichen Unterhaltung der Jugend</t>
  </si>
  <si>
    <t>PPN768157366</t>
  </si>
  <si>
    <t>PPN279004044</t>
  </si>
  <si>
    <t>http://resolver.staatsbibliothek-berlin.de/SBB0000F56E00000000</t>
  </si>
  <si>
    <t>Nürnberg; Leipzig</t>
  </si>
  <si>
    <t>Kleine Naturgeschichte der vierfüßigen Thiere für Kinder ; Enthält 48 Bilder und Erklärungen derselben in deutscher und französischer Sprache</t>
  </si>
  <si>
    <t>PPN756355397</t>
  </si>
  <si>
    <t>PPN248456881</t>
  </si>
  <si>
    <t>http://resolver.staatsbibliothek-berlin.de/SBB0000EA6000000000</t>
  </si>
  <si>
    <t>Entdeckungsreisen in der Wohnstube; mit seinen jungen Freunden unternommen</t>
  </si>
  <si>
    <t>PPN743858840</t>
  </si>
  <si>
    <t>PPN578788373</t>
  </si>
  <si>
    <t>http://resolver.staatsbibliothek-berlin.de/SBB0000D35D00000000</t>
  </si>
  <si>
    <t>Hundert Rätsel</t>
  </si>
  <si>
    <t>Wittenhaus, K. A.</t>
  </si>
  <si>
    <t>PPN745593526</t>
  </si>
  <si>
    <t>PPN581746651</t>
  </si>
  <si>
    <t>http://resolver.staatsbibliothek-berlin.de/SBB0000D6EF00000000</t>
  </si>
  <si>
    <t>Wanderungen durch die Werkstätten der Neuzeit; mit seinen jungen Freunden ausgeführt ; mit 146 Holzschnitten</t>
  </si>
  <si>
    <t>PPN745867944</t>
  </si>
  <si>
    <t>PPN744080460</t>
  </si>
  <si>
    <t>http://resolver.staatsbibliothek-berlin.de/SBB0000D79700000000</t>
  </si>
  <si>
    <t>Für unsere Knaben; der Jugend Kunstfertigkeit und Spiel</t>
  </si>
  <si>
    <t>Bergmeister, Josef M.</t>
  </si>
  <si>
    <t>Mey &amp; Widmayer</t>
  </si>
  <si>
    <t>PPN745605753</t>
  </si>
  <si>
    <t>PPN547996179</t>
  </si>
  <si>
    <t>http://resolver.staatsbibliothek-berlin.de/SBB0000D71500000000</t>
  </si>
  <si>
    <t>Das illustrirte Seemannsbuch; Fahrten und Abenteuer zur See im Krieg und Frieden ; In Mittheilungen über das Wissenswürdigste aus der Schiffahrtskunde und dem Seeleben ; mit 150 colorirten Bildern, Schlachten und Seegemälden</t>
  </si>
  <si>
    <t>Berndt, R.</t>
  </si>
  <si>
    <t>PPN756691540</t>
  </si>
  <si>
    <t>PPN27597054X</t>
  </si>
  <si>
    <t>http://resolver.staatsbibliothek-berlin.de/SBB0000EBC600000000</t>
  </si>
  <si>
    <t>Rebmann, E.; Berge, Friedrich</t>
  </si>
  <si>
    <t>PPN741642123</t>
  </si>
  <si>
    <t>PPN548403473</t>
  </si>
  <si>
    <t>http://resolver.staatsbibliothek-berlin.de/SBB0000D04200000000</t>
  </si>
  <si>
    <t>Der gelehrte Spielkamerad oder der kleine Naturforscher, Thierfreund und Sammler, Anleitung für kleine Physiker, Chemiker, Botaniker u. Naturfreunde zum Experimentiren,... ; ein Suppl. zum "Spielbuch für Knaben" ; mit über 200 Text-Abb., 6 Abth.-Frontispicen, sowie 1 Titelb.</t>
  </si>
  <si>
    <t>PPN770449964</t>
  </si>
  <si>
    <t>PPN579551342</t>
  </si>
  <si>
    <t>http://resolver.staatsbibliothek-berlin.de/SBB0001048B00000000</t>
  </si>
  <si>
    <t>PPN769379753</t>
  </si>
  <si>
    <t>PPN250893339</t>
  </si>
  <si>
    <t>http://resolver.staatsbibliothek-berlin.de/SBB0000F95C00000000</t>
  </si>
  <si>
    <t>Naturgeschichte der Amphibien, Fische, Weich- und Schaalenthiere, Insekten, Würmer und Strahlenthiere in Bildern ... zum Anschauungsunterricht für die Jugend ... nach der ... Naturgeschichte für Schulen; mit erklärendem Texte in dt. u. franz. Sprache</t>
  </si>
  <si>
    <t>PPN749903856</t>
  </si>
  <si>
    <t>PPN568791622</t>
  </si>
  <si>
    <t>http://resolver.staatsbibliothek-berlin.de/SBB0000E16E00000000</t>
  </si>
  <si>
    <t>Die Erde und das Weltall; faßlich bearbeitet für die Jugend und das Volk ; mit vielen Illustrationen</t>
  </si>
  <si>
    <t>Benziger</t>
  </si>
  <si>
    <t>PPN742572021</t>
  </si>
  <si>
    <t>PPN277189772</t>
  </si>
  <si>
    <t>http://resolver.staatsbibliothek-berlin.de/SBB0000D23500000000</t>
  </si>
  <si>
    <t>Einsiedeln [u.a.]</t>
  </si>
  <si>
    <t>F. Martin's Naturgeschichte für die Jugend</t>
  </si>
  <si>
    <t>Kolb, C. F. A.; Martin, F.</t>
  </si>
  <si>
    <t>PPN770272266</t>
  </si>
  <si>
    <t>PPN356914739</t>
  </si>
  <si>
    <t>http://resolver.staatsbibliothek-berlin.de/SBB000103CF00000000</t>
  </si>
  <si>
    <t>Leipzig; Stuttgart</t>
  </si>
  <si>
    <t>Kurzer Entwurf der Naturgeschichte zum Gebrauch in höhern Schulen</t>
  </si>
  <si>
    <t>Mylius</t>
  </si>
  <si>
    <t>PPN770201792</t>
  </si>
  <si>
    <t>PPN428461093</t>
  </si>
  <si>
    <t>http://resolver.staatsbibliothek-berlin.de/SBB0001039800000000</t>
  </si>
  <si>
    <t>Im Walde</t>
  </si>
  <si>
    <t>Zähler, Julius; Sachsse, Emil</t>
  </si>
  <si>
    <t>PPN770494404</t>
  </si>
  <si>
    <t>PPN410083569</t>
  </si>
  <si>
    <t>http://resolver.staatsbibliothek-berlin.de/SBB000104D600000000</t>
  </si>
  <si>
    <t>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t>
  </si>
  <si>
    <t>Uz</t>
  </si>
  <si>
    <t>PPN756349915</t>
  </si>
  <si>
    <t>PPN568841980</t>
  </si>
  <si>
    <t>http://resolver.staatsbibliothek-berlin.de/SBB0000EA5C00000000</t>
  </si>
  <si>
    <t>Hundert Schulspiele; gesammelt nach den Alterstufen der Kinder</t>
  </si>
  <si>
    <t>Huhle &lt;Adler&gt;</t>
  </si>
  <si>
    <t>PPN745144403</t>
  </si>
  <si>
    <t>PPN075350920</t>
  </si>
  <si>
    <t>http://resolver.staatsbibliothek-berlin.de/SBB0000D5F600000000</t>
  </si>
  <si>
    <t>Abrégé de toutes les sciences, à l'usage des enfants; Refondu, beaucoup augmenté et corrigé dans toutes ses parties, afin de le rendre propre à l'usage des écoles des pays catholiques</t>
  </si>
  <si>
    <t>Labbey</t>
  </si>
  <si>
    <t>PPN767231392</t>
  </si>
  <si>
    <t>PPN538962852</t>
  </si>
  <si>
    <t>http://resolver.staatsbibliothek-berlin.de/SBB0000F33900000000</t>
  </si>
  <si>
    <t>Romantische Reise um die Welt; Ein Spiel zur angenehmen Unterhaltung in Gesellschaften ; Mit einer illuminirten Kupfertafel</t>
  </si>
  <si>
    <t>PPN766624013</t>
  </si>
  <si>
    <t>PPN279033214</t>
  </si>
  <si>
    <t>http://resolver.staatsbibliothek-berlin.de/SBB0000F01300000000</t>
  </si>
  <si>
    <t>Atlas des enfans; ou méthode nouvelle, courte, facile et demonstrative, pour apprendre la geographie ; en 22 cartes enluminées, avec un nouveau traité de la sphere, ...</t>
  </si>
  <si>
    <t>Schneider</t>
  </si>
  <si>
    <t>PPN780547977</t>
  </si>
  <si>
    <t>PPN280106971</t>
  </si>
  <si>
    <t>http://resolver.staatsbibliothek-berlin.de/SBB0001541800000000</t>
  </si>
  <si>
    <t>A  Amsterdam</t>
  </si>
  <si>
    <t>Sphinxe; Fragen, Räthsel u. a. Aufgaben mit ihrer Lösung ; aus der Sprachlehre, Natur- und Völkergeschichte, Erdbeschreibung u.s.w. ; denkenden Schülern für Schule und Haus gewidmet</t>
  </si>
  <si>
    <t>Lampert, Johann Wilhelm Friedrich</t>
  </si>
  <si>
    <t>PPN769986625</t>
  </si>
  <si>
    <t>PPN429235208</t>
  </si>
  <si>
    <t>http://resolver.staatsbibliothek-berlin.de/SBB0001027700000000</t>
  </si>
  <si>
    <t>Neustadt a. d. D.</t>
  </si>
  <si>
    <t>Der Käfersammler; mit 188 nach der Natur gezeichneten und photographisch aufgenommenen Abbildungen</t>
  </si>
  <si>
    <t>Bau, Alexander</t>
  </si>
  <si>
    <t>PPN744062802</t>
  </si>
  <si>
    <t>PPN443412294</t>
  </si>
  <si>
    <t>http://resolver.staatsbibliothek-berlin.de/SBB0000D52600000000</t>
  </si>
  <si>
    <t>Fünfhundert Räthsel und Charaden für Kinder von 8-14 Jahren; zum Gebrauch in Schule und Haus ; nebst einem Anh. von 40 lehrreichen Zahlenräthseln</t>
  </si>
  <si>
    <t>Kirn</t>
  </si>
  <si>
    <t>PPN745727425</t>
  </si>
  <si>
    <t>PPN549578641</t>
  </si>
  <si>
    <t>http://resolver.staatsbibliothek-berlin.de/SBB0000D73800000000</t>
  </si>
  <si>
    <t>Erste Nahrung für den gesunden Menschenverstand</t>
  </si>
  <si>
    <t>Dolz, Johann Christian; Thieme, Karl Traugott</t>
  </si>
  <si>
    <t>PPN768530156</t>
  </si>
  <si>
    <t>PPN577895893</t>
  </si>
  <si>
    <t>http://resolver.staatsbibliothek-berlin.de/SBB0000F6A300000000</t>
  </si>
  <si>
    <t>PPN770146651</t>
  </si>
  <si>
    <t>PPN444995625</t>
  </si>
  <si>
    <t>http://resolver.staatsbibliothek-berlin.de/SBB0001032600000000</t>
  </si>
  <si>
    <t>Wien, Prag</t>
  </si>
  <si>
    <t>Les clients d'un vieux poirier; le monde des insectes</t>
  </si>
  <si>
    <t>Becker, L.; Bruyssel, E.</t>
  </si>
  <si>
    <t>PPN742707105</t>
  </si>
  <si>
    <t>PPN550296999</t>
  </si>
  <si>
    <t>http://resolver.staatsbibliothek-berlin.de/SBB0000D2A700000000</t>
  </si>
  <si>
    <t>Allerhand Kurzweil für jung und alt</t>
  </si>
  <si>
    <t>Fritz, Trude</t>
  </si>
  <si>
    <t>Schauenburg</t>
  </si>
  <si>
    <t>PPN745135935</t>
  </si>
  <si>
    <t>PPN279322380</t>
  </si>
  <si>
    <t>http://resolver.staatsbibliothek-berlin.de/SBB0000D5D300000000</t>
  </si>
  <si>
    <t>Streifzüge durch Wald und Flur; eine Anleitung zur Beobachtung der heimischen Natur in Monatsbildern</t>
  </si>
  <si>
    <t>Landsberg, Bernhard; Landsberg, H.</t>
  </si>
  <si>
    <t>PPN744056527</t>
  </si>
  <si>
    <t>PPN561909784</t>
  </si>
  <si>
    <t>http://resolver.staatsbibliothek-berlin.de/SBB0000D52100000000</t>
  </si>
  <si>
    <t>Dressel, August</t>
  </si>
  <si>
    <t>PPN744074193</t>
  </si>
  <si>
    <t>PPN281974624</t>
  </si>
  <si>
    <t>http://resolver.staatsbibliothek-berlin.de/SBB0000D51B00020000</t>
  </si>
  <si>
    <t>Die Welt in Bildern</t>
  </si>
  <si>
    <t>Baumeister, Joseph</t>
  </si>
  <si>
    <t>Baumeister</t>
  </si>
  <si>
    <t>PPN771247435</t>
  </si>
  <si>
    <t>PPN282304789</t>
  </si>
  <si>
    <t>http://resolver.staatsbibliothek-berlin.de/SBB00010DC900050000</t>
  </si>
  <si>
    <t>Werke der Allmacht oder Wunder der Natur</t>
  </si>
  <si>
    <t>Graß &amp; Barth</t>
  </si>
  <si>
    <t>PPN770551203</t>
  </si>
  <si>
    <t>PPN770550274</t>
  </si>
  <si>
    <t>http://resolver.staatsbibliothek-berlin.de/SBB0001052E00030000</t>
  </si>
  <si>
    <t>The Children's encyclopaedia</t>
  </si>
  <si>
    <t>Carmelite House</t>
  </si>
  <si>
    <t>PPN745238750</t>
  </si>
  <si>
    <t>PPN550718753</t>
  </si>
  <si>
    <t>http://resolver.staatsbibliothek-berlin.de/SBB0000D67700040000</t>
  </si>
  <si>
    <t>Mineralogie; 24 Taf. mit 490 kolorierten Abb. nebst erklärendem Text</t>
  </si>
  <si>
    <t>Schubert, Gotthilf Heinrich; Kenngott, Adolf</t>
  </si>
  <si>
    <t>PPN749505958</t>
  </si>
  <si>
    <t>PPN265579953</t>
  </si>
  <si>
    <t>http://resolver.staatsbibliothek-berlin.de/SBB0000CFF5000C0000</t>
  </si>
  <si>
    <t>Eßlingen bei Stuttgart</t>
  </si>
  <si>
    <t>Naturgeschichtliche Belustigungen oder Abbildungen naturgeschichtlicher Gegenstände aus Bertuchs Bilderbuche für Kinder mit dem neuberichtigten Funkischen Texte zum Gebrauche für öffentliche Schulen und Privat-Unterricht ausgehoben</t>
  </si>
  <si>
    <t>Funke, Karl Philipp; Bertuch, Friedrich Justin</t>
  </si>
  <si>
    <t>PPN756456479</t>
  </si>
  <si>
    <t>PPN548777330</t>
  </si>
  <si>
    <t>http://resolver.staatsbibliothek-berlin.de/SBB0000EAA900000000</t>
  </si>
  <si>
    <t>Räthselschatz</t>
  </si>
  <si>
    <t>Bittkow, Theophil</t>
  </si>
  <si>
    <t>Bittkow; Striese &amp; Comp.</t>
  </si>
  <si>
    <t>PPN767128508</t>
  </si>
  <si>
    <t>PPN548039127</t>
  </si>
  <si>
    <t>http://resolver.staatsbibliothek-berlin.de/SBB0000F2A700050000</t>
  </si>
  <si>
    <t>Einleitung und die Beschreibung von Europa</t>
  </si>
  <si>
    <t>PPN770375456</t>
  </si>
  <si>
    <t>PPN343783592</t>
  </si>
  <si>
    <t>http://resolver.staatsbibliothek-berlin.de/SBB0001046700010000</t>
  </si>
  <si>
    <t>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t>
  </si>
  <si>
    <t>PPN745138403</t>
  </si>
  <si>
    <t>PPN605022321</t>
  </si>
  <si>
    <t>http://resolver.staatsbibliothek-berlin.de/SBB0000D5DF00000000</t>
  </si>
  <si>
    <t>[Pflanzen und Mineralien]</t>
  </si>
  <si>
    <t>Wolf, L.; Haas, Meno; Wilmsen, Friedrich Philipp</t>
  </si>
  <si>
    <t>PPN75141736X</t>
  </si>
  <si>
    <t>PPN033870233</t>
  </si>
  <si>
    <t>http://resolver.staatsbibliothek-berlin.de/SBB0000E58800030000</t>
  </si>
  <si>
    <t>Das Buch der Thierwelt</t>
  </si>
  <si>
    <t>PPN769050360</t>
  </si>
  <si>
    <t>PPN556089421</t>
  </si>
  <si>
    <t>http://resolver.staatsbibliothek-berlin.de/SBB0000F82600000000</t>
  </si>
  <si>
    <t>Des Elementarwerks von Joh. Bernhard Basedow dritter Band</t>
  </si>
  <si>
    <t>PPN767135407</t>
  </si>
  <si>
    <t>PPN547706375</t>
  </si>
  <si>
    <t>http://resolver.staatsbibliothek-berlin.de/SBB00021EC700010000</t>
  </si>
  <si>
    <t>Libri Elementaris Pars ... Sive Prima Edvcationis Elementa</t>
  </si>
  <si>
    <t>Mangelsdorf, Karl Ehregott; Basedow, Johann Bernhard</t>
  </si>
  <si>
    <t>PPN770570291</t>
  </si>
  <si>
    <t>PPN423183648</t>
  </si>
  <si>
    <t>http://resolver.staatsbibliothek-berlin.de/SBB0001056500000000</t>
  </si>
  <si>
    <t>1772</t>
  </si>
  <si>
    <t>Halae</t>
  </si>
  <si>
    <t>Des Elementarwerks von Joh. Bernhard Basedow ... Band; Ein wohlgewählter Vorrath der besten Erkenntnisse ; zum Lernen, Lehren, Wiederholen und Nachdenken</t>
  </si>
  <si>
    <t>PPN101479143X</t>
  </si>
  <si>
    <t>PPN1014780403</t>
  </si>
  <si>
    <t>http://resolver.staatsbibliothek-berlin.de/SBB00021EC700000000</t>
  </si>
  <si>
    <t>Vorbereitende Uebungen zum Aufmerken und Nachdenken für junge Leute von wenigstens zwölf Jahren; Ein Schul- und Familienbuch</t>
  </si>
  <si>
    <t>Mangelsdorff, Karl Ehregott</t>
  </si>
  <si>
    <t>Nicolovius</t>
  </si>
  <si>
    <t>PPN770368247</t>
  </si>
  <si>
    <t>PPN195851390</t>
  </si>
  <si>
    <t>http://resolver.staatsbibliothek-berlin.de/SBB0001045200000000</t>
  </si>
  <si>
    <t>Königsberg</t>
  </si>
  <si>
    <t>Bilderbuch für die nachdenkende Jugend zur angenehmen und nützlichen Unterhaltung; Mit 4 und 20 Kupfern</t>
  </si>
  <si>
    <t>Schwarz, Carl Benjamin; Müller, Ernst</t>
  </si>
  <si>
    <t>Voß &amp; Leo</t>
  </si>
  <si>
    <t>PPN769885438</t>
  </si>
  <si>
    <t>PPN18974068X</t>
  </si>
  <si>
    <t>http://resolver.staatsbibliothek-berlin.de/SBB000101F700000000</t>
  </si>
  <si>
    <t>Johann. Amos Comenii Orbis Pictus; Die Welt in Bildern, in zwey und achtzig Abschnitte zum Gebrauche der kleinsten studirenden Jugend in den kaiserl. königl. Staaten zusammengezogen</t>
  </si>
  <si>
    <t>Trattner</t>
  </si>
  <si>
    <t>PPN770077129</t>
  </si>
  <si>
    <t>PPN529616874</t>
  </si>
  <si>
    <t>http://resolver.staatsbibliothek-berlin.de/SBB000102A300000000</t>
  </si>
  <si>
    <t>Les petites familles</t>
  </si>
  <si>
    <t>Le Fuel</t>
  </si>
  <si>
    <t>PPN770331610</t>
  </si>
  <si>
    <t>PPN350934061</t>
  </si>
  <si>
    <t>http://resolver.staatsbibliothek-berlin.de/SBB0001042300000000</t>
  </si>
  <si>
    <t>A new Natural History; intented as a present for good boys and girls; with elegant cuts</t>
  </si>
  <si>
    <t>Walker</t>
  </si>
  <si>
    <t>PPN749789301</t>
  </si>
  <si>
    <t>PPN568789164</t>
  </si>
  <si>
    <t>http://resolver.staatsbibliothek-berlin.de/SBB0000E0C200000000</t>
  </si>
  <si>
    <t>Otley</t>
  </si>
  <si>
    <t>Deutscher Rätselschatz; Altes und Neues</t>
  </si>
  <si>
    <t>Hofacker, Ludwig; Richter, Ludwig</t>
  </si>
  <si>
    <t>PPN745728480</t>
  </si>
  <si>
    <t>PPN32921005X</t>
  </si>
  <si>
    <t>http://resolver.staatsbibliothek-berlin.de/SBB0000D73A00000000</t>
  </si>
  <si>
    <t>Naturhistorisches Bilder- und Lese-Buch oder Erzählungen über Gegenstände aus den drei Reichen der Natur. Von Jakob Glatz, Mitarbeiter an der Erziehungsanstalt zu Schnepfenthal. Nebst 300 Abb. von [Konrad] Horny u. einer kurzen Erklärung derselben in Versen</t>
  </si>
  <si>
    <t>PPN749734396</t>
  </si>
  <si>
    <t>PPN558283837</t>
  </si>
  <si>
    <t>http://resolver.staatsbibliothek-berlin.de/SBB0000E07300000000</t>
  </si>
  <si>
    <t>Vierhundert Räthsel und Charaden für Kinder von 10-14 Jahren; Zu erheiternden Denkübungen in Schulen und zu angenehmer und nützlicher Unterhaltung in häuslichen Kreisen ; Nebst einem Anhang von 60 für denselben Zweck passenden Rechnungs-Beispielen</t>
  </si>
  <si>
    <t>Bosert, G. F.</t>
  </si>
  <si>
    <t>PPN767434544</t>
  </si>
  <si>
    <t>PPN550382976</t>
  </si>
  <si>
    <t>http://resolver.staatsbibliothek-berlin.de/SBB0000F37C00000000</t>
  </si>
  <si>
    <t>Jo. Amosii Comenii Orbis Sensualium Pictus, Hoc est omnium Fundamentalium in Mundo rerum &amp; vita actionum Pictura &amp; Nomenclatura, ...; Secunda in Dania Edito, quæ, multis in melius &amp; utilius mutatis, post Latinam, Teutonicam, Gallicam, Italicam &amp; Polonicam Linguam</t>
  </si>
  <si>
    <t>Rhode, Johann Georg; Comenius, Johann Amos</t>
  </si>
  <si>
    <t>Paulli</t>
  </si>
  <si>
    <t>PPN767924703</t>
  </si>
  <si>
    <t>PPN828637075</t>
  </si>
  <si>
    <t>http://resolver.staatsbibliothek-berlin.de/SBB0000F50200000000</t>
  </si>
  <si>
    <t>1686</t>
  </si>
  <si>
    <t>Hafniae</t>
  </si>
  <si>
    <t>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t>
  </si>
  <si>
    <t>Däniker</t>
  </si>
  <si>
    <t>PPN756563860</t>
  </si>
  <si>
    <t>PPN581182480</t>
  </si>
  <si>
    <t>http://resolver.staatsbibliothek-berlin.de/SBB0000EB3200000000</t>
  </si>
  <si>
    <t>Das deutsche Räthselbuch</t>
  </si>
  <si>
    <t>Simrock, Karl</t>
  </si>
  <si>
    <t>Schwabe</t>
  </si>
  <si>
    <t>PPN746032498</t>
  </si>
  <si>
    <t>PPN195757076</t>
  </si>
  <si>
    <t>http://resolver.staatsbibliothek-berlin.de/SBB0000D7D900000000</t>
  </si>
  <si>
    <t>Basel</t>
  </si>
  <si>
    <t>Unterhaltende Fabeln und Erzählungen aus der Naturgeschichte der Fische, Käfer, Insekten, des Gewächs- und Mineralreichs; für kleinere Kinder die sich zu dieser Wissenschaft vorbereiten wollen</t>
  </si>
  <si>
    <t>Geißler, Peter Carl; Hoelder, Luise</t>
  </si>
  <si>
    <t>PPN749768738</t>
  </si>
  <si>
    <t>PPN559576560</t>
  </si>
  <si>
    <t>http://resolver.staatsbibliothek-berlin.de/SBB0000E0AC00000000</t>
  </si>
  <si>
    <t>Der jugendliche Künstler in Laubsäge-Arbeiten; Musterbuch für Kunstarbeiten in Holz mit Mosaik, Marqueterie und Malerei für die reifere Jugend</t>
  </si>
  <si>
    <t>PPN745866522</t>
  </si>
  <si>
    <t>PPN569413044</t>
  </si>
  <si>
    <t>http://resolver.staatsbibliothek-berlin.de/SBB0000D79200000000</t>
  </si>
  <si>
    <t>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t>
  </si>
  <si>
    <t>Eymery</t>
  </si>
  <si>
    <t>PPN767132890</t>
  </si>
  <si>
    <t>PPN557718058</t>
  </si>
  <si>
    <t>http://resolver.staatsbibliothek-berlin.de/SBB0000F2BE00000000</t>
  </si>
  <si>
    <t>Lawn Tennis und andere Spiele</t>
  </si>
  <si>
    <t>Heineken, Ph.</t>
  </si>
  <si>
    <t>Union Dt. Verlagsanst.</t>
  </si>
  <si>
    <t>PPN745157084</t>
  </si>
  <si>
    <t>PPN559264178</t>
  </si>
  <si>
    <t>http://resolver.staatsbibliothek-berlin.de/SBB0000D61400000000</t>
  </si>
  <si>
    <t>Arbeitskunde; ein Hilfsbuch für die Jugend zur Selbstbestätigung durch schaffende Arbeit in Schule und Haus ; mit 12 farb. u. 4 schwarzen Tafeln sowie mehr als 500 Textbildern</t>
  </si>
  <si>
    <t>Ladenbauer, Norbert; Bergmann, Ferdinand</t>
  </si>
  <si>
    <t>Haase</t>
  </si>
  <si>
    <t>PPN745231470</t>
  </si>
  <si>
    <t>PPN195624297</t>
  </si>
  <si>
    <t>http://resolver.staatsbibliothek-berlin.de/SBB0000D67100000000</t>
  </si>
  <si>
    <t>Prag [u.a.]</t>
  </si>
  <si>
    <t>Illustriertes Kinderspielbuch; enthaltend 808 volkstümliche Spiele, Lieder, Reime, Sprüche, Verse, Rätsel</t>
  </si>
  <si>
    <t>Bruns, Wilhelm</t>
  </si>
  <si>
    <t>Schwann</t>
  </si>
  <si>
    <t>PPN746235119</t>
  </si>
  <si>
    <t>PPN355601710</t>
  </si>
  <si>
    <t>http://resolver.staatsbibliothek-berlin.de/SBB0000D84900000000</t>
  </si>
  <si>
    <t>Düsseldorf</t>
  </si>
  <si>
    <t>Rätselbuch für Jung und Alt</t>
  </si>
  <si>
    <t>PPN745279384</t>
  </si>
  <si>
    <t>PPN573700222</t>
  </si>
  <si>
    <t>http://resolver.staatsbibliothek-berlin.de/SBB0000D69300000000</t>
  </si>
  <si>
    <t>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t>
  </si>
  <si>
    <t>PPN749928409</t>
  </si>
  <si>
    <t>PPN18467039X</t>
  </si>
  <si>
    <t>http://resolver.staatsbibliothek-berlin.de/SBB0000E1A400000000</t>
  </si>
  <si>
    <t>Naturgeschichte der Säugethiere und Vögel; mit 16 col. Taf.</t>
  </si>
  <si>
    <t>PPN757124860</t>
  </si>
  <si>
    <t>PPN568829492</t>
  </si>
  <si>
    <t>http://resolver.staatsbibliothek-berlin.de/SBB0000ECF700000000</t>
  </si>
  <si>
    <t>Vom Einbaum zum Linienschiff; Streifzüge auf dem Gebiete der Schiffahrt und des Seewesens ; für mittlere und reife Schüler ; mit 90 Abb. im Text</t>
  </si>
  <si>
    <t>Radunz, Karl</t>
  </si>
  <si>
    <t>PPN744071518</t>
  </si>
  <si>
    <t>PPN308279654</t>
  </si>
  <si>
    <t>http://resolver.staatsbibliothek-berlin.de/SBB0000D53500000000</t>
  </si>
  <si>
    <t>Marie Flink, die kleine Gemüsegärtnerin oder gründliche Belehrung in dem Gemüsebau</t>
  </si>
  <si>
    <t>Metzger, J.</t>
  </si>
  <si>
    <t>PPN744891477</t>
  </si>
  <si>
    <t>PPN566826941</t>
  </si>
  <si>
    <t>http://resolver.staatsbibliothek-berlin.de/SBB0000D57300000000</t>
  </si>
  <si>
    <t>Lehrbuch der nothwendigen und nützlichen Kenntnisse, besonders für eine, nach weitrer Bildung strebende, Jugend</t>
  </si>
  <si>
    <t>Dolz, Johann Christian</t>
  </si>
  <si>
    <t>PPN770199410</t>
  </si>
  <si>
    <t>PPN331845091</t>
  </si>
  <si>
    <t>http://resolver.staatsbibliothek-berlin.de/SBB0001039000000000</t>
  </si>
  <si>
    <t>Weltkatastrophen; Betrachtungen über die zukünftigen Schicksale unserer Erdenwelt</t>
  </si>
  <si>
    <t>Meyer, Max Wilhelm</t>
  </si>
  <si>
    <t>PPN742567885</t>
  </si>
  <si>
    <t>PPN196405351</t>
  </si>
  <si>
    <t>http://resolver.staatsbibliothek-berlin.de/SBB0000D22800000000</t>
  </si>
  <si>
    <t>Der gestirnte Himmel oder Anweisung zur Kenntniß der Gestirne und der vorzüglichsten Sterne; Zur Belehrung und Unterhaltung für gebildete Leser besonders jüngeren Alters</t>
  </si>
  <si>
    <t>Wolf, Ludwig; Lehmann, G. W.; Jättnig, F.; Rockstroh, Heinrich</t>
  </si>
  <si>
    <t>PPN751257885</t>
  </si>
  <si>
    <t>PPN311568009</t>
  </si>
  <si>
    <t>http://resolver.staatsbibliothek-berlin.de/SBB0000E52800000000</t>
  </si>
  <si>
    <t>Dressel, ...; Wagner, Hermann</t>
  </si>
  <si>
    <t>PPN743638301</t>
  </si>
  <si>
    <t>PPN578783118</t>
  </si>
  <si>
    <t>http://resolver.staatsbibliothek-berlin.de/SBB0000D2FF00000000</t>
  </si>
  <si>
    <t>Lehrbuch der Naturgeschichte; für Schulen und zum Selbstunterricht</t>
  </si>
  <si>
    <t>PPN746330340</t>
  </si>
  <si>
    <t>PPN309370760</t>
  </si>
  <si>
    <t>http://resolver.staatsbibliothek-berlin.de/SBB0000D8B900000000</t>
  </si>
  <si>
    <t>Physikalisches Experimentierbuch für Knaben; eine Anleitung zur Ausführung physikalischer Experimente und zur Selbstanfertigung der hierzu nötigen Apparate</t>
  </si>
  <si>
    <t>Beisswanger, Richard</t>
  </si>
  <si>
    <t>PPN741371243</t>
  </si>
  <si>
    <t>PPN54824071X</t>
  </si>
  <si>
    <t>http://resolver.staatsbibliothek-berlin.de/SBB0000D00C00000000</t>
  </si>
  <si>
    <t>PPN749884703</t>
  </si>
  <si>
    <t>PPN279345569</t>
  </si>
  <si>
    <t>http://resolver.staatsbibliothek-berlin.de/SBB0000E14A00000000</t>
  </si>
  <si>
    <t>Der kleine Naturfreund; ein Weihnachtsgeschenk für wißbegierige Kinder ; Mit 6 illuminirten Kupfern</t>
  </si>
  <si>
    <t>PPN756629322</t>
  </si>
  <si>
    <t>PPN568790510</t>
  </si>
  <si>
    <t>http://resolver.staatsbibliothek-berlin.de/SBB0000EB6400000000</t>
  </si>
  <si>
    <t>Lehrbuch der Naturgeschichte für die Jugend</t>
  </si>
  <si>
    <t>Stein, Christian Gottfried Daniel; Baumann, L. A.</t>
  </si>
  <si>
    <t>PPN746691246</t>
  </si>
  <si>
    <t>PPN547877560</t>
  </si>
  <si>
    <t>http://resolver.staatsbibliothek-berlin.de/SBB0000DB9C00000000</t>
  </si>
  <si>
    <t>Jeux des adolescents</t>
  </si>
  <si>
    <t>Belèze, Guillaume Louis Gustave</t>
  </si>
  <si>
    <t>PPN745142591</t>
  </si>
  <si>
    <t>PPN280267711</t>
  </si>
  <si>
    <t>http://resolver.staatsbibliothek-berlin.de/SBB0000D5F200000000</t>
  </si>
  <si>
    <t>Cabinet du jeune naturaliste, ou histoire des animaux, des végétaux et des minéra</t>
  </si>
  <si>
    <t>Joubert, J.</t>
  </si>
  <si>
    <t>Ardant</t>
  </si>
  <si>
    <t>PPN749728752</t>
  </si>
  <si>
    <t>PPN279837305</t>
  </si>
  <si>
    <t>http://resolver.staatsbibliothek-berlin.de/SBB0000E06E00000000</t>
  </si>
  <si>
    <t>Paris [u.a.]</t>
  </si>
  <si>
    <t>Allerlei Brettspiele und andere Hausspiele; leichtfaßliche Anleitung zur Erlernung des beliebtesten Brettspiele etc.</t>
  </si>
  <si>
    <t>Mitis, Caesar</t>
  </si>
  <si>
    <t>PPN745212913</t>
  </si>
  <si>
    <t>PPN567079538</t>
  </si>
  <si>
    <t>http://resolver.staatsbibliothek-berlin.de/SBB0000D65700000000</t>
  </si>
  <si>
    <t>Räthselschatz; für die Jugend ; zur Übung im Denken ; zur Belehrenden Unterhaltung</t>
  </si>
  <si>
    <t>Brüllow, Dr.; Schäffer, W.</t>
  </si>
  <si>
    <t>PPN745125581</t>
  </si>
  <si>
    <t>PPN549814086</t>
  </si>
  <si>
    <t>http://resolver.staatsbibliothek-berlin.de/SBB0000D5B600000000</t>
  </si>
  <si>
    <t>Neu Ruppin</t>
  </si>
  <si>
    <t>Wanderungen durch den Zoologischen Garten; dargestellt in naturgetreuen Abbildungen der Thiergruppen des Zoologischen Gartens zu Berlin</t>
  </si>
  <si>
    <t>Beumer, Ph. Jac.; Bernhardt, ...</t>
  </si>
  <si>
    <t>Bagel]</t>
  </si>
  <si>
    <t>PPN770552722</t>
  </si>
  <si>
    <t>PPN323640613</t>
  </si>
  <si>
    <t>http://resolver.staatsbibliothek-berlin.de/SBB0001053D00000000</t>
  </si>
  <si>
    <t>[Wesel</t>
  </si>
  <si>
    <t>Neues Bilder-Cabinet</t>
  </si>
  <si>
    <t>Glatz, Jakob</t>
  </si>
  <si>
    <t>PPN770138527</t>
  </si>
  <si>
    <t>PPN406085870</t>
  </si>
  <si>
    <t>http://resolver.staatsbibliothek-berlin.de/SBB0001031B00000000</t>
  </si>
  <si>
    <t>Illustriertes Spielbuch für Kinder; unterhaltende und belustigende Spiele und Beschäftigungen für kleine Kinder im Zimmer sowie im Freien</t>
  </si>
  <si>
    <t>Hahn, Alban; Dedekind, Anna; Bloch, Ida</t>
  </si>
  <si>
    <t>PPN745183891</t>
  </si>
  <si>
    <t>PPN236900889</t>
  </si>
  <si>
    <t>http://resolver.staatsbibliothek-berlin.de/SBB0000D64200000000</t>
  </si>
  <si>
    <t>Das Wasser im Dienste des Menschen</t>
  </si>
  <si>
    <t>Musmacher, Christoph</t>
  </si>
  <si>
    <t>PPN744076544</t>
  </si>
  <si>
    <t>PPN301074925</t>
  </si>
  <si>
    <t>http://resolver.staatsbibliothek-berlin.de/SBB0000D53F00000000</t>
  </si>
  <si>
    <t>Ein neuer Spielkamerad in Schule, Haus und Garten; siebzig neue und originelle Jugendspiele mit lustigen Weisen</t>
  </si>
  <si>
    <t>Gindler, Friedrich; Schramke, Hermann</t>
  </si>
  <si>
    <t>W. Pauli &lt;Jerosch&gt;</t>
  </si>
  <si>
    <t>PPN74599864X</t>
  </si>
  <si>
    <t>PPN497318970</t>
  </si>
  <si>
    <t>http://resolver.staatsbibliothek-berlin.de/SBB0000D7A200000000</t>
  </si>
  <si>
    <t>Im Grünen oder Die kleinen Pflanzenfreunde; kleine Erzählungen aus dem Pflanzenreich ; mit 80 i. d. Text gedr. Abb., 1 bunten Titelbild sowie 2 Tondruckbilder</t>
  </si>
  <si>
    <t>PPN741711419</t>
  </si>
  <si>
    <t>PPN578788780</t>
  </si>
  <si>
    <t>http://resolver.staatsbibliothek-berlin.de/SBB0000D05300000000</t>
  </si>
  <si>
    <t>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t>
  </si>
  <si>
    <t>Scheffelt, Michael</t>
  </si>
  <si>
    <t>Bartholomäi</t>
  </si>
  <si>
    <t>PPN746651848</t>
  </si>
  <si>
    <t>PPN50759245X</t>
  </si>
  <si>
    <t>http://resolver.staatsbibliothek-berlin.de/SBB0000DB8000000000</t>
  </si>
  <si>
    <t>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t>
  </si>
  <si>
    <t>Schmidt, Johann August Friedrich</t>
  </si>
  <si>
    <t>PPN75101530X</t>
  </si>
  <si>
    <t>PPN456067132</t>
  </si>
  <si>
    <t>http://resolver.staatsbibliothek-berlin.de/SBB0000E42200000000</t>
  </si>
  <si>
    <t>Unterhaltendes Allerley; Ein angenehmes und nützliches Geschenk für die Jugend</t>
  </si>
  <si>
    <t>PPN766848272</t>
  </si>
  <si>
    <t>PPN560627009</t>
  </si>
  <si>
    <t>http://resolver.staatsbibliothek-berlin.de/SBB0000F12C00000000</t>
  </si>
  <si>
    <t>Kurze Erdbeschreibung der Schweiz zum Gebrauche der Jugend</t>
  </si>
  <si>
    <t>Steiner</t>
  </si>
  <si>
    <t>PPN770969631</t>
  </si>
  <si>
    <t>PPN562188827</t>
  </si>
  <si>
    <t>http://resolver.staatsbibliothek-berlin.de/SBB00010A2400000000</t>
  </si>
  <si>
    <t>Der kleine Taschenspieler und Magiker, oder deutliche Anweisung verschiedene Taschenspielerkünste und magische Täuschungen mit wenigen Kosten zu machen; Zur Unterhaltung und Belehrung über manches Unerklärbarscheinende der natürlichen Magie</t>
  </si>
  <si>
    <t>Kerndoerffer, Heinrich August</t>
  </si>
  <si>
    <t>PPN76673188X</t>
  </si>
  <si>
    <t>PPN377288586</t>
  </si>
  <si>
    <t>http://resolver.staatsbibliothek-berlin.de/SBB0000F0C500000000</t>
  </si>
  <si>
    <t>Piona</t>
  </si>
  <si>
    <t>PPN757118534</t>
  </si>
  <si>
    <t>PPN480265658</t>
  </si>
  <si>
    <t>http://resolver.staatsbibliothek-berlin.de/SBB0000ECE300000000</t>
  </si>
  <si>
    <t>Chemische Plaudereien; für 10- bis 14jährige Schüler aller Schulgattungen</t>
  </si>
  <si>
    <t>PPN741707314</t>
  </si>
  <si>
    <t>PPN41001964X</t>
  </si>
  <si>
    <t>http://resolver.staatsbibliothek-berlin.de/SBB0000D04B00000000</t>
  </si>
  <si>
    <t>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"Spielbuch für Knaben"</t>
  </si>
  <si>
    <t>PPN742710181</t>
  </si>
  <si>
    <t>PPN578812975</t>
  </si>
  <si>
    <t>http://resolver.staatsbibliothek-berlin.de/SBB0000D2AC00000000</t>
  </si>
  <si>
    <t>Im Hochgebirge; tiergeographische Charakterbilder ; mit 27 Abb.</t>
  </si>
  <si>
    <t>Keller, Konrad</t>
  </si>
  <si>
    <t>PPN742443159</t>
  </si>
  <si>
    <t>PPN311082505</t>
  </si>
  <si>
    <t>http://resolver.staatsbibliothek-berlin.de/SBB0000D17900000000</t>
  </si>
  <si>
    <t>Das Blumen-Alphabet; ein System, mit welchem irgend ein Name oder eine Zahl durch die Vermittelung von Blumen oder Blättern von sechs verschiedenen Farben oder Formen deutlich ausgedrückt werden kann</t>
  </si>
  <si>
    <t>S., J.</t>
  </si>
  <si>
    <t>PPN745161839</t>
  </si>
  <si>
    <t>PPN548077908</t>
  </si>
  <si>
    <t>http://resolver.staatsbibliothek-berlin.de/SBB0000D61D00000000</t>
  </si>
  <si>
    <t>Das Nützlichste aus Naturgeschichte; mit einer kurzen Anweisung, wie und wozu die wichtigsten Naturprodukte benutzt werden können ; ein Buch für die Schuljugend</t>
  </si>
  <si>
    <t>Scholz, F. P.</t>
  </si>
  <si>
    <t>PPN746286252</t>
  </si>
  <si>
    <t>PPN574260765</t>
  </si>
  <si>
    <t>http://resolver.staatsbibliothek-berlin.de/SBB0000D88400000000</t>
  </si>
  <si>
    <t>Jo. Amos Comenius; Graeco Latinus Usui Studiosae Juventutis Accommodatus</t>
  </si>
  <si>
    <t>Binz</t>
  </si>
  <si>
    <t>PPN768253020</t>
  </si>
  <si>
    <t>PPN18701051X</t>
  </si>
  <si>
    <t>http://resolver.staatsbibliothek-berlin.de/SBB0000F5FD00000000</t>
  </si>
  <si>
    <t>Vindobonae</t>
  </si>
  <si>
    <t>Kleine leichte und angenehme Kinderspiele zur gesellschaftlichen Unterhaltung; Ein Taschenbuch für Kinder der gebildeten Stände aufs Jahr 1811 ; mit 4 Kupfern u. Holzschnitten</t>
  </si>
  <si>
    <t>Weinrauch, Caspar; Claudius, Georg Karl</t>
  </si>
  <si>
    <t>PPN770088910</t>
  </si>
  <si>
    <t>PPN449045390</t>
  </si>
  <si>
    <t>http://resolver.staatsbibliothek-berlin.de/SBB000102B800000000</t>
  </si>
  <si>
    <t>Fleischhauer u. Spohn</t>
  </si>
  <si>
    <t>PPN76907619X</t>
  </si>
  <si>
    <t>PPN57168419X</t>
  </si>
  <si>
    <t>http://resolver.staatsbibliothek-berlin.de/SBB0000F84100000000</t>
  </si>
  <si>
    <t>Inventions et découvertes ou les curieuses origines</t>
  </si>
  <si>
    <t>Soulange, Ernest</t>
  </si>
  <si>
    <t>PPN77047196X</t>
  </si>
  <si>
    <t>PPN451658302</t>
  </si>
  <si>
    <t>http://resolver.staatsbibliothek-berlin.de/SBB000104B300000000</t>
  </si>
  <si>
    <t>Die Jagdlust; Ein unterhaltendes Bilderbuch für die Jugend, enthaltend die Art und Weise das vorzüglichste inländische Wild zu jagen und zu fangen, nebst vielen kurzweiligen Jagd-Anekdoten ; (Mit 12 color. Darst. von Jagden)</t>
  </si>
  <si>
    <t>PPN76657170X</t>
  </si>
  <si>
    <t>PPN550746412</t>
  </si>
  <si>
    <t>http://resolver.staatsbibliothek-berlin.de/SBB0000EFCB00000000</t>
  </si>
  <si>
    <t>Tagebuch des Naturfreundes; Bilder und Skizzen aus dem kreisenden Wechsel der Jahreszeiten ; zur Veredlung jugendlicher Gemüther und Vergnügung empfindender Herzen</t>
  </si>
  <si>
    <t>Ebersberg, Josef Sigmund</t>
  </si>
  <si>
    <t>PPN74973244X</t>
  </si>
  <si>
    <t>PPN551407824</t>
  </si>
  <si>
    <t>http://resolver.staatsbibliothek-berlin.de/SBB0000E07200000000</t>
  </si>
  <si>
    <t>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t>
  </si>
  <si>
    <t>PPN745445284</t>
  </si>
  <si>
    <t>PPN547079885</t>
  </si>
  <si>
    <t>http://resolver.staatsbibliothek-berlin.de/SBB0000D6B900000000</t>
  </si>
  <si>
    <t>Uncle Philips Conversations with children</t>
  </si>
  <si>
    <t>Hawks, Francis Lister</t>
  </si>
  <si>
    <t>Tegg</t>
  </si>
  <si>
    <t>PPN751157759</t>
  </si>
  <si>
    <t>PPN559195877</t>
  </si>
  <si>
    <t>http://resolver.staatsbibliothek-berlin.de/SBB0000E4E100000000</t>
  </si>
  <si>
    <t>The world's fair or, children's prize gift book of the great exhibition of 1851; Descr. the beautiful inv. and manufactures exh. therein; with pretty stories about the people who have made and sent them, and how they live when at home</t>
  </si>
  <si>
    <t>Dean [usw.]</t>
  </si>
  <si>
    <t>PPN756347904</t>
  </si>
  <si>
    <t>PPN557052394</t>
  </si>
  <si>
    <t>http://resolver.staatsbibliothek-berlin.de/SBB0000EA5600000000</t>
  </si>
  <si>
    <t>Vierhundert Räthsel und Charaden für Kinder von 10-14 Jahren; Zu erheiternden Denkübungen in Schulen und zu angenehmer und nützlicher Unterhaltung in häuslichen Kreisen. Nebst einem Anhang von 60 für denselben Zweck passenden Rechnungs-Beispielen</t>
  </si>
  <si>
    <t>PPN767433092</t>
  </si>
  <si>
    <t>PPN423207393</t>
  </si>
  <si>
    <t>http://resolver.staatsbibliothek-berlin.de/SBB0000F37700000000</t>
  </si>
  <si>
    <t>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t>
  </si>
  <si>
    <t>Ursinus, Joh. Henricus</t>
  </si>
  <si>
    <t>Hermsdorfius; Wustius</t>
  </si>
  <si>
    <t>PPN767850289</t>
  </si>
  <si>
    <t>PPN536446903</t>
  </si>
  <si>
    <t>http://resolver.staatsbibliothek-berlin.de/SBB0000F46800000000</t>
  </si>
  <si>
    <t>1670</t>
  </si>
  <si>
    <t>Francofurti; Francofurti</t>
  </si>
  <si>
    <t>Der Lehrmeister oder ein allgemeines System der Erziehung, worinne die ersten Grundsätze einer feinen Gelehrsamkeit vorgetragen werden</t>
  </si>
  <si>
    <t>Teubern, Hans Ernst; Schröckh, Matthias; Ebert, Johann Jacob; Dodsley, Robert</t>
  </si>
  <si>
    <t>PPN770173209</t>
  </si>
  <si>
    <t>PPN237849275</t>
  </si>
  <si>
    <t>http://resolver.staatsbibliothek-berlin.de/SBB0001035800020000</t>
  </si>
  <si>
    <t>Beiträge zur angenehmen und nützlichen Beschäftigung für Knaben</t>
  </si>
  <si>
    <t>Montfort, A. G.</t>
  </si>
  <si>
    <t>Jansen</t>
  </si>
  <si>
    <t>PPN767228383</t>
  </si>
  <si>
    <t>PPN523570546</t>
  </si>
  <si>
    <t>http://resolver.staatsbibliothek-berlin.de/SBB0000F32C00020000</t>
  </si>
  <si>
    <t>Of pneumatics</t>
  </si>
  <si>
    <t>Joyce, Jeremiah</t>
  </si>
  <si>
    <t>Johnson</t>
  </si>
  <si>
    <t>PPN746628730</t>
  </si>
  <si>
    <t>PPN560122675</t>
  </si>
  <si>
    <t>http://resolver.staatsbibliothek-berlin.de/SBB0000DB7400020000</t>
  </si>
  <si>
    <t>Amphibien, Fische, Insekten und Wuermer</t>
  </si>
  <si>
    <t>Haas, Meno; Study, ...; Wilmsen, F. P.</t>
  </si>
  <si>
    <t>PPN751416673</t>
  </si>
  <si>
    <t>PPN033870225</t>
  </si>
  <si>
    <t>http://resolver.staatsbibliothek-berlin.de/SBB0000E58800020000</t>
  </si>
  <si>
    <t>PPN767227921</t>
  </si>
  <si>
    <t>PPN523156766</t>
  </si>
  <si>
    <t>http://resolver.staatsbibliothek-berlin.de/SBB0000F32C00010000</t>
  </si>
  <si>
    <t>Die Welt in Bildern; vorzüglich zum Vergnügen und Unterricht der Jugend</t>
  </si>
  <si>
    <t>Baumeister, Joseph Anton Ignaz</t>
  </si>
  <si>
    <t>PPN77107848X</t>
  </si>
  <si>
    <t>PPN282304770</t>
  </si>
  <si>
    <t>http://resolver.staatsbibliothek-berlin.de/SBB00010DC900000000</t>
  </si>
  <si>
    <t>Unterhaltungen eines Landschullehrers mit seinen Kindern auf Spatziergängen und in der Schule über merkwürdige Wörter und Sachen aus der Natur und dem gemeinen Leben</t>
  </si>
  <si>
    <t>Wolffram, Johann Christian</t>
  </si>
  <si>
    <t>PPN769910491</t>
  </si>
  <si>
    <t>PPN268005729</t>
  </si>
  <si>
    <t>http://resolver.staatsbibliothek-berlin.de/SBB0001022700010000</t>
  </si>
  <si>
    <t>PPN825948096</t>
  </si>
  <si>
    <t>PPN150850379</t>
  </si>
  <si>
    <t>http://resolver.staatsbibliothek-berlin.de/SBB0000F06900020000</t>
  </si>
  <si>
    <t>Historische Drucke digital; WegehauptDigital; VD18 digital</t>
  </si>
  <si>
    <t>Vorschriften aus der Naturgeschichte, Erdbeschreibung, Himmelskunde und andern nöthigen und nützlichen Kenntnissen nach einem von Herrn Geheimen Kirchen Rath Seiler angegebenen Plan</t>
  </si>
  <si>
    <t>Sturm, Johann Georg; Löhr, Johann Friedrich</t>
  </si>
  <si>
    <t>Bibelanstalt</t>
  </si>
  <si>
    <t>PPN812324854</t>
  </si>
  <si>
    <t>PPN56629835X</t>
  </si>
  <si>
    <t>http://resolver.staatsbibliothek-berlin.de/SBB0001883600000000</t>
  </si>
  <si>
    <t>Neue Bilder Gallerie für junge Söhne und Töchter zur angenehmen und nützlichen Selbstbeschäftigung aus dem Reiche der Natur, Kunst, Sitten, und des gemeinen Lebens</t>
  </si>
  <si>
    <t>Historische Drucke; Kinder- und Jugendbücher; Pädagogik; VD18 digital</t>
  </si>
  <si>
    <t>periodical_volume; text</t>
  </si>
  <si>
    <t>PPN826095550</t>
  </si>
  <si>
    <t>http://resolver.staatsbibliothek-berlin.de/SBB00019C3200050000</t>
  </si>
  <si>
    <t>Erdbeschreibung von Kursachsen und den iezt dazu gehörenden Ländern; für die Jugend</t>
  </si>
  <si>
    <t>Merkel, Dankegott Immanuel</t>
  </si>
  <si>
    <t>PPN770890776</t>
  </si>
  <si>
    <t>PPN359204570</t>
  </si>
  <si>
    <t>http://resolver.staatsbibliothek-berlin.de/SBB0001074800000000</t>
  </si>
  <si>
    <t>Erdbeschreibung von Kursachsen und den iezt dazu gehörenden Ländern</t>
  </si>
  <si>
    <t>PPN1010842528</t>
  </si>
  <si>
    <t>PPN36848551X</t>
  </si>
  <si>
    <t>http://resolver.staatsbibliothek-berlin.de/SBB0001074800040000</t>
  </si>
  <si>
    <t>Naturgeschichte für Kinder; Mit Elf Kupffer-Tafeln</t>
  </si>
  <si>
    <t>PPN751257656</t>
  </si>
  <si>
    <t>PPN141087897</t>
  </si>
  <si>
    <t>http://resolver.staatsbibliothek-berlin.de/SBB0000E52600000000</t>
  </si>
  <si>
    <t>Der hundertjährige Kalender ohne Schnurpfeifereien; Ein Volksbuch</t>
  </si>
  <si>
    <t>Expedition der deutschen Volkszeitung und Heinsius</t>
  </si>
  <si>
    <t>PPN766682218</t>
  </si>
  <si>
    <t>PPN241654718</t>
  </si>
  <si>
    <t>http://resolver.staatsbibliothek-berlin.de/SBB0000F06900010000</t>
  </si>
  <si>
    <t>PPN82603893X</t>
  </si>
  <si>
    <t>http://resolver.staatsbibliothek-berlin.de/SBB00019C3200020000</t>
  </si>
  <si>
    <t>Illustriertes Spielbuch für Mädchen; unterhaltende und anregende Belustigungen, Spiele und Beschäftigungen für Körper und Geist, im Zimmer sowie im Freien</t>
  </si>
  <si>
    <t>PPN745437567</t>
  </si>
  <si>
    <t>PPN565673513</t>
  </si>
  <si>
    <t>http://resolver.staatsbibliothek-berlin.de/SBB0000D6B100000000</t>
  </si>
  <si>
    <t>Das Menschengeschlecht und die Thierwelt; in Bildern mit erläuterndem und belehrendem Texte für Schule und Haus</t>
  </si>
  <si>
    <t>Driendl, Thomas</t>
  </si>
  <si>
    <t>Driendl</t>
  </si>
  <si>
    <t>PPN770468993</t>
  </si>
  <si>
    <t>PPN323669646</t>
  </si>
  <si>
    <t>http://resolver.staatsbibliothek-berlin.de/SBB000104AD00000000</t>
  </si>
  <si>
    <t>Aëroplandrachen; ausführliche Anleitung zur Selbstherstellung von Aëroplandrachen für grössere Knaben</t>
  </si>
  <si>
    <t>Jakubek, R.; Tauber, Th.</t>
  </si>
  <si>
    <t>PPN745604862</t>
  </si>
  <si>
    <t>PPN559935978</t>
  </si>
  <si>
    <t>http://resolver.staatsbibliothek-berlin.de/SBB0000D71200000000</t>
  </si>
  <si>
    <t>Was ein kleines Mädchen wissen muß</t>
  </si>
  <si>
    <t>Gizycki, P.; Wood-Allen, Mary</t>
  </si>
  <si>
    <t>Witt</t>
  </si>
  <si>
    <t>PPN744077451</t>
  </si>
  <si>
    <t>PPN58178104X</t>
  </si>
  <si>
    <t>http://resolver.staatsbibliothek-berlin.de/SBB0000D54000000000</t>
  </si>
  <si>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</si>
  <si>
    <t>Barth, Ernst; Schützer, L.</t>
  </si>
  <si>
    <t>PPN745122655</t>
  </si>
  <si>
    <t>PPN453868738</t>
  </si>
  <si>
    <t>http://resolver.staatsbibliothek-berlin.de/SBB0000D5A700000000</t>
  </si>
  <si>
    <t>Wie Gritli haushalten lernt</t>
  </si>
  <si>
    <t>Coradi-Stahl, Emma</t>
  </si>
  <si>
    <t>Rascher</t>
  </si>
  <si>
    <t>PPN746058721</t>
  </si>
  <si>
    <t>PPN175789894</t>
  </si>
  <si>
    <t>http://resolver.staatsbibliothek-berlin.de/SBB0000D80900000000</t>
  </si>
  <si>
    <t>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t>
  </si>
  <si>
    <t>Pescheck, Christian</t>
  </si>
  <si>
    <t>PPN804980780</t>
  </si>
  <si>
    <t>PPN570386985</t>
  </si>
  <si>
    <t>http://resolver.staatsbibliothek-berlin.de/SBB0001798B00000000</t>
  </si>
  <si>
    <t>Budißin</t>
  </si>
  <si>
    <t>Taschenbuch der Erfindungen; zur Belehrung und angenehmen Unterhaltung für Kinder</t>
  </si>
  <si>
    <t>PPN770182984</t>
  </si>
  <si>
    <t>PPN366127772</t>
  </si>
  <si>
    <t>http://resolver.staatsbibliothek-berlin.de/SBB0001035B00000000</t>
  </si>
  <si>
    <t>Kleine Topographie für die Jugend</t>
  </si>
  <si>
    <t>Stoy</t>
  </si>
  <si>
    <t>PPN803524374</t>
  </si>
  <si>
    <t>PPN361955006</t>
  </si>
  <si>
    <t>http://resolver.staatsbibliothek-berlin.de/SBB000178FB00000000</t>
  </si>
  <si>
    <t>Naturgeschichte für Kinder, von M. Georg Christian Raff, ordentlicher Lehrer der Geschichte und Geographie auf dem Lyceum zu Göttingen. Mit Vierzehn Kupfertafeln</t>
  </si>
  <si>
    <t>Schramm und Balz</t>
  </si>
  <si>
    <t>PPN803798660</t>
  </si>
  <si>
    <t>PPN57168338X</t>
  </si>
  <si>
    <t>http://resolver.staatsbibliothek-berlin.de/SBB0001793900000000</t>
  </si>
  <si>
    <t>Werkstätte der Kinder</t>
  </si>
  <si>
    <t>Perthes</t>
  </si>
  <si>
    <t>PPN822170183</t>
  </si>
  <si>
    <t>PPN543809692</t>
  </si>
  <si>
    <t>http://resolver.staatsbibliothek-berlin.de/SBB0001998C00010000</t>
  </si>
  <si>
    <t>Versuch eines Elementarbuches für Kinder durch Abbildung der merkwürdigsten Dinge und derselben deutschen, lateinischen, französischen und italiänischen Benennungen</t>
  </si>
  <si>
    <t>Seybold, Johann Georg</t>
  </si>
  <si>
    <t>Historische Drucke; Kinder- und Jugendbücher; Sprachen / Literaturen; VD18 digital</t>
  </si>
  <si>
    <t>PPN823352676</t>
  </si>
  <si>
    <t>PPN571722253</t>
  </si>
  <si>
    <t>http://resolver.staatsbibliothek-berlin.de/SBB00019A8400000000</t>
  </si>
  <si>
    <t>Werkstätte der Kinder; Ein Handbuch für Eltern und Erzieher, zu zweckmäßiger Beschäftigung ihrer Kinder und Zöglinge</t>
  </si>
  <si>
    <t>PPN82216874X</t>
  </si>
  <si>
    <t>PPN543809633</t>
  </si>
  <si>
    <t>http://resolver.staatsbibliothek-berlin.de/SBB0001998C00000000</t>
  </si>
  <si>
    <t>PPN822172267</t>
  </si>
  <si>
    <t>PPN543809935</t>
  </si>
  <si>
    <t>http://resolver.staatsbibliothek-berlin.de/SBB0001998C00030000</t>
  </si>
  <si>
    <t>Steinbeck; Fleischer [in Komm.]; Rothe [in Komm.]</t>
  </si>
  <si>
    <t>PPN766681289</t>
  </si>
  <si>
    <t>PPN241654513</t>
  </si>
  <si>
    <t>http://resolver.staatsbibliothek-berlin.de/SBB0000F06900000000</t>
  </si>
  <si>
    <t>Langenberg ohnweit Gera; Leipzig; Gera</t>
  </si>
  <si>
    <t>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t>
  </si>
  <si>
    <t>Bockshammer, Johann Christian</t>
  </si>
  <si>
    <t>Wever</t>
  </si>
  <si>
    <t>PPN819412740</t>
  </si>
  <si>
    <t>PPN324609795</t>
  </si>
  <si>
    <t>http://resolver.staatsbibliothek-berlin.de/SBB0001944C00000000</t>
  </si>
  <si>
    <t>PPN822171236</t>
  </si>
  <si>
    <t>PPN54380979X</t>
  </si>
  <si>
    <t>http://resolver.staatsbibliothek-berlin.de/SBB0001998C00020000</t>
  </si>
  <si>
    <t>Kurzer Inbegriff aller Wissenschaften zum Gebrauch der Kinder von sechs bis zwölf Jahren</t>
  </si>
  <si>
    <t>PPN823055957</t>
  </si>
  <si>
    <t>PPN560093284</t>
  </si>
  <si>
    <t>http://resolver.staatsbibliothek-berlin.de/SBB00019A4700000000</t>
  </si>
  <si>
    <t>PPN826263143</t>
  </si>
  <si>
    <t>http://resolver.staatsbibliothek-berlin.de/SBB00019C3200090000</t>
  </si>
  <si>
    <t>Centuria Ænigmatum Selectorum</t>
  </si>
  <si>
    <t>Ludwig, Johann Christoph</t>
  </si>
  <si>
    <t>Cöler</t>
  </si>
  <si>
    <t>PPN669834475</t>
  </si>
  <si>
    <t>PPN429257341</t>
  </si>
  <si>
    <t>http://resolver.staatsbibliothek-berlin.de/SBB00014E6000000000</t>
  </si>
  <si>
    <t>Franckfurt; Leipzig; Nordhausen</t>
  </si>
  <si>
    <t>PPN822173018</t>
  </si>
  <si>
    <t>PPN766685594</t>
  </si>
  <si>
    <t>http://resolver.staatsbibliothek-berlin.de/SBB0001998C00040000</t>
  </si>
  <si>
    <t>Handbuch für Kinder von reiferem Alter; zur Bildung des Verstandes und Herzens</t>
  </si>
  <si>
    <t>PPN801008034</t>
  </si>
  <si>
    <t>PPN389491497</t>
  </si>
  <si>
    <t>http://resolver.staatsbibliothek-berlin.de/SBB000177E200000000</t>
  </si>
  <si>
    <t>Zweytes Hundert auserlesener Räthzel; benebst derselben Auflösungen, Erklährungen und nützlichen Moralibus, wie auch einem Anhange auserlesener Merckwürdigkeiten von ausländischen Thieren, Gewächsen, Stauden und andern vermischten Sachen</t>
  </si>
  <si>
    <t>Grießbach</t>
  </si>
  <si>
    <t>PPN770567940</t>
  </si>
  <si>
    <t>PPN429610769</t>
  </si>
  <si>
    <t>http://resolver.staatsbibliothek-berlin.de/SBB00014E6000010000</t>
  </si>
  <si>
    <t>Leipzig; Franckfurt</t>
  </si>
  <si>
    <t>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t>
  </si>
  <si>
    <t>PPN745180493</t>
  </si>
  <si>
    <t>PPN573138915</t>
  </si>
  <si>
    <t>http://resolver.staatsbibliothek-berlin.de/SBB0000D63400000000</t>
  </si>
  <si>
    <t>Amphibien</t>
  </si>
  <si>
    <t>PPN756506727</t>
  </si>
  <si>
    <t>PPN548778418</t>
  </si>
  <si>
    <t>http://resolver.staatsbibliothek-berlin.de/SBB0000EAA900050000</t>
  </si>
  <si>
    <t>Contenant ce qui regarde les animaux et les plantes</t>
  </si>
  <si>
    <t>Le Bas, Jacques-Philippe; Pluche, Antoine</t>
  </si>
  <si>
    <t>PPN768989388</t>
  </si>
  <si>
    <t>PPN571288413</t>
  </si>
  <si>
    <t>http://resolver.staatsbibliothek-berlin.de/SBB0000F7C500010000</t>
  </si>
  <si>
    <t>Le voyageur de la jeunesse dans les quatre paries du monde; ouvrage élémentaire, ...</t>
  </si>
  <si>
    <t>Blanchard, Pierre</t>
  </si>
  <si>
    <t>PPN781844932</t>
  </si>
  <si>
    <t>PPN549301364</t>
  </si>
  <si>
    <t>http://resolver.staatsbibliothek-berlin.de/SBB0001568200000000</t>
  </si>
  <si>
    <t>Naturgeschichte des Thier-, Pflanzen- und Mineralreichs; in kolorierten Bildern nebst erläuterndem Text ; [für Schule und Haus]</t>
  </si>
  <si>
    <t>PPN74136168X</t>
  </si>
  <si>
    <t>PPN194885763</t>
  </si>
  <si>
    <t>http://resolver.staatsbibliothek-berlin.de/SBB0000CFF500000000</t>
  </si>
  <si>
    <t>Le spectacle de la nature, ou entretiens sur les particularités de l'histoire naturelle; qui ont paru les plus propres à rendre les jeunes gens curieux, &amp; à leur former l'esprit</t>
  </si>
  <si>
    <t>Pluche, Antoine</t>
  </si>
  <si>
    <t>PPN768987938</t>
  </si>
  <si>
    <t>PPN571288219</t>
  </si>
  <si>
    <t>http://resolver.staatsbibliothek-berlin.de/SBB0000F7C500000000</t>
  </si>
  <si>
    <t>Enthaltend über 100 durch 12 Bogen Text erläuterte Abbildungen aus der Geschichte, Geographie, Naturgeschichte und andern Merkwürdigkeiten in 12 Heften mit farbigem Umschlag</t>
  </si>
  <si>
    <t>Hellfarth</t>
  </si>
  <si>
    <t>PPN770506399</t>
  </si>
  <si>
    <t>PPN54922386X</t>
  </si>
  <si>
    <t>http://resolver.staatsbibliothek-berlin.de/SBB000104E200020000</t>
  </si>
  <si>
    <t>Weihnachtsnüsse oder 500 neue deutsche Sprichwörter</t>
  </si>
  <si>
    <t>Wander, Karl Friedrich Wilhelm</t>
  </si>
  <si>
    <t>Nesener in Komm.</t>
  </si>
  <si>
    <t>PPN769983766</t>
  </si>
  <si>
    <t>PPN486448517</t>
  </si>
  <si>
    <t>http://resolver.staatsbibliothek-berlin.de/SBB0001026A00010000</t>
  </si>
  <si>
    <t>Hirschberg</t>
  </si>
  <si>
    <t>PPN745238335</t>
  </si>
  <si>
    <t>PPN550718656</t>
  </si>
  <si>
    <t>http://resolver.staatsbibliothek-berlin.de/SBB0000D67700030000</t>
  </si>
  <si>
    <t>John Franklin's Reise nach den Küsten des Polarmeeres in den Jahren 1819-1822</t>
  </si>
  <si>
    <t>Franklin, John</t>
  </si>
  <si>
    <t>Leske</t>
  </si>
  <si>
    <t>PPN771042833</t>
  </si>
  <si>
    <t>PPN282366962</t>
  </si>
  <si>
    <t>http://resolver.staatsbibliothek-berlin.de/SBB00010A8D00010000</t>
  </si>
  <si>
    <t>Vorübungen zur Erweckung der Aufmerksamkeit und des Nachdenkens</t>
  </si>
  <si>
    <t>Sulzer, Johann Georg</t>
  </si>
  <si>
    <t>Nicolai</t>
  </si>
  <si>
    <t>PPN770489567</t>
  </si>
  <si>
    <t>PPN157150216</t>
  </si>
  <si>
    <t>http://resolver.staatsbibliothek-berlin.de/SBB000104D000000000</t>
  </si>
  <si>
    <t>Berlin [u.a.]</t>
  </si>
  <si>
    <t>Rundschau auf den Gebieten der Physik, Chemie, Astronomie und Naturgeschichte</t>
  </si>
  <si>
    <t>Reichenbach, A.</t>
  </si>
  <si>
    <t>PPN741112043</t>
  </si>
  <si>
    <t>PPN571774288</t>
  </si>
  <si>
    <t>http://resolver.staatsbibliothek-berlin.de/SBB0000CF0300010000</t>
  </si>
  <si>
    <t>Baumeister, Joseph Anton Ignaz; Assner, Franz; Lachenbauer, J.; Mansfeld, Johann; Eberspach, Johann Matthias; Sollerer, J.</t>
  </si>
  <si>
    <t>PPN771232837</t>
  </si>
  <si>
    <t>PPN771159404</t>
  </si>
  <si>
    <t>http://resolver.staatsbibliothek-berlin.de/SBB00010DC900010000</t>
  </si>
  <si>
    <t>Études convenables aux demoiselles; a l'usage des écoles et des pensions</t>
  </si>
  <si>
    <t>Mentelle, Edme</t>
  </si>
  <si>
    <t>PPN767128850</t>
  </si>
  <si>
    <t>PPN566852934</t>
  </si>
  <si>
    <t>http://resolver.staatsbibliothek-berlin.de/SBB0000F2B300000000</t>
  </si>
  <si>
    <t>Zum Gebrauch einiger Classen des Königl. Joachimsthalischen Gymnasium</t>
  </si>
  <si>
    <t>PPN770490190</t>
  </si>
  <si>
    <t>PPN268926298</t>
  </si>
  <si>
    <t>http://resolver.staatsbibliothek-berlin.de/SBB000104D000020000</t>
  </si>
  <si>
    <t>Die vierfüßigen Thiere; mit 64 Abbildungen in Kupfern</t>
  </si>
  <si>
    <t>Zehe</t>
  </si>
  <si>
    <t>PPN770442501</t>
  </si>
  <si>
    <t>PPN322267358</t>
  </si>
  <si>
    <t>http://resolver.staatsbibliothek-berlin.de/SBB0001048000010000</t>
  </si>
  <si>
    <t>Käfer</t>
  </si>
  <si>
    <t>PPN744755018</t>
  </si>
  <si>
    <t>PPN548018596</t>
  </si>
  <si>
    <t>http://resolver.staatsbibliothek-berlin.de/SBB0000D56A00040000</t>
  </si>
  <si>
    <t>Le voyageur de la jeunesse dans les quatre paries du monde</t>
  </si>
  <si>
    <t>PPN781858623</t>
  </si>
  <si>
    <t>PPN549301666</t>
  </si>
  <si>
    <t>http://resolver.staatsbibliothek-berlin.de/SBB0001568200030000</t>
  </si>
  <si>
    <t>Bilder-Akademie für die Jugend</t>
  </si>
  <si>
    <t>Stoy, Johann Sigmund; Chodowiecki, Daniel; Schellenberg, Johann Ulrich; Penzel, Johann Georg; Schleuen, ...; Glaßbach, ...</t>
  </si>
  <si>
    <t>PPN822018594</t>
  </si>
  <si>
    <t>PPN162863721</t>
  </si>
  <si>
    <t>http://resolver.staatsbibliothek-berlin.de/SBB0001989C00010000</t>
  </si>
  <si>
    <t>[Saeugethiere und Voegel]</t>
  </si>
  <si>
    <t>Berger, Ferdinand; Study, ...; Wilmsen, Friedrich Philipp</t>
  </si>
  <si>
    <t>PPN751415723</t>
  </si>
  <si>
    <t>PPN487593227</t>
  </si>
  <si>
    <t>http://resolver.staatsbibliothek-berlin.de/SBB0000E58800010000</t>
  </si>
  <si>
    <t>Die Vögel und das Feder-Vieh; mit 81 Abbildungen in Kupfern]</t>
  </si>
  <si>
    <t>PPN770443869</t>
  </si>
  <si>
    <t>PPN322269717</t>
  </si>
  <si>
    <t>http://resolver.staatsbibliothek-berlin.de/SBB0001048000020000</t>
  </si>
  <si>
    <t>PPN770547346</t>
  </si>
  <si>
    <t>PPN478606869</t>
  </si>
  <si>
    <t>http://resolver.staatsbibliothek-berlin.de/SBB0001052E00000000</t>
  </si>
  <si>
    <t>Deutschland, Italien, Griechenland, (die europäische Türkei, das Königreich Griechenland) und die Ionischen Inseln</t>
  </si>
  <si>
    <t>Blanc, Ludwig Gottfried</t>
  </si>
  <si>
    <t>Schwetschke</t>
  </si>
  <si>
    <t>PPN770882501</t>
  </si>
  <si>
    <t>PPN246593660</t>
  </si>
  <si>
    <t>http://resolver.staatsbibliothek-berlin.de/SBB000106B100010000</t>
  </si>
  <si>
    <t>PPN781850630</t>
  </si>
  <si>
    <t>PPN54930147X</t>
  </si>
  <si>
    <t>http://resolver.staatsbibliothek-berlin.de/SBB0001568200010000</t>
  </si>
  <si>
    <t>PPN781878357</t>
  </si>
  <si>
    <t>PPN549301909</t>
  </si>
  <si>
    <t>http://resolver.staatsbibliothek-berlin.de/SBB0001568200060000</t>
  </si>
  <si>
    <t>Les jeunes naturalistes</t>
  </si>
  <si>
    <t>Ulliac-Trémadeure, Sophie</t>
  </si>
  <si>
    <t>PPN740864394</t>
  </si>
  <si>
    <t>PPN578382210</t>
  </si>
  <si>
    <t>http://resolver.staatsbibliothek-berlin.de/SBB0000CEB600020000</t>
  </si>
  <si>
    <t>Naturgeschichte des Pflanzenreichs nach dem Linné'schen System; 54 fein kolorierte Doppelfoliotafeln mit über 650 naturgetreuen Abbildungen und 93 [vielm. 77] Seiten erläuterndem Texte</t>
  </si>
  <si>
    <t>Willkomm, Moritz; Schubert, Gotthilf Heinrich</t>
  </si>
  <si>
    <t>PPN742403793</t>
  </si>
  <si>
    <t>PPN148838553</t>
  </si>
  <si>
    <t>http://resolver.staatsbibliothek-berlin.de/SBB0000CFF500030000</t>
  </si>
  <si>
    <t>Tableaux descriptifs et intéressants sur l'astronomie, la météorologie, la géologie, l'histoire naturelle et l'anthropologie suivis de récits sur la vie des héros de la paix et de la guerre</t>
  </si>
  <si>
    <t>Brandon, Charles</t>
  </si>
  <si>
    <t>PPN746203314</t>
  </si>
  <si>
    <t>PPN549813926</t>
  </si>
  <si>
    <t>http://resolver.staatsbibliothek-berlin.de/SBB0000D17200020000</t>
  </si>
  <si>
    <t>Chodowiecki, Daniel; Schellenberg, Johann Ulrich; Penzel, Johann Georg; Schleuen, ...; Glaßbach, ...</t>
  </si>
  <si>
    <t>PPN82202893X</t>
  </si>
  <si>
    <t>PPN403596696</t>
  </si>
  <si>
    <t>http://resolver.staatsbibliothek-berlin.de/SBB0001989C00020000</t>
  </si>
  <si>
    <t>1700</t>
  </si>
  <si>
    <t>PPN771235747</t>
  </si>
  <si>
    <t>PPN771234961</t>
  </si>
  <si>
    <t>http://resolver.staatsbibliothek-berlin.de/SBB00010DC900020000</t>
  </si>
  <si>
    <t>Der Gesellschafter für die Jugend auf ländlichen Spaziergängen</t>
  </si>
  <si>
    <t>Fritzsche, Johann Gottlieb</t>
  </si>
  <si>
    <t>PPN769890563</t>
  </si>
  <si>
    <t>PPN245828044</t>
  </si>
  <si>
    <t>http://resolver.staatsbibliothek-berlin.de/SBB0001020000000000</t>
  </si>
  <si>
    <t>In den Werkstätten; Onkel Leopolds und seiner jungen Verwandten Wanderungen durch die Stätten des Gewerbfleißes</t>
  </si>
  <si>
    <t>Roth, Richard</t>
  </si>
  <si>
    <t>PPN744052459</t>
  </si>
  <si>
    <t>PPN281974608</t>
  </si>
  <si>
    <t>http://resolver.staatsbibliothek-berlin.de/SBB0000D51B00000000</t>
  </si>
  <si>
    <t>Allgemeines Handbuch der Realkenntnisse; für Lehrer an Land- und Bürgerschulen und zum Selbstunterrichte</t>
  </si>
  <si>
    <t>Sickel, Heinrich Friedrich Franz</t>
  </si>
  <si>
    <t>Rubach</t>
  </si>
  <si>
    <t>PPN770469957</t>
  </si>
  <si>
    <t>PPN450793346</t>
  </si>
  <si>
    <t>http://resolver.staatsbibliothek-berlin.de/SBB000104B200000000</t>
  </si>
  <si>
    <t>Magdeburg</t>
  </si>
  <si>
    <t>Des Freiherrn Alexander von Humboldt und Aimé Bonpland Reise in die Aequinoctial-Gegenden des neuen Continents; für die reifere Jugend zur belehrenden Unterhaltung</t>
  </si>
  <si>
    <t>Wimmer, Gottlieb August</t>
  </si>
  <si>
    <t>Gerold</t>
  </si>
  <si>
    <t>PPN770791778</t>
  </si>
  <si>
    <t>PPN236740288</t>
  </si>
  <si>
    <t>http://resolver.staatsbibliothek-berlin.de/SBB0001069B00000000</t>
  </si>
  <si>
    <t>PPN781867428</t>
  </si>
  <si>
    <t>PPN549301844</t>
  </si>
  <si>
    <t>http://resolver.staatsbibliothek-berlin.de/SBB0001568200050000</t>
  </si>
  <si>
    <t>Russisches Reich, Krakau, Asien, Australien, Afrika, Amerika; nebst einem vollständigen Register über alle drei Theile</t>
  </si>
  <si>
    <t>PPN770883192</t>
  </si>
  <si>
    <t>PPN246593679</t>
  </si>
  <si>
    <t>http://resolver.staatsbibliothek-berlin.de/SBB000106B100020000</t>
  </si>
  <si>
    <t>Raupen</t>
  </si>
  <si>
    <t>PPN744851939</t>
  </si>
  <si>
    <t>PPN548018626</t>
  </si>
  <si>
    <t>http://resolver.staatsbibliothek-berlin.de/SBB0000D56A00050000</t>
  </si>
  <si>
    <t>Insecten</t>
  </si>
  <si>
    <t>PPN756506506</t>
  </si>
  <si>
    <t>PPN548778183</t>
  </si>
  <si>
    <t>http://resolver.staatsbibliothek-berlin.de/SBB0000EAA900040000</t>
  </si>
  <si>
    <t>Naturgeschichte der Säugetiere; mit 171 kolorierten Abbildungen auf 31 Tafeln und erläuterndem Texte nebst 15 Text-Illustrationen; zum Anschauungs-Unterricht für die Jugend in Schulen und Familien</t>
  </si>
  <si>
    <t>Schubert, G. H.</t>
  </si>
  <si>
    <t>PPN741362864</t>
  </si>
  <si>
    <t>PPN721360173</t>
  </si>
  <si>
    <t>http://resolver.staatsbibliothek-berlin.de/SBB0000CFF500010000</t>
  </si>
  <si>
    <t>Das Wissenswürdigste vom Menschen; Zum Gebrauche für Schulen und beim Selbstunterrichte ; Durch Kupferstiche anschaulich gemacht</t>
  </si>
  <si>
    <t>Faber, Friedrich</t>
  </si>
  <si>
    <t>Tyroff</t>
  </si>
  <si>
    <t>PPN770560180</t>
  </si>
  <si>
    <t>PPN37386289X</t>
  </si>
  <si>
    <t>http://resolver.staatsbibliothek-berlin.de/SBB0001055000000000</t>
  </si>
  <si>
    <t>PPN77054875X</t>
  </si>
  <si>
    <t>PPN478607059</t>
  </si>
  <si>
    <t>http://resolver.staatsbibliothek-berlin.de/SBB0001052E00020000</t>
  </si>
  <si>
    <t>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t>
  </si>
  <si>
    <t>PPN769909965</t>
  </si>
  <si>
    <t>PPN247201200</t>
  </si>
  <si>
    <t>http://resolver.staatsbibliothek-berlin.de/SBB0001022700000000</t>
  </si>
  <si>
    <t>Vivant Denon's Reise nach Aegypten; für die Jugend</t>
  </si>
  <si>
    <t>Ramberg, Johann Heinrich; Matthaei, F. A. L.</t>
  </si>
  <si>
    <t>PPN771001703</t>
  </si>
  <si>
    <t>PPN57173667X</t>
  </si>
  <si>
    <t>http://resolver.staatsbibliothek-berlin.de/SBB00010A4E00010000</t>
  </si>
  <si>
    <t>Illustrierte Mineralogie; 24 Tafeln mit 490 kolorierten Abbildungen nebst erläuterndem Text zum Anschauungs-Unterricht für die Jugend in Schulen und Familien</t>
  </si>
  <si>
    <t>Kenngott, A.</t>
  </si>
  <si>
    <t>PPN742424898</t>
  </si>
  <si>
    <t>PPN194886026</t>
  </si>
  <si>
    <t>http://resolver.staatsbibliothek-berlin.de/SBB0000CFF500050000</t>
  </si>
  <si>
    <t>Eßlingen [u.a.]</t>
  </si>
  <si>
    <t>Fische</t>
  </si>
  <si>
    <t>PPN744753252</t>
  </si>
  <si>
    <t>PPN548018502</t>
  </si>
  <si>
    <t>http://resolver.staatsbibliothek-berlin.de/SBB0000D56A00020000</t>
  </si>
  <si>
    <t>Quelle nützlicher Beschäftigungen für die Jugend; Anleitung zur Anlegung von Sammlungen und Anregungen zur Beförderung praktischer Thätigkeit</t>
  </si>
  <si>
    <t>Ramann, H.; Lindau, Carl</t>
  </si>
  <si>
    <t>PPN745440606</t>
  </si>
  <si>
    <t>PPN565789945</t>
  </si>
  <si>
    <t>http://resolver.staatsbibliothek-berlin.de/SBB0000D6B400000000</t>
  </si>
  <si>
    <t>Lesebuch gemeinnütziger Kenntnisse aus den Naturwissenschaften, der Erdbeschreibung und Geschichte; für lehrbegierige Kinder</t>
  </si>
  <si>
    <t>PPN757232787</t>
  </si>
  <si>
    <t>PPN559612699</t>
  </si>
  <si>
    <t>http://resolver.staatsbibliothek-berlin.de/SBB0000ED4300000000</t>
  </si>
  <si>
    <t>H. Wagner's Entdeckungsreisen in Haus, Hof und Stube</t>
  </si>
  <si>
    <t>PPN743866436</t>
  </si>
  <si>
    <t>PPN743866134</t>
  </si>
  <si>
    <t>http://resolver.staatsbibliothek-berlin.de/SBB0000D36500000000</t>
  </si>
  <si>
    <t>Stoff zu Unterhaltungen über Gedike's lateinisches Lesebuch; für Lehrer und Lernende</t>
  </si>
  <si>
    <t>PPN757233473</t>
  </si>
  <si>
    <t>PPN55961294X</t>
  </si>
  <si>
    <t>http://resolver.staatsbibliothek-berlin.de/SBB0000ED4300010000</t>
  </si>
  <si>
    <t>The Children's encyclopædia</t>
  </si>
  <si>
    <t>PPN745242189</t>
  </si>
  <si>
    <t>PPN550718990</t>
  </si>
  <si>
    <t>http://resolver.staatsbibliothek-berlin.de/SBB0000D67700090000</t>
  </si>
  <si>
    <t>Naturgeschichte der Amphibien, Fische, Weich- und Schalenthiere, Insekten, Würmer und Strahlenthiere; mit 342 colorirten Abb. auf 30 Taf. ; zum Anschauungs-Unterricht für die Jugend in Schulen und Familien</t>
  </si>
  <si>
    <t>PPN742382451</t>
  </si>
  <si>
    <t>PPN721438318</t>
  </si>
  <si>
    <t>http://resolver.staatsbibliothek-berlin.de/SBB0000CFF500020000</t>
  </si>
  <si>
    <t>PPN745236863</t>
  </si>
  <si>
    <t>PPN550718419</t>
  </si>
  <si>
    <t>http://resolver.staatsbibliothek-berlin.de/SBB0000D67700000000</t>
  </si>
  <si>
    <t>Of hydrostatics</t>
  </si>
  <si>
    <t>PPN746627653</t>
  </si>
  <si>
    <t>PPN560122616</t>
  </si>
  <si>
    <t>http://resolver.staatsbibliothek-berlin.de/SBB0000DB7400010000</t>
  </si>
  <si>
    <t>Sammlung merkwürdiger Reisen für die Jugend</t>
  </si>
  <si>
    <t>PPN771000855</t>
  </si>
  <si>
    <t>PPN571736297</t>
  </si>
  <si>
    <t>http://resolver.staatsbibliothek-berlin.de/SBB00010A4E00000000</t>
  </si>
  <si>
    <t>PPN744074894</t>
  </si>
  <si>
    <t>PPN281974616</t>
  </si>
  <si>
    <t>http://resolver.staatsbibliothek-berlin.de/SBB0000D51B00030000</t>
  </si>
  <si>
    <t>Weihnachtsnüsse oder 500 neue deutsche Sprichwörter; ein Geschenk für Kinder</t>
  </si>
  <si>
    <t>PPN769983103</t>
  </si>
  <si>
    <t>PPN419860657</t>
  </si>
  <si>
    <t>http://resolver.staatsbibliothek-berlin.de/SBB0001026A00000000</t>
  </si>
  <si>
    <t>Denkwürdige Erzählungen von der Lebensweise, den Sitten und Gewohnheiten der Thiere</t>
  </si>
  <si>
    <t>PPN769050549</t>
  </si>
  <si>
    <t>PPN556089588</t>
  </si>
  <si>
    <t>http://resolver.staatsbibliothek-berlin.de/SBB0000F82600010000</t>
  </si>
  <si>
    <t>Naturgeschichte der Vögel; mit 195 kolorierten Abb. auf 30 Tafeln nebst erläuterndem Texte und 46 Textill., worunter 32 kolor. Abb. von Vogeleiern ; zum Anschauungs-Unterricht für die Jugend in Schulen und Familien</t>
  </si>
  <si>
    <t>PPN742391566</t>
  </si>
  <si>
    <t>PPN34582766X</t>
  </si>
  <si>
    <t>http://resolver.staatsbibliothek-berlin.de/SBB0000D10500000000</t>
  </si>
  <si>
    <t>1886</t>
  </si>
  <si>
    <t>Neue Bildergallerie für die Jugend</t>
  </si>
  <si>
    <t>PPN770504485</t>
  </si>
  <si>
    <t>PPN549230912</t>
  </si>
  <si>
    <t>http://resolver.staatsbibliothek-berlin.de/SBB000104E200000000</t>
  </si>
  <si>
    <t>Der Käfer, sein Fang und seine Aufbewahrung ... etc. etc.</t>
  </si>
  <si>
    <t>Lindau, Carl; Zinck, A.</t>
  </si>
  <si>
    <t>PPN745442625</t>
  </si>
  <si>
    <t>PPN419356649</t>
  </si>
  <si>
    <t>http://resolver.staatsbibliothek-berlin.de/SBB0000D6B400010000</t>
  </si>
  <si>
    <t>Zum Gebrauch einiger Klassen des Königl. Joachimsthalischen Gymnasiums</t>
  </si>
  <si>
    <t>PPN770492207</t>
  </si>
  <si>
    <t>PPN268926344</t>
  </si>
  <si>
    <t>http://resolver.staatsbibliothek-berlin.de/SBB000104D000030000</t>
  </si>
  <si>
    <t>Of optics and magnetism</t>
  </si>
  <si>
    <t>PPN746629842</t>
  </si>
  <si>
    <t>PPN560122780</t>
  </si>
  <si>
    <t>http://resolver.staatsbibliothek-berlin.de/SBB0000DB7400030000</t>
  </si>
  <si>
    <t>Ur däggande djurens lif</t>
  </si>
  <si>
    <t>Flodin</t>
  </si>
  <si>
    <t>PPN751312576</t>
  </si>
  <si>
    <t>PPN55934631X</t>
  </si>
  <si>
    <t>http://resolver.staatsbibliothek-berlin.de/SBB0000E53600030000</t>
  </si>
  <si>
    <t>swe</t>
  </si>
  <si>
    <t>Stockolm</t>
  </si>
  <si>
    <t>Geographie oder Beschreibung der Erde für die Jugend</t>
  </si>
  <si>
    <t>PPN77037509X</t>
  </si>
  <si>
    <t>PPN343783312</t>
  </si>
  <si>
    <t>http://resolver.staatsbibliothek-berlin.de/SBB0001046700000000</t>
  </si>
  <si>
    <t>Baumeister, Joseph Anton Ignaz; Sollerer, J.; Mansfeld, N.</t>
  </si>
  <si>
    <t>PPN771240600</t>
  </si>
  <si>
    <t>PPN373743548</t>
  </si>
  <si>
    <t>http://resolver.staatsbibliothek-berlin.de/SBB00010DC900030000</t>
  </si>
  <si>
    <t>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t>
  </si>
  <si>
    <t>PPN74242961X</t>
  </si>
  <si>
    <t>PPN568838637</t>
  </si>
  <si>
    <t>http://resolver.staatsbibliothek-berlin.de/SBB0000D15F00000000</t>
  </si>
  <si>
    <t>Vögel</t>
  </si>
  <si>
    <t>PPN744752388</t>
  </si>
  <si>
    <t>PPN54801843X</t>
  </si>
  <si>
    <t>http://resolver.staatsbibliothek-berlin.de/SBB0000D56A00010000</t>
  </si>
  <si>
    <t>PPN745241239</t>
  </si>
  <si>
    <t>PPN550718931</t>
  </si>
  <si>
    <t>http://resolver.staatsbibliothek-berlin.de/SBB0000D67700080000</t>
  </si>
  <si>
    <t>Zum Gebrauch der letzten Classe des Königl. Joachimsthalischen Gymnasiums</t>
  </si>
  <si>
    <t>PPN770489818</t>
  </si>
  <si>
    <t>PPN268926182</t>
  </si>
  <si>
    <t>http://resolver.staatsbibliothek-berlin.de/SBB000104D000010000</t>
  </si>
  <si>
    <t>Des Freiherrn Alexander von Humboldt und Aimé Bonpland Reise in die Aequinoctial-Gegenden des neuen Continents</t>
  </si>
  <si>
    <t>PPN770796567</t>
  </si>
  <si>
    <t>PPN327415428</t>
  </si>
  <si>
    <t>http://resolver.staatsbibliothek-berlin.de/SBB0001069B00020000</t>
  </si>
  <si>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</si>
  <si>
    <t>PPN767847237</t>
  </si>
  <si>
    <t>PPN147222001</t>
  </si>
  <si>
    <t>http://resolver.staatsbibliothek-berlin.de/SBB0000F45900000000</t>
  </si>
  <si>
    <t>PPN745237185</t>
  </si>
  <si>
    <t>PPN550718532</t>
  </si>
  <si>
    <t>http://resolver.staatsbibliothek-berlin.de/SBB0000D67700020000</t>
  </si>
  <si>
    <t>PPN767228685</t>
  </si>
  <si>
    <t>PPN523570554</t>
  </si>
  <si>
    <t>http://resolver.staatsbibliothek-berlin.de/SBB0000F32C00030000</t>
  </si>
  <si>
    <t>Gallerie der Welt, in einer bildlichen und beschreibenden Darstellung von merkwürdigen Ländern; von Völkern nach ihrem körperlichen, geistigen und bürgerlichen Zustande ...</t>
  </si>
  <si>
    <t>PPN770466370</t>
  </si>
  <si>
    <t>PPN443924651</t>
  </si>
  <si>
    <t>http://resolver.staatsbibliothek-berlin.de/SBB000104A800010000</t>
  </si>
  <si>
    <t>Bartholdy, Georg Wilhelm; Rumpf, Johann Daniel Franz</t>
  </si>
  <si>
    <t>PPN770466087</t>
  </si>
  <si>
    <t>PPN44336446X</t>
  </si>
  <si>
    <t>http://resolver.staatsbibliothek-berlin.de/SBB000104A800000000</t>
  </si>
  <si>
    <t>PPN771044917</t>
  </si>
  <si>
    <t>PPN282366954</t>
  </si>
  <si>
    <t>http://resolver.staatsbibliothek-berlin.de/SBB00010A8D00020000</t>
  </si>
  <si>
    <t>PPN744053595</t>
  </si>
  <si>
    <t>PPN527555800</t>
  </si>
  <si>
    <t>http://resolver.staatsbibliothek-berlin.de/SBB0000D51B00010000</t>
  </si>
  <si>
    <t>Handbuch der Naturgeschichte für die Jugend und ihre Lehrer</t>
  </si>
  <si>
    <t>PPN751415022</t>
  </si>
  <si>
    <t>PPN033870217</t>
  </si>
  <si>
    <t>http://resolver.staatsbibliothek-berlin.de/SBB0000E58800000000</t>
  </si>
  <si>
    <t>PPN767127765</t>
  </si>
  <si>
    <t>PPN548039054</t>
  </si>
  <si>
    <t>http://resolver.staatsbibliothek-berlin.de/SBB0000F2A700030000</t>
  </si>
  <si>
    <t>PPN767227735</t>
  </si>
  <si>
    <t>PPN52315674X</t>
  </si>
  <si>
    <t>http://resolver.staatsbibliothek-berlin.de/SBB0000F32C00000000</t>
  </si>
  <si>
    <t>Gartenbau ; Weinbau ; mit 25 illuminierten Kupfertafeln</t>
  </si>
  <si>
    <t>PPN769892507</t>
  </si>
  <si>
    <t>PPN587945125</t>
  </si>
  <si>
    <t>http://resolver.staatsbibliothek-berlin.de/SBB0001020000020000</t>
  </si>
  <si>
    <t>Die allgemeine Einleitung, die Pyrenäische Halbinsel, Frankreich, das Britische Reich, die Niederlande, die Schweiz und die Skandinavischen Reiche</t>
  </si>
  <si>
    <t>Sturm, G.; Blanc, Ludwig Gottfried</t>
  </si>
  <si>
    <t>PPN770804799</t>
  </si>
  <si>
    <t>PPN246593652</t>
  </si>
  <si>
    <t>http://resolver.staatsbibliothek-berlin.de/SBB000106B900000000</t>
  </si>
  <si>
    <t>Würmer</t>
  </si>
  <si>
    <t>PPN756507022</t>
  </si>
  <si>
    <t>PPN548778612</t>
  </si>
  <si>
    <t>http://resolver.staatsbibliothek-berlin.de/SBB0000EAA900060000</t>
  </si>
  <si>
    <t>PPN740864807</t>
  </si>
  <si>
    <t>PPN578382237</t>
  </si>
  <si>
    <t>http://resolver.staatsbibliothek-berlin.de/SBB0000CEB600010000</t>
  </si>
  <si>
    <t>Bilder-Sammlung; Darstellungen von Natur- u. Menschenwerken</t>
  </si>
  <si>
    <t>Gabriel, Moritz</t>
  </si>
  <si>
    <t>Seyfert</t>
  </si>
  <si>
    <t>PPN768583659</t>
  </si>
  <si>
    <t>PPN548205469</t>
  </si>
  <si>
    <t>http://resolver.staatsbibliothek-berlin.de/SBB0000F6EB00000000</t>
  </si>
  <si>
    <t>Zittau</t>
  </si>
  <si>
    <t>PPN745239293</t>
  </si>
  <si>
    <t>PPN550718842</t>
  </si>
  <si>
    <t>http://resolver.staatsbibliothek-berlin.de/SBB0000D67700050000</t>
  </si>
  <si>
    <t>Naturgeschichte der Amphibien, Fische, Weich- und Schalenthiere, Insekten, Würmer und Strahlenthiere; mit 342 colorirten Abbildungen auf 30 Tafeln ; zum Anschauungsunterricht für die Jugend in Schulen und Familien</t>
  </si>
  <si>
    <t>PPN744071119</t>
  </si>
  <si>
    <t>PPN721272932</t>
  </si>
  <si>
    <t>http://resolver.staatsbibliothek-berlin.de/SBB0000CFF5000B0000</t>
  </si>
  <si>
    <t>Geologie und Paläontologie; 18 Taf. mit 193 kolorierten Abbildungen und 6 geologischen Landschaftsbildern nebst erläuterndem Text</t>
  </si>
  <si>
    <t>Schubert, Gotthilf Heinrich; Rolle, Friedrich</t>
  </si>
  <si>
    <t>PPN742450368</t>
  </si>
  <si>
    <t>PPN265580064</t>
  </si>
  <si>
    <t>http://resolver.staatsbibliothek-berlin.de/SBB0000CFF500080000</t>
  </si>
  <si>
    <t>PPN745258476</t>
  </si>
  <si>
    <t>PPN550719040</t>
  </si>
  <si>
    <t>http://resolver.staatsbibliothek-berlin.de/SBB0000D677000A0000</t>
  </si>
  <si>
    <t>Bauer</t>
  </si>
  <si>
    <t>PPN767867181</t>
  </si>
  <si>
    <t>PPN321796713</t>
  </si>
  <si>
    <t>http://resolver.staatsbibliothek-berlin.de/SBB0000F47E00030000</t>
  </si>
  <si>
    <t>Entdeckungsreisen in Haus und Hof; mit seinen lieben jungen Freunden und Freundinnen unternommen</t>
  </si>
  <si>
    <t>PPN743869559</t>
  </si>
  <si>
    <t>PPN578888025</t>
  </si>
  <si>
    <t>http://resolver.staatsbibliothek-berlin.de/SBB0000D36500010000</t>
  </si>
  <si>
    <t>Voegel</t>
  </si>
  <si>
    <t>PPN756458285</t>
  </si>
  <si>
    <t>PPN548777810</t>
  </si>
  <si>
    <t>http://resolver.staatsbibliothek-berlin.de/SBB0000EAA900020000</t>
  </si>
  <si>
    <t>Schilderungen der Jagd und des Fanges der Thiere; ihr Wanderleben und ihre Zähmung ... Mit 110 Abbildungen und einem colorirten Titelbilde</t>
  </si>
  <si>
    <t>PPN769050999</t>
  </si>
  <si>
    <t>PPN571774873</t>
  </si>
  <si>
    <t>http://resolver.staatsbibliothek-berlin.de/SBB0000F82600020000</t>
  </si>
  <si>
    <t>[Kupfer zum Lehrmeister]</t>
  </si>
  <si>
    <t>Püschel, Johann Christian; LeBrun, C.; Bernigeroth, Johann Martin; Crusius, G. L.; Dodsley, Robert</t>
  </si>
  <si>
    <t>Heinsius]</t>
  </si>
  <si>
    <t>PPN770277438</t>
  </si>
  <si>
    <t>PPN359797083</t>
  </si>
  <si>
    <t>http://resolver.staatsbibliothek-berlin.de/SBB0001035800030000</t>
  </si>
  <si>
    <t>[Leipzig</t>
  </si>
  <si>
    <t>Schmetterlinge</t>
  </si>
  <si>
    <t>PPN744754178</t>
  </si>
  <si>
    <t>PPN548018553</t>
  </si>
  <si>
    <t>http://resolver.staatsbibliothek-berlin.de/SBB0000D56A00030000</t>
  </si>
  <si>
    <t>PPN767865529</t>
  </si>
  <si>
    <t>PPN321796608</t>
  </si>
  <si>
    <t>http://resolver.staatsbibliothek-berlin.de/SBB0000F47E00020000</t>
  </si>
  <si>
    <t>Encyclopédique</t>
  </si>
  <si>
    <t>Georges, M.; Troncet, L.</t>
  </si>
  <si>
    <t>Librairie Larousse</t>
  </si>
  <si>
    <t>PPN745277063</t>
  </si>
  <si>
    <t>PPN558050158</t>
  </si>
  <si>
    <t>http://resolver.staatsbibliothek-berlin.de/SBB0000D69000010000</t>
  </si>
  <si>
    <t>Entdeckungs-Reisen in der Wohnstube; mit seinen lieben jungen Freunden und Freundinnen unternommen</t>
  </si>
  <si>
    <t>PPN743868145</t>
  </si>
  <si>
    <t>PPN617284938</t>
  </si>
  <si>
    <t>http://resolver.staatsbibliothek-berlin.de/SBB0000D36700000000</t>
  </si>
  <si>
    <t>Scientific Dialogues, intended for the instruction and entertainment of young people; in which the first principles of natural and experimental philosophy are fully explained</t>
  </si>
  <si>
    <t>PPN746627297</t>
  </si>
  <si>
    <t>PPN560122314</t>
  </si>
  <si>
    <t>http://resolver.staatsbibliothek-berlin.de/SBB0000DB7400000000</t>
  </si>
  <si>
    <t>Études convenables aux demoiselles</t>
  </si>
  <si>
    <t>Mentelle, Edmo</t>
  </si>
  <si>
    <t>PPN767129490</t>
  </si>
  <si>
    <t>PPN566854198</t>
  </si>
  <si>
    <t>http://resolver.staatsbibliothek-berlin.de/SBB0000F2B300020000</t>
  </si>
  <si>
    <t>PPN745276830</t>
  </si>
  <si>
    <t>PPN558050093</t>
  </si>
  <si>
    <t>http://resolver.staatsbibliothek-berlin.de/SBB0000D69000000000</t>
  </si>
  <si>
    <t>Neue auserlesene Räthsel für Kinder; größtentheils aus dem Leipziger Wochenblatte und aus dem Kinderfreunde genommen</t>
  </si>
  <si>
    <t>Christ. Weigel und A. G. Schneider</t>
  </si>
  <si>
    <t>PPN770143369</t>
  </si>
  <si>
    <t>PPN444993533</t>
  </si>
  <si>
    <t>http://resolver.staatsbibliothek-berlin.de/SBB0001032000000000</t>
  </si>
  <si>
    <t>Der Lehrmeister oder ein allgemeines System der Erziehung, worinne die ersten Grundsätze einer feinen Gelehrsamkeit vorgetragen werden; aus dem Englischen übersetzt ; in 12 Abtheilungen ; mit nützlichen Kupfern</t>
  </si>
  <si>
    <t>PPN770171842</t>
  </si>
  <si>
    <t>PPN237845970</t>
  </si>
  <si>
    <t>http://resolver.staatsbibliothek-berlin.de/SBB0001035800000000</t>
  </si>
  <si>
    <t>PPN769891128</t>
  </si>
  <si>
    <t>PPN245828176</t>
  </si>
  <si>
    <t>http://resolver.staatsbibliothek-berlin.de/SBB0001020000010000</t>
  </si>
  <si>
    <t>PPN767129156</t>
  </si>
  <si>
    <t>PPN566854171</t>
  </si>
  <si>
    <t>http://resolver.staatsbibliothek-berlin.de/SBB0000F2B300010000</t>
  </si>
  <si>
    <t>PPN768155045</t>
  </si>
  <si>
    <t>PPN663527309</t>
  </si>
  <si>
    <t>http://resolver.staatsbibliothek-berlin.de/SBB0000F45900030000</t>
  </si>
  <si>
    <t>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t>
  </si>
  <si>
    <t>PPN767860683</t>
  </si>
  <si>
    <t>PPN321795962</t>
  </si>
  <si>
    <t>http://resolver.staatsbibliothek-berlin.de/SBB0000F47E00000000</t>
  </si>
  <si>
    <t>PPN767126424</t>
  </si>
  <si>
    <t>PPN548039003</t>
  </si>
  <si>
    <t>http://resolver.staatsbibliothek-berlin.de/SBB0000F2A700010000</t>
  </si>
  <si>
    <t>PPN781859158</t>
  </si>
  <si>
    <t>PPN549301801</t>
  </si>
  <si>
    <t>http://resolver.staatsbibliothek-berlin.de/SBB0001568200040000</t>
  </si>
  <si>
    <t>L'Ami de la jeunesse ou livre d'or illustré</t>
  </si>
  <si>
    <t>Spamer [usw.]</t>
  </si>
  <si>
    <t>PPN742441512</t>
  </si>
  <si>
    <t>PPN549813675</t>
  </si>
  <si>
    <t>http://resolver.staatsbibliothek-berlin.de/SBB0000D17200000000</t>
  </si>
  <si>
    <t>Kurze Natur-Geschichte des Thier-Reich's; mit moralischen Anmerkungen ; ein Lesebuch zum Nuzen und Vergnügen für junge Leute</t>
  </si>
  <si>
    <t>PPN770442226</t>
  </si>
  <si>
    <t>PPN322266505</t>
  </si>
  <si>
    <t>http://resolver.staatsbibliothek-berlin.de/SBB0001048000000000</t>
  </si>
  <si>
    <t>Naturgeschichte der Vögel; mit 195 colorirten Abbildungen auf 30 Tafeln ; zum Anschauungs-Unterricht für die Jugend in Schulen und Familien</t>
  </si>
  <si>
    <t>PPN744070201</t>
  </si>
  <si>
    <t>PPN721272592</t>
  </si>
  <si>
    <t>http://resolver.staatsbibliothek-berlin.de/SBB0000CFF5000A0000</t>
  </si>
  <si>
    <t>The preceptor</t>
  </si>
  <si>
    <t>Hayman, F.; Grignion, C.; Mosley, C.; Dodsley, Robert</t>
  </si>
  <si>
    <t>Dodsley</t>
  </si>
  <si>
    <t>PPN768625661</t>
  </si>
  <si>
    <t>PPN322207363</t>
  </si>
  <si>
    <t>http://resolver.staatsbibliothek-berlin.de/SBB0000F70A00020000</t>
  </si>
  <si>
    <t>1775</t>
  </si>
  <si>
    <t>PPN756505631</t>
  </si>
  <si>
    <t>PPN548777985</t>
  </si>
  <si>
    <t>http://resolver.staatsbibliothek-berlin.de/SBB0000EAA900030000</t>
  </si>
  <si>
    <t>Saeugethiere</t>
  </si>
  <si>
    <t>PPN756457157</t>
  </si>
  <si>
    <t>PPN548777624</t>
  </si>
  <si>
    <t>http://resolver.staatsbibliothek-berlin.de/SBB0000EAA900010000</t>
  </si>
  <si>
    <t>Räthselschatz; Sammlung auserlesener Räthsel für die Jugend</t>
  </si>
  <si>
    <t>PPN767126262</t>
  </si>
  <si>
    <t>PPN548038929</t>
  </si>
  <si>
    <t>http://resolver.staatsbibliothek-berlin.de/SBB0000F2A700000000</t>
  </si>
  <si>
    <t>Bilder-Sammlung</t>
  </si>
  <si>
    <t>PPN768583829</t>
  </si>
  <si>
    <t>PPN548205558</t>
  </si>
  <si>
    <t>http://resolver.staatsbibliothek-berlin.de/SBB0000F6EB00010000</t>
  </si>
  <si>
    <t>PPN767128249</t>
  </si>
  <si>
    <t>PPN548039089</t>
  </si>
  <si>
    <t>http://resolver.staatsbibliothek-berlin.de/SBB0000F2A700040000</t>
  </si>
  <si>
    <t>PPN767127188</t>
  </si>
  <si>
    <t>PPN548039046</t>
  </si>
  <si>
    <t>http://resolver.staatsbibliothek-berlin.de/SBB0000F2A700020000</t>
  </si>
  <si>
    <t>Das Pflanzenreich</t>
  </si>
  <si>
    <t>PPN771245904</t>
  </si>
  <si>
    <t>PPN373835205</t>
  </si>
  <si>
    <t>http://resolver.staatsbibliothek-berlin.de/SBB00010DC900040000</t>
  </si>
  <si>
    <t>Encyklopädie der Gesellschafts-Spiele; ein Handbüchlein für lebensfrohe Familien, welche Munterkeit und Scherz mit Anstand und Sitte zu verbinden wünschen ; eine Fortsetzung des unerschöpflichen Maitre de Plaisir</t>
  </si>
  <si>
    <t>Alvensleben, Ludwig</t>
  </si>
  <si>
    <t>PPN745139280</t>
  </si>
  <si>
    <t>PPN412035014</t>
  </si>
  <si>
    <t>http://resolver.staatsbibliothek-berlin.de/SBB0000D5DF00010000</t>
  </si>
  <si>
    <t>Das Wissenswürdigste vom Menschen</t>
  </si>
  <si>
    <t>PPN770561578</t>
  </si>
  <si>
    <t>PPN393427730</t>
  </si>
  <si>
    <t>http://resolver.staatsbibliothek-berlin.de/SBB0001055000010000</t>
  </si>
  <si>
    <t>PPN767860926</t>
  </si>
  <si>
    <t>PPN321796675</t>
  </si>
  <si>
    <t>http://resolver.staatsbibliothek-berlin.de/SBB0000F47E00010000</t>
  </si>
  <si>
    <t>Steuben, ...; Leyhold, G.; Wimmer, Gottlieb August</t>
  </si>
  <si>
    <t>PPN770793541</t>
  </si>
  <si>
    <t>PPN236742728</t>
  </si>
  <si>
    <t>http://resolver.staatsbibliothek-berlin.de/SBB0001069B00010000</t>
  </si>
  <si>
    <t>K., Ludwig Schnorr; Axmann, J.; Wimmer, Gottlieb August</t>
  </si>
  <si>
    <t>PPN770797881</t>
  </si>
  <si>
    <t>PPN246487259</t>
  </si>
  <si>
    <t>http://resolver.staatsbibliothek-berlin.de/SBB0001069B00030000</t>
  </si>
  <si>
    <t>Entstehung des Weltalls und Entwicklung der Erdoberfläche</t>
  </si>
  <si>
    <t>PPN74111464X</t>
  </si>
  <si>
    <t>PPN57177430X</t>
  </si>
  <si>
    <t>http://resolver.staatsbibliothek-berlin.de/SBB0000CF0B00000000</t>
  </si>
  <si>
    <t>200 neue auserlesene Räthsel für Kinder</t>
  </si>
  <si>
    <t>PPN770145434</t>
  </si>
  <si>
    <t>PPN44518938X</t>
  </si>
  <si>
    <t>http://resolver.staatsbibliothek-berlin.de/SBB0001032000020000</t>
  </si>
  <si>
    <t>Kleines Lehrbuch der Natur- und Gewerbkunde; für Lehrer an Land- und Bürgerschulen und zum Selbstunterrichte</t>
  </si>
  <si>
    <t>PPN770470726</t>
  </si>
  <si>
    <t>PPN451339975</t>
  </si>
  <si>
    <t>http://resolver.staatsbibliothek-berlin.de/SBB000104B200010000</t>
  </si>
  <si>
    <t>Der Bau des menschlichen Körpers; anatomische Beschreibung des Menschen für Schule und Haus ; 19 Doppelfoliotafeln in Farbendruck mit über 100 Abbildungen und 24 Seiten erklärendem Text</t>
  </si>
  <si>
    <t>Ebenhöch, P.; Himmelein, Th.</t>
  </si>
  <si>
    <t>PPN742418863</t>
  </si>
  <si>
    <t>PPN281436010</t>
  </si>
  <si>
    <t>http://resolver.staatsbibliothek-berlin.de/SBB0000CFF500040000</t>
  </si>
  <si>
    <t>Neues Bilderbuch für die Jugend, in kurzen unterhaltenden und lehrreichen Erzählungen von den Sitten, Meinungen und Gebräuchen der vornehmsten europäischen Nationen, und von den Merkwürdikeiten der Länder, welche sie bewohnen</t>
  </si>
  <si>
    <t>Lübeck</t>
  </si>
  <si>
    <t>PPN770968759</t>
  </si>
  <si>
    <t>PPN549202811</t>
  </si>
  <si>
    <t>http://resolver.staatsbibliothek-berlin.de/SBB00010A1D00010000</t>
  </si>
  <si>
    <t>Bayreuth</t>
  </si>
  <si>
    <t>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t>
  </si>
  <si>
    <t>Stoy, Johann Sigmund; Basedow, Johann Bernhard</t>
  </si>
  <si>
    <t>Six; Stoy</t>
  </si>
  <si>
    <t>PPN821777378</t>
  </si>
  <si>
    <t>PPN157133745</t>
  </si>
  <si>
    <t>http://resolver.staatsbibliothek-berlin.de/SBB0001989C00000000</t>
  </si>
  <si>
    <t>Nürnberg; Nürnberg</t>
  </si>
  <si>
    <t>PPN768154669</t>
  </si>
  <si>
    <t>PPN600424855</t>
  </si>
  <si>
    <t>http://resolver.staatsbibliothek-berlin.de/SBB0000F45900020000</t>
  </si>
  <si>
    <t>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t>
  </si>
  <si>
    <t>PPN770968031</t>
  </si>
  <si>
    <t>PPN549202781</t>
  </si>
  <si>
    <t>http://resolver.staatsbibliothek-berlin.de/SBB00010A1D00000000</t>
  </si>
  <si>
    <t>Teubern, Hans Ernst; Schröckh, Matthias; Dodsley, Robert</t>
  </si>
  <si>
    <t>PPN770172431</t>
  </si>
  <si>
    <t>PPN237848945</t>
  </si>
  <si>
    <t>http://resolver.staatsbibliothek-berlin.de/SBB0001035800010000</t>
  </si>
  <si>
    <t>Naturgeschichte der Säugethiere; mit 159 Abbildungen auf 30 Tafeln ; zum Anschauungs-Unterricht für die Jugend in Schulen und Familien</t>
  </si>
  <si>
    <t>PPN744068800</t>
  </si>
  <si>
    <t>PPN721268862</t>
  </si>
  <si>
    <t>http://resolver.staatsbibliothek-berlin.de/SBB0000CFF500090000</t>
  </si>
  <si>
    <t>Handbuch des Wissenswürdigsten aus der Natur und Geschichte der Erde und ihrer Bewohner; zum Gebrauch beim Unterricht in Schulen und Familien ; vorzüglich für Hauslehrer auf dem Lande, so wie zum Selbstunterricht</t>
  </si>
  <si>
    <t>PPN770802761</t>
  </si>
  <si>
    <t>PPN147446058</t>
  </si>
  <si>
    <t>http://resolver.staatsbibliothek-berlin.de/SBB000106B100000000</t>
  </si>
  <si>
    <t>Bilder-Atlas für Schüler; ein unterhaltendes Büchlein für jedermann</t>
  </si>
  <si>
    <t>PPN744751977</t>
  </si>
  <si>
    <t>PPN548018375</t>
  </si>
  <si>
    <t>http://resolver.staatsbibliothek-berlin.de/SBB0000D56A00000000</t>
  </si>
  <si>
    <t>Baumeister, Joseph Anton Ignaz; Sollerer, J.; Kohl, Clemens</t>
  </si>
  <si>
    <t>PPN771249217</t>
  </si>
  <si>
    <t>PPN373835957</t>
  </si>
  <si>
    <t>http://resolver.staatsbibliothek-berlin.de/SBB00010DC900060000</t>
  </si>
  <si>
    <t>350 neue auserlesene Räthsel für Kinder</t>
  </si>
  <si>
    <t>PPN770144128</t>
  </si>
  <si>
    <t>PPN445189371</t>
  </si>
  <si>
    <t>http://resolver.staatsbibliothek-berlin.de/SBB0001032000010000</t>
  </si>
  <si>
    <t>PPN768625386</t>
  </si>
  <si>
    <t>PPN322207185</t>
  </si>
  <si>
    <t>http://resolver.staatsbibliothek-berlin.de/SBB0000F70A00010000</t>
  </si>
  <si>
    <t>Ur däggande djurens lif; Berättelser på de långa vinteraftnarna</t>
  </si>
  <si>
    <t>PPN75131174X</t>
  </si>
  <si>
    <t>PPN55934578X</t>
  </si>
  <si>
    <t>http://resolver.staatsbibliothek-berlin.de/SBB0000E53600000000</t>
  </si>
  <si>
    <t>PPN771042175</t>
  </si>
  <si>
    <t>PPN282366946</t>
  </si>
  <si>
    <t>http://resolver.staatsbibliothek-berlin.de/SBB00010A8D00000000</t>
  </si>
  <si>
    <t>PPN745240666</t>
  </si>
  <si>
    <t>PPN550718885</t>
  </si>
  <si>
    <t>http://resolver.staatsbibliothek-berlin.de/SBB0000D67700070000</t>
  </si>
  <si>
    <t>PPN76784744X</t>
  </si>
  <si>
    <t>PPN549073337</t>
  </si>
  <si>
    <t>http://resolver.staatsbibliothek-berlin.de/SBB0000F45900010000</t>
  </si>
  <si>
    <t>PPN770892655</t>
  </si>
  <si>
    <t>PPN368485048</t>
  </si>
  <si>
    <t>http://resolver.staatsbibliothek-berlin.de/SBB0001074800020000</t>
  </si>
  <si>
    <t>PPN770891454</t>
  </si>
  <si>
    <t>PPN368484947</t>
  </si>
  <si>
    <t>http://resolver.staatsbibliothek-berlin.de/SBB0001074800010000</t>
  </si>
  <si>
    <t>PPN77091117X</t>
  </si>
  <si>
    <t>PPN35920483X</t>
  </si>
  <si>
    <t>http://resolver.staatsbibliothek-berlin.de/SBB0001074800030000</t>
  </si>
  <si>
    <t>M. Georg Christian Raff's, ordentlichen Lehrers der Geschichte und Erdbeschreibung auf dem Lyceum zu Göttingen, Geographie für Kinder zum Gebrauch auf Schulen</t>
  </si>
  <si>
    <t>PPN770916147</t>
  </si>
  <si>
    <t>PPN564007633</t>
  </si>
  <si>
    <t>http://resolver.staatsbibliothek-berlin.de/SBB000108CA00000000</t>
  </si>
  <si>
    <t>Göt[t]ingen</t>
  </si>
  <si>
    <t>Anfangsgründe der Naturlehre für Bürgerschulen; Mit 4 Kupfertafeln</t>
  </si>
  <si>
    <t>PPN750734655</t>
  </si>
  <si>
    <t>PPN169083888</t>
  </si>
  <si>
    <t>http://resolver.staatsbibliothek-berlin.de/SBB0000E3CB00000000</t>
  </si>
  <si>
    <t>Kurzer Inbegriff aller Wissenschaften zum Gebrauch für Kinder von sechs bis zwölf Jahren</t>
  </si>
  <si>
    <t>PPN767925351</t>
  </si>
  <si>
    <t>PPN157163547</t>
  </si>
  <si>
    <t>http://resolver.staatsbibliothek-berlin.de/SBB0000F50500000000</t>
  </si>
  <si>
    <t>Erste Anleitung für Kinder mit Zahlen umzugehen, um sie in etwas zum Kopfrechnen vorzubereiten</t>
  </si>
  <si>
    <t>Möller, Johann Melchior</t>
  </si>
  <si>
    <t>Beyer und Maring</t>
  </si>
  <si>
    <t>PPN746811322</t>
  </si>
  <si>
    <t>PPN567085538</t>
  </si>
  <si>
    <t>http://resolver.staatsbibliothek-berlin.de/SBB0000DBA800000000</t>
  </si>
  <si>
    <t>Le Livre Des Enfans, Ou Idees Generales Et Definitions Des Choses; Dont Les Enfans Doivent Etre Instruits</t>
  </si>
  <si>
    <t>Imprimerie Electorale</t>
  </si>
  <si>
    <t>PPN768260094</t>
  </si>
  <si>
    <t>PPN279731299</t>
  </si>
  <si>
    <t>http://resolver.staatsbibliothek-berlin.de/SBB0000F60600000000</t>
  </si>
  <si>
    <t>500 Räthselfragen aus der Geographie und Geschichte, besonders der europäischen Länder für Aeltern, Lehrer und Kinder</t>
  </si>
  <si>
    <t>Strack, Karl</t>
  </si>
  <si>
    <t>Mayer</t>
  </si>
  <si>
    <t>PPN766434532</t>
  </si>
  <si>
    <t>PPN367127385</t>
  </si>
  <si>
    <t>http://resolver.staatsbibliothek-berlin.de/SBB0000EF5D00000000</t>
  </si>
  <si>
    <t>Die Natur; ein Lesebuch für Schule und Haus</t>
  </si>
  <si>
    <t>Tutschek, Lorenz; Berlin, Nils Johann</t>
  </si>
  <si>
    <t>Cotta</t>
  </si>
  <si>
    <t>PPN770334636</t>
  </si>
  <si>
    <t>PPN326462023</t>
  </si>
  <si>
    <t>http://resolver.staatsbibliothek-berlin.de/SBB0001043200000000</t>
  </si>
  <si>
    <t>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t>
  </si>
  <si>
    <t>Barth, E.; Niederley, W.</t>
  </si>
  <si>
    <t>PPN745627307</t>
  </si>
  <si>
    <t>PPN313059527</t>
  </si>
  <si>
    <t>http://resolver.staatsbibliothek-berlin.de/SBB0000D72800000000</t>
  </si>
  <si>
    <t>Kleine Menagerie für Kinder oder nützliche und angenehme Unterhaltungen aus der Naturgeschichte</t>
  </si>
  <si>
    <t>Siegfried</t>
  </si>
  <si>
    <t>PPN770073786</t>
  </si>
  <si>
    <t>PPN372234151</t>
  </si>
  <si>
    <t>http://resolver.staatsbibliothek-berlin.de/SBB000102A000000000</t>
  </si>
  <si>
    <t>Himmelsbeobachtung mit bloßem Auge; für reife Schüler</t>
  </si>
  <si>
    <t>Rusch, Franz</t>
  </si>
  <si>
    <t>PPN742067726</t>
  </si>
  <si>
    <t>PPN447306057</t>
  </si>
  <si>
    <t>http://resolver.staatsbibliothek-berlin.de/SBB0000D07D00000000</t>
  </si>
  <si>
    <t>Auflösungen sämmtlicher Räthsel im deutschen Räthsel-Schatz; nebst einem Verzeichniß der Verfasser</t>
  </si>
  <si>
    <t>PPN745133282</t>
  </si>
  <si>
    <t>PPN324814186</t>
  </si>
  <si>
    <t>http://resolver.staatsbibliothek-berlin.de/SBB0000D5CC00020000</t>
  </si>
  <si>
    <t>Neueste Sammlung von 300 Räthseln, Charaden und Logogryphen; aus den vorzüglichsten neueren Schriften ; Ein Weihnachts-, Neujahrs- und Geburtstagsgeschenk für Kinder und junge Leute</t>
  </si>
  <si>
    <t>Ramberg, Johannes Heinrich; Böttger, Gottlieb</t>
  </si>
  <si>
    <t>PPN767437721</t>
  </si>
  <si>
    <t>PPN573454256</t>
  </si>
  <si>
    <t>http://resolver.staatsbibliothek-berlin.de/SBB0000F38900000000</t>
  </si>
  <si>
    <t>Anschaulich gemachte Natur- und Körperlehre nebst einigen wichtigen Gesundheits-Regeln; ein unterhaltendes Lese- und faßliches Unterrichts-Büchlein für die Jugend</t>
  </si>
  <si>
    <t>Gruber, Ferdinand Josef</t>
  </si>
  <si>
    <t>PPN756690080</t>
  </si>
  <si>
    <t>PPN558869904</t>
  </si>
  <si>
    <t>http://resolver.staatsbibliothek-berlin.de/SBB0000EBC300000000</t>
  </si>
  <si>
    <t>Liebet die Thiere!; Lehrreiche und unterhaltende Geschichten aus dem Leben der Thiere für Jung und Alt</t>
  </si>
  <si>
    <t>Marion, Antoine Fortuné</t>
  </si>
  <si>
    <t>PPN769910424</t>
  </si>
  <si>
    <t>PPN484596438</t>
  </si>
  <si>
    <t>http://resolver.staatsbibliothek-berlin.de/SBB0001022800000000</t>
  </si>
  <si>
    <t>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t>
  </si>
  <si>
    <t>Berghaus, Heinrich</t>
  </si>
  <si>
    <t>Verl.-Bureau</t>
  </si>
  <si>
    <t>PPN746579926</t>
  </si>
  <si>
    <t>PPN548563675</t>
  </si>
  <si>
    <t>http://resolver.staatsbibliothek-berlin.de/SBB0000D93300000000</t>
  </si>
  <si>
    <t>Kinder, habt die Thiere lieb!; ein Bilderbuch</t>
  </si>
  <si>
    <t>Perner, Ignaz; Löschke, Johann Traugott</t>
  </si>
  <si>
    <t>Münchener Verein gegen Thierquälerei</t>
  </si>
  <si>
    <t>PPN770079598</t>
  </si>
  <si>
    <t>PPN484497391</t>
  </si>
  <si>
    <t>http://resolver.staatsbibliothek-berlin.de/SBB000102A900000000</t>
  </si>
  <si>
    <t>Systematische Übersicht der Naturgeschichte aller drei Reiche für die Jugend; nebst Gebrauchsanweisung u. belehrenden Fragen für Eltern u. Erzieher ; mit 1 Weltkt u. 5000 color. Abb. in alphabet. Folge u. ausführl. Beschreibung in dt., französ. u. engl. Sprache</t>
  </si>
  <si>
    <t>PPN750058099</t>
  </si>
  <si>
    <t>PPN549847782</t>
  </si>
  <si>
    <t>http://resolver.staatsbibliothek-berlin.de/SBB0000E1F800000000</t>
  </si>
  <si>
    <t>Manuel pour l'instruction de la jeunesse</t>
  </si>
  <si>
    <t>Chodowiecki, Daniel; Schellenberg, ...; Penzel, Johann Georg; Krüger, ...; Stoy, Johann Siegmund</t>
  </si>
  <si>
    <t>PPN77018927X</t>
  </si>
  <si>
    <t>PPN403262356</t>
  </si>
  <si>
    <t>http://resolver.staatsbibliothek-berlin.de/SBB0001036D00000000</t>
  </si>
  <si>
    <t>Unzerreissbares Bilderbuch mit Bildern, Geschichten und Reimen; Illustr. von L[ina] Burger, Guido Hammer, Ernst Hartmann, H[einrich] Leutemann, C[arl] Offterdinger, Oscar Pletsch, J[ulius] Sohnorr u.a.</t>
  </si>
  <si>
    <t>Burger, Lina; Hammer, Guido; Hartmann, Ernst; Leutemann, Heinrich; Offterdinger, Karl; Pletsch, Oskar; Sohnorr, Julius</t>
  </si>
  <si>
    <t>Thiemann</t>
  </si>
  <si>
    <t>PPN770469434</t>
  </si>
  <si>
    <t>PPN445549025</t>
  </si>
  <si>
    <t>http://resolver.staatsbibliothek-berlin.de/SBB000104AF00000000</t>
  </si>
  <si>
    <t>Neuer Orbis pictus in sechs Sprachen oder unterhaltendes und belehrendes Bilderbuch für Kinder von jedem Alter</t>
  </si>
  <si>
    <t>Seidel, Heinrich</t>
  </si>
  <si>
    <t>PPN770473105</t>
  </si>
  <si>
    <t>PPN450172821</t>
  </si>
  <si>
    <t>http://resolver.staatsbibliothek-berlin.de/SBB000104B500000000</t>
  </si>
  <si>
    <t>PPN743680022</t>
  </si>
  <si>
    <t>PPN578789167</t>
  </si>
  <si>
    <t>http://resolver.staatsbibliothek-berlin.de/SBB0000D31D00000000</t>
  </si>
  <si>
    <t>Spiele aus meiner Jugend für die Jugend</t>
  </si>
  <si>
    <t>Brandt-München, Reinhold; Cortin-Gehr, Louisa</t>
  </si>
  <si>
    <t>Körner</t>
  </si>
  <si>
    <t>PPN745127436</t>
  </si>
  <si>
    <t>PPN555355888</t>
  </si>
  <si>
    <t>http://resolver.staatsbibliothek-berlin.de/SBB0000D5C000000000</t>
  </si>
  <si>
    <t>Die Benutzung und Verarbeitung der Naturerzeugnisse oder kleine Technologie; Fortsetzung der Naturgeschichte für Schulen</t>
  </si>
  <si>
    <t>PPN770593127</t>
  </si>
  <si>
    <t>PPN312920962</t>
  </si>
  <si>
    <t>http://resolver.staatsbibliothek-berlin.de/SBB000105A000000000</t>
  </si>
  <si>
    <t>Unsere gefiederten Freunde; Abbildungen der bekanntesten und beliebtesten Kinderfreunde aus der Vogelwelt in Oelfarbendruck mit leicht faßlichem, erläuternden Text</t>
  </si>
  <si>
    <t>Schrader, August</t>
  </si>
  <si>
    <t>Hartknoch</t>
  </si>
  <si>
    <t>PPN742447162</t>
  </si>
  <si>
    <t>PPN574251200</t>
  </si>
  <si>
    <t>http://resolver.staatsbibliothek-berlin.de/SBB0000D17B00000000</t>
  </si>
  <si>
    <t>Die Hausthiere; in physischer und psychischer, ökonomischer und technologischer Hinsicht ; ein naturhistorisches Lesebuch für Schule und Haus</t>
  </si>
  <si>
    <t>Schönke, Karl August</t>
  </si>
  <si>
    <t>Koscky</t>
  </si>
  <si>
    <t>PPN770291554</t>
  </si>
  <si>
    <t>PPN388817941</t>
  </si>
  <si>
    <t>http://resolver.staatsbibliothek-berlin.de/SBB000103F300000000</t>
  </si>
  <si>
    <t>Frankfurt a/Oder</t>
  </si>
  <si>
    <t>Johann George Hoffmanns, weiland Inspectors der deutschen Schulen des Waisenhauses, Unterricht von natürlichen Dingen oder Geschöpfen und Werken Gottes; zum Lobe des großen Schöpfers und zum Dienste der Unstudirten, sonderlich aber der kleinern Schuljugend, aufgesetzt</t>
  </si>
  <si>
    <t>Hoffmann, Johann George; Nicolai, Johann Christian Wilhelm</t>
  </si>
  <si>
    <t>Waisenhaus</t>
  </si>
  <si>
    <t>PPN770803008</t>
  </si>
  <si>
    <t>PPN310681294</t>
  </si>
  <si>
    <t>http://resolver.staatsbibliothek-berlin.de/SBB000106B200000000</t>
  </si>
  <si>
    <t>Bloch, Ida</t>
  </si>
  <si>
    <t>PPN745143385</t>
  </si>
  <si>
    <t>PPN548258600</t>
  </si>
  <si>
    <t>http://resolver.staatsbibliothek-berlin.de/SBB0000D5F400000000</t>
  </si>
  <si>
    <t>Von der Wasserkante; Bilder vom Leben und Treiben an der Wasserkante und von ihrem Wesen ; für die Jugend und das Volk</t>
  </si>
  <si>
    <t>Müller-Münster, Franz; Satow, Hans</t>
  </si>
  <si>
    <t>PPN744086949</t>
  </si>
  <si>
    <t>PPN019091834</t>
  </si>
  <si>
    <t>http://resolver.staatsbibliothek-berlin.de/SBB0000D55900000000</t>
  </si>
  <si>
    <t>Naturbilder; nach den 12 Monaten des Jahres geordnet. Für die Jugend bearb.</t>
  </si>
  <si>
    <t>Klimsch, F. C.; Diehl, Peter</t>
  </si>
  <si>
    <t>May</t>
  </si>
  <si>
    <t>PPN770184197</t>
  </si>
  <si>
    <t>PPN450617343</t>
  </si>
  <si>
    <t>http://resolver.staatsbibliothek-berlin.de/SBB0001036100000000</t>
  </si>
  <si>
    <t>Livingstone der Missionär; Erforschungsreisen im Innern Afrikas ; in Schilderungen der bekanntesten älteren und neueren Reisen durch Dr. David Livingstone; mit 92 in den Text gedruckten Abbildungen, sieben Tondrucktafeln und einer Übersichts-Karte des südlichen Afrika</t>
  </si>
  <si>
    <t>PPN77105226X</t>
  </si>
  <si>
    <t>PPN565851470</t>
  </si>
  <si>
    <t>http://resolver.staatsbibliothek-berlin.de/SBB00010AA000000000</t>
  </si>
  <si>
    <t>Encyclopédie de la jeunesse, ou abrégé des sciences et des arts</t>
  </si>
  <si>
    <t>Tardieu, J. B.; Tardieu Denesle, Henri</t>
  </si>
  <si>
    <t>Gérard</t>
  </si>
  <si>
    <t>PPN766433625</t>
  </si>
  <si>
    <t>PPN577810502</t>
  </si>
  <si>
    <t>http://resolver.staatsbibliothek-berlin.de/SBB0000EF5600000000</t>
  </si>
  <si>
    <t>Das Buch der Sammlungen; praktische Anleitung zum Anlegen, Ordnen und Erhalten aller Arten von Sammlungen, überhaupt zur Unterstützung naturwissenschaftlicher und geschichtswissenschaftlicher Liebhabereien</t>
  </si>
  <si>
    <t>Klasing, Otto</t>
  </si>
  <si>
    <t>PPN769121217</t>
  </si>
  <si>
    <t>PPN31092720X</t>
  </si>
  <si>
    <t>http://resolver.staatsbibliothek-berlin.de/SBB0000F8B400000000</t>
  </si>
  <si>
    <t>PPN742717615</t>
  </si>
  <si>
    <t>PPN477357164</t>
  </si>
  <si>
    <t>http://resolver.staatsbibliothek-berlin.de/SBB0000D2C000000000</t>
  </si>
  <si>
    <t>Streifzüge im Reiche der Sterne</t>
  </si>
  <si>
    <t>Linke, Felix</t>
  </si>
  <si>
    <t>PPN741452251</t>
  </si>
  <si>
    <t>PPN565854976</t>
  </si>
  <si>
    <t>http://resolver.staatsbibliothek-berlin.de/SBB0000D02500000000</t>
  </si>
  <si>
    <t>1927</t>
  </si>
  <si>
    <t>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t>
  </si>
  <si>
    <t>Gerste, Martin; Jakob, F. A. L.</t>
  </si>
  <si>
    <t>PPN74518166X</t>
  </si>
  <si>
    <t>PPN411349376</t>
  </si>
  <si>
    <t>http://resolver.staatsbibliothek-berlin.de/SBB0000D63700000000</t>
  </si>
  <si>
    <t>PPN769085091</t>
  </si>
  <si>
    <t>PPN566740338</t>
  </si>
  <si>
    <t>http://resolver.staatsbibliothek-berlin.de/SBB0000F85400000000</t>
  </si>
  <si>
    <t>Neues Skizzenbuch; bunte Bilder aus der Natur und dem Menschenleben ; zur Belehrung und Unterhaltung für die reifere Jugend</t>
  </si>
  <si>
    <t>Pietsch, Ludwig; Kletke, Hermann</t>
  </si>
  <si>
    <t>Springer</t>
  </si>
  <si>
    <t>PPN770952127</t>
  </si>
  <si>
    <t>PPN278994644</t>
  </si>
  <si>
    <t>http://resolver.staatsbibliothek-berlin.de/SBB00010A0200000000</t>
  </si>
  <si>
    <t>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t>
  </si>
  <si>
    <t>Böhme, E.</t>
  </si>
  <si>
    <t>Grimmer</t>
  </si>
  <si>
    <t>PPN766437353</t>
  </si>
  <si>
    <t>PPN549204938</t>
  </si>
  <si>
    <t>http://resolver.staatsbibliothek-berlin.de/SBB0000EF6600000000</t>
  </si>
  <si>
    <t>Wunderbuch für die reifere Jugend; Eine Gallerie der merkwürdigsten und interessantesten Werke der Natur und Kunst in Erzählungen und Bildern ; Zur Belehrung und Unterhaltung herausgegeben von J. E. Gailer, Verfasser des neuen Orbis Pictus. Mit sechs und dreißig Abbildungen</t>
  </si>
  <si>
    <t>PPN767868072</t>
  </si>
  <si>
    <t>PPN520227506</t>
  </si>
  <si>
    <t>http://resolver.staatsbibliothek-berlin.de/SBB0000F48200000000</t>
  </si>
  <si>
    <t>Die denkwürdigsten Erfindungen im neunzehnten Jahrhundert; Schilderungen für die reifere Jugend ; mit über 130 Text-Illustrationen und 1 bunten Titelbilde</t>
  </si>
  <si>
    <t>Lukkenbacher, F.; Schwartze, Theodor; Thomas, Louis</t>
  </si>
  <si>
    <t>PPN74511976X</t>
  </si>
  <si>
    <t>PPN578174235</t>
  </si>
  <si>
    <t>http://resolver.staatsbibliothek-berlin.de/SBB0000D5A000000000</t>
  </si>
  <si>
    <t>Encyclopédie des enfans, ou abrégé de toutes les sciences; a l'usage des écoles des deux sexes</t>
  </si>
  <si>
    <t>Tardieu, P. F.; Masson, J.R.</t>
  </si>
  <si>
    <t>PPN770371612</t>
  </si>
  <si>
    <t>PPN330071149</t>
  </si>
  <si>
    <t>http://resolver.staatsbibliothek-berlin.de/SBB0001045B00000000</t>
  </si>
  <si>
    <t>Beleze, G.</t>
  </si>
  <si>
    <t>PPN74512478X</t>
  </si>
  <si>
    <t>PPN548244340</t>
  </si>
  <si>
    <t>http://resolver.staatsbibliothek-berlin.de/SBB0000D5B500000000</t>
  </si>
  <si>
    <t>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t>
  </si>
  <si>
    <t>Poppe, Johann Heinrich Moritz von</t>
  </si>
  <si>
    <t>PPN770554806</t>
  </si>
  <si>
    <t>PPN44398266X</t>
  </si>
  <si>
    <t>http://resolver.staatsbibliothek-berlin.de/SBB0001054300000000</t>
  </si>
  <si>
    <t>Le Naturaliste Du Second Âge; Ouvrage destiné à servir de suite et de complément au Livre du second âge; Contenant Des notions à la fois élémentaires et amusantes sur les Reptiles ou Quadrupèdes ovipares... ; Avec des Descriptions de ceux de ces animaux...</t>
  </si>
  <si>
    <t>Drouet, Théodore Toussaint; Blanchon, J. G.; Deseve, ...; Pujoulx, Jean Baptiste</t>
  </si>
  <si>
    <t>PPN770278922</t>
  </si>
  <si>
    <t>PPN313349800</t>
  </si>
  <si>
    <t>http://resolver.staatsbibliothek-berlin.de/SBB000103DA00000000</t>
  </si>
  <si>
    <t>Eine Reise von Berlin nach Vorpommern und der Insel Rügen; für die Jugend</t>
  </si>
  <si>
    <t>Dyk</t>
  </si>
  <si>
    <t>PPN770888844</t>
  </si>
  <si>
    <t>PPN572202261</t>
  </si>
  <si>
    <t>http://resolver.staatsbibliothek-berlin.de/SBB0001074000000000</t>
  </si>
  <si>
    <t>Das Kleid der Erde oder Wanderungen durch die grüne Natur; mit seinen jugendlichen Freunden unternommen</t>
  </si>
  <si>
    <t>Müller von Halle, Karl</t>
  </si>
  <si>
    <t>PPN743640594</t>
  </si>
  <si>
    <t>PPN31264583X</t>
  </si>
  <si>
    <t>http://resolver.staatsbibliothek-berlin.de/SBB0000D30300000000</t>
  </si>
  <si>
    <t>Neue Tanz- und Bildungsschule; ein gründlicher Leitfaden für Eltern und Lehrer bei der Erziehung der Kinder ; und für die erwachsene Jugend, um sich einen hohen Grad der feinen Bildung zu verschaffen und sich zu kunstfertigen und ausgezeichneten Tänzern zu bilden</t>
  </si>
  <si>
    <t>Helmke, E. D.</t>
  </si>
  <si>
    <t>Kollmann</t>
  </si>
  <si>
    <t>PPN769906907</t>
  </si>
  <si>
    <t>PPN225365308</t>
  </si>
  <si>
    <t>http://resolver.staatsbibliothek-berlin.de/SBB0001022200000000</t>
  </si>
  <si>
    <t>Neuestes Bilderbuch aus den drei Reichen der Natur; zur Belehrung und Unterhaltung für Kinder von 6-12 Jahren</t>
  </si>
  <si>
    <t>Lessig, Traugott</t>
  </si>
  <si>
    <t>Heubel</t>
  </si>
  <si>
    <t>PPN770167225</t>
  </si>
  <si>
    <t>PPN419069232</t>
  </si>
  <si>
    <t>http://resolver.staatsbibliothek-berlin.de/SBB0001034500000000</t>
  </si>
  <si>
    <t>Rätselstübchen; erste Sammlung sämtlicher Original-Rätsel</t>
  </si>
  <si>
    <t>Lohmeyer, Julius; Gehrts, Carl; Guell, Friedrich</t>
  </si>
  <si>
    <t>PPN745234216</t>
  </si>
  <si>
    <t>PPN434489816</t>
  </si>
  <si>
    <t>http://resolver.staatsbibliothek-berlin.de/SBB0000D67400000000</t>
  </si>
  <si>
    <t>Deutschlands spielende Jugend; eine Sammlung von mehr als 430 Kinderspielen auszuführen im Freien und im Zimmer</t>
  </si>
  <si>
    <t>Jakob, F. A. L.</t>
  </si>
  <si>
    <t>PPN746636121</t>
  </si>
  <si>
    <t>PPN30493061X</t>
  </si>
  <si>
    <t>http://resolver.staatsbibliothek-berlin.de/SBB0000DB7C00000000</t>
  </si>
  <si>
    <t>So baue ich mir eine Drahtseilbahn</t>
  </si>
  <si>
    <t>Parthum, Richard</t>
  </si>
  <si>
    <t>PPN746039492</t>
  </si>
  <si>
    <t>PPN57021730X</t>
  </si>
  <si>
    <t>http://resolver.staatsbibliothek-berlin.de/SBB0000D7E800000000</t>
  </si>
  <si>
    <t>Die Welt in Bildern &lt;Orbis pictus&gt;</t>
  </si>
  <si>
    <t>Hottinger, Christlieb Gotthold</t>
  </si>
  <si>
    <t>A. W. Hayn's Erben</t>
  </si>
  <si>
    <t>PPN746279523</t>
  </si>
  <si>
    <t>PPN410990361</t>
  </si>
  <si>
    <t>http://resolver.staatsbibliothek-berlin.de/SBB0000D87300000000</t>
  </si>
  <si>
    <t>Lehrbuch der Geometrie für Gymnasien, Realschulen und höhere Bürgerschulen</t>
  </si>
  <si>
    <t>Brettner, H. A.</t>
  </si>
  <si>
    <t>Max</t>
  </si>
  <si>
    <t>PPN746686897</t>
  </si>
  <si>
    <t>PPN549976809</t>
  </si>
  <si>
    <t>http://resolver.staatsbibliothek-berlin.de/SBB0000DB8F00000000</t>
  </si>
  <si>
    <t>Geschichten aus Wald und Feld; Bilder aus dem Pflanzen-, Thier- und Menschenleben</t>
  </si>
  <si>
    <t>PPN742528359</t>
  </si>
  <si>
    <t>PPN561556768</t>
  </si>
  <si>
    <t>http://resolver.staatsbibliothek-berlin.de/SBB0000D1D800000000</t>
  </si>
  <si>
    <t>Die Erde und ihre Bewohner; ein Hand- und Lesebuch für alle Stände</t>
  </si>
  <si>
    <t>Scheible</t>
  </si>
  <si>
    <t>PPN781358817</t>
  </si>
  <si>
    <t>PPN559698674</t>
  </si>
  <si>
    <t>http://resolver.staatsbibliothek-berlin.de/SBB000155A200000000</t>
  </si>
  <si>
    <t>Technologisches A.B.C. Buch für gute Kinder; Mit 22 Abbildungen</t>
  </si>
  <si>
    <t>PPN770805167</t>
  </si>
  <si>
    <t>PPN279715781</t>
  </si>
  <si>
    <t>http://resolver.staatsbibliothek-berlin.de/SBB000106BA00000000</t>
  </si>
  <si>
    <t>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t>
  </si>
  <si>
    <t>Daniel, Karl Friedrich</t>
  </si>
  <si>
    <t>PPN76722308X</t>
  </si>
  <si>
    <t>PPN551386355</t>
  </si>
  <si>
    <t>http://resolver.staatsbibliothek-berlin.de/SBB0000F31C00000000</t>
  </si>
  <si>
    <t>Flora im Winterkleide von E. A. Roßmäßler. Mit 150 Abbildungen in Holzschnitt und einem Titelbild in Tondruck gezeichnet von C. Merkel</t>
  </si>
  <si>
    <t>Merkel, C.; Roßmäßler, Emil Adolf</t>
  </si>
  <si>
    <t>Costenoble</t>
  </si>
  <si>
    <t>PPN749886366</t>
  </si>
  <si>
    <t>PPN437539245</t>
  </si>
  <si>
    <t>http://resolver.staatsbibliothek-berlin.de/SBB0000E15100000000</t>
  </si>
  <si>
    <t>Nürnberger Puppen-Kochbuch</t>
  </si>
  <si>
    <t>Raw</t>
  </si>
  <si>
    <t>PPN745281222</t>
  </si>
  <si>
    <t>PPN293414440</t>
  </si>
  <si>
    <t>http://resolver.staatsbibliothek-berlin.de/SBB0000D69F00000000</t>
  </si>
  <si>
    <t>Language of flowers</t>
  </si>
  <si>
    <t>Greenaway, Kate; Evans, Edmund</t>
  </si>
  <si>
    <t>Routledge</t>
  </si>
  <si>
    <t>PPN745121608</t>
  </si>
  <si>
    <t>PPN293327599</t>
  </si>
  <si>
    <t>http://resolver.staatsbibliothek-berlin.de/SBB0000D5A300000000</t>
  </si>
  <si>
    <t>Lehrbuch der Naturgeschichte für Schulen und zum Selbstunterricht</t>
  </si>
  <si>
    <t>PPN746330995</t>
  </si>
  <si>
    <t>PPN57428124X</t>
  </si>
  <si>
    <t>http://resolver.staatsbibliothek-berlin.de/SBB0000D8BB00000000</t>
  </si>
  <si>
    <t>PPN742256278</t>
  </si>
  <si>
    <t>PPN415192900</t>
  </si>
  <si>
    <t>http://resolver.staatsbibliothek-berlin.de/SBB0000D0DB00000000</t>
  </si>
  <si>
    <t>Schmetterlingsbuch</t>
  </si>
  <si>
    <t>Fleischer, H.; Straessle, Franz</t>
  </si>
  <si>
    <t>PPN743873076</t>
  </si>
  <si>
    <t>PPN577513818</t>
  </si>
  <si>
    <t>http://resolver.staatsbibliothek-berlin.de/SBB0000D36F00000000</t>
  </si>
  <si>
    <t>Unterwegs oder der Naturforscher und Sammler; für die Jugend und ihre Freunde</t>
  </si>
  <si>
    <t>Schulze, Karl</t>
  </si>
  <si>
    <t>PPN743882032</t>
  </si>
  <si>
    <t>PPN574546669</t>
  </si>
  <si>
    <t>http://resolver.staatsbibliothek-berlin.de/SBB0000D38200000000</t>
  </si>
  <si>
    <t>Beasts; thumb-nail studies in pets</t>
  </si>
  <si>
    <t>Spicer, J. E.; Kennedy, Wardlaw</t>
  </si>
  <si>
    <t>Macmillan</t>
  </si>
  <si>
    <t>PPN742707784</t>
  </si>
  <si>
    <t>PPN494705698</t>
  </si>
  <si>
    <t>http://resolver.staatsbibliothek-berlin.de/SBB0000D2A800000000</t>
  </si>
  <si>
    <t>Bilder aus der Pflanzenwelt für ihre Freunde, für die Jugend und die Schule</t>
  </si>
  <si>
    <t>Seytter, H.</t>
  </si>
  <si>
    <t>PPN744892481</t>
  </si>
  <si>
    <t>PPN450732851</t>
  </si>
  <si>
    <t>http://resolver.staatsbibliothek-berlin.de/SBB0000D57400000000</t>
  </si>
  <si>
    <t>PPN769510280</t>
  </si>
  <si>
    <t>PPN230642853</t>
  </si>
  <si>
    <t>http://resolver.staatsbibliothek-berlin.de/SBB0000F9A100000000</t>
  </si>
  <si>
    <t>Atlas des enfans; ou nouvelle méthode pour apprendre la géographie, avec un nouveau traité de la sphère, et 24 cartes en luminées</t>
  </si>
  <si>
    <t>Bruyset</t>
  </si>
  <si>
    <t>PPN780453069</t>
  </si>
  <si>
    <t>PPN279774990</t>
  </si>
  <si>
    <t>http://resolver.staatsbibliothek-berlin.de/SBB000153B700000000</t>
  </si>
  <si>
    <t>A Lyon</t>
  </si>
  <si>
    <t>Kupfer-Sammlung besonders zu F. P. Wilmsens Handbuch der Naturgeschichte für die Jugend und ihre Lehrer aber auch zu jedem andern Lehrbuche der Naturgeschichte brauchbar</t>
  </si>
  <si>
    <t>Wilmsen, F. P.; Müller, ...; Weber, ...</t>
  </si>
  <si>
    <t>PPN766734536</t>
  </si>
  <si>
    <t>PPN562772367</t>
  </si>
  <si>
    <t>http://resolver.staatsbibliothek-berlin.de/SBB0000F0CD00000000</t>
  </si>
  <si>
    <t>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t>
  </si>
  <si>
    <t>Herrosé</t>
  </si>
  <si>
    <t>PPN745188206</t>
  </si>
  <si>
    <t>PPN313297681</t>
  </si>
  <si>
    <t>http://resolver.staatsbibliothek-berlin.de/SBB0000D64900000000</t>
  </si>
  <si>
    <t>Wittenberg</t>
  </si>
  <si>
    <t>Joseph Uihlein's Anfangsgründe der Naturwissenschaft für die Jugend</t>
  </si>
  <si>
    <t>Brand, Jacob; Berndt, ...; Lieber, ...; Uihlein, Joseph</t>
  </si>
  <si>
    <t>Andrea</t>
  </si>
  <si>
    <t>PPN746634722</t>
  </si>
  <si>
    <t>PPN280103735</t>
  </si>
  <si>
    <t>http://resolver.staatsbibliothek-berlin.de/SBB0000DB7B00000000</t>
  </si>
  <si>
    <t>Der kleine Comenius oder die Welt und der Mensch in Bildern; Beschreibung der wichtigsten Erscheinungen der Natur und des Menschenlebens. Mit achtzehn Kupfertafeln, worauf mehr als tausend Gegenstände abgebildet sind</t>
  </si>
  <si>
    <t>PPN768528240</t>
  </si>
  <si>
    <t>PPN279716370</t>
  </si>
  <si>
    <t>http://resolver.staatsbibliothek-berlin.de/SBB0000F6A000000000</t>
  </si>
  <si>
    <t>Nouveau Cours élémentaire de Coloris et d'aquarelle; Accomp. de sujets variés: figure, fleurs, paysage, animaux etc.</t>
  </si>
  <si>
    <t>Jullien, ...; Hubert, ...; Adam, Victor; Couleru, ...</t>
  </si>
  <si>
    <t>Monrocq</t>
  </si>
  <si>
    <t>PPN767810961</t>
  </si>
  <si>
    <t>PPN555360881</t>
  </si>
  <si>
    <t>http://resolver.staatsbibliothek-berlin.de/SBB0000F3FC00000000</t>
  </si>
  <si>
    <t>Der deutschen Jugend Sportbuch</t>
  </si>
  <si>
    <t>Simon, Hans O.</t>
  </si>
  <si>
    <t>PPN745157580</t>
  </si>
  <si>
    <t>PPN450899292</t>
  </si>
  <si>
    <t>http://resolver.staatsbibliothek-berlin.de/SBB0000D61600000000</t>
  </si>
  <si>
    <t>Haustöchterchens Kochschule; ein Kochbuch mit Wage und Maßgeräten im Puppenmaß für Spiel und Leben</t>
  </si>
  <si>
    <t>Jäger, Anna; Beeg, Marie; Reiß, Fritz</t>
  </si>
  <si>
    <t>PPN770280080</t>
  </si>
  <si>
    <t>PPN550723358</t>
  </si>
  <si>
    <t>http://resolver.staatsbibliothek-berlin.de/SBB000103DB00000000</t>
  </si>
  <si>
    <t>Vorlegeblätter für die ersten Uebungen im Zeichnen mit freier Hand</t>
  </si>
  <si>
    <t>Pestalozzi, Johann Heinrich; Rockstroh, Heinrich</t>
  </si>
  <si>
    <t>Sander</t>
  </si>
  <si>
    <t>PPN769886752</t>
  </si>
  <si>
    <t>PPN431985545</t>
  </si>
  <si>
    <t>http://resolver.staatsbibliothek-berlin.de/SBB000101FA00000000</t>
  </si>
  <si>
    <t>Naturgeschichte für die Jugend; Mit 120 in Kupfer gestochenen Abbildungen</t>
  </si>
  <si>
    <t>PPN766617262</t>
  </si>
  <si>
    <t>PPN246128399</t>
  </si>
  <si>
    <t>http://resolver.staatsbibliothek-berlin.de/SBB0000F00500000000</t>
  </si>
  <si>
    <t>Naturstudien; ein Buch für die Jugend</t>
  </si>
  <si>
    <t>PPN742269728</t>
  </si>
  <si>
    <t>PPN415192838</t>
  </si>
  <si>
    <t>http://resolver.staatsbibliothek-berlin.de/SBB0000D0E300000000</t>
  </si>
  <si>
    <t>Die kleinen Schmetterlingsfreunde; ein Weihnachtsgeschenk für Kinder</t>
  </si>
  <si>
    <t>Tischer, Karl</t>
  </si>
  <si>
    <t>PPN770200885</t>
  </si>
  <si>
    <t>PPN481086315</t>
  </si>
  <si>
    <t>http://resolver.staatsbibliothek-berlin.de/SBB0001039300000000</t>
  </si>
  <si>
    <t>Rätselschatz; für die Jugend, zur Übung im Denken und zur belehrenden Unterhaltung</t>
  </si>
  <si>
    <t>Brüllow, ...; Schäffer, W.</t>
  </si>
  <si>
    <t>PPN74603122X</t>
  </si>
  <si>
    <t>PPN076699072</t>
  </si>
  <si>
    <t>http://resolver.staatsbibliothek-berlin.de/SBB0000D7D200000000</t>
  </si>
  <si>
    <t>Atlas der Pflanzenwelt</t>
  </si>
  <si>
    <t>Federer, A.; Hallier, Ernst</t>
  </si>
  <si>
    <t>Löwensohn</t>
  </si>
  <si>
    <t>PPN74242667X</t>
  </si>
  <si>
    <t>PPN559030053</t>
  </si>
  <si>
    <t>http://resolver.staatsbibliothek-berlin.de/SBB0000D15300000000</t>
  </si>
  <si>
    <t>Des Elementarwerks ... Band</t>
  </si>
  <si>
    <t>PPN768622972</t>
  </si>
  <si>
    <t>PPN154258318</t>
  </si>
  <si>
    <t>http://resolver.staatsbibliothek-berlin.de/SBB0000F2C000020000</t>
  </si>
  <si>
    <t>Dessau; Leipzig</t>
  </si>
  <si>
    <t>[Gewürme, Pflanzen und Mineralien]</t>
  </si>
  <si>
    <t>Wolf, L.; Haas, Meno; Edler, ...; Wilmsen, Friedrich Philipp</t>
  </si>
  <si>
    <t>PPN751413364</t>
  </si>
  <si>
    <t>PPN236370324</t>
  </si>
  <si>
    <t>http://resolver.staatsbibliothek-berlin.de/SBB0000E57600030000</t>
  </si>
  <si>
    <t>Abrégé d'histoire naturelle pour l' instruction de la jeunesse</t>
  </si>
  <si>
    <t>Perrault, M.; Leizel, Balthasar Friedrich; Raff, Georg Christian</t>
  </si>
  <si>
    <t>Koenig; Barrois; Levrault</t>
  </si>
  <si>
    <t>PPN756408881</t>
  </si>
  <si>
    <t>PPN571684394</t>
  </si>
  <si>
    <t>http://resolver.staatsbibliothek-berlin.de/SBB0000EA7F00020000</t>
  </si>
  <si>
    <t>Strasbourg; Paris; Paris</t>
  </si>
  <si>
    <t>Cabinet du jeune naturaliste ou tableaux intéressants de l'histoire des animaux</t>
  </si>
  <si>
    <t>Smith, Thomas; Maradan, F.; Alyon, ...</t>
  </si>
  <si>
    <t>Maradan</t>
  </si>
  <si>
    <t>PPN751169226</t>
  </si>
  <si>
    <t>PPN544164784</t>
  </si>
  <si>
    <t>http://resolver.staatsbibliothek-berlin.de/SBB0000E4E200040000</t>
  </si>
  <si>
    <t>Végétaux et minéraux</t>
  </si>
  <si>
    <t>Blanchard, Pierre; Buffon, Georges Louis</t>
  </si>
  <si>
    <t>Prieur</t>
  </si>
  <si>
    <t>PPN768554136</t>
  </si>
  <si>
    <t>PPN550409998</t>
  </si>
  <si>
    <t>http://resolver.staatsbibliothek-berlin.de/SBB0000F6C000040000</t>
  </si>
  <si>
    <t>[I. G. Stedman's Reisen in Surinam]</t>
  </si>
  <si>
    <t>Schulz, Christian; Hirschmann, Karl August; Stedmann, John Gabriel</t>
  </si>
  <si>
    <t>PPN781360587</t>
  </si>
  <si>
    <t>PPN248639463</t>
  </si>
  <si>
    <t>http://resolver.staatsbibliothek-berlin.de/SBB000155A300010000</t>
  </si>
  <si>
    <t>Welcher Taf. 1 - 50 oder Heft LXI - LXX des Bilderbuchs begreift</t>
  </si>
  <si>
    <t>Bertuch, Carl; Bertuch, Friedrich Justin; Funke, Carl Philipp</t>
  </si>
  <si>
    <t>PPN766168840</t>
  </si>
  <si>
    <t>PPN143025821</t>
  </si>
  <si>
    <t>http://resolver.staatsbibliothek-berlin.de/SBB0000EE2300060000</t>
  </si>
  <si>
    <t>Die kleine Puppenköchin; praktische Anleitung zum Kochen</t>
  </si>
  <si>
    <t>Heyde, Bertha</t>
  </si>
  <si>
    <t>PPN746240198</t>
  </si>
  <si>
    <t>PPN559507216</t>
  </si>
  <si>
    <t>http://resolver.staatsbibliothek-berlin.de/SBB0000D85B00000000</t>
  </si>
  <si>
    <t>Belehrende Bilderlust für fleißige Knaben und Mädchen</t>
  </si>
  <si>
    <t>Bauer u. Raspe</t>
  </si>
  <si>
    <t>PPN770099491</t>
  </si>
  <si>
    <t>PPN421927496</t>
  </si>
  <si>
    <t>http://resolver.staatsbibliothek-berlin.de/SBB000102C600000000</t>
  </si>
  <si>
    <t>Der kleine Schmetterlingssammler; Anleitung, Schmetterlinge zu sammeln, zu tödten, zu ordnen, aufzubewahren und zu versenden ; nebst einer Beschreibung der bemerkenswerthesten Schmetterlinge, sowie einer Abhandlung über die Seidenraupenzucht ; mit 5 Taf. Abb.</t>
  </si>
  <si>
    <t>Schram, Wilhelm Karl</t>
  </si>
  <si>
    <t>Ohme</t>
  </si>
  <si>
    <t>PPN741712687</t>
  </si>
  <si>
    <t>PPN574251790</t>
  </si>
  <si>
    <t>http://resolver.staatsbibliothek-berlin.de/SBB0000D05700000000</t>
  </si>
  <si>
    <t>Vincentii Fabricii Hamburgensis, poematvm iuvenilium; libri III. ; ad calcem adjectæ sunt epistolæ aliquot feriæ, et jocosæ</t>
  </si>
  <si>
    <t>Fabricius, Vincentius</t>
  </si>
  <si>
    <t>Elzevir</t>
  </si>
  <si>
    <t>PPN767854896</t>
  </si>
  <si>
    <t>PPN151093520</t>
  </si>
  <si>
    <t>http://resolver.staatsbibliothek-berlin.de/SBB0000F46F00000000</t>
  </si>
  <si>
    <t>1633</t>
  </si>
  <si>
    <t>Lugduni Batavorum</t>
  </si>
  <si>
    <t>Das Schiff und die See; ein Lehr- u. Bilder Buch für kleine und grosse Leutchen, die sich vom Seewesen einen richtigen u. deutlichen Begriff verschaffen wollen ; mit 10 Kupfer</t>
  </si>
  <si>
    <t>Beichling, Karl Heinrich; Holl, Friedrich</t>
  </si>
  <si>
    <t>PPN770097715</t>
  </si>
  <si>
    <t>PPN410505862</t>
  </si>
  <si>
    <t>http://resolver.staatsbibliothek-berlin.de/SBB000102C400000000</t>
  </si>
  <si>
    <t>Länder und Völker Europa's; In charakteristischen Darstellungen zur bildenden Lektüre für die reifere Jugend u. Freunde d. Länder- und Völkerkunde</t>
  </si>
  <si>
    <t>Nisle, Julius; Gsell, F.; Fels, J. G.</t>
  </si>
  <si>
    <t>Grubenmann</t>
  </si>
  <si>
    <t>PPN770967787</t>
  </si>
  <si>
    <t>PPN557179246</t>
  </si>
  <si>
    <t>http://resolver.staatsbibliothek-berlin.de/SBB00010A1C00000000</t>
  </si>
  <si>
    <t>Leipzig; Chur</t>
  </si>
  <si>
    <t>Flugmaschinenbuch für unsere Jugend; eine Anleitung zum Bau von Modell-Flugmaschinen und eine Einführung in die Geschichte der Flugtechnik</t>
  </si>
  <si>
    <t>Günther, Hanns; Planck, Willy; Collins, Francis Arnold</t>
  </si>
  <si>
    <t>Franckh</t>
  </si>
  <si>
    <t>PPN744087694</t>
  </si>
  <si>
    <t>PPN449137813</t>
  </si>
  <si>
    <t>http://resolver.staatsbibliothek-berlin.de/SBB0000D55B00000000</t>
  </si>
  <si>
    <t>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t>
  </si>
  <si>
    <t>Hempel, Friedrich Wilhelm; Hofmann, Karl Friedrich</t>
  </si>
  <si>
    <t>Selbstverl.</t>
  </si>
  <si>
    <t>PPN770171656</t>
  </si>
  <si>
    <t>PPN410475149</t>
  </si>
  <si>
    <t>http://resolver.staatsbibliothek-berlin.de/SBB0001035700000000</t>
  </si>
  <si>
    <t>[Firmenschrift von] A. L. Mohr; [Margarine-Fabrik]</t>
  </si>
  <si>
    <t>PPN744081750</t>
  </si>
  <si>
    <t>PPN567844382</t>
  </si>
  <si>
    <t>http://resolver.staatsbibliothek-berlin.de/SBB0000D54900000000</t>
  </si>
  <si>
    <t>Altona-Bahrenfeld</t>
  </si>
  <si>
    <t>Die gesellige Kinderwelt; Enth. 80 Kinderspiele, 100 Pfänderauslösungen u. Strafen, 40 Schnellsprechsätze ...</t>
  </si>
  <si>
    <t>Fritz, Gustav</t>
  </si>
  <si>
    <t>Kern</t>
  </si>
  <si>
    <t>PPN766842622</t>
  </si>
  <si>
    <t>PPN538165944</t>
  </si>
  <si>
    <t>http://resolver.staatsbibliothek-berlin.de/SBB0000F11F00000000</t>
  </si>
  <si>
    <t>PPN187041482</t>
  </si>
  <si>
    <t>http://resolver.staatsbibliothek-berlin.de/SBB0000F84300000000</t>
  </si>
  <si>
    <t>Teutsch-Lateinisches Wörter-Büchlein; Zum Nutz und Ergötzung der Schul-Jugend zusammen getragen/ Und mit etlich 1000. darzu dienlichen Bildern gezieret. Deme noch überdas eine kurtz-gefaßte Lateinische Sprach-Ubung und Ziemliche Anzahl Auserlesener Sprüche beygefüget</t>
  </si>
  <si>
    <t>PPN769903770</t>
  </si>
  <si>
    <t>PPN741706679</t>
  </si>
  <si>
    <t>http://resolver.staatsbibliothek-berlin.de/SBB0001021800000000</t>
  </si>
  <si>
    <t>1683</t>
  </si>
  <si>
    <t>Die Reise ins Bienenland</t>
  </si>
  <si>
    <t>Stevens, Frank</t>
  </si>
  <si>
    <t>Kosmos; Franckh</t>
  </si>
  <si>
    <t>PPN742565394</t>
  </si>
  <si>
    <t>PPN577222635</t>
  </si>
  <si>
    <t>http://resolver.staatsbibliothek-berlin.de/SBB0000D21F00000000</t>
  </si>
  <si>
    <t>Unsere Nahrungsmittel vor Gericht</t>
  </si>
  <si>
    <t>Dierks, W.</t>
  </si>
  <si>
    <t>PPN746045352</t>
  </si>
  <si>
    <t>PPN553675052</t>
  </si>
  <si>
    <t>http://resolver.staatsbibliothek-berlin.de/SBB0000D7F400000000</t>
  </si>
  <si>
    <t>Die Natur des Himmels, nach den neuesten Entdeckungen, zum Schul- und Privatunterricht dargestellt von Johann Wilhelm Schwartz</t>
  </si>
  <si>
    <t>Schwartz, Johann Wilhelm</t>
  </si>
  <si>
    <t>PPN749923067</t>
  </si>
  <si>
    <t>PPN574620397</t>
  </si>
  <si>
    <t>http://resolver.staatsbibliothek-berlin.de/SBB0000E19E00000000</t>
  </si>
  <si>
    <t>Chemisches Experimentierbuch; praktische Einführung in das Studium der Chemie auf Grund leicht ausführbarer Versuche</t>
  </si>
  <si>
    <t>Nothdurft, O.</t>
  </si>
  <si>
    <t>PPN741140233</t>
  </si>
  <si>
    <t>PPN56909013X</t>
  </si>
  <si>
    <t>http://resolver.staatsbibliothek-berlin.de/SBB0000CF2800000000</t>
  </si>
  <si>
    <t>Spaziergänge eines Naturforschers</t>
  </si>
  <si>
    <t>Wagen, Albert; Marshall, William</t>
  </si>
  <si>
    <t>Verl. des Litterarischen Jahresberichts (Seemann)</t>
  </si>
  <si>
    <t>PPN746053894</t>
  </si>
  <si>
    <t>PPN025115340</t>
  </si>
  <si>
    <t>http://resolver.staatsbibliothek-berlin.de/SBB0000D80200000000</t>
  </si>
  <si>
    <t>PPN757231551</t>
  </si>
  <si>
    <t>PPN361097107</t>
  </si>
  <si>
    <t>http://resolver.staatsbibliothek-berlin.de/SBB0000ED4100000000</t>
  </si>
  <si>
    <t>Allerlei Kurzweil, Schnurrpfeifereien und Kichererbsen; ein Spiel- und Beschäftigungsbuch zur Unterhaltung, Belehrung, sowie Belustigung für Knaben und Mädchen</t>
  </si>
  <si>
    <t>Promber, Otto; Promber, Margarete</t>
  </si>
  <si>
    <t>PPN745599613</t>
  </si>
  <si>
    <t>PPN571511805</t>
  </si>
  <si>
    <t>http://resolver.staatsbibliothek-berlin.de/SBB0000D6FB00000000</t>
  </si>
  <si>
    <t>Naturlehre für Bürger- und Volksschulen</t>
  </si>
  <si>
    <t>Hof-, Buch- und Kunsthandlung</t>
  </si>
  <si>
    <t>PPN750621060</t>
  </si>
  <si>
    <t>PPN243795866</t>
  </si>
  <si>
    <t>http://resolver.staatsbibliothek-berlin.de/SBB0000E34700000000</t>
  </si>
  <si>
    <t>PPN746881037</t>
  </si>
  <si>
    <t>PPN236869329</t>
  </si>
  <si>
    <t>http://resolver.staatsbibliothek-berlin.de/SBB0000DBDA00000000</t>
  </si>
  <si>
    <t>Handbuch der Naturgeschichte der drei Reiche; für die Jugend beiderlei Geschlechts bearb. ; mit ca. 500 fein col. Abb. auf 32 Taf.</t>
  </si>
  <si>
    <t>Straessle, Franz</t>
  </si>
  <si>
    <t>PPN769091229</t>
  </si>
  <si>
    <t>PPN577511319</t>
  </si>
  <si>
    <t>http://resolver.staatsbibliothek-berlin.de/SBB0000F85F00000000</t>
  </si>
  <si>
    <t>Golovolomka; rebusy, šarady i zaradki</t>
  </si>
  <si>
    <t>Solovʹeva, P.</t>
  </si>
  <si>
    <t>Sytin</t>
  </si>
  <si>
    <t>PPN74616453X</t>
  </si>
  <si>
    <t>PPN576807575</t>
  </si>
  <si>
    <t>http://resolver.staatsbibliothek-berlin.de/SBB0000D81F00000000</t>
  </si>
  <si>
    <t>1914</t>
  </si>
  <si>
    <t>Moskva</t>
  </si>
  <si>
    <t>Der junge Schiffbauer; mit 29 Abbildungen und 10 Tafeln</t>
  </si>
  <si>
    <t>Waap</t>
  </si>
  <si>
    <t>Union Dt. Verl-Ges.</t>
  </si>
  <si>
    <t>PPN744084148</t>
  </si>
  <si>
    <t>PPN407975314</t>
  </si>
  <si>
    <t>http://resolver.staatsbibliothek-berlin.de/SBB0000D54E00000000</t>
  </si>
  <si>
    <t>Bunte Beute; naturwissenschaftliche Plaudereien</t>
  </si>
  <si>
    <t>Koelsch, Adolf</t>
  </si>
  <si>
    <t>PPN741705656</t>
  </si>
  <si>
    <t>PPN56193777X</t>
  </si>
  <si>
    <t>http://resolver.staatsbibliothek-berlin.de/SBB0000D04A00000000</t>
  </si>
  <si>
    <t>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t>
  </si>
  <si>
    <t>Vogel; Reitzel; Seidelin</t>
  </si>
  <si>
    <t>PPN767134230</t>
  </si>
  <si>
    <t>PPN280072953</t>
  </si>
  <si>
    <t>http://resolver.staatsbibliothek-berlin.de/SBB0000F2BF00000000</t>
  </si>
  <si>
    <t>Leipzig; Kopenhagen; [S.l.]</t>
  </si>
  <si>
    <t>100 Räthsel zur Weckung des Nachdenkes für die reifere Jugend</t>
  </si>
  <si>
    <t>Hansen, M. C.</t>
  </si>
  <si>
    <t>PPN745229956</t>
  </si>
  <si>
    <t>PPN559096054</t>
  </si>
  <si>
    <t>http://resolver.staatsbibliothek-berlin.de/SBB0000D66F00000000</t>
  </si>
  <si>
    <t>Stuttgarter Bilderbuch; zum Anschauungsunterricht für Kinder von drei bis acht Jahren</t>
  </si>
  <si>
    <t>Offterdinger, Karl; Leutemann, Heinrich; Kolb, Karl; Lehrer, Chr. F.</t>
  </si>
  <si>
    <t>PPN770363806</t>
  </si>
  <si>
    <t>PPN418923418</t>
  </si>
  <si>
    <t>http://resolver.staatsbibliothek-berlin.de/SBB0001044800000000</t>
  </si>
  <si>
    <t>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t>
  </si>
  <si>
    <t>Lumnitzer, Johann Georg</t>
  </si>
  <si>
    <t>PPN756435706</t>
  </si>
  <si>
    <t>PPN566375613</t>
  </si>
  <si>
    <t>http://resolver.staatsbibliothek-berlin.de/SBB0000EA9000000000</t>
  </si>
  <si>
    <t>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t>
  </si>
  <si>
    <t>PPN766629708</t>
  </si>
  <si>
    <t>PPN446140503</t>
  </si>
  <si>
    <t>http://resolver.staatsbibliothek-berlin.de/SBB0000F01E00000000</t>
  </si>
  <si>
    <t>Handbuch der Naturgeschichte aller drei Reiche; für die Jugend und das Volk ; mit über 500 naturgetreuen Abb. auf 32 fein color. Taf.</t>
  </si>
  <si>
    <t>Sträßle, Franz</t>
  </si>
  <si>
    <t>PPN743704401</t>
  </si>
  <si>
    <t>PPN577511483</t>
  </si>
  <si>
    <t>http://resolver.staatsbibliothek-berlin.de/SBB0000D34200000000</t>
  </si>
  <si>
    <t>The boy's own volume of fact, fiction, history and adventure; Illustr. by separate plates, and numerous woodcuts inserted in the text ; Ed. by the publisher. Christmas 1863</t>
  </si>
  <si>
    <t>Beeton</t>
  </si>
  <si>
    <t>PPN767870190</t>
  </si>
  <si>
    <t>PPN578768232</t>
  </si>
  <si>
    <t>http://resolver.staatsbibliothek-berlin.de/SBB0000F48B00000000</t>
  </si>
  <si>
    <t>200 jeux d'enfants; en plein air et à la maison</t>
  </si>
  <si>
    <t>Harquevaux, L.; Pelletier, L.</t>
  </si>
  <si>
    <t>Larousse</t>
  </si>
  <si>
    <t>PPN745215734</t>
  </si>
  <si>
    <t>PPN559097867</t>
  </si>
  <si>
    <t>http://resolver.staatsbibliothek-berlin.de/SBB0000D65F00000000</t>
  </si>
  <si>
    <t>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t>
  </si>
  <si>
    <t>Monnet, Charles; Gaucher, Charles-Etienne; Jauffret, Louis Franc̜ois</t>
  </si>
  <si>
    <t>Guilleminet</t>
  </si>
  <si>
    <t>PPN749790733</t>
  </si>
  <si>
    <t>PPN293177740</t>
  </si>
  <si>
    <t>http://resolver.staatsbibliothek-berlin.de/SBB0000E0C500000000</t>
  </si>
  <si>
    <t>PPN743673476</t>
  </si>
  <si>
    <t>PPN578784432</t>
  </si>
  <si>
    <t>http://resolver.staatsbibliothek-berlin.de/SBB0000D30F00000000</t>
  </si>
  <si>
    <t>Dreihundert Räthsel und Charaden für Kinder von 10 - 14 Jahren; Zu erheiternden Denkübungen in Schulen und zu angenehmer und nützlicher Unterhaltung in häuslichen Kreisen ; nebst einem Anhang von 60 für denselben Zweck passenden Rechnungs-Beispielen</t>
  </si>
  <si>
    <t>PPN767120442</t>
  </si>
  <si>
    <t>PPN571693202</t>
  </si>
  <si>
    <t>http://resolver.staatsbibliothek-berlin.de/SBB0000F29200000000</t>
  </si>
  <si>
    <t>Bilder vaterländischer Thiere nebst ihrer kurzen Beschreibung; zur angenehmen und nützlichen Beschäftigung kleiner Kinder</t>
  </si>
  <si>
    <t>Capieux, Johann Stephan</t>
  </si>
  <si>
    <t>PPN77056321X</t>
  </si>
  <si>
    <t>PPN445547790</t>
  </si>
  <si>
    <t>http://resolver.staatsbibliothek-berlin.de/SBB0001055800000000</t>
  </si>
  <si>
    <t>Naturstudien in Wald und Feld; Spaziergangs-Plaudereien : ein Buch für die Jugend</t>
  </si>
  <si>
    <t>PPN742272494</t>
  </si>
  <si>
    <t>PPN415192951</t>
  </si>
  <si>
    <t>http://resolver.staatsbibliothek-berlin.de/SBB0000D0E800000000</t>
  </si>
  <si>
    <t>Premières connaissances à l'usage des enfans que commencent â lire</t>
  </si>
  <si>
    <t>PPN766851575</t>
  </si>
  <si>
    <t>PPN549275851</t>
  </si>
  <si>
    <t>http://resolver.staatsbibliothek-berlin.de/SBB0000F13600000000</t>
  </si>
  <si>
    <t>Jeux de l'enfance</t>
  </si>
  <si>
    <t>Stella, Claudia</t>
  </si>
  <si>
    <t>PPN767811836</t>
  </si>
  <si>
    <t>PPN560089503</t>
  </si>
  <si>
    <t>http://resolver.staatsbibliothek-berlin.de/SBB0000F3FD00000000</t>
  </si>
  <si>
    <t>Der kleine Gärtner</t>
  </si>
  <si>
    <t>Floericke, Kurt</t>
  </si>
  <si>
    <t>PPN743858506</t>
  </si>
  <si>
    <t>PPN280334621</t>
  </si>
  <si>
    <t>http://resolver.staatsbibliothek-berlin.de/SBB0000D35B00000000</t>
  </si>
  <si>
    <t>Der Jugend Räthselschatz; 664 der schönsten Rätsel</t>
  </si>
  <si>
    <t>Werther, Werner</t>
  </si>
  <si>
    <t>Kröner</t>
  </si>
  <si>
    <t>PPN745133452</t>
  </si>
  <si>
    <t>PPN557841836</t>
  </si>
  <si>
    <t>http://resolver.staatsbibliothek-berlin.de/SBB0000D5CE00000000</t>
  </si>
  <si>
    <t>Ancient Customs, sports, and pastimes, of the English; explained from authentic sources, &amp; in a familiar manner</t>
  </si>
  <si>
    <t>Aspin, Jehoshaphat</t>
  </si>
  <si>
    <t>Harrisis</t>
  </si>
  <si>
    <t>PPN770501923</t>
  </si>
  <si>
    <t>PPN41281661X</t>
  </si>
  <si>
    <t>http://resolver.staatsbibliothek-berlin.de/SBB000104DF00000000</t>
  </si>
  <si>
    <t>Der Käfersammler; 20 kolorierte Tafeln mit 502 Abbildungen und begleitendem Text</t>
  </si>
  <si>
    <t>PPN74256570X</t>
  </si>
  <si>
    <t>PPN277146178</t>
  </si>
  <si>
    <t>http://resolver.staatsbibliothek-berlin.de/SBB0000D22100000000</t>
  </si>
  <si>
    <t>Vollständiges Handbuch der Naturgeschichte; als Hausbedarf für Gebildete aus allen Ständen und zum Schulgebrauch. Mit 300 Abbildungen</t>
  </si>
  <si>
    <t>PPN770497519</t>
  </si>
  <si>
    <t>PPN364328991</t>
  </si>
  <si>
    <t>http://resolver.staatsbibliothek-berlin.de/SBB000104DB00000000</t>
  </si>
  <si>
    <t>Ronneburg</t>
  </si>
  <si>
    <t>Christian Gottfried Daniel Stein's Naturgeschichte für Schulen; mit besonderer Hinsicht auf Geographie und Technologie ausgearbeitet</t>
  </si>
  <si>
    <t>Reuter, Ferdinand; Stein, Christian Gottfried Daniel</t>
  </si>
  <si>
    <t>Hinrichs [u.a.]</t>
  </si>
  <si>
    <t>PPN746267185</t>
  </si>
  <si>
    <t>PPN402869567</t>
  </si>
  <si>
    <t>http://resolver.staatsbibliothek-berlin.de/SBB0000D85F00000000</t>
  </si>
  <si>
    <t>So baue ich eine Zauberlaterne &lt;Laterna magica&gt;</t>
  </si>
  <si>
    <t>Teuchert, O.</t>
  </si>
  <si>
    <t>PPN745443915</t>
  </si>
  <si>
    <t>PPN577855506</t>
  </si>
  <si>
    <t>http://resolver.staatsbibliothek-berlin.de/SBB0000D6B600000000</t>
  </si>
  <si>
    <t>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t>
  </si>
  <si>
    <t>Hahn, Alban</t>
  </si>
  <si>
    <t>PPN745865518</t>
  </si>
  <si>
    <t>PPN276211049</t>
  </si>
  <si>
    <t>http://resolver.staatsbibliothek-berlin.de/SBB0000D78C00000000</t>
  </si>
  <si>
    <t>Das Fahnenspiel; ein Festgeschenk zur Unterhaltung für lebensfrohe Knaben, zugleich ein Leitfaden für Lehrer der Gymnastik oder Turnkunst ; erläutert durch 100 fein colorirte Figuren</t>
  </si>
  <si>
    <t>Werner, Johann Adolph Ludwig</t>
  </si>
  <si>
    <t>Katz</t>
  </si>
  <si>
    <t>PPN770454720</t>
  </si>
  <si>
    <t>PPN408813180</t>
  </si>
  <si>
    <t>http://resolver.staatsbibliothek-berlin.de/SBB0001049000000000</t>
  </si>
  <si>
    <t>Buch der Sammlungen; praktische Anleitung zum Anlegen, Ordnen und Erhalten aller Arten von Sammlungen, überhaupt zur Unterstützung naturwissenschaftlicher und geschichtswissenschaftlicher Liebhabereien</t>
  </si>
  <si>
    <t>PPN74253507X</t>
  </si>
  <si>
    <t>PPN455078025</t>
  </si>
  <si>
    <t>http://resolver.staatsbibliothek-berlin.de/SBB0000D1DE00000000</t>
  </si>
  <si>
    <t>The boy's own Book; a complete encyclopedia of all the diversions, athletic, scientific, and recreative, of boyhood and youth</t>
  </si>
  <si>
    <t>Longman, Orme, and Co.</t>
  </si>
  <si>
    <t>PPN770503683</t>
  </si>
  <si>
    <t>PPN446292427</t>
  </si>
  <si>
    <t>http://resolver.staatsbibliothek-berlin.de/SBB000104E100000000</t>
  </si>
  <si>
    <t>Präsentirt das Gewehr!; Ein Geschenk für Knaben ; Anleitung zu militairischen Spielen. Mit 4 colorirten Abbildungen der Uniformen des Preussischen Militairs von der Zeit des grossen Churfürsten bis auf die jetzige und einem colorirten Titelbilde</t>
  </si>
  <si>
    <t>Schneider, L.</t>
  </si>
  <si>
    <t>Stuhr</t>
  </si>
  <si>
    <t>PPN770849830</t>
  </si>
  <si>
    <t>PPN306235633</t>
  </si>
  <si>
    <t>http://resolver.staatsbibliothek-berlin.de/SBB0001070000000000</t>
  </si>
  <si>
    <t>Das Examen aus der Natur; zum Unterricht für Kinder von reiferem Alter sowohl zum Schul- als Privat-Gebrauch</t>
  </si>
  <si>
    <t>Göpferdt</t>
  </si>
  <si>
    <t>PPN746331517</t>
  </si>
  <si>
    <t>PPN197967477</t>
  </si>
  <si>
    <t>http://resolver.staatsbibliothek-berlin.de/SBB0000D8BD00000000</t>
  </si>
  <si>
    <t>Reisebeschreibungen, Naturschilderungen und Erfindungen mit eingeflochtenen Erzählungen; für die Jugend bearbeitet</t>
  </si>
  <si>
    <t>Rau, Heribert</t>
  </si>
  <si>
    <t>PPN770601154</t>
  </si>
  <si>
    <t>PPN767936728</t>
  </si>
  <si>
    <t>http://resolver.staatsbibliothek-berlin.de/SBB000105AE00000000</t>
  </si>
  <si>
    <t>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t>
  </si>
  <si>
    <t>PPN745219993</t>
  </si>
  <si>
    <t>PPN56566946X</t>
  </si>
  <si>
    <t>http://resolver.staatsbibliothek-berlin.de/SBB0000D66500000000</t>
  </si>
  <si>
    <t>Leben und Weben der Natur</t>
  </si>
  <si>
    <t>Böhner, August Nathanael</t>
  </si>
  <si>
    <t>Hirt</t>
  </si>
  <si>
    <t>PPN741105748</t>
  </si>
  <si>
    <t>PPN016513282</t>
  </si>
  <si>
    <t>http://resolver.staatsbibliothek-berlin.de/SBB0000CF0000000000</t>
  </si>
  <si>
    <t>Selbst ist der Mann; ein neues Beschäftigungsbuch bei Sonnenschein und Regenwetter</t>
  </si>
  <si>
    <t>Kern, Maximilian</t>
  </si>
  <si>
    <t>PPN745453376</t>
  </si>
  <si>
    <t>PPN560659504</t>
  </si>
  <si>
    <t>http://resolver.staatsbibliothek-berlin.de/SBB0000D6C800000000</t>
  </si>
  <si>
    <t>[Sammelband mit Lithographien]/ [Ill.: W. Schroll]</t>
  </si>
  <si>
    <t>Schroll, W.</t>
  </si>
  <si>
    <t>PPN749915013</t>
  </si>
  <si>
    <t>PPN293196044</t>
  </si>
  <si>
    <t>http://resolver.staatsbibliothek-berlin.de/SBB0000E18E00000000</t>
  </si>
  <si>
    <t>Neue Bewegungs- und Marschierspiele für Kindergarten und Haus</t>
  </si>
  <si>
    <t>Hartmann, Angelika</t>
  </si>
  <si>
    <t>Jaeger</t>
  </si>
  <si>
    <t>PPN745126405</t>
  </si>
  <si>
    <t>PPN016443942</t>
  </si>
  <si>
    <t>http://resolver.staatsbibliothek-berlin.de/SBB0000D5B800000000</t>
  </si>
  <si>
    <t>Amerikanische Reisebilder; für die Jugend bearbeitet</t>
  </si>
  <si>
    <t>Dielitz, Theodor; Hosemann, Theodor</t>
  </si>
  <si>
    <t>PPN771057520</t>
  </si>
  <si>
    <t>PPN190893060</t>
  </si>
  <si>
    <t>http://resolver.staatsbibliothek-berlin.de/SBB00010AA700000000</t>
  </si>
  <si>
    <t>Naturgeschichte des innern Erdballes oder die Urwelt; für die Jugend</t>
  </si>
  <si>
    <t>Clemens, Friedrich</t>
  </si>
  <si>
    <t>Meissner</t>
  </si>
  <si>
    <t>PPN77029345X</t>
  </si>
  <si>
    <t>PPN311379001</t>
  </si>
  <si>
    <t>http://resolver.staatsbibliothek-berlin.de/SBB000103F900000000</t>
  </si>
  <si>
    <t>Aus dem Thierleben der Heimat; Schilderungen aus Haus und Hof, Wald und Feld für die reifere Jugend</t>
  </si>
  <si>
    <t>Hammer, Guido; Specht, F.; Hasse, E.; Grosse, Ernst</t>
  </si>
  <si>
    <t>Douffet</t>
  </si>
  <si>
    <t>PPN745115373</t>
  </si>
  <si>
    <t>PPN454745494</t>
  </si>
  <si>
    <t>http://resolver.staatsbibliothek-berlin.de/SBB0000D59800000000</t>
  </si>
  <si>
    <t>Every boy's book; a compl. encyclopaedia of sports and amusements, intended to afford recreation and instruction to boys in their leisure hours</t>
  </si>
  <si>
    <t>Harvey, William; Weir, Harrison</t>
  </si>
  <si>
    <t>PPN767131002</t>
  </si>
  <si>
    <t>PPN548422591</t>
  </si>
  <si>
    <t>http://resolver.staatsbibliothek-berlin.de/SBB0000F2B900000000</t>
  </si>
  <si>
    <t>London; New York</t>
  </si>
  <si>
    <t>Entdeckungsreisen in Stadt und Land; Streifzüge in Mitteldeutschland, mit seinen jungen Freunden unternommen</t>
  </si>
  <si>
    <t>PPN743639324</t>
  </si>
  <si>
    <t>PPN557382793</t>
  </si>
  <si>
    <t>http://resolver.staatsbibliothek-berlin.de/SBB0000D30000000000</t>
  </si>
  <si>
    <t>The whale and the perils of the whale-fishery</t>
  </si>
  <si>
    <t>Babcock</t>
  </si>
  <si>
    <t>PPN76998522X</t>
  </si>
  <si>
    <t>PPN240010175</t>
  </si>
  <si>
    <t>http://resolver.staatsbibliothek-berlin.de/SBB0001027400000000</t>
  </si>
  <si>
    <t>New Haven</t>
  </si>
  <si>
    <t>Illustrierte Naturgeschichte für die Jugend</t>
  </si>
  <si>
    <t>Strässle, Franz; Fleischer, H.; Specht, Friedrich</t>
  </si>
  <si>
    <t>Nitzschke &lt;Brettinger&gt;</t>
  </si>
  <si>
    <t>PPN744058287</t>
  </si>
  <si>
    <t>PPN363539182</t>
  </si>
  <si>
    <t>http://resolver.staatsbibliothek-berlin.de/SBB0000D52300000000</t>
  </si>
  <si>
    <t>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t>
  </si>
  <si>
    <t>Comenius, Johann Amos; Gailer, Jacob Eberhard</t>
  </si>
  <si>
    <t>PPN76791824X</t>
  </si>
  <si>
    <t>PPN531058751</t>
  </si>
  <si>
    <t>http://resolver.staatsbibliothek-berlin.de/SBB0000F4F500000000</t>
  </si>
  <si>
    <t>An der Hobel- und Drehbank; mit 121 Abbildungen</t>
  </si>
  <si>
    <t>PPN744084903</t>
  </si>
  <si>
    <t>PPN559553641</t>
  </si>
  <si>
    <t>http://resolver.staatsbibliothek-berlin.de/SBB0000D55100000000</t>
  </si>
  <si>
    <t>Stuttgart [u.a]</t>
  </si>
  <si>
    <t>Insects and reptiles, with their uses to man</t>
  </si>
  <si>
    <t>Darton and Clark</t>
  </si>
  <si>
    <t>PPN749890991</t>
  </si>
  <si>
    <t>PPN278916864</t>
  </si>
  <si>
    <t>http://resolver.staatsbibliothek-berlin.de/SBB0000E15D00000000</t>
  </si>
  <si>
    <t>Natural History Of Remarkable Beasts</t>
  </si>
  <si>
    <t>Robins</t>
  </si>
  <si>
    <t>PPN749730366</t>
  </si>
  <si>
    <t>PPN279528612</t>
  </si>
  <si>
    <t>http://resolver.staatsbibliothek-berlin.de/SBB0000E07000000000</t>
  </si>
  <si>
    <t>Das geometrische Figurenspiel für Kinder u. Erwachsene</t>
  </si>
  <si>
    <t>Kunze, C. L. A.</t>
  </si>
  <si>
    <t>Böhlau</t>
  </si>
  <si>
    <t>PPN767481801</t>
  </si>
  <si>
    <t>PPN562650466</t>
  </si>
  <si>
    <t>http://resolver.staatsbibliothek-berlin.de/SBB0000F3BD00000000</t>
  </si>
  <si>
    <t>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t>
  </si>
  <si>
    <t>PPN749889063</t>
  </si>
  <si>
    <t>PPN197867219</t>
  </si>
  <si>
    <t>http://resolver.staatsbibliothek-berlin.de/SBB0000E15800000000</t>
  </si>
  <si>
    <t>Biblische Naturgeschichte für Schulen und Familien; Mit Abbildungen. Herausgegeben von dem Calwer Verlags-Verein</t>
  </si>
  <si>
    <t>Barth, Christian Gottlob; Hochstetter, Gottlob Ludwig</t>
  </si>
  <si>
    <t>Verlags-Verein; Steinkopf</t>
  </si>
  <si>
    <t>PPN751895334</t>
  </si>
  <si>
    <t>PPN253277604</t>
  </si>
  <si>
    <t>http://resolver.staatsbibliothek-berlin.de/SBB0000E64000000000</t>
  </si>
  <si>
    <t>Le Bougainville de la jeunesse ou nouvel abrégé des voyages dans l'Amérique; Contenant la description des moeurs et coutumes des peuples de ce continent ...</t>
  </si>
  <si>
    <t>Riccous, ...</t>
  </si>
  <si>
    <t>PPN770964346</t>
  </si>
  <si>
    <t>PPN572280386</t>
  </si>
  <si>
    <t>http://resolver.staatsbibliothek-berlin.de/SBB00010A1400000000</t>
  </si>
  <si>
    <t>Himmel und Erde; Einführung in die Himmelskunde ; für die reifere Jugend</t>
  </si>
  <si>
    <t>Rey, Jakob</t>
  </si>
  <si>
    <t>PPN742560392</t>
  </si>
  <si>
    <t>PPN37520668X</t>
  </si>
  <si>
    <t>http://resolver.staatsbibliothek-berlin.de/SBB0000D21500000000</t>
  </si>
  <si>
    <t>Illustrierte Naturgeschichte des Tierreichs für die Jugend; enthaltend 263 Bilder in feinstem Farbendruck mit erläuterndem Text</t>
  </si>
  <si>
    <t>Leutemann, Heinrich</t>
  </si>
  <si>
    <t>PPN770185266</t>
  </si>
  <si>
    <t>PPN419089764</t>
  </si>
  <si>
    <t>http://resolver.staatsbibliothek-berlin.de/SBB0001036200000000</t>
  </si>
  <si>
    <t>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t>
  </si>
  <si>
    <t>PPN745629482</t>
  </si>
  <si>
    <t>PPN235687154</t>
  </si>
  <si>
    <t>http://resolver.staatsbibliothek-berlin.de/SBB0000D72900000000</t>
  </si>
  <si>
    <t>Bilder-Schauplatz merkwürdiger Gegenstände aus dem Gebiete der Natur, der Kunst und des Menschenlebens; zum Vergnügen und zur Belehrung der Jugend mit vielen ausgemalten Kupfertafeln</t>
  </si>
  <si>
    <t>Flittner, Christian Gottfried</t>
  </si>
  <si>
    <t>Societäts-Buchhandl.</t>
  </si>
  <si>
    <t>PPN77044539X</t>
  </si>
  <si>
    <t>PPN331629305</t>
  </si>
  <si>
    <t>http://resolver.staatsbibliothek-berlin.de/SBB0001048600000000</t>
  </si>
  <si>
    <t>Der Pilzsammler</t>
  </si>
  <si>
    <t>Martin, Felix</t>
  </si>
  <si>
    <t>Union Dt. Verl.Ges.</t>
  </si>
  <si>
    <t>PPN743865138</t>
  </si>
  <si>
    <t>PPN319703681</t>
  </si>
  <si>
    <t>http://resolver.staatsbibliothek-berlin.de/SBB0000D36200000000</t>
  </si>
  <si>
    <t>Vom Ursprung des Lebens; für Schüler höherer Stufen</t>
  </si>
  <si>
    <t>Teichmann, Ernst</t>
  </si>
  <si>
    <t>PPN743882660</t>
  </si>
  <si>
    <t>PPN57784993X</t>
  </si>
  <si>
    <t>http://resolver.staatsbibliothek-berlin.de/SBB0000D38700000000</t>
  </si>
  <si>
    <t>Spielbuch; 400 Spiele und Belustigungen für Schule und Haus</t>
  </si>
  <si>
    <t>Ambros, Josef</t>
  </si>
  <si>
    <t>PPN745186688</t>
  </si>
  <si>
    <t>PPN54417867X</t>
  </si>
  <si>
    <t>http://resolver.staatsbibliothek-berlin.de/SBB0000D64800000000</t>
  </si>
  <si>
    <t>Beumer, P. J.</t>
  </si>
  <si>
    <t>PPN743953649</t>
  </si>
  <si>
    <t>PPN234014717</t>
  </si>
  <si>
    <t>http://resolver.staatsbibliothek-berlin.de/SBB0000D48E00000000</t>
  </si>
  <si>
    <t>Orbis pictus; Ein Lern- und Unterhaltungsbuch für die wißbegierige Jugend mit 30 fein colorirten Tafeln</t>
  </si>
  <si>
    <t>Grünewald, Heinrich</t>
  </si>
  <si>
    <t>Arnz</t>
  </si>
  <si>
    <t>PPN767869516</t>
  </si>
  <si>
    <t>PPN558896146</t>
  </si>
  <si>
    <t>http://resolver.staatsbibliothek-berlin.de/SBB0000F48900000000</t>
  </si>
  <si>
    <t>Räthselbüchlein</t>
  </si>
  <si>
    <t>Fechner, Gustav Theodor</t>
  </si>
  <si>
    <t>Breitkopf &amp; Härtel</t>
  </si>
  <si>
    <t>PPN746034024</t>
  </si>
  <si>
    <t>PPN433960523</t>
  </si>
  <si>
    <t>http://resolver.staatsbibliothek-berlin.de/SBB0000D7DC00000000</t>
  </si>
  <si>
    <t>Der Schmetterlingssammler</t>
  </si>
  <si>
    <t>PPN742705633</t>
  </si>
  <si>
    <t>PPN54722804X</t>
  </si>
  <si>
    <t>http://resolver.staatsbibliothek-berlin.de/SBB0000D2A300000000</t>
  </si>
  <si>
    <t>Immergrün; Sagen und Parabeln, Lehrsprüche und Räthsel</t>
  </si>
  <si>
    <t>Hosemann, Theodor; Sutermeister, Otto</t>
  </si>
  <si>
    <t>Düms</t>
  </si>
  <si>
    <t>PPN745600301</t>
  </si>
  <si>
    <t>PPN043662773</t>
  </si>
  <si>
    <t>http://resolver.staatsbibliothek-berlin.de/SBB0000D6FE00000000</t>
  </si>
  <si>
    <t>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t>
  </si>
  <si>
    <t>PPN767040236</t>
  </si>
  <si>
    <t>PPN280067909</t>
  </si>
  <si>
    <t>http://resolver.staatsbibliothek-berlin.de/SBB0000F1B400000000</t>
  </si>
  <si>
    <t>Experimentierbuch für die Jugend</t>
  </si>
  <si>
    <t>PPN742069184</t>
  </si>
  <si>
    <t>PPN514774835</t>
  </si>
  <si>
    <t>http://resolver.staatsbibliothek-berlin.de/SBB0000D08200000000</t>
  </si>
  <si>
    <t>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t>
  </si>
  <si>
    <t>Busch, Wilhelm; Oberländer, Adolf; Harburger, E.; Diez, Wilhelm; Haider, Max; Reinhardt, Carl; Michels, Paul</t>
  </si>
  <si>
    <t>PPN74559056X</t>
  </si>
  <si>
    <t>PPN566843129</t>
  </si>
  <si>
    <t>http://resolver.staatsbibliothek-berlin.de/SBB0000D6EA00000000</t>
  </si>
  <si>
    <t>Le Buffon pittoresque de la jeunesse ou tableaux instructifs et amusants de l'histoire des animaux</t>
  </si>
  <si>
    <t>Buffon, Georges Louis Leclerc Cte de</t>
  </si>
  <si>
    <t>Lefèvre</t>
  </si>
  <si>
    <t>PPN770087523</t>
  </si>
  <si>
    <t>PPN447667858</t>
  </si>
  <si>
    <t>http://resolver.staatsbibliothek-berlin.de/SBB000102B300000000</t>
  </si>
  <si>
    <t>Naturlehre für die Jugend; Zur Beförderung des Beobachtungs- und Forschungsgeistes in den Geschäften des bürgerlichen Lebens ; Mit 10 Kupfertafeln. Zum Gebrauche der deutschen Normal- und Hauptschulen in den k. k. Staaten</t>
  </si>
  <si>
    <t>Verl. der k.k. Schulbücher-Verschleiß-Administration</t>
  </si>
  <si>
    <t>PPN751391921</t>
  </si>
  <si>
    <t>PPN279691815</t>
  </si>
  <si>
    <t>http://resolver.staatsbibliothek-berlin.de/SBB0000E56200000000</t>
  </si>
  <si>
    <t>Das Kränzchen in der Küche; ein Kochbuch in Versen</t>
  </si>
  <si>
    <t>Beeg, Marie</t>
  </si>
  <si>
    <t>Haushalter</t>
  </si>
  <si>
    <t>PPN74528129X</t>
  </si>
  <si>
    <t>PPN278396364</t>
  </si>
  <si>
    <t>http://resolver.staatsbibliothek-berlin.de/SBB0000D6A000000000</t>
  </si>
  <si>
    <t>Sbornik podvižnych igr na otkrytom vozduchě; s priloženiem komnatnych igr</t>
  </si>
  <si>
    <t>Toropov, A.</t>
  </si>
  <si>
    <t>Stupin</t>
  </si>
  <si>
    <t>PPN745141803</t>
  </si>
  <si>
    <t>PPN28017490X</t>
  </si>
  <si>
    <t>http://resolver.staatsbibliothek-berlin.de/SBB0000D5F100000000</t>
  </si>
  <si>
    <t>Naturgeschichte des Thierreichs zur Belehrung und Unterhaltung für Jung und Alt</t>
  </si>
  <si>
    <t>Schultheis, ...; Wrankmore, W. C.; Reichenbach, Anton B.</t>
  </si>
  <si>
    <t>PPN756599466</t>
  </si>
  <si>
    <t>PPN571776035</t>
  </si>
  <si>
    <t>http://resolver.staatsbibliothek-berlin.de/SBB0000EB3B00000000</t>
  </si>
  <si>
    <t>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t>
  </si>
  <si>
    <t>PPN746350937</t>
  </si>
  <si>
    <t>PPN568842316</t>
  </si>
  <si>
    <t>http://resolver.staatsbibliothek-berlin.de/SBB0000D8DC00000000</t>
  </si>
  <si>
    <t>Schwäb. Hall</t>
  </si>
  <si>
    <t>Beschäftigungen für die Jugend aller Stände; zur Gewöhnung an zweckmäßige Thätigkeit zur erheiternden Unterhaltung so wie zur Anregung des Kunst- und Gewerbsinnes. Von einer Gesellschaft Gelehrter u. Erzieher</t>
  </si>
  <si>
    <t>Schubert, Gotthilf H.; Heinrich, Ignaz; Wessenburg, ...</t>
  </si>
  <si>
    <t>PPN767816218</t>
  </si>
  <si>
    <t>PPN309858453</t>
  </si>
  <si>
    <t>http://resolver.staatsbibliothek-berlin.de/SBB0000F40000000000</t>
  </si>
  <si>
    <t>Welcher Taf. 51 - 100 od. Heft CCXI - CCXX des Bilderb. begreift</t>
  </si>
  <si>
    <t>PPN766177734</t>
  </si>
  <si>
    <t>PPN213344866</t>
  </si>
  <si>
    <t>http://resolver.staatsbibliothek-berlin.de/SBB0000EE2300140000</t>
  </si>
  <si>
    <t>Welcher Tf. 1 - 50 oder Heft XLI - L des Bilderbuchs begreift</t>
  </si>
  <si>
    <t>PPN766230082</t>
  </si>
  <si>
    <t>PPN61831914X</t>
  </si>
  <si>
    <t>http://resolver.staatsbibliothek-berlin.de/SBB0000EE2300170000</t>
  </si>
  <si>
    <t>Die Kinderstube am Weihnachts-Abend</t>
  </si>
  <si>
    <t>Hofmann, Karl Friedrich</t>
  </si>
  <si>
    <t>Schödel</t>
  </si>
  <si>
    <t>PPN770845363</t>
  </si>
  <si>
    <t>PPN559666055</t>
  </si>
  <si>
    <t>http://resolver.staatsbibliothek-berlin.de/SBB000106F500020000</t>
  </si>
  <si>
    <t>Régne minéral</t>
  </si>
  <si>
    <t>Marcilly Ainé]</t>
  </si>
  <si>
    <t>PPN770151620</t>
  </si>
  <si>
    <t>PPN33906031X</t>
  </si>
  <si>
    <t>http://resolver.staatsbibliothek-berlin.de/SBB0001032F00000000</t>
  </si>
  <si>
    <t>[Paris</t>
  </si>
  <si>
    <t>Beschäftigungen für die Jugend</t>
  </si>
  <si>
    <t>Klumpp, F. W.</t>
  </si>
  <si>
    <t>PPN766435075</t>
  </si>
  <si>
    <t>PPN549081747</t>
  </si>
  <si>
    <t>http://resolver.staatsbibliothek-berlin.de/SBB0000EF6000000000</t>
  </si>
  <si>
    <t>Schubert, Gotthilf Heinrich; Kauffmann, E. F.</t>
  </si>
  <si>
    <t>PPN770091555</t>
  </si>
  <si>
    <t>PPN430112467</t>
  </si>
  <si>
    <t>http://resolver.staatsbibliothek-berlin.de/SBB000102BF00000000</t>
  </si>
  <si>
    <t>PPN770511236</t>
  </si>
  <si>
    <t>PPN549083103</t>
  </si>
  <si>
    <t>http://resolver.staatsbibliothek-berlin.de/SBB0000EF6000020000</t>
  </si>
  <si>
    <t>Julius Schatter's Encyklopädie unentbehrlicher Kenntnisse für Töchter aller Stände; Geographie ... zum Gebrauche für Mädchenschulen und zur Selbstbelehrung. In zwei Bänden</t>
  </si>
  <si>
    <t>Schatter, Julius</t>
  </si>
  <si>
    <t>Heckenast</t>
  </si>
  <si>
    <t>PPN757643744</t>
  </si>
  <si>
    <t>PPN573585539</t>
  </si>
  <si>
    <t>http://resolver.staatsbibliothek-berlin.de/SBB0000EDC500000000</t>
  </si>
  <si>
    <t>Pesth</t>
  </si>
  <si>
    <t>...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t>
  </si>
  <si>
    <t>Montalegre, Johann Daniel; Pescheck, Christian</t>
  </si>
  <si>
    <t>Schöps</t>
  </si>
  <si>
    <t>PPN747422672</t>
  </si>
  <si>
    <t>PPN134319613</t>
  </si>
  <si>
    <t>http://resolver.staatsbibliothek-berlin.de/SBB0000DD5C00010000</t>
  </si>
  <si>
    <t>1741</t>
  </si>
  <si>
    <t>Schilderungen aus Natur, Welt und Menschenleben; Ein angenehmes und nützliches Geschenk für die Jugend</t>
  </si>
  <si>
    <t>PPN768538858</t>
  </si>
  <si>
    <t>PPN300622384</t>
  </si>
  <si>
    <t>http://resolver.staatsbibliothek-berlin.de/SBB0000F6AB00000000</t>
  </si>
  <si>
    <t>Kleines Real-Schullexikon</t>
  </si>
  <si>
    <t>PPN768211999</t>
  </si>
  <si>
    <t>PPN320383792</t>
  </si>
  <si>
    <t>http://resolver.staatsbibliothek-berlin.de/SBB0000F5AA00010000</t>
  </si>
  <si>
    <t>Beschäftigungen für die Jugend aller Stände</t>
  </si>
  <si>
    <t>Schubert, Gotthilf Heinrich; Güll, ...; Döbereiner, ...</t>
  </si>
  <si>
    <t>PPN767822617</t>
  </si>
  <si>
    <t>PPN549090320</t>
  </si>
  <si>
    <t>http://resolver.staatsbibliothek-berlin.de/SBB0000F40000050000</t>
  </si>
  <si>
    <t>Bildewerkstatt für die Jugend</t>
  </si>
  <si>
    <t>Georgens, Jan Daniel; Gayette, Jeanne Marie</t>
  </si>
  <si>
    <t>PPN745238556</t>
  </si>
  <si>
    <t>PPN558040861</t>
  </si>
  <si>
    <t>http://resolver.staatsbibliothek-berlin.de/SBB0000D67A00000000</t>
  </si>
  <si>
    <t>Vollständiges teutsches und lateinisches Nominal-Register über Bertuch's Bilderbuch für Kinder, Heft CI - CC. oder Band VI - X. so wie über den dazu gehörigen Commentar von Funke, von Band XI - XX.; Als Anhang zum 20. Band des Commentars</t>
  </si>
  <si>
    <t>Bertuch, Carl; Funke, Carl Philipp</t>
  </si>
  <si>
    <t>Verl. des Großh. Sächs. pr. Landes-Industrie-Comptoirs</t>
  </si>
  <si>
    <t>PPN768997828</t>
  </si>
  <si>
    <t>PPN23139120X</t>
  </si>
  <si>
    <t>http://resolver.staatsbibliothek-berlin.de/SBB0000EE2300190000</t>
  </si>
  <si>
    <t>Tiere der Urwelt</t>
  </si>
  <si>
    <t>John, F.</t>
  </si>
  <si>
    <t>PPN743973380</t>
  </si>
  <si>
    <t>PPN743972783</t>
  </si>
  <si>
    <t>http://resolver.staatsbibliothek-berlin.de/SBB0000D4C700010000</t>
  </si>
  <si>
    <t>Hamburg-Wandsbek</t>
  </si>
  <si>
    <t>Lausch, Ernst; Gehrts, Carl</t>
  </si>
  <si>
    <t>PPN745457827</t>
  </si>
  <si>
    <t>PPN561945993</t>
  </si>
  <si>
    <t>http://resolver.staatsbibliothek-berlin.de/SBB0000D6CE00010000</t>
  </si>
  <si>
    <t>Der erste Lehrmeister; ein Inbegriff des Nöthigsten und Gemeinnützigsten für den ersten Unterricht von mehrern Verf.</t>
  </si>
  <si>
    <t>PPN746269854</t>
  </si>
  <si>
    <t>PPN240414527</t>
  </si>
  <si>
    <t>http://resolver.staatsbibliothek-berlin.de/SBB0000D86300000000</t>
  </si>
  <si>
    <t>PPN768213169</t>
  </si>
  <si>
    <t>PPN32038389X</t>
  </si>
  <si>
    <t>http://resolver.staatsbibliothek-berlin.de/SBB0000F5AA00020000</t>
  </si>
  <si>
    <t>PPN751409189</t>
  </si>
  <si>
    <t>PPN151312494</t>
  </si>
  <si>
    <t>http://resolver.staatsbibliothek-berlin.de/SBB0000E57600000000</t>
  </si>
  <si>
    <t>Unterhaltungen über Gegenstände der Erziehung, der Moral und der vaterländischen Naturgeschichte, der Jugend und ihren Freunden gewidmet</t>
  </si>
  <si>
    <t>Seidel, Erasmus</t>
  </si>
  <si>
    <t>Calvesch</t>
  </si>
  <si>
    <t>PPN770921523</t>
  </si>
  <si>
    <t>PPN282315640</t>
  </si>
  <si>
    <t>http://resolver.staatsbibliothek-berlin.de/SBB0001098C00000000</t>
  </si>
  <si>
    <t>Die Kinderstube am Weihnachts-Abend; Ein Weihnachts- und Geburtstags-Geschenk für gut gesinnte Knaben u. Mädchen</t>
  </si>
  <si>
    <t>PPN770839770</t>
  </si>
  <si>
    <t>PPN559664508</t>
  </si>
  <si>
    <t>http://resolver.staatsbibliothek-berlin.de/SBB000106F500000000</t>
  </si>
  <si>
    <t>Naturgeschichte, Aanthropologie, Naturlehre, Technologie, Rechnenkunst, deutsche Sprachlehre, Abriß der deutschen Literaturgeschichte; mit 1 illum. Kupfertaf.</t>
  </si>
  <si>
    <t>PPN757644252</t>
  </si>
  <si>
    <t>PPN573585636</t>
  </si>
  <si>
    <t>http://resolver.staatsbibliothek-berlin.de/SBB0000EDC500020000</t>
  </si>
  <si>
    <t>Pest</t>
  </si>
  <si>
    <t>Welcher Taf. 1 - 50 oder Heft CXXI - CXXX des Bilderbuchs begreift</t>
  </si>
  <si>
    <t>PPN766172376</t>
  </si>
  <si>
    <t>PPN143025880</t>
  </si>
  <si>
    <t>http://resolver.staatsbibliothek-berlin.de/SBB0000EE23000C0000</t>
  </si>
  <si>
    <t>Welcher T. 1 - 50 od. H. CLXXXI - CXC d. Bilderbuchs begreift</t>
  </si>
  <si>
    <t>PPN766175650</t>
  </si>
  <si>
    <t>PPN143025945</t>
  </si>
  <si>
    <t>http://resolver.staatsbibliothek-berlin.de/SBB0000EE2300120000</t>
  </si>
  <si>
    <t>P. Cunningham's Reise nach Neu-Süd-Wallis</t>
  </si>
  <si>
    <t>Dietzsch, Karl Friedrich; Cunningham, Peter Miller</t>
  </si>
  <si>
    <t>Kayser</t>
  </si>
  <si>
    <t>PPN771018428</t>
  </si>
  <si>
    <t>PPN451036905</t>
  </si>
  <si>
    <t>http://resolver.staatsbibliothek-berlin.de/SBB00010A6700020000</t>
  </si>
  <si>
    <t>Welcher Taf. 51 - 100, od. Heft CXXXI - CXL des Bilderbuchs begreift</t>
  </si>
  <si>
    <t>PPN766173054</t>
  </si>
  <si>
    <t>PPN143025899</t>
  </si>
  <si>
    <t>http://resolver.staatsbibliothek-berlin.de/SBB0000EE23000D0000</t>
  </si>
  <si>
    <t>Welcher einige der vortreflichsten Künste, die Handlung, das Reisen, und die Einrichtung eines Landes betrachtet</t>
  </si>
  <si>
    <t>PPN756794854</t>
  </si>
  <si>
    <t>PPN756788846</t>
  </si>
  <si>
    <t>http://resolver.staatsbibliothek-berlin.de/SBB0002153400020000</t>
  </si>
  <si>
    <t>Wien; Nürnberg</t>
  </si>
  <si>
    <t>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t>
  </si>
  <si>
    <t>Schneider, Emanuel; Gründler, ...; Choffin, David Etienne</t>
  </si>
  <si>
    <t>Maison des Orphelins</t>
  </si>
  <si>
    <t>PPN767825837</t>
  </si>
  <si>
    <t>PPN322387787</t>
  </si>
  <si>
    <t>http://resolver.staatsbibliothek-berlin.de/SBB0000F40900030000</t>
  </si>
  <si>
    <t>1750</t>
  </si>
  <si>
    <t>Die Welt, ihre Länder, Völker und Merkwürdigkeiten; ein Bilderbuch für die Jugend</t>
  </si>
  <si>
    <t>Mattis, C.</t>
  </si>
  <si>
    <t>Pfingsten</t>
  </si>
  <si>
    <t>PPN781285216</t>
  </si>
  <si>
    <t>PPN566818272</t>
  </si>
  <si>
    <t>http://resolver.staatsbibliothek-berlin.de/SBB0001555F00000000</t>
  </si>
  <si>
    <t>Landeshut</t>
  </si>
  <si>
    <t>De la conservation des enfans ou les moyens de les fortifier, de les préserver &amp; guérir des maladies, depuis l'instant de leur existence, jusqu' à l'âge de puberté</t>
  </si>
  <si>
    <t>Gravelot, H.; Launay, Nicolas; Raulin, Joseph</t>
  </si>
  <si>
    <t>Merlin</t>
  </si>
  <si>
    <t>PPN756728703</t>
  </si>
  <si>
    <t>PPN571801021</t>
  </si>
  <si>
    <t>http://resolver.staatsbibliothek-berlin.de/SBB0000EC0A00010000</t>
  </si>
  <si>
    <t>1768</t>
  </si>
  <si>
    <t>Kolumbus-Eier</t>
  </si>
  <si>
    <t>PPN74122867X</t>
  </si>
  <si>
    <t>PPN561093652</t>
  </si>
  <si>
    <t>http://resolver.staatsbibliothek-berlin.de/SBB0000CF5900010000</t>
  </si>
  <si>
    <t>Reise durch England und Frankreich</t>
  </si>
  <si>
    <t>PPN770884911</t>
  </si>
  <si>
    <t>PPN253732670</t>
  </si>
  <si>
    <t>http://resolver.staatsbibliothek-berlin.de/SBB0001073E00020000</t>
  </si>
  <si>
    <t>Cosmographie et quadrupèdes</t>
  </si>
  <si>
    <t>PPN76855103X</t>
  </si>
  <si>
    <t>PPN550409351</t>
  </si>
  <si>
    <t>http://resolver.staatsbibliothek-berlin.de/SBB0000F6C000010000</t>
  </si>
  <si>
    <t>Régne végétal; les fruits</t>
  </si>
  <si>
    <t>PPN770152775</t>
  </si>
  <si>
    <t>PPN339061189</t>
  </si>
  <si>
    <t>http://resolver.staatsbibliothek-berlin.de/SBB0001032C00030000</t>
  </si>
  <si>
    <t>Geographie, Weltgeschichte, Mythologie; mit 2 illum. Kt.</t>
  </si>
  <si>
    <t>PPN757644015</t>
  </si>
  <si>
    <t>PPN573585571</t>
  </si>
  <si>
    <t>http://resolver.staatsbibliothek-berlin.de/SBB0000EDC500010000</t>
  </si>
  <si>
    <t>Säugethiere und Vögel</t>
  </si>
  <si>
    <t>Edler, ...; Berger, Ferdinand; Study, ...; Wilmsen, Friedrich Philipp</t>
  </si>
  <si>
    <t>PPN751412678</t>
  </si>
  <si>
    <t>PPN236370065</t>
  </si>
  <si>
    <t>http://resolver.staatsbibliothek-berlin.de/SBB0000E57600010000</t>
  </si>
  <si>
    <t>Perrault, ...; Raff, Georg Christian</t>
  </si>
  <si>
    <t>Koenig; Barrois</t>
  </si>
  <si>
    <t>PPN756407419</t>
  </si>
  <si>
    <t>PPN571684319</t>
  </si>
  <si>
    <t>http://resolver.staatsbibliothek-berlin.de/SBB0000EA7F00000000</t>
  </si>
  <si>
    <t>Strasbourg; Paris</t>
  </si>
  <si>
    <t>PPN751181080</t>
  </si>
  <si>
    <t>PPN544164814</t>
  </si>
  <si>
    <t>http://resolver.staatsbibliothek-berlin.de/SBB0000E4E200050000</t>
  </si>
  <si>
    <t>Brönner</t>
  </si>
  <si>
    <t>PPN76748018X</t>
  </si>
  <si>
    <t>PPN193333724</t>
  </si>
  <si>
    <t>http://resolver.staatsbibliothek-berlin.de/SBB0000F3B800030000</t>
  </si>
  <si>
    <t>Schubert, Gotthilf Heinrich; Heinrich, Ignaz; Wessenburg, ...</t>
  </si>
  <si>
    <t>PPN76781813X</t>
  </si>
  <si>
    <t>PPN549088482</t>
  </si>
  <si>
    <t>http://resolver.staatsbibliothek-berlin.de/SBB0000F40000010000</t>
  </si>
  <si>
    <t>PPN767479823</t>
  </si>
  <si>
    <t>PPN193333554</t>
  </si>
  <si>
    <t>http://resolver.staatsbibliothek-berlin.de/SBB0000F3B800020000</t>
  </si>
  <si>
    <t>Reise in Brasilien</t>
  </si>
  <si>
    <t>Hesner, Jos.; Dilger, Johann Baptist; Spix, Johann Baptist; Martius, Carl Friedrich Philipp</t>
  </si>
  <si>
    <t>Jaquet</t>
  </si>
  <si>
    <t>PPN771289294</t>
  </si>
  <si>
    <t>PPN462537080</t>
  </si>
  <si>
    <t>http://resolver.staatsbibliothek-berlin.de/SBB00012D2900000000</t>
  </si>
  <si>
    <t>Amusemens philologiques ou melange agréable de diverses pieces, concernant l'histoire des personnes celebres, les evènemens mémorables, les usages &amp; les monumens des anciens, la morale, la mythologie, &amp; l'histoire naturelle</t>
  </si>
  <si>
    <t>Schneider, Emanuel; Choffin, David Etienne</t>
  </si>
  <si>
    <t>PPN767825152</t>
  </si>
  <si>
    <t>PPN157140970</t>
  </si>
  <si>
    <t>http://resolver.staatsbibliothek-berlin.de/SBB0000F40900010000</t>
  </si>
  <si>
    <t>Vollständiges teutsches und lateinisches Nominal-Register über Bertuchs Bilderbuch für Kinder Heft I - C. oder Band I - V. so wie über den dazu gehörigen Commentar von Funke von Band I - X; Als Anhang zum 10. Band des Commentars</t>
  </si>
  <si>
    <t>PPN768997224</t>
  </si>
  <si>
    <t>PPN213342030</t>
  </si>
  <si>
    <t>http://resolver.staatsbibliothek-berlin.de/SBB0000EE2300180000</t>
  </si>
  <si>
    <t>Der kleine Nußknacker; ein illustriertes Rätselbuch in 2 Sammlungen enthaltend 1350 Kinder- und Volksrätsel, Scherzfragen, Rebusse, Spielliedchen, Verschen und Gebete ; für gute Kinder</t>
  </si>
  <si>
    <t>PPN745457177</t>
  </si>
  <si>
    <t>PPN561944199</t>
  </si>
  <si>
    <t>http://resolver.staatsbibliothek-berlin.de/SBB0000D6CE00000000</t>
  </si>
  <si>
    <t>Die kleinen Freunde der Pflanzenkunde</t>
  </si>
  <si>
    <t>PPN756358094</t>
  </si>
  <si>
    <t>PPN142978671</t>
  </si>
  <si>
    <t>http://resolver.staatsbibliothek-berlin.de/SBB0000EA6100010000</t>
  </si>
  <si>
    <t>Maison rustique, pour servir à l'éducation de la jeunesse, ou retour en France d'une famille émigrée; ouvrage ou l'on trouve les instructions ...</t>
  </si>
  <si>
    <t>Genlis, ...</t>
  </si>
  <si>
    <t>Lecointe et Durey</t>
  </si>
  <si>
    <t>PPN756718783</t>
  </si>
  <si>
    <t>PPN75671771X</t>
  </si>
  <si>
    <t>http://resolver.staatsbibliothek-berlin.de/SBB0000EBF400000000</t>
  </si>
  <si>
    <t>Unterhaltungen aus der Naturgeschichte der Vögel</t>
  </si>
  <si>
    <t>Richter, Friedrich</t>
  </si>
  <si>
    <t>Falckenberg</t>
  </si>
  <si>
    <t>PPN76628042X</t>
  </si>
  <si>
    <t>PPN76627523X</t>
  </si>
  <si>
    <t>http://resolver.staatsbibliothek-berlin.de/SBB0000EE8700010000</t>
  </si>
  <si>
    <t>Kauffmann, E. F.</t>
  </si>
  <si>
    <t>PPN77009337X</t>
  </si>
  <si>
    <t>PPN430262833</t>
  </si>
  <si>
    <t>http://resolver.staatsbibliothek-berlin.de/SBB000102BF00010000</t>
  </si>
  <si>
    <t>Schubert, Gotthilf H.; Barth, M.; Eisenbach, M.</t>
  </si>
  <si>
    <t>PPN767821319</t>
  </si>
  <si>
    <t>PPN309859190</t>
  </si>
  <si>
    <t>http://resolver.staatsbibliothek-berlin.de/SBB0000F40000020000</t>
  </si>
  <si>
    <t>Real-Schullexicon für die studirende Jugend</t>
  </si>
  <si>
    <t>Hammerich</t>
  </si>
  <si>
    <t>PPN769883842</t>
  </si>
  <si>
    <t>PPN478164475</t>
  </si>
  <si>
    <t>http://resolver.staatsbibliothek-berlin.de/SBB000101F600000000</t>
  </si>
  <si>
    <t>Lausch, Ernst; Gehrts, C.</t>
  </si>
  <si>
    <t>PPN745819265</t>
  </si>
  <si>
    <t>PPN561965404</t>
  </si>
  <si>
    <t>http://resolver.staatsbibliothek-berlin.de/SBB0000D6CE00030000</t>
  </si>
  <si>
    <t>Régne végétal; les fleurs</t>
  </si>
  <si>
    <t>PPN770153879</t>
  </si>
  <si>
    <t>PPN33906093X</t>
  </si>
  <si>
    <t>http://resolver.staatsbibliothek-berlin.de/SBB0001032C00040000</t>
  </si>
  <si>
    <t>Reise durch England und Frankreich; in Briefen an einen jungen Freund in Deutschland</t>
  </si>
  <si>
    <t>PPN77088394X</t>
  </si>
  <si>
    <t>PPN253732247</t>
  </si>
  <si>
    <t>http://resolver.staatsbibliothek-berlin.de/SBB0001073E00000000</t>
  </si>
  <si>
    <t>Enthaltend, was ausser und in der Erde befindlich. Aus dem Französischen übersezt. Mit Kupffern</t>
  </si>
  <si>
    <t>PPN756683238</t>
  </si>
  <si>
    <t>PPN194279111</t>
  </si>
  <si>
    <t>http://resolver.staatsbibliothek-berlin.de/SBB0000EBBA00030000</t>
  </si>
  <si>
    <t>Nürnberg; Wien</t>
  </si>
  <si>
    <t>Kleine Völkergallerie für Kinder in unterhaltenden Erzählungen von den Sitten, Meinungen, Gebräuchen und Kleidungen fremder Nationen</t>
  </si>
  <si>
    <t>Bieling</t>
  </si>
  <si>
    <t>PPN781538521</t>
  </si>
  <si>
    <t>PPN578706806</t>
  </si>
  <si>
    <t>http://resolver.staatsbibliothek-berlin.de/SBB000155E000010000</t>
  </si>
  <si>
    <t>Kleines Real-Schullexikon; ein bequemes Hülfsmittel für die studierende Jugend zum Verstehen der alten Klassiker</t>
  </si>
  <si>
    <t>PPN768211808</t>
  </si>
  <si>
    <t>PPN320383571</t>
  </si>
  <si>
    <t>http://resolver.staatsbibliothek-berlin.de/SBB0000F5AA00000000</t>
  </si>
  <si>
    <t>Welcher Tafel 1 - 50 od. Heft CLXI - CLXX des Bilderbuchs begreift</t>
  </si>
  <si>
    <t>PPN76617428X</t>
  </si>
  <si>
    <t>PPN143025929</t>
  </si>
  <si>
    <t>http://resolver.staatsbibliothek-berlin.de/SBB0000EE2300100000</t>
  </si>
  <si>
    <t>PPN741230674</t>
  </si>
  <si>
    <t>PPN560825307</t>
  </si>
  <si>
    <t>http://resolver.staatsbibliothek-berlin.de/SBB0000CF5900020000</t>
  </si>
  <si>
    <t>Contes et autres morceaux pour instruire et amuser la jeunesse</t>
  </si>
  <si>
    <t>PPN766443612</t>
  </si>
  <si>
    <t>PPN235618810</t>
  </si>
  <si>
    <t>http://resolver.staatsbibliothek-berlin.de/SBB0000EF7700010000</t>
  </si>
  <si>
    <t>Schilderungen aus Natur, Welt und Menschenleben</t>
  </si>
  <si>
    <t>PPN768539226</t>
  </si>
  <si>
    <t>PPN300622503</t>
  </si>
  <si>
    <t>http://resolver.staatsbibliothek-berlin.de/SBB0000F6AB00010000</t>
  </si>
  <si>
    <t>Oiseaux et poissons</t>
  </si>
  <si>
    <t>PPN768552311</t>
  </si>
  <si>
    <t>PPN550409564</t>
  </si>
  <si>
    <t>http://resolver.staatsbibliothek-berlin.de/SBB0000F6C000020000</t>
  </si>
  <si>
    <t>Worinn Der Himmel, und die aus der Einrichtung des Weltgebäudes dem Menschen zufliesende Glückseeligkeit betrachtet, ingleichen eine Erzählung der wichtigsten Erfahrungen und Versuche, worauf die Erkenntniß der Natur sich gründet, gegeben wird</t>
  </si>
  <si>
    <t>PPN756787289</t>
  </si>
  <si>
    <t>PPN194279197</t>
  </si>
  <si>
    <t>http://resolver.staatsbibliothek-berlin.de/SBB0000EBBA00050000</t>
  </si>
  <si>
    <t>Welcher Taf. 1 - 50 od. Heft CCXXI - CCXXX. des Bilderb. begreift</t>
  </si>
  <si>
    <t>PPN766178234</t>
  </si>
  <si>
    <t>PPN231389183</t>
  </si>
  <si>
    <t>http://resolver.staatsbibliothek-berlin.de/SBB0000EE2300150000</t>
  </si>
  <si>
    <t>Régne animal; les oiseaux</t>
  </si>
  <si>
    <t>Marcilly Ainé</t>
  </si>
  <si>
    <t>PPN770151019</t>
  </si>
  <si>
    <t>PPN339061596</t>
  </si>
  <si>
    <t>http://resolver.staatsbibliothek-berlin.de/SBB0001032C00010000</t>
  </si>
  <si>
    <t>Kolumbus-Eier; eine Sammlung unterhaltender und belehrender physikalischer Spielereien</t>
  </si>
  <si>
    <t>PPN741227622</t>
  </si>
  <si>
    <t>PPN560825129</t>
  </si>
  <si>
    <t>http://resolver.staatsbibliothek-berlin.de/SBB0000CF5900000000</t>
  </si>
  <si>
    <t>PPN770884296</t>
  </si>
  <si>
    <t>PPN253732662</t>
  </si>
  <si>
    <t>http://resolver.staatsbibliothek-berlin.de/SBB0001073E00010000</t>
  </si>
  <si>
    <t>Januar bis Juni</t>
  </si>
  <si>
    <t>Kübler, Karl; Zeller, G. H.</t>
  </si>
  <si>
    <t>PPN770597203</t>
  </si>
  <si>
    <t>PPN54030347X</t>
  </si>
  <si>
    <t>http://resolver.staatsbibliothek-berlin.de/SBB000105A600000000</t>
  </si>
  <si>
    <t>Juli bis Dezember</t>
  </si>
  <si>
    <t>PPN77059865X</t>
  </si>
  <si>
    <t>PPN540303607</t>
  </si>
  <si>
    <t>http://resolver.staatsbibliothek-berlin.de/SBB000105A500010000</t>
  </si>
  <si>
    <t>Gravelot, H.; Launay, Nicolas; Raulin, ...</t>
  </si>
  <si>
    <t>PPN756726557</t>
  </si>
  <si>
    <t>PPN145252728</t>
  </si>
  <si>
    <t>http://resolver.staatsbibliothek-berlin.de/SBB0000EC0A00000000</t>
  </si>
  <si>
    <t>M. Christian Peschecks, des Zittauischen Gymn. Mathematici und Collegæ, Arithmetischer Hauptschlüssel ...</t>
  </si>
  <si>
    <t>PPN747421110</t>
  </si>
  <si>
    <t>PPN134319559</t>
  </si>
  <si>
    <t>http://resolver.staatsbibliothek-berlin.de/SBB0000DD5C00000000</t>
  </si>
  <si>
    <t>Kränzle</t>
  </si>
  <si>
    <t>PPN770467083</t>
  </si>
  <si>
    <t>PPN322203201</t>
  </si>
  <si>
    <t>http://resolver.staatsbibliothek-berlin.de/SBB000104A900010000</t>
  </si>
  <si>
    <t>Gesandtschaftsreise nach China</t>
  </si>
  <si>
    <t>Hirschmann, ...; Macartney, ...</t>
  </si>
  <si>
    <t>PPN781361575</t>
  </si>
  <si>
    <t>PPN566313774</t>
  </si>
  <si>
    <t>http://resolver.staatsbibliothek-berlin.de/SBB000155A300020000</t>
  </si>
  <si>
    <t>...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t>
  </si>
  <si>
    <t>PPN747425876</t>
  </si>
  <si>
    <t>PPN134319648</t>
  </si>
  <si>
    <t>http://resolver.staatsbibliothek-berlin.de/SBB0000DD6100010000</t>
  </si>
  <si>
    <t>Leipzig; Zittau</t>
  </si>
  <si>
    <t>PPN767825357</t>
  </si>
  <si>
    <t>PPN157140989</t>
  </si>
  <si>
    <t>http://resolver.staatsbibliothek-berlin.de/SBB0000F40900020000</t>
  </si>
  <si>
    <t>Neue Bibliothek der Unterrichts-Lectüre; zur Ergänzung des häuslichen und Schulunterrichts für die Jugend beiderlei Geschlechts in Geschichte, Geographie und Naturgeschichte</t>
  </si>
  <si>
    <t>PPN766280179</t>
  </si>
  <si>
    <t>PPN76627473X</t>
  </si>
  <si>
    <t>http://resolver.staatsbibliothek-berlin.de/SBB0000EE8700000000</t>
  </si>
  <si>
    <t>Welcher Taf. 51 - 100 oder Heft LXXI - LXXX des Bilderbuchs begreift</t>
  </si>
  <si>
    <t>PPN766169219</t>
  </si>
  <si>
    <t>PPN14302583X</t>
  </si>
  <si>
    <t>http://resolver.staatsbibliothek-berlin.de/SBB0000EE2300070000</t>
  </si>
  <si>
    <t>Von Insekten, Thieren und Pflanzen. Aus dem Französischen übersezt. Mit Kupffern</t>
  </si>
  <si>
    <t>PPN756682533</t>
  </si>
  <si>
    <t>PPN194279065</t>
  </si>
  <si>
    <t>http://resolver.staatsbibliothek-berlin.de/SBB0000EBBA00020000</t>
  </si>
  <si>
    <t>Welcher Tf. 51 - 100 oder Heft XI - XX des Bilderbuchs begreift; Mit Zusätzen und Berichtigungen und einem vollständigen Register über beide Bände</t>
  </si>
  <si>
    <t>PPN766164829</t>
  </si>
  <si>
    <t>PPN143025783</t>
  </si>
  <si>
    <t>http://resolver.staatsbibliothek-berlin.de/SBB0000EE2300020000</t>
  </si>
  <si>
    <t>PPN781537797</t>
  </si>
  <si>
    <t>PPN57870675X</t>
  </si>
  <si>
    <t>http://resolver.staatsbibliothek-berlin.de/SBB000155E000000000</t>
  </si>
  <si>
    <t>PPN743975073</t>
  </si>
  <si>
    <t>PPN743974654</t>
  </si>
  <si>
    <t>http://resolver.staatsbibliothek-berlin.de/SBB0000D4C700020000</t>
  </si>
  <si>
    <t>Welcher Tf. 1 - 50 oder Heft CI - CX des Bilderbuchs begreift</t>
  </si>
  <si>
    <t>PPN766171043</t>
  </si>
  <si>
    <t>PPN143025864</t>
  </si>
  <si>
    <t>http://resolver.staatsbibliothek-berlin.de/SBB0000EE23000A0000</t>
  </si>
  <si>
    <t>Welcher dasjenige zu betrachten darstellet, was zum gesellschafftlichen Leben der Menschen gehöret</t>
  </si>
  <si>
    <t>PPN756789591</t>
  </si>
  <si>
    <t>PPN756788544</t>
  </si>
  <si>
    <t>http://resolver.staatsbibliothek-berlin.de/SBB0002153400010000</t>
  </si>
  <si>
    <t>Schubert, Gotthilf Heinrich; Döbereiner, ...; Wessenburg, ...</t>
  </si>
  <si>
    <t>PPN767821815</t>
  </si>
  <si>
    <t>PPN549088822</t>
  </si>
  <si>
    <t>http://resolver.staatsbibliothek-berlin.de/SBB0000F40000030000</t>
  </si>
  <si>
    <t>PPN766444015</t>
  </si>
  <si>
    <t>PPN235618926</t>
  </si>
  <si>
    <t>http://resolver.staatsbibliothek-berlin.de/SBB0000EF7700020000</t>
  </si>
  <si>
    <t>Museum der Naturgeschichte und Schöpfungswunder; ein Bilder u. Bildungsbuch für die Jugend</t>
  </si>
  <si>
    <t>Pompejus</t>
  </si>
  <si>
    <t>PPN749921013</t>
  </si>
  <si>
    <t>PPN282135847</t>
  </si>
  <si>
    <t>http://resolver.staatsbibliothek-berlin.de/SBB0000E19A00000000</t>
  </si>
  <si>
    <t>Glatz</t>
  </si>
  <si>
    <t>Der Bambus; Die Birke ; Die Weide ; Die Bachstelze ; Der Sperling ; Die Staare ; Der Hund ; Die Katze ; Die Ziege. Das Dromedar ; Das Kängeruh</t>
  </si>
  <si>
    <t>PPN743689674</t>
  </si>
  <si>
    <t>PPN558877508</t>
  </si>
  <si>
    <t>http://resolver.staatsbibliothek-berlin.de/SBB0000D32A00010000</t>
  </si>
  <si>
    <t>Worinnen Der Mensch an sich selbst, dessen Beruf und Geschicklichkeit betrachtet wird</t>
  </si>
  <si>
    <t>PPN756787785</t>
  </si>
  <si>
    <t>PPN194279219</t>
  </si>
  <si>
    <t>http://resolver.staatsbibliothek-berlin.de/SBB0000EBBA00060000</t>
  </si>
  <si>
    <t>Welcher Tf. 61 - 100 oder Heft XCIII - C des Bilderbuchs begreift</t>
  </si>
  <si>
    <t>PPN766170500</t>
  </si>
  <si>
    <t>PPN143025856</t>
  </si>
  <si>
    <t>http://resolver.staatsbibliothek-berlin.de/SBB0000EE2300090000</t>
  </si>
  <si>
    <t>Welcher Tf. 51 - 100 od. Heft CLI - CLX des Bilderbuchs begreift</t>
  </si>
  <si>
    <t>PPN766173720</t>
  </si>
  <si>
    <t>PPN143025910</t>
  </si>
  <si>
    <t>http://resolver.staatsbibliothek-berlin.de/SBB0000EE23000F0000</t>
  </si>
  <si>
    <t>Welcher Tf. 51 - 100 oder Heft CXI - CXX des Bilderbuchs begreift</t>
  </si>
  <si>
    <t>PPN766171922</t>
  </si>
  <si>
    <t>PPN143025872</t>
  </si>
  <si>
    <t>http://resolver.staatsbibliothek-berlin.de/SBB0000EE23000B0000</t>
  </si>
  <si>
    <t>PPN766435555</t>
  </si>
  <si>
    <t>PPN549082824</t>
  </si>
  <si>
    <t>http://resolver.staatsbibliothek-berlin.de/SBB0000EF6000010000</t>
  </si>
  <si>
    <t>PPN770095445</t>
  </si>
  <si>
    <t>PPN430262841</t>
  </si>
  <si>
    <t>http://resolver.staatsbibliothek-berlin.de/SBB000102BF00030000</t>
  </si>
  <si>
    <t>Parry's dritte Reise zur Entdeckung einer nordwestlichen Durchfahrt und Beechey's Reise nach dem stillen Meere und der Behringsstraße</t>
  </si>
  <si>
    <t>Dietzsch, Karl Friedrich; Parry, William Edward; Beechey, Frederick William</t>
  </si>
  <si>
    <t>PPN77101659X</t>
  </si>
  <si>
    <t>PPN451036913</t>
  </si>
  <si>
    <t>http://resolver.staatsbibliothek-berlin.de/SBB00010A6700010000</t>
  </si>
  <si>
    <t>Schubert, Gotthilf Heinrich; Wessenburg, ...; Döbereiner, ...</t>
  </si>
  <si>
    <t>PPN767822153</t>
  </si>
  <si>
    <t>PPN549089292</t>
  </si>
  <si>
    <t>http://resolver.staatsbibliothek-berlin.de/SBB0000F40000040000</t>
  </si>
  <si>
    <t>Naturgeschichte für Schulen und den häuslichen Unterricht</t>
  </si>
  <si>
    <t>Wilmsen, Friedrich Philipp; Denzler, R.; Löhr, Johann Andreas Christian</t>
  </si>
  <si>
    <t>PPN746270429</t>
  </si>
  <si>
    <t>PPN571728081</t>
  </si>
  <si>
    <t>http://resolver.staatsbibliothek-berlin.de/SBB0000D86300010000</t>
  </si>
  <si>
    <t>Der neue deutsche Kinderfreund; ein Lesebuch für Volksschulen</t>
  </si>
  <si>
    <t>Zerrenner, Carl Christoph Gottlieb</t>
  </si>
  <si>
    <t>Kümmel</t>
  </si>
  <si>
    <t>PPN770189911</t>
  </si>
  <si>
    <t>PPN236685813</t>
  </si>
  <si>
    <t>http://resolver.staatsbibliothek-berlin.de/SBB0001036F00000000</t>
  </si>
  <si>
    <t>Halle [u.a.]</t>
  </si>
  <si>
    <t>Régne animal; les insectes</t>
  </si>
  <si>
    <t>PPN770154565</t>
  </si>
  <si>
    <t>PPN339061499</t>
  </si>
  <si>
    <t>http://resolver.staatsbibliothek-berlin.de/SBB0001032C00050000</t>
  </si>
  <si>
    <t>PPN743972031</t>
  </si>
  <si>
    <t>PPN134998804</t>
  </si>
  <si>
    <t>http://resolver.staatsbibliothek-berlin.de/SBB0000D4C700000000</t>
  </si>
  <si>
    <t>PPN770922015</t>
  </si>
  <si>
    <t>PPN282315659</t>
  </si>
  <si>
    <t>http://resolver.staatsbibliothek-berlin.de/SBB0001098C00010000</t>
  </si>
  <si>
    <t>PPN767479017</t>
  </si>
  <si>
    <t>PPN134740769</t>
  </si>
  <si>
    <t>http://resolver.staatsbibliothek-berlin.de/SBB0000F3B800000000</t>
  </si>
  <si>
    <t>Das Thierreich; Ein naturgeschichtliches Handbuch für die gebildete deutsche Jugend</t>
  </si>
  <si>
    <t>Krüger, Johann Friedrich</t>
  </si>
  <si>
    <t>PPN756447690</t>
  </si>
  <si>
    <t>PPN181807866</t>
  </si>
  <si>
    <t>http://resolver.staatsbibliothek-berlin.de/SBB0000EA9E00010000</t>
  </si>
  <si>
    <t>Quedlinburg und Leipzig</t>
  </si>
  <si>
    <t>Enthaltend, was ausser und in der Erde zu betrachten</t>
  </si>
  <si>
    <t>Pluche, Noël Antoin</t>
  </si>
  <si>
    <t>PPN756784506</t>
  </si>
  <si>
    <t>PPN194279138</t>
  </si>
  <si>
    <t>http://resolver.staatsbibliothek-berlin.de/SBB0000EBBA00040000</t>
  </si>
  <si>
    <t>PPN751158488</t>
  </si>
  <si>
    <t>PPN544164741</t>
  </si>
  <si>
    <t>http://resolver.staatsbibliothek-berlin.de/SBB0000E4E200010000</t>
  </si>
  <si>
    <t>Geographisch-Statistisch-Historische Tabellen zum zweckmäßigen und nützlichen Unterricht der Jugend</t>
  </si>
  <si>
    <t>Jacobi, Johann Heinrich</t>
  </si>
  <si>
    <t>Ernst Felisch</t>
  </si>
  <si>
    <t>PPN780423313</t>
  </si>
  <si>
    <t>PPN559928432</t>
  </si>
  <si>
    <t>http://resolver.staatsbibliothek-berlin.de/SBB0001539B00000000</t>
  </si>
  <si>
    <t>Maison rustique, pour servir à l'éducation de la jeunesse, ou retour en France d'une famille émigrée</t>
  </si>
  <si>
    <t>Lecointe et Durey; Danicourt-Huit</t>
  </si>
  <si>
    <t>PPN756719178</t>
  </si>
  <si>
    <t>PPN756717981</t>
  </si>
  <si>
    <t>http://resolver.staatsbibliothek-berlin.de/SBB0000EBF400010000</t>
  </si>
  <si>
    <t>Paris; Orléans</t>
  </si>
  <si>
    <t>PPN745242898</t>
  </si>
  <si>
    <t>PPN558040896</t>
  </si>
  <si>
    <t>http://resolver.staatsbibliothek-berlin.de/SBB0000D67A00010000</t>
  </si>
  <si>
    <t>Contes et autres morceaux pour instruire et amuser la jeunesse; extrait du courrier des adolescens</t>
  </si>
  <si>
    <t>PPN766442950</t>
  </si>
  <si>
    <t>PPN235618624</t>
  </si>
  <si>
    <t>http://resolver.staatsbibliothek-berlin.de/SBB0000EF7700000000</t>
  </si>
  <si>
    <t>Welcher Tf. 1 - 50 oder Heft CXLI - CL des Bilderbuchs begreift</t>
  </si>
  <si>
    <t>PPN766173453</t>
  </si>
  <si>
    <t>PPN143025902</t>
  </si>
  <si>
    <t>http://resolver.staatsbibliothek-berlin.de/SBB0000EE23000E0000</t>
  </si>
  <si>
    <t>PPN74581848X</t>
  </si>
  <si>
    <t>PPN561965390</t>
  </si>
  <si>
    <t>http://resolver.staatsbibliothek-berlin.de/SBB0000D6CE00020000</t>
  </si>
  <si>
    <t>Amphibien, Fische und Insekten</t>
  </si>
  <si>
    <t>Edler, ...; Haas, Meno; Study, ...; Wilmsen, Friedrich Philipp</t>
  </si>
  <si>
    <t>PPN751412910</t>
  </si>
  <si>
    <t>PPN236370197</t>
  </si>
  <si>
    <t>http://resolver.staatsbibliothek-berlin.de/SBB0000E57600020000</t>
  </si>
  <si>
    <t>Die Welt, ihre Länder, Völker und Merkwürdigkeiten</t>
  </si>
  <si>
    <t>PPN781286204</t>
  </si>
  <si>
    <t>PPN566818337</t>
  </si>
  <si>
    <t>http://resolver.staatsbibliothek-berlin.de/SBB0001555F00010000</t>
  </si>
  <si>
    <t>Naturbilder; ausgewählt aus den "Biographien aus der Naturkunde"</t>
  </si>
  <si>
    <t>PPN74368852X</t>
  </si>
  <si>
    <t>PPN548111324</t>
  </si>
  <si>
    <t>http://resolver.staatsbibliothek-berlin.de/SBB0000D32A00000000</t>
  </si>
  <si>
    <t>Welcher Taf. 1 - 50 des II. Theils oder Heft XXI - XXX des Bilderbuchs begreift</t>
  </si>
  <si>
    <t>PPN766165191</t>
  </si>
  <si>
    <t>PPN213340909</t>
  </si>
  <si>
    <t>http://resolver.staatsbibliothek-berlin.de/SBB0000EE2300030000</t>
  </si>
  <si>
    <t>Welcher Taf. 1 - 50 od. H. CCI - CCX d. Bilderbuchs begreift</t>
  </si>
  <si>
    <t>PPN766177033</t>
  </si>
  <si>
    <t>PPN213344823</t>
  </si>
  <si>
    <t>http://resolver.staatsbibliothek-berlin.de/SBB0000EE2300130000</t>
  </si>
  <si>
    <t>PPN768241936</t>
  </si>
  <si>
    <t>PPN561946256</t>
  </si>
  <si>
    <t>http://resolver.staatsbibliothek-berlin.de/SBB0000D6CE00040000</t>
  </si>
  <si>
    <t>Lehr-Buch, darin ein Kurzgefasster Unterricht aus verschiedenen philosophischen und mathematischen Wissenschaften, der Historie und Geographie gegeben wird; Zum Gebrauch in Schulen ; Mit Kupfern</t>
  </si>
  <si>
    <t>Verl. der Realschul-Buchh.</t>
  </si>
  <si>
    <t>PPN770569285</t>
  </si>
  <si>
    <t>PPN431973458</t>
  </si>
  <si>
    <t>http://resolver.staatsbibliothek-berlin.de/SBB0001056300000000</t>
  </si>
  <si>
    <t>Physik für Kinder zum Gebrauche der Aeltern und Erzieher, oder nöthige Grundbegriffe aus der vorliegenden Welt, über Gott, die Natur und uns selbst mit Nutzen nachdenken zu lernen</t>
  </si>
  <si>
    <t>PPN769898882</t>
  </si>
  <si>
    <t>PPN584227779</t>
  </si>
  <si>
    <t>http://resolver.staatsbibliothek-berlin.de/SBB0001020E00000000</t>
  </si>
  <si>
    <t>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t>
  </si>
  <si>
    <t>Schaden, Johann Matthias; Comenius, Johann Amos</t>
  </si>
  <si>
    <t>Pečatan Pri Imperatorskom Moskavskom Universitetě</t>
  </si>
  <si>
    <t>PPN769900739</t>
  </si>
  <si>
    <t>PPN530044943</t>
  </si>
  <si>
    <t>http://resolver.staatsbibliothek-berlin.de/SBB0001021200000000</t>
  </si>
  <si>
    <t>fre; lat; rus; ger; ita</t>
  </si>
  <si>
    <t>[Moskva]</t>
  </si>
  <si>
    <t>Sammlung witziger und gesitteter Räthsel; nebst deren Auflösung, zum unschuldigen Vergnügen für die Jugend</t>
  </si>
  <si>
    <t>Delius</t>
  </si>
  <si>
    <t>PPN769984576</t>
  </si>
  <si>
    <t>PPN196078245</t>
  </si>
  <si>
    <t>http://resolver.staatsbibliothek-berlin.de/SBB0001027000000000</t>
  </si>
  <si>
    <t>Welcher T. 51 - 100 od. H. CLXXI - CLXXX d. Bilderbuchs begreift</t>
  </si>
  <si>
    <t>PPN766174611</t>
  </si>
  <si>
    <t>PPN143025937</t>
  </si>
  <si>
    <t>http://resolver.staatsbibliothek-berlin.de/SBB0000EE2300110000</t>
  </si>
  <si>
    <t>Poissons, reptiles, coquillages, crustacées</t>
  </si>
  <si>
    <t>PPN768553075</t>
  </si>
  <si>
    <t>PPN550409831</t>
  </si>
  <si>
    <t>http://resolver.staatsbibliothek-berlin.de/SBB0000F6C000030000</t>
  </si>
  <si>
    <t>PPN751158887</t>
  </si>
  <si>
    <t>PPN544164768</t>
  </si>
  <si>
    <t>http://resolver.staatsbibliothek-berlin.de/SBB0000E4E200020000</t>
  </si>
  <si>
    <t>Taschenbuch der neuern, für die Jugend bearbeiteten Entdeckungs-Reisen</t>
  </si>
  <si>
    <t>Dietzsch, Carl Friedrich</t>
  </si>
  <si>
    <t>PPN771016042</t>
  </si>
  <si>
    <t>PPN747418209</t>
  </si>
  <si>
    <t>http://resolver.staatsbibliothek-berlin.de/SBB00010A6700000000</t>
  </si>
  <si>
    <t>Herzblättchens Naturgeschichte</t>
  </si>
  <si>
    <t>PPN770446310</t>
  </si>
  <si>
    <t>PPN484863096</t>
  </si>
  <si>
    <t>http://resolver.staatsbibliothek-berlin.de/SBB0001048800000000</t>
  </si>
  <si>
    <t>PPN767479157</t>
  </si>
  <si>
    <t>PPN193332698</t>
  </si>
  <si>
    <t>http://resolver.staatsbibliothek-berlin.de/SBB0000F3B800010000</t>
  </si>
  <si>
    <t>A - K</t>
  </si>
  <si>
    <t>PPN76988444X</t>
  </si>
  <si>
    <t>PPN478164556</t>
  </si>
  <si>
    <t>http://resolver.staatsbibliothek-berlin.de/SBB000101F600010000</t>
  </si>
  <si>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</si>
  <si>
    <t>Fromageot, ...</t>
  </si>
  <si>
    <t>Vincent; Prault; Lacombe</t>
  </si>
  <si>
    <t>PPN757647154</t>
  </si>
  <si>
    <t>PPN557584965</t>
  </si>
  <si>
    <t>http://resolver.staatsbibliothek-berlin.de/SBB0000EDC900010000</t>
  </si>
  <si>
    <t>1773</t>
  </si>
  <si>
    <t>Paris; Paris; Paris</t>
  </si>
  <si>
    <t>Welcher Tf. 1 - 60 oder Heft LXXXI - XCII des Bilderbuchs begreift</t>
  </si>
  <si>
    <t>PPN766169456</t>
  </si>
  <si>
    <t>PPN143025848</t>
  </si>
  <si>
    <t>http://resolver.staatsbibliothek-berlin.de/SBB0000EE2300080000</t>
  </si>
  <si>
    <t>Le Musée des dames et des demoiselles</t>
  </si>
  <si>
    <t>PPN770150527</t>
  </si>
  <si>
    <t>PPN339052775</t>
  </si>
  <si>
    <t>http://resolver.staatsbibliothek-berlin.de/SBB0001032C00000000</t>
  </si>
  <si>
    <t>PPN756357853</t>
  </si>
  <si>
    <t>PPN142978663</t>
  </si>
  <si>
    <t>http://resolver.staatsbibliothek-berlin.de/SBB0000EA6100000000</t>
  </si>
  <si>
    <t>Welcher Taf. 51 - 100 des II. Theils oder Heft XXXI - XL des Bilderbuchs begreift; Mit einem vollständigen Register über beide Bände dieses Theils</t>
  </si>
  <si>
    <t>PPN766166449</t>
  </si>
  <si>
    <t>PPN213341115</t>
  </si>
  <si>
    <t>http://resolver.staatsbibliothek-berlin.de/SBB0000EE2300040000</t>
  </si>
  <si>
    <t>Welcher Taf. 56 - 100 oder Heft LII - LX des Bilderbuchs begreift</t>
  </si>
  <si>
    <t>PPN766167682</t>
  </si>
  <si>
    <t>PPN143025813</t>
  </si>
  <si>
    <t>http://resolver.staatsbibliothek-berlin.de/SBB0000EE2300050000</t>
  </si>
  <si>
    <t>Die Erde und ihre Bewohner</t>
  </si>
  <si>
    <t>Wilmsen, F. P.</t>
  </si>
  <si>
    <t>Braunes</t>
  </si>
  <si>
    <t>PPN781352045</t>
  </si>
  <si>
    <t>PPN581939964</t>
  </si>
  <si>
    <t>http://resolver.staatsbibliothek-berlin.de/SBB0001559600010000</t>
  </si>
  <si>
    <t>Welcher Tf. 1 - 50 oder Heft I - X des Bilderbuchs begreift</t>
  </si>
  <si>
    <t>PPN766161358</t>
  </si>
  <si>
    <t>PPN143025775</t>
  </si>
  <si>
    <t>http://resolver.staatsbibliothek-berlin.de/SBB0000EE2300010000</t>
  </si>
  <si>
    <t>Museum der Naturgeschichte und Schöpfungswunder</t>
  </si>
  <si>
    <t>PPN749921935</t>
  </si>
  <si>
    <t>PPN282135855</t>
  </si>
  <si>
    <t>http://resolver.staatsbibliothek-berlin.de/SBB0000E19C00000000</t>
  </si>
  <si>
    <t>Frohbergs Unterredungen mit seinem Sohne, über die Natur und Kunst</t>
  </si>
  <si>
    <t>Schwarz, Johann Wilhelm</t>
  </si>
  <si>
    <t>Hilscher</t>
  </si>
  <si>
    <t>PPN770716504</t>
  </si>
  <si>
    <t>PPN282102035</t>
  </si>
  <si>
    <t>http://resolver.staatsbibliothek-berlin.de/SBB0001064400010000</t>
  </si>
  <si>
    <t>Kleines Magazin von Reisen; zur angenehmen und belehrenden Unterhaltung der Jugend nach den neuesten deutschen und ausländischen Originalwerken</t>
  </si>
  <si>
    <t>Schulz, Christian; Hirschmann, Karl August</t>
  </si>
  <si>
    <t>Oehmigke; Schüppel</t>
  </si>
  <si>
    <t>PPN781359872</t>
  </si>
  <si>
    <t>PPN248167189</t>
  </si>
  <si>
    <t>http://resolver.staatsbibliothek-berlin.de/SBB000155A300000000</t>
  </si>
  <si>
    <t>Raulin, Joseph</t>
  </si>
  <si>
    <t>PPN756730546</t>
  </si>
  <si>
    <t>PPN571801099</t>
  </si>
  <si>
    <t>http://resolver.staatsbibliothek-berlin.de/SBB0000EC0A00020000</t>
  </si>
  <si>
    <t>PPN77129042X</t>
  </si>
  <si>
    <t>PPN462537102</t>
  </si>
  <si>
    <t>http://resolver.staatsbibliothek-berlin.de/SBB00012D2900010000</t>
  </si>
  <si>
    <t>PPN76853979X</t>
  </si>
  <si>
    <t>PPN300622562</t>
  </si>
  <si>
    <t>http://resolver.staatsbibliothek-berlin.de/SBB0000F6AB00020000</t>
  </si>
  <si>
    <t>Le Cabinet du jeune naturaliste ou tableaux intéressants de l'histoire des animaux; offrant la description de la nature, des moeurs et habitudes des quadrupedes ... ; Ouvrage enrichi de soixante-cinq belles gravures</t>
  </si>
  <si>
    <t>PPN751158313</t>
  </si>
  <si>
    <t>PPN544164660</t>
  </si>
  <si>
    <t>http://resolver.staatsbibliothek-berlin.de/SBB0000E4E200000000</t>
  </si>
  <si>
    <t>Perrault, ...; Leizel, Balthasar Friedrich; Raff, Georg Christian</t>
  </si>
  <si>
    <t>Koenig; Barrois; Lebrault</t>
  </si>
  <si>
    <t>PPN756408202</t>
  </si>
  <si>
    <t>PPN571684386</t>
  </si>
  <si>
    <t>http://resolver.staatsbibliothek-berlin.de/SBB0000EA7F00010000</t>
  </si>
  <si>
    <t>Dr. G. H. Zeller's Monatsbilder der Naturreiche ;  für Freunde christlicher Naturanschauung aus "Dr. Barths Jugenblättern" gesammelt und geordnet</t>
  </si>
  <si>
    <t>Kübler, Karl; Zeller, Gottlieb Heinrich</t>
  </si>
  <si>
    <t>PPN770596029</t>
  </si>
  <si>
    <t>PPN540303267</t>
  </si>
  <si>
    <t>http://resolver.staatsbibliothek-berlin.de/SBB000105A500000000</t>
  </si>
  <si>
    <t>PPN757646689</t>
  </si>
  <si>
    <t>PPN250024632</t>
  </si>
  <si>
    <t>http://resolver.staatsbibliothek-berlin.de/SBB0000EDC900000000</t>
  </si>
  <si>
    <t>PPN781355532</t>
  </si>
  <si>
    <t>PPN581940024</t>
  </si>
  <si>
    <t>http://resolver.staatsbibliothek-berlin.de/SBB0001559600020000</t>
  </si>
  <si>
    <t>Die Erde und ihre Bewohner; ein geographisches Bilderbuch für die Jugend</t>
  </si>
  <si>
    <t>PPN781346320</t>
  </si>
  <si>
    <t>PPN58193993X</t>
  </si>
  <si>
    <t>http://resolver.staatsbibliothek-berlin.de/SBB0001559600000000</t>
  </si>
  <si>
    <t>Welcher Taf. 51 - 100 od. Heft CCXXXI - CCXL des Bilderb. begreift</t>
  </si>
  <si>
    <t>PPN766178595</t>
  </si>
  <si>
    <t>PPN231389418</t>
  </si>
  <si>
    <t>http://resolver.staatsbibliothek-berlin.de/SBB0000EE2300160000</t>
  </si>
  <si>
    <t>Amusemens philologiques ou melange agréable de diverses pieces, concernant l'histoire des personnes celebres, les evènemens mémorables, les usages &amp; les monumens des anciens, la morale, la mythologie, &amp; l'histoire naturelle; servant de préparation aux études</t>
  </si>
  <si>
    <t>PPN767824954</t>
  </si>
  <si>
    <t>PPN157140962</t>
  </si>
  <si>
    <t>http://resolver.staatsbibliothek-berlin.de/SBB0000F40900000000</t>
  </si>
  <si>
    <t>Le Buffon de la jeunesse, ou abrégé de l'histoire des trois règnes de la nature; Ouvrage élémentaire ; a l'usage des jeunes-gens de l'un et l'autre sexes, et des personnes qui veulent prendre des notions d'histoire naturelle ; orné de 57 planches</t>
  </si>
  <si>
    <t>PPN768549205</t>
  </si>
  <si>
    <t>PPN550409084</t>
  </si>
  <si>
    <t>http://resolver.staatsbibliothek-berlin.de/SBB0000F6C000000000</t>
  </si>
  <si>
    <t>Lecointe et Durey; Danicourt-Huet</t>
  </si>
  <si>
    <t>PPN756720702</t>
  </si>
  <si>
    <t>PPN756718260</t>
  </si>
  <si>
    <t>http://resolver.staatsbibliothek-berlin.de/SBB0000EBF400020000</t>
  </si>
  <si>
    <t>Erster Unterricht in der Naturlehre</t>
  </si>
  <si>
    <t>Brand, Jakob</t>
  </si>
  <si>
    <t>PPN756631513</t>
  </si>
  <si>
    <t>PPN549770399</t>
  </si>
  <si>
    <t>http://resolver.staatsbibliothek-berlin.de/SBB0000D86300030000</t>
  </si>
  <si>
    <t>Catel, Franz; Arndt, ...; Hofmann, Karl Friedrich</t>
  </si>
  <si>
    <t>PPN770842259</t>
  </si>
  <si>
    <t>PPN559664796</t>
  </si>
  <si>
    <t>http://resolver.staatsbibliothek-berlin.de/SBB000106F500010000</t>
  </si>
  <si>
    <t>Frohbergs Unterredungen mit seinem Sohne, über die Natur und Kunst; Eine Jugendschrift</t>
  </si>
  <si>
    <t>PPN770716288</t>
  </si>
  <si>
    <t>PPN282102019</t>
  </si>
  <si>
    <t>http://resolver.staatsbibliothek-berlin.de/SBB0001064400000000</t>
  </si>
  <si>
    <t>Mühlig, B.; Venus, Leopold; Wagner, Hermann</t>
  </si>
  <si>
    <t>PPN770447066</t>
  </si>
  <si>
    <t>PPN48486324X</t>
  </si>
  <si>
    <t>http://resolver.staatsbibliothek-berlin.de/SBB0001048800010000</t>
  </si>
  <si>
    <t>Gespräche über die Gesundheit der Mädchen und Jünglinge</t>
  </si>
  <si>
    <t>Zwierlein, Konrad Anton</t>
  </si>
  <si>
    <t>PPN810644622</t>
  </si>
  <si>
    <t>PPN387314040</t>
  </si>
  <si>
    <t>http://resolver.staatsbibliothek-berlin.de/SBB000187CB00000000</t>
  </si>
  <si>
    <t>PPN810644711</t>
  </si>
  <si>
    <t>PPN387314172</t>
  </si>
  <si>
    <t>http://resolver.staatsbibliothek-berlin.de/SBB000187CB00010000</t>
  </si>
  <si>
    <t>PPN1010911457</t>
  </si>
  <si>
    <t>PPN253882737</t>
  </si>
  <si>
    <t>http://resolver.staatsbibliothek-berlin.de/SBB0000EBBA00070000</t>
  </si>
  <si>
    <t>1751</t>
  </si>
  <si>
    <t>PPN1016516983</t>
  </si>
  <si>
    <t>PPN1016496826</t>
  </si>
  <si>
    <t>http://resolver.staatsbibliothek-berlin.de/SBB0000F2C000030000</t>
  </si>
  <si>
    <t>Des Elementarbuchs für die Jugend und für ihre Lehrer und Freunde in gesitteten Ständen ... Stück ...</t>
  </si>
  <si>
    <t>[Basedow]</t>
  </si>
  <si>
    <t>PPN766430758</t>
  </si>
  <si>
    <t>PPN142851949</t>
  </si>
  <si>
    <t>http://resolver.staatsbibliothek-berlin.de/SBB0000EEC300010000</t>
  </si>
  <si>
    <t>Bremen; Altona</t>
  </si>
  <si>
    <t>PPN101651767X</t>
  </si>
  <si>
    <t>PPN154258385</t>
  </si>
  <si>
    <t>http://resolver.staatsbibliothek-berlin.de/SBB0000F2C000040000</t>
  </si>
  <si>
    <t>Beschäftigungen für meine Eleven zur lehrreichen und angenehmen Unterhaltung</t>
  </si>
  <si>
    <t>PPN822190532</t>
  </si>
  <si>
    <t>PPN54908097X</t>
  </si>
  <si>
    <t>http://resolver.staatsbibliothek-berlin.de/SBB000199AA00010000</t>
  </si>
  <si>
    <t>A. F. E. Jacobi, Predigers bey dem in Holländischen Dienst stehenden löblichen Regiment Sachßen-Gotha, Meßkunst vor Kinder, die ihren Verstand schärfen wollen; auch zum Dienst dererjenigen Lehrmeister eingericht, welche sonst in dieser Wissenschaft unkundig sind ; Mit Kupfern</t>
  </si>
  <si>
    <t>Meil, Johann Heinrich; Jacobi, Adam Friedrich Ernst</t>
  </si>
  <si>
    <t>PPN805594957</t>
  </si>
  <si>
    <t>PPN495738891</t>
  </si>
  <si>
    <t>http://resolver.staatsbibliothek-berlin.de/SBB00017A9600000000</t>
  </si>
  <si>
    <t>Abbildungen merkwürdiger Thiere, nebst einer Beschreibung ihrer Lebensart</t>
  </si>
  <si>
    <t>Forster, Johann Reinhold; Klügel, Georg Simon</t>
  </si>
  <si>
    <t>Dreyßig</t>
  </si>
  <si>
    <t>PPN1012241661</t>
  </si>
  <si>
    <t>PPN367332213</t>
  </si>
  <si>
    <t>http://resolver.staatsbibliothek-berlin.de/SBB00021C0100040000</t>
  </si>
  <si>
    <t>PPN823961230</t>
  </si>
  <si>
    <t>PPN663769876</t>
  </si>
  <si>
    <t>http://resolver.staatsbibliothek-berlin.de/SBB00019AEC00020000</t>
  </si>
  <si>
    <t>PPN82219063X</t>
  </si>
  <si>
    <t>PPN549081119</t>
  </si>
  <si>
    <t>http://resolver.staatsbibliothek-berlin.de/SBB000199AA00020000</t>
  </si>
  <si>
    <t>PPN766431576</t>
  </si>
  <si>
    <t>PPN142851957</t>
  </si>
  <si>
    <t>http://resolver.staatsbibliothek-berlin.de/SBB0000EEC300020000</t>
  </si>
  <si>
    <t>Altona; Bremen</t>
  </si>
  <si>
    <t>PPN1016519702</t>
  </si>
  <si>
    <t>PPN154258717</t>
  </si>
  <si>
    <t>http://resolver.staatsbibliothek-berlin.de/SBB0000F2C000060000</t>
  </si>
  <si>
    <t>PPN766353745</t>
  </si>
  <si>
    <t>PPN142851930</t>
  </si>
  <si>
    <t>http://resolver.staatsbibliothek-berlin.de/SBB0000EEC300000000</t>
  </si>
  <si>
    <t>Curiositätenkabinet; eine Sammlung der besten, auserlesensten Kartenkünste magischen und chymischen Kunststücken, imgleichen angenehmer und witziger Scherz und Pfänderspiele, zum unterhaltenden und lehrreichen Zeitvertreib in großen Gesellschaften und freundschaftlichen Cirkeln</t>
  </si>
  <si>
    <t>periodical; text</t>
  </si>
  <si>
    <t>PPN833616692</t>
  </si>
  <si>
    <t>PPN833389645</t>
  </si>
  <si>
    <t>http://resolver.staatsbibliothek-berlin.de/SBB0001AE4200000000</t>
  </si>
  <si>
    <t>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t>
  </si>
  <si>
    <t>PPN767134842</t>
  </si>
  <si>
    <t>PPN147176654</t>
  </si>
  <si>
    <t>http://resolver.staatsbibliothek-berlin.de/SBB0000F2C000000000</t>
  </si>
  <si>
    <t>PPN822190389</t>
  </si>
  <si>
    <t>PPN549080821</t>
  </si>
  <si>
    <t>http://resolver.staatsbibliothek-berlin.de/SBB000199AA00000000</t>
  </si>
  <si>
    <t>PPN76643222X</t>
  </si>
  <si>
    <t>PPN154247510</t>
  </si>
  <si>
    <t>http://resolver.staatsbibliothek-berlin.de/SBB0000EEC300030000</t>
  </si>
  <si>
    <t>Curiositätenkabinet</t>
  </si>
  <si>
    <t>PPN833617605</t>
  </si>
  <si>
    <t>http://resolver.staatsbibliothek-berlin.de/SBB0001AE4200020000</t>
  </si>
  <si>
    <t>Predigten für Kinder von reiferm Alter</t>
  </si>
  <si>
    <t>Sturm, Christoph Christian</t>
  </si>
  <si>
    <t>Historische Drucke; Kinder- und Jugendbücher; Theologie; VD18 digital</t>
  </si>
  <si>
    <t>PPN819571350</t>
  </si>
  <si>
    <t>PPN310755549</t>
  </si>
  <si>
    <t>http://resolver.staatsbibliothek-berlin.de/SBB0001948900010000</t>
  </si>
  <si>
    <t>Bertuch, Friedrich Justin; Funke, Carl Philipp</t>
  </si>
  <si>
    <t>PPN1016529236</t>
  </si>
  <si>
    <t>PPN776479318</t>
  </si>
  <si>
    <t>http://resolver.staatsbibliothek-berlin.de/SBB0000EE23001A0000</t>
  </si>
  <si>
    <t>PPN823054608</t>
  </si>
  <si>
    <t>PPN279715897</t>
  </si>
  <si>
    <t>http://resolver.staatsbibliothek-berlin.de/SBB00019A4600000000</t>
  </si>
  <si>
    <t>PPN823961028</t>
  </si>
  <si>
    <t>PPN241659744</t>
  </si>
  <si>
    <t>http://resolver.staatsbibliothek-berlin.de/SBB00019AEC00010000</t>
  </si>
  <si>
    <t>PPN1010911848</t>
  </si>
  <si>
    <t>PPN19427926X</t>
  </si>
  <si>
    <t>http://resolver.staatsbibliothek-berlin.de/SBB0000EBBA00080000</t>
  </si>
  <si>
    <t>PPN1012241807</t>
  </si>
  <si>
    <t>PPN367332477</t>
  </si>
  <si>
    <t>http://resolver.staatsbibliothek-berlin.de/SBB00021C0100050000</t>
  </si>
  <si>
    <t>Geographie für Kinder</t>
  </si>
  <si>
    <t>PPN803539061</t>
  </si>
  <si>
    <t>PPN319188191</t>
  </si>
  <si>
    <t>http://resolver.staatsbibliothek-berlin.de/SBB0001791300000000</t>
  </si>
  <si>
    <t>Dreyßig; Schrop; Sieg; Korn; Bachmann; Herrmann; Nicolovius</t>
  </si>
  <si>
    <t>PPN1012241386</t>
  </si>
  <si>
    <t>PPN36733187X</t>
  </si>
  <si>
    <t>http://resolver.staatsbibliothek-berlin.de/SBB00021C0100020000</t>
  </si>
  <si>
    <t>Halle; Berlin; Magdeburg; Breslau; Hamburg; Frankfurt am Main; Königsberg</t>
  </si>
  <si>
    <t>PPN82396096X</t>
  </si>
  <si>
    <t>PPN24165971X</t>
  </si>
  <si>
    <t>http://resolver.staatsbibliothek-berlin.de/SBB00019AEC00000000</t>
  </si>
  <si>
    <t>Ausführlicher Text zu Bertuchs Bilderbuche für Kinder; Ein Commentar für Eltern und Lehrer, welche sich jenes Werks bei dem Unterricht ihrer Kinder und Schüler bedienen wollen</t>
  </si>
  <si>
    <t>PPN766161021</t>
  </si>
  <si>
    <t>PPN143025767</t>
  </si>
  <si>
    <t>http://resolver.staatsbibliothek-berlin.de/SBB0000EE2300000000</t>
  </si>
  <si>
    <t>Joh. Amos Comenii Orbis Sensualium Pictus Qvadrilingvis Emendatus; Hoc est: Omnium fundamentalium in mundo Rerum, &amp; vita Actionum, Pictura &amp; Nomenclatura, Germanica, Latina, Italica, &amp; Gallica. Cum Titulorum Indicibus atque Vocabulorum Dictionariolis Accurante Carelo Coutelle</t>
  </si>
  <si>
    <t>Coutelle, Carl; Spörl, Jobst; Comenius, Johann Amos</t>
  </si>
  <si>
    <t>PPN800474619</t>
  </si>
  <si>
    <t>PPN449154491</t>
  </si>
  <si>
    <t>http://resolver.staatsbibliothek-berlin.de/SBB0001779900000000</t>
  </si>
  <si>
    <t>Karakter Sitten und Religion einiger merkwürdiger Völker</t>
  </si>
  <si>
    <t>Klügel, Georg Simon; Forster, Johann Reinhold</t>
  </si>
  <si>
    <t>Dreyßig; Schrop; Korn; Sieg; Tochtermann</t>
  </si>
  <si>
    <t>PPN1012241505</t>
  </si>
  <si>
    <t>PPN367331993</t>
  </si>
  <si>
    <t>http://resolver.staatsbibliothek-berlin.de/SBB00021C0100030000</t>
  </si>
  <si>
    <t>Halle; Berlin; Breslau; Magdeburg; Naumburg</t>
  </si>
  <si>
    <t>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t>
  </si>
  <si>
    <t>PPN756680646</t>
  </si>
  <si>
    <t>PPN194278980</t>
  </si>
  <si>
    <t>http://resolver.staatsbibliothek-berlin.de/SBB0000EBBA00000000</t>
  </si>
  <si>
    <t>Histoire Des Animaux, A L'Usage Des Jeunes Gens, et de ceux qui ont du goút pour l'Histoire Naturelle</t>
  </si>
  <si>
    <t>PPN770157491</t>
  </si>
  <si>
    <t>PPN410325651</t>
  </si>
  <si>
    <t>http://resolver.staatsbibliothek-berlin.de/SBB0001033800000000</t>
  </si>
  <si>
    <t>PPN810644800</t>
  </si>
  <si>
    <t>PPN810643766</t>
  </si>
  <si>
    <t>http://resolver.staatsbibliothek-berlin.de/SBB000187CB00020000</t>
  </si>
  <si>
    <t>Frohmanns und Östlings Familiengeschichte für Eltern und Kinder</t>
  </si>
  <si>
    <t>Sambach, Christian; Kohl, Clemens; Stutz, Johann Ernst</t>
  </si>
  <si>
    <t>PPN82683258X</t>
  </si>
  <si>
    <t>PPN577767852</t>
  </si>
  <si>
    <t>http://resolver.staatsbibliothek-berlin.de/SBB0001A04400000000</t>
  </si>
  <si>
    <t>PPN833616803</t>
  </si>
  <si>
    <t>http://resolver.staatsbibliothek-berlin.de/SBB0001AE4200010000</t>
  </si>
  <si>
    <t>PPN1016518080</t>
  </si>
  <si>
    <t>PPN154258423</t>
  </si>
  <si>
    <t>http://resolver.staatsbibliothek-berlin.de/SBB0000F2C000050000</t>
  </si>
  <si>
    <t>PPN1012241254</t>
  </si>
  <si>
    <t>PPN367331691</t>
  </si>
  <si>
    <t>http://resolver.staatsbibliothek-berlin.de/SBB00021C0100010000</t>
  </si>
  <si>
    <t>Welche die erste Hälfte von Deutschland enthält</t>
  </si>
  <si>
    <t>PPN780424336</t>
  </si>
  <si>
    <t>PPN559928769</t>
  </si>
  <si>
    <t>http://resolver.staatsbibliothek-berlin.de/SBB0001539900030000</t>
  </si>
  <si>
    <t>Die Harzgegend, oder eine kleine Reise von drey Tagen, zum Unterricht und Vergnügen der Jugend</t>
  </si>
  <si>
    <t>Goeze, Johann August Ephraim</t>
  </si>
  <si>
    <t>Weidmann</t>
  </si>
  <si>
    <t>PPN770896707</t>
  </si>
  <si>
    <t>PPN15354144X</t>
  </si>
  <si>
    <t>http://resolver.staatsbibliothek-berlin.de/SBB00014E6300010000</t>
  </si>
  <si>
    <t>Welcher Frankreich, die vereinigten Niederlande und Italien enthält</t>
  </si>
  <si>
    <t>Jacobi, J. H.</t>
  </si>
  <si>
    <t>Hoffmann; Eckermann</t>
  </si>
  <si>
    <t>PPN780422309</t>
  </si>
  <si>
    <t>PPN137148003</t>
  </si>
  <si>
    <t>http://resolver.staatsbibliothek-berlin.de/SBB0001539900020000</t>
  </si>
  <si>
    <t>Hamburg; Hamburg</t>
  </si>
  <si>
    <t>Sechste Harzreise zum Nutzen und Vergnügen der Jugend</t>
  </si>
  <si>
    <t>PPN770902162</t>
  </si>
  <si>
    <t>PPN246879696</t>
  </si>
  <si>
    <t>http://resolver.staatsbibliothek-berlin.de/SBB00014E6300050000</t>
  </si>
  <si>
    <t>Fünfte Reise ins Thüringische zum Unterricht und Vergnügen der Jugend</t>
  </si>
  <si>
    <t>PPN770901344</t>
  </si>
  <si>
    <t>PPN19494882X</t>
  </si>
  <si>
    <t>http://resolver.staatsbibliothek-berlin.de/SBB00014E6300040000</t>
  </si>
  <si>
    <t>Welche die andere Hälfte von Deutschland enthält</t>
  </si>
  <si>
    <t>PPN780425782</t>
  </si>
  <si>
    <t>PPN559928858</t>
  </si>
  <si>
    <t>http://resolver.staatsbibliothek-berlin.de/SBB0001539900040000</t>
  </si>
  <si>
    <t>Zwote kleine Harzreise zum Unterricht und Vergnügen der Jugend</t>
  </si>
  <si>
    <t>PPN770897835</t>
  </si>
  <si>
    <t>PPN194948706</t>
  </si>
  <si>
    <t>http://resolver.staatsbibliothek-berlin.de/SBB00014E6300020000</t>
  </si>
  <si>
    <t>Sechzig eröfnete Werkstätte der gemeinnüzigsten Künste und Handwerke für junge Leute zur Auswahl ihres künftigen Nahrungsstandes; Mit sechzig jede Kunst, jedes Handwerk deutlich erklärenden Kupferstichen</t>
  </si>
  <si>
    <t>PPN756715709</t>
  </si>
  <si>
    <t>PPN280106041</t>
  </si>
  <si>
    <t>http://resolver.staatsbibliothek-berlin.de/SBB0000EBE100000000</t>
  </si>
  <si>
    <t>PPN777442000</t>
  </si>
  <si>
    <t>PPN153541423</t>
  </si>
  <si>
    <t>http://resolver.staatsbibliothek-berlin.de/SBB00014E6300000000</t>
  </si>
  <si>
    <t>Vierte Harzreise zum Unterricht und Vergnügen der Jugend</t>
  </si>
  <si>
    <t>PPN770900437</t>
  </si>
  <si>
    <t>PPN187070431</t>
  </si>
  <si>
    <t>http://resolver.staatsbibliothek-berlin.de/SBB00014E6300030000</t>
  </si>
  <si>
    <t>Lehrbuch einer für Schulen faßlichen Naturlehre, zum Gebrauch bey Vorlesungen</t>
  </si>
  <si>
    <t>Richter, Adam Daniel</t>
  </si>
  <si>
    <t>PPN746272758</t>
  </si>
  <si>
    <t>PPN572360576</t>
  </si>
  <si>
    <t>http://resolver.staatsbibliothek-berlin.de/SBB0000D86500000000</t>
  </si>
  <si>
    <t>Welcher Dänemark, Norwegen, Island, Portugal, Spanien, England, Schottland und Irrland enthält</t>
  </si>
  <si>
    <t>PPN780418794</t>
  </si>
  <si>
    <t>PPN137147996</t>
  </si>
  <si>
    <t>http://resolver.staatsbibliothek-berlin.de/SBB0001539900010000</t>
  </si>
  <si>
    <t>PPN780418069</t>
  </si>
  <si>
    <t>PPN137147988</t>
  </si>
  <si>
    <t>http://resolver.staatsbibliothek-berlin.de/SBB0001539900000000</t>
  </si>
  <si>
    <t>PPN1013689836</t>
  </si>
  <si>
    <t>http://resolver.staatsbibliothek-berlin.de/SBB00021C0100060000</t>
  </si>
  <si>
    <t>Karakter Sitten und Religion einiger merkwürdigen Völker</t>
  </si>
  <si>
    <t>Dreyßig; Schropp; Korn; Sieg; Tochtermann</t>
  </si>
  <si>
    <t>PPN770839339</t>
  </si>
  <si>
    <t>PPN133983439</t>
  </si>
  <si>
    <t>http://resolver.staatsbibliothek-berlin.de/SBB00021C0100070000</t>
  </si>
  <si>
    <t>Dreyssig [u.a.]</t>
  </si>
  <si>
    <t>PPN1012240967</t>
  </si>
  <si>
    <t>PPN367331497</t>
  </si>
  <si>
    <t>http://resolver.staatsbibliothek-berlin.de/SBB00021C0100000000</t>
  </si>
  <si>
    <t>PPN770966454</t>
  </si>
  <si>
    <t>PPN243305109</t>
  </si>
  <si>
    <t>http://resolver.staatsbibliothek-berlin.de/SBB00010A1A00000000</t>
  </si>
  <si>
    <t>Handbuch zu gemeinnützlicher Bildung und Unterweisung der Jugend in öffentlichen Schulen</t>
  </si>
  <si>
    <t>Miller, Johann Peter</t>
  </si>
  <si>
    <t>PPN770571735</t>
  </si>
  <si>
    <t>PPN43191771X</t>
  </si>
  <si>
    <t>http://resolver.staatsbibliothek-berlin.de/SBB0001056C00000000</t>
  </si>
  <si>
    <t>Spielbuch für Mädchen im Alter von 6-16 Jahren; eine Sammlung von Lauf-, Gerät-, Sing- und Ruhespielen</t>
  </si>
  <si>
    <t>Böttcher, A.; Netsch, A.</t>
  </si>
  <si>
    <t>Meyer</t>
  </si>
  <si>
    <t>PPN745602681</t>
  </si>
  <si>
    <t>PPN568287975</t>
  </si>
  <si>
    <t>http://resolver.staatsbibliothek-berlin.de/SBB0000D70700000000</t>
  </si>
  <si>
    <t>Hannover-List</t>
  </si>
  <si>
    <t>Der Bau des menschlichen Körpers; anatomische Beschreibung des Menschen ; zum Anschauungs-Unterricht für die Jugend in Schule und Haus, mit erklärendem Text ; in 24 Tafeln in Farbendruck</t>
  </si>
  <si>
    <t>Eckardt, Theodor</t>
  </si>
  <si>
    <t>PPN742720810</t>
  </si>
  <si>
    <t>PPN551473142</t>
  </si>
  <si>
    <t>http://resolver.staatsbibliothek-berlin.de/SBB0000D2CA00000000</t>
  </si>
  <si>
    <t>Großes illustriertes Spielbuch für Mädchen; eine Auswahl der schönsten Spiele, anregender und unterhaltender Beschäftigungen und Belustigungen im Freien und im Zimmer</t>
  </si>
  <si>
    <t>Herlet</t>
  </si>
  <si>
    <t>PPN745158323</t>
  </si>
  <si>
    <t>PPN310374812</t>
  </si>
  <si>
    <t>http://resolver.staatsbibliothek-berlin.de/SBB0000D61800000000</t>
  </si>
  <si>
    <t>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t>
  </si>
  <si>
    <t>PPN769899838</t>
  </si>
  <si>
    <t>PPN212377558</t>
  </si>
  <si>
    <t>http://resolver.staatsbibliothek-berlin.de/SBB0001021000000000</t>
  </si>
  <si>
    <t>Henriette Löffler's kleines illustrirtes praktisches Kochbüchlein für die Puppenküche; eine nützliche Gabe für junge Mädchen</t>
  </si>
  <si>
    <t>Löffler, Henriette</t>
  </si>
  <si>
    <t>PPN74585964X</t>
  </si>
  <si>
    <t>PPN566124815</t>
  </si>
  <si>
    <t>http://resolver.staatsbibliothek-berlin.de/SBB0000D78400000000</t>
  </si>
  <si>
    <t>Welcher T. 51 - 100 od. H. CXCI - CC d. Bilderbuchs begreift</t>
  </si>
  <si>
    <t>PPN766176479</t>
  </si>
  <si>
    <t>PPN143025953</t>
  </si>
  <si>
    <t>http://resolver.staatsbibliothek-berlin.de/SBB0000EE3E00000000</t>
  </si>
  <si>
    <t>PPN74627159X</t>
  </si>
  <si>
    <t>PPN565417347</t>
  </si>
  <si>
    <t>http://resolver.staatsbibliothek-berlin.de/SBB0000D86300020000</t>
  </si>
  <si>
    <t>Der neue deutsche Kinderfreund</t>
  </si>
  <si>
    <t>PPN770190715</t>
  </si>
  <si>
    <t>PPN236685880</t>
  </si>
  <si>
    <t>http://resolver.staatsbibliothek-berlin.de/SBB0001036F00010000</t>
  </si>
  <si>
    <t>Schau-Platz der Natur, oder: Unterredungen von der Beschaffenheit und den Absichten der Natürlichen Dinge, wodurch die Jugend zu weiterm Nachforschen aufgemuntert, und auf richtige Begriffe von der Allmacht und Weißheit Gottes geführet wird; Mit Kupfern ...</t>
  </si>
  <si>
    <t>PPN612812723</t>
  </si>
  <si>
    <t>PPN236807668</t>
  </si>
  <si>
    <t>http://resolver.staatsbibliothek-berlin.de/SBB0002153400000000</t>
  </si>
  <si>
    <t>Worinnen der Mensch in Gesellschafft mit Gott betrachtet wird</t>
  </si>
  <si>
    <t>PPN756796784</t>
  </si>
  <si>
    <t>PPN756789656</t>
  </si>
  <si>
    <t>http://resolver.staatsbibliothek-berlin.de/SBB0002153400030000</t>
  </si>
  <si>
    <t>http://resolver.staatsbibliothek-berlin.de/SBB0000F2C000010000</t>
  </si>
  <si>
    <t>Dessau Heybruch</t>
  </si>
  <si>
    <t>PPN770466303</t>
  </si>
  <si>
    <t>PPN322202264</t>
  </si>
  <si>
    <t>http://resolver.staatsbibliothek-berlin.de/SBB000104A900000000</t>
  </si>
  <si>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</si>
  <si>
    <t>PPN747424640</t>
  </si>
  <si>
    <t>PPN134319583</t>
  </si>
  <si>
    <t>http://resolver.staatsbibliothek-berlin.de/SBB0000DD6100000000</t>
  </si>
  <si>
    <t>Handbuch der Naturgeschichte; Für Schulen und zum Selbstunterricht</t>
  </si>
  <si>
    <t>PPN756447100</t>
  </si>
  <si>
    <t>PPN181807831</t>
  </si>
  <si>
    <t>http://resolver.staatsbibliothek-berlin.de/SBB0000EA9E00000000</t>
  </si>
  <si>
    <t>PPN101091278X</t>
  </si>
  <si>
    <t>PPN194279278</t>
  </si>
  <si>
    <t>http://resolver.staatsbibliothek-berlin.de/SBB0000EBBA00090000</t>
  </si>
  <si>
    <t>1753</t>
  </si>
  <si>
    <t>PPN819571504</t>
  </si>
  <si>
    <t>PPN310755646</t>
  </si>
  <si>
    <t>http://resolver.staatsbibliothek-berlin.de/SBB0001948900020000</t>
  </si>
  <si>
    <t>PPN803539444</t>
  </si>
  <si>
    <t>PPN319188280</t>
  </si>
  <si>
    <t>http://resolver.staatsbibliothek-berlin.de/SBB0001791300010000</t>
  </si>
  <si>
    <t>PPN819571296</t>
  </si>
  <si>
    <t>PPN310755301</t>
  </si>
  <si>
    <t>http://resolver.staatsbibliothek-berlin.de/SBB0001948900000000</t>
  </si>
  <si>
    <t>Zusammenkünfte am Atlas</t>
  </si>
  <si>
    <t>Guts Muths, Johann Christoph Friedrich</t>
  </si>
  <si>
    <t>Ettinger</t>
  </si>
  <si>
    <t>PPN770962777</t>
  </si>
  <si>
    <t>PPN309393760</t>
  </si>
  <si>
    <t>http://resolver.staatsbibliothek-berlin.de/SBB00010A0D00010000</t>
  </si>
  <si>
    <t>Zusammenkünfte am Atlas; zur Kenntniß der Länder, Völker und ihrer Sitten herausgegeben für die Jugend</t>
  </si>
  <si>
    <t>PPN770961363</t>
  </si>
  <si>
    <t>PPN309393620</t>
  </si>
  <si>
    <t>http://resolver.staatsbibliothek-berlin.de/SBB00010A0D00000000</t>
  </si>
  <si>
    <t>year</t>
  </si>
  <si>
    <t>empty</t>
  </si>
  <si>
    <t>no</t>
  </si>
  <si>
    <t>https://content.staatsbibliothek-berlin.de/dc/741297272.ocr.zip</t>
  </si>
  <si>
    <t>yes</t>
  </si>
  <si>
    <t>https://content.staatsbibliothek-berlin.de/dc/745116574.ocr.zip</t>
  </si>
  <si>
    <t>https://content.staatsbibliothek-berlin.de/dc/744069432.ocr.zip</t>
  </si>
  <si>
    <t>https://content.staatsbibliothek-berlin.de/dc/745271243.ocr.zip</t>
  </si>
  <si>
    <t>https://content.staatsbibliothek-berlin.de/dc/745123694.ocr.zip</t>
  </si>
  <si>
    <t>https://content.staatsbibliothek-berlin.de/dc/745272312.ocr.zip</t>
  </si>
  <si>
    <t>https://content.staatsbibliothek-berlin.de/dc/743675703.ocr.zip</t>
  </si>
  <si>
    <t>https://content.staatsbibliothek-berlin.de/dc/745213553.ocr.zip</t>
  </si>
  <si>
    <t>https://content.staatsbibliothek-berlin.de/dc/74270906X.ocr.zip</t>
  </si>
  <si>
    <t>https://content.staatsbibliothek-berlin.de/dc/745432069.ocr.zip</t>
  </si>
  <si>
    <t>https://content.staatsbibliothek-berlin.de/dc/743969359.ocr.zip</t>
  </si>
  <si>
    <t>https://content.staatsbibliothek-berlin.de/dc/756689090.ocr.zip</t>
  </si>
  <si>
    <t>https://content.staatsbibliothek-berlin.de/dc/744053714.ocr.zip</t>
  </si>
  <si>
    <t>https://content.staatsbibliothek-berlin.de/dc/770079113.ocr.zip</t>
  </si>
  <si>
    <t>https://content.staatsbibliothek-berlin.de/dc/745127495.ocr.zip</t>
  </si>
  <si>
    <t>https://content.staatsbibliothek-berlin.de/dc/745118615.ocr.zip</t>
  </si>
  <si>
    <t>https://content.staatsbibliothek-berlin.de/dc/742493695.ocr.zip</t>
  </si>
  <si>
    <t>https://content.staatsbibliothek-berlin.de/dc/770457983.ocr.zip</t>
  </si>
  <si>
    <t>https://content.staatsbibliothek-berlin.de/dc/771014600.ocr.zip</t>
  </si>
  <si>
    <t>https://content.staatsbibliothek-berlin.de/dc/74513548X.ocr.zip</t>
  </si>
  <si>
    <t>https://content.staatsbibliothek-berlin.de/dc/741294397.ocr.zip</t>
  </si>
  <si>
    <t>https://content.staatsbibliothek-berlin.de/dc/770851347.ocr.zip</t>
  </si>
  <si>
    <t>https://content.staatsbibliothek-berlin.de/dc/742094227.ocr.zip</t>
  </si>
  <si>
    <t>https://content.staatsbibliothek-berlin.de/dc/745597041.ocr.zip</t>
  </si>
  <si>
    <t>https://content.staatsbibliothek-berlin.de/dc/74623791X.ocr.zip</t>
  </si>
  <si>
    <t>https://content.staatsbibliothek-berlin.de/dc/746034628.ocr.zip</t>
  </si>
  <si>
    <t>https://content.staatsbibliothek-berlin.de/dc/770493564.ocr.zip</t>
  </si>
  <si>
    <t>https://content.staatsbibliothek-berlin.de/dc/741360802.ocr.zip</t>
  </si>
  <si>
    <t>https://content.staatsbibliothek-berlin.de/dc/741671417.ocr.zip</t>
  </si>
  <si>
    <t>https://content.staatsbibliothek-berlin.de/dc/742265854.ocr.zip</t>
  </si>
  <si>
    <t>https://content.staatsbibliothek-berlin.de/dc/767132297.ocr.zip</t>
  </si>
  <si>
    <t>https://content.staatsbibliothek-berlin.de/dc/745137695.ocr.zip</t>
  </si>
  <si>
    <t>https://content.staatsbibliothek-berlin.de/dc/769117392.ocr.zip</t>
  </si>
  <si>
    <t>https://content.staatsbibliothek-berlin.de/dc/749885149.ocr.zip</t>
  </si>
  <si>
    <t>https://content.staatsbibliothek-berlin.de/dc/745605478.ocr.zip</t>
  </si>
  <si>
    <t>https://content.staatsbibliothek-berlin.de/dc/742562549.ocr.zip</t>
  </si>
  <si>
    <t>https://content.staatsbibliothek-berlin.de/dc/74364154X.ocr.zip</t>
  </si>
  <si>
    <t>https://content.staatsbibliothek-berlin.de/dc/742297330.ocr.zip</t>
  </si>
  <si>
    <t>https://content.staatsbibliothek-berlin.de/dc/743630491.ocr.zip</t>
  </si>
  <si>
    <t>https://content.staatsbibliothek-berlin.de/dc/745436269.ocr.zip</t>
  </si>
  <si>
    <t>https://content.staatsbibliothek-berlin.de/dc/770464904.ocr.zip</t>
  </si>
  <si>
    <t>https://content.staatsbibliothek-berlin.de/dc/745435734.ocr.zip</t>
  </si>
  <si>
    <t>https://content.staatsbibliothek-berlin.de/dc/770507050.ocr.zip</t>
  </si>
  <si>
    <t>https://content.staatsbibliothek-berlin.de/dc/749918349.ocr.zip</t>
  </si>
  <si>
    <t>https://content.staatsbibliothek-berlin.de/dc/757120954.ocr.zip</t>
  </si>
  <si>
    <t>https://content.staatsbibliothek-berlin.de/dc/770201407.ocr.zip</t>
  </si>
  <si>
    <t>https://content.staatsbibliothek-berlin.de/dc/743860241.ocr.zip</t>
  </si>
  <si>
    <t>https://content.staatsbibliothek-berlin.de/dc/749900172.ocr.zip</t>
  </si>
  <si>
    <t>https://content.staatsbibliothek-berlin.de/dc/745185738.ocr.zip</t>
  </si>
  <si>
    <t>https://content.staatsbibliothek-berlin.de/dc/741301490.ocr.zip</t>
  </si>
  <si>
    <t>https://content.staatsbibliothek-berlin.de/dc/745827632.ocr.zip</t>
  </si>
  <si>
    <t>https://content.staatsbibliothek-berlin.de/dc/769120490.ocr.zip</t>
  </si>
  <si>
    <t>https://content.staatsbibliothek-berlin.de/dc/749886765.ocr.zip</t>
  </si>
  <si>
    <t>https://content.staatsbibliothek-berlin.de/dc/745139965.ocr.zip</t>
  </si>
  <si>
    <t>https://content.staatsbibliothek-berlin.de/dc/746212909.ocr.zip</t>
  </si>
  <si>
    <t>https://content.staatsbibliothek-berlin.de/dc/742433056.ocr.zip</t>
  </si>
  <si>
    <t>https://content.staatsbibliothek-berlin.de/dc/770197698.ocr.zip</t>
  </si>
  <si>
    <t>https://content.staatsbibliothek-berlin.de/dc/742430650.ocr.zip</t>
  </si>
  <si>
    <t>https://content.staatsbibliothek-berlin.de/dc/745122019.ocr.zip</t>
  </si>
  <si>
    <t>https://content.staatsbibliothek-berlin.de/dc/751746126.ocr.zip</t>
  </si>
  <si>
    <t>https://content.staatsbibliothek-berlin.de/dc/77034819X.ocr.zip</t>
  </si>
  <si>
    <t>https://content.staatsbibliothek-berlin.de/dc/770196632.ocr.zip</t>
  </si>
  <si>
    <t>https://content.staatsbibliothek-berlin.de/dc/746859198.ocr.zip</t>
  </si>
  <si>
    <t>https://content.staatsbibliothek-berlin.de/dc/743866657.ocr.zip</t>
  </si>
  <si>
    <t>https://content.staatsbibliothek-berlin.de/dc/770198201.ocr.zip</t>
  </si>
  <si>
    <t>https://content.staatsbibliothek-berlin.de/dc/745122507.ocr.zip</t>
  </si>
  <si>
    <t>https://content.staatsbibliothek-berlin.de/dc/781828694.ocr.zip</t>
  </si>
  <si>
    <t>https://content.staatsbibliothek-berlin.de/dc/771241984.ocr.zip</t>
  </si>
  <si>
    <t>https://content.staatsbibliothek-berlin.de/dc/770196233.ocr.zip</t>
  </si>
  <si>
    <t>https://content.staatsbibliothek-berlin.de/dc/743878957.ocr.zip</t>
  </si>
  <si>
    <t>https://content.staatsbibliothek-berlin.de/dc/743869915.ocr.zip</t>
  </si>
  <si>
    <t>https://content.staatsbibliothek-berlin.de/dc/745213979.ocr.zip</t>
  </si>
  <si>
    <t>https://content.staatsbibliothek-berlin.de/dc/742280640.ocr.zip</t>
  </si>
  <si>
    <t>https://content.staatsbibliothek-berlin.de/dc/745603165.ocr.zip</t>
  </si>
  <si>
    <t>https://content.staatsbibliothek-berlin.de/dc/746627637.ocr.zip</t>
  </si>
  <si>
    <t>https://content.staatsbibliothek-berlin.de/dc/74560434X.ocr.zip</t>
  </si>
  <si>
    <t>https://content.staatsbibliothek-berlin.de/dc/745114644.ocr.zip</t>
  </si>
  <si>
    <t>https://content.staatsbibliothek-berlin.de/dc/742720551.ocr.zip</t>
  </si>
  <si>
    <t>https://content.staatsbibliothek-berlin.de/dc/744062063.ocr.zip</t>
  </si>
  <si>
    <t>https://content.staatsbibliothek-berlin.de/dc/745182844.ocr.zip</t>
  </si>
  <si>
    <t>https://content.staatsbibliothek-berlin.de/dc/770469124.ocr.zip</t>
  </si>
  <si>
    <t>https://content.staatsbibliothek-berlin.de/dc/741713462.ocr.zip</t>
  </si>
  <si>
    <t>https://content.staatsbibliothek-berlin.de/dc/745140521.ocr.zip</t>
  </si>
  <si>
    <t>https://content.staatsbibliothek-berlin.de/dc/745847862.ocr.zip</t>
  </si>
  <si>
    <t>https://content.staatsbibliothek-berlin.de/dc/74474637X.ocr.zip</t>
  </si>
  <si>
    <t>https://content.staatsbibliothek-berlin.de/dc/74271120X.ocr.zip</t>
  </si>
  <si>
    <t>https://content.staatsbibliothek-berlin.de/dc/771014775.ocr.zip</t>
  </si>
  <si>
    <t>https://content.staatsbibliothek-berlin.de/dc/745865461.ocr.zip</t>
  </si>
  <si>
    <t>https://content.staatsbibliothek-berlin.de/dc/744049997.ocr.zip</t>
  </si>
  <si>
    <t>https://content.staatsbibliothek-berlin.de/dc/743871510.ocr.zip</t>
  </si>
  <si>
    <t>https://content.staatsbibliothek-berlin.de/dc/74249277X.ocr.zip</t>
  </si>
  <si>
    <t>https://content.staatsbibliothek-berlin.de/dc/742445941.ocr.zip</t>
  </si>
  <si>
    <t>https://content.staatsbibliothek-berlin.de/dc/741355760.ocr.zip</t>
  </si>
  <si>
    <t>https://content.staatsbibliothek-berlin.de/dc/745605931.ocr.zip</t>
  </si>
  <si>
    <t>https://content.staatsbibliothek-berlin.de/dc/745136559.ocr.zip</t>
  </si>
  <si>
    <t>https://content.staatsbibliothek-berlin.de/dc/746583060.ocr.zip</t>
  </si>
  <si>
    <t>https://content.staatsbibliothek-berlin.de/dc/744083605.ocr.zip</t>
  </si>
  <si>
    <t>https://content.staatsbibliothek-berlin.de/dc/766725790.ocr.zip</t>
  </si>
  <si>
    <t>https://content.staatsbibliothek-berlin.de/dc/770561829.ocr.zip</t>
  </si>
  <si>
    <t>https://content.staatsbibliothek-berlin.de/dc/741708388.ocr.zip</t>
  </si>
  <si>
    <t>https://content.staatsbibliothek-berlin.de/dc/746241194.ocr.zip</t>
  </si>
  <si>
    <t>https://content.staatsbibliothek-berlin.de/dc/745165591.ocr.zip</t>
  </si>
  <si>
    <t>https://content.staatsbibliothek-berlin.de/dc/743875419.ocr.zip</t>
  </si>
  <si>
    <t>https://content.staatsbibliothek-berlin.de/dc/746858078.ocr.zip</t>
  </si>
  <si>
    <t>https://content.staatsbibliothek-berlin.de/dc/745171761.ocr.zip</t>
  </si>
  <si>
    <t>https://content.staatsbibliothek-berlin.de/dc/767123328.ocr.zip</t>
  </si>
  <si>
    <t>https://content.staatsbibliothek-berlin.de/dc/781829666.ocr.zip</t>
  </si>
  <si>
    <t>https://content.staatsbibliothek-berlin.de/dc/769515339.ocr.zip</t>
  </si>
  <si>
    <t>https://content.staatsbibliothek-berlin.de/dc/746238983.ocr.zip</t>
  </si>
  <si>
    <t>https://content.staatsbibliothek-berlin.de/dc/746043104.ocr.zip</t>
  </si>
  <si>
    <t>https://content.staatsbibliothek-berlin.de/dc/742714241.ocr.zip</t>
  </si>
  <si>
    <t>https://content.staatsbibliothek-berlin.de/dc/746035535.ocr.zip</t>
  </si>
  <si>
    <t>https://content.staatsbibliothek-berlin.de/dc/742717089.ocr.zip</t>
  </si>
  <si>
    <t>https://content.staatsbibliothek-berlin.de/dc/745184790.ocr.zip</t>
  </si>
  <si>
    <t>https://content.staatsbibliothek-berlin.de/dc/746058071.ocr.zip</t>
  </si>
  <si>
    <t>https://content.staatsbibliothek-berlin.de/dc/770468217.ocr.zip</t>
  </si>
  <si>
    <t>https://content.staatsbibliothek-berlin.de/dc/741661160.ocr.zip</t>
  </si>
  <si>
    <t>https://content.staatsbibliothek-berlin.de/dc/74408606X.ocr.zip</t>
  </si>
  <si>
    <t>https://content.staatsbibliothek-berlin.de/dc/743877314.ocr.zip</t>
  </si>
  <si>
    <t>https://content.staatsbibliothek-berlin.de/dc/770455190.ocr.zip</t>
  </si>
  <si>
    <t>https://content.staatsbibliothek-berlin.de/dc/745590918.ocr.zip</t>
  </si>
  <si>
    <t>https://content.staatsbibliothek-berlin.de/dc/757124372.ocr.zip</t>
  </si>
  <si>
    <t>https://content.staatsbibliothek-berlin.de/dc/745431550.ocr.zip</t>
  </si>
  <si>
    <t>https://content.staatsbibliothek-berlin.de/dc/770156088.ocr.zip</t>
  </si>
  <si>
    <t>https://content.staatsbibliothek-berlin.de/dc/743869109.ocr.zip</t>
  </si>
  <si>
    <t>https://content.staatsbibliothek-berlin.de/dc/767035143.ocr.zip</t>
  </si>
  <si>
    <t>https://content.staatsbibliothek-berlin.de/dc/769080901.ocr.zip</t>
  </si>
  <si>
    <t>https://content.staatsbibliothek-berlin.de/dc/745864503.ocr.zip</t>
  </si>
  <si>
    <t>https://content.staatsbibliothek-berlin.de/dc/741451174.ocr.zip</t>
  </si>
  <si>
    <t>https://content.staatsbibliothek-berlin.de/dc/745588514.ocr.zip</t>
  </si>
  <si>
    <t>https://content.staatsbibliothek-berlin.de/dc/743690915.ocr.zip</t>
  </si>
  <si>
    <t>https://content.staatsbibliothek-berlin.de/dc/746033028.ocr.zip</t>
  </si>
  <si>
    <t>https://content.staatsbibliothek-berlin.de/dc/781540208.ocr.zip</t>
  </si>
  <si>
    <t>https://content.staatsbibliothek-berlin.de/dc/742251314.ocr.zip</t>
  </si>
  <si>
    <t>https://content.staatsbibliothek-berlin.de/dc/74082984X.ocr.zip</t>
  </si>
  <si>
    <t>https://content.staatsbibliothek-berlin.de/dc/745459102.ocr.zip</t>
  </si>
  <si>
    <t>https://content.staatsbibliothek-berlin.de/dc/742441571.ocr.zip</t>
  </si>
  <si>
    <t>https://content.staatsbibliothek-berlin.de/dc/743635604.ocr.zip</t>
  </si>
  <si>
    <t>https://content.staatsbibliothek-berlin.de/dc/742559629.ocr.zip</t>
  </si>
  <si>
    <t>https://content.staatsbibliothek-berlin.de/dc/746054882.ocr.zip</t>
  </si>
  <si>
    <t>https://content.staatsbibliothek-berlin.de/dc/745122868.ocr.zip</t>
  </si>
  <si>
    <t>https://content.staatsbibliothek-berlin.de/dc/742279405.ocr.zip</t>
  </si>
  <si>
    <t>https://content.staatsbibliothek-berlin.de/dc/771054270.ocr.zip</t>
  </si>
  <si>
    <t>https://content.staatsbibliothek-berlin.de/dc/745114075.ocr.zip</t>
  </si>
  <si>
    <t>https://content.staatsbibliothek-berlin.de/dc/74395971X.ocr.zip</t>
  </si>
  <si>
    <t>https://content.staatsbibliothek-berlin.de/dc/741279150.ocr.zip</t>
  </si>
  <si>
    <t>https://content.staatsbibliothek-berlin.de/dc/743958799.ocr.zip</t>
  </si>
  <si>
    <t>https://content.staatsbibliothek-berlin.de/dc/743642880.ocr.zip</t>
  </si>
  <si>
    <t>https://content.staatsbibliothek-berlin.de/dc/745996582.ocr.zip</t>
  </si>
  <si>
    <t>https://content.staatsbibliothek-berlin.de/dc/74545402X.ocr.zip</t>
  </si>
  <si>
    <t>https://content.staatsbibliothek-berlin.de/dc/749886110.ocr.zip</t>
  </si>
  <si>
    <t>https://content.staatsbibliothek-berlin.de/dc/741353377.ocr.zip</t>
  </si>
  <si>
    <t>https://content.staatsbibliothek-berlin.de/dc/745131948.ocr.zip</t>
  </si>
  <si>
    <t>https://content.staatsbibliothek-berlin.de/dc/742423999.ocr.zip</t>
  </si>
  <si>
    <t>https://content.staatsbibliothek-berlin.de/dc/746882726.ocr.zip</t>
  </si>
  <si>
    <t>https://content.staatsbibliothek-berlin.de/dc/745599184.ocr.zip</t>
  </si>
  <si>
    <t>https://content.staatsbibliothek-berlin.de/dc/745117406.ocr.zip</t>
  </si>
  <si>
    <t>https://content.staatsbibliothek-berlin.de/dc/745134661.ocr.zip</t>
  </si>
  <si>
    <t>https://content.staatsbibliothek-berlin.de/dc/749791764.ocr.zip</t>
  </si>
  <si>
    <t>https://content.staatsbibliothek-berlin.de/dc/770948545.ocr.zip</t>
  </si>
  <si>
    <t>https://content.staatsbibliothek-berlin.de/dc/74387983X.ocr.zip</t>
  </si>
  <si>
    <t>https://content.staatsbibliothek-berlin.de/dc/769745482.ocr.zip</t>
  </si>
  <si>
    <t>https://content.staatsbibliothek-berlin.de/dc/744086582.ocr.zip</t>
  </si>
  <si>
    <t>https://content.staatsbibliothek-berlin.de/dc/742584763.ocr.zip</t>
  </si>
  <si>
    <t>https://content.staatsbibliothek-berlin.de/dc/743967801.ocr.zip</t>
  </si>
  <si>
    <t>https://content.staatsbibliothek-berlin.de/dc/745236499.ocr.zip</t>
  </si>
  <si>
    <t>https://content.staatsbibliothek-berlin.de/dc/744905877.ocr.zip</t>
  </si>
  <si>
    <t>https://content.staatsbibliothek-berlin.de/dc/750043059.ocr.zip</t>
  </si>
  <si>
    <t>https://content.staatsbibliothek-berlin.de/dc/767435338.ocr.zip</t>
  </si>
  <si>
    <t>https://content.staatsbibliothek-berlin.de/dc/744084539.ocr.zip</t>
  </si>
  <si>
    <t>https://content.staatsbibliothek-berlin.de/dc/74388017X.ocr.zip</t>
  </si>
  <si>
    <t>https://content.staatsbibliothek-berlin.de/dc/745446493.ocr.zip</t>
  </si>
  <si>
    <t>https://content.staatsbibliothek-berlin.de/dc/770572731.ocr.zip</t>
  </si>
  <si>
    <t>https://content.staatsbibliothek-berlin.de/dc/743960939.ocr.zip</t>
  </si>
  <si>
    <t>https://content.staatsbibliothek-berlin.de/dc/745237118.ocr.zip</t>
  </si>
  <si>
    <t>https://content.staatsbibliothek-berlin.de/dc/743864425.ocr.zip</t>
  </si>
  <si>
    <t>https://content.staatsbibliothek-berlin.de/dc/741709619.ocr.zip</t>
  </si>
  <si>
    <t>https://content.staatsbibliothek-berlin.de/dc/742498557.ocr.zip</t>
  </si>
  <si>
    <t>https://content.staatsbibliothek-berlin.de/dc/744073723.ocr.zip</t>
  </si>
  <si>
    <t>https://content.staatsbibliothek-berlin.de/dc/746161743.ocr.zip</t>
  </si>
  <si>
    <t>https://content.staatsbibliothek-berlin.de/dc/76673319X.ocr.zip</t>
  </si>
  <si>
    <t>https://content.staatsbibliothek-berlin.de/dc/745593208.ocr.zip</t>
  </si>
  <si>
    <t>https://content.staatsbibliothek-berlin.de/dc/746160828.ocr.zip</t>
  </si>
  <si>
    <t>https://content.staatsbibliothek-berlin.de/dc/781544548.ocr.zip</t>
  </si>
  <si>
    <t>https://content.staatsbibliothek-berlin.de/dc/741276127.ocr.zip</t>
  </si>
  <si>
    <t>https://content.staatsbibliothek-berlin.de/dc/746141319.ocr.zip</t>
  </si>
  <si>
    <t>https://content.staatsbibliothek-berlin.de/dc/743888081.ocr.zip</t>
  </si>
  <si>
    <t>https://content.staatsbibliothek-berlin.de/dc/741277425.ocr.zip</t>
  </si>
  <si>
    <t>https://content.staatsbibliothek-berlin.de/dc/74526705X.ocr.zip</t>
  </si>
  <si>
    <t>https://content.staatsbibliothek-berlin.de/dc/740909118.ocr.zip</t>
  </si>
  <si>
    <t>https://content.staatsbibliothek-berlin.de/dc/744075033.ocr.zip</t>
  </si>
  <si>
    <t>https://content.staatsbibliothek-berlin.de/dc/770451780.ocr.zip</t>
  </si>
  <si>
    <t>https://content.staatsbibliothek-berlin.de/dc/745595944.ocr.zip</t>
  </si>
  <si>
    <t>https://content.staatsbibliothek-berlin.de/dc/781817161.ocr.zip</t>
  </si>
  <si>
    <t>https://content.staatsbibliothek-berlin.de/dc/745280099.ocr.zip</t>
  </si>
  <si>
    <t>https://content.staatsbibliothek-berlin.de/dc/745732917.ocr.zip</t>
  </si>
  <si>
    <t>https://content.staatsbibliothek-berlin.de/dc/74249716X.ocr.zip</t>
  </si>
  <si>
    <t>https://content.staatsbibliothek-berlin.de/dc/781814782.ocr.zip</t>
  </si>
  <si>
    <t>https://content.staatsbibliothek-berlin.de/dc/742563820.ocr.zip</t>
  </si>
  <si>
    <t>https://content.staatsbibliothek-berlin.de/dc/743889533.ocr.zip</t>
  </si>
  <si>
    <t>https://content.staatsbibliothek-berlin.de/dc/74396473X.ocr.zip</t>
  </si>
  <si>
    <t>https://content.staatsbibliothek-berlin.de/dc/74396568X.ocr.zip</t>
  </si>
  <si>
    <t>https://content.staatsbibliothek-berlin.de/dc/746196067.ocr.zip</t>
  </si>
  <si>
    <t>https://content.staatsbibliothek-berlin.de/dc/766732835.ocr.zip</t>
  </si>
  <si>
    <t>https://content.staatsbibliothek-berlin.de/dc/743946618.ocr.zip</t>
  </si>
  <si>
    <t>https://content.staatsbibliothek-berlin.de/dc/768208866.ocr.zip</t>
  </si>
  <si>
    <t>https://content.staatsbibliothek-berlin.de/dc/770159389.ocr.zip</t>
  </si>
  <si>
    <t>https://content.staatsbibliothek-berlin.de/dc/745593933.ocr.zip</t>
  </si>
  <si>
    <t>https://content.staatsbibliothek-berlin.de/dc/744073804.ocr.zip</t>
  </si>
  <si>
    <t>https://content.staatsbibliothek-berlin.de/dc/745594883.ocr.zip</t>
  </si>
  <si>
    <t>https://content.staatsbibliothek-berlin.de/dc/743676130.ocr.zip</t>
  </si>
  <si>
    <t>https://content.staatsbibliothek-berlin.de/dc/781543223.ocr.zip</t>
  </si>
  <si>
    <t>https://content.staatsbibliothek-berlin.de/dc/766737365.ocr.zip</t>
  </si>
  <si>
    <t>https://content.staatsbibliothek-berlin.de/dc/781816092.ocr.zip</t>
  </si>
  <si>
    <t>https://content.staatsbibliothek-berlin.de/dc/745595472.ocr.zip</t>
  </si>
  <si>
    <t>https://content.staatsbibliothek-berlin.de/dc/742544176.ocr.zip</t>
  </si>
  <si>
    <t>https://content.staatsbibliothek-berlin.de/dc/744074843.ocr.zip</t>
  </si>
  <si>
    <t>https://content.staatsbibliothek-berlin.de/dc/743703855.ocr.zip</t>
  </si>
  <si>
    <t>https://content.staatsbibliothek-berlin.de/dc/766737594.ocr.zip</t>
  </si>
  <si>
    <t>https://content.staatsbibliothek-berlin.de/dc/771615655.ocr.zip</t>
  </si>
  <si>
    <t>https://content.staatsbibliothek-berlin.de/dc/781813794.ocr.zip</t>
  </si>
  <si>
    <t>https://content.staatsbibliothek-berlin.de/dc/756453194.ocr.zip</t>
  </si>
  <si>
    <t>https://content.staatsbibliothek-berlin.de/dc/771013175.ocr.zip</t>
  </si>
  <si>
    <t>https://content.staatsbibliothek-berlin.de/dc/745615910.ocr.zip</t>
  </si>
  <si>
    <t>https://content.staatsbibliothek-berlin.de/dc/742422704.ocr.zip</t>
  </si>
  <si>
    <t>https://content.staatsbibliothek-berlin.de/dc/769906591.ocr.zip</t>
  </si>
  <si>
    <t>https://content.staatsbibliothek-berlin.de/dc/742562468.ocr.zip</t>
  </si>
  <si>
    <t>https://content.staatsbibliothek-berlin.de/dc/743948327.ocr.zip</t>
  </si>
  <si>
    <t>https://content.staatsbibliothek-berlin.de/dc/741295784.ocr.zip</t>
  </si>
  <si>
    <t>https://content.staatsbibliothek-berlin.de/dc/743955099.ocr.zip</t>
  </si>
  <si>
    <t>https://content.staatsbibliothek-berlin.de/dc/741194392.ocr.zip</t>
  </si>
  <si>
    <t>https://content.staatsbibliothek-berlin.de/dc/745730221.ocr.zip</t>
  </si>
  <si>
    <t>https://content.staatsbibliothek-berlin.de/dc/742703983.ocr.zip</t>
  </si>
  <si>
    <t>https://content.staatsbibliothek-berlin.de/dc/745861873.ocr.zip</t>
  </si>
  <si>
    <t>https://content.staatsbibliothek-berlin.de/dc/746028377.ocr.zip</t>
  </si>
  <si>
    <t>https://content.staatsbibliothek-berlin.de/dc/745605370.ocr.zip</t>
  </si>
  <si>
    <t>https://content.staatsbibliothek-berlin.de/dc/744899338.ocr.zip</t>
  </si>
  <si>
    <t>https://content.staatsbibliothek-berlin.de/dc/769086349.ocr.zip</t>
  </si>
  <si>
    <t>https://content.staatsbibliothek-berlin.de/dc/743976339.ocr.zip</t>
  </si>
  <si>
    <t>https://content.staatsbibliothek-berlin.de/dc/742250377.ocr.zip</t>
  </si>
  <si>
    <t>https://content.staatsbibliothek-berlin.de/dc/744070074.ocr.zip</t>
  </si>
  <si>
    <t>https://content.staatsbibliothek-berlin.de/dc/749919507.ocr.zip</t>
  </si>
  <si>
    <t>https://content.staatsbibliothek-berlin.de/dc/745115985.ocr.zip</t>
  </si>
  <si>
    <t>https://content.staatsbibliothek-berlin.de/dc/743947525.ocr.zip</t>
  </si>
  <si>
    <t>https://content.staatsbibliothek-berlin.de/dc/771561814.ocr.zip</t>
  </si>
  <si>
    <t>https://content.staatsbibliothek-berlin.de/dc/743884388.ocr.zip</t>
  </si>
  <si>
    <t>https://content.staatsbibliothek-berlin.de/dc/768209382.ocr.zip</t>
  </si>
  <si>
    <t>https://content.staatsbibliothek-berlin.de/dc/756453623.ocr.zip</t>
  </si>
  <si>
    <t>https://content.staatsbibliothek-berlin.de/dc/745599478.ocr.zip</t>
  </si>
  <si>
    <t>https://content.staatsbibliothek-berlin.de/dc/741281317.ocr.zip</t>
  </si>
  <si>
    <t>https://content.staatsbibliothek-berlin.de/dc/745731295.ocr.zip</t>
  </si>
  <si>
    <t>https://content.staatsbibliothek-berlin.de/dc/74407780X.ocr.zip</t>
  </si>
  <si>
    <t>https://content.staatsbibliothek-berlin.de/dc/743980093.ocr.zip</t>
  </si>
  <si>
    <t>https://content.staatsbibliothek-berlin.de/dc/743881400.ocr.zip</t>
  </si>
  <si>
    <t>https://content.staatsbibliothek-berlin.de/dc/745601456.ocr.zip</t>
  </si>
  <si>
    <t>https://content.staatsbibliothek-berlin.de/dc/74396683X.ocr.zip</t>
  </si>
  <si>
    <t>https://content.staatsbibliothek-berlin.de/dc/746688547.ocr.zip</t>
  </si>
  <si>
    <t>https://content.staatsbibliothek-berlin.de/dc/744748682.ocr.zip</t>
  </si>
  <si>
    <t>https://content.staatsbibliothek-berlin.de/dc/745601928.ocr.zip</t>
  </si>
  <si>
    <t>https://content.staatsbibliothek-berlin.de/dc/745597742.ocr.zip</t>
  </si>
  <si>
    <t>https://content.staatsbibliothek-berlin.de/dc/746148534.ocr.zip</t>
  </si>
  <si>
    <t>https://content.staatsbibliothek-berlin.de/dc/745136990.ocr.zip</t>
  </si>
  <si>
    <t>https://content.staatsbibliothek-berlin.de/dc/745190871.ocr.zip</t>
  </si>
  <si>
    <t>https://content.staatsbibliothek-berlin.de/dc/744082358.ocr.zip</t>
  </si>
  <si>
    <t>https://content.staatsbibliothek-berlin.de/dc/741299925.ocr.zip</t>
  </si>
  <si>
    <t>https://content.staatsbibliothek-berlin.de/dc/743881737.ocr.zip</t>
  </si>
  <si>
    <t>https://content.staatsbibliothek-berlin.de/dc/757122353.ocr.zip</t>
  </si>
  <si>
    <t>https://content.staatsbibliothek-berlin.de/dc/743643984.ocr.zip</t>
  </si>
  <si>
    <t>https://content.staatsbibliothek-berlin.de/dc/771015666.ocr.zip</t>
  </si>
  <si>
    <t>https://content.staatsbibliothek-berlin.de/dc/744085411.ocr.zip</t>
  </si>
  <si>
    <t>https://content.staatsbibliothek-berlin.de/dc/746210493.ocr.zip</t>
  </si>
  <si>
    <t>https://content.staatsbibliothek-berlin.de/dc/749898577.ocr.zip</t>
  </si>
  <si>
    <t>https://content.staatsbibliothek-berlin.de/dc/770455565.ocr.zip</t>
  </si>
  <si>
    <t>https://content.staatsbibliothek-berlin.de/dc/770456723.ocr.zip</t>
  </si>
  <si>
    <t>https://content.staatsbibliothek-berlin.de/dc/745829740.ocr.zip</t>
  </si>
  <si>
    <t>https://content.staatsbibliothek-berlin.de/dc/770849091.ocr.zip</t>
  </si>
  <si>
    <t>https://content.staatsbibliothek-berlin.de/dc/742491862.ocr.zip</t>
  </si>
  <si>
    <t>https://content.staatsbibliothek-berlin.de/dc/745863191.ocr.zip</t>
  </si>
  <si>
    <t>https://content.staatsbibliothek-berlin.de/dc/770149146.ocr.zip</t>
  </si>
  <si>
    <t>https://content.staatsbibliothek-berlin.de/dc/770850928.ocr.zip</t>
  </si>
  <si>
    <t>https://content.staatsbibliothek-berlin.de/dc/743677439.ocr.zip</t>
  </si>
  <si>
    <t>https://content.staatsbibliothek-berlin.de/dc/744082560.ocr.zip</t>
  </si>
  <si>
    <t>https://content.staatsbibliothek-berlin.de/dc/767043464.ocr.zip</t>
  </si>
  <si>
    <t>https://content.staatsbibliothek-berlin.de/dc/745997465.ocr.zip</t>
  </si>
  <si>
    <t>https://content.staatsbibliothek-berlin.de/dc/745606369.ocr.zip</t>
  </si>
  <si>
    <t>https://content.staatsbibliothek-berlin.de/dc/744749980.ocr.zip</t>
  </si>
  <si>
    <t>https://content.staatsbibliothek-berlin.de/dc/742276988.ocr.zip</t>
  </si>
  <si>
    <t>https://content.staatsbibliothek-berlin.de/dc/741715503.ocr.zip</t>
  </si>
  <si>
    <t>https://content.staatsbibliothek-berlin.de/dc/770854133.ocr.zip</t>
  </si>
  <si>
    <t>https://content.staatsbibliothek-berlin.de/dc/749925868.ocr.zip</t>
  </si>
  <si>
    <t>https://content.staatsbibliothek-berlin.de/dc/742428451.ocr.zip</t>
  </si>
  <si>
    <t>https://content.staatsbibliothek-berlin.de/dc/81792714X.ocr.zip</t>
  </si>
  <si>
    <t>https://content.staatsbibliothek-berlin.de/dc/751011193.ocr.zip</t>
  </si>
  <si>
    <t>https://content.staatsbibliothek-berlin.de/dc/750737867.ocr.zip</t>
  </si>
  <si>
    <t>https://content.staatsbibliothek-berlin.de/dc/751184136.ocr.zip</t>
  </si>
  <si>
    <t>https://content.staatsbibliothek-berlin.de/dc/74543875X.ocr.zip</t>
  </si>
  <si>
    <t>https://content.staatsbibliothek-berlin.de/dc/74128393X.ocr.zip</t>
  </si>
  <si>
    <t>https://content.staatsbibliothek-berlin.de/dc/741358581.ocr.zip</t>
  </si>
  <si>
    <t>https://content.staatsbibliothek-berlin.de/dc/744060109.ocr.zip</t>
  </si>
  <si>
    <t>https://content.staatsbibliothek-berlin.de/dc/745849334.ocr.zip</t>
  </si>
  <si>
    <t>https://content.staatsbibliothek-berlin.de/dc/74513159X.ocr.zip</t>
  </si>
  <si>
    <t>https://content.staatsbibliothek-berlin.de/dc/744070864.ocr.zip</t>
  </si>
  <si>
    <t>https://content.staatsbibliothek-berlin.de/dc/745280935.ocr.zip</t>
  </si>
  <si>
    <t>https://content.staatsbibliothek-berlin.de/dc/770492967.ocr.zip</t>
  </si>
  <si>
    <t>https://content.staatsbibliothek-berlin.de/dc/743868307.ocr.zip</t>
  </si>
  <si>
    <t>https://content.staatsbibliothek-berlin.de/dc/745594204.ocr.zip</t>
  </si>
  <si>
    <t>https://content.staatsbibliothek-berlin.de/dc/75640987X.ocr.zip</t>
  </si>
  <si>
    <t>https://content.staatsbibliothek-berlin.de/dc/744751209.ocr.zip</t>
  </si>
  <si>
    <t>https://content.staatsbibliothek-berlin.de/dc/744903149.ocr.zip</t>
  </si>
  <si>
    <t>https://content.staatsbibliothek-berlin.de/dc/746350252.ocr.zip</t>
  </si>
  <si>
    <t>https://content.staatsbibliothek-berlin.de/dc/744045967.ocr.zip</t>
  </si>
  <si>
    <t>https://content.staatsbibliothek-berlin.de/dc/742551601.ocr.zip</t>
  </si>
  <si>
    <t>https://content.staatsbibliothek-berlin.de/dc/745591698.ocr.zip</t>
  </si>
  <si>
    <t>https://content.staatsbibliothek-berlin.de/dc/745123597.ocr.zip</t>
  </si>
  <si>
    <t>https://content.staatsbibliothek-berlin.de/dc/769114202.ocr.zip</t>
  </si>
  <si>
    <t>https://content.staatsbibliothek-berlin.de/dc/746000456.ocr.zip</t>
  </si>
  <si>
    <t>https://content.staatsbibliothek-berlin.de/dc/771543808.ocr.zip</t>
  </si>
  <si>
    <t>https://content.staatsbibliothek-berlin.de/dc/74368723X.ocr.zip</t>
  </si>
  <si>
    <t>https://content.staatsbibliothek-berlin.de/dc/742556115.ocr.zip</t>
  </si>
  <si>
    <t>https://content.staatsbibliothek-berlin.de/dc/742090434.ocr.zip</t>
  </si>
  <si>
    <t>https://content.staatsbibliothek-berlin.de/dc/74619515X.ocr.zip</t>
  </si>
  <si>
    <t>https://content.staatsbibliothek-berlin.de/dc/746172389.ocr.zip</t>
  </si>
  <si>
    <t>https://content.staatsbibliothek-berlin.de/dc/745723748.ocr.zip</t>
  </si>
  <si>
    <t>https://content.staatsbibliothek-berlin.de/dc/745725198.ocr.zip</t>
  </si>
  <si>
    <t>https://content.staatsbibliothek-berlin.de/dc/751309451.ocr.zip</t>
  </si>
  <si>
    <t>https://content.staatsbibliothek-berlin.de/dc/770184375.ocr.zip</t>
  </si>
  <si>
    <t>https://content.staatsbibliothek-berlin.de/dc/771542097.ocr.zip</t>
  </si>
  <si>
    <t>https://content.staatsbibliothek-berlin.de/dc/770545920.ocr.zip</t>
  </si>
  <si>
    <t>https://content.staatsbibliothek-berlin.de/dc/745999409.ocr.zip</t>
  </si>
  <si>
    <t>https://content.staatsbibliothek-berlin.de/dc/743875605.ocr.zip</t>
  </si>
  <si>
    <t>https://content.staatsbibliothek-berlin.de/dc/742072193.ocr.zip</t>
  </si>
  <si>
    <t>https://content.staatsbibliothek-berlin.de/dc/743686411.ocr.zip</t>
  </si>
  <si>
    <t>https://content.staatsbibliothek-berlin.de/dc/742553876.ocr.zip</t>
  </si>
  <si>
    <t>https://content.staatsbibliothek-berlin.de/dc/769045324.ocr.zip</t>
  </si>
  <si>
    <t>https://content.staatsbibliothek-berlin.de/dc/742086356.ocr.zip</t>
  </si>
  <si>
    <t>https://content.staatsbibliothek-berlin.de/dc/741639092.ocr.zip</t>
  </si>
  <si>
    <t>https://content.staatsbibliothek-berlin.de/dc/757127320.ocr.zip</t>
  </si>
  <si>
    <t>https://content.staatsbibliothek-berlin.de/dc/743862635.ocr.zip</t>
  </si>
  <si>
    <t>https://content.staatsbibliothek-berlin.de/dc/741503263.ocr.zip</t>
  </si>
  <si>
    <t>https://content.staatsbibliothek-berlin.de/dc/769113605.ocr.zip</t>
  </si>
  <si>
    <t>https://content.staatsbibliothek-berlin.de/dc/746056303.ocr.zip</t>
  </si>
  <si>
    <t>https://content.staatsbibliothek-berlin.de/dc/742088790.ocr.zip</t>
  </si>
  <si>
    <t>https://content.staatsbibliothek-berlin.de/dc/742570010.ocr.zip</t>
  </si>
  <si>
    <t>https://content.staatsbibliothek-berlin.de/dc/743857429.ocr.zip</t>
  </si>
  <si>
    <t>https://content.staatsbibliothek-berlin.de/dc/744047501.ocr.zip</t>
  </si>
  <si>
    <t>https://content.staatsbibliothek-berlin.de/dc/756441307.ocr.zip</t>
  </si>
  <si>
    <t>https://content.staatsbibliothek-berlin.de/dc/745232752.ocr.zip</t>
  </si>
  <si>
    <t>https://content.staatsbibliothek-berlin.de/dc/746141734.ocr.zip</t>
  </si>
  <si>
    <t>https://content.staatsbibliothek-berlin.de/dc/770576176.ocr.zip</t>
  </si>
  <si>
    <t>https://content.staatsbibliothek-berlin.de/dc/769377319.ocr.zip</t>
  </si>
  <si>
    <t>https://content.staatsbibliothek-berlin.de/dc/771005121.ocr.zip</t>
  </si>
  <si>
    <t>https://content.staatsbibliothek-berlin.de/dc/74602598X.ocr.zip</t>
  </si>
  <si>
    <t>https://content.staatsbibliothek-berlin.de/dc/781610877.ocr.zip</t>
  </si>
  <si>
    <t>https://content.staatsbibliothek-berlin.de/dc/742584038.ocr.zip</t>
  </si>
  <si>
    <t>https://content.staatsbibliothek-berlin.de/dc/75668742X.ocr.zip</t>
  </si>
  <si>
    <t>https://content.staatsbibliothek-berlin.de/dc/770852165.ocr.zip</t>
  </si>
  <si>
    <t>https://content.staatsbibliothek-berlin.de/dc/741220075.ocr.zip</t>
  </si>
  <si>
    <t>https://content.staatsbibliothek-berlin.de/dc/741711567.ocr.zip</t>
  </si>
  <si>
    <t>https://content.staatsbibliothek-berlin.de/dc/741302233.ocr.zip</t>
  </si>
  <si>
    <t>https://content.staatsbibliothek-berlin.de/dc/743867688.ocr.zip</t>
  </si>
  <si>
    <t>https://content.staatsbibliothek-berlin.de/dc/745600476.ocr.zip</t>
  </si>
  <si>
    <t>https://content.staatsbibliothek-berlin.de/dc/742424677.ocr.zip</t>
  </si>
  <si>
    <t>https://content.staatsbibliothek-berlin.de/dc/769904386.ocr.zip</t>
  </si>
  <si>
    <t>https://content.staatsbibliothek-berlin.de/dc/74244239X.ocr.zip</t>
  </si>
  <si>
    <t>https://content.staatsbibliothek-berlin.de/dc/743865790.ocr.zip</t>
  </si>
  <si>
    <t>https://content.staatsbibliothek-berlin.de/dc/746242123.ocr.zip</t>
  </si>
  <si>
    <t>https://content.staatsbibliothek-berlin.de/dc/742561984.ocr.zip</t>
  </si>
  <si>
    <t>https://content.staatsbibliothek-berlin.de/dc/74489056X.ocr.zip</t>
  </si>
  <si>
    <t>https://content.staatsbibliothek-berlin.de/dc/769901565.ocr.zip</t>
  </si>
  <si>
    <t>https://content.staatsbibliothek-berlin.de/dc/745866867.ocr.zip</t>
  </si>
  <si>
    <t>https://content.staatsbibliothek-berlin.de/dc/780594185.ocr.zip</t>
  </si>
  <si>
    <t>https://content.staatsbibliothek-berlin.de/dc/74572633X.ocr.zip</t>
  </si>
  <si>
    <t>https://content.staatsbibliothek-berlin.de/dc/742061604.ocr.zip</t>
  </si>
  <si>
    <t>https://content.staatsbibliothek-berlin.de/dc/741357461.ocr.zip</t>
  </si>
  <si>
    <t>https://content.staatsbibliothek-berlin.de/dc/742267695.ocr.zip</t>
  </si>
  <si>
    <t>https://content.staatsbibliothek-berlin.de/dc/741222795.ocr.zip</t>
  </si>
  <si>
    <t>https://content.staatsbibliothek-berlin.de/dc/74518961X.ocr.zip</t>
  </si>
  <si>
    <t>https://content.staatsbibliothek-berlin.de/dc/771307942.ocr.zip</t>
  </si>
  <si>
    <t>https://content.staatsbibliothek-berlin.de/dc/741291576.ocr.zip</t>
  </si>
  <si>
    <t>https://content.staatsbibliothek-berlin.de/dc/745729193.ocr.zip</t>
  </si>
  <si>
    <t>https://content.staatsbibliothek-berlin.de/dc/743680650.ocr.zip</t>
  </si>
  <si>
    <t>https://content.staatsbibliothek-berlin.de/dc/745826962.ocr.zip</t>
  </si>
  <si>
    <t>https://content.staatsbibliothek-berlin.de/dc/769122639.ocr.zip</t>
  </si>
  <si>
    <t>https://content.staatsbibliothek-berlin.de/dc/745124577.ocr.zip</t>
  </si>
  <si>
    <t>https://content.staatsbibliothek-berlin.de/dc/782000746.ocr.zip</t>
  </si>
  <si>
    <t>https://content.staatsbibliothek-berlin.de/dc/745825478.ocr.zip</t>
  </si>
  <si>
    <t>https://content.staatsbibliothek-berlin.de/dc/746175000.ocr.zip</t>
  </si>
  <si>
    <t>https://content.staatsbibliothek-berlin.de/dc/743962850.ocr.zip</t>
  </si>
  <si>
    <t>https://content.staatsbibliothek-berlin.de/dc/756442680.ocr.zip</t>
  </si>
  <si>
    <t>https://content.staatsbibliothek-berlin.de/dc/743863518.ocr.zip</t>
  </si>
  <si>
    <t>https://content.staatsbibliothek-berlin.de/dc/756443156.ocr.zip</t>
  </si>
  <si>
    <t>https://content.staatsbibliothek-berlin.de/dc/745852416.ocr.zip</t>
  </si>
  <si>
    <t>https://content.staatsbibliothek-berlin.de/dc/769111769.ocr.zip</t>
  </si>
  <si>
    <t>https://content.staatsbibliothek-berlin.de/dc/770919987.ocr.zip</t>
  </si>
  <si>
    <t>https://content.staatsbibliothek-berlin.de/dc/769115691.ocr.zip</t>
  </si>
  <si>
    <t>https://content.staatsbibliothek-berlin.de/dc/746022158.ocr.zip</t>
  </si>
  <si>
    <t>https://content.staatsbibliothek-berlin.de/dc/756677033.ocr.zip</t>
  </si>
  <si>
    <t>https://content.staatsbibliothek-berlin.de/dc/780589653.ocr.zip</t>
  </si>
  <si>
    <t>https://content.staatsbibliothek-berlin.de/dc/742553841.ocr.zip</t>
  </si>
  <si>
    <t>https://content.staatsbibliothek-berlin.de/dc/745466532.ocr.zip</t>
  </si>
  <si>
    <t>https://content.staatsbibliothek-berlin.de/dc/745432395.ocr.zip</t>
  </si>
  <si>
    <t>https://content.staatsbibliothek-berlin.de/dc/745129129.ocr.zip</t>
  </si>
  <si>
    <t>https://content.staatsbibliothek-berlin.de/dc/74528115X.ocr.zip</t>
  </si>
  <si>
    <t>https://content.staatsbibliothek-berlin.de/dc/744070821.ocr.zip</t>
  </si>
  <si>
    <t>https://content.staatsbibliothek-berlin.de/dc/770495117.ocr.zip</t>
  </si>
  <si>
    <t>https://content.staatsbibliothek-berlin.de/dc/74388289X.ocr.zip</t>
  </si>
  <si>
    <t>https://content.staatsbibliothek-berlin.de/dc/74562586X.ocr.zip</t>
  </si>
  <si>
    <t>https://content.staatsbibliothek-berlin.de/dc/749898801.ocr.zip</t>
  </si>
  <si>
    <t>https://content.staatsbibliothek-berlin.de/dc/769889549.ocr.zip</t>
  </si>
  <si>
    <t>https://content.staatsbibliothek-berlin.de/dc/745121772.ocr.zip</t>
  </si>
  <si>
    <t>https://content.staatsbibliothek-berlin.de/dc/741341336.ocr.zip</t>
  </si>
  <si>
    <t>https://content.staatsbibliothek-berlin.de/dc/745589456.ocr.zip</t>
  </si>
  <si>
    <t>https://content.staatsbibliothek-berlin.de/dc/741298562.ocr.zip</t>
  </si>
  <si>
    <t>https://content.staatsbibliothek-berlin.de/dc/740909703.ocr.zip</t>
  </si>
  <si>
    <t>https://content.staatsbibliothek-berlin.de/dc/745599966.ocr.zip</t>
  </si>
  <si>
    <t>https://content.staatsbibliothek-berlin.de/dc/745124623.ocr.zip</t>
  </si>
  <si>
    <t>https://content.staatsbibliothek-berlin.de/dc/771049552.ocr.zip</t>
  </si>
  <si>
    <t>https://content.staatsbibliothek-berlin.de/dc/742274357.ocr.zip</t>
  </si>
  <si>
    <t>https://content.staatsbibliothek-berlin.de/dc/745262686.ocr.zip</t>
  </si>
  <si>
    <t>https://content.staatsbibliothek-berlin.de/dc/781914949.ocr.zip</t>
  </si>
  <si>
    <t>https://content.staatsbibliothek-berlin.de/dc/741714515.ocr.zip</t>
  </si>
  <si>
    <t>https://content.staatsbibliothek-berlin.de/dc/770371299.ocr.zip</t>
  </si>
  <si>
    <t>https://content.staatsbibliothek-berlin.de/dc/767229711.ocr.zip</t>
  </si>
  <si>
    <t>https://content.staatsbibliothek-berlin.de/dc/743878809.ocr.zip</t>
  </si>
  <si>
    <t>https://content.staatsbibliothek-berlin.de/dc/741141574.ocr.zip</t>
  </si>
  <si>
    <t>https://content.staatsbibliothek-berlin.de/dc/742718883.ocr.zip</t>
  </si>
  <si>
    <t>https://content.staatsbibliothek-berlin.de/dc/744747376.ocr.zip</t>
  </si>
  <si>
    <t>https://content.staatsbibliothek-berlin.de/dc/749885904.ocr.zip</t>
  </si>
  <si>
    <t>https://content.staatsbibliothek-berlin.de/dc/745122426.ocr.zip</t>
  </si>
  <si>
    <t>https://content.staatsbibliothek-berlin.de/dc/744088194.ocr.zip</t>
  </si>
  <si>
    <t>https://content.staatsbibliothek-berlin.de/dc/749888067.ocr.zip</t>
  </si>
  <si>
    <t>https://content.staatsbibliothek-berlin.de/dc/770371949.ocr.zip</t>
  </si>
  <si>
    <t>https://content.staatsbibliothek-berlin.de/dc/745278302.ocr.zip</t>
  </si>
  <si>
    <t>https://content.staatsbibliothek-berlin.de/dc/770963641.ocr.zip</t>
  </si>
  <si>
    <t>https://content.staatsbibliothek-berlin.de/dc/770469868.ocr.zip</t>
  </si>
  <si>
    <t>https://content.staatsbibliothek-berlin.de/dc/745844510.ocr.zip</t>
  </si>
  <si>
    <t>https://content.staatsbibliothek-berlin.de/dc/741286416.ocr.zip</t>
  </si>
  <si>
    <t>https://content.staatsbibliothek-berlin.de/dc/743858840.ocr.zip</t>
  </si>
  <si>
    <t>https://content.staatsbibliothek-berlin.de/dc/745593526.ocr.zip</t>
  </si>
  <si>
    <t>https://content.staatsbibliothek-berlin.de/dc/745867944.ocr.zip</t>
  </si>
  <si>
    <t>https://content.staatsbibliothek-berlin.de/dc/745605753.ocr.zip</t>
  </si>
  <si>
    <t>https://content.staatsbibliothek-berlin.de/dc/756691540.ocr.zip</t>
  </si>
  <si>
    <t>https://content.staatsbibliothek-berlin.de/dc/741642123.ocr.zip</t>
  </si>
  <si>
    <t>https://content.staatsbibliothek-berlin.de/dc/770449964.ocr.zip</t>
  </si>
  <si>
    <t>https://content.staatsbibliothek-berlin.de/dc/749903856.ocr.zip</t>
  </si>
  <si>
    <t>https://content.staatsbibliothek-berlin.de/dc/742572021.ocr.zip</t>
  </si>
  <si>
    <t>https://content.staatsbibliothek-berlin.de/dc/770272266.ocr.zip</t>
  </si>
  <si>
    <t>https://content.staatsbibliothek-berlin.de/dc/770494404.ocr.zip</t>
  </si>
  <si>
    <t>https://content.staatsbibliothek-berlin.de/dc/745144403.ocr.zip</t>
  </si>
  <si>
    <t>https://content.staatsbibliothek-berlin.de/dc/744062802.ocr.zip</t>
  </si>
  <si>
    <t>https://content.staatsbibliothek-berlin.de/dc/745727425.ocr.zip</t>
  </si>
  <si>
    <t>https://content.staatsbibliothek-berlin.de/dc/768530156.ocr.zip</t>
  </si>
  <si>
    <t>https://content.staatsbibliothek-berlin.de/dc/742707105.ocr.zip</t>
  </si>
  <si>
    <t>https://content.staatsbibliothek-berlin.de/dc/745135935.ocr.zip</t>
  </si>
  <si>
    <t>https://content.staatsbibliothek-berlin.de/dc/744056527.ocr.zip</t>
  </si>
  <si>
    <t>https://content.staatsbibliothek-berlin.de/dc/744074193.ocr.zip</t>
  </si>
  <si>
    <t>https://content.staatsbibliothek-berlin.de/dc/745238750.ocr.zip</t>
  </si>
  <si>
    <t>https://content.staatsbibliothek-berlin.de/dc/749505958.ocr.zip</t>
  </si>
  <si>
    <t>https://content.staatsbibliothek-berlin.de/dc/767128508.ocr.zip</t>
  </si>
  <si>
    <t>https://content.staatsbibliothek-berlin.de/dc/745728480.ocr.zip</t>
  </si>
  <si>
    <t>https://content.staatsbibliothek-berlin.de/dc/756563860.ocr.zip</t>
  </si>
  <si>
    <t>https://content.staatsbibliothek-berlin.de/dc/746032498.ocr.zip</t>
  </si>
  <si>
    <t>https://content.staatsbibliothek-berlin.de/dc/745866522.ocr.zip</t>
  </si>
  <si>
    <t>https://content.staatsbibliothek-berlin.de/dc/745157084.ocr.zip</t>
  </si>
  <si>
    <t>https://content.staatsbibliothek-berlin.de/dc/745231470.ocr.zip</t>
  </si>
  <si>
    <t>https://content.staatsbibliothek-berlin.de/dc/746235119.ocr.zip</t>
  </si>
  <si>
    <t>https://content.staatsbibliothek-berlin.de/dc/745279384.ocr.zip</t>
  </si>
  <si>
    <t>https://content.staatsbibliothek-berlin.de/dc/744071518.ocr.zip</t>
  </si>
  <si>
    <t>https://content.staatsbibliothek-berlin.de/dc/744891477.ocr.zip</t>
  </si>
  <si>
    <t>https://content.staatsbibliothek-berlin.de/dc/742567885.ocr.zip</t>
  </si>
  <si>
    <t>https://content.staatsbibliothek-berlin.de/dc/743638301.ocr.zip</t>
  </si>
  <si>
    <t>https://content.staatsbibliothek-berlin.de/dc/741371243.ocr.zip</t>
  </si>
  <si>
    <t>https://content.staatsbibliothek-berlin.de/dc/745142591.ocr.zip</t>
  </si>
  <si>
    <t>https://content.staatsbibliothek-berlin.de/dc/745212913.ocr.zip</t>
  </si>
  <si>
    <t>https://content.staatsbibliothek-berlin.de/dc/745125581.ocr.zip</t>
  </si>
  <si>
    <t>https://content.staatsbibliothek-berlin.de/dc/770552722.ocr.zip</t>
  </si>
  <si>
    <t>https://content.staatsbibliothek-berlin.de/dc/745183891.ocr.zip</t>
  </si>
  <si>
    <t>https://content.staatsbibliothek-berlin.de/dc/744076544.ocr.zip</t>
  </si>
  <si>
    <t>https://content.staatsbibliothek-berlin.de/dc/74599864X.ocr.zip</t>
  </si>
  <si>
    <t>https://content.staatsbibliothek-berlin.de/dc/741711419.ocr.zip</t>
  </si>
  <si>
    <t>https://content.staatsbibliothek-berlin.de/dc/741707314.ocr.zip</t>
  </si>
  <si>
    <t>https://content.staatsbibliothek-berlin.de/dc/742710181.ocr.zip</t>
  </si>
  <si>
    <t>https://content.staatsbibliothek-berlin.de/dc/742443159.ocr.zip</t>
  </si>
  <si>
    <t>https://content.staatsbibliothek-berlin.de/dc/745161839.ocr.zip</t>
  </si>
  <si>
    <t>https://content.staatsbibliothek-berlin.de/dc/77047196X.ocr.zip</t>
  </si>
  <si>
    <t>https://content.staatsbibliothek-berlin.de/dc/745445284.ocr.zip</t>
  </si>
  <si>
    <t>https://content.staatsbibliothek-berlin.de/dc/756347904.ocr.zip</t>
  </si>
  <si>
    <t>https://content.staatsbibliothek-berlin.de/dc/767228383.ocr.zip</t>
  </si>
  <si>
    <t>https://content.staatsbibliothek-berlin.de/dc/767227921.ocr.zip</t>
  </si>
  <si>
    <t>https://content.staatsbibliothek-berlin.de/dc/745437567.ocr.zip</t>
  </si>
  <si>
    <t>https://content.staatsbibliothek-berlin.de/dc/770468993.ocr.zip</t>
  </si>
  <si>
    <t>https://content.staatsbibliothek-berlin.de/dc/745604862.ocr.zip</t>
  </si>
  <si>
    <t>https://content.staatsbibliothek-berlin.de/dc/744077451.ocr.zip</t>
  </si>
  <si>
    <t>https://content.staatsbibliothek-berlin.de/dc/745122655.ocr.zip</t>
  </si>
  <si>
    <t>https://content.staatsbibliothek-berlin.de/dc/745180493.ocr.zip</t>
  </si>
  <si>
    <t>https://content.staatsbibliothek-berlin.de/dc/745238335.ocr.zip</t>
  </si>
  <si>
    <t>https://content.staatsbibliothek-berlin.de/dc/741112043.ocr.zip</t>
  </si>
  <si>
    <t>https://content.staatsbibliothek-berlin.de/dc/744755018.ocr.zip</t>
  </si>
  <si>
    <t>https://content.staatsbibliothek-berlin.de/dc/740864394.ocr.zip</t>
  </si>
  <si>
    <t>https://content.staatsbibliothek-berlin.de/dc/742403793.ocr.zip</t>
  </si>
  <si>
    <t>https://content.staatsbibliothek-berlin.de/dc/746203314.ocr.zip</t>
  </si>
  <si>
    <t>https://content.staatsbibliothek-berlin.de/dc/744851939.ocr.zip</t>
  </si>
  <si>
    <t>https://content.staatsbibliothek-berlin.de/dc/741362864.ocr.zip</t>
  </si>
  <si>
    <t>https://content.staatsbibliothek-berlin.de/dc/742424898.ocr.zip</t>
  </si>
  <si>
    <t>https://content.staatsbibliothek-berlin.de/dc/744753252.ocr.zip</t>
  </si>
  <si>
    <t>https://content.staatsbibliothek-berlin.de/dc/745242189.ocr.zip</t>
  </si>
  <si>
    <t>https://content.staatsbibliothek-berlin.de/dc/742382451.ocr.zip</t>
  </si>
  <si>
    <t>https://content.staatsbibliothek-berlin.de/dc/744074894.ocr.zip</t>
  </si>
  <si>
    <t>https://content.staatsbibliothek-berlin.de/dc/769050549.ocr.zip</t>
  </si>
  <si>
    <t>https://content.staatsbibliothek-berlin.de/dc/742391566.ocr.zip</t>
  </si>
  <si>
    <t>https://content.staatsbibliothek-berlin.de/dc/745442625.ocr.zip</t>
  </si>
  <si>
    <t>https://content.staatsbibliothek-berlin.de/dc/751312576.ocr.zip</t>
  </si>
  <si>
    <t>https://content.staatsbibliothek-berlin.de/dc/74242961X.ocr.zip</t>
  </si>
  <si>
    <t>https://content.staatsbibliothek-berlin.de/dc/744752388.ocr.zip</t>
  </si>
  <si>
    <t>https://content.staatsbibliothek-berlin.de/dc/745241239.ocr.zip</t>
  </si>
  <si>
    <t>https://content.staatsbibliothek-berlin.de/dc/745237185.ocr.zip</t>
  </si>
  <si>
    <t>https://content.staatsbibliothek-berlin.de/dc/767228685.ocr.zip</t>
  </si>
  <si>
    <t>https://content.staatsbibliothek-berlin.de/dc/744053595.ocr.zip</t>
  </si>
  <si>
    <t>https://content.staatsbibliothek-berlin.de/dc/767127765.ocr.zip</t>
  </si>
  <si>
    <t>https://content.staatsbibliothek-berlin.de/dc/740864807.ocr.zip</t>
  </si>
  <si>
    <t>https://content.staatsbibliothek-berlin.de/dc/745239293.ocr.zip</t>
  </si>
  <si>
    <t>https://content.staatsbibliothek-berlin.de/dc/744071119.ocr.zip</t>
  </si>
  <si>
    <t>https://content.staatsbibliothek-berlin.de/dc/742450368.ocr.zip</t>
  </si>
  <si>
    <t>https://content.staatsbibliothek-berlin.de/dc/745258476.ocr.zip</t>
  </si>
  <si>
    <t>https://content.staatsbibliothek-berlin.de/dc/743869559.ocr.zip</t>
  </si>
  <si>
    <t>https://content.staatsbibliothek-berlin.de/dc/769050999.ocr.zip</t>
  </si>
  <si>
    <t>https://content.staatsbibliothek-berlin.de/dc/744754178.ocr.zip</t>
  </si>
  <si>
    <t>https://content.staatsbibliothek-berlin.de/dc/745277063.ocr.zip</t>
  </si>
  <si>
    <t>https://content.staatsbibliothek-berlin.de/dc/743868145.ocr.zip</t>
  </si>
  <si>
    <t>https://content.staatsbibliothek-berlin.de/dc/767126424.ocr.zip</t>
  </si>
  <si>
    <t>https://content.staatsbibliothek-berlin.de/dc/744070201.ocr.zip</t>
  </si>
  <si>
    <t>https://content.staatsbibliothek-berlin.de/dc/768625661.ocr.zip</t>
  </si>
  <si>
    <t>https://content.staatsbibliothek-berlin.de/dc/767128249.ocr.zip</t>
  </si>
  <si>
    <t>https://content.staatsbibliothek-berlin.de/dc/767127188.ocr.zip</t>
  </si>
  <si>
    <t>https://content.staatsbibliothek-berlin.de/dc/745139280.ocr.zip</t>
  </si>
  <si>
    <t>https://content.staatsbibliothek-berlin.de/dc/74111464X.ocr.zip</t>
  </si>
  <si>
    <t>https://content.staatsbibliothek-berlin.de/dc/742418863.ocr.zip</t>
  </si>
  <si>
    <t>https://content.staatsbibliothek-berlin.de/dc/744068800.ocr.zip</t>
  </si>
  <si>
    <t>https://content.staatsbibliothek-berlin.de/dc/745240666.ocr.zip</t>
  </si>
  <si>
    <t>https://content.staatsbibliothek-berlin.de/dc/766434532.ocr.zip</t>
  </si>
  <si>
    <t>https://content.staatsbibliothek-berlin.de/dc/770334636.ocr.zip</t>
  </si>
  <si>
    <t>https://content.staatsbibliothek-berlin.de/dc/745627307.ocr.zip</t>
  </si>
  <si>
    <t>https://content.staatsbibliothek-berlin.de/dc/742067726.ocr.zip</t>
  </si>
  <si>
    <t>https://content.staatsbibliothek-berlin.de/dc/745133282.ocr.zip</t>
  </si>
  <si>
    <t>https://content.staatsbibliothek-berlin.de/dc/769910424.ocr.zip</t>
  </si>
  <si>
    <t>https://content.staatsbibliothek-berlin.de/dc/770079598.ocr.zip</t>
  </si>
  <si>
    <t>https://content.staatsbibliothek-berlin.de/dc/750058099.ocr.zip</t>
  </si>
  <si>
    <t>https://content.staatsbibliothek-berlin.de/dc/770469434.ocr.zip</t>
  </si>
  <si>
    <t>https://content.staatsbibliothek-berlin.de/dc/743680022.ocr.zip</t>
  </si>
  <si>
    <t>https://content.staatsbibliothek-berlin.de/dc/745127436.ocr.zip</t>
  </si>
  <si>
    <t>https://content.staatsbibliothek-berlin.de/dc/742447162.ocr.zip</t>
  </si>
  <si>
    <t>https://content.staatsbibliothek-berlin.de/dc/770291554.ocr.zip</t>
  </si>
  <si>
    <t>https://content.staatsbibliothek-berlin.de/dc/745143385.ocr.zip</t>
  </si>
  <si>
    <t>https://content.staatsbibliothek-berlin.de/dc/744086949.ocr.zip</t>
  </si>
  <si>
    <t>https://content.staatsbibliothek-berlin.de/dc/770184197.ocr.zip</t>
  </si>
  <si>
    <t>https://content.staatsbibliothek-berlin.de/dc/77105226X.ocr.zip</t>
  </si>
  <si>
    <t>https://content.staatsbibliothek-berlin.de/dc/769121217.ocr.zip</t>
  </si>
  <si>
    <t>https://content.staatsbibliothek-berlin.de/dc/742717615.ocr.zip</t>
  </si>
  <si>
    <t>https://content.staatsbibliothek-berlin.de/dc/741452251.ocr.zip</t>
  </si>
  <si>
    <t>https://content.staatsbibliothek-berlin.de/dc/74518166X.ocr.zip</t>
  </si>
  <si>
    <t>https://content.staatsbibliothek-berlin.de/dc/769085091.ocr.zip</t>
  </si>
  <si>
    <t>https://content.staatsbibliothek-berlin.de/dc/770952127.ocr.zip</t>
  </si>
  <si>
    <t>https://content.staatsbibliothek-berlin.de/dc/74511976X.ocr.zip</t>
  </si>
  <si>
    <t>https://content.staatsbibliothek-berlin.de/dc/74512478X.ocr.zip</t>
  </si>
  <si>
    <t>https://content.staatsbibliothek-berlin.de/dc/743640594.ocr.zip</t>
  </si>
  <si>
    <t>https://content.staatsbibliothek-berlin.de/dc/745234216.ocr.zip</t>
  </si>
  <si>
    <t>https://content.staatsbibliothek-berlin.de/dc/746636121.ocr.zip</t>
  </si>
  <si>
    <t>https://content.staatsbibliothek-berlin.de/dc/746039492.ocr.zip</t>
  </si>
  <si>
    <t>https://content.staatsbibliothek-berlin.de/dc/746279523.ocr.zip</t>
  </si>
  <si>
    <t>https://content.staatsbibliothek-berlin.de/dc/742528359.ocr.zip</t>
  </si>
  <si>
    <t>https://content.staatsbibliothek-berlin.de/dc/749886366.ocr.zip</t>
  </si>
  <si>
    <t>https://content.staatsbibliothek-berlin.de/dc/745281222.ocr.zip</t>
  </si>
  <si>
    <t>https://content.staatsbibliothek-berlin.de/dc/745121608.ocr.zip</t>
  </si>
  <si>
    <t>https://content.staatsbibliothek-berlin.de/dc/742256278.ocr.zip</t>
  </si>
  <si>
    <t>https://content.staatsbibliothek-berlin.de/dc/743873076.ocr.zip</t>
  </si>
  <si>
    <t>https://content.staatsbibliothek-berlin.de/dc/743882032.ocr.zip</t>
  </si>
  <si>
    <t>https://content.staatsbibliothek-berlin.de/dc/742707784.ocr.zip</t>
  </si>
  <si>
    <t>https://content.staatsbibliothek-berlin.de/dc/744892481.ocr.zip</t>
  </si>
  <si>
    <t>https://content.staatsbibliothek-berlin.de/dc/766734536.ocr.zip</t>
  </si>
  <si>
    <t>https://content.staatsbibliothek-berlin.de/dc/745188206.ocr.zip</t>
  </si>
  <si>
    <t>https://content.staatsbibliothek-berlin.de/dc/745157580.ocr.zip</t>
  </si>
  <si>
    <t>https://content.staatsbibliothek-berlin.de/dc/770280080.ocr.zip</t>
  </si>
  <si>
    <t>https://content.staatsbibliothek-berlin.de/dc/742269728.ocr.zip</t>
  </si>
  <si>
    <t>https://content.staatsbibliothek-berlin.de/dc/74603122X.ocr.zip</t>
  </si>
  <si>
    <t>https://content.staatsbibliothek-berlin.de/dc/74242667X.ocr.zip</t>
  </si>
  <si>
    <t>https://content.staatsbibliothek-berlin.de/dc/746240198.ocr.zip</t>
  </si>
  <si>
    <t>https://content.staatsbibliothek-berlin.de/dc/741712687.ocr.zip</t>
  </si>
  <si>
    <t>https://content.staatsbibliothek-berlin.de/dc/770967787.ocr.zip</t>
  </si>
  <si>
    <t>https://content.staatsbibliothek-berlin.de/dc/744087694.ocr.zip</t>
  </si>
  <si>
    <t>https://content.staatsbibliothek-berlin.de/dc/744081750.ocr.zip</t>
  </si>
  <si>
    <t>https://content.staatsbibliothek-berlin.de/dc/766842622.ocr.zip</t>
  </si>
  <si>
    <t>https://content.staatsbibliothek-berlin.de/dc/742565394.ocr.zip</t>
  </si>
  <si>
    <t>https://content.staatsbibliothek-berlin.de/dc/746045352.ocr.zip</t>
  </si>
  <si>
    <t>https://content.staatsbibliothek-berlin.de/dc/741140233.ocr.zip</t>
  </si>
  <si>
    <t>https://content.staatsbibliothek-berlin.de/dc/746053894.ocr.zip</t>
  </si>
  <si>
    <t>https://content.staatsbibliothek-berlin.de/dc/745599613.ocr.zip</t>
  </si>
  <si>
    <t>https://content.staatsbibliothek-berlin.de/dc/769091229.ocr.zip</t>
  </si>
  <si>
    <t>https://content.staatsbibliothek-berlin.de/dc/74616453X.ocr.zip</t>
  </si>
  <si>
    <t>https://content.staatsbibliothek-berlin.de/dc/744084148.ocr.zip</t>
  </si>
  <si>
    <t>https://content.staatsbibliothek-berlin.de/dc/741705656.ocr.zip</t>
  </si>
  <si>
    <t>https://content.staatsbibliothek-berlin.de/dc/745229956.ocr.zip</t>
  </si>
  <si>
    <t>https://content.staatsbibliothek-berlin.de/dc/770363806.ocr.zip</t>
  </si>
  <si>
    <t>https://content.staatsbibliothek-berlin.de/dc/743704401.ocr.zip</t>
  </si>
  <si>
    <t>https://content.staatsbibliothek-berlin.de/dc/767870190.ocr.zip</t>
  </si>
  <si>
    <t>https://content.staatsbibliothek-berlin.de/dc/745215734.ocr.zip</t>
  </si>
  <si>
    <t>https://content.staatsbibliothek-berlin.de/dc/743673476.ocr.zip</t>
  </si>
  <si>
    <t>https://content.staatsbibliothek-berlin.de/dc/742272494.ocr.zip</t>
  </si>
  <si>
    <t>https://content.staatsbibliothek-berlin.de/dc/743858506.ocr.zip</t>
  </si>
  <si>
    <t>https://content.staatsbibliothek-berlin.de/dc/745133452.ocr.zip</t>
  </si>
  <si>
    <t>https://content.staatsbibliothek-berlin.de/dc/74256570X.ocr.zip</t>
  </si>
  <si>
    <t>https://content.staatsbibliothek-berlin.de/dc/745443915.ocr.zip</t>
  </si>
  <si>
    <t>https://content.staatsbibliothek-berlin.de/dc/745865518.ocr.zip</t>
  </si>
  <si>
    <t>https://content.staatsbibliothek-berlin.de/dc/770454720.ocr.zip</t>
  </si>
  <si>
    <t>https://content.staatsbibliothek-berlin.de/dc/74253507X.ocr.zip</t>
  </si>
  <si>
    <t>https://content.staatsbibliothek-berlin.de/dc/770601154.ocr.zip</t>
  </si>
  <si>
    <t>https://content.staatsbibliothek-berlin.de/dc/745219993.ocr.zip</t>
  </si>
  <si>
    <t>https://content.staatsbibliothek-berlin.de/dc/741105748.ocr.zip</t>
  </si>
  <si>
    <t>https://content.staatsbibliothek-berlin.de/dc/745453376.ocr.zip</t>
  </si>
  <si>
    <t>https://content.staatsbibliothek-berlin.de/dc/745126405.ocr.zip</t>
  </si>
  <si>
    <t>https://content.staatsbibliothek-berlin.de/dc/771057520.ocr.zip</t>
  </si>
  <si>
    <t>https://content.staatsbibliothek-berlin.de/dc/77029345X.ocr.zip</t>
  </si>
  <si>
    <t>https://content.staatsbibliothek-berlin.de/dc/745115373.ocr.zip</t>
  </si>
  <si>
    <t>https://content.staatsbibliothek-berlin.de/dc/767131002.ocr.zip</t>
  </si>
  <si>
    <t>https://content.staatsbibliothek-berlin.de/dc/743639324.ocr.zip</t>
  </si>
  <si>
    <t>https://content.staatsbibliothek-berlin.de/dc/744058287.ocr.zip</t>
  </si>
  <si>
    <t>https://content.staatsbibliothek-berlin.de/dc/744084903.ocr.zip</t>
  </si>
  <si>
    <t>https://content.staatsbibliothek-berlin.de/dc/767481801.ocr.zip</t>
  </si>
  <si>
    <t>https://content.staatsbibliothek-berlin.de/dc/742560392.ocr.zip</t>
  </si>
  <si>
    <t>https://content.staatsbibliothek-berlin.de/dc/770185266.ocr.zip</t>
  </si>
  <si>
    <t>https://content.staatsbibliothek-berlin.de/dc/745629482.ocr.zip</t>
  </si>
  <si>
    <t>https://content.staatsbibliothek-berlin.de/dc/743865138.ocr.zip</t>
  </si>
  <si>
    <t>https://content.staatsbibliothek-berlin.de/dc/743882660.ocr.zip</t>
  </si>
  <si>
    <t>https://content.staatsbibliothek-berlin.de/dc/745186688.ocr.zip</t>
  </si>
  <si>
    <t>https://content.staatsbibliothek-berlin.de/dc/743953649.ocr.zip</t>
  </si>
  <si>
    <t>https://content.staatsbibliothek-berlin.de/dc/746034024.ocr.zip</t>
  </si>
  <si>
    <t>https://content.staatsbibliothek-berlin.de/dc/742705633.ocr.zip</t>
  </si>
  <si>
    <t>https://content.staatsbibliothek-berlin.de/dc/745600301.ocr.zip</t>
  </si>
  <si>
    <t>https://content.staatsbibliothek-berlin.de/dc/742069184.ocr.zip</t>
  </si>
  <si>
    <t>https://content.staatsbibliothek-berlin.de/dc/74559056X.ocr.zip</t>
  </si>
  <si>
    <t>https://content.staatsbibliothek-berlin.de/dc/770087523.ocr.zip</t>
  </si>
  <si>
    <t>https://content.staatsbibliothek-berlin.de/dc/74528129X.ocr.zip</t>
  </si>
  <si>
    <t>https://content.staatsbibliothek-berlin.de/dc/745141803.ocr.zip</t>
  </si>
  <si>
    <t>https://content.staatsbibliothek-berlin.de/dc/746350937.ocr.zip</t>
  </si>
  <si>
    <t>https://content.staatsbibliothek-berlin.de/dc/770511236.ocr.zip</t>
  </si>
  <si>
    <t>https://content.staatsbibliothek-berlin.de/dc/743973380.ocr.zip</t>
  </si>
  <si>
    <t>https://content.staatsbibliothek-berlin.de/dc/745457827.ocr.zip</t>
  </si>
  <si>
    <t>https://content.staatsbibliothek-berlin.de/dc/757644252.ocr.zip</t>
  </si>
  <si>
    <t>https://content.staatsbibliothek-berlin.de/dc/74122867X.ocr.zip</t>
  </si>
  <si>
    <t>https://content.staatsbibliothek-berlin.de/dc/757644015.ocr.zip</t>
  </si>
  <si>
    <t>https://content.staatsbibliothek-berlin.de/dc/76748018X.ocr.zip</t>
  </si>
  <si>
    <t>https://content.staatsbibliothek-berlin.de/dc/767479823.ocr.zip</t>
  </si>
  <si>
    <t>https://content.staatsbibliothek-berlin.de/dc/745819265.ocr.zip</t>
  </si>
  <si>
    <t>https://content.staatsbibliothek-berlin.de/dc/741230674.ocr.zip</t>
  </si>
  <si>
    <t>https://content.staatsbibliothek-berlin.de/dc/770597203.ocr.zip</t>
  </si>
  <si>
    <t>https://content.staatsbibliothek-berlin.de/dc/77059865X.ocr.zip</t>
  </si>
  <si>
    <t>https://content.staatsbibliothek-berlin.de/dc/770467083.ocr.zip</t>
  </si>
  <si>
    <t>https://content.staatsbibliothek-berlin.de/dc/743975073.ocr.zip</t>
  </si>
  <si>
    <t>https://content.staatsbibliothek-berlin.de/dc/743689674.ocr.zip</t>
  </si>
  <si>
    <t>https://content.staatsbibliothek-berlin.de/dc/766435555.ocr.zip</t>
  </si>
  <si>
    <t>https://content.staatsbibliothek-berlin.de/dc/745242898.ocr.zip</t>
  </si>
  <si>
    <t>https://content.staatsbibliothek-berlin.de/dc/74581848X.ocr.zip</t>
  </si>
  <si>
    <t>https://content.staatsbibliothek-berlin.de/dc/768241936.ocr.zip</t>
  </si>
  <si>
    <t>https://content.staatsbibliothek-berlin.de/dc/767479157.ocr.zip</t>
  </si>
  <si>
    <t>https://content.staatsbibliothek-berlin.de/dc/770447066.ocr.zip</t>
  </si>
  <si>
    <t>https://content.staatsbibliothek-berlin.de/dc/745602681.ocr.zip</t>
  </si>
  <si>
    <t>https://content.staatsbibliothek-berlin.de/dc/742720810.ocr.zip</t>
  </si>
  <si>
    <t>https://content.staatsbibliothek-berlin.de/dc/745158323.ocr.zip</t>
  </si>
  <si>
    <t>https://content.staatsbibliothek-berlin.de/dc/74585964X.ocr.zip</t>
  </si>
  <si>
    <t>Zeilenbeschriftungen</t>
  </si>
  <si>
    <t>(Leer)</t>
  </si>
  <si>
    <t>Gesamtergebnis</t>
  </si>
  <si>
    <t>Anzahl von title</t>
  </si>
  <si>
    <t>Anzahl von type</t>
  </si>
  <si>
    <t>Anzahl von language</t>
  </si>
  <si>
    <t>number of books total</t>
  </si>
  <si>
    <t>Anzahl von publisher</t>
  </si>
  <si>
    <t>number of books ger</t>
  </si>
  <si>
    <t>number of books ger+OCR</t>
  </si>
  <si>
    <t>Anzahl von date</t>
  </si>
  <si>
    <t>Summe von number of books total</t>
  </si>
  <si>
    <t>gesamt</t>
  </si>
  <si>
    <t>1633-1700</t>
  </si>
  <si>
    <t>1701-1800</t>
  </si>
  <si>
    <t>1801-1900</t>
  </si>
  <si>
    <t>1901-1931</t>
  </si>
  <si>
    <t>Summe von number of books ger</t>
  </si>
  <si>
    <t>Summe von number of books ger+OCR</t>
  </si>
  <si>
    <t>1801-1849</t>
  </si>
  <si>
    <t>1850-1900</t>
  </si>
  <si>
    <t>1901-1913</t>
  </si>
  <si>
    <t>1914-1931</t>
  </si>
  <si>
    <t>Andere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</si>
</sst>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3" fillId="0" borderId="0" xfId="1"/>
    <xf numFmtId="0" fontId="4" fillId="0" borderId="0" xfId="0" applyFon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[wd-parsing.xlsx]publishers_total!PivotTable10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Verlag</a:t>
            </a:r>
            <a:r>
              <a:rPr lang="en-US" baseline="0"/>
              <a:t>e der deutschsprachigen Bücher (n = 1358)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pivotFmt>
      <c:pivotFmt>
        <c:idx val="368"/>
        <c:spPr>
          <a:solidFill>
            <a:schemeClr val="accent1"/>
          </a:solidFill>
          <a:ln>
            <a:noFill/>
          </a:ln>
          <a:effectLst/>
        </c:spPr>
      </c:pivotFmt>
      <c:pivotFmt>
        <c:idx val="369"/>
        <c:spPr>
          <a:solidFill>
            <a:schemeClr val="accent1"/>
          </a:solidFill>
          <a:ln>
            <a:noFill/>
          </a:ln>
          <a:effectLst/>
        </c:spPr>
      </c:pivotFmt>
      <c:pivotFmt>
        <c:idx val="370"/>
        <c:spPr>
          <a:solidFill>
            <a:schemeClr val="accent1"/>
          </a:solidFill>
          <a:ln>
            <a:noFill/>
          </a:ln>
          <a:effectLst/>
        </c:spPr>
      </c:pivotFmt>
      <c:pivotFmt>
        <c:idx val="371"/>
        <c:spPr>
          <a:solidFill>
            <a:schemeClr val="accent1"/>
          </a:solidFill>
          <a:ln>
            <a:noFill/>
          </a:ln>
          <a:effectLst/>
        </c:spPr>
      </c:pivotFmt>
      <c:pivotFmt>
        <c:idx val="372"/>
        <c:spPr>
          <a:solidFill>
            <a:schemeClr val="accent1"/>
          </a:solidFill>
          <a:ln>
            <a:noFill/>
          </a:ln>
          <a:effectLst/>
        </c:spPr>
      </c:pivotFmt>
      <c:pivotFmt>
        <c:idx val="373"/>
        <c:spPr>
          <a:solidFill>
            <a:schemeClr val="accent1"/>
          </a:solidFill>
          <a:ln>
            <a:noFill/>
          </a:ln>
          <a:effectLst/>
        </c:spPr>
      </c:pivotFmt>
      <c:pivotFmt>
        <c:idx val="374"/>
        <c:spPr>
          <a:solidFill>
            <a:schemeClr val="accent1"/>
          </a:solidFill>
          <a:ln>
            <a:noFill/>
          </a:ln>
          <a:effectLst/>
        </c:spPr>
      </c:pivotFmt>
      <c:pivotFmt>
        <c:idx val="375"/>
        <c:spPr>
          <a:solidFill>
            <a:schemeClr val="accent1"/>
          </a:solidFill>
          <a:ln>
            <a:noFill/>
          </a:ln>
          <a:effectLst/>
        </c:spPr>
      </c:pivotFmt>
      <c:pivotFmt>
        <c:idx val="376"/>
        <c:spPr>
          <a:solidFill>
            <a:schemeClr val="accent1"/>
          </a:solidFill>
          <a:ln>
            <a:noFill/>
          </a:ln>
          <a:effectLst/>
        </c:spPr>
      </c:pivotFmt>
      <c:pivotFmt>
        <c:idx val="377"/>
        <c:spPr>
          <a:solidFill>
            <a:schemeClr val="accent1"/>
          </a:solidFill>
          <a:ln>
            <a:noFill/>
          </a:ln>
          <a:effectLst/>
        </c:spPr>
      </c:pivotFmt>
      <c:pivotFmt>
        <c:idx val="378"/>
        <c:spPr>
          <a:solidFill>
            <a:schemeClr val="accent1"/>
          </a:solidFill>
          <a:ln>
            <a:noFill/>
          </a:ln>
          <a:effectLst/>
        </c:spPr>
      </c:pivotFmt>
      <c:pivotFmt>
        <c:idx val="379"/>
        <c:spPr>
          <a:solidFill>
            <a:schemeClr val="accent1"/>
          </a:solidFill>
          <a:ln>
            <a:noFill/>
          </a:ln>
          <a:effectLst/>
        </c:spPr>
      </c:pivotFmt>
      <c:pivotFmt>
        <c:idx val="380"/>
        <c:spPr>
          <a:solidFill>
            <a:schemeClr val="accent1"/>
          </a:solidFill>
          <a:ln>
            <a:noFill/>
          </a:ln>
          <a:effectLst/>
        </c:spPr>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dLbl>
          <c:idx val="0"/>
          <c:layout>
            <c:manualLayout>
              <c:x val="-0.25743910015261706"/>
              <c:y val="-7.154711032073252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1"/>
          <c:showBubbleSize val="0"/>
          <c:extLst>
            <c:ext xmlns:c15="http://schemas.microsoft.com/office/drawing/2012/chart" uri="{CE6537A1-D6FC-4f65-9D91-7224C49458BB}"/>
          </c:extLst>
        </c:dLbl>
      </c:pivotFmt>
      <c:pivotFmt>
        <c:idx val="498"/>
        <c:spPr>
          <a:solidFill>
            <a:schemeClr val="accent1"/>
          </a:solidFill>
          <a:ln>
            <a:noFill/>
          </a:ln>
          <a:effectLst/>
        </c:spPr>
      </c:pivotFmt>
      <c:pivotFmt>
        <c:idx val="499"/>
        <c:spPr>
          <a:solidFill>
            <a:schemeClr val="accent1"/>
          </a:solidFill>
          <a:ln>
            <a:noFill/>
          </a:ln>
          <a:effectLst/>
        </c:spPr>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s>
    <c:plotArea>
      <c:layout/>
      <c:pieChart>
        <c:varyColors val="1"/>
        <c:ser>
          <c:idx val="0"/>
          <c:order val="0"/>
          <c:tx>
            <c:strRef>
              <c:f>publishers_total!$B$3</c:f>
              <c:strCache>
                <c:ptCount val="1"/>
                <c:pt idx="0">
                  <c:v>Ergebnis</c:v>
                </c:pt>
              </c:strCache>
            </c:strRef>
          </c:tx>
          <c:dPt>
            <c:idx val="0"/>
            <c:bubble3D val="0"/>
            <c:spPr>
              <a:solidFill>
                <a:schemeClr val="accent1"/>
              </a:solidFill>
              <a:ln>
                <a:noFill/>
              </a:ln>
              <a:effectLst/>
            </c:spPr>
            <c:extLst>
              <c:ext xmlns:c16="http://schemas.microsoft.com/office/drawing/2014/chart" uri="{C3380CC4-5D6E-409C-BE32-E72D297353CC}">
                <c16:uniqueId val="{00000001-F722-41D1-999B-4473EDDF04E5}"/>
              </c:ext>
            </c:extLst>
          </c:dPt>
          <c:dPt>
            <c:idx val="1"/>
            <c:bubble3D val="0"/>
            <c:spPr>
              <a:solidFill>
                <a:schemeClr val="accent2"/>
              </a:solidFill>
              <a:ln>
                <a:noFill/>
              </a:ln>
              <a:effectLst/>
            </c:spPr>
            <c:extLst>
              <c:ext xmlns:c16="http://schemas.microsoft.com/office/drawing/2014/chart" uri="{C3380CC4-5D6E-409C-BE32-E72D297353CC}">
                <c16:uniqueId val="{00000003-F722-41D1-999B-4473EDDF04E5}"/>
              </c:ext>
            </c:extLst>
          </c:dPt>
          <c:dPt>
            <c:idx val="2"/>
            <c:bubble3D val="0"/>
            <c:spPr>
              <a:solidFill>
                <a:schemeClr val="accent3"/>
              </a:solidFill>
              <a:ln>
                <a:noFill/>
              </a:ln>
              <a:effectLst/>
            </c:spPr>
            <c:extLst>
              <c:ext xmlns:c16="http://schemas.microsoft.com/office/drawing/2014/chart" uri="{C3380CC4-5D6E-409C-BE32-E72D297353CC}">
                <c16:uniqueId val="{00000005-F722-41D1-999B-4473EDDF04E5}"/>
              </c:ext>
            </c:extLst>
          </c:dPt>
          <c:dPt>
            <c:idx val="3"/>
            <c:bubble3D val="0"/>
            <c:spPr>
              <a:solidFill>
                <a:schemeClr val="accent4"/>
              </a:solidFill>
              <a:ln>
                <a:noFill/>
              </a:ln>
              <a:effectLst/>
            </c:spPr>
            <c:extLst>
              <c:ext xmlns:c16="http://schemas.microsoft.com/office/drawing/2014/chart" uri="{C3380CC4-5D6E-409C-BE32-E72D297353CC}">
                <c16:uniqueId val="{00000007-F722-41D1-999B-4473EDDF04E5}"/>
              </c:ext>
            </c:extLst>
          </c:dPt>
          <c:dPt>
            <c:idx val="4"/>
            <c:bubble3D val="0"/>
            <c:spPr>
              <a:solidFill>
                <a:schemeClr val="accent5"/>
              </a:solidFill>
              <a:ln>
                <a:noFill/>
              </a:ln>
              <a:effectLst/>
            </c:spPr>
            <c:extLst>
              <c:ext xmlns:c16="http://schemas.microsoft.com/office/drawing/2014/chart" uri="{C3380CC4-5D6E-409C-BE32-E72D297353CC}">
                <c16:uniqueId val="{00000009-F722-41D1-999B-4473EDDF04E5}"/>
              </c:ext>
            </c:extLst>
          </c:dPt>
          <c:dPt>
            <c:idx val="5"/>
            <c:bubble3D val="0"/>
            <c:spPr>
              <a:solidFill>
                <a:schemeClr val="accent6"/>
              </a:solidFill>
              <a:ln>
                <a:noFill/>
              </a:ln>
              <a:effectLst/>
            </c:spPr>
            <c:extLst>
              <c:ext xmlns:c16="http://schemas.microsoft.com/office/drawing/2014/chart" uri="{C3380CC4-5D6E-409C-BE32-E72D297353CC}">
                <c16:uniqueId val="{0000000B-F722-41D1-999B-4473EDDF04E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722-41D1-999B-4473EDDF04E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722-41D1-999B-4473EDDF04E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722-41D1-999B-4473EDDF04E5}"/>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722-41D1-999B-4473EDDF04E5}"/>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F722-41D1-999B-4473EDDF04E5}"/>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F722-41D1-999B-4473EDDF04E5}"/>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F722-41D1-999B-4473EDDF04E5}"/>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F722-41D1-999B-4473EDDF04E5}"/>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F722-41D1-999B-4473EDDF04E5}"/>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F722-41D1-999B-4473EDDF04E5}"/>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F722-41D1-999B-4473EDDF04E5}"/>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F722-41D1-999B-4473EDDF04E5}"/>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F722-41D1-999B-4473EDDF04E5}"/>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F722-41D1-999B-4473EDDF04E5}"/>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F722-41D1-999B-4473EDDF04E5}"/>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F722-41D1-999B-4473EDDF04E5}"/>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F722-41D1-999B-4473EDDF04E5}"/>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F722-41D1-999B-4473EDDF04E5}"/>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F722-41D1-999B-4473EDDF04E5}"/>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F722-41D1-999B-4473EDDF04E5}"/>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F722-41D1-999B-4473EDDF04E5}"/>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F722-41D1-999B-4473EDDF04E5}"/>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F722-41D1-999B-4473EDDF04E5}"/>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F722-41D1-999B-4473EDDF04E5}"/>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F722-41D1-999B-4473EDDF04E5}"/>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F722-41D1-999B-4473EDDF04E5}"/>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F722-41D1-999B-4473EDDF04E5}"/>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F722-41D1-999B-4473EDDF04E5}"/>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F722-41D1-999B-4473EDDF04E5}"/>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F722-41D1-999B-4473EDDF04E5}"/>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F722-41D1-999B-4473EDDF04E5}"/>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F722-41D1-999B-4473EDDF04E5}"/>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F722-41D1-999B-4473EDDF04E5}"/>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F722-41D1-999B-4473EDDF04E5}"/>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F722-41D1-999B-4473EDDF04E5}"/>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F722-41D1-999B-4473EDDF04E5}"/>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F722-41D1-999B-4473EDDF04E5}"/>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F722-41D1-999B-4473EDDF04E5}"/>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F722-41D1-999B-4473EDDF04E5}"/>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F722-41D1-999B-4473EDDF04E5}"/>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F722-41D1-999B-4473EDDF04E5}"/>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F722-41D1-999B-4473EDDF04E5}"/>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F722-41D1-999B-4473EDDF04E5}"/>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063-F722-41D1-999B-4473EDDF04E5}"/>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065-F722-41D1-999B-4473EDDF04E5}"/>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067-F722-41D1-999B-4473EDDF04E5}"/>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069-F722-41D1-999B-4473EDDF04E5}"/>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06B-F722-41D1-999B-4473EDDF04E5}"/>
              </c:ext>
            </c:extLst>
          </c:dPt>
          <c:dPt>
            <c:idx val="54"/>
            <c:bubble3D val="0"/>
            <c:spPr>
              <a:solidFill>
                <a:schemeClr val="accent1"/>
              </a:solidFill>
              <a:ln>
                <a:noFill/>
              </a:ln>
              <a:effectLst/>
            </c:spPr>
            <c:extLst>
              <c:ext xmlns:c16="http://schemas.microsoft.com/office/drawing/2014/chart" uri="{C3380CC4-5D6E-409C-BE32-E72D297353CC}">
                <c16:uniqueId val="{0000006D-F722-41D1-999B-4473EDDF04E5}"/>
              </c:ext>
            </c:extLst>
          </c:dPt>
          <c:dPt>
            <c:idx val="55"/>
            <c:bubble3D val="0"/>
            <c:spPr>
              <a:solidFill>
                <a:schemeClr val="accent2"/>
              </a:solidFill>
              <a:ln>
                <a:noFill/>
              </a:ln>
              <a:effectLst/>
            </c:spPr>
            <c:extLst>
              <c:ext xmlns:c16="http://schemas.microsoft.com/office/drawing/2014/chart" uri="{C3380CC4-5D6E-409C-BE32-E72D297353CC}">
                <c16:uniqueId val="{0000006F-F722-41D1-999B-4473EDDF04E5}"/>
              </c:ext>
            </c:extLst>
          </c:dPt>
          <c:dPt>
            <c:idx val="56"/>
            <c:bubble3D val="0"/>
            <c:spPr>
              <a:solidFill>
                <a:schemeClr val="accent3"/>
              </a:solidFill>
              <a:ln>
                <a:noFill/>
              </a:ln>
              <a:effectLst/>
            </c:spPr>
            <c:extLst>
              <c:ext xmlns:c16="http://schemas.microsoft.com/office/drawing/2014/chart" uri="{C3380CC4-5D6E-409C-BE32-E72D297353CC}">
                <c16:uniqueId val="{00000071-F722-41D1-999B-4473EDDF04E5}"/>
              </c:ext>
            </c:extLst>
          </c:dPt>
          <c:dPt>
            <c:idx val="57"/>
            <c:bubble3D val="0"/>
            <c:spPr>
              <a:solidFill>
                <a:schemeClr val="accent4"/>
              </a:solidFill>
              <a:ln>
                <a:noFill/>
              </a:ln>
              <a:effectLst/>
            </c:spPr>
            <c:extLst>
              <c:ext xmlns:c16="http://schemas.microsoft.com/office/drawing/2014/chart" uri="{C3380CC4-5D6E-409C-BE32-E72D297353CC}">
                <c16:uniqueId val="{00000073-F722-41D1-999B-4473EDDF04E5}"/>
              </c:ext>
            </c:extLst>
          </c:dPt>
          <c:dPt>
            <c:idx val="58"/>
            <c:bubble3D val="0"/>
            <c:spPr>
              <a:solidFill>
                <a:schemeClr val="accent5"/>
              </a:solidFill>
              <a:ln>
                <a:noFill/>
              </a:ln>
              <a:effectLst/>
            </c:spPr>
            <c:extLst>
              <c:ext xmlns:c16="http://schemas.microsoft.com/office/drawing/2014/chart" uri="{C3380CC4-5D6E-409C-BE32-E72D297353CC}">
                <c16:uniqueId val="{00000075-F722-41D1-999B-4473EDDF04E5}"/>
              </c:ext>
            </c:extLst>
          </c:dPt>
          <c:dPt>
            <c:idx val="59"/>
            <c:bubble3D val="0"/>
            <c:spPr>
              <a:solidFill>
                <a:schemeClr val="accent6"/>
              </a:solidFill>
              <a:ln>
                <a:noFill/>
              </a:ln>
              <a:effectLst/>
            </c:spPr>
            <c:extLst>
              <c:ext xmlns:c16="http://schemas.microsoft.com/office/drawing/2014/chart" uri="{C3380CC4-5D6E-409C-BE32-E72D297353CC}">
                <c16:uniqueId val="{00000077-F722-41D1-999B-4473EDDF04E5}"/>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079-F722-41D1-999B-4473EDDF04E5}"/>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07B-F722-41D1-999B-4473EDDF04E5}"/>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07D-F722-41D1-999B-4473EDDF04E5}"/>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07F-F722-41D1-999B-4473EDDF04E5}"/>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081-F722-41D1-999B-4473EDDF04E5}"/>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083-F722-41D1-999B-4473EDDF04E5}"/>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085-F722-41D1-999B-4473EDDF04E5}"/>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087-F722-41D1-999B-4473EDDF04E5}"/>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089-F722-41D1-999B-4473EDDF04E5}"/>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08B-F722-41D1-999B-4473EDDF04E5}"/>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08D-F722-41D1-999B-4473EDDF04E5}"/>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08F-F722-41D1-999B-4473EDDF04E5}"/>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091-F722-41D1-999B-4473EDDF04E5}"/>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093-F722-41D1-999B-4473EDDF04E5}"/>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095-F722-41D1-999B-4473EDDF04E5}"/>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097-F722-41D1-999B-4473EDDF04E5}"/>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099-F722-41D1-999B-4473EDDF04E5}"/>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09B-F722-41D1-999B-4473EDDF04E5}"/>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09D-F722-41D1-999B-4473EDDF04E5}"/>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09F-F722-41D1-999B-4473EDDF04E5}"/>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0A1-F722-41D1-999B-4473EDDF04E5}"/>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0A3-F722-41D1-999B-4473EDDF04E5}"/>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0A5-F722-41D1-999B-4473EDDF04E5}"/>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0A7-F722-41D1-999B-4473EDDF04E5}"/>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0A9-F722-41D1-999B-4473EDDF04E5}"/>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0AB-F722-41D1-999B-4473EDDF04E5}"/>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0AD-F722-41D1-999B-4473EDDF04E5}"/>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0AF-F722-41D1-999B-4473EDDF04E5}"/>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0B1-F722-41D1-999B-4473EDDF04E5}"/>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0B3-F722-41D1-999B-4473EDDF04E5}"/>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0B5-F722-41D1-999B-4473EDDF04E5}"/>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0B7-F722-41D1-999B-4473EDDF04E5}"/>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0B9-F722-41D1-999B-4473EDDF04E5}"/>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0BB-F722-41D1-999B-4473EDDF04E5}"/>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0BD-F722-41D1-999B-4473EDDF04E5}"/>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0BF-F722-41D1-999B-4473EDDF04E5}"/>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0C1-F722-41D1-999B-4473EDDF04E5}"/>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0C3-F722-41D1-999B-4473EDDF04E5}"/>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0C5-F722-41D1-999B-4473EDDF04E5}"/>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0C7-F722-41D1-999B-4473EDDF04E5}"/>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0C9-F722-41D1-999B-4473EDDF04E5}"/>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0CB-F722-41D1-999B-4473EDDF04E5}"/>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0CD-F722-41D1-999B-4473EDDF04E5}"/>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0CF-F722-41D1-999B-4473EDDF04E5}"/>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0D1-F722-41D1-999B-4473EDDF04E5}"/>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0D3-F722-41D1-999B-4473EDDF04E5}"/>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0D5-F722-41D1-999B-4473EDDF04E5}"/>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0D7-F722-41D1-999B-4473EDDF04E5}"/>
              </c:ext>
            </c:extLst>
          </c:dPt>
          <c:dPt>
            <c:idx val="108"/>
            <c:bubble3D val="0"/>
            <c:spPr>
              <a:solidFill>
                <a:schemeClr val="accent1"/>
              </a:solidFill>
              <a:ln>
                <a:noFill/>
              </a:ln>
              <a:effectLst/>
            </c:spPr>
            <c:extLst>
              <c:ext xmlns:c16="http://schemas.microsoft.com/office/drawing/2014/chart" uri="{C3380CC4-5D6E-409C-BE32-E72D297353CC}">
                <c16:uniqueId val="{000000D9-F722-41D1-999B-4473EDDF04E5}"/>
              </c:ext>
            </c:extLst>
          </c:dPt>
          <c:dPt>
            <c:idx val="109"/>
            <c:bubble3D val="0"/>
            <c:spPr>
              <a:solidFill>
                <a:schemeClr val="accent2"/>
              </a:solidFill>
              <a:ln>
                <a:noFill/>
              </a:ln>
              <a:effectLst/>
            </c:spPr>
            <c:extLst>
              <c:ext xmlns:c16="http://schemas.microsoft.com/office/drawing/2014/chart" uri="{C3380CC4-5D6E-409C-BE32-E72D297353CC}">
                <c16:uniqueId val="{000000DB-F722-41D1-999B-4473EDDF04E5}"/>
              </c:ext>
            </c:extLst>
          </c:dPt>
          <c:dPt>
            <c:idx val="110"/>
            <c:bubble3D val="0"/>
            <c:spPr>
              <a:solidFill>
                <a:schemeClr val="accent3"/>
              </a:solidFill>
              <a:ln>
                <a:noFill/>
              </a:ln>
              <a:effectLst/>
            </c:spPr>
            <c:extLst>
              <c:ext xmlns:c16="http://schemas.microsoft.com/office/drawing/2014/chart" uri="{C3380CC4-5D6E-409C-BE32-E72D297353CC}">
                <c16:uniqueId val="{000000DD-F722-41D1-999B-4473EDDF04E5}"/>
              </c:ext>
            </c:extLst>
          </c:dPt>
          <c:dPt>
            <c:idx val="111"/>
            <c:bubble3D val="0"/>
            <c:spPr>
              <a:solidFill>
                <a:schemeClr val="accent4"/>
              </a:solidFill>
              <a:ln>
                <a:noFill/>
              </a:ln>
              <a:effectLst/>
            </c:spPr>
            <c:extLst>
              <c:ext xmlns:c16="http://schemas.microsoft.com/office/drawing/2014/chart" uri="{C3380CC4-5D6E-409C-BE32-E72D297353CC}">
                <c16:uniqueId val="{000000DF-F722-41D1-999B-4473EDDF04E5}"/>
              </c:ext>
            </c:extLst>
          </c:dPt>
          <c:dPt>
            <c:idx val="112"/>
            <c:bubble3D val="0"/>
            <c:spPr>
              <a:solidFill>
                <a:schemeClr val="accent5"/>
              </a:solidFill>
              <a:ln>
                <a:noFill/>
              </a:ln>
              <a:effectLst/>
            </c:spPr>
            <c:extLst>
              <c:ext xmlns:c16="http://schemas.microsoft.com/office/drawing/2014/chart" uri="{C3380CC4-5D6E-409C-BE32-E72D297353CC}">
                <c16:uniqueId val="{000000E1-F722-41D1-999B-4473EDDF04E5}"/>
              </c:ext>
            </c:extLst>
          </c:dPt>
          <c:dPt>
            <c:idx val="113"/>
            <c:bubble3D val="0"/>
            <c:spPr>
              <a:solidFill>
                <a:schemeClr val="accent6"/>
              </a:solidFill>
              <a:ln>
                <a:noFill/>
              </a:ln>
              <a:effectLst/>
            </c:spPr>
            <c:extLst>
              <c:ext xmlns:c16="http://schemas.microsoft.com/office/drawing/2014/chart" uri="{C3380CC4-5D6E-409C-BE32-E72D297353CC}">
                <c16:uniqueId val="{000000E3-F722-41D1-999B-4473EDDF04E5}"/>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0E5-F722-41D1-999B-4473EDDF04E5}"/>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0E7-F722-41D1-999B-4473EDDF04E5}"/>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0E9-F722-41D1-999B-4473EDDF04E5}"/>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0EB-F722-41D1-999B-4473EDDF04E5}"/>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0ED-F722-41D1-999B-4473EDDF04E5}"/>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0EF-F722-41D1-999B-4473EDDF04E5}"/>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0F1-F722-41D1-999B-4473EDDF04E5}"/>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0F3-F722-41D1-999B-4473EDDF04E5}"/>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0F5-F722-41D1-999B-4473EDDF04E5}"/>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0F7-F722-41D1-999B-4473EDDF04E5}"/>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0F9-F722-41D1-999B-4473EDDF04E5}"/>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0FB-F722-41D1-999B-4473EDDF04E5}"/>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0FD-F722-41D1-999B-4473EDDF04E5}"/>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0FF-F722-41D1-999B-4473EDDF04E5}"/>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101-F722-41D1-999B-4473EDDF04E5}"/>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103-F722-41D1-999B-4473EDDF04E5}"/>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105-F722-41D1-999B-4473EDDF04E5}"/>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107-F722-41D1-999B-4473EDDF04E5}"/>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109-F722-41D1-999B-4473EDDF04E5}"/>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10B-F722-41D1-999B-4473EDDF04E5}"/>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10D-F722-41D1-999B-4473EDDF04E5}"/>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10F-F722-41D1-999B-4473EDDF04E5}"/>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111-F722-41D1-999B-4473EDDF04E5}"/>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113-F722-41D1-999B-4473EDDF04E5}"/>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115-F722-41D1-999B-4473EDDF04E5}"/>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117-F722-41D1-999B-4473EDDF04E5}"/>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119-F722-41D1-999B-4473EDDF04E5}"/>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11B-F722-41D1-999B-4473EDDF04E5}"/>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11D-F722-41D1-999B-4473EDDF04E5}"/>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11F-F722-41D1-999B-4473EDDF04E5}"/>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121-F722-41D1-999B-4473EDDF04E5}"/>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123-F722-41D1-999B-4473EDDF04E5}"/>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125-F722-41D1-999B-4473EDDF04E5}"/>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127-F722-41D1-999B-4473EDDF04E5}"/>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129-F722-41D1-999B-4473EDDF04E5}"/>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12B-F722-41D1-999B-4473EDDF04E5}"/>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12D-F722-41D1-999B-4473EDDF04E5}"/>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12F-F722-41D1-999B-4473EDDF04E5}"/>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131-F722-41D1-999B-4473EDDF04E5}"/>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133-F722-41D1-999B-4473EDDF04E5}"/>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135-F722-41D1-999B-4473EDDF04E5}"/>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137-F722-41D1-999B-4473EDDF04E5}"/>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139-F722-41D1-999B-4473EDDF04E5}"/>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13B-F722-41D1-999B-4473EDDF04E5}"/>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13D-F722-41D1-999B-4473EDDF04E5}"/>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13F-F722-41D1-999B-4473EDDF04E5}"/>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141-F722-41D1-999B-4473EDDF04E5}"/>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143-F722-41D1-999B-4473EDDF04E5}"/>
              </c:ext>
            </c:extLst>
          </c:dPt>
          <c:dPt>
            <c:idx val="162"/>
            <c:bubble3D val="0"/>
            <c:spPr>
              <a:solidFill>
                <a:schemeClr val="accent1"/>
              </a:solidFill>
              <a:ln>
                <a:noFill/>
              </a:ln>
              <a:effectLst/>
            </c:spPr>
            <c:extLst>
              <c:ext xmlns:c16="http://schemas.microsoft.com/office/drawing/2014/chart" uri="{C3380CC4-5D6E-409C-BE32-E72D297353CC}">
                <c16:uniqueId val="{00000145-F722-41D1-999B-4473EDDF04E5}"/>
              </c:ext>
            </c:extLst>
          </c:dPt>
          <c:dPt>
            <c:idx val="163"/>
            <c:bubble3D val="0"/>
            <c:spPr>
              <a:solidFill>
                <a:schemeClr val="accent2"/>
              </a:solidFill>
              <a:ln>
                <a:noFill/>
              </a:ln>
              <a:effectLst/>
            </c:spPr>
            <c:extLst>
              <c:ext xmlns:c16="http://schemas.microsoft.com/office/drawing/2014/chart" uri="{C3380CC4-5D6E-409C-BE32-E72D297353CC}">
                <c16:uniqueId val="{00000147-F722-41D1-999B-4473EDDF04E5}"/>
              </c:ext>
            </c:extLst>
          </c:dPt>
          <c:dPt>
            <c:idx val="164"/>
            <c:bubble3D val="0"/>
            <c:spPr>
              <a:solidFill>
                <a:schemeClr val="accent3"/>
              </a:solidFill>
              <a:ln>
                <a:noFill/>
              </a:ln>
              <a:effectLst/>
            </c:spPr>
            <c:extLst>
              <c:ext xmlns:c16="http://schemas.microsoft.com/office/drawing/2014/chart" uri="{C3380CC4-5D6E-409C-BE32-E72D297353CC}">
                <c16:uniqueId val="{00000149-F722-41D1-999B-4473EDDF04E5}"/>
              </c:ext>
            </c:extLst>
          </c:dPt>
          <c:dPt>
            <c:idx val="165"/>
            <c:bubble3D val="0"/>
            <c:spPr>
              <a:solidFill>
                <a:schemeClr val="accent4"/>
              </a:solidFill>
              <a:ln>
                <a:noFill/>
              </a:ln>
              <a:effectLst/>
            </c:spPr>
            <c:extLst>
              <c:ext xmlns:c16="http://schemas.microsoft.com/office/drawing/2014/chart" uri="{C3380CC4-5D6E-409C-BE32-E72D297353CC}">
                <c16:uniqueId val="{0000014B-F722-41D1-999B-4473EDDF04E5}"/>
              </c:ext>
            </c:extLst>
          </c:dPt>
          <c:dPt>
            <c:idx val="166"/>
            <c:bubble3D val="0"/>
            <c:spPr>
              <a:solidFill>
                <a:schemeClr val="accent5"/>
              </a:solidFill>
              <a:ln>
                <a:noFill/>
              </a:ln>
              <a:effectLst/>
            </c:spPr>
            <c:extLst>
              <c:ext xmlns:c16="http://schemas.microsoft.com/office/drawing/2014/chart" uri="{C3380CC4-5D6E-409C-BE32-E72D297353CC}">
                <c16:uniqueId val="{0000014D-F722-41D1-999B-4473EDDF04E5}"/>
              </c:ext>
            </c:extLst>
          </c:dPt>
          <c:dPt>
            <c:idx val="167"/>
            <c:bubble3D val="0"/>
            <c:spPr>
              <a:solidFill>
                <a:schemeClr val="accent6"/>
              </a:solidFill>
              <a:ln>
                <a:noFill/>
              </a:ln>
              <a:effectLst/>
            </c:spPr>
            <c:extLst>
              <c:ext xmlns:c16="http://schemas.microsoft.com/office/drawing/2014/chart" uri="{C3380CC4-5D6E-409C-BE32-E72D297353CC}">
                <c16:uniqueId val="{0000014F-F722-41D1-999B-4473EDDF04E5}"/>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151-F722-41D1-999B-4473EDDF04E5}"/>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153-F722-41D1-999B-4473EDDF04E5}"/>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155-F722-41D1-999B-4473EDDF04E5}"/>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157-F722-41D1-999B-4473EDDF04E5}"/>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159-F722-41D1-999B-4473EDDF04E5}"/>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15B-F722-41D1-999B-4473EDDF04E5}"/>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15D-F722-41D1-999B-4473EDDF04E5}"/>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15F-F722-41D1-999B-4473EDDF04E5}"/>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161-F722-41D1-999B-4473EDDF04E5}"/>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163-F722-41D1-999B-4473EDDF04E5}"/>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165-F722-41D1-999B-4473EDDF04E5}"/>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167-F722-41D1-999B-4473EDDF04E5}"/>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169-F722-41D1-999B-4473EDDF04E5}"/>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16B-F722-41D1-999B-4473EDDF04E5}"/>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16D-F722-41D1-999B-4473EDDF04E5}"/>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16F-F722-41D1-999B-4473EDDF04E5}"/>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171-F722-41D1-999B-4473EDDF04E5}"/>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173-F722-41D1-999B-4473EDDF04E5}"/>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175-F722-41D1-999B-4473EDDF04E5}"/>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177-F722-41D1-999B-4473EDDF04E5}"/>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179-F722-41D1-999B-4473EDDF04E5}"/>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17B-F722-41D1-999B-4473EDDF04E5}"/>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17D-F722-41D1-999B-4473EDDF04E5}"/>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17F-F722-41D1-999B-4473EDDF04E5}"/>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181-F722-41D1-999B-4473EDDF04E5}"/>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183-F722-41D1-999B-4473EDDF04E5}"/>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185-F722-41D1-999B-4473EDDF04E5}"/>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187-F722-41D1-999B-4473EDDF04E5}"/>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189-F722-41D1-999B-4473EDDF04E5}"/>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18B-F722-41D1-999B-4473EDDF04E5}"/>
              </c:ext>
            </c:extLst>
          </c:dPt>
          <c:dPt>
            <c:idx val="198"/>
            <c:bubble3D val="0"/>
            <c:spPr>
              <a:solidFill>
                <a:schemeClr val="accent1">
                  <a:lumMod val="70000"/>
                  <a:lumOff val="30000"/>
                </a:schemeClr>
              </a:solidFill>
              <a:ln>
                <a:noFill/>
              </a:ln>
              <a:effectLst/>
            </c:spPr>
            <c:extLst>
              <c:ext xmlns:c16="http://schemas.microsoft.com/office/drawing/2014/chart" uri="{C3380CC4-5D6E-409C-BE32-E72D297353CC}">
                <c16:uniqueId val="{0000018D-F722-41D1-999B-4473EDDF04E5}"/>
              </c:ext>
            </c:extLst>
          </c:dPt>
          <c:dPt>
            <c:idx val="199"/>
            <c:bubble3D val="0"/>
            <c:spPr>
              <a:solidFill>
                <a:schemeClr val="accent2">
                  <a:lumMod val="70000"/>
                  <a:lumOff val="30000"/>
                </a:schemeClr>
              </a:solidFill>
              <a:ln>
                <a:noFill/>
              </a:ln>
              <a:effectLst/>
            </c:spPr>
            <c:extLst>
              <c:ext xmlns:c16="http://schemas.microsoft.com/office/drawing/2014/chart" uri="{C3380CC4-5D6E-409C-BE32-E72D297353CC}">
                <c16:uniqueId val="{0000018F-F722-41D1-999B-4473EDDF04E5}"/>
              </c:ext>
            </c:extLst>
          </c:dPt>
          <c:dPt>
            <c:idx val="200"/>
            <c:bubble3D val="0"/>
            <c:spPr>
              <a:solidFill>
                <a:schemeClr val="accent3">
                  <a:lumMod val="70000"/>
                  <a:lumOff val="30000"/>
                </a:schemeClr>
              </a:solidFill>
              <a:ln>
                <a:noFill/>
              </a:ln>
              <a:effectLst/>
            </c:spPr>
            <c:extLst>
              <c:ext xmlns:c16="http://schemas.microsoft.com/office/drawing/2014/chart" uri="{C3380CC4-5D6E-409C-BE32-E72D297353CC}">
                <c16:uniqueId val="{00000191-F722-41D1-999B-4473EDDF04E5}"/>
              </c:ext>
            </c:extLst>
          </c:dPt>
          <c:dPt>
            <c:idx val="201"/>
            <c:bubble3D val="0"/>
            <c:spPr>
              <a:solidFill>
                <a:schemeClr val="accent4">
                  <a:lumMod val="70000"/>
                  <a:lumOff val="30000"/>
                </a:schemeClr>
              </a:solidFill>
              <a:ln>
                <a:noFill/>
              </a:ln>
              <a:effectLst/>
            </c:spPr>
            <c:extLst>
              <c:ext xmlns:c16="http://schemas.microsoft.com/office/drawing/2014/chart" uri="{C3380CC4-5D6E-409C-BE32-E72D297353CC}">
                <c16:uniqueId val="{00000193-F722-41D1-999B-4473EDDF04E5}"/>
              </c:ext>
            </c:extLst>
          </c:dPt>
          <c:dPt>
            <c:idx val="202"/>
            <c:bubble3D val="0"/>
            <c:spPr>
              <a:solidFill>
                <a:schemeClr val="accent5">
                  <a:lumMod val="70000"/>
                  <a:lumOff val="30000"/>
                </a:schemeClr>
              </a:solidFill>
              <a:ln>
                <a:noFill/>
              </a:ln>
              <a:effectLst/>
            </c:spPr>
            <c:extLst>
              <c:ext xmlns:c16="http://schemas.microsoft.com/office/drawing/2014/chart" uri="{C3380CC4-5D6E-409C-BE32-E72D297353CC}">
                <c16:uniqueId val="{00000195-F722-41D1-999B-4473EDDF04E5}"/>
              </c:ext>
            </c:extLst>
          </c:dPt>
          <c:dPt>
            <c:idx val="203"/>
            <c:bubble3D val="0"/>
            <c:spPr>
              <a:solidFill>
                <a:schemeClr val="accent6">
                  <a:lumMod val="70000"/>
                  <a:lumOff val="30000"/>
                </a:schemeClr>
              </a:solidFill>
              <a:ln>
                <a:noFill/>
              </a:ln>
              <a:effectLst/>
            </c:spPr>
            <c:extLst>
              <c:ext xmlns:c16="http://schemas.microsoft.com/office/drawing/2014/chart" uri="{C3380CC4-5D6E-409C-BE32-E72D297353CC}">
                <c16:uniqueId val="{00000197-F722-41D1-999B-4473EDDF04E5}"/>
              </c:ext>
            </c:extLst>
          </c:dPt>
          <c:dPt>
            <c:idx val="204"/>
            <c:bubble3D val="0"/>
            <c:spPr>
              <a:solidFill>
                <a:schemeClr val="accent1">
                  <a:lumMod val="70000"/>
                </a:schemeClr>
              </a:solidFill>
              <a:ln>
                <a:noFill/>
              </a:ln>
              <a:effectLst/>
            </c:spPr>
            <c:extLst>
              <c:ext xmlns:c16="http://schemas.microsoft.com/office/drawing/2014/chart" uri="{C3380CC4-5D6E-409C-BE32-E72D297353CC}">
                <c16:uniqueId val="{00000199-F722-41D1-999B-4473EDDF04E5}"/>
              </c:ext>
            </c:extLst>
          </c:dPt>
          <c:dPt>
            <c:idx val="205"/>
            <c:bubble3D val="0"/>
            <c:spPr>
              <a:solidFill>
                <a:schemeClr val="accent2">
                  <a:lumMod val="70000"/>
                </a:schemeClr>
              </a:solidFill>
              <a:ln>
                <a:noFill/>
              </a:ln>
              <a:effectLst/>
            </c:spPr>
            <c:extLst>
              <c:ext xmlns:c16="http://schemas.microsoft.com/office/drawing/2014/chart" uri="{C3380CC4-5D6E-409C-BE32-E72D297353CC}">
                <c16:uniqueId val="{0000019B-F722-41D1-999B-4473EDDF04E5}"/>
              </c:ext>
            </c:extLst>
          </c:dPt>
          <c:dPt>
            <c:idx val="206"/>
            <c:bubble3D val="0"/>
            <c:spPr>
              <a:solidFill>
                <a:schemeClr val="accent3">
                  <a:lumMod val="70000"/>
                </a:schemeClr>
              </a:solidFill>
              <a:ln>
                <a:noFill/>
              </a:ln>
              <a:effectLst/>
            </c:spPr>
            <c:extLst>
              <c:ext xmlns:c16="http://schemas.microsoft.com/office/drawing/2014/chart" uri="{C3380CC4-5D6E-409C-BE32-E72D297353CC}">
                <c16:uniqueId val="{0000019D-F722-41D1-999B-4473EDDF04E5}"/>
              </c:ext>
            </c:extLst>
          </c:dPt>
          <c:dPt>
            <c:idx val="207"/>
            <c:bubble3D val="0"/>
            <c:spPr>
              <a:solidFill>
                <a:schemeClr val="accent4">
                  <a:lumMod val="70000"/>
                </a:schemeClr>
              </a:solidFill>
              <a:ln>
                <a:noFill/>
              </a:ln>
              <a:effectLst/>
            </c:spPr>
            <c:extLst>
              <c:ext xmlns:c16="http://schemas.microsoft.com/office/drawing/2014/chart" uri="{C3380CC4-5D6E-409C-BE32-E72D297353CC}">
                <c16:uniqueId val="{0000019F-F722-41D1-999B-4473EDDF04E5}"/>
              </c:ext>
            </c:extLst>
          </c:dPt>
          <c:dPt>
            <c:idx val="208"/>
            <c:bubble3D val="0"/>
            <c:spPr>
              <a:solidFill>
                <a:schemeClr val="accent5">
                  <a:lumMod val="70000"/>
                </a:schemeClr>
              </a:solidFill>
              <a:ln>
                <a:noFill/>
              </a:ln>
              <a:effectLst/>
            </c:spPr>
            <c:extLst>
              <c:ext xmlns:c16="http://schemas.microsoft.com/office/drawing/2014/chart" uri="{C3380CC4-5D6E-409C-BE32-E72D297353CC}">
                <c16:uniqueId val="{000001A1-F722-41D1-999B-4473EDDF04E5}"/>
              </c:ext>
            </c:extLst>
          </c:dPt>
          <c:dPt>
            <c:idx val="209"/>
            <c:bubble3D val="0"/>
            <c:spPr>
              <a:solidFill>
                <a:schemeClr val="accent6">
                  <a:lumMod val="70000"/>
                </a:schemeClr>
              </a:solidFill>
              <a:ln>
                <a:noFill/>
              </a:ln>
              <a:effectLst/>
            </c:spPr>
            <c:extLst>
              <c:ext xmlns:c16="http://schemas.microsoft.com/office/drawing/2014/chart" uri="{C3380CC4-5D6E-409C-BE32-E72D297353CC}">
                <c16:uniqueId val="{000001A3-F722-41D1-999B-4473EDDF04E5}"/>
              </c:ext>
            </c:extLst>
          </c:dPt>
          <c:dPt>
            <c:idx val="210"/>
            <c:bubble3D val="0"/>
            <c:spPr>
              <a:solidFill>
                <a:schemeClr val="accent1">
                  <a:lumMod val="50000"/>
                  <a:lumOff val="50000"/>
                </a:schemeClr>
              </a:solidFill>
              <a:ln>
                <a:noFill/>
              </a:ln>
              <a:effectLst/>
            </c:spPr>
            <c:extLst>
              <c:ext xmlns:c16="http://schemas.microsoft.com/office/drawing/2014/chart" uri="{C3380CC4-5D6E-409C-BE32-E72D297353CC}">
                <c16:uniqueId val="{000001A5-F722-41D1-999B-4473EDDF04E5}"/>
              </c:ext>
            </c:extLst>
          </c:dPt>
          <c:dPt>
            <c:idx val="211"/>
            <c:bubble3D val="0"/>
            <c:spPr>
              <a:solidFill>
                <a:schemeClr val="accent2">
                  <a:lumMod val="50000"/>
                  <a:lumOff val="50000"/>
                </a:schemeClr>
              </a:solidFill>
              <a:ln>
                <a:noFill/>
              </a:ln>
              <a:effectLst/>
            </c:spPr>
            <c:extLst>
              <c:ext xmlns:c16="http://schemas.microsoft.com/office/drawing/2014/chart" uri="{C3380CC4-5D6E-409C-BE32-E72D297353CC}">
                <c16:uniqueId val="{000001A7-F722-41D1-999B-4473EDDF04E5}"/>
              </c:ext>
            </c:extLst>
          </c:dPt>
          <c:dPt>
            <c:idx val="212"/>
            <c:bubble3D val="0"/>
            <c:spPr>
              <a:solidFill>
                <a:schemeClr val="accent3">
                  <a:lumMod val="50000"/>
                  <a:lumOff val="50000"/>
                </a:schemeClr>
              </a:solidFill>
              <a:ln>
                <a:noFill/>
              </a:ln>
              <a:effectLst/>
            </c:spPr>
            <c:extLst>
              <c:ext xmlns:c16="http://schemas.microsoft.com/office/drawing/2014/chart" uri="{C3380CC4-5D6E-409C-BE32-E72D297353CC}">
                <c16:uniqueId val="{000001A9-F722-41D1-999B-4473EDDF04E5}"/>
              </c:ext>
            </c:extLst>
          </c:dPt>
          <c:dPt>
            <c:idx val="213"/>
            <c:bubble3D val="0"/>
            <c:spPr>
              <a:solidFill>
                <a:schemeClr val="accent4">
                  <a:lumMod val="50000"/>
                  <a:lumOff val="50000"/>
                </a:schemeClr>
              </a:solidFill>
              <a:ln>
                <a:noFill/>
              </a:ln>
              <a:effectLst/>
            </c:spPr>
            <c:extLst>
              <c:ext xmlns:c16="http://schemas.microsoft.com/office/drawing/2014/chart" uri="{C3380CC4-5D6E-409C-BE32-E72D297353CC}">
                <c16:uniqueId val="{000001AB-F722-41D1-999B-4473EDDF04E5}"/>
              </c:ext>
            </c:extLst>
          </c:dPt>
          <c:dPt>
            <c:idx val="214"/>
            <c:bubble3D val="0"/>
            <c:spPr>
              <a:solidFill>
                <a:schemeClr val="accent5">
                  <a:lumMod val="50000"/>
                  <a:lumOff val="50000"/>
                </a:schemeClr>
              </a:solidFill>
              <a:ln>
                <a:noFill/>
              </a:ln>
              <a:effectLst/>
            </c:spPr>
            <c:extLst>
              <c:ext xmlns:c16="http://schemas.microsoft.com/office/drawing/2014/chart" uri="{C3380CC4-5D6E-409C-BE32-E72D297353CC}">
                <c16:uniqueId val="{000001AD-F722-41D1-999B-4473EDDF04E5}"/>
              </c:ext>
            </c:extLst>
          </c:dPt>
          <c:dPt>
            <c:idx val="215"/>
            <c:bubble3D val="0"/>
            <c:spPr>
              <a:solidFill>
                <a:schemeClr val="accent6">
                  <a:lumMod val="50000"/>
                  <a:lumOff val="50000"/>
                </a:schemeClr>
              </a:solidFill>
              <a:ln>
                <a:noFill/>
              </a:ln>
              <a:effectLst/>
            </c:spPr>
            <c:extLst>
              <c:ext xmlns:c16="http://schemas.microsoft.com/office/drawing/2014/chart" uri="{C3380CC4-5D6E-409C-BE32-E72D297353CC}">
                <c16:uniqueId val="{000001AF-F722-41D1-999B-4473EDDF04E5}"/>
              </c:ext>
            </c:extLst>
          </c:dPt>
          <c:dPt>
            <c:idx val="216"/>
            <c:bubble3D val="0"/>
            <c:spPr>
              <a:solidFill>
                <a:schemeClr val="accent1"/>
              </a:solidFill>
              <a:ln>
                <a:noFill/>
              </a:ln>
              <a:effectLst/>
            </c:spPr>
            <c:extLst>
              <c:ext xmlns:c16="http://schemas.microsoft.com/office/drawing/2014/chart" uri="{C3380CC4-5D6E-409C-BE32-E72D297353CC}">
                <c16:uniqueId val="{000001B1-F722-41D1-999B-4473EDDF04E5}"/>
              </c:ext>
            </c:extLst>
          </c:dPt>
          <c:dPt>
            <c:idx val="217"/>
            <c:bubble3D val="0"/>
            <c:spPr>
              <a:solidFill>
                <a:schemeClr val="accent2"/>
              </a:solidFill>
              <a:ln>
                <a:noFill/>
              </a:ln>
              <a:effectLst/>
            </c:spPr>
            <c:extLst>
              <c:ext xmlns:c16="http://schemas.microsoft.com/office/drawing/2014/chart" uri="{C3380CC4-5D6E-409C-BE32-E72D297353CC}">
                <c16:uniqueId val="{000001B3-F722-41D1-999B-4473EDDF04E5}"/>
              </c:ext>
            </c:extLst>
          </c:dPt>
          <c:dPt>
            <c:idx val="218"/>
            <c:bubble3D val="0"/>
            <c:spPr>
              <a:solidFill>
                <a:schemeClr val="accent3"/>
              </a:solidFill>
              <a:ln>
                <a:noFill/>
              </a:ln>
              <a:effectLst/>
            </c:spPr>
            <c:extLst>
              <c:ext xmlns:c16="http://schemas.microsoft.com/office/drawing/2014/chart" uri="{C3380CC4-5D6E-409C-BE32-E72D297353CC}">
                <c16:uniqueId val="{000001B5-F722-41D1-999B-4473EDDF04E5}"/>
              </c:ext>
            </c:extLst>
          </c:dPt>
          <c:dPt>
            <c:idx val="219"/>
            <c:bubble3D val="0"/>
            <c:spPr>
              <a:solidFill>
                <a:schemeClr val="accent4"/>
              </a:solidFill>
              <a:ln>
                <a:noFill/>
              </a:ln>
              <a:effectLst/>
            </c:spPr>
            <c:extLst>
              <c:ext xmlns:c16="http://schemas.microsoft.com/office/drawing/2014/chart" uri="{C3380CC4-5D6E-409C-BE32-E72D297353CC}">
                <c16:uniqueId val="{000001B7-F722-41D1-999B-4473EDDF04E5}"/>
              </c:ext>
            </c:extLst>
          </c:dPt>
          <c:dPt>
            <c:idx val="220"/>
            <c:bubble3D val="0"/>
            <c:spPr>
              <a:solidFill>
                <a:schemeClr val="accent5"/>
              </a:solidFill>
              <a:ln>
                <a:noFill/>
              </a:ln>
              <a:effectLst/>
            </c:spPr>
            <c:extLst>
              <c:ext xmlns:c16="http://schemas.microsoft.com/office/drawing/2014/chart" uri="{C3380CC4-5D6E-409C-BE32-E72D297353CC}">
                <c16:uniqueId val="{000001B9-F722-41D1-999B-4473EDDF04E5}"/>
              </c:ext>
            </c:extLst>
          </c:dPt>
          <c:dPt>
            <c:idx val="221"/>
            <c:bubble3D val="0"/>
            <c:spPr>
              <a:solidFill>
                <a:schemeClr val="accent6"/>
              </a:solidFill>
              <a:ln>
                <a:noFill/>
              </a:ln>
              <a:effectLst/>
            </c:spPr>
            <c:extLst>
              <c:ext xmlns:c16="http://schemas.microsoft.com/office/drawing/2014/chart" uri="{C3380CC4-5D6E-409C-BE32-E72D297353CC}">
                <c16:uniqueId val="{000001BB-F722-41D1-999B-4473EDDF04E5}"/>
              </c:ext>
            </c:extLst>
          </c:dPt>
          <c:dPt>
            <c:idx val="222"/>
            <c:bubble3D val="0"/>
            <c:spPr>
              <a:solidFill>
                <a:schemeClr val="accent1">
                  <a:lumMod val="60000"/>
                </a:schemeClr>
              </a:solidFill>
              <a:ln>
                <a:noFill/>
              </a:ln>
              <a:effectLst/>
            </c:spPr>
            <c:extLst>
              <c:ext xmlns:c16="http://schemas.microsoft.com/office/drawing/2014/chart" uri="{C3380CC4-5D6E-409C-BE32-E72D297353CC}">
                <c16:uniqueId val="{000001BD-F722-41D1-999B-4473EDDF04E5}"/>
              </c:ext>
            </c:extLst>
          </c:dPt>
          <c:dPt>
            <c:idx val="223"/>
            <c:bubble3D val="0"/>
            <c:spPr>
              <a:solidFill>
                <a:schemeClr val="accent2">
                  <a:lumMod val="60000"/>
                </a:schemeClr>
              </a:solidFill>
              <a:ln>
                <a:noFill/>
              </a:ln>
              <a:effectLst/>
            </c:spPr>
            <c:extLst>
              <c:ext xmlns:c16="http://schemas.microsoft.com/office/drawing/2014/chart" uri="{C3380CC4-5D6E-409C-BE32-E72D297353CC}">
                <c16:uniqueId val="{000001BF-F722-41D1-999B-4473EDDF04E5}"/>
              </c:ext>
            </c:extLst>
          </c:dPt>
          <c:dPt>
            <c:idx val="224"/>
            <c:bubble3D val="0"/>
            <c:spPr>
              <a:solidFill>
                <a:schemeClr val="accent3">
                  <a:lumMod val="60000"/>
                </a:schemeClr>
              </a:solidFill>
              <a:ln>
                <a:noFill/>
              </a:ln>
              <a:effectLst/>
            </c:spPr>
            <c:extLst>
              <c:ext xmlns:c16="http://schemas.microsoft.com/office/drawing/2014/chart" uri="{C3380CC4-5D6E-409C-BE32-E72D297353CC}">
                <c16:uniqueId val="{000001C1-F722-41D1-999B-4473EDDF04E5}"/>
              </c:ext>
            </c:extLst>
          </c:dPt>
          <c:dPt>
            <c:idx val="225"/>
            <c:bubble3D val="0"/>
            <c:spPr>
              <a:solidFill>
                <a:schemeClr val="accent4">
                  <a:lumMod val="60000"/>
                </a:schemeClr>
              </a:solidFill>
              <a:ln>
                <a:noFill/>
              </a:ln>
              <a:effectLst/>
            </c:spPr>
            <c:extLst>
              <c:ext xmlns:c16="http://schemas.microsoft.com/office/drawing/2014/chart" uri="{C3380CC4-5D6E-409C-BE32-E72D297353CC}">
                <c16:uniqueId val="{000001C3-F722-41D1-999B-4473EDDF04E5}"/>
              </c:ext>
            </c:extLst>
          </c:dPt>
          <c:dPt>
            <c:idx val="226"/>
            <c:bubble3D val="0"/>
            <c:spPr>
              <a:solidFill>
                <a:schemeClr val="accent5">
                  <a:lumMod val="60000"/>
                </a:schemeClr>
              </a:solidFill>
              <a:ln>
                <a:noFill/>
              </a:ln>
              <a:effectLst/>
            </c:spPr>
            <c:extLst>
              <c:ext xmlns:c16="http://schemas.microsoft.com/office/drawing/2014/chart" uri="{C3380CC4-5D6E-409C-BE32-E72D297353CC}">
                <c16:uniqueId val="{000001C5-F722-41D1-999B-4473EDDF04E5}"/>
              </c:ext>
            </c:extLst>
          </c:dPt>
          <c:dPt>
            <c:idx val="227"/>
            <c:bubble3D val="0"/>
            <c:spPr>
              <a:solidFill>
                <a:schemeClr val="accent6">
                  <a:lumMod val="60000"/>
                </a:schemeClr>
              </a:solidFill>
              <a:ln>
                <a:noFill/>
              </a:ln>
              <a:effectLst/>
            </c:spPr>
            <c:extLst>
              <c:ext xmlns:c16="http://schemas.microsoft.com/office/drawing/2014/chart" uri="{C3380CC4-5D6E-409C-BE32-E72D297353CC}">
                <c16:uniqueId val="{000001C7-F722-41D1-999B-4473EDDF04E5}"/>
              </c:ext>
            </c:extLst>
          </c:dPt>
          <c:dPt>
            <c:idx val="228"/>
            <c:bubble3D val="0"/>
            <c:spPr>
              <a:solidFill>
                <a:schemeClr val="accent1">
                  <a:lumMod val="80000"/>
                  <a:lumOff val="20000"/>
                </a:schemeClr>
              </a:solidFill>
              <a:ln>
                <a:noFill/>
              </a:ln>
              <a:effectLst/>
            </c:spPr>
            <c:extLst>
              <c:ext xmlns:c16="http://schemas.microsoft.com/office/drawing/2014/chart" uri="{C3380CC4-5D6E-409C-BE32-E72D297353CC}">
                <c16:uniqueId val="{000001C9-F722-41D1-999B-4473EDDF04E5}"/>
              </c:ext>
            </c:extLst>
          </c:dPt>
          <c:dPt>
            <c:idx val="229"/>
            <c:bubble3D val="0"/>
            <c:spPr>
              <a:solidFill>
                <a:schemeClr val="accent2">
                  <a:lumMod val="80000"/>
                  <a:lumOff val="20000"/>
                </a:schemeClr>
              </a:solidFill>
              <a:ln>
                <a:noFill/>
              </a:ln>
              <a:effectLst/>
            </c:spPr>
            <c:extLst>
              <c:ext xmlns:c16="http://schemas.microsoft.com/office/drawing/2014/chart" uri="{C3380CC4-5D6E-409C-BE32-E72D297353CC}">
                <c16:uniqueId val="{000001CB-F722-41D1-999B-4473EDDF04E5}"/>
              </c:ext>
            </c:extLst>
          </c:dPt>
          <c:dPt>
            <c:idx val="230"/>
            <c:bubble3D val="0"/>
            <c:spPr>
              <a:solidFill>
                <a:schemeClr val="accent3">
                  <a:lumMod val="80000"/>
                  <a:lumOff val="20000"/>
                </a:schemeClr>
              </a:solidFill>
              <a:ln>
                <a:noFill/>
              </a:ln>
              <a:effectLst/>
            </c:spPr>
            <c:extLst>
              <c:ext xmlns:c16="http://schemas.microsoft.com/office/drawing/2014/chart" uri="{C3380CC4-5D6E-409C-BE32-E72D297353CC}">
                <c16:uniqueId val="{000001CD-F722-41D1-999B-4473EDDF04E5}"/>
              </c:ext>
            </c:extLst>
          </c:dPt>
          <c:dPt>
            <c:idx val="231"/>
            <c:bubble3D val="0"/>
            <c:spPr>
              <a:solidFill>
                <a:schemeClr val="accent4">
                  <a:lumMod val="80000"/>
                  <a:lumOff val="20000"/>
                </a:schemeClr>
              </a:solidFill>
              <a:ln>
                <a:noFill/>
              </a:ln>
              <a:effectLst/>
            </c:spPr>
            <c:extLst>
              <c:ext xmlns:c16="http://schemas.microsoft.com/office/drawing/2014/chart" uri="{C3380CC4-5D6E-409C-BE32-E72D297353CC}">
                <c16:uniqueId val="{000001CF-F722-41D1-999B-4473EDDF04E5}"/>
              </c:ext>
            </c:extLst>
          </c:dPt>
          <c:dPt>
            <c:idx val="232"/>
            <c:bubble3D val="0"/>
            <c:spPr>
              <a:solidFill>
                <a:schemeClr val="accent5">
                  <a:lumMod val="80000"/>
                  <a:lumOff val="20000"/>
                </a:schemeClr>
              </a:solidFill>
              <a:ln>
                <a:noFill/>
              </a:ln>
              <a:effectLst/>
            </c:spPr>
            <c:extLst>
              <c:ext xmlns:c16="http://schemas.microsoft.com/office/drawing/2014/chart" uri="{C3380CC4-5D6E-409C-BE32-E72D297353CC}">
                <c16:uniqueId val="{000001D1-F722-41D1-999B-4473EDDF04E5}"/>
              </c:ext>
            </c:extLst>
          </c:dPt>
          <c:dPt>
            <c:idx val="233"/>
            <c:bubble3D val="0"/>
            <c:spPr>
              <a:solidFill>
                <a:schemeClr val="accent6">
                  <a:lumMod val="80000"/>
                  <a:lumOff val="20000"/>
                </a:schemeClr>
              </a:solidFill>
              <a:ln>
                <a:noFill/>
              </a:ln>
              <a:effectLst/>
            </c:spPr>
            <c:extLst>
              <c:ext xmlns:c16="http://schemas.microsoft.com/office/drawing/2014/chart" uri="{C3380CC4-5D6E-409C-BE32-E72D297353CC}">
                <c16:uniqueId val="{000001D3-F722-41D1-999B-4473EDDF04E5}"/>
              </c:ext>
            </c:extLst>
          </c:dPt>
          <c:dPt>
            <c:idx val="234"/>
            <c:bubble3D val="0"/>
            <c:spPr>
              <a:solidFill>
                <a:schemeClr val="accent1">
                  <a:lumMod val="80000"/>
                </a:schemeClr>
              </a:solidFill>
              <a:ln>
                <a:noFill/>
              </a:ln>
              <a:effectLst/>
            </c:spPr>
            <c:extLst>
              <c:ext xmlns:c16="http://schemas.microsoft.com/office/drawing/2014/chart" uri="{C3380CC4-5D6E-409C-BE32-E72D297353CC}">
                <c16:uniqueId val="{000001D5-F722-41D1-999B-4473EDDF04E5}"/>
              </c:ext>
            </c:extLst>
          </c:dPt>
          <c:dPt>
            <c:idx val="235"/>
            <c:bubble3D val="0"/>
            <c:spPr>
              <a:solidFill>
                <a:schemeClr val="accent2">
                  <a:lumMod val="80000"/>
                </a:schemeClr>
              </a:solidFill>
              <a:ln>
                <a:noFill/>
              </a:ln>
              <a:effectLst/>
            </c:spPr>
            <c:extLst>
              <c:ext xmlns:c16="http://schemas.microsoft.com/office/drawing/2014/chart" uri="{C3380CC4-5D6E-409C-BE32-E72D297353CC}">
                <c16:uniqueId val="{000001D7-F722-41D1-999B-4473EDDF04E5}"/>
              </c:ext>
            </c:extLst>
          </c:dPt>
          <c:dPt>
            <c:idx val="236"/>
            <c:bubble3D val="0"/>
            <c:spPr>
              <a:solidFill>
                <a:schemeClr val="accent3">
                  <a:lumMod val="80000"/>
                </a:schemeClr>
              </a:solidFill>
              <a:ln>
                <a:noFill/>
              </a:ln>
              <a:effectLst/>
            </c:spPr>
            <c:extLst>
              <c:ext xmlns:c16="http://schemas.microsoft.com/office/drawing/2014/chart" uri="{C3380CC4-5D6E-409C-BE32-E72D297353CC}">
                <c16:uniqueId val="{000001D9-F722-41D1-999B-4473EDDF04E5}"/>
              </c:ext>
            </c:extLst>
          </c:dPt>
          <c:dPt>
            <c:idx val="237"/>
            <c:bubble3D val="0"/>
            <c:spPr>
              <a:solidFill>
                <a:schemeClr val="accent4">
                  <a:lumMod val="80000"/>
                </a:schemeClr>
              </a:solidFill>
              <a:ln>
                <a:noFill/>
              </a:ln>
              <a:effectLst/>
            </c:spPr>
            <c:extLst>
              <c:ext xmlns:c16="http://schemas.microsoft.com/office/drawing/2014/chart" uri="{C3380CC4-5D6E-409C-BE32-E72D297353CC}">
                <c16:uniqueId val="{000001DB-F722-41D1-999B-4473EDDF04E5}"/>
              </c:ext>
            </c:extLst>
          </c:dPt>
          <c:dPt>
            <c:idx val="238"/>
            <c:bubble3D val="0"/>
            <c:spPr>
              <a:solidFill>
                <a:schemeClr val="accent5">
                  <a:lumMod val="80000"/>
                </a:schemeClr>
              </a:solidFill>
              <a:ln>
                <a:noFill/>
              </a:ln>
              <a:effectLst/>
            </c:spPr>
            <c:extLst>
              <c:ext xmlns:c16="http://schemas.microsoft.com/office/drawing/2014/chart" uri="{C3380CC4-5D6E-409C-BE32-E72D297353CC}">
                <c16:uniqueId val="{000001DD-F722-41D1-999B-4473EDDF04E5}"/>
              </c:ext>
            </c:extLst>
          </c:dPt>
          <c:dPt>
            <c:idx val="239"/>
            <c:bubble3D val="0"/>
            <c:spPr>
              <a:solidFill>
                <a:schemeClr val="accent6">
                  <a:lumMod val="80000"/>
                </a:schemeClr>
              </a:solidFill>
              <a:ln>
                <a:noFill/>
              </a:ln>
              <a:effectLst/>
            </c:spPr>
            <c:extLst>
              <c:ext xmlns:c16="http://schemas.microsoft.com/office/drawing/2014/chart" uri="{C3380CC4-5D6E-409C-BE32-E72D297353CC}">
                <c16:uniqueId val="{000001DF-F722-41D1-999B-4473EDDF04E5}"/>
              </c:ext>
            </c:extLst>
          </c:dPt>
          <c:dPt>
            <c:idx val="240"/>
            <c:bubble3D val="0"/>
            <c:spPr>
              <a:solidFill>
                <a:schemeClr val="accent1">
                  <a:lumMod val="60000"/>
                  <a:lumOff val="40000"/>
                </a:schemeClr>
              </a:solidFill>
              <a:ln>
                <a:noFill/>
              </a:ln>
              <a:effectLst/>
            </c:spPr>
            <c:extLst>
              <c:ext xmlns:c16="http://schemas.microsoft.com/office/drawing/2014/chart" uri="{C3380CC4-5D6E-409C-BE32-E72D297353CC}">
                <c16:uniqueId val="{000001E1-F722-41D1-999B-4473EDDF04E5}"/>
              </c:ext>
            </c:extLst>
          </c:dPt>
          <c:dPt>
            <c:idx val="241"/>
            <c:bubble3D val="0"/>
            <c:spPr>
              <a:solidFill>
                <a:schemeClr val="accent2">
                  <a:lumMod val="60000"/>
                  <a:lumOff val="40000"/>
                </a:schemeClr>
              </a:solidFill>
              <a:ln>
                <a:noFill/>
              </a:ln>
              <a:effectLst/>
            </c:spPr>
            <c:extLst>
              <c:ext xmlns:c16="http://schemas.microsoft.com/office/drawing/2014/chart" uri="{C3380CC4-5D6E-409C-BE32-E72D297353CC}">
                <c16:uniqueId val="{000001E3-F722-41D1-999B-4473EDDF04E5}"/>
              </c:ext>
            </c:extLst>
          </c:dPt>
          <c:dPt>
            <c:idx val="242"/>
            <c:bubble3D val="0"/>
            <c:spPr>
              <a:solidFill>
                <a:schemeClr val="accent3">
                  <a:lumMod val="60000"/>
                  <a:lumOff val="40000"/>
                </a:schemeClr>
              </a:solidFill>
              <a:ln>
                <a:noFill/>
              </a:ln>
              <a:effectLst/>
            </c:spPr>
            <c:extLst>
              <c:ext xmlns:c16="http://schemas.microsoft.com/office/drawing/2014/chart" uri="{C3380CC4-5D6E-409C-BE32-E72D297353CC}">
                <c16:uniqueId val="{000001E5-F722-41D1-999B-4473EDDF04E5}"/>
              </c:ext>
            </c:extLst>
          </c:dPt>
          <c:dPt>
            <c:idx val="243"/>
            <c:bubble3D val="0"/>
            <c:spPr>
              <a:solidFill>
                <a:schemeClr val="accent4">
                  <a:lumMod val="60000"/>
                  <a:lumOff val="40000"/>
                </a:schemeClr>
              </a:solidFill>
              <a:ln>
                <a:noFill/>
              </a:ln>
              <a:effectLst/>
            </c:spPr>
            <c:extLst>
              <c:ext xmlns:c16="http://schemas.microsoft.com/office/drawing/2014/chart" uri="{C3380CC4-5D6E-409C-BE32-E72D297353CC}">
                <c16:uniqueId val="{000001E7-F722-41D1-999B-4473EDDF04E5}"/>
              </c:ext>
            </c:extLst>
          </c:dPt>
          <c:dPt>
            <c:idx val="244"/>
            <c:bubble3D val="0"/>
            <c:spPr>
              <a:solidFill>
                <a:schemeClr val="accent5">
                  <a:lumMod val="60000"/>
                  <a:lumOff val="40000"/>
                </a:schemeClr>
              </a:solidFill>
              <a:ln>
                <a:noFill/>
              </a:ln>
              <a:effectLst/>
            </c:spPr>
            <c:extLst>
              <c:ext xmlns:c16="http://schemas.microsoft.com/office/drawing/2014/chart" uri="{C3380CC4-5D6E-409C-BE32-E72D297353CC}">
                <c16:uniqueId val="{000001E9-F722-41D1-999B-4473EDDF04E5}"/>
              </c:ext>
            </c:extLst>
          </c:dPt>
          <c:dPt>
            <c:idx val="245"/>
            <c:bubble3D val="0"/>
            <c:spPr>
              <a:solidFill>
                <a:schemeClr val="accent6">
                  <a:lumMod val="60000"/>
                  <a:lumOff val="40000"/>
                </a:schemeClr>
              </a:solidFill>
              <a:ln>
                <a:noFill/>
              </a:ln>
              <a:effectLst/>
            </c:spPr>
            <c:extLst>
              <c:ext xmlns:c16="http://schemas.microsoft.com/office/drawing/2014/chart" uri="{C3380CC4-5D6E-409C-BE32-E72D297353CC}">
                <c16:uniqueId val="{000001EB-F722-41D1-999B-4473EDDF04E5}"/>
              </c:ext>
            </c:extLst>
          </c:dPt>
          <c:dPt>
            <c:idx val="246"/>
            <c:bubble3D val="0"/>
            <c:spPr>
              <a:solidFill>
                <a:schemeClr val="accent1">
                  <a:lumMod val="50000"/>
                </a:schemeClr>
              </a:solidFill>
              <a:ln>
                <a:noFill/>
              </a:ln>
              <a:effectLst/>
            </c:spPr>
            <c:extLst>
              <c:ext xmlns:c16="http://schemas.microsoft.com/office/drawing/2014/chart" uri="{C3380CC4-5D6E-409C-BE32-E72D297353CC}">
                <c16:uniqueId val="{000001ED-F722-41D1-999B-4473EDDF04E5}"/>
              </c:ext>
            </c:extLst>
          </c:dPt>
          <c:dPt>
            <c:idx val="247"/>
            <c:bubble3D val="0"/>
            <c:spPr>
              <a:solidFill>
                <a:schemeClr val="accent2">
                  <a:lumMod val="50000"/>
                </a:schemeClr>
              </a:solidFill>
              <a:ln>
                <a:noFill/>
              </a:ln>
              <a:effectLst/>
            </c:spPr>
            <c:extLst>
              <c:ext xmlns:c16="http://schemas.microsoft.com/office/drawing/2014/chart" uri="{C3380CC4-5D6E-409C-BE32-E72D297353CC}">
                <c16:uniqueId val="{000001EF-F722-41D1-999B-4473EDDF04E5}"/>
              </c:ext>
            </c:extLst>
          </c:dPt>
          <c:dPt>
            <c:idx val="248"/>
            <c:bubble3D val="0"/>
            <c:spPr>
              <a:solidFill>
                <a:schemeClr val="accent3">
                  <a:lumMod val="50000"/>
                </a:schemeClr>
              </a:solidFill>
              <a:ln>
                <a:noFill/>
              </a:ln>
              <a:effectLst/>
            </c:spPr>
            <c:extLst>
              <c:ext xmlns:c16="http://schemas.microsoft.com/office/drawing/2014/chart" uri="{C3380CC4-5D6E-409C-BE32-E72D297353CC}">
                <c16:uniqueId val="{000001F1-F722-41D1-999B-4473EDDF04E5}"/>
              </c:ext>
            </c:extLst>
          </c:dPt>
          <c:dPt>
            <c:idx val="249"/>
            <c:bubble3D val="0"/>
            <c:spPr>
              <a:solidFill>
                <a:schemeClr val="accent4">
                  <a:lumMod val="50000"/>
                </a:schemeClr>
              </a:solidFill>
              <a:ln>
                <a:noFill/>
              </a:ln>
              <a:effectLst/>
            </c:spPr>
            <c:extLst>
              <c:ext xmlns:c16="http://schemas.microsoft.com/office/drawing/2014/chart" uri="{C3380CC4-5D6E-409C-BE32-E72D297353CC}">
                <c16:uniqueId val="{000001F3-F722-41D1-999B-4473EDDF04E5}"/>
              </c:ext>
            </c:extLst>
          </c:dPt>
          <c:dPt>
            <c:idx val="250"/>
            <c:bubble3D val="0"/>
            <c:spPr>
              <a:solidFill>
                <a:schemeClr val="accent5">
                  <a:lumMod val="50000"/>
                </a:schemeClr>
              </a:solidFill>
              <a:ln>
                <a:noFill/>
              </a:ln>
              <a:effectLst/>
            </c:spPr>
            <c:extLst>
              <c:ext xmlns:c16="http://schemas.microsoft.com/office/drawing/2014/chart" uri="{C3380CC4-5D6E-409C-BE32-E72D297353CC}">
                <c16:uniqueId val="{000001F5-F722-41D1-999B-4473EDDF04E5}"/>
              </c:ext>
            </c:extLst>
          </c:dPt>
          <c:dPt>
            <c:idx val="251"/>
            <c:bubble3D val="0"/>
            <c:spPr>
              <a:solidFill>
                <a:schemeClr val="accent6">
                  <a:lumMod val="50000"/>
                </a:schemeClr>
              </a:solidFill>
              <a:ln>
                <a:noFill/>
              </a:ln>
              <a:effectLst/>
            </c:spPr>
            <c:extLst>
              <c:ext xmlns:c16="http://schemas.microsoft.com/office/drawing/2014/chart" uri="{C3380CC4-5D6E-409C-BE32-E72D297353CC}">
                <c16:uniqueId val="{000001F7-F722-41D1-999B-4473EDDF04E5}"/>
              </c:ext>
            </c:extLst>
          </c:dPt>
          <c:dPt>
            <c:idx val="252"/>
            <c:bubble3D val="0"/>
            <c:spPr>
              <a:solidFill>
                <a:schemeClr val="accent1">
                  <a:lumMod val="70000"/>
                  <a:lumOff val="30000"/>
                </a:schemeClr>
              </a:solidFill>
              <a:ln>
                <a:noFill/>
              </a:ln>
              <a:effectLst/>
            </c:spPr>
            <c:extLst>
              <c:ext xmlns:c16="http://schemas.microsoft.com/office/drawing/2014/chart" uri="{C3380CC4-5D6E-409C-BE32-E72D297353CC}">
                <c16:uniqueId val="{000001F9-F722-41D1-999B-4473EDDF04E5}"/>
              </c:ext>
            </c:extLst>
          </c:dPt>
          <c:dPt>
            <c:idx val="253"/>
            <c:bubble3D val="0"/>
            <c:spPr>
              <a:solidFill>
                <a:schemeClr val="accent2">
                  <a:lumMod val="70000"/>
                  <a:lumOff val="30000"/>
                </a:schemeClr>
              </a:solidFill>
              <a:ln>
                <a:noFill/>
              </a:ln>
              <a:effectLst/>
            </c:spPr>
            <c:extLst>
              <c:ext xmlns:c16="http://schemas.microsoft.com/office/drawing/2014/chart" uri="{C3380CC4-5D6E-409C-BE32-E72D297353CC}">
                <c16:uniqueId val="{000001FB-F722-41D1-999B-4473EDDF04E5}"/>
              </c:ext>
            </c:extLst>
          </c:dPt>
          <c:dPt>
            <c:idx val="254"/>
            <c:bubble3D val="0"/>
            <c:spPr>
              <a:solidFill>
                <a:schemeClr val="accent3">
                  <a:lumMod val="70000"/>
                  <a:lumOff val="30000"/>
                </a:schemeClr>
              </a:solidFill>
              <a:ln>
                <a:noFill/>
              </a:ln>
              <a:effectLst/>
            </c:spPr>
            <c:extLst>
              <c:ext xmlns:c16="http://schemas.microsoft.com/office/drawing/2014/chart" uri="{C3380CC4-5D6E-409C-BE32-E72D297353CC}">
                <c16:uniqueId val="{000001FD-F722-41D1-999B-4473EDDF04E5}"/>
              </c:ext>
            </c:extLst>
          </c:dPt>
          <c:dPt>
            <c:idx val="255"/>
            <c:bubble3D val="0"/>
            <c:spPr>
              <a:solidFill>
                <a:schemeClr val="accent4">
                  <a:lumMod val="70000"/>
                  <a:lumOff val="30000"/>
                </a:schemeClr>
              </a:solidFill>
              <a:ln>
                <a:noFill/>
              </a:ln>
              <a:effectLst/>
            </c:spPr>
            <c:extLst>
              <c:ext xmlns:c16="http://schemas.microsoft.com/office/drawing/2014/chart" uri="{C3380CC4-5D6E-409C-BE32-E72D297353CC}">
                <c16:uniqueId val="{000001FF-F722-41D1-999B-4473EDDF04E5}"/>
              </c:ext>
            </c:extLst>
          </c:dPt>
          <c:dPt>
            <c:idx val="256"/>
            <c:bubble3D val="0"/>
            <c:spPr>
              <a:solidFill>
                <a:schemeClr val="accent5">
                  <a:lumMod val="70000"/>
                  <a:lumOff val="30000"/>
                </a:schemeClr>
              </a:solidFill>
              <a:ln>
                <a:noFill/>
              </a:ln>
              <a:effectLst/>
            </c:spPr>
            <c:extLst>
              <c:ext xmlns:c16="http://schemas.microsoft.com/office/drawing/2014/chart" uri="{C3380CC4-5D6E-409C-BE32-E72D297353CC}">
                <c16:uniqueId val="{00000201-F722-41D1-999B-4473EDDF04E5}"/>
              </c:ext>
            </c:extLst>
          </c:dPt>
          <c:dPt>
            <c:idx val="257"/>
            <c:bubble3D val="0"/>
            <c:spPr>
              <a:solidFill>
                <a:schemeClr val="accent6">
                  <a:lumMod val="70000"/>
                  <a:lumOff val="30000"/>
                </a:schemeClr>
              </a:solidFill>
              <a:ln>
                <a:noFill/>
              </a:ln>
              <a:effectLst/>
            </c:spPr>
            <c:extLst>
              <c:ext xmlns:c16="http://schemas.microsoft.com/office/drawing/2014/chart" uri="{C3380CC4-5D6E-409C-BE32-E72D297353CC}">
                <c16:uniqueId val="{00000203-F722-41D1-999B-4473EDDF04E5}"/>
              </c:ext>
            </c:extLst>
          </c:dPt>
          <c:dPt>
            <c:idx val="258"/>
            <c:bubble3D val="0"/>
            <c:spPr>
              <a:solidFill>
                <a:schemeClr val="accent1">
                  <a:lumMod val="70000"/>
                </a:schemeClr>
              </a:solidFill>
              <a:ln>
                <a:noFill/>
              </a:ln>
              <a:effectLst/>
            </c:spPr>
            <c:extLst>
              <c:ext xmlns:c16="http://schemas.microsoft.com/office/drawing/2014/chart" uri="{C3380CC4-5D6E-409C-BE32-E72D297353CC}">
                <c16:uniqueId val="{00000205-F722-41D1-999B-4473EDDF04E5}"/>
              </c:ext>
            </c:extLst>
          </c:dPt>
          <c:dPt>
            <c:idx val="259"/>
            <c:bubble3D val="0"/>
            <c:spPr>
              <a:solidFill>
                <a:schemeClr val="accent2">
                  <a:lumMod val="70000"/>
                </a:schemeClr>
              </a:solidFill>
              <a:ln>
                <a:noFill/>
              </a:ln>
              <a:effectLst/>
            </c:spPr>
            <c:extLst>
              <c:ext xmlns:c16="http://schemas.microsoft.com/office/drawing/2014/chart" uri="{C3380CC4-5D6E-409C-BE32-E72D297353CC}">
                <c16:uniqueId val="{00000207-F722-41D1-999B-4473EDDF04E5}"/>
              </c:ext>
            </c:extLst>
          </c:dPt>
          <c:dPt>
            <c:idx val="260"/>
            <c:bubble3D val="0"/>
            <c:spPr>
              <a:solidFill>
                <a:schemeClr val="accent3">
                  <a:lumMod val="70000"/>
                </a:schemeClr>
              </a:solidFill>
              <a:ln>
                <a:noFill/>
              </a:ln>
              <a:effectLst/>
            </c:spPr>
            <c:extLst>
              <c:ext xmlns:c16="http://schemas.microsoft.com/office/drawing/2014/chart" uri="{C3380CC4-5D6E-409C-BE32-E72D297353CC}">
                <c16:uniqueId val="{00000209-F722-41D1-999B-4473EDDF04E5}"/>
              </c:ext>
            </c:extLst>
          </c:dPt>
          <c:dPt>
            <c:idx val="261"/>
            <c:bubble3D val="0"/>
            <c:spPr>
              <a:solidFill>
                <a:schemeClr val="accent4">
                  <a:lumMod val="70000"/>
                </a:schemeClr>
              </a:solidFill>
              <a:ln>
                <a:noFill/>
              </a:ln>
              <a:effectLst/>
            </c:spPr>
            <c:extLst>
              <c:ext xmlns:c16="http://schemas.microsoft.com/office/drawing/2014/chart" uri="{C3380CC4-5D6E-409C-BE32-E72D297353CC}">
                <c16:uniqueId val="{0000020B-F722-41D1-999B-4473EDDF04E5}"/>
              </c:ext>
            </c:extLst>
          </c:dPt>
          <c:dPt>
            <c:idx val="262"/>
            <c:bubble3D val="0"/>
            <c:spPr>
              <a:solidFill>
                <a:schemeClr val="accent5">
                  <a:lumMod val="70000"/>
                </a:schemeClr>
              </a:solidFill>
              <a:ln>
                <a:noFill/>
              </a:ln>
              <a:effectLst/>
            </c:spPr>
            <c:extLst>
              <c:ext xmlns:c16="http://schemas.microsoft.com/office/drawing/2014/chart" uri="{C3380CC4-5D6E-409C-BE32-E72D297353CC}">
                <c16:uniqueId val="{0000020D-F722-41D1-999B-4473EDDF04E5}"/>
              </c:ext>
            </c:extLst>
          </c:dPt>
          <c:dPt>
            <c:idx val="263"/>
            <c:bubble3D val="0"/>
            <c:spPr>
              <a:solidFill>
                <a:schemeClr val="accent6">
                  <a:lumMod val="70000"/>
                </a:schemeClr>
              </a:solidFill>
              <a:ln>
                <a:noFill/>
              </a:ln>
              <a:effectLst/>
            </c:spPr>
            <c:extLst>
              <c:ext xmlns:c16="http://schemas.microsoft.com/office/drawing/2014/chart" uri="{C3380CC4-5D6E-409C-BE32-E72D297353CC}">
                <c16:uniqueId val="{0000020F-F722-41D1-999B-4473EDDF04E5}"/>
              </c:ext>
            </c:extLst>
          </c:dPt>
          <c:dPt>
            <c:idx val="264"/>
            <c:bubble3D val="0"/>
            <c:spPr>
              <a:solidFill>
                <a:schemeClr val="accent1">
                  <a:lumMod val="50000"/>
                  <a:lumOff val="50000"/>
                </a:schemeClr>
              </a:solidFill>
              <a:ln>
                <a:noFill/>
              </a:ln>
              <a:effectLst/>
            </c:spPr>
            <c:extLst>
              <c:ext xmlns:c16="http://schemas.microsoft.com/office/drawing/2014/chart" uri="{C3380CC4-5D6E-409C-BE32-E72D297353CC}">
                <c16:uniqueId val="{00000211-F722-41D1-999B-4473EDDF04E5}"/>
              </c:ext>
            </c:extLst>
          </c:dPt>
          <c:dPt>
            <c:idx val="265"/>
            <c:bubble3D val="0"/>
            <c:spPr>
              <a:solidFill>
                <a:schemeClr val="accent2">
                  <a:lumMod val="50000"/>
                  <a:lumOff val="50000"/>
                </a:schemeClr>
              </a:solidFill>
              <a:ln>
                <a:noFill/>
              </a:ln>
              <a:effectLst/>
            </c:spPr>
            <c:extLst>
              <c:ext xmlns:c16="http://schemas.microsoft.com/office/drawing/2014/chart" uri="{C3380CC4-5D6E-409C-BE32-E72D297353CC}">
                <c16:uniqueId val="{00000213-F722-41D1-999B-4473EDDF04E5}"/>
              </c:ext>
            </c:extLst>
          </c:dPt>
          <c:dPt>
            <c:idx val="266"/>
            <c:bubble3D val="0"/>
            <c:spPr>
              <a:solidFill>
                <a:schemeClr val="accent3">
                  <a:lumMod val="50000"/>
                  <a:lumOff val="50000"/>
                </a:schemeClr>
              </a:solidFill>
              <a:ln>
                <a:noFill/>
              </a:ln>
              <a:effectLst/>
            </c:spPr>
            <c:extLst>
              <c:ext xmlns:c16="http://schemas.microsoft.com/office/drawing/2014/chart" uri="{C3380CC4-5D6E-409C-BE32-E72D297353CC}">
                <c16:uniqueId val="{00000215-F722-41D1-999B-4473EDDF04E5}"/>
              </c:ext>
            </c:extLst>
          </c:dPt>
          <c:dPt>
            <c:idx val="267"/>
            <c:bubble3D val="0"/>
            <c:spPr>
              <a:solidFill>
                <a:schemeClr val="accent4">
                  <a:lumMod val="50000"/>
                  <a:lumOff val="50000"/>
                </a:schemeClr>
              </a:solidFill>
              <a:ln>
                <a:noFill/>
              </a:ln>
              <a:effectLst/>
            </c:spPr>
            <c:extLst>
              <c:ext xmlns:c16="http://schemas.microsoft.com/office/drawing/2014/chart" uri="{C3380CC4-5D6E-409C-BE32-E72D297353CC}">
                <c16:uniqueId val="{00000217-F722-41D1-999B-4473EDDF04E5}"/>
              </c:ext>
            </c:extLst>
          </c:dPt>
          <c:dPt>
            <c:idx val="268"/>
            <c:bubble3D val="0"/>
            <c:spPr>
              <a:solidFill>
                <a:schemeClr val="accent5">
                  <a:lumMod val="50000"/>
                  <a:lumOff val="50000"/>
                </a:schemeClr>
              </a:solidFill>
              <a:ln>
                <a:noFill/>
              </a:ln>
              <a:effectLst/>
            </c:spPr>
            <c:extLst>
              <c:ext xmlns:c16="http://schemas.microsoft.com/office/drawing/2014/chart" uri="{C3380CC4-5D6E-409C-BE32-E72D297353CC}">
                <c16:uniqueId val="{00000219-F722-41D1-999B-4473EDDF04E5}"/>
              </c:ext>
            </c:extLst>
          </c:dPt>
          <c:dPt>
            <c:idx val="269"/>
            <c:bubble3D val="0"/>
            <c:spPr>
              <a:solidFill>
                <a:schemeClr val="accent6">
                  <a:lumMod val="50000"/>
                  <a:lumOff val="50000"/>
                </a:schemeClr>
              </a:solidFill>
              <a:ln>
                <a:noFill/>
              </a:ln>
              <a:effectLst/>
            </c:spPr>
            <c:extLst>
              <c:ext xmlns:c16="http://schemas.microsoft.com/office/drawing/2014/chart" uri="{C3380CC4-5D6E-409C-BE32-E72D297353CC}">
                <c16:uniqueId val="{0000021B-F722-41D1-999B-4473EDDF04E5}"/>
              </c:ext>
            </c:extLst>
          </c:dPt>
          <c:dPt>
            <c:idx val="270"/>
            <c:bubble3D val="0"/>
            <c:spPr>
              <a:solidFill>
                <a:schemeClr val="accent1"/>
              </a:solidFill>
              <a:ln>
                <a:noFill/>
              </a:ln>
              <a:effectLst/>
            </c:spPr>
            <c:extLst>
              <c:ext xmlns:c16="http://schemas.microsoft.com/office/drawing/2014/chart" uri="{C3380CC4-5D6E-409C-BE32-E72D297353CC}">
                <c16:uniqueId val="{0000021D-F722-41D1-999B-4473EDDF04E5}"/>
              </c:ext>
            </c:extLst>
          </c:dPt>
          <c:dPt>
            <c:idx val="271"/>
            <c:bubble3D val="0"/>
            <c:spPr>
              <a:solidFill>
                <a:schemeClr val="accent2"/>
              </a:solidFill>
              <a:ln>
                <a:noFill/>
              </a:ln>
              <a:effectLst/>
            </c:spPr>
            <c:extLst>
              <c:ext xmlns:c16="http://schemas.microsoft.com/office/drawing/2014/chart" uri="{C3380CC4-5D6E-409C-BE32-E72D297353CC}">
                <c16:uniqueId val="{0000021F-F722-41D1-999B-4473EDDF04E5}"/>
              </c:ext>
            </c:extLst>
          </c:dPt>
          <c:dPt>
            <c:idx val="272"/>
            <c:bubble3D val="0"/>
            <c:spPr>
              <a:solidFill>
                <a:schemeClr val="accent3"/>
              </a:solidFill>
              <a:ln>
                <a:noFill/>
              </a:ln>
              <a:effectLst/>
            </c:spPr>
            <c:extLst>
              <c:ext xmlns:c16="http://schemas.microsoft.com/office/drawing/2014/chart" uri="{C3380CC4-5D6E-409C-BE32-E72D297353CC}">
                <c16:uniqueId val="{00000221-F722-41D1-999B-4473EDDF04E5}"/>
              </c:ext>
            </c:extLst>
          </c:dPt>
          <c:dPt>
            <c:idx val="273"/>
            <c:bubble3D val="0"/>
            <c:spPr>
              <a:solidFill>
                <a:schemeClr val="accent4"/>
              </a:solidFill>
              <a:ln>
                <a:noFill/>
              </a:ln>
              <a:effectLst/>
            </c:spPr>
            <c:extLst>
              <c:ext xmlns:c16="http://schemas.microsoft.com/office/drawing/2014/chart" uri="{C3380CC4-5D6E-409C-BE32-E72D297353CC}">
                <c16:uniqueId val="{00000223-F722-41D1-999B-4473EDDF04E5}"/>
              </c:ext>
            </c:extLst>
          </c:dPt>
          <c:dPt>
            <c:idx val="274"/>
            <c:bubble3D val="0"/>
            <c:spPr>
              <a:solidFill>
                <a:schemeClr val="accent5"/>
              </a:solidFill>
              <a:ln>
                <a:noFill/>
              </a:ln>
              <a:effectLst/>
            </c:spPr>
            <c:extLst>
              <c:ext xmlns:c16="http://schemas.microsoft.com/office/drawing/2014/chart" uri="{C3380CC4-5D6E-409C-BE32-E72D297353CC}">
                <c16:uniqueId val="{00000225-F722-41D1-999B-4473EDDF04E5}"/>
              </c:ext>
            </c:extLst>
          </c:dPt>
          <c:dPt>
            <c:idx val="275"/>
            <c:bubble3D val="0"/>
            <c:spPr>
              <a:solidFill>
                <a:schemeClr val="accent6"/>
              </a:solidFill>
              <a:ln>
                <a:noFill/>
              </a:ln>
              <a:effectLst/>
            </c:spPr>
            <c:extLst>
              <c:ext xmlns:c16="http://schemas.microsoft.com/office/drawing/2014/chart" uri="{C3380CC4-5D6E-409C-BE32-E72D297353CC}">
                <c16:uniqueId val="{00000227-F722-41D1-999B-4473EDDF04E5}"/>
              </c:ext>
            </c:extLst>
          </c:dPt>
          <c:dPt>
            <c:idx val="276"/>
            <c:bubble3D val="0"/>
            <c:spPr>
              <a:solidFill>
                <a:schemeClr val="accent1">
                  <a:lumMod val="60000"/>
                </a:schemeClr>
              </a:solidFill>
              <a:ln>
                <a:noFill/>
              </a:ln>
              <a:effectLst/>
            </c:spPr>
            <c:extLst>
              <c:ext xmlns:c16="http://schemas.microsoft.com/office/drawing/2014/chart" uri="{C3380CC4-5D6E-409C-BE32-E72D297353CC}">
                <c16:uniqueId val="{00000229-F722-41D1-999B-4473EDDF04E5}"/>
              </c:ext>
            </c:extLst>
          </c:dPt>
          <c:dPt>
            <c:idx val="277"/>
            <c:bubble3D val="0"/>
            <c:spPr>
              <a:solidFill>
                <a:schemeClr val="accent2">
                  <a:lumMod val="60000"/>
                </a:schemeClr>
              </a:solidFill>
              <a:ln>
                <a:noFill/>
              </a:ln>
              <a:effectLst/>
            </c:spPr>
            <c:extLst>
              <c:ext xmlns:c16="http://schemas.microsoft.com/office/drawing/2014/chart" uri="{C3380CC4-5D6E-409C-BE32-E72D297353CC}">
                <c16:uniqueId val="{0000022B-F722-41D1-999B-4473EDDF04E5}"/>
              </c:ext>
            </c:extLst>
          </c:dPt>
          <c:dPt>
            <c:idx val="278"/>
            <c:bubble3D val="0"/>
            <c:spPr>
              <a:solidFill>
                <a:schemeClr val="accent3">
                  <a:lumMod val="60000"/>
                </a:schemeClr>
              </a:solidFill>
              <a:ln>
                <a:noFill/>
              </a:ln>
              <a:effectLst/>
            </c:spPr>
            <c:extLst>
              <c:ext xmlns:c16="http://schemas.microsoft.com/office/drawing/2014/chart" uri="{C3380CC4-5D6E-409C-BE32-E72D297353CC}">
                <c16:uniqueId val="{0000022D-F722-41D1-999B-4473EDDF04E5}"/>
              </c:ext>
            </c:extLst>
          </c:dPt>
          <c:dPt>
            <c:idx val="279"/>
            <c:bubble3D val="0"/>
            <c:spPr>
              <a:solidFill>
                <a:schemeClr val="accent4">
                  <a:lumMod val="60000"/>
                </a:schemeClr>
              </a:solidFill>
              <a:ln>
                <a:noFill/>
              </a:ln>
              <a:effectLst/>
            </c:spPr>
            <c:extLst>
              <c:ext xmlns:c16="http://schemas.microsoft.com/office/drawing/2014/chart" uri="{C3380CC4-5D6E-409C-BE32-E72D297353CC}">
                <c16:uniqueId val="{0000022F-F722-41D1-999B-4473EDDF04E5}"/>
              </c:ext>
            </c:extLst>
          </c:dPt>
          <c:dPt>
            <c:idx val="280"/>
            <c:bubble3D val="0"/>
            <c:spPr>
              <a:solidFill>
                <a:schemeClr val="accent5">
                  <a:lumMod val="60000"/>
                </a:schemeClr>
              </a:solidFill>
              <a:ln>
                <a:noFill/>
              </a:ln>
              <a:effectLst/>
            </c:spPr>
            <c:extLst>
              <c:ext xmlns:c16="http://schemas.microsoft.com/office/drawing/2014/chart" uri="{C3380CC4-5D6E-409C-BE32-E72D297353CC}">
                <c16:uniqueId val="{00000231-F722-41D1-999B-4473EDDF04E5}"/>
              </c:ext>
            </c:extLst>
          </c:dPt>
          <c:dPt>
            <c:idx val="281"/>
            <c:bubble3D val="0"/>
            <c:spPr>
              <a:solidFill>
                <a:schemeClr val="accent6">
                  <a:lumMod val="60000"/>
                </a:schemeClr>
              </a:solidFill>
              <a:ln>
                <a:noFill/>
              </a:ln>
              <a:effectLst/>
            </c:spPr>
            <c:extLst>
              <c:ext xmlns:c16="http://schemas.microsoft.com/office/drawing/2014/chart" uri="{C3380CC4-5D6E-409C-BE32-E72D297353CC}">
                <c16:uniqueId val="{00000233-F722-41D1-999B-4473EDDF04E5}"/>
              </c:ext>
            </c:extLst>
          </c:dPt>
          <c:dPt>
            <c:idx val="282"/>
            <c:bubble3D val="0"/>
            <c:spPr>
              <a:solidFill>
                <a:schemeClr val="accent1">
                  <a:lumMod val="80000"/>
                  <a:lumOff val="20000"/>
                </a:schemeClr>
              </a:solidFill>
              <a:ln>
                <a:noFill/>
              </a:ln>
              <a:effectLst/>
            </c:spPr>
            <c:extLst>
              <c:ext xmlns:c16="http://schemas.microsoft.com/office/drawing/2014/chart" uri="{C3380CC4-5D6E-409C-BE32-E72D297353CC}">
                <c16:uniqueId val="{00000235-F722-41D1-999B-4473EDDF04E5}"/>
              </c:ext>
            </c:extLst>
          </c:dPt>
          <c:dPt>
            <c:idx val="283"/>
            <c:bubble3D val="0"/>
            <c:spPr>
              <a:solidFill>
                <a:schemeClr val="accent2">
                  <a:lumMod val="80000"/>
                  <a:lumOff val="20000"/>
                </a:schemeClr>
              </a:solidFill>
              <a:ln>
                <a:noFill/>
              </a:ln>
              <a:effectLst/>
            </c:spPr>
            <c:extLst>
              <c:ext xmlns:c16="http://schemas.microsoft.com/office/drawing/2014/chart" uri="{C3380CC4-5D6E-409C-BE32-E72D297353CC}">
                <c16:uniqueId val="{00000237-F722-41D1-999B-4473EDDF04E5}"/>
              </c:ext>
            </c:extLst>
          </c:dPt>
          <c:dPt>
            <c:idx val="284"/>
            <c:bubble3D val="0"/>
            <c:spPr>
              <a:solidFill>
                <a:schemeClr val="accent3">
                  <a:lumMod val="80000"/>
                  <a:lumOff val="20000"/>
                </a:schemeClr>
              </a:solidFill>
              <a:ln>
                <a:noFill/>
              </a:ln>
              <a:effectLst/>
            </c:spPr>
            <c:extLst>
              <c:ext xmlns:c16="http://schemas.microsoft.com/office/drawing/2014/chart" uri="{C3380CC4-5D6E-409C-BE32-E72D297353CC}">
                <c16:uniqueId val="{00000239-F722-41D1-999B-4473EDDF04E5}"/>
              </c:ext>
            </c:extLst>
          </c:dPt>
          <c:dPt>
            <c:idx val="285"/>
            <c:bubble3D val="0"/>
            <c:spPr>
              <a:solidFill>
                <a:schemeClr val="accent4">
                  <a:lumMod val="80000"/>
                  <a:lumOff val="20000"/>
                </a:schemeClr>
              </a:solidFill>
              <a:ln>
                <a:noFill/>
              </a:ln>
              <a:effectLst/>
            </c:spPr>
            <c:extLst>
              <c:ext xmlns:c16="http://schemas.microsoft.com/office/drawing/2014/chart" uri="{C3380CC4-5D6E-409C-BE32-E72D297353CC}">
                <c16:uniqueId val="{0000023B-F722-41D1-999B-4473EDDF04E5}"/>
              </c:ext>
            </c:extLst>
          </c:dPt>
          <c:dPt>
            <c:idx val="286"/>
            <c:bubble3D val="0"/>
            <c:spPr>
              <a:solidFill>
                <a:schemeClr val="accent5">
                  <a:lumMod val="80000"/>
                  <a:lumOff val="20000"/>
                </a:schemeClr>
              </a:solidFill>
              <a:ln>
                <a:noFill/>
              </a:ln>
              <a:effectLst/>
            </c:spPr>
            <c:extLst>
              <c:ext xmlns:c16="http://schemas.microsoft.com/office/drawing/2014/chart" uri="{C3380CC4-5D6E-409C-BE32-E72D297353CC}">
                <c16:uniqueId val="{0000023D-F722-41D1-999B-4473EDDF04E5}"/>
              </c:ext>
            </c:extLst>
          </c:dPt>
          <c:dPt>
            <c:idx val="287"/>
            <c:bubble3D val="0"/>
            <c:spPr>
              <a:solidFill>
                <a:schemeClr val="accent6">
                  <a:lumMod val="80000"/>
                  <a:lumOff val="20000"/>
                </a:schemeClr>
              </a:solidFill>
              <a:ln>
                <a:noFill/>
              </a:ln>
              <a:effectLst/>
            </c:spPr>
            <c:extLst>
              <c:ext xmlns:c16="http://schemas.microsoft.com/office/drawing/2014/chart" uri="{C3380CC4-5D6E-409C-BE32-E72D297353CC}">
                <c16:uniqueId val="{0000023F-F722-41D1-999B-4473EDDF04E5}"/>
              </c:ext>
            </c:extLst>
          </c:dPt>
          <c:dPt>
            <c:idx val="288"/>
            <c:bubble3D val="0"/>
            <c:spPr>
              <a:solidFill>
                <a:schemeClr val="accent1">
                  <a:lumMod val="80000"/>
                </a:schemeClr>
              </a:solidFill>
              <a:ln>
                <a:noFill/>
              </a:ln>
              <a:effectLst/>
            </c:spPr>
            <c:extLst>
              <c:ext xmlns:c16="http://schemas.microsoft.com/office/drawing/2014/chart" uri="{C3380CC4-5D6E-409C-BE32-E72D297353CC}">
                <c16:uniqueId val="{00000241-F722-41D1-999B-4473EDDF04E5}"/>
              </c:ext>
            </c:extLst>
          </c:dPt>
          <c:dPt>
            <c:idx val="289"/>
            <c:bubble3D val="0"/>
            <c:spPr>
              <a:solidFill>
                <a:schemeClr val="accent2">
                  <a:lumMod val="80000"/>
                </a:schemeClr>
              </a:solidFill>
              <a:ln>
                <a:noFill/>
              </a:ln>
              <a:effectLst/>
            </c:spPr>
            <c:extLst>
              <c:ext xmlns:c16="http://schemas.microsoft.com/office/drawing/2014/chart" uri="{C3380CC4-5D6E-409C-BE32-E72D297353CC}">
                <c16:uniqueId val="{00000243-F722-41D1-999B-4473EDDF04E5}"/>
              </c:ext>
            </c:extLst>
          </c:dPt>
          <c:dPt>
            <c:idx val="290"/>
            <c:bubble3D val="0"/>
            <c:spPr>
              <a:solidFill>
                <a:schemeClr val="accent3">
                  <a:lumMod val="80000"/>
                </a:schemeClr>
              </a:solidFill>
              <a:ln>
                <a:noFill/>
              </a:ln>
              <a:effectLst/>
            </c:spPr>
            <c:extLst>
              <c:ext xmlns:c16="http://schemas.microsoft.com/office/drawing/2014/chart" uri="{C3380CC4-5D6E-409C-BE32-E72D297353CC}">
                <c16:uniqueId val="{00000245-F722-41D1-999B-4473EDDF04E5}"/>
              </c:ext>
            </c:extLst>
          </c:dPt>
          <c:dPt>
            <c:idx val="291"/>
            <c:bubble3D val="0"/>
            <c:spPr>
              <a:solidFill>
                <a:schemeClr val="accent4">
                  <a:lumMod val="80000"/>
                </a:schemeClr>
              </a:solidFill>
              <a:ln>
                <a:noFill/>
              </a:ln>
              <a:effectLst/>
            </c:spPr>
            <c:extLst>
              <c:ext xmlns:c16="http://schemas.microsoft.com/office/drawing/2014/chart" uri="{C3380CC4-5D6E-409C-BE32-E72D297353CC}">
                <c16:uniqueId val="{00000247-F722-41D1-999B-4473EDDF04E5}"/>
              </c:ext>
            </c:extLst>
          </c:dPt>
          <c:dPt>
            <c:idx val="292"/>
            <c:bubble3D val="0"/>
            <c:spPr>
              <a:solidFill>
                <a:schemeClr val="accent5">
                  <a:lumMod val="80000"/>
                </a:schemeClr>
              </a:solidFill>
              <a:ln>
                <a:noFill/>
              </a:ln>
              <a:effectLst/>
            </c:spPr>
            <c:extLst>
              <c:ext xmlns:c16="http://schemas.microsoft.com/office/drawing/2014/chart" uri="{C3380CC4-5D6E-409C-BE32-E72D297353CC}">
                <c16:uniqueId val="{00000249-F722-41D1-999B-4473EDDF04E5}"/>
              </c:ext>
            </c:extLst>
          </c:dPt>
          <c:dPt>
            <c:idx val="293"/>
            <c:bubble3D val="0"/>
            <c:spPr>
              <a:solidFill>
                <a:schemeClr val="accent6">
                  <a:lumMod val="80000"/>
                </a:schemeClr>
              </a:solidFill>
              <a:ln>
                <a:noFill/>
              </a:ln>
              <a:effectLst/>
            </c:spPr>
            <c:extLst>
              <c:ext xmlns:c16="http://schemas.microsoft.com/office/drawing/2014/chart" uri="{C3380CC4-5D6E-409C-BE32-E72D297353CC}">
                <c16:uniqueId val="{0000024B-F722-41D1-999B-4473EDDF04E5}"/>
              </c:ext>
            </c:extLst>
          </c:dPt>
          <c:dPt>
            <c:idx val="294"/>
            <c:bubble3D val="0"/>
            <c:spPr>
              <a:solidFill>
                <a:schemeClr val="accent1">
                  <a:lumMod val="60000"/>
                  <a:lumOff val="40000"/>
                </a:schemeClr>
              </a:solidFill>
              <a:ln>
                <a:noFill/>
              </a:ln>
              <a:effectLst/>
            </c:spPr>
            <c:extLst>
              <c:ext xmlns:c16="http://schemas.microsoft.com/office/drawing/2014/chart" uri="{C3380CC4-5D6E-409C-BE32-E72D297353CC}">
                <c16:uniqueId val="{0000024D-F722-41D1-999B-4473EDDF04E5}"/>
              </c:ext>
            </c:extLst>
          </c:dPt>
          <c:dPt>
            <c:idx val="295"/>
            <c:bubble3D val="0"/>
            <c:spPr>
              <a:solidFill>
                <a:schemeClr val="accent2">
                  <a:lumMod val="60000"/>
                  <a:lumOff val="40000"/>
                </a:schemeClr>
              </a:solidFill>
              <a:ln>
                <a:noFill/>
              </a:ln>
              <a:effectLst/>
            </c:spPr>
            <c:extLst>
              <c:ext xmlns:c16="http://schemas.microsoft.com/office/drawing/2014/chart" uri="{C3380CC4-5D6E-409C-BE32-E72D297353CC}">
                <c16:uniqueId val="{0000024F-F722-41D1-999B-4473EDDF04E5}"/>
              </c:ext>
            </c:extLst>
          </c:dPt>
          <c:dPt>
            <c:idx val="296"/>
            <c:bubble3D val="0"/>
            <c:spPr>
              <a:solidFill>
                <a:schemeClr val="accent3">
                  <a:lumMod val="60000"/>
                  <a:lumOff val="40000"/>
                </a:schemeClr>
              </a:solidFill>
              <a:ln>
                <a:noFill/>
              </a:ln>
              <a:effectLst/>
            </c:spPr>
            <c:extLst>
              <c:ext xmlns:c16="http://schemas.microsoft.com/office/drawing/2014/chart" uri="{C3380CC4-5D6E-409C-BE32-E72D297353CC}">
                <c16:uniqueId val="{00000251-F722-41D1-999B-4473EDDF04E5}"/>
              </c:ext>
            </c:extLst>
          </c:dPt>
          <c:dPt>
            <c:idx val="297"/>
            <c:bubble3D val="0"/>
            <c:spPr>
              <a:solidFill>
                <a:schemeClr val="accent4">
                  <a:lumMod val="60000"/>
                  <a:lumOff val="40000"/>
                </a:schemeClr>
              </a:solidFill>
              <a:ln>
                <a:noFill/>
              </a:ln>
              <a:effectLst/>
            </c:spPr>
            <c:extLst>
              <c:ext xmlns:c16="http://schemas.microsoft.com/office/drawing/2014/chart" uri="{C3380CC4-5D6E-409C-BE32-E72D297353CC}">
                <c16:uniqueId val="{00000253-F722-41D1-999B-4473EDDF04E5}"/>
              </c:ext>
            </c:extLst>
          </c:dPt>
          <c:dPt>
            <c:idx val="298"/>
            <c:bubble3D val="0"/>
            <c:spPr>
              <a:solidFill>
                <a:schemeClr val="accent5">
                  <a:lumMod val="60000"/>
                  <a:lumOff val="40000"/>
                </a:schemeClr>
              </a:solidFill>
              <a:ln>
                <a:noFill/>
              </a:ln>
              <a:effectLst/>
            </c:spPr>
            <c:extLst>
              <c:ext xmlns:c16="http://schemas.microsoft.com/office/drawing/2014/chart" uri="{C3380CC4-5D6E-409C-BE32-E72D297353CC}">
                <c16:uniqueId val="{00000255-F722-41D1-999B-4473EDDF04E5}"/>
              </c:ext>
            </c:extLst>
          </c:dPt>
          <c:dPt>
            <c:idx val="299"/>
            <c:bubble3D val="0"/>
            <c:spPr>
              <a:solidFill>
                <a:schemeClr val="accent6">
                  <a:lumMod val="60000"/>
                  <a:lumOff val="40000"/>
                </a:schemeClr>
              </a:solidFill>
              <a:ln>
                <a:noFill/>
              </a:ln>
              <a:effectLst/>
            </c:spPr>
            <c:extLst>
              <c:ext xmlns:c16="http://schemas.microsoft.com/office/drawing/2014/chart" uri="{C3380CC4-5D6E-409C-BE32-E72D297353CC}">
                <c16:uniqueId val="{00000257-F722-41D1-999B-4473EDDF04E5}"/>
              </c:ext>
            </c:extLst>
          </c:dPt>
          <c:dPt>
            <c:idx val="300"/>
            <c:bubble3D val="0"/>
            <c:spPr>
              <a:solidFill>
                <a:schemeClr val="accent1">
                  <a:lumMod val="50000"/>
                </a:schemeClr>
              </a:solidFill>
              <a:ln>
                <a:noFill/>
              </a:ln>
              <a:effectLst/>
            </c:spPr>
            <c:extLst>
              <c:ext xmlns:c16="http://schemas.microsoft.com/office/drawing/2014/chart" uri="{C3380CC4-5D6E-409C-BE32-E72D297353CC}">
                <c16:uniqueId val="{00000259-F722-41D1-999B-4473EDDF04E5}"/>
              </c:ext>
            </c:extLst>
          </c:dPt>
          <c:dPt>
            <c:idx val="301"/>
            <c:bubble3D val="0"/>
            <c:spPr>
              <a:solidFill>
                <a:schemeClr val="accent2">
                  <a:lumMod val="50000"/>
                </a:schemeClr>
              </a:solidFill>
              <a:ln>
                <a:noFill/>
              </a:ln>
              <a:effectLst/>
            </c:spPr>
            <c:extLst>
              <c:ext xmlns:c16="http://schemas.microsoft.com/office/drawing/2014/chart" uri="{C3380CC4-5D6E-409C-BE32-E72D297353CC}">
                <c16:uniqueId val="{0000025B-F722-41D1-999B-4473EDDF04E5}"/>
              </c:ext>
            </c:extLst>
          </c:dPt>
          <c:dPt>
            <c:idx val="302"/>
            <c:bubble3D val="0"/>
            <c:spPr>
              <a:solidFill>
                <a:schemeClr val="accent3">
                  <a:lumMod val="50000"/>
                </a:schemeClr>
              </a:solidFill>
              <a:ln>
                <a:noFill/>
              </a:ln>
              <a:effectLst/>
            </c:spPr>
            <c:extLst>
              <c:ext xmlns:c16="http://schemas.microsoft.com/office/drawing/2014/chart" uri="{C3380CC4-5D6E-409C-BE32-E72D297353CC}">
                <c16:uniqueId val="{0000025D-F722-41D1-999B-4473EDDF04E5}"/>
              </c:ext>
            </c:extLst>
          </c:dPt>
          <c:dPt>
            <c:idx val="303"/>
            <c:bubble3D val="0"/>
            <c:spPr>
              <a:solidFill>
                <a:schemeClr val="accent4">
                  <a:lumMod val="50000"/>
                </a:schemeClr>
              </a:solidFill>
              <a:ln>
                <a:noFill/>
              </a:ln>
              <a:effectLst/>
            </c:spPr>
            <c:extLst>
              <c:ext xmlns:c16="http://schemas.microsoft.com/office/drawing/2014/chart" uri="{C3380CC4-5D6E-409C-BE32-E72D297353CC}">
                <c16:uniqueId val="{0000025F-F722-41D1-999B-4473EDDF04E5}"/>
              </c:ext>
            </c:extLst>
          </c:dPt>
          <c:dPt>
            <c:idx val="304"/>
            <c:bubble3D val="0"/>
            <c:spPr>
              <a:solidFill>
                <a:schemeClr val="accent5">
                  <a:lumMod val="50000"/>
                </a:schemeClr>
              </a:solidFill>
              <a:ln>
                <a:noFill/>
              </a:ln>
              <a:effectLst/>
            </c:spPr>
            <c:extLst>
              <c:ext xmlns:c16="http://schemas.microsoft.com/office/drawing/2014/chart" uri="{C3380CC4-5D6E-409C-BE32-E72D297353CC}">
                <c16:uniqueId val="{00000261-F722-41D1-999B-4473EDDF04E5}"/>
              </c:ext>
            </c:extLst>
          </c:dPt>
          <c:dPt>
            <c:idx val="305"/>
            <c:bubble3D val="0"/>
            <c:spPr>
              <a:solidFill>
                <a:schemeClr val="accent6">
                  <a:lumMod val="50000"/>
                </a:schemeClr>
              </a:solidFill>
              <a:ln>
                <a:noFill/>
              </a:ln>
              <a:effectLst/>
            </c:spPr>
            <c:extLst>
              <c:ext xmlns:c16="http://schemas.microsoft.com/office/drawing/2014/chart" uri="{C3380CC4-5D6E-409C-BE32-E72D297353CC}">
                <c16:uniqueId val="{00000263-F722-41D1-999B-4473EDDF04E5}"/>
              </c:ext>
            </c:extLst>
          </c:dPt>
          <c:dPt>
            <c:idx val="306"/>
            <c:bubble3D val="0"/>
            <c:spPr>
              <a:solidFill>
                <a:schemeClr val="accent1">
                  <a:lumMod val="70000"/>
                  <a:lumOff val="30000"/>
                </a:schemeClr>
              </a:solidFill>
              <a:ln>
                <a:noFill/>
              </a:ln>
              <a:effectLst/>
            </c:spPr>
            <c:extLst>
              <c:ext xmlns:c16="http://schemas.microsoft.com/office/drawing/2014/chart" uri="{C3380CC4-5D6E-409C-BE32-E72D297353CC}">
                <c16:uniqueId val="{00000265-F722-41D1-999B-4473EDDF04E5}"/>
              </c:ext>
            </c:extLst>
          </c:dPt>
          <c:dPt>
            <c:idx val="307"/>
            <c:bubble3D val="0"/>
            <c:spPr>
              <a:solidFill>
                <a:schemeClr val="accent2">
                  <a:lumMod val="70000"/>
                  <a:lumOff val="30000"/>
                </a:schemeClr>
              </a:solidFill>
              <a:ln>
                <a:noFill/>
              </a:ln>
              <a:effectLst/>
            </c:spPr>
            <c:extLst>
              <c:ext xmlns:c16="http://schemas.microsoft.com/office/drawing/2014/chart" uri="{C3380CC4-5D6E-409C-BE32-E72D297353CC}">
                <c16:uniqueId val="{00000267-F722-41D1-999B-4473EDDF04E5}"/>
              </c:ext>
            </c:extLst>
          </c:dPt>
          <c:dPt>
            <c:idx val="308"/>
            <c:bubble3D val="0"/>
            <c:spPr>
              <a:solidFill>
                <a:schemeClr val="accent3">
                  <a:lumMod val="70000"/>
                  <a:lumOff val="30000"/>
                </a:schemeClr>
              </a:solidFill>
              <a:ln>
                <a:noFill/>
              </a:ln>
              <a:effectLst/>
            </c:spPr>
            <c:extLst>
              <c:ext xmlns:c16="http://schemas.microsoft.com/office/drawing/2014/chart" uri="{C3380CC4-5D6E-409C-BE32-E72D297353CC}">
                <c16:uniqueId val="{00000269-F722-41D1-999B-4473EDDF04E5}"/>
              </c:ext>
            </c:extLst>
          </c:dPt>
          <c:dPt>
            <c:idx val="309"/>
            <c:bubble3D val="0"/>
            <c:spPr>
              <a:solidFill>
                <a:schemeClr val="accent4">
                  <a:lumMod val="70000"/>
                  <a:lumOff val="30000"/>
                </a:schemeClr>
              </a:solidFill>
              <a:ln>
                <a:noFill/>
              </a:ln>
              <a:effectLst/>
            </c:spPr>
            <c:extLst>
              <c:ext xmlns:c16="http://schemas.microsoft.com/office/drawing/2014/chart" uri="{C3380CC4-5D6E-409C-BE32-E72D297353CC}">
                <c16:uniqueId val="{0000026B-F722-41D1-999B-4473EDDF04E5}"/>
              </c:ext>
            </c:extLst>
          </c:dPt>
          <c:dPt>
            <c:idx val="310"/>
            <c:bubble3D val="0"/>
            <c:spPr>
              <a:solidFill>
                <a:schemeClr val="accent5">
                  <a:lumMod val="70000"/>
                  <a:lumOff val="30000"/>
                </a:schemeClr>
              </a:solidFill>
              <a:ln>
                <a:noFill/>
              </a:ln>
              <a:effectLst/>
            </c:spPr>
            <c:extLst>
              <c:ext xmlns:c16="http://schemas.microsoft.com/office/drawing/2014/chart" uri="{C3380CC4-5D6E-409C-BE32-E72D297353CC}">
                <c16:uniqueId val="{0000026D-F722-41D1-999B-4473EDDF04E5}"/>
              </c:ext>
            </c:extLst>
          </c:dPt>
          <c:dPt>
            <c:idx val="311"/>
            <c:bubble3D val="0"/>
            <c:spPr>
              <a:solidFill>
                <a:schemeClr val="accent6">
                  <a:lumMod val="70000"/>
                  <a:lumOff val="30000"/>
                </a:schemeClr>
              </a:solidFill>
              <a:ln>
                <a:noFill/>
              </a:ln>
              <a:effectLst/>
            </c:spPr>
            <c:extLst>
              <c:ext xmlns:c16="http://schemas.microsoft.com/office/drawing/2014/chart" uri="{C3380CC4-5D6E-409C-BE32-E72D297353CC}">
                <c16:uniqueId val="{0000026F-F722-41D1-999B-4473EDDF04E5}"/>
              </c:ext>
            </c:extLst>
          </c:dPt>
          <c:dPt>
            <c:idx val="312"/>
            <c:bubble3D val="0"/>
            <c:spPr>
              <a:solidFill>
                <a:schemeClr val="accent1">
                  <a:lumMod val="70000"/>
                </a:schemeClr>
              </a:solidFill>
              <a:ln>
                <a:noFill/>
              </a:ln>
              <a:effectLst/>
            </c:spPr>
            <c:extLst>
              <c:ext xmlns:c16="http://schemas.microsoft.com/office/drawing/2014/chart" uri="{C3380CC4-5D6E-409C-BE32-E72D297353CC}">
                <c16:uniqueId val="{00000271-F722-41D1-999B-4473EDDF04E5}"/>
              </c:ext>
            </c:extLst>
          </c:dPt>
          <c:dPt>
            <c:idx val="313"/>
            <c:bubble3D val="0"/>
            <c:spPr>
              <a:solidFill>
                <a:schemeClr val="accent2">
                  <a:lumMod val="70000"/>
                </a:schemeClr>
              </a:solidFill>
              <a:ln>
                <a:noFill/>
              </a:ln>
              <a:effectLst/>
            </c:spPr>
            <c:extLst>
              <c:ext xmlns:c16="http://schemas.microsoft.com/office/drawing/2014/chart" uri="{C3380CC4-5D6E-409C-BE32-E72D297353CC}">
                <c16:uniqueId val="{00000273-F722-41D1-999B-4473EDDF04E5}"/>
              </c:ext>
            </c:extLst>
          </c:dPt>
          <c:dPt>
            <c:idx val="314"/>
            <c:bubble3D val="0"/>
            <c:spPr>
              <a:solidFill>
                <a:schemeClr val="accent3">
                  <a:lumMod val="70000"/>
                </a:schemeClr>
              </a:solidFill>
              <a:ln>
                <a:noFill/>
              </a:ln>
              <a:effectLst/>
            </c:spPr>
            <c:extLst>
              <c:ext xmlns:c16="http://schemas.microsoft.com/office/drawing/2014/chart" uri="{C3380CC4-5D6E-409C-BE32-E72D297353CC}">
                <c16:uniqueId val="{00000275-F722-41D1-999B-4473EDDF04E5}"/>
              </c:ext>
            </c:extLst>
          </c:dPt>
          <c:dPt>
            <c:idx val="315"/>
            <c:bubble3D val="0"/>
            <c:spPr>
              <a:solidFill>
                <a:schemeClr val="accent4">
                  <a:lumMod val="70000"/>
                </a:schemeClr>
              </a:solidFill>
              <a:ln>
                <a:noFill/>
              </a:ln>
              <a:effectLst/>
            </c:spPr>
            <c:extLst>
              <c:ext xmlns:c16="http://schemas.microsoft.com/office/drawing/2014/chart" uri="{C3380CC4-5D6E-409C-BE32-E72D297353CC}">
                <c16:uniqueId val="{00000277-F722-41D1-999B-4473EDDF04E5}"/>
              </c:ext>
            </c:extLst>
          </c:dPt>
          <c:dPt>
            <c:idx val="316"/>
            <c:bubble3D val="0"/>
            <c:spPr>
              <a:solidFill>
                <a:schemeClr val="accent5">
                  <a:lumMod val="70000"/>
                </a:schemeClr>
              </a:solidFill>
              <a:ln>
                <a:noFill/>
              </a:ln>
              <a:effectLst/>
            </c:spPr>
            <c:extLst>
              <c:ext xmlns:c16="http://schemas.microsoft.com/office/drawing/2014/chart" uri="{C3380CC4-5D6E-409C-BE32-E72D297353CC}">
                <c16:uniqueId val="{00000279-F722-41D1-999B-4473EDDF04E5}"/>
              </c:ext>
            </c:extLst>
          </c:dPt>
          <c:dPt>
            <c:idx val="317"/>
            <c:bubble3D val="0"/>
            <c:spPr>
              <a:solidFill>
                <a:schemeClr val="accent6">
                  <a:lumMod val="70000"/>
                </a:schemeClr>
              </a:solidFill>
              <a:ln>
                <a:noFill/>
              </a:ln>
              <a:effectLst/>
            </c:spPr>
            <c:extLst>
              <c:ext xmlns:c16="http://schemas.microsoft.com/office/drawing/2014/chart" uri="{C3380CC4-5D6E-409C-BE32-E72D297353CC}">
                <c16:uniqueId val="{0000027B-F722-41D1-999B-4473EDDF04E5}"/>
              </c:ext>
            </c:extLst>
          </c:dPt>
          <c:dPt>
            <c:idx val="318"/>
            <c:bubble3D val="0"/>
            <c:spPr>
              <a:solidFill>
                <a:schemeClr val="accent1">
                  <a:lumMod val="50000"/>
                  <a:lumOff val="50000"/>
                </a:schemeClr>
              </a:solidFill>
              <a:ln>
                <a:noFill/>
              </a:ln>
              <a:effectLst/>
            </c:spPr>
            <c:extLst>
              <c:ext xmlns:c16="http://schemas.microsoft.com/office/drawing/2014/chart" uri="{C3380CC4-5D6E-409C-BE32-E72D297353CC}">
                <c16:uniqueId val="{0000027D-F722-41D1-999B-4473EDDF04E5}"/>
              </c:ext>
            </c:extLst>
          </c:dPt>
          <c:dPt>
            <c:idx val="319"/>
            <c:bubble3D val="0"/>
            <c:spPr>
              <a:solidFill>
                <a:schemeClr val="accent2">
                  <a:lumMod val="50000"/>
                  <a:lumOff val="50000"/>
                </a:schemeClr>
              </a:solidFill>
              <a:ln>
                <a:noFill/>
              </a:ln>
              <a:effectLst/>
            </c:spPr>
            <c:extLst>
              <c:ext xmlns:c16="http://schemas.microsoft.com/office/drawing/2014/chart" uri="{C3380CC4-5D6E-409C-BE32-E72D297353CC}">
                <c16:uniqueId val="{0000027F-F722-41D1-999B-4473EDDF04E5}"/>
              </c:ext>
            </c:extLst>
          </c:dPt>
          <c:dPt>
            <c:idx val="320"/>
            <c:bubble3D val="0"/>
            <c:spPr>
              <a:solidFill>
                <a:schemeClr val="accent3">
                  <a:lumMod val="50000"/>
                  <a:lumOff val="50000"/>
                </a:schemeClr>
              </a:solidFill>
              <a:ln>
                <a:noFill/>
              </a:ln>
              <a:effectLst/>
            </c:spPr>
            <c:extLst>
              <c:ext xmlns:c16="http://schemas.microsoft.com/office/drawing/2014/chart" uri="{C3380CC4-5D6E-409C-BE32-E72D297353CC}">
                <c16:uniqueId val="{00000281-F722-41D1-999B-4473EDDF04E5}"/>
              </c:ext>
            </c:extLst>
          </c:dPt>
          <c:dPt>
            <c:idx val="321"/>
            <c:bubble3D val="0"/>
            <c:spPr>
              <a:solidFill>
                <a:schemeClr val="accent4">
                  <a:lumMod val="50000"/>
                  <a:lumOff val="50000"/>
                </a:schemeClr>
              </a:solidFill>
              <a:ln>
                <a:noFill/>
              </a:ln>
              <a:effectLst/>
            </c:spPr>
            <c:extLst>
              <c:ext xmlns:c16="http://schemas.microsoft.com/office/drawing/2014/chart" uri="{C3380CC4-5D6E-409C-BE32-E72D297353CC}">
                <c16:uniqueId val="{00000283-F722-41D1-999B-4473EDDF04E5}"/>
              </c:ext>
            </c:extLst>
          </c:dPt>
          <c:dPt>
            <c:idx val="322"/>
            <c:bubble3D val="0"/>
            <c:spPr>
              <a:solidFill>
                <a:schemeClr val="accent5">
                  <a:lumMod val="50000"/>
                  <a:lumOff val="50000"/>
                </a:schemeClr>
              </a:solidFill>
              <a:ln>
                <a:noFill/>
              </a:ln>
              <a:effectLst/>
            </c:spPr>
            <c:extLst>
              <c:ext xmlns:c16="http://schemas.microsoft.com/office/drawing/2014/chart" uri="{C3380CC4-5D6E-409C-BE32-E72D297353CC}">
                <c16:uniqueId val="{00000285-F722-41D1-999B-4473EDDF04E5}"/>
              </c:ext>
            </c:extLst>
          </c:dPt>
          <c:dPt>
            <c:idx val="323"/>
            <c:bubble3D val="0"/>
            <c:spPr>
              <a:solidFill>
                <a:schemeClr val="accent6">
                  <a:lumMod val="50000"/>
                  <a:lumOff val="50000"/>
                </a:schemeClr>
              </a:solidFill>
              <a:ln>
                <a:noFill/>
              </a:ln>
              <a:effectLst/>
            </c:spPr>
            <c:extLst>
              <c:ext xmlns:c16="http://schemas.microsoft.com/office/drawing/2014/chart" uri="{C3380CC4-5D6E-409C-BE32-E72D297353CC}">
                <c16:uniqueId val="{00000287-F722-41D1-999B-4473EDDF04E5}"/>
              </c:ext>
            </c:extLst>
          </c:dPt>
          <c:dPt>
            <c:idx val="324"/>
            <c:bubble3D val="0"/>
            <c:spPr>
              <a:solidFill>
                <a:schemeClr val="accent1"/>
              </a:solidFill>
              <a:ln>
                <a:noFill/>
              </a:ln>
              <a:effectLst/>
            </c:spPr>
            <c:extLst>
              <c:ext xmlns:c16="http://schemas.microsoft.com/office/drawing/2014/chart" uri="{C3380CC4-5D6E-409C-BE32-E72D297353CC}">
                <c16:uniqueId val="{00000289-F722-41D1-999B-4473EDDF04E5}"/>
              </c:ext>
            </c:extLst>
          </c:dPt>
          <c:dPt>
            <c:idx val="325"/>
            <c:bubble3D val="0"/>
            <c:spPr>
              <a:solidFill>
                <a:schemeClr val="accent2"/>
              </a:solidFill>
              <a:ln>
                <a:noFill/>
              </a:ln>
              <a:effectLst/>
            </c:spPr>
            <c:extLst>
              <c:ext xmlns:c16="http://schemas.microsoft.com/office/drawing/2014/chart" uri="{C3380CC4-5D6E-409C-BE32-E72D297353CC}">
                <c16:uniqueId val="{0000028B-F722-41D1-999B-4473EDDF04E5}"/>
              </c:ext>
            </c:extLst>
          </c:dPt>
          <c:dPt>
            <c:idx val="326"/>
            <c:bubble3D val="0"/>
            <c:spPr>
              <a:solidFill>
                <a:schemeClr val="accent3"/>
              </a:solidFill>
              <a:ln>
                <a:noFill/>
              </a:ln>
              <a:effectLst/>
            </c:spPr>
            <c:extLst>
              <c:ext xmlns:c16="http://schemas.microsoft.com/office/drawing/2014/chart" uri="{C3380CC4-5D6E-409C-BE32-E72D297353CC}">
                <c16:uniqueId val="{0000028D-F722-41D1-999B-4473EDDF04E5}"/>
              </c:ext>
            </c:extLst>
          </c:dPt>
          <c:dPt>
            <c:idx val="327"/>
            <c:bubble3D val="0"/>
            <c:spPr>
              <a:solidFill>
                <a:schemeClr val="accent4"/>
              </a:solidFill>
              <a:ln>
                <a:noFill/>
              </a:ln>
              <a:effectLst/>
            </c:spPr>
            <c:extLst>
              <c:ext xmlns:c16="http://schemas.microsoft.com/office/drawing/2014/chart" uri="{C3380CC4-5D6E-409C-BE32-E72D297353CC}">
                <c16:uniqueId val="{0000028F-F722-41D1-999B-4473EDDF04E5}"/>
              </c:ext>
            </c:extLst>
          </c:dPt>
          <c:dPt>
            <c:idx val="328"/>
            <c:bubble3D val="0"/>
            <c:spPr>
              <a:solidFill>
                <a:schemeClr val="accent5"/>
              </a:solidFill>
              <a:ln>
                <a:noFill/>
              </a:ln>
              <a:effectLst/>
            </c:spPr>
            <c:extLst>
              <c:ext xmlns:c16="http://schemas.microsoft.com/office/drawing/2014/chart" uri="{C3380CC4-5D6E-409C-BE32-E72D297353CC}">
                <c16:uniqueId val="{00000291-F722-41D1-999B-4473EDDF04E5}"/>
              </c:ext>
            </c:extLst>
          </c:dPt>
          <c:dPt>
            <c:idx val="329"/>
            <c:bubble3D val="0"/>
            <c:spPr>
              <a:solidFill>
                <a:schemeClr val="accent6"/>
              </a:solidFill>
              <a:ln>
                <a:noFill/>
              </a:ln>
              <a:effectLst/>
            </c:spPr>
            <c:extLst>
              <c:ext xmlns:c16="http://schemas.microsoft.com/office/drawing/2014/chart" uri="{C3380CC4-5D6E-409C-BE32-E72D297353CC}">
                <c16:uniqueId val="{00000293-F722-41D1-999B-4473EDDF04E5}"/>
              </c:ext>
            </c:extLst>
          </c:dPt>
          <c:dPt>
            <c:idx val="330"/>
            <c:bubble3D val="0"/>
            <c:spPr>
              <a:solidFill>
                <a:schemeClr val="accent1">
                  <a:lumMod val="60000"/>
                </a:schemeClr>
              </a:solidFill>
              <a:ln>
                <a:noFill/>
              </a:ln>
              <a:effectLst/>
            </c:spPr>
            <c:extLst>
              <c:ext xmlns:c16="http://schemas.microsoft.com/office/drawing/2014/chart" uri="{C3380CC4-5D6E-409C-BE32-E72D297353CC}">
                <c16:uniqueId val="{00000295-F722-41D1-999B-4473EDDF04E5}"/>
              </c:ext>
            </c:extLst>
          </c:dPt>
          <c:dPt>
            <c:idx val="331"/>
            <c:bubble3D val="0"/>
            <c:spPr>
              <a:solidFill>
                <a:schemeClr val="accent2">
                  <a:lumMod val="60000"/>
                </a:schemeClr>
              </a:solidFill>
              <a:ln>
                <a:noFill/>
              </a:ln>
              <a:effectLst/>
            </c:spPr>
            <c:extLst>
              <c:ext xmlns:c16="http://schemas.microsoft.com/office/drawing/2014/chart" uri="{C3380CC4-5D6E-409C-BE32-E72D297353CC}">
                <c16:uniqueId val="{00000297-F722-41D1-999B-4473EDDF04E5}"/>
              </c:ext>
            </c:extLst>
          </c:dPt>
          <c:dPt>
            <c:idx val="332"/>
            <c:bubble3D val="0"/>
            <c:spPr>
              <a:solidFill>
                <a:schemeClr val="accent3">
                  <a:lumMod val="60000"/>
                </a:schemeClr>
              </a:solidFill>
              <a:ln>
                <a:noFill/>
              </a:ln>
              <a:effectLst/>
            </c:spPr>
            <c:extLst>
              <c:ext xmlns:c16="http://schemas.microsoft.com/office/drawing/2014/chart" uri="{C3380CC4-5D6E-409C-BE32-E72D297353CC}">
                <c16:uniqueId val="{00000299-F722-41D1-999B-4473EDDF04E5}"/>
              </c:ext>
            </c:extLst>
          </c:dPt>
          <c:dPt>
            <c:idx val="333"/>
            <c:bubble3D val="0"/>
            <c:spPr>
              <a:solidFill>
                <a:schemeClr val="accent4">
                  <a:lumMod val="60000"/>
                </a:schemeClr>
              </a:solidFill>
              <a:ln>
                <a:noFill/>
              </a:ln>
              <a:effectLst/>
            </c:spPr>
            <c:extLst>
              <c:ext xmlns:c16="http://schemas.microsoft.com/office/drawing/2014/chart" uri="{C3380CC4-5D6E-409C-BE32-E72D297353CC}">
                <c16:uniqueId val="{0000029B-F722-41D1-999B-4473EDDF04E5}"/>
              </c:ext>
            </c:extLst>
          </c:dPt>
          <c:dPt>
            <c:idx val="334"/>
            <c:bubble3D val="0"/>
            <c:spPr>
              <a:solidFill>
                <a:schemeClr val="accent5">
                  <a:lumMod val="60000"/>
                </a:schemeClr>
              </a:solidFill>
              <a:ln>
                <a:noFill/>
              </a:ln>
              <a:effectLst/>
            </c:spPr>
            <c:extLst>
              <c:ext xmlns:c16="http://schemas.microsoft.com/office/drawing/2014/chart" uri="{C3380CC4-5D6E-409C-BE32-E72D297353CC}">
                <c16:uniqueId val="{0000029D-F722-41D1-999B-4473EDDF04E5}"/>
              </c:ext>
            </c:extLst>
          </c:dPt>
          <c:dPt>
            <c:idx val="335"/>
            <c:bubble3D val="0"/>
            <c:spPr>
              <a:solidFill>
                <a:schemeClr val="accent6">
                  <a:lumMod val="60000"/>
                </a:schemeClr>
              </a:solidFill>
              <a:ln>
                <a:noFill/>
              </a:ln>
              <a:effectLst/>
            </c:spPr>
            <c:extLst>
              <c:ext xmlns:c16="http://schemas.microsoft.com/office/drawing/2014/chart" uri="{C3380CC4-5D6E-409C-BE32-E72D297353CC}">
                <c16:uniqueId val="{0000029F-F722-41D1-999B-4473EDDF04E5}"/>
              </c:ext>
            </c:extLst>
          </c:dPt>
          <c:dPt>
            <c:idx val="336"/>
            <c:bubble3D val="0"/>
            <c:spPr>
              <a:solidFill>
                <a:schemeClr val="accent1">
                  <a:lumMod val="80000"/>
                  <a:lumOff val="20000"/>
                </a:schemeClr>
              </a:solidFill>
              <a:ln>
                <a:noFill/>
              </a:ln>
              <a:effectLst/>
            </c:spPr>
            <c:extLst>
              <c:ext xmlns:c16="http://schemas.microsoft.com/office/drawing/2014/chart" uri="{C3380CC4-5D6E-409C-BE32-E72D297353CC}">
                <c16:uniqueId val="{000002A1-F722-41D1-999B-4473EDDF04E5}"/>
              </c:ext>
            </c:extLst>
          </c:dPt>
          <c:dPt>
            <c:idx val="337"/>
            <c:bubble3D val="0"/>
            <c:spPr>
              <a:solidFill>
                <a:schemeClr val="accent2">
                  <a:lumMod val="80000"/>
                  <a:lumOff val="20000"/>
                </a:schemeClr>
              </a:solidFill>
              <a:ln>
                <a:noFill/>
              </a:ln>
              <a:effectLst/>
            </c:spPr>
            <c:extLst>
              <c:ext xmlns:c16="http://schemas.microsoft.com/office/drawing/2014/chart" uri="{C3380CC4-5D6E-409C-BE32-E72D297353CC}">
                <c16:uniqueId val="{000002A3-F722-41D1-999B-4473EDDF04E5}"/>
              </c:ext>
            </c:extLst>
          </c:dPt>
          <c:dPt>
            <c:idx val="338"/>
            <c:bubble3D val="0"/>
            <c:spPr>
              <a:solidFill>
                <a:schemeClr val="accent3">
                  <a:lumMod val="80000"/>
                  <a:lumOff val="20000"/>
                </a:schemeClr>
              </a:solidFill>
              <a:ln>
                <a:noFill/>
              </a:ln>
              <a:effectLst/>
            </c:spPr>
            <c:extLst>
              <c:ext xmlns:c16="http://schemas.microsoft.com/office/drawing/2014/chart" uri="{C3380CC4-5D6E-409C-BE32-E72D297353CC}">
                <c16:uniqueId val="{000002A5-F722-41D1-999B-4473EDDF04E5}"/>
              </c:ext>
            </c:extLst>
          </c:dPt>
          <c:dPt>
            <c:idx val="339"/>
            <c:bubble3D val="0"/>
            <c:spPr>
              <a:solidFill>
                <a:schemeClr val="accent4">
                  <a:lumMod val="80000"/>
                  <a:lumOff val="20000"/>
                </a:schemeClr>
              </a:solidFill>
              <a:ln>
                <a:noFill/>
              </a:ln>
              <a:effectLst/>
            </c:spPr>
            <c:extLst>
              <c:ext xmlns:c16="http://schemas.microsoft.com/office/drawing/2014/chart" uri="{C3380CC4-5D6E-409C-BE32-E72D297353CC}">
                <c16:uniqueId val="{000002A7-F722-41D1-999B-4473EDDF04E5}"/>
              </c:ext>
            </c:extLst>
          </c:dPt>
          <c:dPt>
            <c:idx val="340"/>
            <c:bubble3D val="0"/>
            <c:spPr>
              <a:solidFill>
                <a:schemeClr val="accent5">
                  <a:lumMod val="80000"/>
                  <a:lumOff val="20000"/>
                </a:schemeClr>
              </a:solidFill>
              <a:ln>
                <a:noFill/>
              </a:ln>
              <a:effectLst/>
            </c:spPr>
            <c:extLst>
              <c:ext xmlns:c16="http://schemas.microsoft.com/office/drawing/2014/chart" uri="{C3380CC4-5D6E-409C-BE32-E72D297353CC}">
                <c16:uniqueId val="{000002A9-F722-41D1-999B-4473EDDF04E5}"/>
              </c:ext>
            </c:extLst>
          </c:dPt>
          <c:dPt>
            <c:idx val="341"/>
            <c:bubble3D val="0"/>
            <c:spPr>
              <a:solidFill>
                <a:schemeClr val="accent6">
                  <a:lumMod val="80000"/>
                  <a:lumOff val="20000"/>
                </a:schemeClr>
              </a:solidFill>
              <a:ln>
                <a:noFill/>
              </a:ln>
              <a:effectLst/>
            </c:spPr>
            <c:extLst>
              <c:ext xmlns:c16="http://schemas.microsoft.com/office/drawing/2014/chart" uri="{C3380CC4-5D6E-409C-BE32-E72D297353CC}">
                <c16:uniqueId val="{000002AB-F722-41D1-999B-4473EDDF04E5}"/>
              </c:ext>
            </c:extLst>
          </c:dPt>
          <c:dPt>
            <c:idx val="342"/>
            <c:bubble3D val="0"/>
            <c:spPr>
              <a:solidFill>
                <a:schemeClr val="accent1">
                  <a:lumMod val="80000"/>
                </a:schemeClr>
              </a:solidFill>
              <a:ln>
                <a:noFill/>
              </a:ln>
              <a:effectLst/>
            </c:spPr>
            <c:extLst>
              <c:ext xmlns:c16="http://schemas.microsoft.com/office/drawing/2014/chart" uri="{C3380CC4-5D6E-409C-BE32-E72D297353CC}">
                <c16:uniqueId val="{000002AD-F722-41D1-999B-4473EDDF04E5}"/>
              </c:ext>
            </c:extLst>
          </c:dPt>
          <c:dPt>
            <c:idx val="343"/>
            <c:bubble3D val="0"/>
            <c:spPr>
              <a:solidFill>
                <a:schemeClr val="accent2">
                  <a:lumMod val="80000"/>
                </a:schemeClr>
              </a:solidFill>
              <a:ln>
                <a:noFill/>
              </a:ln>
              <a:effectLst/>
            </c:spPr>
            <c:extLst>
              <c:ext xmlns:c16="http://schemas.microsoft.com/office/drawing/2014/chart" uri="{C3380CC4-5D6E-409C-BE32-E72D297353CC}">
                <c16:uniqueId val="{000002AF-F722-41D1-999B-4473EDDF04E5}"/>
              </c:ext>
            </c:extLst>
          </c:dPt>
          <c:dPt>
            <c:idx val="344"/>
            <c:bubble3D val="0"/>
            <c:spPr>
              <a:solidFill>
                <a:schemeClr val="accent3">
                  <a:lumMod val="80000"/>
                </a:schemeClr>
              </a:solidFill>
              <a:ln>
                <a:noFill/>
              </a:ln>
              <a:effectLst/>
            </c:spPr>
            <c:extLst>
              <c:ext xmlns:c16="http://schemas.microsoft.com/office/drawing/2014/chart" uri="{C3380CC4-5D6E-409C-BE32-E72D297353CC}">
                <c16:uniqueId val="{000002B1-F722-41D1-999B-4473EDDF04E5}"/>
              </c:ext>
            </c:extLst>
          </c:dPt>
          <c:dPt>
            <c:idx val="345"/>
            <c:bubble3D val="0"/>
            <c:spPr>
              <a:solidFill>
                <a:schemeClr val="accent4">
                  <a:lumMod val="80000"/>
                </a:schemeClr>
              </a:solidFill>
              <a:ln>
                <a:noFill/>
              </a:ln>
              <a:effectLst/>
            </c:spPr>
            <c:extLst>
              <c:ext xmlns:c16="http://schemas.microsoft.com/office/drawing/2014/chart" uri="{C3380CC4-5D6E-409C-BE32-E72D297353CC}">
                <c16:uniqueId val="{000002B3-F722-41D1-999B-4473EDDF04E5}"/>
              </c:ext>
            </c:extLst>
          </c:dPt>
          <c:dPt>
            <c:idx val="346"/>
            <c:bubble3D val="0"/>
            <c:spPr>
              <a:solidFill>
                <a:schemeClr val="accent5">
                  <a:lumMod val="80000"/>
                </a:schemeClr>
              </a:solidFill>
              <a:ln>
                <a:noFill/>
              </a:ln>
              <a:effectLst/>
            </c:spPr>
            <c:extLst>
              <c:ext xmlns:c16="http://schemas.microsoft.com/office/drawing/2014/chart" uri="{C3380CC4-5D6E-409C-BE32-E72D297353CC}">
                <c16:uniqueId val="{000002B5-F722-41D1-999B-4473EDDF04E5}"/>
              </c:ext>
            </c:extLst>
          </c:dPt>
          <c:dPt>
            <c:idx val="347"/>
            <c:bubble3D val="0"/>
            <c:spPr>
              <a:solidFill>
                <a:schemeClr val="accent6">
                  <a:lumMod val="80000"/>
                </a:schemeClr>
              </a:solidFill>
              <a:ln>
                <a:noFill/>
              </a:ln>
              <a:effectLst/>
            </c:spPr>
            <c:extLst>
              <c:ext xmlns:c16="http://schemas.microsoft.com/office/drawing/2014/chart" uri="{C3380CC4-5D6E-409C-BE32-E72D297353CC}">
                <c16:uniqueId val="{000002B7-F722-41D1-999B-4473EDDF04E5}"/>
              </c:ext>
            </c:extLst>
          </c:dPt>
          <c:dPt>
            <c:idx val="348"/>
            <c:bubble3D val="0"/>
            <c:spPr>
              <a:solidFill>
                <a:schemeClr val="accent1">
                  <a:lumMod val="60000"/>
                  <a:lumOff val="40000"/>
                </a:schemeClr>
              </a:solidFill>
              <a:ln>
                <a:noFill/>
              </a:ln>
              <a:effectLst/>
            </c:spPr>
            <c:extLst>
              <c:ext xmlns:c16="http://schemas.microsoft.com/office/drawing/2014/chart" uri="{C3380CC4-5D6E-409C-BE32-E72D297353CC}">
                <c16:uniqueId val="{000002B9-F722-41D1-999B-4473EDDF04E5}"/>
              </c:ext>
            </c:extLst>
          </c:dPt>
          <c:dPt>
            <c:idx val="349"/>
            <c:bubble3D val="0"/>
            <c:spPr>
              <a:solidFill>
                <a:schemeClr val="accent2">
                  <a:lumMod val="60000"/>
                  <a:lumOff val="40000"/>
                </a:schemeClr>
              </a:solidFill>
              <a:ln>
                <a:noFill/>
              </a:ln>
              <a:effectLst/>
            </c:spPr>
            <c:extLst>
              <c:ext xmlns:c16="http://schemas.microsoft.com/office/drawing/2014/chart" uri="{C3380CC4-5D6E-409C-BE32-E72D297353CC}">
                <c16:uniqueId val="{000002BB-F722-41D1-999B-4473EDDF04E5}"/>
              </c:ext>
            </c:extLst>
          </c:dPt>
          <c:dPt>
            <c:idx val="350"/>
            <c:bubble3D val="0"/>
            <c:spPr>
              <a:solidFill>
                <a:schemeClr val="accent3">
                  <a:lumMod val="60000"/>
                  <a:lumOff val="40000"/>
                </a:schemeClr>
              </a:solidFill>
              <a:ln>
                <a:noFill/>
              </a:ln>
              <a:effectLst/>
            </c:spPr>
            <c:extLst>
              <c:ext xmlns:c16="http://schemas.microsoft.com/office/drawing/2014/chart" uri="{C3380CC4-5D6E-409C-BE32-E72D297353CC}">
                <c16:uniqueId val="{000002BD-F722-41D1-999B-4473EDDF04E5}"/>
              </c:ext>
            </c:extLst>
          </c:dPt>
          <c:dPt>
            <c:idx val="351"/>
            <c:bubble3D val="0"/>
            <c:spPr>
              <a:solidFill>
                <a:schemeClr val="accent4">
                  <a:lumMod val="60000"/>
                  <a:lumOff val="40000"/>
                </a:schemeClr>
              </a:solidFill>
              <a:ln>
                <a:noFill/>
              </a:ln>
              <a:effectLst/>
            </c:spPr>
            <c:extLst>
              <c:ext xmlns:c16="http://schemas.microsoft.com/office/drawing/2014/chart" uri="{C3380CC4-5D6E-409C-BE32-E72D297353CC}">
                <c16:uniqueId val="{000002BF-F722-41D1-999B-4473EDDF04E5}"/>
              </c:ext>
            </c:extLst>
          </c:dPt>
          <c:dPt>
            <c:idx val="352"/>
            <c:bubble3D val="0"/>
            <c:spPr>
              <a:solidFill>
                <a:schemeClr val="accent5">
                  <a:lumMod val="60000"/>
                  <a:lumOff val="40000"/>
                </a:schemeClr>
              </a:solidFill>
              <a:ln>
                <a:noFill/>
              </a:ln>
              <a:effectLst/>
            </c:spPr>
            <c:extLst>
              <c:ext xmlns:c16="http://schemas.microsoft.com/office/drawing/2014/chart" uri="{C3380CC4-5D6E-409C-BE32-E72D297353CC}">
                <c16:uniqueId val="{000002C1-F722-41D1-999B-4473EDDF04E5}"/>
              </c:ext>
            </c:extLst>
          </c:dPt>
          <c:dPt>
            <c:idx val="353"/>
            <c:bubble3D val="0"/>
            <c:spPr>
              <a:solidFill>
                <a:schemeClr val="accent6">
                  <a:lumMod val="60000"/>
                  <a:lumOff val="40000"/>
                </a:schemeClr>
              </a:solidFill>
              <a:ln>
                <a:noFill/>
              </a:ln>
              <a:effectLst/>
            </c:spPr>
            <c:extLst>
              <c:ext xmlns:c16="http://schemas.microsoft.com/office/drawing/2014/chart" uri="{C3380CC4-5D6E-409C-BE32-E72D297353CC}">
                <c16:uniqueId val="{000002C3-F722-41D1-999B-4473EDDF04E5}"/>
              </c:ext>
            </c:extLst>
          </c:dPt>
          <c:dPt>
            <c:idx val="354"/>
            <c:bubble3D val="0"/>
            <c:spPr>
              <a:solidFill>
                <a:schemeClr val="accent1">
                  <a:lumMod val="50000"/>
                </a:schemeClr>
              </a:solidFill>
              <a:ln>
                <a:noFill/>
              </a:ln>
              <a:effectLst/>
            </c:spPr>
            <c:extLst>
              <c:ext xmlns:c16="http://schemas.microsoft.com/office/drawing/2014/chart" uri="{C3380CC4-5D6E-409C-BE32-E72D297353CC}">
                <c16:uniqueId val="{000002C5-F722-41D1-999B-4473EDDF04E5}"/>
              </c:ext>
            </c:extLst>
          </c:dPt>
          <c:dPt>
            <c:idx val="355"/>
            <c:bubble3D val="0"/>
            <c:spPr>
              <a:solidFill>
                <a:schemeClr val="accent2">
                  <a:lumMod val="50000"/>
                </a:schemeClr>
              </a:solidFill>
              <a:ln>
                <a:noFill/>
              </a:ln>
              <a:effectLst/>
            </c:spPr>
            <c:extLst>
              <c:ext xmlns:c16="http://schemas.microsoft.com/office/drawing/2014/chart" uri="{C3380CC4-5D6E-409C-BE32-E72D297353CC}">
                <c16:uniqueId val="{000002C7-F722-41D1-999B-4473EDDF04E5}"/>
              </c:ext>
            </c:extLst>
          </c:dPt>
          <c:dPt>
            <c:idx val="356"/>
            <c:bubble3D val="0"/>
            <c:spPr>
              <a:solidFill>
                <a:schemeClr val="accent3">
                  <a:lumMod val="50000"/>
                </a:schemeClr>
              </a:solidFill>
              <a:ln>
                <a:noFill/>
              </a:ln>
              <a:effectLst/>
            </c:spPr>
            <c:extLst>
              <c:ext xmlns:c16="http://schemas.microsoft.com/office/drawing/2014/chart" uri="{C3380CC4-5D6E-409C-BE32-E72D297353CC}">
                <c16:uniqueId val="{000002C9-F722-41D1-999B-4473EDDF04E5}"/>
              </c:ext>
            </c:extLst>
          </c:dPt>
          <c:dPt>
            <c:idx val="357"/>
            <c:bubble3D val="0"/>
            <c:spPr>
              <a:solidFill>
                <a:schemeClr val="accent4">
                  <a:lumMod val="50000"/>
                </a:schemeClr>
              </a:solidFill>
              <a:ln>
                <a:noFill/>
              </a:ln>
              <a:effectLst/>
            </c:spPr>
            <c:extLst>
              <c:ext xmlns:c16="http://schemas.microsoft.com/office/drawing/2014/chart" uri="{C3380CC4-5D6E-409C-BE32-E72D297353CC}">
                <c16:uniqueId val="{000002CB-F722-41D1-999B-4473EDDF04E5}"/>
              </c:ext>
            </c:extLst>
          </c:dPt>
          <c:dPt>
            <c:idx val="358"/>
            <c:bubble3D val="0"/>
            <c:spPr>
              <a:solidFill>
                <a:schemeClr val="accent5">
                  <a:lumMod val="50000"/>
                </a:schemeClr>
              </a:solidFill>
              <a:ln>
                <a:noFill/>
              </a:ln>
              <a:effectLst/>
            </c:spPr>
            <c:extLst>
              <c:ext xmlns:c16="http://schemas.microsoft.com/office/drawing/2014/chart" uri="{C3380CC4-5D6E-409C-BE32-E72D297353CC}">
                <c16:uniqueId val="{000002CD-F722-41D1-999B-4473EDDF04E5}"/>
              </c:ext>
            </c:extLst>
          </c:dPt>
          <c:dPt>
            <c:idx val="359"/>
            <c:bubble3D val="0"/>
            <c:spPr>
              <a:solidFill>
                <a:schemeClr val="accent6">
                  <a:lumMod val="50000"/>
                </a:schemeClr>
              </a:solidFill>
              <a:ln>
                <a:noFill/>
              </a:ln>
              <a:effectLst/>
            </c:spPr>
            <c:extLst>
              <c:ext xmlns:c16="http://schemas.microsoft.com/office/drawing/2014/chart" uri="{C3380CC4-5D6E-409C-BE32-E72D297353CC}">
                <c16:uniqueId val="{000002CF-F722-41D1-999B-4473EDDF04E5}"/>
              </c:ext>
            </c:extLst>
          </c:dPt>
          <c:dPt>
            <c:idx val="360"/>
            <c:bubble3D val="0"/>
            <c:spPr>
              <a:solidFill>
                <a:schemeClr val="accent1">
                  <a:lumMod val="70000"/>
                  <a:lumOff val="30000"/>
                </a:schemeClr>
              </a:solidFill>
              <a:ln>
                <a:noFill/>
              </a:ln>
              <a:effectLst/>
            </c:spPr>
            <c:extLst>
              <c:ext xmlns:c16="http://schemas.microsoft.com/office/drawing/2014/chart" uri="{C3380CC4-5D6E-409C-BE32-E72D297353CC}">
                <c16:uniqueId val="{000002D1-F722-41D1-999B-4473EDDF04E5}"/>
              </c:ext>
            </c:extLst>
          </c:dPt>
          <c:dPt>
            <c:idx val="361"/>
            <c:bubble3D val="0"/>
            <c:spPr>
              <a:solidFill>
                <a:schemeClr val="accent2">
                  <a:lumMod val="70000"/>
                  <a:lumOff val="30000"/>
                </a:schemeClr>
              </a:solidFill>
              <a:ln>
                <a:noFill/>
              </a:ln>
              <a:effectLst/>
            </c:spPr>
            <c:extLst>
              <c:ext xmlns:c16="http://schemas.microsoft.com/office/drawing/2014/chart" uri="{C3380CC4-5D6E-409C-BE32-E72D297353CC}">
                <c16:uniqueId val="{000002D3-F722-41D1-999B-4473EDDF04E5}"/>
              </c:ext>
            </c:extLst>
          </c:dPt>
          <c:dPt>
            <c:idx val="362"/>
            <c:bubble3D val="0"/>
            <c:spPr>
              <a:solidFill>
                <a:schemeClr val="accent3">
                  <a:lumMod val="70000"/>
                  <a:lumOff val="30000"/>
                </a:schemeClr>
              </a:solidFill>
              <a:ln>
                <a:noFill/>
              </a:ln>
              <a:effectLst/>
            </c:spPr>
            <c:extLst>
              <c:ext xmlns:c16="http://schemas.microsoft.com/office/drawing/2014/chart" uri="{C3380CC4-5D6E-409C-BE32-E72D297353CC}">
                <c16:uniqueId val="{000002D5-F722-41D1-999B-4473EDDF04E5}"/>
              </c:ext>
            </c:extLst>
          </c:dPt>
          <c:dPt>
            <c:idx val="363"/>
            <c:bubble3D val="0"/>
            <c:spPr>
              <a:solidFill>
                <a:schemeClr val="accent4">
                  <a:lumMod val="70000"/>
                  <a:lumOff val="30000"/>
                </a:schemeClr>
              </a:solidFill>
              <a:ln>
                <a:noFill/>
              </a:ln>
              <a:effectLst/>
            </c:spPr>
            <c:extLst>
              <c:ext xmlns:c16="http://schemas.microsoft.com/office/drawing/2014/chart" uri="{C3380CC4-5D6E-409C-BE32-E72D297353CC}">
                <c16:uniqueId val="{000002D7-F722-41D1-999B-4473EDDF04E5}"/>
              </c:ext>
            </c:extLst>
          </c:dPt>
          <c:dPt>
            <c:idx val="364"/>
            <c:bubble3D val="0"/>
            <c:spPr>
              <a:solidFill>
                <a:schemeClr val="accent5">
                  <a:lumMod val="70000"/>
                  <a:lumOff val="30000"/>
                </a:schemeClr>
              </a:solidFill>
              <a:ln>
                <a:noFill/>
              </a:ln>
              <a:effectLst/>
            </c:spPr>
            <c:extLst>
              <c:ext xmlns:c16="http://schemas.microsoft.com/office/drawing/2014/chart" uri="{C3380CC4-5D6E-409C-BE32-E72D297353CC}">
                <c16:uniqueId val="{000002D9-F722-41D1-999B-4473EDDF04E5}"/>
              </c:ext>
            </c:extLst>
          </c:dPt>
          <c:dPt>
            <c:idx val="365"/>
            <c:bubble3D val="0"/>
            <c:spPr>
              <a:solidFill>
                <a:schemeClr val="accent6">
                  <a:lumMod val="70000"/>
                  <a:lumOff val="30000"/>
                </a:schemeClr>
              </a:solidFill>
              <a:ln>
                <a:noFill/>
              </a:ln>
              <a:effectLst/>
            </c:spPr>
            <c:extLst>
              <c:ext xmlns:c16="http://schemas.microsoft.com/office/drawing/2014/chart" uri="{C3380CC4-5D6E-409C-BE32-E72D297353CC}">
                <c16:uniqueId val="{000002DB-F722-41D1-999B-4473EDDF04E5}"/>
              </c:ext>
            </c:extLst>
          </c:dPt>
          <c:dPt>
            <c:idx val="366"/>
            <c:bubble3D val="0"/>
            <c:spPr>
              <a:solidFill>
                <a:schemeClr val="accent1">
                  <a:lumMod val="70000"/>
                </a:schemeClr>
              </a:solidFill>
              <a:ln>
                <a:noFill/>
              </a:ln>
              <a:effectLst/>
            </c:spPr>
            <c:extLst>
              <c:ext xmlns:c16="http://schemas.microsoft.com/office/drawing/2014/chart" uri="{C3380CC4-5D6E-409C-BE32-E72D297353CC}">
                <c16:uniqueId val="{000002DD-F722-41D1-999B-4473EDDF04E5}"/>
              </c:ext>
            </c:extLst>
          </c:dPt>
          <c:dPt>
            <c:idx val="367"/>
            <c:bubble3D val="0"/>
            <c:spPr>
              <a:solidFill>
                <a:schemeClr val="accent2">
                  <a:lumMod val="70000"/>
                </a:schemeClr>
              </a:solidFill>
              <a:ln>
                <a:noFill/>
              </a:ln>
              <a:effectLst/>
            </c:spPr>
            <c:extLst>
              <c:ext xmlns:c16="http://schemas.microsoft.com/office/drawing/2014/chart" uri="{C3380CC4-5D6E-409C-BE32-E72D297353CC}">
                <c16:uniqueId val="{000002DF-F722-41D1-999B-4473EDDF04E5}"/>
              </c:ext>
            </c:extLst>
          </c:dPt>
          <c:dPt>
            <c:idx val="368"/>
            <c:bubble3D val="0"/>
            <c:spPr>
              <a:solidFill>
                <a:schemeClr val="accent3">
                  <a:lumMod val="70000"/>
                </a:schemeClr>
              </a:solidFill>
              <a:ln>
                <a:noFill/>
              </a:ln>
              <a:effectLst/>
            </c:spPr>
            <c:extLst>
              <c:ext xmlns:c16="http://schemas.microsoft.com/office/drawing/2014/chart" uri="{C3380CC4-5D6E-409C-BE32-E72D297353CC}">
                <c16:uniqueId val="{000002E1-F722-41D1-999B-4473EDDF04E5}"/>
              </c:ext>
            </c:extLst>
          </c:dPt>
          <c:dPt>
            <c:idx val="369"/>
            <c:bubble3D val="0"/>
            <c:spPr>
              <a:solidFill>
                <a:schemeClr val="accent4">
                  <a:lumMod val="70000"/>
                </a:schemeClr>
              </a:solidFill>
              <a:ln>
                <a:noFill/>
              </a:ln>
              <a:effectLst/>
            </c:spPr>
            <c:extLst>
              <c:ext xmlns:c16="http://schemas.microsoft.com/office/drawing/2014/chart" uri="{C3380CC4-5D6E-409C-BE32-E72D297353CC}">
                <c16:uniqueId val="{000002E3-F722-41D1-999B-4473EDDF04E5}"/>
              </c:ext>
            </c:extLst>
          </c:dPt>
          <c:dPt>
            <c:idx val="370"/>
            <c:bubble3D val="0"/>
            <c:spPr>
              <a:solidFill>
                <a:schemeClr val="accent5">
                  <a:lumMod val="70000"/>
                </a:schemeClr>
              </a:solidFill>
              <a:ln>
                <a:noFill/>
              </a:ln>
              <a:effectLst/>
            </c:spPr>
            <c:extLst>
              <c:ext xmlns:c16="http://schemas.microsoft.com/office/drawing/2014/chart" uri="{C3380CC4-5D6E-409C-BE32-E72D297353CC}">
                <c16:uniqueId val="{000002E5-F722-41D1-999B-4473EDDF04E5}"/>
              </c:ext>
            </c:extLst>
          </c:dPt>
          <c:dPt>
            <c:idx val="371"/>
            <c:bubble3D val="0"/>
            <c:spPr>
              <a:solidFill>
                <a:schemeClr val="accent6">
                  <a:lumMod val="70000"/>
                </a:schemeClr>
              </a:solidFill>
              <a:ln>
                <a:noFill/>
              </a:ln>
              <a:effectLst/>
            </c:spPr>
            <c:extLst>
              <c:ext xmlns:c16="http://schemas.microsoft.com/office/drawing/2014/chart" uri="{C3380CC4-5D6E-409C-BE32-E72D297353CC}">
                <c16:uniqueId val="{000002E7-F722-41D1-999B-4473EDDF04E5}"/>
              </c:ext>
            </c:extLst>
          </c:dPt>
          <c:dPt>
            <c:idx val="372"/>
            <c:bubble3D val="0"/>
            <c:spPr>
              <a:solidFill>
                <a:schemeClr val="accent1">
                  <a:lumMod val="50000"/>
                  <a:lumOff val="50000"/>
                </a:schemeClr>
              </a:solidFill>
              <a:ln>
                <a:noFill/>
              </a:ln>
              <a:effectLst/>
            </c:spPr>
            <c:extLst>
              <c:ext xmlns:c16="http://schemas.microsoft.com/office/drawing/2014/chart" uri="{C3380CC4-5D6E-409C-BE32-E72D297353CC}">
                <c16:uniqueId val="{000002E9-F722-41D1-999B-4473EDDF04E5}"/>
              </c:ext>
            </c:extLst>
          </c:dPt>
          <c:dPt>
            <c:idx val="373"/>
            <c:bubble3D val="0"/>
            <c:spPr>
              <a:solidFill>
                <a:schemeClr val="accent2">
                  <a:lumMod val="50000"/>
                  <a:lumOff val="50000"/>
                </a:schemeClr>
              </a:solidFill>
              <a:ln>
                <a:noFill/>
              </a:ln>
              <a:effectLst/>
            </c:spPr>
            <c:extLst>
              <c:ext xmlns:c16="http://schemas.microsoft.com/office/drawing/2014/chart" uri="{C3380CC4-5D6E-409C-BE32-E72D297353CC}">
                <c16:uniqueId val="{000002EB-F722-41D1-999B-4473EDDF04E5}"/>
              </c:ext>
            </c:extLst>
          </c:dPt>
          <c:dPt>
            <c:idx val="374"/>
            <c:bubble3D val="0"/>
            <c:spPr>
              <a:solidFill>
                <a:schemeClr val="accent3">
                  <a:lumMod val="50000"/>
                  <a:lumOff val="50000"/>
                </a:schemeClr>
              </a:solidFill>
              <a:ln>
                <a:noFill/>
              </a:ln>
              <a:effectLst/>
            </c:spPr>
            <c:extLst>
              <c:ext xmlns:c16="http://schemas.microsoft.com/office/drawing/2014/chart" uri="{C3380CC4-5D6E-409C-BE32-E72D297353CC}">
                <c16:uniqueId val="{000002ED-F722-41D1-999B-4473EDDF04E5}"/>
              </c:ext>
            </c:extLst>
          </c:dPt>
          <c:dPt>
            <c:idx val="375"/>
            <c:bubble3D val="0"/>
            <c:spPr>
              <a:solidFill>
                <a:schemeClr val="accent4">
                  <a:lumMod val="50000"/>
                  <a:lumOff val="50000"/>
                </a:schemeClr>
              </a:solidFill>
              <a:ln>
                <a:noFill/>
              </a:ln>
              <a:effectLst/>
            </c:spPr>
            <c:extLst>
              <c:ext xmlns:c16="http://schemas.microsoft.com/office/drawing/2014/chart" uri="{C3380CC4-5D6E-409C-BE32-E72D297353CC}">
                <c16:uniqueId val="{000002EF-F722-41D1-999B-4473EDDF04E5}"/>
              </c:ext>
            </c:extLst>
          </c:dPt>
          <c:dPt>
            <c:idx val="376"/>
            <c:bubble3D val="0"/>
            <c:spPr>
              <a:solidFill>
                <a:schemeClr val="accent5">
                  <a:lumMod val="50000"/>
                  <a:lumOff val="50000"/>
                </a:schemeClr>
              </a:solidFill>
              <a:ln>
                <a:noFill/>
              </a:ln>
              <a:effectLst/>
            </c:spPr>
            <c:extLst>
              <c:ext xmlns:c16="http://schemas.microsoft.com/office/drawing/2014/chart" uri="{C3380CC4-5D6E-409C-BE32-E72D297353CC}">
                <c16:uniqueId val="{000002F1-F722-41D1-999B-4473EDDF04E5}"/>
              </c:ext>
            </c:extLst>
          </c:dPt>
          <c:dPt>
            <c:idx val="377"/>
            <c:bubble3D val="0"/>
            <c:spPr>
              <a:solidFill>
                <a:schemeClr val="accent6">
                  <a:lumMod val="50000"/>
                  <a:lumOff val="50000"/>
                </a:schemeClr>
              </a:solidFill>
              <a:ln>
                <a:noFill/>
              </a:ln>
              <a:effectLst/>
            </c:spPr>
            <c:extLst>
              <c:ext xmlns:c16="http://schemas.microsoft.com/office/drawing/2014/chart" uri="{C3380CC4-5D6E-409C-BE32-E72D297353CC}">
                <c16:uniqueId val="{000002F3-F722-41D1-999B-4473EDDF04E5}"/>
              </c:ext>
            </c:extLst>
          </c:dPt>
          <c:dPt>
            <c:idx val="378"/>
            <c:bubble3D val="0"/>
            <c:spPr>
              <a:solidFill>
                <a:schemeClr val="accent1"/>
              </a:solidFill>
              <a:ln>
                <a:noFill/>
              </a:ln>
              <a:effectLst/>
            </c:spPr>
            <c:extLst>
              <c:ext xmlns:c16="http://schemas.microsoft.com/office/drawing/2014/chart" uri="{C3380CC4-5D6E-409C-BE32-E72D297353CC}">
                <c16:uniqueId val="{000002F5-F722-41D1-999B-4473EDDF04E5}"/>
              </c:ext>
            </c:extLst>
          </c:dPt>
          <c:dPt>
            <c:idx val="379"/>
            <c:bubble3D val="0"/>
            <c:spPr>
              <a:solidFill>
                <a:schemeClr val="accent2"/>
              </a:solidFill>
              <a:ln>
                <a:noFill/>
              </a:ln>
              <a:effectLst/>
            </c:spPr>
            <c:extLst>
              <c:ext xmlns:c16="http://schemas.microsoft.com/office/drawing/2014/chart" uri="{C3380CC4-5D6E-409C-BE32-E72D297353CC}">
                <c16:uniqueId val="{000002F7-F722-41D1-999B-4473EDDF04E5}"/>
              </c:ext>
            </c:extLst>
          </c:dPt>
          <c:dPt>
            <c:idx val="380"/>
            <c:bubble3D val="0"/>
            <c:spPr>
              <a:solidFill>
                <a:schemeClr val="accent3"/>
              </a:solidFill>
              <a:ln>
                <a:noFill/>
              </a:ln>
              <a:effectLst/>
            </c:spPr>
            <c:extLst>
              <c:ext xmlns:c16="http://schemas.microsoft.com/office/drawing/2014/chart" uri="{C3380CC4-5D6E-409C-BE32-E72D297353CC}">
                <c16:uniqueId val="{000002F9-F722-41D1-999B-4473EDDF04E5}"/>
              </c:ext>
            </c:extLst>
          </c:dPt>
          <c:dPt>
            <c:idx val="381"/>
            <c:bubble3D val="0"/>
            <c:spPr>
              <a:solidFill>
                <a:schemeClr val="accent4"/>
              </a:solidFill>
              <a:ln>
                <a:noFill/>
              </a:ln>
              <a:effectLst/>
            </c:spPr>
            <c:extLst>
              <c:ext xmlns:c16="http://schemas.microsoft.com/office/drawing/2014/chart" uri="{C3380CC4-5D6E-409C-BE32-E72D297353CC}">
                <c16:uniqueId val="{000002FB-F722-41D1-999B-4473EDDF04E5}"/>
              </c:ext>
            </c:extLst>
          </c:dPt>
          <c:dPt>
            <c:idx val="382"/>
            <c:bubble3D val="0"/>
            <c:spPr>
              <a:solidFill>
                <a:schemeClr val="accent5"/>
              </a:solidFill>
              <a:ln>
                <a:noFill/>
              </a:ln>
              <a:effectLst/>
            </c:spPr>
            <c:extLst>
              <c:ext xmlns:c16="http://schemas.microsoft.com/office/drawing/2014/chart" uri="{C3380CC4-5D6E-409C-BE32-E72D297353CC}">
                <c16:uniqueId val="{000002FD-F722-41D1-999B-4473EDDF04E5}"/>
              </c:ext>
            </c:extLst>
          </c:dPt>
          <c:dPt>
            <c:idx val="383"/>
            <c:bubble3D val="0"/>
            <c:spPr>
              <a:solidFill>
                <a:schemeClr val="accent6"/>
              </a:solidFill>
              <a:ln>
                <a:noFill/>
              </a:ln>
              <a:effectLst/>
            </c:spPr>
            <c:extLst>
              <c:ext xmlns:c16="http://schemas.microsoft.com/office/drawing/2014/chart" uri="{C3380CC4-5D6E-409C-BE32-E72D297353CC}">
                <c16:uniqueId val="{000002FF-F722-41D1-999B-4473EDDF04E5}"/>
              </c:ext>
            </c:extLst>
          </c:dPt>
          <c:dPt>
            <c:idx val="384"/>
            <c:bubble3D val="0"/>
            <c:spPr>
              <a:solidFill>
                <a:schemeClr val="accent1">
                  <a:lumMod val="60000"/>
                </a:schemeClr>
              </a:solidFill>
              <a:ln>
                <a:noFill/>
              </a:ln>
              <a:effectLst/>
            </c:spPr>
            <c:extLst>
              <c:ext xmlns:c16="http://schemas.microsoft.com/office/drawing/2014/chart" uri="{C3380CC4-5D6E-409C-BE32-E72D297353CC}">
                <c16:uniqueId val="{00000301-F722-41D1-999B-4473EDDF04E5}"/>
              </c:ext>
            </c:extLst>
          </c:dPt>
          <c:dPt>
            <c:idx val="385"/>
            <c:bubble3D val="0"/>
            <c:spPr>
              <a:solidFill>
                <a:schemeClr val="accent2">
                  <a:lumMod val="60000"/>
                </a:schemeClr>
              </a:solidFill>
              <a:ln>
                <a:noFill/>
              </a:ln>
              <a:effectLst/>
            </c:spPr>
            <c:extLst>
              <c:ext xmlns:c16="http://schemas.microsoft.com/office/drawing/2014/chart" uri="{C3380CC4-5D6E-409C-BE32-E72D297353CC}">
                <c16:uniqueId val="{00000303-F722-41D1-999B-4473EDDF04E5}"/>
              </c:ext>
            </c:extLst>
          </c:dPt>
          <c:dPt>
            <c:idx val="386"/>
            <c:bubble3D val="0"/>
            <c:spPr>
              <a:solidFill>
                <a:schemeClr val="accent3">
                  <a:lumMod val="60000"/>
                </a:schemeClr>
              </a:solidFill>
              <a:ln>
                <a:noFill/>
              </a:ln>
              <a:effectLst/>
            </c:spPr>
            <c:extLst>
              <c:ext xmlns:c16="http://schemas.microsoft.com/office/drawing/2014/chart" uri="{C3380CC4-5D6E-409C-BE32-E72D297353CC}">
                <c16:uniqueId val="{00000305-F722-41D1-999B-4473EDDF04E5}"/>
              </c:ext>
            </c:extLst>
          </c:dPt>
          <c:dPt>
            <c:idx val="387"/>
            <c:bubble3D val="0"/>
            <c:spPr>
              <a:solidFill>
                <a:schemeClr val="accent4">
                  <a:lumMod val="60000"/>
                </a:schemeClr>
              </a:solidFill>
              <a:ln>
                <a:noFill/>
              </a:ln>
              <a:effectLst/>
            </c:spPr>
            <c:extLst>
              <c:ext xmlns:c16="http://schemas.microsoft.com/office/drawing/2014/chart" uri="{C3380CC4-5D6E-409C-BE32-E72D297353CC}">
                <c16:uniqueId val="{00000307-F722-41D1-999B-4473EDDF04E5}"/>
              </c:ext>
            </c:extLst>
          </c:dPt>
          <c:dPt>
            <c:idx val="388"/>
            <c:bubble3D val="0"/>
            <c:spPr>
              <a:solidFill>
                <a:schemeClr val="accent5">
                  <a:lumMod val="60000"/>
                </a:schemeClr>
              </a:solidFill>
              <a:ln>
                <a:noFill/>
              </a:ln>
              <a:effectLst/>
            </c:spPr>
            <c:extLst>
              <c:ext xmlns:c16="http://schemas.microsoft.com/office/drawing/2014/chart" uri="{C3380CC4-5D6E-409C-BE32-E72D297353CC}">
                <c16:uniqueId val="{00000309-F722-41D1-999B-4473EDDF04E5}"/>
              </c:ext>
            </c:extLst>
          </c:dPt>
          <c:dPt>
            <c:idx val="389"/>
            <c:bubble3D val="0"/>
            <c:spPr>
              <a:solidFill>
                <a:schemeClr val="accent6">
                  <a:lumMod val="60000"/>
                </a:schemeClr>
              </a:solidFill>
              <a:ln>
                <a:noFill/>
              </a:ln>
              <a:effectLst/>
            </c:spPr>
            <c:extLst>
              <c:ext xmlns:c16="http://schemas.microsoft.com/office/drawing/2014/chart" uri="{C3380CC4-5D6E-409C-BE32-E72D297353CC}">
                <c16:uniqueId val="{0000030B-F722-41D1-999B-4473EDDF04E5}"/>
              </c:ext>
            </c:extLst>
          </c:dPt>
          <c:dPt>
            <c:idx val="390"/>
            <c:bubble3D val="0"/>
            <c:spPr>
              <a:solidFill>
                <a:schemeClr val="accent1">
                  <a:lumMod val="80000"/>
                  <a:lumOff val="20000"/>
                </a:schemeClr>
              </a:solidFill>
              <a:ln>
                <a:noFill/>
              </a:ln>
              <a:effectLst/>
            </c:spPr>
            <c:extLst>
              <c:ext xmlns:c16="http://schemas.microsoft.com/office/drawing/2014/chart" uri="{C3380CC4-5D6E-409C-BE32-E72D297353CC}">
                <c16:uniqueId val="{0000030D-F722-41D1-999B-4473EDDF04E5}"/>
              </c:ext>
            </c:extLst>
          </c:dPt>
          <c:dPt>
            <c:idx val="391"/>
            <c:bubble3D val="0"/>
            <c:spPr>
              <a:solidFill>
                <a:schemeClr val="accent2">
                  <a:lumMod val="80000"/>
                  <a:lumOff val="20000"/>
                </a:schemeClr>
              </a:solidFill>
              <a:ln>
                <a:noFill/>
              </a:ln>
              <a:effectLst/>
            </c:spPr>
            <c:extLst>
              <c:ext xmlns:c16="http://schemas.microsoft.com/office/drawing/2014/chart" uri="{C3380CC4-5D6E-409C-BE32-E72D297353CC}">
                <c16:uniqueId val="{0000030F-F722-41D1-999B-4473EDDF04E5}"/>
              </c:ext>
            </c:extLst>
          </c:dPt>
          <c:dPt>
            <c:idx val="392"/>
            <c:bubble3D val="0"/>
            <c:spPr>
              <a:solidFill>
                <a:schemeClr val="accent3">
                  <a:lumMod val="80000"/>
                  <a:lumOff val="20000"/>
                </a:schemeClr>
              </a:solidFill>
              <a:ln>
                <a:noFill/>
              </a:ln>
              <a:effectLst/>
            </c:spPr>
            <c:extLst>
              <c:ext xmlns:c16="http://schemas.microsoft.com/office/drawing/2014/chart" uri="{C3380CC4-5D6E-409C-BE32-E72D297353CC}">
                <c16:uniqueId val="{00000311-F722-41D1-999B-4473EDDF04E5}"/>
              </c:ext>
            </c:extLst>
          </c:dPt>
          <c:dPt>
            <c:idx val="393"/>
            <c:bubble3D val="0"/>
            <c:spPr>
              <a:solidFill>
                <a:schemeClr val="accent4">
                  <a:lumMod val="80000"/>
                  <a:lumOff val="20000"/>
                </a:schemeClr>
              </a:solidFill>
              <a:ln>
                <a:noFill/>
              </a:ln>
              <a:effectLst/>
            </c:spPr>
            <c:extLst>
              <c:ext xmlns:c16="http://schemas.microsoft.com/office/drawing/2014/chart" uri="{C3380CC4-5D6E-409C-BE32-E72D297353CC}">
                <c16:uniqueId val="{00000313-F722-41D1-999B-4473EDDF04E5}"/>
              </c:ext>
            </c:extLst>
          </c:dPt>
          <c:dPt>
            <c:idx val="394"/>
            <c:bubble3D val="0"/>
            <c:spPr>
              <a:solidFill>
                <a:schemeClr val="accent5">
                  <a:lumMod val="80000"/>
                  <a:lumOff val="20000"/>
                </a:schemeClr>
              </a:solidFill>
              <a:ln>
                <a:noFill/>
              </a:ln>
              <a:effectLst/>
            </c:spPr>
            <c:extLst>
              <c:ext xmlns:c16="http://schemas.microsoft.com/office/drawing/2014/chart" uri="{C3380CC4-5D6E-409C-BE32-E72D297353CC}">
                <c16:uniqueId val="{00000315-F722-41D1-999B-4473EDDF04E5}"/>
              </c:ext>
            </c:extLst>
          </c:dPt>
          <c:dPt>
            <c:idx val="395"/>
            <c:bubble3D val="0"/>
            <c:spPr>
              <a:solidFill>
                <a:schemeClr val="accent6">
                  <a:lumMod val="80000"/>
                  <a:lumOff val="20000"/>
                </a:schemeClr>
              </a:solidFill>
              <a:ln>
                <a:noFill/>
              </a:ln>
              <a:effectLst/>
            </c:spPr>
            <c:extLst>
              <c:ext xmlns:c16="http://schemas.microsoft.com/office/drawing/2014/chart" uri="{C3380CC4-5D6E-409C-BE32-E72D297353CC}">
                <c16:uniqueId val="{00000317-F722-41D1-999B-4473EDDF04E5}"/>
              </c:ext>
            </c:extLst>
          </c:dPt>
          <c:dPt>
            <c:idx val="396"/>
            <c:bubble3D val="0"/>
            <c:spPr>
              <a:solidFill>
                <a:schemeClr val="accent1">
                  <a:lumMod val="80000"/>
                </a:schemeClr>
              </a:solidFill>
              <a:ln>
                <a:noFill/>
              </a:ln>
              <a:effectLst/>
            </c:spPr>
            <c:extLst>
              <c:ext xmlns:c16="http://schemas.microsoft.com/office/drawing/2014/chart" uri="{C3380CC4-5D6E-409C-BE32-E72D297353CC}">
                <c16:uniqueId val="{00000319-F722-41D1-999B-4473EDDF04E5}"/>
              </c:ext>
            </c:extLst>
          </c:dPt>
          <c:dPt>
            <c:idx val="397"/>
            <c:bubble3D val="0"/>
            <c:spPr>
              <a:solidFill>
                <a:schemeClr val="accent2">
                  <a:lumMod val="80000"/>
                </a:schemeClr>
              </a:solidFill>
              <a:ln>
                <a:noFill/>
              </a:ln>
              <a:effectLst/>
            </c:spPr>
            <c:extLst>
              <c:ext xmlns:c16="http://schemas.microsoft.com/office/drawing/2014/chart" uri="{C3380CC4-5D6E-409C-BE32-E72D297353CC}">
                <c16:uniqueId val="{0000031B-F722-41D1-999B-4473EDDF04E5}"/>
              </c:ext>
            </c:extLst>
          </c:dPt>
          <c:dPt>
            <c:idx val="398"/>
            <c:bubble3D val="0"/>
            <c:spPr>
              <a:solidFill>
                <a:schemeClr val="accent3">
                  <a:lumMod val="80000"/>
                </a:schemeClr>
              </a:solidFill>
              <a:ln>
                <a:noFill/>
              </a:ln>
              <a:effectLst/>
            </c:spPr>
            <c:extLst>
              <c:ext xmlns:c16="http://schemas.microsoft.com/office/drawing/2014/chart" uri="{C3380CC4-5D6E-409C-BE32-E72D297353CC}">
                <c16:uniqueId val="{0000031D-F722-41D1-999B-4473EDDF04E5}"/>
              </c:ext>
            </c:extLst>
          </c:dPt>
          <c:dPt>
            <c:idx val="399"/>
            <c:bubble3D val="0"/>
            <c:spPr>
              <a:solidFill>
                <a:schemeClr val="accent4">
                  <a:lumMod val="80000"/>
                </a:schemeClr>
              </a:solidFill>
              <a:ln>
                <a:noFill/>
              </a:ln>
              <a:effectLst/>
            </c:spPr>
            <c:extLst>
              <c:ext xmlns:c16="http://schemas.microsoft.com/office/drawing/2014/chart" uri="{C3380CC4-5D6E-409C-BE32-E72D297353CC}">
                <c16:uniqueId val="{0000031F-F722-41D1-999B-4473EDDF04E5}"/>
              </c:ext>
            </c:extLst>
          </c:dPt>
          <c:dPt>
            <c:idx val="400"/>
            <c:bubble3D val="0"/>
            <c:spPr>
              <a:solidFill>
                <a:schemeClr val="accent5">
                  <a:lumMod val="80000"/>
                </a:schemeClr>
              </a:solidFill>
              <a:ln>
                <a:noFill/>
              </a:ln>
              <a:effectLst/>
            </c:spPr>
            <c:extLst>
              <c:ext xmlns:c16="http://schemas.microsoft.com/office/drawing/2014/chart" uri="{C3380CC4-5D6E-409C-BE32-E72D297353CC}">
                <c16:uniqueId val="{00000321-F722-41D1-999B-4473EDDF04E5}"/>
              </c:ext>
            </c:extLst>
          </c:dPt>
          <c:dPt>
            <c:idx val="401"/>
            <c:bubble3D val="0"/>
            <c:spPr>
              <a:solidFill>
                <a:schemeClr val="accent6">
                  <a:lumMod val="80000"/>
                </a:schemeClr>
              </a:solidFill>
              <a:ln>
                <a:noFill/>
              </a:ln>
              <a:effectLst/>
            </c:spPr>
            <c:extLst>
              <c:ext xmlns:c16="http://schemas.microsoft.com/office/drawing/2014/chart" uri="{C3380CC4-5D6E-409C-BE32-E72D297353CC}">
                <c16:uniqueId val="{00000323-F722-41D1-999B-4473EDDF04E5}"/>
              </c:ext>
            </c:extLst>
          </c:dPt>
          <c:dPt>
            <c:idx val="402"/>
            <c:bubble3D val="0"/>
            <c:spPr>
              <a:solidFill>
                <a:schemeClr val="accent1">
                  <a:lumMod val="60000"/>
                  <a:lumOff val="40000"/>
                </a:schemeClr>
              </a:solidFill>
              <a:ln>
                <a:noFill/>
              </a:ln>
              <a:effectLst/>
            </c:spPr>
            <c:extLst>
              <c:ext xmlns:c16="http://schemas.microsoft.com/office/drawing/2014/chart" uri="{C3380CC4-5D6E-409C-BE32-E72D297353CC}">
                <c16:uniqueId val="{00000325-F722-41D1-999B-4473EDDF04E5}"/>
              </c:ext>
            </c:extLst>
          </c:dPt>
          <c:dPt>
            <c:idx val="403"/>
            <c:bubble3D val="0"/>
            <c:spPr>
              <a:solidFill>
                <a:schemeClr val="accent2">
                  <a:lumMod val="60000"/>
                  <a:lumOff val="40000"/>
                </a:schemeClr>
              </a:solidFill>
              <a:ln>
                <a:noFill/>
              </a:ln>
              <a:effectLst/>
            </c:spPr>
            <c:extLst>
              <c:ext xmlns:c16="http://schemas.microsoft.com/office/drawing/2014/chart" uri="{C3380CC4-5D6E-409C-BE32-E72D297353CC}">
                <c16:uniqueId val="{00000327-F722-41D1-999B-4473EDDF04E5}"/>
              </c:ext>
            </c:extLst>
          </c:dPt>
          <c:dPt>
            <c:idx val="404"/>
            <c:bubble3D val="0"/>
            <c:spPr>
              <a:solidFill>
                <a:schemeClr val="accent3">
                  <a:lumMod val="60000"/>
                  <a:lumOff val="40000"/>
                </a:schemeClr>
              </a:solidFill>
              <a:ln>
                <a:noFill/>
              </a:ln>
              <a:effectLst/>
            </c:spPr>
            <c:extLst>
              <c:ext xmlns:c16="http://schemas.microsoft.com/office/drawing/2014/chart" uri="{C3380CC4-5D6E-409C-BE32-E72D297353CC}">
                <c16:uniqueId val="{00000329-F722-41D1-999B-4473EDDF04E5}"/>
              </c:ext>
            </c:extLst>
          </c:dPt>
          <c:dPt>
            <c:idx val="405"/>
            <c:bubble3D val="0"/>
            <c:spPr>
              <a:solidFill>
                <a:schemeClr val="accent4">
                  <a:lumMod val="60000"/>
                  <a:lumOff val="40000"/>
                </a:schemeClr>
              </a:solidFill>
              <a:ln>
                <a:noFill/>
              </a:ln>
              <a:effectLst/>
            </c:spPr>
            <c:extLst>
              <c:ext xmlns:c16="http://schemas.microsoft.com/office/drawing/2014/chart" uri="{C3380CC4-5D6E-409C-BE32-E72D297353CC}">
                <c16:uniqueId val="{0000032B-F722-41D1-999B-4473EDDF04E5}"/>
              </c:ext>
            </c:extLst>
          </c:dPt>
          <c:dPt>
            <c:idx val="406"/>
            <c:bubble3D val="0"/>
            <c:spPr>
              <a:solidFill>
                <a:schemeClr val="accent5">
                  <a:lumMod val="60000"/>
                  <a:lumOff val="40000"/>
                </a:schemeClr>
              </a:solidFill>
              <a:ln>
                <a:noFill/>
              </a:ln>
              <a:effectLst/>
            </c:spPr>
            <c:extLst>
              <c:ext xmlns:c16="http://schemas.microsoft.com/office/drawing/2014/chart" uri="{C3380CC4-5D6E-409C-BE32-E72D297353CC}">
                <c16:uniqueId val="{0000032D-F722-41D1-999B-4473EDDF04E5}"/>
              </c:ext>
            </c:extLst>
          </c:dPt>
          <c:dPt>
            <c:idx val="407"/>
            <c:bubble3D val="0"/>
            <c:spPr>
              <a:solidFill>
                <a:schemeClr val="accent6">
                  <a:lumMod val="60000"/>
                  <a:lumOff val="40000"/>
                </a:schemeClr>
              </a:solidFill>
              <a:ln>
                <a:noFill/>
              </a:ln>
              <a:effectLst/>
            </c:spPr>
            <c:extLst>
              <c:ext xmlns:c16="http://schemas.microsoft.com/office/drawing/2014/chart" uri="{C3380CC4-5D6E-409C-BE32-E72D297353CC}">
                <c16:uniqueId val="{0000032F-F722-41D1-999B-4473EDDF04E5}"/>
              </c:ext>
            </c:extLst>
          </c:dPt>
          <c:dPt>
            <c:idx val="408"/>
            <c:bubble3D val="0"/>
            <c:spPr>
              <a:solidFill>
                <a:schemeClr val="accent1">
                  <a:lumMod val="50000"/>
                </a:schemeClr>
              </a:solidFill>
              <a:ln>
                <a:noFill/>
              </a:ln>
              <a:effectLst/>
            </c:spPr>
            <c:extLst>
              <c:ext xmlns:c16="http://schemas.microsoft.com/office/drawing/2014/chart" uri="{C3380CC4-5D6E-409C-BE32-E72D297353CC}">
                <c16:uniqueId val="{00000331-F722-41D1-999B-4473EDDF04E5}"/>
              </c:ext>
            </c:extLst>
          </c:dPt>
          <c:dPt>
            <c:idx val="409"/>
            <c:bubble3D val="0"/>
            <c:spPr>
              <a:solidFill>
                <a:schemeClr val="accent2">
                  <a:lumMod val="50000"/>
                </a:schemeClr>
              </a:solidFill>
              <a:ln>
                <a:noFill/>
              </a:ln>
              <a:effectLst/>
            </c:spPr>
            <c:extLst>
              <c:ext xmlns:c16="http://schemas.microsoft.com/office/drawing/2014/chart" uri="{C3380CC4-5D6E-409C-BE32-E72D297353CC}">
                <c16:uniqueId val="{00000333-F722-41D1-999B-4473EDDF04E5}"/>
              </c:ext>
            </c:extLst>
          </c:dPt>
          <c:dPt>
            <c:idx val="410"/>
            <c:bubble3D val="0"/>
            <c:spPr>
              <a:solidFill>
                <a:schemeClr val="accent3">
                  <a:lumMod val="50000"/>
                </a:schemeClr>
              </a:solidFill>
              <a:ln>
                <a:noFill/>
              </a:ln>
              <a:effectLst/>
            </c:spPr>
            <c:extLst>
              <c:ext xmlns:c16="http://schemas.microsoft.com/office/drawing/2014/chart" uri="{C3380CC4-5D6E-409C-BE32-E72D297353CC}">
                <c16:uniqueId val="{00000335-F722-41D1-999B-4473EDDF04E5}"/>
              </c:ext>
            </c:extLst>
          </c:dPt>
          <c:dPt>
            <c:idx val="411"/>
            <c:bubble3D val="0"/>
            <c:spPr>
              <a:solidFill>
                <a:schemeClr val="accent4">
                  <a:lumMod val="50000"/>
                </a:schemeClr>
              </a:solidFill>
              <a:ln>
                <a:noFill/>
              </a:ln>
              <a:effectLst/>
            </c:spPr>
            <c:extLst>
              <c:ext xmlns:c16="http://schemas.microsoft.com/office/drawing/2014/chart" uri="{C3380CC4-5D6E-409C-BE32-E72D297353CC}">
                <c16:uniqueId val="{00000337-F722-41D1-999B-4473EDDF04E5}"/>
              </c:ext>
            </c:extLst>
          </c:dPt>
          <c:dPt>
            <c:idx val="412"/>
            <c:bubble3D val="0"/>
            <c:spPr>
              <a:solidFill>
                <a:schemeClr val="accent5">
                  <a:lumMod val="50000"/>
                </a:schemeClr>
              </a:solidFill>
              <a:ln>
                <a:noFill/>
              </a:ln>
              <a:effectLst/>
            </c:spPr>
            <c:extLst>
              <c:ext xmlns:c16="http://schemas.microsoft.com/office/drawing/2014/chart" uri="{C3380CC4-5D6E-409C-BE32-E72D297353CC}">
                <c16:uniqueId val="{00000339-F722-41D1-999B-4473EDDF04E5}"/>
              </c:ext>
            </c:extLst>
          </c:dPt>
          <c:dPt>
            <c:idx val="413"/>
            <c:bubble3D val="0"/>
            <c:spPr>
              <a:solidFill>
                <a:schemeClr val="accent6">
                  <a:lumMod val="50000"/>
                </a:schemeClr>
              </a:solidFill>
              <a:ln>
                <a:noFill/>
              </a:ln>
              <a:effectLst/>
            </c:spPr>
            <c:extLst>
              <c:ext xmlns:c16="http://schemas.microsoft.com/office/drawing/2014/chart" uri="{C3380CC4-5D6E-409C-BE32-E72D297353CC}">
                <c16:uniqueId val="{0000033B-F722-41D1-999B-4473EDDF04E5}"/>
              </c:ext>
            </c:extLst>
          </c:dPt>
          <c:dPt>
            <c:idx val="414"/>
            <c:bubble3D val="0"/>
            <c:spPr>
              <a:solidFill>
                <a:schemeClr val="accent1">
                  <a:lumMod val="70000"/>
                  <a:lumOff val="30000"/>
                </a:schemeClr>
              </a:solidFill>
              <a:ln>
                <a:noFill/>
              </a:ln>
              <a:effectLst/>
            </c:spPr>
            <c:extLst>
              <c:ext xmlns:c16="http://schemas.microsoft.com/office/drawing/2014/chart" uri="{C3380CC4-5D6E-409C-BE32-E72D297353CC}">
                <c16:uniqueId val="{0000033D-F722-41D1-999B-4473EDDF04E5}"/>
              </c:ext>
            </c:extLst>
          </c:dPt>
          <c:dPt>
            <c:idx val="415"/>
            <c:bubble3D val="0"/>
            <c:spPr>
              <a:solidFill>
                <a:schemeClr val="accent2">
                  <a:lumMod val="70000"/>
                  <a:lumOff val="30000"/>
                </a:schemeClr>
              </a:solidFill>
              <a:ln>
                <a:noFill/>
              </a:ln>
              <a:effectLst/>
            </c:spPr>
            <c:extLst>
              <c:ext xmlns:c16="http://schemas.microsoft.com/office/drawing/2014/chart" uri="{C3380CC4-5D6E-409C-BE32-E72D297353CC}">
                <c16:uniqueId val="{0000033F-F722-41D1-999B-4473EDDF04E5}"/>
              </c:ext>
            </c:extLst>
          </c:dPt>
          <c:dPt>
            <c:idx val="416"/>
            <c:bubble3D val="0"/>
            <c:spPr>
              <a:solidFill>
                <a:schemeClr val="accent3">
                  <a:lumMod val="70000"/>
                  <a:lumOff val="30000"/>
                </a:schemeClr>
              </a:solidFill>
              <a:ln>
                <a:noFill/>
              </a:ln>
              <a:effectLst/>
            </c:spPr>
            <c:extLst>
              <c:ext xmlns:c16="http://schemas.microsoft.com/office/drawing/2014/chart" uri="{C3380CC4-5D6E-409C-BE32-E72D297353CC}">
                <c16:uniqueId val="{00000341-F722-41D1-999B-4473EDDF04E5}"/>
              </c:ext>
            </c:extLst>
          </c:dPt>
          <c:dPt>
            <c:idx val="417"/>
            <c:bubble3D val="0"/>
            <c:spPr>
              <a:solidFill>
                <a:schemeClr val="accent4">
                  <a:lumMod val="70000"/>
                  <a:lumOff val="30000"/>
                </a:schemeClr>
              </a:solidFill>
              <a:ln>
                <a:noFill/>
              </a:ln>
              <a:effectLst/>
            </c:spPr>
            <c:extLst>
              <c:ext xmlns:c16="http://schemas.microsoft.com/office/drawing/2014/chart" uri="{C3380CC4-5D6E-409C-BE32-E72D297353CC}">
                <c16:uniqueId val="{00000343-F722-41D1-999B-4473EDDF04E5}"/>
              </c:ext>
            </c:extLst>
          </c:dPt>
          <c:dPt>
            <c:idx val="418"/>
            <c:bubble3D val="0"/>
            <c:spPr>
              <a:solidFill>
                <a:schemeClr val="accent5">
                  <a:lumMod val="70000"/>
                  <a:lumOff val="30000"/>
                </a:schemeClr>
              </a:solidFill>
              <a:ln>
                <a:noFill/>
              </a:ln>
              <a:effectLst/>
            </c:spPr>
            <c:extLst>
              <c:ext xmlns:c16="http://schemas.microsoft.com/office/drawing/2014/chart" uri="{C3380CC4-5D6E-409C-BE32-E72D297353CC}">
                <c16:uniqueId val="{00000345-F722-41D1-999B-4473EDDF04E5}"/>
              </c:ext>
            </c:extLst>
          </c:dPt>
          <c:dPt>
            <c:idx val="419"/>
            <c:bubble3D val="0"/>
            <c:spPr>
              <a:solidFill>
                <a:schemeClr val="accent6">
                  <a:lumMod val="70000"/>
                  <a:lumOff val="30000"/>
                </a:schemeClr>
              </a:solidFill>
              <a:ln>
                <a:noFill/>
              </a:ln>
              <a:effectLst/>
            </c:spPr>
            <c:extLst>
              <c:ext xmlns:c16="http://schemas.microsoft.com/office/drawing/2014/chart" uri="{C3380CC4-5D6E-409C-BE32-E72D297353CC}">
                <c16:uniqueId val="{00000347-F722-41D1-999B-4473EDDF04E5}"/>
              </c:ext>
            </c:extLst>
          </c:dPt>
          <c:dPt>
            <c:idx val="420"/>
            <c:bubble3D val="0"/>
            <c:spPr>
              <a:solidFill>
                <a:schemeClr val="accent1">
                  <a:lumMod val="70000"/>
                </a:schemeClr>
              </a:solidFill>
              <a:ln>
                <a:noFill/>
              </a:ln>
              <a:effectLst/>
            </c:spPr>
            <c:extLst>
              <c:ext xmlns:c16="http://schemas.microsoft.com/office/drawing/2014/chart" uri="{C3380CC4-5D6E-409C-BE32-E72D297353CC}">
                <c16:uniqueId val="{00000349-F722-41D1-999B-4473EDDF04E5}"/>
              </c:ext>
            </c:extLst>
          </c:dPt>
          <c:dPt>
            <c:idx val="421"/>
            <c:bubble3D val="0"/>
            <c:spPr>
              <a:solidFill>
                <a:schemeClr val="accent2">
                  <a:lumMod val="70000"/>
                </a:schemeClr>
              </a:solidFill>
              <a:ln>
                <a:noFill/>
              </a:ln>
              <a:effectLst/>
            </c:spPr>
            <c:extLst>
              <c:ext xmlns:c16="http://schemas.microsoft.com/office/drawing/2014/chart" uri="{C3380CC4-5D6E-409C-BE32-E72D297353CC}">
                <c16:uniqueId val="{0000034B-F722-41D1-999B-4473EDDF04E5}"/>
              </c:ext>
            </c:extLst>
          </c:dPt>
          <c:dPt>
            <c:idx val="422"/>
            <c:bubble3D val="0"/>
            <c:spPr>
              <a:solidFill>
                <a:schemeClr val="accent3">
                  <a:lumMod val="70000"/>
                </a:schemeClr>
              </a:solidFill>
              <a:ln>
                <a:noFill/>
              </a:ln>
              <a:effectLst/>
            </c:spPr>
            <c:extLst>
              <c:ext xmlns:c16="http://schemas.microsoft.com/office/drawing/2014/chart" uri="{C3380CC4-5D6E-409C-BE32-E72D297353CC}">
                <c16:uniqueId val="{0000034D-F722-41D1-999B-4473EDDF04E5}"/>
              </c:ext>
            </c:extLst>
          </c:dPt>
          <c:dPt>
            <c:idx val="423"/>
            <c:bubble3D val="0"/>
            <c:spPr>
              <a:solidFill>
                <a:schemeClr val="accent4">
                  <a:lumMod val="70000"/>
                </a:schemeClr>
              </a:solidFill>
              <a:ln>
                <a:noFill/>
              </a:ln>
              <a:effectLst/>
            </c:spPr>
            <c:extLst>
              <c:ext xmlns:c16="http://schemas.microsoft.com/office/drawing/2014/chart" uri="{C3380CC4-5D6E-409C-BE32-E72D297353CC}">
                <c16:uniqueId val="{0000034F-F722-41D1-999B-4473EDDF04E5}"/>
              </c:ext>
            </c:extLst>
          </c:dPt>
          <c:dPt>
            <c:idx val="424"/>
            <c:bubble3D val="0"/>
            <c:spPr>
              <a:solidFill>
                <a:schemeClr val="accent5">
                  <a:lumMod val="70000"/>
                </a:schemeClr>
              </a:solidFill>
              <a:ln>
                <a:noFill/>
              </a:ln>
              <a:effectLst/>
            </c:spPr>
            <c:extLst>
              <c:ext xmlns:c16="http://schemas.microsoft.com/office/drawing/2014/chart" uri="{C3380CC4-5D6E-409C-BE32-E72D297353CC}">
                <c16:uniqueId val="{00000351-F722-41D1-999B-4473EDDF04E5}"/>
              </c:ext>
            </c:extLst>
          </c:dPt>
          <c:dPt>
            <c:idx val="425"/>
            <c:bubble3D val="0"/>
            <c:spPr>
              <a:solidFill>
                <a:schemeClr val="accent6">
                  <a:lumMod val="70000"/>
                </a:schemeClr>
              </a:solidFill>
              <a:ln>
                <a:noFill/>
              </a:ln>
              <a:effectLst/>
            </c:spPr>
            <c:extLst>
              <c:ext xmlns:c16="http://schemas.microsoft.com/office/drawing/2014/chart" uri="{C3380CC4-5D6E-409C-BE32-E72D297353CC}">
                <c16:uniqueId val="{00000353-F722-41D1-999B-4473EDDF04E5}"/>
              </c:ext>
            </c:extLst>
          </c:dPt>
          <c:dPt>
            <c:idx val="426"/>
            <c:bubble3D val="0"/>
            <c:spPr>
              <a:solidFill>
                <a:schemeClr val="accent1">
                  <a:lumMod val="50000"/>
                  <a:lumOff val="50000"/>
                </a:schemeClr>
              </a:solidFill>
              <a:ln>
                <a:noFill/>
              </a:ln>
              <a:effectLst/>
            </c:spPr>
            <c:extLst>
              <c:ext xmlns:c16="http://schemas.microsoft.com/office/drawing/2014/chart" uri="{C3380CC4-5D6E-409C-BE32-E72D297353CC}">
                <c16:uniqueId val="{00000355-F722-41D1-999B-4473EDDF04E5}"/>
              </c:ext>
            </c:extLst>
          </c:dPt>
          <c:dPt>
            <c:idx val="427"/>
            <c:bubble3D val="0"/>
            <c:spPr>
              <a:solidFill>
                <a:schemeClr val="accent2">
                  <a:lumMod val="50000"/>
                  <a:lumOff val="50000"/>
                </a:schemeClr>
              </a:solidFill>
              <a:ln>
                <a:noFill/>
              </a:ln>
              <a:effectLst/>
            </c:spPr>
            <c:extLst>
              <c:ext xmlns:c16="http://schemas.microsoft.com/office/drawing/2014/chart" uri="{C3380CC4-5D6E-409C-BE32-E72D297353CC}">
                <c16:uniqueId val="{00000357-F722-41D1-999B-4473EDDF04E5}"/>
              </c:ext>
            </c:extLst>
          </c:dPt>
          <c:dPt>
            <c:idx val="428"/>
            <c:bubble3D val="0"/>
            <c:spPr>
              <a:solidFill>
                <a:schemeClr val="accent3">
                  <a:lumMod val="50000"/>
                  <a:lumOff val="50000"/>
                </a:schemeClr>
              </a:solidFill>
              <a:ln>
                <a:noFill/>
              </a:ln>
              <a:effectLst/>
            </c:spPr>
            <c:extLst>
              <c:ext xmlns:c16="http://schemas.microsoft.com/office/drawing/2014/chart" uri="{C3380CC4-5D6E-409C-BE32-E72D297353CC}">
                <c16:uniqueId val="{00000359-F722-41D1-999B-4473EDDF04E5}"/>
              </c:ext>
            </c:extLst>
          </c:dPt>
          <c:dPt>
            <c:idx val="429"/>
            <c:bubble3D val="0"/>
            <c:spPr>
              <a:solidFill>
                <a:schemeClr val="accent4">
                  <a:lumMod val="50000"/>
                  <a:lumOff val="50000"/>
                </a:schemeClr>
              </a:solidFill>
              <a:ln>
                <a:noFill/>
              </a:ln>
              <a:effectLst/>
            </c:spPr>
            <c:extLst>
              <c:ext xmlns:c16="http://schemas.microsoft.com/office/drawing/2014/chart" uri="{C3380CC4-5D6E-409C-BE32-E72D297353CC}">
                <c16:uniqueId val="{0000035B-F722-41D1-999B-4473EDDF04E5}"/>
              </c:ext>
            </c:extLst>
          </c:dPt>
          <c:dPt>
            <c:idx val="430"/>
            <c:bubble3D val="0"/>
            <c:spPr>
              <a:solidFill>
                <a:schemeClr val="accent5">
                  <a:lumMod val="50000"/>
                  <a:lumOff val="50000"/>
                </a:schemeClr>
              </a:solidFill>
              <a:ln>
                <a:noFill/>
              </a:ln>
              <a:effectLst/>
            </c:spPr>
            <c:extLst>
              <c:ext xmlns:c16="http://schemas.microsoft.com/office/drawing/2014/chart" uri="{C3380CC4-5D6E-409C-BE32-E72D297353CC}">
                <c16:uniqueId val="{0000035D-F722-41D1-999B-4473EDDF04E5}"/>
              </c:ext>
            </c:extLst>
          </c:dPt>
          <c:dPt>
            <c:idx val="431"/>
            <c:bubble3D val="0"/>
            <c:spPr>
              <a:solidFill>
                <a:schemeClr val="accent6">
                  <a:lumMod val="50000"/>
                  <a:lumOff val="50000"/>
                </a:schemeClr>
              </a:solidFill>
              <a:ln>
                <a:noFill/>
              </a:ln>
              <a:effectLst/>
            </c:spPr>
            <c:extLst>
              <c:ext xmlns:c16="http://schemas.microsoft.com/office/drawing/2014/chart" uri="{C3380CC4-5D6E-409C-BE32-E72D297353CC}">
                <c16:uniqueId val="{0000035F-F722-41D1-999B-4473EDDF04E5}"/>
              </c:ext>
            </c:extLst>
          </c:dPt>
          <c:dPt>
            <c:idx val="432"/>
            <c:bubble3D val="0"/>
            <c:spPr>
              <a:solidFill>
                <a:schemeClr val="accent1"/>
              </a:solidFill>
              <a:ln>
                <a:noFill/>
              </a:ln>
              <a:effectLst/>
            </c:spPr>
            <c:extLst>
              <c:ext xmlns:c16="http://schemas.microsoft.com/office/drawing/2014/chart" uri="{C3380CC4-5D6E-409C-BE32-E72D297353CC}">
                <c16:uniqueId val="{00000361-F722-41D1-999B-4473EDDF04E5}"/>
              </c:ext>
            </c:extLst>
          </c:dPt>
          <c:dPt>
            <c:idx val="433"/>
            <c:bubble3D val="0"/>
            <c:spPr>
              <a:solidFill>
                <a:schemeClr val="accent2"/>
              </a:solidFill>
              <a:ln>
                <a:noFill/>
              </a:ln>
              <a:effectLst/>
            </c:spPr>
            <c:extLst>
              <c:ext xmlns:c16="http://schemas.microsoft.com/office/drawing/2014/chart" uri="{C3380CC4-5D6E-409C-BE32-E72D297353CC}">
                <c16:uniqueId val="{00000363-F722-41D1-999B-4473EDDF04E5}"/>
              </c:ext>
            </c:extLst>
          </c:dPt>
          <c:dPt>
            <c:idx val="434"/>
            <c:bubble3D val="0"/>
            <c:spPr>
              <a:solidFill>
                <a:schemeClr val="accent3"/>
              </a:solidFill>
              <a:ln>
                <a:noFill/>
              </a:ln>
              <a:effectLst/>
            </c:spPr>
            <c:extLst>
              <c:ext xmlns:c16="http://schemas.microsoft.com/office/drawing/2014/chart" uri="{C3380CC4-5D6E-409C-BE32-E72D297353CC}">
                <c16:uniqueId val="{00000365-F722-41D1-999B-4473EDDF04E5}"/>
              </c:ext>
            </c:extLst>
          </c:dPt>
          <c:dPt>
            <c:idx val="435"/>
            <c:bubble3D val="0"/>
            <c:spPr>
              <a:solidFill>
                <a:schemeClr val="accent4"/>
              </a:solidFill>
              <a:ln>
                <a:noFill/>
              </a:ln>
              <a:effectLst/>
            </c:spPr>
            <c:extLst>
              <c:ext xmlns:c16="http://schemas.microsoft.com/office/drawing/2014/chart" uri="{C3380CC4-5D6E-409C-BE32-E72D297353CC}">
                <c16:uniqueId val="{00000367-F722-41D1-999B-4473EDDF04E5}"/>
              </c:ext>
            </c:extLst>
          </c:dPt>
          <c:dPt>
            <c:idx val="436"/>
            <c:bubble3D val="0"/>
            <c:spPr>
              <a:solidFill>
                <a:schemeClr val="accent5"/>
              </a:solidFill>
              <a:ln>
                <a:noFill/>
              </a:ln>
              <a:effectLst/>
            </c:spPr>
            <c:extLst>
              <c:ext xmlns:c16="http://schemas.microsoft.com/office/drawing/2014/chart" uri="{C3380CC4-5D6E-409C-BE32-E72D297353CC}">
                <c16:uniqueId val="{00000369-F722-41D1-999B-4473EDDF04E5}"/>
              </c:ext>
            </c:extLst>
          </c:dPt>
          <c:dPt>
            <c:idx val="437"/>
            <c:bubble3D val="0"/>
            <c:spPr>
              <a:solidFill>
                <a:schemeClr val="accent6"/>
              </a:solidFill>
              <a:ln>
                <a:noFill/>
              </a:ln>
              <a:effectLst/>
            </c:spPr>
            <c:extLst>
              <c:ext xmlns:c16="http://schemas.microsoft.com/office/drawing/2014/chart" uri="{C3380CC4-5D6E-409C-BE32-E72D297353CC}">
                <c16:uniqueId val="{0000036B-F722-41D1-999B-4473EDDF04E5}"/>
              </c:ext>
            </c:extLst>
          </c:dPt>
          <c:dPt>
            <c:idx val="438"/>
            <c:bubble3D val="0"/>
            <c:spPr>
              <a:solidFill>
                <a:schemeClr val="accent1">
                  <a:lumMod val="60000"/>
                </a:schemeClr>
              </a:solidFill>
              <a:ln>
                <a:noFill/>
              </a:ln>
              <a:effectLst/>
            </c:spPr>
            <c:extLst>
              <c:ext xmlns:c16="http://schemas.microsoft.com/office/drawing/2014/chart" uri="{C3380CC4-5D6E-409C-BE32-E72D297353CC}">
                <c16:uniqueId val="{0000036D-F722-41D1-999B-4473EDDF04E5}"/>
              </c:ext>
            </c:extLst>
          </c:dPt>
          <c:dPt>
            <c:idx val="439"/>
            <c:bubble3D val="0"/>
            <c:spPr>
              <a:solidFill>
                <a:schemeClr val="accent2">
                  <a:lumMod val="60000"/>
                </a:schemeClr>
              </a:solidFill>
              <a:ln>
                <a:noFill/>
              </a:ln>
              <a:effectLst/>
            </c:spPr>
            <c:extLst>
              <c:ext xmlns:c16="http://schemas.microsoft.com/office/drawing/2014/chart" uri="{C3380CC4-5D6E-409C-BE32-E72D297353CC}">
                <c16:uniqueId val="{0000036F-F722-41D1-999B-4473EDDF04E5}"/>
              </c:ext>
            </c:extLst>
          </c:dPt>
          <c:dPt>
            <c:idx val="440"/>
            <c:bubble3D val="0"/>
            <c:spPr>
              <a:solidFill>
                <a:schemeClr val="accent3">
                  <a:lumMod val="60000"/>
                </a:schemeClr>
              </a:solidFill>
              <a:ln>
                <a:noFill/>
              </a:ln>
              <a:effectLst/>
            </c:spPr>
            <c:extLst>
              <c:ext xmlns:c16="http://schemas.microsoft.com/office/drawing/2014/chart" uri="{C3380CC4-5D6E-409C-BE32-E72D297353CC}">
                <c16:uniqueId val="{00000371-F722-41D1-999B-4473EDDF04E5}"/>
              </c:ext>
            </c:extLst>
          </c:dPt>
          <c:dPt>
            <c:idx val="441"/>
            <c:bubble3D val="0"/>
            <c:spPr>
              <a:solidFill>
                <a:schemeClr val="accent4">
                  <a:lumMod val="60000"/>
                </a:schemeClr>
              </a:solidFill>
              <a:ln>
                <a:noFill/>
              </a:ln>
              <a:effectLst/>
            </c:spPr>
            <c:extLst>
              <c:ext xmlns:c16="http://schemas.microsoft.com/office/drawing/2014/chart" uri="{C3380CC4-5D6E-409C-BE32-E72D297353CC}">
                <c16:uniqueId val="{00000373-F722-41D1-999B-4473EDDF04E5}"/>
              </c:ext>
            </c:extLst>
          </c:dPt>
          <c:dPt>
            <c:idx val="442"/>
            <c:bubble3D val="0"/>
            <c:spPr>
              <a:solidFill>
                <a:schemeClr val="accent5">
                  <a:lumMod val="60000"/>
                </a:schemeClr>
              </a:solidFill>
              <a:ln>
                <a:noFill/>
              </a:ln>
              <a:effectLst/>
            </c:spPr>
            <c:extLst>
              <c:ext xmlns:c16="http://schemas.microsoft.com/office/drawing/2014/chart" uri="{C3380CC4-5D6E-409C-BE32-E72D297353CC}">
                <c16:uniqueId val="{00000375-F722-41D1-999B-4473EDDF04E5}"/>
              </c:ext>
            </c:extLst>
          </c:dPt>
          <c:dPt>
            <c:idx val="443"/>
            <c:bubble3D val="0"/>
            <c:spPr>
              <a:solidFill>
                <a:schemeClr val="accent6">
                  <a:lumMod val="60000"/>
                </a:schemeClr>
              </a:solidFill>
              <a:ln>
                <a:noFill/>
              </a:ln>
              <a:effectLst/>
            </c:spPr>
            <c:extLst>
              <c:ext xmlns:c16="http://schemas.microsoft.com/office/drawing/2014/chart" uri="{C3380CC4-5D6E-409C-BE32-E72D297353CC}">
                <c16:uniqueId val="{00000377-F722-41D1-999B-4473EDDF04E5}"/>
              </c:ext>
            </c:extLst>
          </c:dPt>
          <c:dPt>
            <c:idx val="444"/>
            <c:bubble3D val="0"/>
            <c:spPr>
              <a:solidFill>
                <a:schemeClr val="accent1">
                  <a:lumMod val="80000"/>
                  <a:lumOff val="20000"/>
                </a:schemeClr>
              </a:solidFill>
              <a:ln>
                <a:noFill/>
              </a:ln>
              <a:effectLst/>
            </c:spPr>
            <c:extLst>
              <c:ext xmlns:c16="http://schemas.microsoft.com/office/drawing/2014/chart" uri="{C3380CC4-5D6E-409C-BE32-E72D297353CC}">
                <c16:uniqueId val="{00000379-F722-41D1-999B-4473EDDF04E5}"/>
              </c:ext>
            </c:extLst>
          </c:dPt>
          <c:dPt>
            <c:idx val="445"/>
            <c:bubble3D val="0"/>
            <c:spPr>
              <a:solidFill>
                <a:schemeClr val="accent2">
                  <a:lumMod val="80000"/>
                  <a:lumOff val="20000"/>
                </a:schemeClr>
              </a:solidFill>
              <a:ln>
                <a:noFill/>
              </a:ln>
              <a:effectLst/>
            </c:spPr>
            <c:extLst>
              <c:ext xmlns:c16="http://schemas.microsoft.com/office/drawing/2014/chart" uri="{C3380CC4-5D6E-409C-BE32-E72D297353CC}">
                <c16:uniqueId val="{0000037B-F722-41D1-999B-4473EDDF04E5}"/>
              </c:ext>
            </c:extLst>
          </c:dPt>
          <c:dPt>
            <c:idx val="446"/>
            <c:bubble3D val="0"/>
            <c:spPr>
              <a:solidFill>
                <a:schemeClr val="accent3">
                  <a:lumMod val="80000"/>
                  <a:lumOff val="20000"/>
                </a:schemeClr>
              </a:solidFill>
              <a:ln>
                <a:noFill/>
              </a:ln>
              <a:effectLst/>
            </c:spPr>
            <c:extLst>
              <c:ext xmlns:c16="http://schemas.microsoft.com/office/drawing/2014/chart" uri="{C3380CC4-5D6E-409C-BE32-E72D297353CC}">
                <c16:uniqueId val="{0000037D-F722-41D1-999B-4473EDDF04E5}"/>
              </c:ext>
            </c:extLst>
          </c:dPt>
          <c:dPt>
            <c:idx val="447"/>
            <c:bubble3D val="0"/>
            <c:spPr>
              <a:solidFill>
                <a:schemeClr val="accent4">
                  <a:lumMod val="80000"/>
                  <a:lumOff val="20000"/>
                </a:schemeClr>
              </a:solidFill>
              <a:ln>
                <a:noFill/>
              </a:ln>
              <a:effectLst/>
            </c:spPr>
            <c:extLst>
              <c:ext xmlns:c16="http://schemas.microsoft.com/office/drawing/2014/chart" uri="{C3380CC4-5D6E-409C-BE32-E72D297353CC}">
                <c16:uniqueId val="{0000037F-F722-41D1-999B-4473EDDF04E5}"/>
              </c:ext>
            </c:extLst>
          </c:dPt>
          <c:dPt>
            <c:idx val="448"/>
            <c:bubble3D val="0"/>
            <c:spPr>
              <a:solidFill>
                <a:schemeClr val="accent5">
                  <a:lumMod val="80000"/>
                  <a:lumOff val="20000"/>
                </a:schemeClr>
              </a:solidFill>
              <a:ln>
                <a:noFill/>
              </a:ln>
              <a:effectLst/>
            </c:spPr>
            <c:extLst>
              <c:ext xmlns:c16="http://schemas.microsoft.com/office/drawing/2014/chart" uri="{C3380CC4-5D6E-409C-BE32-E72D297353CC}">
                <c16:uniqueId val="{00000381-F722-41D1-999B-4473EDDF04E5}"/>
              </c:ext>
            </c:extLst>
          </c:dPt>
          <c:dPt>
            <c:idx val="449"/>
            <c:bubble3D val="0"/>
            <c:spPr>
              <a:solidFill>
                <a:schemeClr val="accent6">
                  <a:lumMod val="80000"/>
                  <a:lumOff val="20000"/>
                </a:schemeClr>
              </a:solidFill>
              <a:ln>
                <a:noFill/>
              </a:ln>
              <a:effectLst/>
            </c:spPr>
            <c:extLst>
              <c:ext xmlns:c16="http://schemas.microsoft.com/office/drawing/2014/chart" uri="{C3380CC4-5D6E-409C-BE32-E72D297353CC}">
                <c16:uniqueId val="{00000383-F722-41D1-999B-4473EDDF04E5}"/>
              </c:ext>
            </c:extLst>
          </c:dPt>
          <c:dPt>
            <c:idx val="450"/>
            <c:bubble3D val="0"/>
            <c:spPr>
              <a:solidFill>
                <a:schemeClr val="accent1">
                  <a:lumMod val="80000"/>
                </a:schemeClr>
              </a:solidFill>
              <a:ln>
                <a:noFill/>
              </a:ln>
              <a:effectLst/>
            </c:spPr>
            <c:extLst>
              <c:ext xmlns:c16="http://schemas.microsoft.com/office/drawing/2014/chart" uri="{C3380CC4-5D6E-409C-BE32-E72D297353CC}">
                <c16:uniqueId val="{00000385-F722-41D1-999B-4473EDDF04E5}"/>
              </c:ext>
            </c:extLst>
          </c:dPt>
          <c:dPt>
            <c:idx val="451"/>
            <c:bubble3D val="0"/>
            <c:spPr>
              <a:solidFill>
                <a:schemeClr val="accent2">
                  <a:lumMod val="80000"/>
                </a:schemeClr>
              </a:solidFill>
              <a:ln>
                <a:noFill/>
              </a:ln>
              <a:effectLst/>
            </c:spPr>
            <c:extLst>
              <c:ext xmlns:c16="http://schemas.microsoft.com/office/drawing/2014/chart" uri="{C3380CC4-5D6E-409C-BE32-E72D297353CC}">
                <c16:uniqueId val="{00000387-F722-41D1-999B-4473EDDF04E5}"/>
              </c:ext>
            </c:extLst>
          </c:dPt>
          <c:dPt>
            <c:idx val="452"/>
            <c:bubble3D val="0"/>
            <c:spPr>
              <a:solidFill>
                <a:schemeClr val="accent3">
                  <a:lumMod val="80000"/>
                </a:schemeClr>
              </a:solidFill>
              <a:ln>
                <a:noFill/>
              </a:ln>
              <a:effectLst/>
            </c:spPr>
            <c:extLst>
              <c:ext xmlns:c16="http://schemas.microsoft.com/office/drawing/2014/chart" uri="{C3380CC4-5D6E-409C-BE32-E72D297353CC}">
                <c16:uniqueId val="{00000389-F722-41D1-999B-4473EDDF04E5}"/>
              </c:ext>
            </c:extLst>
          </c:dPt>
          <c:dPt>
            <c:idx val="453"/>
            <c:bubble3D val="0"/>
            <c:spPr>
              <a:solidFill>
                <a:schemeClr val="accent4">
                  <a:lumMod val="80000"/>
                </a:schemeClr>
              </a:solidFill>
              <a:ln>
                <a:noFill/>
              </a:ln>
              <a:effectLst/>
            </c:spPr>
            <c:extLst>
              <c:ext xmlns:c16="http://schemas.microsoft.com/office/drawing/2014/chart" uri="{C3380CC4-5D6E-409C-BE32-E72D297353CC}">
                <c16:uniqueId val="{0000038B-F722-41D1-999B-4473EDDF04E5}"/>
              </c:ext>
            </c:extLst>
          </c:dPt>
          <c:dPt>
            <c:idx val="454"/>
            <c:bubble3D val="0"/>
            <c:spPr>
              <a:solidFill>
                <a:schemeClr val="accent5">
                  <a:lumMod val="80000"/>
                </a:schemeClr>
              </a:solidFill>
              <a:ln>
                <a:noFill/>
              </a:ln>
              <a:effectLst/>
            </c:spPr>
            <c:extLst>
              <c:ext xmlns:c16="http://schemas.microsoft.com/office/drawing/2014/chart" uri="{C3380CC4-5D6E-409C-BE32-E72D297353CC}">
                <c16:uniqueId val="{0000038D-F722-41D1-999B-4473EDDF04E5}"/>
              </c:ext>
            </c:extLst>
          </c:dPt>
          <c:dPt>
            <c:idx val="455"/>
            <c:bubble3D val="0"/>
            <c:spPr>
              <a:solidFill>
                <a:schemeClr val="accent6">
                  <a:lumMod val="80000"/>
                </a:schemeClr>
              </a:solidFill>
              <a:ln>
                <a:noFill/>
              </a:ln>
              <a:effectLst/>
            </c:spPr>
            <c:extLst>
              <c:ext xmlns:c16="http://schemas.microsoft.com/office/drawing/2014/chart" uri="{C3380CC4-5D6E-409C-BE32-E72D297353CC}">
                <c16:uniqueId val="{0000038F-F722-41D1-999B-4473EDDF04E5}"/>
              </c:ext>
            </c:extLst>
          </c:dPt>
          <c:dPt>
            <c:idx val="456"/>
            <c:bubble3D val="0"/>
            <c:spPr>
              <a:solidFill>
                <a:schemeClr val="accent1">
                  <a:lumMod val="60000"/>
                  <a:lumOff val="40000"/>
                </a:schemeClr>
              </a:solidFill>
              <a:ln>
                <a:noFill/>
              </a:ln>
              <a:effectLst/>
            </c:spPr>
            <c:extLst>
              <c:ext xmlns:c16="http://schemas.microsoft.com/office/drawing/2014/chart" uri="{C3380CC4-5D6E-409C-BE32-E72D297353CC}">
                <c16:uniqueId val="{00000391-F722-41D1-999B-4473EDDF04E5}"/>
              </c:ext>
            </c:extLst>
          </c:dPt>
          <c:dPt>
            <c:idx val="457"/>
            <c:bubble3D val="0"/>
            <c:spPr>
              <a:solidFill>
                <a:schemeClr val="accent2">
                  <a:lumMod val="60000"/>
                  <a:lumOff val="40000"/>
                </a:schemeClr>
              </a:solidFill>
              <a:ln>
                <a:noFill/>
              </a:ln>
              <a:effectLst/>
            </c:spPr>
            <c:extLst>
              <c:ext xmlns:c16="http://schemas.microsoft.com/office/drawing/2014/chart" uri="{C3380CC4-5D6E-409C-BE32-E72D297353CC}">
                <c16:uniqueId val="{00000393-F722-41D1-999B-4473EDDF04E5}"/>
              </c:ext>
            </c:extLst>
          </c:dPt>
          <c:dPt>
            <c:idx val="458"/>
            <c:bubble3D val="0"/>
            <c:spPr>
              <a:solidFill>
                <a:schemeClr val="accent3">
                  <a:lumMod val="60000"/>
                  <a:lumOff val="40000"/>
                </a:schemeClr>
              </a:solidFill>
              <a:ln>
                <a:noFill/>
              </a:ln>
              <a:effectLst/>
            </c:spPr>
            <c:extLst>
              <c:ext xmlns:c16="http://schemas.microsoft.com/office/drawing/2014/chart" uri="{C3380CC4-5D6E-409C-BE32-E72D297353CC}">
                <c16:uniqueId val="{00000395-F722-41D1-999B-4473EDDF04E5}"/>
              </c:ext>
            </c:extLst>
          </c:dPt>
          <c:dPt>
            <c:idx val="459"/>
            <c:bubble3D val="0"/>
            <c:spPr>
              <a:solidFill>
                <a:schemeClr val="accent4">
                  <a:lumMod val="60000"/>
                  <a:lumOff val="40000"/>
                </a:schemeClr>
              </a:solidFill>
              <a:ln>
                <a:noFill/>
              </a:ln>
              <a:effectLst/>
            </c:spPr>
            <c:extLst>
              <c:ext xmlns:c16="http://schemas.microsoft.com/office/drawing/2014/chart" uri="{C3380CC4-5D6E-409C-BE32-E72D297353CC}">
                <c16:uniqueId val="{00000397-F722-41D1-999B-4473EDDF04E5}"/>
              </c:ext>
            </c:extLst>
          </c:dPt>
          <c:dPt>
            <c:idx val="460"/>
            <c:bubble3D val="0"/>
            <c:spPr>
              <a:solidFill>
                <a:schemeClr val="accent5">
                  <a:lumMod val="60000"/>
                  <a:lumOff val="40000"/>
                </a:schemeClr>
              </a:solidFill>
              <a:ln>
                <a:noFill/>
              </a:ln>
              <a:effectLst/>
            </c:spPr>
            <c:extLst>
              <c:ext xmlns:c16="http://schemas.microsoft.com/office/drawing/2014/chart" uri="{C3380CC4-5D6E-409C-BE32-E72D297353CC}">
                <c16:uniqueId val="{00000399-F722-41D1-999B-4473EDDF04E5}"/>
              </c:ext>
            </c:extLst>
          </c:dPt>
          <c:dPt>
            <c:idx val="461"/>
            <c:bubble3D val="0"/>
            <c:spPr>
              <a:solidFill>
                <a:schemeClr val="accent6">
                  <a:lumMod val="60000"/>
                  <a:lumOff val="40000"/>
                </a:schemeClr>
              </a:solidFill>
              <a:ln>
                <a:noFill/>
              </a:ln>
              <a:effectLst/>
            </c:spPr>
            <c:extLst>
              <c:ext xmlns:c16="http://schemas.microsoft.com/office/drawing/2014/chart" uri="{C3380CC4-5D6E-409C-BE32-E72D297353CC}">
                <c16:uniqueId val="{0000039B-F722-41D1-999B-4473EDDF04E5}"/>
              </c:ext>
            </c:extLst>
          </c:dPt>
          <c:dPt>
            <c:idx val="462"/>
            <c:bubble3D val="0"/>
            <c:spPr>
              <a:solidFill>
                <a:schemeClr val="accent1">
                  <a:lumMod val="50000"/>
                </a:schemeClr>
              </a:solidFill>
              <a:ln>
                <a:noFill/>
              </a:ln>
              <a:effectLst/>
            </c:spPr>
            <c:extLst>
              <c:ext xmlns:c16="http://schemas.microsoft.com/office/drawing/2014/chart" uri="{C3380CC4-5D6E-409C-BE32-E72D297353CC}">
                <c16:uniqueId val="{0000039D-F722-41D1-999B-4473EDDF04E5}"/>
              </c:ext>
            </c:extLst>
          </c:dPt>
          <c:dPt>
            <c:idx val="463"/>
            <c:bubble3D val="0"/>
            <c:spPr>
              <a:solidFill>
                <a:schemeClr val="accent2">
                  <a:lumMod val="50000"/>
                </a:schemeClr>
              </a:solidFill>
              <a:ln>
                <a:noFill/>
              </a:ln>
              <a:effectLst/>
            </c:spPr>
            <c:extLst>
              <c:ext xmlns:c16="http://schemas.microsoft.com/office/drawing/2014/chart" uri="{C3380CC4-5D6E-409C-BE32-E72D297353CC}">
                <c16:uniqueId val="{0000039F-F722-41D1-999B-4473EDDF04E5}"/>
              </c:ext>
            </c:extLst>
          </c:dPt>
          <c:dPt>
            <c:idx val="464"/>
            <c:bubble3D val="0"/>
            <c:spPr>
              <a:solidFill>
                <a:schemeClr val="accent3">
                  <a:lumMod val="50000"/>
                </a:schemeClr>
              </a:solidFill>
              <a:ln>
                <a:noFill/>
              </a:ln>
              <a:effectLst/>
            </c:spPr>
            <c:extLst>
              <c:ext xmlns:c16="http://schemas.microsoft.com/office/drawing/2014/chart" uri="{C3380CC4-5D6E-409C-BE32-E72D297353CC}">
                <c16:uniqueId val="{000003A1-F722-41D1-999B-4473EDDF04E5}"/>
              </c:ext>
            </c:extLst>
          </c:dPt>
          <c:dPt>
            <c:idx val="465"/>
            <c:bubble3D val="0"/>
            <c:spPr>
              <a:solidFill>
                <a:schemeClr val="accent4">
                  <a:lumMod val="50000"/>
                </a:schemeClr>
              </a:solidFill>
              <a:ln>
                <a:noFill/>
              </a:ln>
              <a:effectLst/>
            </c:spPr>
            <c:extLst>
              <c:ext xmlns:c16="http://schemas.microsoft.com/office/drawing/2014/chart" uri="{C3380CC4-5D6E-409C-BE32-E72D297353CC}">
                <c16:uniqueId val="{000003A3-F722-41D1-999B-4473EDDF04E5}"/>
              </c:ext>
            </c:extLst>
          </c:dPt>
          <c:dPt>
            <c:idx val="466"/>
            <c:bubble3D val="0"/>
            <c:spPr>
              <a:solidFill>
                <a:schemeClr val="accent5">
                  <a:lumMod val="50000"/>
                </a:schemeClr>
              </a:solidFill>
              <a:ln>
                <a:noFill/>
              </a:ln>
              <a:effectLst/>
            </c:spPr>
            <c:extLst>
              <c:ext xmlns:c16="http://schemas.microsoft.com/office/drawing/2014/chart" uri="{C3380CC4-5D6E-409C-BE32-E72D297353CC}">
                <c16:uniqueId val="{000003A5-F722-41D1-999B-4473EDDF04E5}"/>
              </c:ext>
            </c:extLst>
          </c:dPt>
          <c:dPt>
            <c:idx val="467"/>
            <c:bubble3D val="0"/>
            <c:spPr>
              <a:solidFill>
                <a:schemeClr val="accent6">
                  <a:lumMod val="50000"/>
                </a:schemeClr>
              </a:solidFill>
              <a:ln>
                <a:noFill/>
              </a:ln>
              <a:effectLst/>
            </c:spPr>
            <c:extLst>
              <c:ext xmlns:c16="http://schemas.microsoft.com/office/drawing/2014/chart" uri="{C3380CC4-5D6E-409C-BE32-E72D297353CC}">
                <c16:uniqueId val="{000003A7-F722-41D1-999B-4473EDDF04E5}"/>
              </c:ext>
            </c:extLst>
          </c:dPt>
          <c:dPt>
            <c:idx val="468"/>
            <c:bubble3D val="0"/>
            <c:spPr>
              <a:solidFill>
                <a:schemeClr val="accent1">
                  <a:lumMod val="70000"/>
                  <a:lumOff val="30000"/>
                </a:schemeClr>
              </a:solidFill>
              <a:ln>
                <a:noFill/>
              </a:ln>
              <a:effectLst/>
            </c:spPr>
            <c:extLst>
              <c:ext xmlns:c16="http://schemas.microsoft.com/office/drawing/2014/chart" uri="{C3380CC4-5D6E-409C-BE32-E72D297353CC}">
                <c16:uniqueId val="{000003A9-F722-41D1-999B-4473EDDF04E5}"/>
              </c:ext>
            </c:extLst>
          </c:dPt>
          <c:dPt>
            <c:idx val="469"/>
            <c:bubble3D val="0"/>
            <c:spPr>
              <a:solidFill>
                <a:schemeClr val="accent2">
                  <a:lumMod val="70000"/>
                  <a:lumOff val="30000"/>
                </a:schemeClr>
              </a:solidFill>
              <a:ln>
                <a:noFill/>
              </a:ln>
              <a:effectLst/>
            </c:spPr>
            <c:extLst>
              <c:ext xmlns:c16="http://schemas.microsoft.com/office/drawing/2014/chart" uri="{C3380CC4-5D6E-409C-BE32-E72D297353CC}">
                <c16:uniqueId val="{000003AB-F722-41D1-999B-4473EDDF04E5}"/>
              </c:ext>
            </c:extLst>
          </c:dPt>
          <c:dPt>
            <c:idx val="470"/>
            <c:bubble3D val="0"/>
            <c:spPr>
              <a:solidFill>
                <a:schemeClr val="accent3">
                  <a:lumMod val="70000"/>
                  <a:lumOff val="30000"/>
                </a:schemeClr>
              </a:solidFill>
              <a:ln>
                <a:noFill/>
              </a:ln>
              <a:effectLst/>
            </c:spPr>
            <c:extLst>
              <c:ext xmlns:c16="http://schemas.microsoft.com/office/drawing/2014/chart" uri="{C3380CC4-5D6E-409C-BE32-E72D297353CC}">
                <c16:uniqueId val="{000003AD-F722-41D1-999B-4473EDDF04E5}"/>
              </c:ext>
            </c:extLst>
          </c:dPt>
          <c:dPt>
            <c:idx val="471"/>
            <c:bubble3D val="0"/>
            <c:spPr>
              <a:solidFill>
                <a:schemeClr val="accent4">
                  <a:lumMod val="70000"/>
                  <a:lumOff val="30000"/>
                </a:schemeClr>
              </a:solidFill>
              <a:ln>
                <a:noFill/>
              </a:ln>
              <a:effectLst/>
            </c:spPr>
            <c:extLst>
              <c:ext xmlns:c16="http://schemas.microsoft.com/office/drawing/2014/chart" uri="{C3380CC4-5D6E-409C-BE32-E72D297353CC}">
                <c16:uniqueId val="{000003AF-F722-41D1-999B-4473EDDF04E5}"/>
              </c:ext>
            </c:extLst>
          </c:dPt>
          <c:dPt>
            <c:idx val="472"/>
            <c:bubble3D val="0"/>
            <c:spPr>
              <a:solidFill>
                <a:schemeClr val="accent5">
                  <a:lumMod val="70000"/>
                  <a:lumOff val="30000"/>
                </a:schemeClr>
              </a:solidFill>
              <a:ln>
                <a:noFill/>
              </a:ln>
              <a:effectLst/>
            </c:spPr>
            <c:extLst>
              <c:ext xmlns:c16="http://schemas.microsoft.com/office/drawing/2014/chart" uri="{C3380CC4-5D6E-409C-BE32-E72D297353CC}">
                <c16:uniqueId val="{000003B1-F722-41D1-999B-4473EDDF04E5}"/>
              </c:ext>
            </c:extLst>
          </c:dPt>
          <c:dPt>
            <c:idx val="473"/>
            <c:bubble3D val="0"/>
            <c:spPr>
              <a:solidFill>
                <a:schemeClr val="accent6">
                  <a:lumMod val="70000"/>
                  <a:lumOff val="30000"/>
                </a:schemeClr>
              </a:solidFill>
              <a:ln>
                <a:noFill/>
              </a:ln>
              <a:effectLst/>
            </c:spPr>
            <c:extLst>
              <c:ext xmlns:c16="http://schemas.microsoft.com/office/drawing/2014/chart" uri="{C3380CC4-5D6E-409C-BE32-E72D297353CC}">
                <c16:uniqueId val="{000003B3-F722-41D1-999B-4473EDDF04E5}"/>
              </c:ext>
            </c:extLst>
          </c:dPt>
          <c:dPt>
            <c:idx val="474"/>
            <c:bubble3D val="0"/>
            <c:spPr>
              <a:solidFill>
                <a:schemeClr val="accent1">
                  <a:lumMod val="70000"/>
                </a:schemeClr>
              </a:solidFill>
              <a:ln>
                <a:noFill/>
              </a:ln>
              <a:effectLst/>
            </c:spPr>
            <c:extLst>
              <c:ext xmlns:c16="http://schemas.microsoft.com/office/drawing/2014/chart" uri="{C3380CC4-5D6E-409C-BE32-E72D297353CC}">
                <c16:uniqueId val="{000003B5-F722-41D1-999B-4473EDDF04E5}"/>
              </c:ext>
            </c:extLst>
          </c:dPt>
          <c:dPt>
            <c:idx val="475"/>
            <c:bubble3D val="0"/>
            <c:spPr>
              <a:solidFill>
                <a:schemeClr val="accent2">
                  <a:lumMod val="70000"/>
                </a:schemeClr>
              </a:solidFill>
              <a:ln>
                <a:noFill/>
              </a:ln>
              <a:effectLst/>
            </c:spPr>
            <c:extLst>
              <c:ext xmlns:c16="http://schemas.microsoft.com/office/drawing/2014/chart" uri="{C3380CC4-5D6E-409C-BE32-E72D297353CC}">
                <c16:uniqueId val="{000003B7-F722-41D1-999B-4473EDDF04E5}"/>
              </c:ext>
            </c:extLst>
          </c:dPt>
          <c:dPt>
            <c:idx val="476"/>
            <c:bubble3D val="0"/>
            <c:spPr>
              <a:solidFill>
                <a:schemeClr val="accent3">
                  <a:lumMod val="70000"/>
                </a:schemeClr>
              </a:solidFill>
              <a:ln>
                <a:noFill/>
              </a:ln>
              <a:effectLst/>
            </c:spPr>
            <c:extLst>
              <c:ext xmlns:c16="http://schemas.microsoft.com/office/drawing/2014/chart" uri="{C3380CC4-5D6E-409C-BE32-E72D297353CC}">
                <c16:uniqueId val="{000003B9-F722-41D1-999B-4473EDDF04E5}"/>
              </c:ext>
            </c:extLst>
          </c:dPt>
          <c:dPt>
            <c:idx val="477"/>
            <c:bubble3D val="0"/>
            <c:spPr>
              <a:solidFill>
                <a:schemeClr val="accent4">
                  <a:lumMod val="70000"/>
                </a:schemeClr>
              </a:solidFill>
              <a:ln>
                <a:noFill/>
              </a:ln>
              <a:effectLst/>
            </c:spPr>
            <c:extLst>
              <c:ext xmlns:c16="http://schemas.microsoft.com/office/drawing/2014/chart" uri="{C3380CC4-5D6E-409C-BE32-E72D297353CC}">
                <c16:uniqueId val="{000003BB-F722-41D1-999B-4473EDDF04E5}"/>
              </c:ext>
            </c:extLst>
          </c:dPt>
          <c:dPt>
            <c:idx val="478"/>
            <c:bubble3D val="0"/>
            <c:spPr>
              <a:solidFill>
                <a:schemeClr val="accent5">
                  <a:lumMod val="70000"/>
                </a:schemeClr>
              </a:solidFill>
              <a:ln>
                <a:noFill/>
              </a:ln>
              <a:effectLst/>
            </c:spPr>
            <c:extLst>
              <c:ext xmlns:c16="http://schemas.microsoft.com/office/drawing/2014/chart" uri="{C3380CC4-5D6E-409C-BE32-E72D297353CC}">
                <c16:uniqueId val="{000003BD-F722-41D1-999B-4473EDDF04E5}"/>
              </c:ext>
            </c:extLst>
          </c:dPt>
          <c:dPt>
            <c:idx val="479"/>
            <c:bubble3D val="0"/>
            <c:spPr>
              <a:solidFill>
                <a:schemeClr val="accent6">
                  <a:lumMod val="70000"/>
                </a:schemeClr>
              </a:solidFill>
              <a:ln>
                <a:noFill/>
              </a:ln>
              <a:effectLst/>
            </c:spPr>
            <c:extLst>
              <c:ext xmlns:c16="http://schemas.microsoft.com/office/drawing/2014/chart" uri="{C3380CC4-5D6E-409C-BE32-E72D297353CC}">
                <c16:uniqueId val="{000003BF-F722-41D1-999B-4473EDDF04E5}"/>
              </c:ext>
            </c:extLst>
          </c:dPt>
          <c:dPt>
            <c:idx val="480"/>
            <c:bubble3D val="0"/>
            <c:spPr>
              <a:solidFill>
                <a:schemeClr val="accent1">
                  <a:lumMod val="50000"/>
                  <a:lumOff val="50000"/>
                </a:schemeClr>
              </a:solidFill>
              <a:ln>
                <a:noFill/>
              </a:ln>
              <a:effectLst/>
            </c:spPr>
            <c:extLst>
              <c:ext xmlns:c16="http://schemas.microsoft.com/office/drawing/2014/chart" uri="{C3380CC4-5D6E-409C-BE32-E72D297353CC}">
                <c16:uniqueId val="{000003C1-F722-41D1-999B-4473EDDF04E5}"/>
              </c:ext>
            </c:extLst>
          </c:dPt>
          <c:dPt>
            <c:idx val="481"/>
            <c:bubble3D val="0"/>
            <c:spPr>
              <a:solidFill>
                <a:schemeClr val="accent2">
                  <a:lumMod val="50000"/>
                  <a:lumOff val="50000"/>
                </a:schemeClr>
              </a:solidFill>
              <a:ln>
                <a:noFill/>
              </a:ln>
              <a:effectLst/>
            </c:spPr>
            <c:extLst>
              <c:ext xmlns:c16="http://schemas.microsoft.com/office/drawing/2014/chart" uri="{C3380CC4-5D6E-409C-BE32-E72D297353CC}">
                <c16:uniqueId val="{000003C3-F722-41D1-999B-4473EDDF04E5}"/>
              </c:ext>
            </c:extLst>
          </c:dPt>
          <c:dPt>
            <c:idx val="482"/>
            <c:bubble3D val="0"/>
            <c:spPr>
              <a:solidFill>
                <a:schemeClr val="accent3">
                  <a:lumMod val="50000"/>
                  <a:lumOff val="50000"/>
                </a:schemeClr>
              </a:solidFill>
              <a:ln>
                <a:noFill/>
              </a:ln>
              <a:effectLst/>
            </c:spPr>
            <c:extLst>
              <c:ext xmlns:c16="http://schemas.microsoft.com/office/drawing/2014/chart" uri="{C3380CC4-5D6E-409C-BE32-E72D297353CC}">
                <c16:uniqueId val="{000003C5-F722-41D1-999B-4473EDDF04E5}"/>
              </c:ext>
            </c:extLst>
          </c:dPt>
          <c:dPt>
            <c:idx val="483"/>
            <c:bubble3D val="0"/>
            <c:spPr>
              <a:solidFill>
                <a:schemeClr val="accent4">
                  <a:lumMod val="50000"/>
                  <a:lumOff val="50000"/>
                </a:schemeClr>
              </a:solidFill>
              <a:ln>
                <a:noFill/>
              </a:ln>
              <a:effectLst/>
            </c:spPr>
            <c:extLst>
              <c:ext xmlns:c16="http://schemas.microsoft.com/office/drawing/2014/chart" uri="{C3380CC4-5D6E-409C-BE32-E72D297353CC}">
                <c16:uniqueId val="{000003C7-F722-41D1-999B-4473EDDF04E5}"/>
              </c:ext>
            </c:extLst>
          </c:dPt>
          <c:dPt>
            <c:idx val="484"/>
            <c:bubble3D val="0"/>
            <c:spPr>
              <a:solidFill>
                <a:schemeClr val="accent5">
                  <a:lumMod val="50000"/>
                  <a:lumOff val="50000"/>
                </a:schemeClr>
              </a:solidFill>
              <a:ln>
                <a:noFill/>
              </a:ln>
              <a:effectLst/>
            </c:spPr>
            <c:extLst>
              <c:ext xmlns:c16="http://schemas.microsoft.com/office/drawing/2014/chart" uri="{C3380CC4-5D6E-409C-BE32-E72D297353CC}">
                <c16:uniqueId val="{000003C9-F722-41D1-999B-4473EDDF04E5}"/>
              </c:ext>
            </c:extLst>
          </c:dPt>
          <c:dPt>
            <c:idx val="485"/>
            <c:bubble3D val="0"/>
            <c:spPr>
              <a:solidFill>
                <a:schemeClr val="accent6">
                  <a:lumMod val="50000"/>
                  <a:lumOff val="50000"/>
                </a:schemeClr>
              </a:solidFill>
              <a:ln>
                <a:noFill/>
              </a:ln>
              <a:effectLst/>
            </c:spPr>
            <c:extLst>
              <c:ext xmlns:c16="http://schemas.microsoft.com/office/drawing/2014/chart" uri="{C3380CC4-5D6E-409C-BE32-E72D297353CC}">
                <c16:uniqueId val="{000003CB-F722-41D1-999B-4473EDDF04E5}"/>
              </c:ext>
            </c:extLst>
          </c:dPt>
          <c:dPt>
            <c:idx val="486"/>
            <c:bubble3D val="0"/>
            <c:spPr>
              <a:solidFill>
                <a:schemeClr val="accent1"/>
              </a:solidFill>
              <a:ln>
                <a:noFill/>
              </a:ln>
              <a:effectLst/>
            </c:spPr>
            <c:extLst>
              <c:ext xmlns:c16="http://schemas.microsoft.com/office/drawing/2014/chart" uri="{C3380CC4-5D6E-409C-BE32-E72D297353CC}">
                <c16:uniqueId val="{000003CD-F722-41D1-999B-4473EDDF04E5}"/>
              </c:ext>
            </c:extLst>
          </c:dPt>
          <c:dPt>
            <c:idx val="487"/>
            <c:bubble3D val="0"/>
            <c:spPr>
              <a:solidFill>
                <a:schemeClr val="accent2"/>
              </a:solidFill>
              <a:ln>
                <a:noFill/>
              </a:ln>
              <a:effectLst/>
            </c:spPr>
            <c:extLst>
              <c:ext xmlns:c16="http://schemas.microsoft.com/office/drawing/2014/chart" uri="{C3380CC4-5D6E-409C-BE32-E72D297353CC}">
                <c16:uniqueId val="{000003CF-F722-41D1-999B-4473EDDF04E5}"/>
              </c:ext>
            </c:extLst>
          </c:dPt>
          <c:dPt>
            <c:idx val="488"/>
            <c:bubble3D val="0"/>
            <c:spPr>
              <a:solidFill>
                <a:schemeClr val="accent3"/>
              </a:solidFill>
              <a:ln>
                <a:noFill/>
              </a:ln>
              <a:effectLst/>
            </c:spPr>
            <c:extLst>
              <c:ext xmlns:c16="http://schemas.microsoft.com/office/drawing/2014/chart" uri="{C3380CC4-5D6E-409C-BE32-E72D297353CC}">
                <c16:uniqueId val="{000003D1-F722-41D1-999B-4473EDDF04E5}"/>
              </c:ext>
            </c:extLst>
          </c:dPt>
          <c:dPt>
            <c:idx val="489"/>
            <c:bubble3D val="0"/>
            <c:spPr>
              <a:solidFill>
                <a:schemeClr val="accent4"/>
              </a:solidFill>
              <a:ln>
                <a:noFill/>
              </a:ln>
              <a:effectLst/>
            </c:spPr>
            <c:extLst>
              <c:ext xmlns:c16="http://schemas.microsoft.com/office/drawing/2014/chart" uri="{C3380CC4-5D6E-409C-BE32-E72D297353CC}">
                <c16:uniqueId val="{000003D3-F722-41D1-999B-4473EDDF04E5}"/>
              </c:ext>
            </c:extLst>
          </c:dPt>
          <c:dPt>
            <c:idx val="490"/>
            <c:bubble3D val="0"/>
            <c:spPr>
              <a:solidFill>
                <a:schemeClr val="accent5"/>
              </a:solidFill>
              <a:ln>
                <a:noFill/>
              </a:ln>
              <a:effectLst/>
            </c:spPr>
            <c:extLst>
              <c:ext xmlns:c16="http://schemas.microsoft.com/office/drawing/2014/chart" uri="{C3380CC4-5D6E-409C-BE32-E72D297353CC}">
                <c16:uniqueId val="{000003D5-F722-41D1-999B-4473EDDF04E5}"/>
              </c:ext>
            </c:extLst>
          </c:dPt>
          <c:dPt>
            <c:idx val="491"/>
            <c:bubble3D val="0"/>
            <c:spPr>
              <a:solidFill>
                <a:schemeClr val="accent6"/>
              </a:solidFill>
              <a:ln>
                <a:noFill/>
              </a:ln>
              <a:effectLst/>
            </c:spPr>
            <c:extLst>
              <c:ext xmlns:c16="http://schemas.microsoft.com/office/drawing/2014/chart" uri="{C3380CC4-5D6E-409C-BE32-E72D297353CC}">
                <c16:uniqueId val="{000003D7-F722-41D1-999B-4473EDDF04E5}"/>
              </c:ext>
            </c:extLst>
          </c:dPt>
          <c:dPt>
            <c:idx val="492"/>
            <c:bubble3D val="0"/>
            <c:spPr>
              <a:solidFill>
                <a:schemeClr val="accent1">
                  <a:lumMod val="60000"/>
                </a:schemeClr>
              </a:solidFill>
              <a:ln>
                <a:noFill/>
              </a:ln>
              <a:effectLst/>
            </c:spPr>
            <c:extLst>
              <c:ext xmlns:c16="http://schemas.microsoft.com/office/drawing/2014/chart" uri="{C3380CC4-5D6E-409C-BE32-E72D297353CC}">
                <c16:uniqueId val="{000003D9-F722-41D1-999B-4473EDDF04E5}"/>
              </c:ext>
            </c:extLst>
          </c:dPt>
          <c:dPt>
            <c:idx val="493"/>
            <c:bubble3D val="0"/>
            <c:spPr>
              <a:solidFill>
                <a:schemeClr val="accent2">
                  <a:lumMod val="60000"/>
                </a:schemeClr>
              </a:solidFill>
              <a:ln>
                <a:noFill/>
              </a:ln>
              <a:effectLst/>
            </c:spPr>
            <c:extLst>
              <c:ext xmlns:c16="http://schemas.microsoft.com/office/drawing/2014/chart" uri="{C3380CC4-5D6E-409C-BE32-E72D297353CC}">
                <c16:uniqueId val="{000003DB-F722-41D1-999B-4473EDDF04E5}"/>
              </c:ext>
            </c:extLst>
          </c:dPt>
          <c:dPt>
            <c:idx val="494"/>
            <c:bubble3D val="0"/>
            <c:spPr>
              <a:solidFill>
                <a:schemeClr val="accent3">
                  <a:lumMod val="60000"/>
                </a:schemeClr>
              </a:solidFill>
              <a:ln>
                <a:noFill/>
              </a:ln>
              <a:effectLst/>
            </c:spPr>
            <c:extLst>
              <c:ext xmlns:c16="http://schemas.microsoft.com/office/drawing/2014/chart" uri="{C3380CC4-5D6E-409C-BE32-E72D297353CC}">
                <c16:uniqueId val="{000003DD-F722-41D1-999B-4473EDDF04E5}"/>
              </c:ext>
            </c:extLst>
          </c:dPt>
          <c:dPt>
            <c:idx val="495"/>
            <c:bubble3D val="0"/>
            <c:spPr>
              <a:solidFill>
                <a:schemeClr val="accent4">
                  <a:lumMod val="60000"/>
                </a:schemeClr>
              </a:solidFill>
              <a:ln>
                <a:noFill/>
              </a:ln>
              <a:effectLst/>
            </c:spPr>
            <c:extLst>
              <c:ext xmlns:c16="http://schemas.microsoft.com/office/drawing/2014/chart" uri="{C3380CC4-5D6E-409C-BE32-E72D297353CC}">
                <c16:uniqueId val="{000003DF-F722-41D1-999B-4473EDDF04E5}"/>
              </c:ext>
            </c:extLst>
          </c:dPt>
          <c:dLbls>
            <c:dLbl>
              <c:idx val="0"/>
              <c:layout>
                <c:manualLayout>
                  <c:x val="-0.25743910015261706"/>
                  <c:y val="-7.15471103207325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22-41D1-999B-4473EDDF04E5}"/>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publishers_total!$A$4:$A$28</c:f>
              <c:strCache>
                <c:ptCount val="24"/>
                <c:pt idx="0">
                  <c:v>Andere</c:v>
                </c:pt>
                <c:pt idx="1">
                  <c:v>Spamer</c:v>
                </c:pt>
                <c:pt idx="2">
                  <c:v>Fleischer</c:v>
                </c:pt>
                <c:pt idx="3">
                  <c:v>Industrie-Comptoir</c:v>
                </c:pt>
                <c:pt idx="4">
                  <c:v>Arnold</c:v>
                </c:pt>
                <c:pt idx="5">
                  <c:v>Schreiber</c:v>
                </c:pt>
                <c:pt idx="6">
                  <c:v>Grözinger</c:v>
                </c:pt>
                <c:pt idx="7">
                  <c:v>Teubner</c:v>
                </c:pt>
                <c:pt idx="8">
                  <c:v>Campe</c:v>
                </c:pt>
                <c:pt idx="9">
                  <c:v>Oehmigke</c:v>
                </c:pt>
                <c:pt idx="10">
                  <c:v>Barth</c:v>
                </c:pt>
                <c:pt idx="11">
                  <c:v>Velhagen &amp; Klasing</c:v>
                </c:pt>
                <c:pt idx="12">
                  <c:v>Monath</c:v>
                </c:pt>
                <c:pt idx="13">
                  <c:v>Amelang</c:v>
                </c:pt>
                <c:pt idx="14">
                  <c:v>Hoffmann</c:v>
                </c:pt>
                <c:pt idx="15">
                  <c:v>Steinkopf</c:v>
                </c:pt>
                <c:pt idx="16">
                  <c:v>Schmidt &amp; Spring</c:v>
                </c:pt>
                <c:pt idx="17">
                  <c:v>Union Dt. Verlagsges.</c:v>
                </c:pt>
                <c:pt idx="18">
                  <c:v>Kummer</c:v>
                </c:pt>
                <c:pt idx="19">
                  <c:v>Hahn</c:v>
                </c:pt>
                <c:pt idx="20">
                  <c:v>Wilmans</c:v>
                </c:pt>
                <c:pt idx="21">
                  <c:v>Vogel</c:v>
                </c:pt>
                <c:pt idx="22">
                  <c:v>Flemming</c:v>
                </c:pt>
                <c:pt idx="23">
                  <c:v>Dieterich</c:v>
                </c:pt>
              </c:strCache>
            </c:strRef>
          </c:cat>
          <c:val>
            <c:numRef>
              <c:f>publishers_total!$B$4:$B$28</c:f>
              <c:numCache>
                <c:formatCode>General</c:formatCode>
                <c:ptCount val="24"/>
                <c:pt idx="0">
                  <c:v>896</c:v>
                </c:pt>
                <c:pt idx="1">
                  <c:v>85</c:v>
                </c:pt>
                <c:pt idx="2">
                  <c:v>36</c:v>
                </c:pt>
                <c:pt idx="3">
                  <c:v>31</c:v>
                </c:pt>
                <c:pt idx="4">
                  <c:v>24</c:v>
                </c:pt>
                <c:pt idx="5">
                  <c:v>23</c:v>
                </c:pt>
                <c:pt idx="6">
                  <c:v>20</c:v>
                </c:pt>
                <c:pt idx="7">
                  <c:v>20</c:v>
                </c:pt>
                <c:pt idx="8">
                  <c:v>18</c:v>
                </c:pt>
                <c:pt idx="9">
                  <c:v>18</c:v>
                </c:pt>
                <c:pt idx="10">
                  <c:v>18</c:v>
                </c:pt>
                <c:pt idx="11">
                  <c:v>16</c:v>
                </c:pt>
                <c:pt idx="12">
                  <c:v>16</c:v>
                </c:pt>
                <c:pt idx="13">
                  <c:v>16</c:v>
                </c:pt>
                <c:pt idx="14">
                  <c:v>15</c:v>
                </c:pt>
                <c:pt idx="15">
                  <c:v>14</c:v>
                </c:pt>
                <c:pt idx="16">
                  <c:v>13</c:v>
                </c:pt>
                <c:pt idx="17">
                  <c:v>13</c:v>
                </c:pt>
                <c:pt idx="18">
                  <c:v>13</c:v>
                </c:pt>
                <c:pt idx="19">
                  <c:v>11</c:v>
                </c:pt>
                <c:pt idx="20">
                  <c:v>11</c:v>
                </c:pt>
                <c:pt idx="21">
                  <c:v>11</c:v>
                </c:pt>
                <c:pt idx="22">
                  <c:v>10</c:v>
                </c:pt>
                <c:pt idx="23">
                  <c:v>10</c:v>
                </c:pt>
              </c:numCache>
            </c:numRef>
          </c:val>
          <c:extLst>
            <c:ext xmlns:c16="http://schemas.microsoft.com/office/drawing/2014/chart" uri="{C3380CC4-5D6E-409C-BE32-E72D297353CC}">
              <c16:uniqueId val="{00000001-0869-43C7-B9B9-08FA463AA928}"/>
            </c:ext>
          </c:extLst>
        </c:ser>
        <c:dLbls>
          <c:showLegendKey val="0"/>
          <c:showVal val="0"/>
          <c:showCatName val="0"/>
          <c:showSerName val="0"/>
          <c:showPercent val="0"/>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[wd-parsing.xlsx]languages!PivotTable6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Sprachen</a:t>
            </a:r>
            <a:r>
              <a:rPr lang="en-US" baseline="0"/>
              <a:t> im WD: einsprachige Bücher (n = 1648)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de-DE"/>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7.0685998198564665E-2"/>
              <c:y val="-0.2403096031276922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de-DE"/>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7.7600694289178387E-2"/>
              <c:y val="0.1267503003520078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de-DE"/>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0150E1A9-2B2D-4FF7-A226-B3626D3752F5}" type="CATEGORYNAME">
                  <a:rPr lang="en-US"/>
                  <a:pPr>
                    <a:defRPr sz="1200" b="1"/>
                  </a:pPr>
                  <a:t>[RUBRIKENNAME]</a:t>
                </a:fld>
                <a:r>
                  <a:rPr lang="en-US" baseline="0"/>
                  <a:t>
</a:t>
                </a:r>
                <a:fld id="{9E9AE4D9-4446-4318-85B1-B8FC1633AD0E}" type="PERCENTAGE">
                  <a:rPr lang="en-US" baseline="0"/>
                  <a:pPr>
                    <a:defRPr sz="1200" b="1"/>
                  </a:pPr>
                  <a:t>[PROZENTSATZ]</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de-DE"/>
            </a:p>
          </c:txPr>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languages!$B$1</c:f>
              <c:strCache>
                <c:ptCount val="1"/>
                <c:pt idx="0">
                  <c:v>Ergebnis</c:v>
                </c:pt>
              </c:strCache>
            </c:strRef>
          </c:tx>
          <c:dPt>
            <c:idx val="0"/>
            <c:bubble3D val="0"/>
            <c:spPr>
              <a:solidFill>
                <a:schemeClr val="accent1"/>
              </a:solidFill>
              <a:ln>
                <a:noFill/>
              </a:ln>
              <a:effectLst/>
            </c:spPr>
            <c:extLst>
              <c:ext xmlns:c16="http://schemas.microsoft.com/office/drawing/2014/chart" uri="{C3380CC4-5D6E-409C-BE32-E72D297353CC}">
                <c16:uniqueId val="{00000002-59D6-42AC-A47D-9E07F34991F3}"/>
              </c:ext>
            </c:extLst>
          </c:dPt>
          <c:dPt>
            <c:idx val="1"/>
            <c:bubble3D val="0"/>
            <c:spPr>
              <a:solidFill>
                <a:schemeClr val="accent2"/>
              </a:solidFill>
              <a:ln>
                <a:noFill/>
              </a:ln>
              <a:effectLst/>
            </c:spPr>
            <c:extLst>
              <c:ext xmlns:c16="http://schemas.microsoft.com/office/drawing/2014/chart" uri="{C3380CC4-5D6E-409C-BE32-E72D297353CC}">
                <c16:uniqueId val="{00000003-59D6-42AC-A47D-9E07F34991F3}"/>
              </c:ext>
            </c:extLst>
          </c:dPt>
          <c:dPt>
            <c:idx val="2"/>
            <c:bubble3D val="0"/>
            <c:spPr>
              <a:solidFill>
                <a:schemeClr val="accent3"/>
              </a:solidFill>
              <a:ln>
                <a:noFill/>
              </a:ln>
              <a:effectLst/>
            </c:spPr>
            <c:extLst>
              <c:ext xmlns:c16="http://schemas.microsoft.com/office/drawing/2014/chart" uri="{C3380CC4-5D6E-409C-BE32-E72D297353CC}">
                <c16:uniqueId val="{00000005-A1E1-4DFD-A025-FE3D06CC1EE9}"/>
              </c:ext>
            </c:extLst>
          </c:dPt>
          <c:dPt>
            <c:idx val="3"/>
            <c:bubble3D val="0"/>
            <c:spPr>
              <a:solidFill>
                <a:schemeClr val="accent4"/>
              </a:solidFill>
              <a:ln>
                <a:noFill/>
              </a:ln>
              <a:effectLst/>
            </c:spPr>
            <c:extLst>
              <c:ext xmlns:c16="http://schemas.microsoft.com/office/drawing/2014/chart" uri="{C3380CC4-5D6E-409C-BE32-E72D297353CC}">
                <c16:uniqueId val="{00000007-A1E1-4DFD-A025-FE3D06CC1EE9}"/>
              </c:ext>
            </c:extLst>
          </c:dPt>
          <c:dPt>
            <c:idx val="4"/>
            <c:bubble3D val="0"/>
            <c:spPr>
              <a:solidFill>
                <a:schemeClr val="accent5"/>
              </a:solidFill>
              <a:ln>
                <a:noFill/>
              </a:ln>
              <a:effectLst/>
            </c:spPr>
            <c:extLst>
              <c:ext xmlns:c16="http://schemas.microsoft.com/office/drawing/2014/chart" uri="{C3380CC4-5D6E-409C-BE32-E72D297353CC}">
                <c16:uniqueId val="{00000009-A1E1-4DFD-A025-FE3D06CC1EE9}"/>
              </c:ext>
            </c:extLst>
          </c:dPt>
          <c:dPt>
            <c:idx val="5"/>
            <c:bubble3D val="0"/>
            <c:spPr>
              <a:solidFill>
                <a:schemeClr val="accent6"/>
              </a:solidFill>
              <a:ln>
                <a:noFill/>
              </a:ln>
              <a:effectLst/>
            </c:spPr>
            <c:extLst>
              <c:ext xmlns:c16="http://schemas.microsoft.com/office/drawing/2014/chart" uri="{C3380CC4-5D6E-409C-BE32-E72D297353CC}">
                <c16:uniqueId val="{0000000B-A1E1-4DFD-A025-FE3D06CC1EE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1E1-4DFD-A025-FE3D06CC1EE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1E1-4DFD-A025-FE3D06CC1EE9}"/>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1E1-4DFD-A025-FE3D06CC1EE9}"/>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1E1-4DFD-A025-FE3D06CC1EE9}"/>
              </c:ext>
            </c:extLst>
          </c:dPt>
          <c:dLbls>
            <c:dLbl>
              <c:idx val="0"/>
              <c:layout>
                <c:manualLayout>
                  <c:x val="-7.0685998198564665E-2"/>
                  <c:y val="-0.2403096031276922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9D6-42AC-A47D-9E07F34991F3}"/>
                </c:ext>
              </c:extLst>
            </c:dLbl>
            <c:dLbl>
              <c:idx val="1"/>
              <c:layout>
                <c:manualLayout>
                  <c:x val="7.7600694289178387E-2"/>
                  <c:y val="0.126750300352007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D6-42AC-A47D-9E07F34991F3}"/>
                </c:ext>
              </c:extLst>
            </c:dLbl>
            <c:dLbl>
              <c:idx val="9"/>
              <c:tx>
                <c:rich>
                  <a:bodyPr/>
                  <a:lstStyle/>
                  <a:p>
                    <a:fld id="{0150E1A9-2B2D-4FF7-A226-B3626D3752F5}" type="CATEGORYNAME">
                      <a:rPr lang="en-US"/>
                      <a:pPr/>
                      <a:t>[RUBRIKENNAME]</a:t>
                    </a:fld>
                    <a:r>
                      <a:rPr lang="en-US" baseline="0"/>
                      <a:t>
</a:t>
                    </a:r>
                    <a:fld id="{9E9AE4D9-4446-4318-85B1-B8FC1633AD0E}" type="PERCENTAGE">
                      <a:rPr lang="en-US" baseline="0"/>
                      <a:pPr/>
                      <a:t>[PROZENTSATZ]</a:t>
                    </a:fld>
                    <a:endParaRPr lang="en-US" baseline="0"/>
                  </a:p>
                </c:rich>
              </c:tx>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A1E1-4DFD-A025-FE3D06CC1EE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de-DE"/>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languages!$A$2:$A$12</c:f>
              <c:strCache>
                <c:ptCount val="10"/>
                <c:pt idx="0">
                  <c:v>ger</c:v>
                </c:pt>
                <c:pt idx="1">
                  <c:v>fre</c:v>
                </c:pt>
                <c:pt idx="2">
                  <c:v>eng</c:v>
                </c:pt>
                <c:pt idx="3">
                  <c:v>lat</c:v>
                </c:pt>
                <c:pt idx="4">
                  <c:v>rus</c:v>
                </c:pt>
                <c:pt idx="5">
                  <c:v>ita</c:v>
                </c:pt>
                <c:pt idx="6">
                  <c:v>dut</c:v>
                </c:pt>
                <c:pt idx="7">
                  <c:v>dan</c:v>
                </c:pt>
                <c:pt idx="8">
                  <c:v>swe</c:v>
                </c:pt>
                <c:pt idx="9">
                  <c:v>pol</c:v>
                </c:pt>
              </c:strCache>
            </c:strRef>
          </c:cat>
          <c:val>
            <c:numRef>
              <c:f>languages!$B$2:$B$12</c:f>
              <c:numCache>
                <c:formatCode>General</c:formatCode>
                <c:ptCount val="10"/>
                <c:pt idx="0">
                  <c:v>1401</c:v>
                </c:pt>
                <c:pt idx="1">
                  <c:v>160</c:v>
                </c:pt>
                <c:pt idx="2">
                  <c:v>65</c:v>
                </c:pt>
                <c:pt idx="3">
                  <c:v>9</c:v>
                </c:pt>
                <c:pt idx="4">
                  <c:v>4</c:v>
                </c:pt>
                <c:pt idx="5">
                  <c:v>4</c:v>
                </c:pt>
                <c:pt idx="6">
                  <c:v>2</c:v>
                </c:pt>
                <c:pt idx="7">
                  <c:v>1</c:v>
                </c:pt>
                <c:pt idx="8">
                  <c:v>1</c:v>
                </c:pt>
                <c:pt idx="9">
                  <c:v>1</c:v>
                </c:pt>
              </c:numCache>
            </c:numRef>
          </c:val>
          <c:extLst>
            <c:ext xmlns:c16="http://schemas.microsoft.com/office/drawing/2014/chart" uri="{C3380CC4-5D6E-409C-BE32-E72D297353CC}">
              <c16:uniqueId val="{00000001-59D6-42AC-A47D-9E07F34991F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576250446605428"/>
          <c:y val="0.30954585685636238"/>
          <c:w val="7.1033210332103316E-2"/>
          <c:h val="0.5109131364759521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[wd-parsing.xlsx]books_per_year!PivotTable4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18.</a:t>
            </a:r>
            <a:r>
              <a:rPr lang="en-US" baseline="0"/>
              <a:t> Jahrhundert: Alle Titel im WD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books_per_year!$G$1</c:f>
              <c:strCache>
                <c:ptCount val="1"/>
                <c:pt idx="0">
                  <c:v>Ergebnis</c:v>
                </c:pt>
              </c:strCache>
            </c:strRef>
          </c:tx>
          <c:spPr>
            <a:solidFill>
              <a:schemeClr val="accent1"/>
            </a:solidFill>
            <a:ln>
              <a:noFill/>
            </a:ln>
            <a:effectLst/>
          </c:spPr>
          <c:invertIfNegative val="0"/>
          <c:cat>
            <c:strRef>
              <c:f>books_per_year!$F$2:$F$102</c:f>
              <c:strCache>
                <c:ptCount val="100"/>
                <c:pt idx="0">
                  <c:v>1801</c:v>
                </c:pt>
                <c:pt idx="1">
                  <c:v>1802</c:v>
                </c:pt>
                <c:pt idx="2">
                  <c:v>1803</c:v>
                </c:pt>
                <c:pt idx="3">
                  <c:v>1804</c:v>
                </c:pt>
                <c:pt idx="4">
                  <c:v>1805</c:v>
                </c:pt>
                <c:pt idx="5">
                  <c:v>1806</c:v>
                </c:pt>
                <c:pt idx="6">
                  <c:v>1807</c:v>
                </c:pt>
                <c:pt idx="7">
                  <c:v>1808</c:v>
                </c:pt>
                <c:pt idx="8">
                  <c:v>1809</c:v>
                </c:pt>
                <c:pt idx="9">
                  <c:v>1810</c:v>
                </c:pt>
                <c:pt idx="10">
                  <c:v>1811</c:v>
                </c:pt>
                <c:pt idx="11">
                  <c:v>1812</c:v>
                </c:pt>
                <c:pt idx="12">
                  <c:v>1813</c:v>
                </c:pt>
                <c:pt idx="13">
                  <c:v>1814</c:v>
                </c:pt>
                <c:pt idx="14">
                  <c:v>1815</c:v>
                </c:pt>
                <c:pt idx="15">
                  <c:v>1816</c:v>
                </c:pt>
                <c:pt idx="16">
                  <c:v>1817</c:v>
                </c:pt>
                <c:pt idx="17">
                  <c:v>1818</c:v>
                </c:pt>
                <c:pt idx="18">
                  <c:v>1819</c:v>
                </c:pt>
                <c:pt idx="19">
                  <c:v>1820</c:v>
                </c:pt>
                <c:pt idx="20">
                  <c:v>1821</c:v>
                </c:pt>
                <c:pt idx="21">
                  <c:v>1822</c:v>
                </c:pt>
                <c:pt idx="22">
                  <c:v>1823</c:v>
                </c:pt>
                <c:pt idx="23">
                  <c:v>1824</c:v>
                </c:pt>
                <c:pt idx="24">
                  <c:v>1825</c:v>
                </c:pt>
                <c:pt idx="25">
                  <c:v>1826</c:v>
                </c:pt>
                <c:pt idx="26">
                  <c:v>1827</c:v>
                </c:pt>
                <c:pt idx="27">
                  <c:v>1828</c:v>
                </c:pt>
                <c:pt idx="28">
                  <c:v>1829</c:v>
                </c:pt>
                <c:pt idx="29">
                  <c:v>1830</c:v>
                </c:pt>
                <c:pt idx="30">
                  <c:v>1831</c:v>
                </c:pt>
                <c:pt idx="31">
                  <c:v>1832</c:v>
                </c:pt>
                <c:pt idx="32">
                  <c:v>1833</c:v>
                </c:pt>
                <c:pt idx="33">
                  <c:v>1834</c:v>
                </c:pt>
                <c:pt idx="34">
                  <c:v>1835</c:v>
                </c:pt>
                <c:pt idx="35">
                  <c:v>1836</c:v>
                </c:pt>
                <c:pt idx="36">
                  <c:v>1837</c:v>
                </c:pt>
                <c:pt idx="37">
                  <c:v>1838</c:v>
                </c:pt>
                <c:pt idx="38">
                  <c:v>1839</c:v>
                </c:pt>
                <c:pt idx="39">
                  <c:v>1840</c:v>
                </c:pt>
                <c:pt idx="40">
                  <c:v>1841</c:v>
                </c:pt>
                <c:pt idx="41">
                  <c:v>1842</c:v>
                </c:pt>
                <c:pt idx="42">
                  <c:v>1843</c:v>
                </c:pt>
                <c:pt idx="43">
                  <c:v>1844</c:v>
                </c:pt>
                <c:pt idx="44">
                  <c:v>1845</c:v>
                </c:pt>
                <c:pt idx="45">
                  <c:v>1846</c:v>
                </c:pt>
                <c:pt idx="46">
                  <c:v>1847</c:v>
                </c:pt>
                <c:pt idx="47">
                  <c:v>1848</c:v>
                </c:pt>
                <c:pt idx="48">
                  <c:v>1849</c:v>
                </c:pt>
                <c:pt idx="49">
                  <c:v>1850</c:v>
                </c:pt>
                <c:pt idx="50">
                  <c:v>1851</c:v>
                </c:pt>
                <c:pt idx="51">
                  <c:v>1852</c:v>
                </c:pt>
                <c:pt idx="52">
                  <c:v>1853</c:v>
                </c:pt>
                <c:pt idx="53">
                  <c:v>1854</c:v>
                </c:pt>
                <c:pt idx="54">
                  <c:v>1855</c:v>
                </c:pt>
                <c:pt idx="55">
                  <c:v>1856</c:v>
                </c:pt>
                <c:pt idx="56">
                  <c:v>1857</c:v>
                </c:pt>
                <c:pt idx="57">
                  <c:v>1858</c:v>
                </c:pt>
                <c:pt idx="58">
                  <c:v>1859</c:v>
                </c:pt>
                <c:pt idx="59">
                  <c:v>1860</c:v>
                </c:pt>
                <c:pt idx="60">
                  <c:v>1861</c:v>
                </c:pt>
                <c:pt idx="61">
                  <c:v>1862</c:v>
                </c:pt>
                <c:pt idx="62">
                  <c:v>1863</c:v>
                </c:pt>
                <c:pt idx="63">
                  <c:v>1864</c:v>
                </c:pt>
                <c:pt idx="64">
                  <c:v>1865</c:v>
                </c:pt>
                <c:pt idx="65">
                  <c:v>1866</c:v>
                </c:pt>
                <c:pt idx="66">
                  <c:v>1867</c:v>
                </c:pt>
                <c:pt idx="67">
                  <c:v>1868</c:v>
                </c:pt>
                <c:pt idx="68">
                  <c:v>1869</c:v>
                </c:pt>
                <c:pt idx="69">
                  <c:v>1870</c:v>
                </c:pt>
                <c:pt idx="70">
                  <c:v>1871</c:v>
                </c:pt>
                <c:pt idx="71">
                  <c:v>1872</c:v>
                </c:pt>
                <c:pt idx="72">
                  <c:v>1873</c:v>
                </c:pt>
                <c:pt idx="73">
                  <c:v>1874</c:v>
                </c:pt>
                <c:pt idx="74">
                  <c:v>1875</c:v>
                </c:pt>
                <c:pt idx="75">
                  <c:v>1876</c:v>
                </c:pt>
                <c:pt idx="76">
                  <c:v>1877</c:v>
                </c:pt>
                <c:pt idx="77">
                  <c:v>1878</c:v>
                </c:pt>
                <c:pt idx="78">
                  <c:v>1879</c:v>
                </c:pt>
                <c:pt idx="79">
                  <c:v>1880</c:v>
                </c:pt>
                <c:pt idx="80">
                  <c:v>1881</c:v>
                </c:pt>
                <c:pt idx="81">
                  <c:v>1882</c:v>
                </c:pt>
                <c:pt idx="82">
                  <c:v>1883</c:v>
                </c:pt>
                <c:pt idx="83">
                  <c:v>1884</c:v>
                </c:pt>
                <c:pt idx="84">
                  <c:v>1885</c:v>
                </c:pt>
                <c:pt idx="85">
                  <c:v>1886</c:v>
                </c:pt>
                <c:pt idx="86">
                  <c:v>1887</c:v>
                </c:pt>
                <c:pt idx="87">
                  <c:v>1888</c:v>
                </c:pt>
                <c:pt idx="88">
                  <c:v>1889</c:v>
                </c:pt>
                <c:pt idx="89">
                  <c:v>1890</c:v>
                </c:pt>
                <c:pt idx="90">
                  <c:v>1891</c:v>
                </c:pt>
                <c:pt idx="91">
                  <c:v>1892</c:v>
                </c:pt>
                <c:pt idx="92">
                  <c:v>1893</c:v>
                </c:pt>
                <c:pt idx="93">
                  <c:v>1894</c:v>
                </c:pt>
                <c:pt idx="94">
                  <c:v>1895</c:v>
                </c:pt>
                <c:pt idx="95">
                  <c:v>1896</c:v>
                </c:pt>
                <c:pt idx="96">
                  <c:v>1897</c:v>
                </c:pt>
                <c:pt idx="97">
                  <c:v>1898</c:v>
                </c:pt>
                <c:pt idx="98">
                  <c:v>1899</c:v>
                </c:pt>
                <c:pt idx="99">
                  <c:v>1900</c:v>
                </c:pt>
              </c:strCache>
            </c:strRef>
          </c:cat>
          <c:val>
            <c:numRef>
              <c:f>books_per_year!$G$2:$G$102</c:f>
              <c:numCache>
                <c:formatCode>General</c:formatCode>
                <c:ptCount val="100"/>
                <c:pt idx="0">
                  <c:v>24</c:v>
                </c:pt>
                <c:pt idx="1">
                  <c:v>28</c:v>
                </c:pt>
                <c:pt idx="2">
                  <c:v>23</c:v>
                </c:pt>
                <c:pt idx="3">
                  <c:v>23</c:v>
                </c:pt>
                <c:pt idx="4">
                  <c:v>29</c:v>
                </c:pt>
                <c:pt idx="5">
                  <c:v>14</c:v>
                </c:pt>
                <c:pt idx="6">
                  <c:v>7</c:v>
                </c:pt>
                <c:pt idx="7">
                  <c:v>14</c:v>
                </c:pt>
                <c:pt idx="8">
                  <c:v>13</c:v>
                </c:pt>
                <c:pt idx="9">
                  <c:v>22</c:v>
                </c:pt>
                <c:pt idx="10">
                  <c:v>12</c:v>
                </c:pt>
                <c:pt idx="11">
                  <c:v>16</c:v>
                </c:pt>
                <c:pt idx="12">
                  <c:v>6</c:v>
                </c:pt>
                <c:pt idx="13">
                  <c:v>7</c:v>
                </c:pt>
                <c:pt idx="14">
                  <c:v>8</c:v>
                </c:pt>
                <c:pt idx="15">
                  <c:v>13</c:v>
                </c:pt>
                <c:pt idx="16">
                  <c:v>7</c:v>
                </c:pt>
                <c:pt idx="17">
                  <c:v>11</c:v>
                </c:pt>
                <c:pt idx="18">
                  <c:v>11</c:v>
                </c:pt>
                <c:pt idx="19">
                  <c:v>27</c:v>
                </c:pt>
                <c:pt idx="20">
                  <c:v>18</c:v>
                </c:pt>
                <c:pt idx="21">
                  <c:v>15</c:v>
                </c:pt>
                <c:pt idx="22">
                  <c:v>10</c:v>
                </c:pt>
                <c:pt idx="23">
                  <c:v>19</c:v>
                </c:pt>
                <c:pt idx="24">
                  <c:v>13</c:v>
                </c:pt>
                <c:pt idx="25">
                  <c:v>12</c:v>
                </c:pt>
                <c:pt idx="26">
                  <c:v>21</c:v>
                </c:pt>
                <c:pt idx="27">
                  <c:v>7</c:v>
                </c:pt>
                <c:pt idx="28">
                  <c:v>9</c:v>
                </c:pt>
                <c:pt idx="29">
                  <c:v>39</c:v>
                </c:pt>
                <c:pt idx="30">
                  <c:v>21</c:v>
                </c:pt>
                <c:pt idx="31">
                  <c:v>11</c:v>
                </c:pt>
                <c:pt idx="32">
                  <c:v>14</c:v>
                </c:pt>
                <c:pt idx="33">
                  <c:v>18</c:v>
                </c:pt>
                <c:pt idx="34">
                  <c:v>16</c:v>
                </c:pt>
                <c:pt idx="35">
                  <c:v>12</c:v>
                </c:pt>
                <c:pt idx="36">
                  <c:v>7</c:v>
                </c:pt>
                <c:pt idx="37">
                  <c:v>10</c:v>
                </c:pt>
                <c:pt idx="38">
                  <c:v>12</c:v>
                </c:pt>
                <c:pt idx="39">
                  <c:v>29</c:v>
                </c:pt>
                <c:pt idx="40">
                  <c:v>9</c:v>
                </c:pt>
                <c:pt idx="41">
                  <c:v>8</c:v>
                </c:pt>
                <c:pt idx="42">
                  <c:v>1</c:v>
                </c:pt>
                <c:pt idx="43">
                  <c:v>14</c:v>
                </c:pt>
                <c:pt idx="44">
                  <c:v>10</c:v>
                </c:pt>
                <c:pt idx="45">
                  <c:v>11</c:v>
                </c:pt>
                <c:pt idx="46">
                  <c:v>6</c:v>
                </c:pt>
                <c:pt idx="47">
                  <c:v>8</c:v>
                </c:pt>
                <c:pt idx="48">
                  <c:v>7</c:v>
                </c:pt>
                <c:pt idx="49">
                  <c:v>19</c:v>
                </c:pt>
                <c:pt idx="50">
                  <c:v>7</c:v>
                </c:pt>
                <c:pt idx="51">
                  <c:v>12</c:v>
                </c:pt>
                <c:pt idx="52">
                  <c:v>18</c:v>
                </c:pt>
                <c:pt idx="53">
                  <c:v>18</c:v>
                </c:pt>
                <c:pt idx="54">
                  <c:v>13</c:v>
                </c:pt>
                <c:pt idx="55">
                  <c:v>10</c:v>
                </c:pt>
                <c:pt idx="56">
                  <c:v>6</c:v>
                </c:pt>
                <c:pt idx="57">
                  <c:v>3</c:v>
                </c:pt>
                <c:pt idx="58">
                  <c:v>10</c:v>
                </c:pt>
                <c:pt idx="59">
                  <c:v>26</c:v>
                </c:pt>
                <c:pt idx="60">
                  <c:v>9</c:v>
                </c:pt>
                <c:pt idx="61">
                  <c:v>11</c:v>
                </c:pt>
                <c:pt idx="62">
                  <c:v>8</c:v>
                </c:pt>
                <c:pt idx="63">
                  <c:v>4</c:v>
                </c:pt>
                <c:pt idx="64">
                  <c:v>11</c:v>
                </c:pt>
                <c:pt idx="65">
                  <c:v>6</c:v>
                </c:pt>
                <c:pt idx="66">
                  <c:v>4</c:v>
                </c:pt>
                <c:pt idx="67">
                  <c:v>6</c:v>
                </c:pt>
                <c:pt idx="68">
                  <c:v>7</c:v>
                </c:pt>
                <c:pt idx="69">
                  <c:v>13</c:v>
                </c:pt>
                <c:pt idx="70">
                  <c:v>4</c:v>
                </c:pt>
                <c:pt idx="71">
                  <c:v>9</c:v>
                </c:pt>
                <c:pt idx="72">
                  <c:v>8</c:v>
                </c:pt>
                <c:pt idx="73">
                  <c:v>11</c:v>
                </c:pt>
                <c:pt idx="74">
                  <c:v>5</c:v>
                </c:pt>
                <c:pt idx="75">
                  <c:v>14</c:v>
                </c:pt>
                <c:pt idx="76">
                  <c:v>7</c:v>
                </c:pt>
                <c:pt idx="77">
                  <c:v>10</c:v>
                </c:pt>
                <c:pt idx="78">
                  <c:v>12</c:v>
                </c:pt>
                <c:pt idx="79">
                  <c:v>12</c:v>
                </c:pt>
                <c:pt idx="80">
                  <c:v>6</c:v>
                </c:pt>
                <c:pt idx="81">
                  <c:v>11</c:v>
                </c:pt>
                <c:pt idx="82">
                  <c:v>10</c:v>
                </c:pt>
                <c:pt idx="83">
                  <c:v>8</c:v>
                </c:pt>
                <c:pt idx="84">
                  <c:v>13</c:v>
                </c:pt>
                <c:pt idx="85">
                  <c:v>4</c:v>
                </c:pt>
                <c:pt idx="86">
                  <c:v>13</c:v>
                </c:pt>
                <c:pt idx="87">
                  <c:v>7</c:v>
                </c:pt>
                <c:pt idx="88">
                  <c:v>2</c:v>
                </c:pt>
                <c:pt idx="89">
                  <c:v>10</c:v>
                </c:pt>
                <c:pt idx="90">
                  <c:v>8</c:v>
                </c:pt>
                <c:pt idx="91">
                  <c:v>7</c:v>
                </c:pt>
                <c:pt idx="92">
                  <c:v>6</c:v>
                </c:pt>
                <c:pt idx="93">
                  <c:v>11</c:v>
                </c:pt>
                <c:pt idx="94">
                  <c:v>5</c:v>
                </c:pt>
                <c:pt idx="95">
                  <c:v>4</c:v>
                </c:pt>
                <c:pt idx="96">
                  <c:v>8</c:v>
                </c:pt>
                <c:pt idx="97">
                  <c:v>2</c:v>
                </c:pt>
                <c:pt idx="98">
                  <c:v>10</c:v>
                </c:pt>
                <c:pt idx="99">
                  <c:v>18</c:v>
                </c:pt>
              </c:numCache>
            </c:numRef>
          </c:val>
          <c:extLst>
            <c:ext xmlns:c16="http://schemas.microsoft.com/office/drawing/2014/chart" uri="{C3380CC4-5D6E-409C-BE32-E72D297353CC}">
              <c16:uniqueId val="{00000003-AAF8-4B2F-91E2-FA875ECC8E0F}"/>
            </c:ext>
          </c:extLst>
        </c:ser>
        <c:dLbls>
          <c:showLegendKey val="0"/>
          <c:showVal val="0"/>
          <c:showCatName val="0"/>
          <c:showSerName val="0"/>
          <c:showPercent val="0"/>
          <c:showBubbleSize val="0"/>
        </c:dLbls>
        <c:gapWidth val="219"/>
        <c:overlap val="-27"/>
        <c:axId val="113566431"/>
        <c:axId val="113566847"/>
      </c:barChart>
      <c:catAx>
        <c:axId val="1135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3566847"/>
        <c:crosses val="autoZero"/>
        <c:auto val="1"/>
        <c:lblAlgn val="ctr"/>
        <c:lblOffset val="100"/>
        <c:noMultiLvlLbl val="0"/>
      </c:catAx>
      <c:valAx>
        <c:axId val="11356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356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[wd-parsing.xlsx]books_per_year!PivotTable5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18.</a:t>
            </a:r>
            <a:r>
              <a:rPr lang="en-US" baseline="0"/>
              <a:t> Jahrhundert: </a:t>
            </a:r>
            <a:r>
              <a:rPr lang="en-US"/>
              <a:t>Anzahl</a:t>
            </a:r>
            <a:r>
              <a:rPr lang="en-US" baseline="0"/>
              <a:t> d</a:t>
            </a:r>
            <a:r>
              <a:rPr lang="en-US"/>
              <a:t>eutschsprachiger</a:t>
            </a:r>
            <a:r>
              <a:rPr lang="en-US" baseline="0"/>
              <a:t> Bücher im WD nach Jahr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books_per_year!$S$1</c:f>
              <c:strCache>
                <c:ptCount val="1"/>
                <c:pt idx="0">
                  <c:v>Ergebnis</c:v>
                </c:pt>
              </c:strCache>
            </c:strRef>
          </c:tx>
          <c:spPr>
            <a:solidFill>
              <a:schemeClr val="accent1"/>
            </a:solidFill>
            <a:ln>
              <a:noFill/>
            </a:ln>
            <a:effectLst/>
          </c:spPr>
          <c:invertIfNegative val="0"/>
          <c:cat>
            <c:strRef>
              <c:f>books_per_year!$R$2:$R$102</c:f>
              <c:strCache>
                <c:ptCount val="100"/>
                <c:pt idx="0">
                  <c:v>1801</c:v>
                </c:pt>
                <c:pt idx="1">
                  <c:v>1802</c:v>
                </c:pt>
                <c:pt idx="2">
                  <c:v>1803</c:v>
                </c:pt>
                <c:pt idx="3">
                  <c:v>1804</c:v>
                </c:pt>
                <c:pt idx="4">
                  <c:v>1805</c:v>
                </c:pt>
                <c:pt idx="5">
                  <c:v>1806</c:v>
                </c:pt>
                <c:pt idx="6">
                  <c:v>1807</c:v>
                </c:pt>
                <c:pt idx="7">
                  <c:v>1808</c:v>
                </c:pt>
                <c:pt idx="8">
                  <c:v>1809</c:v>
                </c:pt>
                <c:pt idx="9">
                  <c:v>1810</c:v>
                </c:pt>
                <c:pt idx="10">
                  <c:v>1811</c:v>
                </c:pt>
                <c:pt idx="11">
                  <c:v>1812</c:v>
                </c:pt>
                <c:pt idx="12">
                  <c:v>1813</c:v>
                </c:pt>
                <c:pt idx="13">
                  <c:v>1814</c:v>
                </c:pt>
                <c:pt idx="14">
                  <c:v>1815</c:v>
                </c:pt>
                <c:pt idx="15">
                  <c:v>1816</c:v>
                </c:pt>
                <c:pt idx="16">
                  <c:v>1817</c:v>
                </c:pt>
                <c:pt idx="17">
                  <c:v>1818</c:v>
                </c:pt>
                <c:pt idx="18">
                  <c:v>1819</c:v>
                </c:pt>
                <c:pt idx="19">
                  <c:v>1820</c:v>
                </c:pt>
                <c:pt idx="20">
                  <c:v>1821</c:v>
                </c:pt>
                <c:pt idx="21">
                  <c:v>1822</c:v>
                </c:pt>
                <c:pt idx="22">
                  <c:v>1823</c:v>
                </c:pt>
                <c:pt idx="23">
                  <c:v>1824</c:v>
                </c:pt>
                <c:pt idx="24">
                  <c:v>1825</c:v>
                </c:pt>
                <c:pt idx="25">
                  <c:v>1826</c:v>
                </c:pt>
                <c:pt idx="26">
                  <c:v>1827</c:v>
                </c:pt>
                <c:pt idx="27">
                  <c:v>1828</c:v>
                </c:pt>
                <c:pt idx="28">
                  <c:v>1829</c:v>
                </c:pt>
                <c:pt idx="29">
                  <c:v>1830</c:v>
                </c:pt>
                <c:pt idx="30">
                  <c:v>1831</c:v>
                </c:pt>
                <c:pt idx="31">
                  <c:v>1832</c:v>
                </c:pt>
                <c:pt idx="32">
                  <c:v>1833</c:v>
                </c:pt>
                <c:pt idx="33">
                  <c:v>1834</c:v>
                </c:pt>
                <c:pt idx="34">
                  <c:v>1835</c:v>
                </c:pt>
                <c:pt idx="35">
                  <c:v>1836</c:v>
                </c:pt>
                <c:pt idx="36">
                  <c:v>1837</c:v>
                </c:pt>
                <c:pt idx="37">
                  <c:v>1838</c:v>
                </c:pt>
                <c:pt idx="38">
                  <c:v>1839</c:v>
                </c:pt>
                <c:pt idx="39">
                  <c:v>1840</c:v>
                </c:pt>
                <c:pt idx="40">
                  <c:v>1841</c:v>
                </c:pt>
                <c:pt idx="41">
                  <c:v>1842</c:v>
                </c:pt>
                <c:pt idx="42">
                  <c:v>1843</c:v>
                </c:pt>
                <c:pt idx="43">
                  <c:v>1844</c:v>
                </c:pt>
                <c:pt idx="44">
                  <c:v>1845</c:v>
                </c:pt>
                <c:pt idx="45">
                  <c:v>1846</c:v>
                </c:pt>
                <c:pt idx="46">
                  <c:v>1847</c:v>
                </c:pt>
                <c:pt idx="47">
                  <c:v>1848</c:v>
                </c:pt>
                <c:pt idx="48">
                  <c:v>1849</c:v>
                </c:pt>
                <c:pt idx="49">
                  <c:v>1850</c:v>
                </c:pt>
                <c:pt idx="50">
                  <c:v>1851</c:v>
                </c:pt>
                <c:pt idx="51">
                  <c:v>1852</c:v>
                </c:pt>
                <c:pt idx="52">
                  <c:v>1853</c:v>
                </c:pt>
                <c:pt idx="53">
                  <c:v>1854</c:v>
                </c:pt>
                <c:pt idx="54">
                  <c:v>1855</c:v>
                </c:pt>
                <c:pt idx="55">
                  <c:v>1856</c:v>
                </c:pt>
                <c:pt idx="56">
                  <c:v>1857</c:v>
                </c:pt>
                <c:pt idx="57">
                  <c:v>1858</c:v>
                </c:pt>
                <c:pt idx="58">
                  <c:v>1859</c:v>
                </c:pt>
                <c:pt idx="59">
                  <c:v>1860</c:v>
                </c:pt>
                <c:pt idx="60">
                  <c:v>1861</c:v>
                </c:pt>
                <c:pt idx="61">
                  <c:v>1862</c:v>
                </c:pt>
                <c:pt idx="62">
                  <c:v>1863</c:v>
                </c:pt>
                <c:pt idx="63">
                  <c:v>1864</c:v>
                </c:pt>
                <c:pt idx="64">
                  <c:v>1865</c:v>
                </c:pt>
                <c:pt idx="65">
                  <c:v>1866</c:v>
                </c:pt>
                <c:pt idx="66">
                  <c:v>1867</c:v>
                </c:pt>
                <c:pt idx="67">
                  <c:v>1868</c:v>
                </c:pt>
                <c:pt idx="68">
                  <c:v>1869</c:v>
                </c:pt>
                <c:pt idx="69">
                  <c:v>1870</c:v>
                </c:pt>
                <c:pt idx="70">
                  <c:v>1871</c:v>
                </c:pt>
                <c:pt idx="71">
                  <c:v>1872</c:v>
                </c:pt>
                <c:pt idx="72">
                  <c:v>1873</c:v>
                </c:pt>
                <c:pt idx="73">
                  <c:v>1874</c:v>
                </c:pt>
                <c:pt idx="74">
                  <c:v>1875</c:v>
                </c:pt>
                <c:pt idx="75">
                  <c:v>1876</c:v>
                </c:pt>
                <c:pt idx="76">
                  <c:v>1877</c:v>
                </c:pt>
                <c:pt idx="77">
                  <c:v>1878</c:v>
                </c:pt>
                <c:pt idx="78">
                  <c:v>1879</c:v>
                </c:pt>
                <c:pt idx="79">
                  <c:v>1880</c:v>
                </c:pt>
                <c:pt idx="80">
                  <c:v>1881</c:v>
                </c:pt>
                <c:pt idx="81">
                  <c:v>1882</c:v>
                </c:pt>
                <c:pt idx="82">
                  <c:v>1883</c:v>
                </c:pt>
                <c:pt idx="83">
                  <c:v>1884</c:v>
                </c:pt>
                <c:pt idx="84">
                  <c:v>1885</c:v>
                </c:pt>
                <c:pt idx="85">
                  <c:v>1886</c:v>
                </c:pt>
                <c:pt idx="86">
                  <c:v>1887</c:v>
                </c:pt>
                <c:pt idx="87">
                  <c:v>1888</c:v>
                </c:pt>
                <c:pt idx="88">
                  <c:v>1889</c:v>
                </c:pt>
                <c:pt idx="89">
                  <c:v>1890</c:v>
                </c:pt>
                <c:pt idx="90">
                  <c:v>1891</c:v>
                </c:pt>
                <c:pt idx="91">
                  <c:v>1892</c:v>
                </c:pt>
                <c:pt idx="92">
                  <c:v>1893</c:v>
                </c:pt>
                <c:pt idx="93">
                  <c:v>1894</c:v>
                </c:pt>
                <c:pt idx="94">
                  <c:v>1895</c:v>
                </c:pt>
                <c:pt idx="95">
                  <c:v>1896</c:v>
                </c:pt>
                <c:pt idx="96">
                  <c:v>1897</c:v>
                </c:pt>
                <c:pt idx="97">
                  <c:v>1898</c:v>
                </c:pt>
                <c:pt idx="98">
                  <c:v>1899</c:v>
                </c:pt>
                <c:pt idx="99">
                  <c:v>1900</c:v>
                </c:pt>
              </c:strCache>
            </c:strRef>
          </c:cat>
          <c:val>
            <c:numRef>
              <c:f>books_per_year!$S$2:$S$102</c:f>
              <c:numCache>
                <c:formatCode>General</c:formatCode>
                <c:ptCount val="100"/>
                <c:pt idx="0">
                  <c:v>20</c:v>
                </c:pt>
                <c:pt idx="1">
                  <c:v>21</c:v>
                </c:pt>
                <c:pt idx="2">
                  <c:v>19</c:v>
                </c:pt>
                <c:pt idx="3">
                  <c:v>18</c:v>
                </c:pt>
                <c:pt idx="4">
                  <c:v>22</c:v>
                </c:pt>
                <c:pt idx="5">
                  <c:v>12</c:v>
                </c:pt>
                <c:pt idx="6">
                  <c:v>5</c:v>
                </c:pt>
                <c:pt idx="7">
                  <c:v>11</c:v>
                </c:pt>
                <c:pt idx="8">
                  <c:v>7</c:v>
                </c:pt>
                <c:pt idx="9">
                  <c:v>12</c:v>
                </c:pt>
                <c:pt idx="10">
                  <c:v>11</c:v>
                </c:pt>
                <c:pt idx="11">
                  <c:v>16</c:v>
                </c:pt>
                <c:pt idx="12">
                  <c:v>4</c:v>
                </c:pt>
                <c:pt idx="13">
                  <c:v>7</c:v>
                </c:pt>
                <c:pt idx="14">
                  <c:v>7</c:v>
                </c:pt>
                <c:pt idx="15">
                  <c:v>8</c:v>
                </c:pt>
                <c:pt idx="16">
                  <c:v>5</c:v>
                </c:pt>
                <c:pt idx="17">
                  <c:v>10</c:v>
                </c:pt>
                <c:pt idx="18">
                  <c:v>10</c:v>
                </c:pt>
                <c:pt idx="19">
                  <c:v>19</c:v>
                </c:pt>
                <c:pt idx="20">
                  <c:v>15</c:v>
                </c:pt>
                <c:pt idx="21">
                  <c:v>13</c:v>
                </c:pt>
                <c:pt idx="22">
                  <c:v>10</c:v>
                </c:pt>
                <c:pt idx="23">
                  <c:v>17</c:v>
                </c:pt>
                <c:pt idx="24">
                  <c:v>13</c:v>
                </c:pt>
                <c:pt idx="25">
                  <c:v>10</c:v>
                </c:pt>
                <c:pt idx="26">
                  <c:v>21</c:v>
                </c:pt>
                <c:pt idx="27">
                  <c:v>6</c:v>
                </c:pt>
                <c:pt idx="28">
                  <c:v>9</c:v>
                </c:pt>
                <c:pt idx="29">
                  <c:v>26</c:v>
                </c:pt>
                <c:pt idx="30">
                  <c:v>21</c:v>
                </c:pt>
                <c:pt idx="31">
                  <c:v>9</c:v>
                </c:pt>
                <c:pt idx="32">
                  <c:v>13</c:v>
                </c:pt>
                <c:pt idx="33">
                  <c:v>12</c:v>
                </c:pt>
                <c:pt idx="34">
                  <c:v>12</c:v>
                </c:pt>
                <c:pt idx="35">
                  <c:v>11</c:v>
                </c:pt>
                <c:pt idx="36">
                  <c:v>6</c:v>
                </c:pt>
                <c:pt idx="37">
                  <c:v>8</c:v>
                </c:pt>
                <c:pt idx="38">
                  <c:v>9</c:v>
                </c:pt>
                <c:pt idx="39">
                  <c:v>24</c:v>
                </c:pt>
                <c:pt idx="40">
                  <c:v>7</c:v>
                </c:pt>
                <c:pt idx="41">
                  <c:v>5</c:v>
                </c:pt>
                <c:pt idx="42">
                  <c:v>1</c:v>
                </c:pt>
                <c:pt idx="43">
                  <c:v>13</c:v>
                </c:pt>
                <c:pt idx="44">
                  <c:v>7</c:v>
                </c:pt>
                <c:pt idx="45">
                  <c:v>11</c:v>
                </c:pt>
                <c:pt idx="46">
                  <c:v>6</c:v>
                </c:pt>
                <c:pt idx="47">
                  <c:v>8</c:v>
                </c:pt>
                <c:pt idx="48">
                  <c:v>7</c:v>
                </c:pt>
                <c:pt idx="49">
                  <c:v>16</c:v>
                </c:pt>
                <c:pt idx="50">
                  <c:v>5</c:v>
                </c:pt>
                <c:pt idx="51">
                  <c:v>12</c:v>
                </c:pt>
                <c:pt idx="52">
                  <c:v>18</c:v>
                </c:pt>
                <c:pt idx="53">
                  <c:v>18</c:v>
                </c:pt>
                <c:pt idx="54">
                  <c:v>11</c:v>
                </c:pt>
                <c:pt idx="55">
                  <c:v>9</c:v>
                </c:pt>
                <c:pt idx="56">
                  <c:v>5</c:v>
                </c:pt>
                <c:pt idx="57">
                  <c:v>3</c:v>
                </c:pt>
                <c:pt idx="58">
                  <c:v>8</c:v>
                </c:pt>
                <c:pt idx="59">
                  <c:v>19</c:v>
                </c:pt>
                <c:pt idx="60">
                  <c:v>9</c:v>
                </c:pt>
                <c:pt idx="61">
                  <c:v>11</c:v>
                </c:pt>
                <c:pt idx="62">
                  <c:v>6</c:v>
                </c:pt>
                <c:pt idx="63">
                  <c:v>4</c:v>
                </c:pt>
                <c:pt idx="64">
                  <c:v>10</c:v>
                </c:pt>
                <c:pt idx="65">
                  <c:v>5</c:v>
                </c:pt>
                <c:pt idx="66">
                  <c:v>3</c:v>
                </c:pt>
                <c:pt idx="67">
                  <c:v>6</c:v>
                </c:pt>
                <c:pt idx="68">
                  <c:v>5</c:v>
                </c:pt>
                <c:pt idx="69">
                  <c:v>12</c:v>
                </c:pt>
                <c:pt idx="70">
                  <c:v>3</c:v>
                </c:pt>
                <c:pt idx="71">
                  <c:v>9</c:v>
                </c:pt>
                <c:pt idx="72">
                  <c:v>8</c:v>
                </c:pt>
                <c:pt idx="73">
                  <c:v>10</c:v>
                </c:pt>
                <c:pt idx="74">
                  <c:v>5</c:v>
                </c:pt>
                <c:pt idx="75">
                  <c:v>13</c:v>
                </c:pt>
                <c:pt idx="76">
                  <c:v>7</c:v>
                </c:pt>
                <c:pt idx="77">
                  <c:v>8</c:v>
                </c:pt>
                <c:pt idx="78">
                  <c:v>11</c:v>
                </c:pt>
                <c:pt idx="79">
                  <c:v>10</c:v>
                </c:pt>
                <c:pt idx="80">
                  <c:v>5</c:v>
                </c:pt>
                <c:pt idx="81">
                  <c:v>10</c:v>
                </c:pt>
                <c:pt idx="82">
                  <c:v>8</c:v>
                </c:pt>
                <c:pt idx="83">
                  <c:v>7</c:v>
                </c:pt>
                <c:pt idx="84">
                  <c:v>12</c:v>
                </c:pt>
                <c:pt idx="85">
                  <c:v>4</c:v>
                </c:pt>
                <c:pt idx="86">
                  <c:v>13</c:v>
                </c:pt>
                <c:pt idx="87">
                  <c:v>7</c:v>
                </c:pt>
                <c:pt idx="88">
                  <c:v>2</c:v>
                </c:pt>
                <c:pt idx="89">
                  <c:v>9</c:v>
                </c:pt>
                <c:pt idx="90">
                  <c:v>8</c:v>
                </c:pt>
                <c:pt idx="91">
                  <c:v>7</c:v>
                </c:pt>
                <c:pt idx="92">
                  <c:v>6</c:v>
                </c:pt>
                <c:pt idx="93">
                  <c:v>11</c:v>
                </c:pt>
                <c:pt idx="94">
                  <c:v>4</c:v>
                </c:pt>
                <c:pt idx="95">
                  <c:v>4</c:v>
                </c:pt>
                <c:pt idx="96">
                  <c:v>8</c:v>
                </c:pt>
                <c:pt idx="97">
                  <c:v>2</c:v>
                </c:pt>
                <c:pt idx="98">
                  <c:v>9</c:v>
                </c:pt>
                <c:pt idx="99">
                  <c:v>16</c:v>
                </c:pt>
              </c:numCache>
            </c:numRef>
          </c:val>
          <c:extLst>
            <c:ext xmlns:c16="http://schemas.microsoft.com/office/drawing/2014/chart" uri="{C3380CC4-5D6E-409C-BE32-E72D297353CC}">
              <c16:uniqueId val="{00000002-42AF-4081-84EA-00747FF0A9DD}"/>
            </c:ext>
          </c:extLst>
        </c:ser>
        <c:dLbls>
          <c:showLegendKey val="0"/>
          <c:showVal val="0"/>
          <c:showCatName val="0"/>
          <c:showSerName val="0"/>
          <c:showPercent val="0"/>
          <c:showBubbleSize val="0"/>
        </c:dLbls>
        <c:gapWidth val="219"/>
        <c:overlap val="-27"/>
        <c:axId val="173050175"/>
        <c:axId val="173050591"/>
      </c:barChart>
      <c:catAx>
        <c:axId val="17305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3050591"/>
        <c:crosses val="autoZero"/>
        <c:auto val="1"/>
        <c:lblAlgn val="ctr"/>
        <c:lblOffset val="100"/>
        <c:noMultiLvlLbl val="0"/>
      </c:catAx>
      <c:valAx>
        <c:axId val="17305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305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[wd-parsing.xlsx]books_per_year!PivotTable6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18. Jahrhundert:</a:t>
            </a:r>
            <a:r>
              <a:rPr lang="en-US" baseline="0"/>
              <a:t> Anzahl deutschsprachiger Bücher im WD nach Jahr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books_per_year!$V$1</c:f>
              <c:strCache>
                <c:ptCount val="1"/>
                <c:pt idx="0">
                  <c:v>Ergebnis</c:v>
                </c:pt>
              </c:strCache>
            </c:strRef>
          </c:tx>
          <c:spPr>
            <a:solidFill>
              <a:schemeClr val="accent1"/>
            </a:solidFill>
            <a:ln>
              <a:noFill/>
            </a:ln>
            <a:effectLst/>
          </c:spPr>
          <c:invertIfNegative val="0"/>
          <c:cat>
            <c:strRef>
              <c:f>books_per_year!$U$2:$U$102</c:f>
              <c:strCache>
                <c:ptCount val="100"/>
                <c:pt idx="0">
                  <c:v>1801</c:v>
                </c:pt>
                <c:pt idx="1">
                  <c:v>1802</c:v>
                </c:pt>
                <c:pt idx="2">
                  <c:v>1803</c:v>
                </c:pt>
                <c:pt idx="3">
                  <c:v>1804</c:v>
                </c:pt>
                <c:pt idx="4">
                  <c:v>1805</c:v>
                </c:pt>
                <c:pt idx="5">
                  <c:v>1806</c:v>
                </c:pt>
                <c:pt idx="6">
                  <c:v>1807</c:v>
                </c:pt>
                <c:pt idx="7">
                  <c:v>1808</c:v>
                </c:pt>
                <c:pt idx="8">
                  <c:v>1809</c:v>
                </c:pt>
                <c:pt idx="9">
                  <c:v>1810</c:v>
                </c:pt>
                <c:pt idx="10">
                  <c:v>1811</c:v>
                </c:pt>
                <c:pt idx="11">
                  <c:v>1812</c:v>
                </c:pt>
                <c:pt idx="12">
                  <c:v>1813</c:v>
                </c:pt>
                <c:pt idx="13">
                  <c:v>1814</c:v>
                </c:pt>
                <c:pt idx="14">
                  <c:v>1815</c:v>
                </c:pt>
                <c:pt idx="15">
                  <c:v>1816</c:v>
                </c:pt>
                <c:pt idx="16">
                  <c:v>1817</c:v>
                </c:pt>
                <c:pt idx="17">
                  <c:v>1818</c:v>
                </c:pt>
                <c:pt idx="18">
                  <c:v>1819</c:v>
                </c:pt>
                <c:pt idx="19">
                  <c:v>1820</c:v>
                </c:pt>
                <c:pt idx="20">
                  <c:v>1821</c:v>
                </c:pt>
                <c:pt idx="21">
                  <c:v>1822</c:v>
                </c:pt>
                <c:pt idx="22">
                  <c:v>1823</c:v>
                </c:pt>
                <c:pt idx="23">
                  <c:v>1824</c:v>
                </c:pt>
                <c:pt idx="24">
                  <c:v>1825</c:v>
                </c:pt>
                <c:pt idx="25">
                  <c:v>1826</c:v>
                </c:pt>
                <c:pt idx="26">
                  <c:v>1827</c:v>
                </c:pt>
                <c:pt idx="27">
                  <c:v>1828</c:v>
                </c:pt>
                <c:pt idx="28">
                  <c:v>1829</c:v>
                </c:pt>
                <c:pt idx="29">
                  <c:v>1830</c:v>
                </c:pt>
                <c:pt idx="30">
                  <c:v>1831</c:v>
                </c:pt>
                <c:pt idx="31">
                  <c:v>1832</c:v>
                </c:pt>
                <c:pt idx="32">
                  <c:v>1833</c:v>
                </c:pt>
                <c:pt idx="33">
                  <c:v>1834</c:v>
                </c:pt>
                <c:pt idx="34">
                  <c:v>1835</c:v>
                </c:pt>
                <c:pt idx="35">
                  <c:v>1836</c:v>
                </c:pt>
                <c:pt idx="36">
                  <c:v>1837</c:v>
                </c:pt>
                <c:pt idx="37">
                  <c:v>1838</c:v>
                </c:pt>
                <c:pt idx="38">
                  <c:v>1839</c:v>
                </c:pt>
                <c:pt idx="39">
                  <c:v>1840</c:v>
                </c:pt>
                <c:pt idx="40">
                  <c:v>1841</c:v>
                </c:pt>
                <c:pt idx="41">
                  <c:v>1842</c:v>
                </c:pt>
                <c:pt idx="42">
                  <c:v>1843</c:v>
                </c:pt>
                <c:pt idx="43">
                  <c:v>1844</c:v>
                </c:pt>
                <c:pt idx="44">
                  <c:v>1845</c:v>
                </c:pt>
                <c:pt idx="45">
                  <c:v>1846</c:v>
                </c:pt>
                <c:pt idx="46">
                  <c:v>1847</c:v>
                </c:pt>
                <c:pt idx="47">
                  <c:v>1848</c:v>
                </c:pt>
                <c:pt idx="48">
                  <c:v>1849</c:v>
                </c:pt>
                <c:pt idx="49">
                  <c:v>1850</c:v>
                </c:pt>
                <c:pt idx="50">
                  <c:v>1851</c:v>
                </c:pt>
                <c:pt idx="51">
                  <c:v>1852</c:v>
                </c:pt>
                <c:pt idx="52">
                  <c:v>1853</c:v>
                </c:pt>
                <c:pt idx="53">
                  <c:v>1854</c:v>
                </c:pt>
                <c:pt idx="54">
                  <c:v>1855</c:v>
                </c:pt>
                <c:pt idx="55">
                  <c:v>1856</c:v>
                </c:pt>
                <c:pt idx="56">
                  <c:v>1857</c:v>
                </c:pt>
                <c:pt idx="57">
                  <c:v>1858</c:v>
                </c:pt>
                <c:pt idx="58">
                  <c:v>1859</c:v>
                </c:pt>
                <c:pt idx="59">
                  <c:v>1860</c:v>
                </c:pt>
                <c:pt idx="60">
                  <c:v>1861</c:v>
                </c:pt>
                <c:pt idx="61">
                  <c:v>1862</c:v>
                </c:pt>
                <c:pt idx="62">
                  <c:v>1863</c:v>
                </c:pt>
                <c:pt idx="63">
                  <c:v>1864</c:v>
                </c:pt>
                <c:pt idx="64">
                  <c:v>1865</c:v>
                </c:pt>
                <c:pt idx="65">
                  <c:v>1866</c:v>
                </c:pt>
                <c:pt idx="66">
                  <c:v>1867</c:v>
                </c:pt>
                <c:pt idx="67">
                  <c:v>1868</c:v>
                </c:pt>
                <c:pt idx="68">
                  <c:v>1869</c:v>
                </c:pt>
                <c:pt idx="69">
                  <c:v>1870</c:v>
                </c:pt>
                <c:pt idx="70">
                  <c:v>1871</c:v>
                </c:pt>
                <c:pt idx="71">
                  <c:v>1872</c:v>
                </c:pt>
                <c:pt idx="72">
                  <c:v>1873</c:v>
                </c:pt>
                <c:pt idx="73">
                  <c:v>1874</c:v>
                </c:pt>
                <c:pt idx="74">
                  <c:v>1875</c:v>
                </c:pt>
                <c:pt idx="75">
                  <c:v>1876</c:v>
                </c:pt>
                <c:pt idx="76">
                  <c:v>1877</c:v>
                </c:pt>
                <c:pt idx="77">
                  <c:v>1878</c:v>
                </c:pt>
                <c:pt idx="78">
                  <c:v>1879</c:v>
                </c:pt>
                <c:pt idx="79">
                  <c:v>1880</c:v>
                </c:pt>
                <c:pt idx="80">
                  <c:v>1881</c:v>
                </c:pt>
                <c:pt idx="81">
                  <c:v>1882</c:v>
                </c:pt>
                <c:pt idx="82">
                  <c:v>1883</c:v>
                </c:pt>
                <c:pt idx="83">
                  <c:v>1884</c:v>
                </c:pt>
                <c:pt idx="84">
                  <c:v>1885</c:v>
                </c:pt>
                <c:pt idx="85">
                  <c:v>1886</c:v>
                </c:pt>
                <c:pt idx="86">
                  <c:v>1887</c:v>
                </c:pt>
                <c:pt idx="87">
                  <c:v>1888</c:v>
                </c:pt>
                <c:pt idx="88">
                  <c:v>1889</c:v>
                </c:pt>
                <c:pt idx="89">
                  <c:v>1890</c:v>
                </c:pt>
                <c:pt idx="90">
                  <c:v>1891</c:v>
                </c:pt>
                <c:pt idx="91">
                  <c:v>1892</c:v>
                </c:pt>
                <c:pt idx="92">
                  <c:v>1893</c:v>
                </c:pt>
                <c:pt idx="93">
                  <c:v>1894</c:v>
                </c:pt>
                <c:pt idx="94">
                  <c:v>1895</c:v>
                </c:pt>
                <c:pt idx="95">
                  <c:v>1896</c:v>
                </c:pt>
                <c:pt idx="96">
                  <c:v>1897</c:v>
                </c:pt>
                <c:pt idx="97">
                  <c:v>1898</c:v>
                </c:pt>
                <c:pt idx="98">
                  <c:v>1899</c:v>
                </c:pt>
                <c:pt idx="99">
                  <c:v>1900</c:v>
                </c:pt>
              </c:strCache>
            </c:strRef>
          </c:cat>
          <c:val>
            <c:numRef>
              <c:f>books_per_year!$V$2:$V$102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16</c:v>
                </c:pt>
                <c:pt idx="50">
                  <c:v>5</c:v>
                </c:pt>
                <c:pt idx="51">
                  <c:v>12</c:v>
                </c:pt>
                <c:pt idx="52">
                  <c:v>18</c:v>
                </c:pt>
                <c:pt idx="53">
                  <c:v>18</c:v>
                </c:pt>
                <c:pt idx="54">
                  <c:v>11</c:v>
                </c:pt>
                <c:pt idx="55">
                  <c:v>9</c:v>
                </c:pt>
                <c:pt idx="56">
                  <c:v>5</c:v>
                </c:pt>
                <c:pt idx="57">
                  <c:v>3</c:v>
                </c:pt>
                <c:pt idx="58">
                  <c:v>8</c:v>
                </c:pt>
                <c:pt idx="59">
                  <c:v>19</c:v>
                </c:pt>
                <c:pt idx="60">
                  <c:v>9</c:v>
                </c:pt>
                <c:pt idx="61">
                  <c:v>11</c:v>
                </c:pt>
                <c:pt idx="62">
                  <c:v>6</c:v>
                </c:pt>
                <c:pt idx="63">
                  <c:v>4</c:v>
                </c:pt>
                <c:pt idx="64">
                  <c:v>10</c:v>
                </c:pt>
                <c:pt idx="65">
                  <c:v>5</c:v>
                </c:pt>
                <c:pt idx="66">
                  <c:v>3</c:v>
                </c:pt>
                <c:pt idx="67">
                  <c:v>6</c:v>
                </c:pt>
                <c:pt idx="68">
                  <c:v>5</c:v>
                </c:pt>
                <c:pt idx="69">
                  <c:v>12</c:v>
                </c:pt>
                <c:pt idx="70">
                  <c:v>3</c:v>
                </c:pt>
                <c:pt idx="71">
                  <c:v>9</c:v>
                </c:pt>
                <c:pt idx="72">
                  <c:v>8</c:v>
                </c:pt>
                <c:pt idx="73">
                  <c:v>10</c:v>
                </c:pt>
                <c:pt idx="74">
                  <c:v>5</c:v>
                </c:pt>
                <c:pt idx="75">
                  <c:v>13</c:v>
                </c:pt>
                <c:pt idx="76">
                  <c:v>7</c:v>
                </c:pt>
                <c:pt idx="77">
                  <c:v>8</c:v>
                </c:pt>
                <c:pt idx="78">
                  <c:v>11</c:v>
                </c:pt>
                <c:pt idx="79">
                  <c:v>10</c:v>
                </c:pt>
                <c:pt idx="80">
                  <c:v>5</c:v>
                </c:pt>
                <c:pt idx="81">
                  <c:v>10</c:v>
                </c:pt>
                <c:pt idx="82">
                  <c:v>8</c:v>
                </c:pt>
                <c:pt idx="83">
                  <c:v>7</c:v>
                </c:pt>
                <c:pt idx="84">
                  <c:v>12</c:v>
                </c:pt>
                <c:pt idx="85">
                  <c:v>4</c:v>
                </c:pt>
                <c:pt idx="86">
                  <c:v>12</c:v>
                </c:pt>
                <c:pt idx="87">
                  <c:v>7</c:v>
                </c:pt>
                <c:pt idx="88">
                  <c:v>2</c:v>
                </c:pt>
                <c:pt idx="89">
                  <c:v>9</c:v>
                </c:pt>
                <c:pt idx="90">
                  <c:v>8</c:v>
                </c:pt>
                <c:pt idx="91">
                  <c:v>7</c:v>
                </c:pt>
                <c:pt idx="92">
                  <c:v>6</c:v>
                </c:pt>
                <c:pt idx="93">
                  <c:v>11</c:v>
                </c:pt>
                <c:pt idx="94">
                  <c:v>4</c:v>
                </c:pt>
                <c:pt idx="95">
                  <c:v>4</c:v>
                </c:pt>
                <c:pt idx="96">
                  <c:v>8</c:v>
                </c:pt>
                <c:pt idx="97">
                  <c:v>2</c:v>
                </c:pt>
                <c:pt idx="98">
                  <c:v>9</c:v>
                </c:pt>
                <c:pt idx="99">
                  <c:v>16</c:v>
                </c:pt>
              </c:numCache>
            </c:numRef>
          </c:val>
          <c:extLst>
            <c:ext xmlns:c16="http://schemas.microsoft.com/office/drawing/2014/chart" uri="{C3380CC4-5D6E-409C-BE32-E72D297353CC}">
              <c16:uniqueId val="{00000001-48C2-408B-886A-9DD27EDA53BD}"/>
            </c:ext>
          </c:extLst>
        </c:ser>
        <c:dLbls>
          <c:showLegendKey val="0"/>
          <c:showVal val="0"/>
          <c:showCatName val="0"/>
          <c:showSerName val="0"/>
          <c:showPercent val="0"/>
          <c:showBubbleSize val="0"/>
        </c:dLbls>
        <c:gapWidth val="219"/>
        <c:overlap val="-27"/>
        <c:axId val="350917791"/>
        <c:axId val="350923615"/>
      </c:barChart>
      <c:catAx>
        <c:axId val="35091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50923615"/>
        <c:crosses val="autoZero"/>
        <c:auto val="1"/>
        <c:lblAlgn val="ctr"/>
        <c:lblOffset val="100"/>
        <c:noMultiLvlLbl val="0"/>
      </c:catAx>
      <c:valAx>
        <c:axId val="350923615"/>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5091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209550</xdr:colOff>
      <xdr:row>0</xdr:row>
      <xdr:rowOff>85726</xdr:rowOff>
    </xdr:from>
    <xdr:to>
      <xdr:col>11</xdr:col>
      <xdr:colOff>733424</xdr:colOff>
      <xdr:row>43</xdr:row>
      <xdr:rowOff>142875</xdr:rowOff>
    </xdr:to>
    <xdr:graphicFrame macro="">
      <xdr:nvGraphicFramePr>
        <xdr:cNvPr id="2" name="Diagramm 1">
          <a:extLst>
            <a:ext uri="{FF2B5EF4-FFF2-40B4-BE49-F238E27FC236}">
              <a16:creationId xmlns:a16="http://schemas.microsoft.com/office/drawing/2014/main" id="{BE42BED8-4D93-413D-ABEF-0D416EC14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752474</xdr:colOff>
      <xdr:row>1</xdr:row>
      <xdr:rowOff>38099</xdr:rowOff>
    </xdr:from>
    <xdr:to>
      <xdr:col>13</xdr:col>
      <xdr:colOff>581025</xdr:colOff>
      <xdr:row>28</xdr:row>
      <xdr:rowOff>28575</xdr:rowOff>
    </xdr:to>
    <xdr:graphicFrame macro="">
      <xdr:nvGraphicFramePr>
        <xdr:cNvPr id="2" name="Diagramm 1">
          <a:extLst>
            <a:ext uri="{FF2B5EF4-FFF2-40B4-BE49-F238E27FC236}">
              <a16:creationId xmlns:a16="http://schemas.microsoft.com/office/drawing/2014/main" id="{1793C868-DCF0-46AB-9F8E-F53408FC7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323850</xdr:colOff>
      <xdr:row>0</xdr:row>
      <xdr:rowOff>33337</xdr:rowOff>
    </xdr:from>
    <xdr:to>
      <xdr:col>14</xdr:col>
      <xdr:colOff>1428750</xdr:colOff>
      <xdr:row>14</xdr:row>
      <xdr:rowOff>109537</xdr:rowOff>
    </xdr:to>
    <xdr:graphicFrame macro="">
      <xdr:nvGraphicFramePr>
        <xdr:cNvPr id="4" name="Diagramm 3">
          <a:extLst>
            <a:ext uri="{FF2B5EF4-FFF2-40B4-BE49-F238E27FC236}">
              <a16:creationId xmlns:a16="http://schemas.microsoft.com/office/drawing/2014/main" id="{ABBDE43F-EAA0-426A-86B9-B5C0C95A2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14</xdr:row>
      <xdr:rowOff>185737</xdr:rowOff>
    </xdr:from>
    <xdr:to>
      <xdr:col>14</xdr:col>
      <xdr:colOff>1409700</xdr:colOff>
      <xdr:row>29</xdr:row>
      <xdr:rowOff>71437</xdr:rowOff>
    </xdr:to>
    <xdr:graphicFrame macro="">
      <xdr:nvGraphicFramePr>
        <xdr:cNvPr id="5" name="Diagramm 4">
          <a:extLst>
            <a:ext uri="{FF2B5EF4-FFF2-40B4-BE49-F238E27FC236}">
              <a16:creationId xmlns:a16="http://schemas.microsoft.com/office/drawing/2014/main" id="{08127017-06AE-4B87-9353-64FBAA4A2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314325</xdr:colOff>
      <xdr:row>29</xdr:row>
      <xdr:rowOff>119062</xdr:rowOff>
    </xdr:from>
    <xdr:to>
      <xdr:col>14</xdr:col>
      <xdr:colOff>1314450</xdr:colOff>
      <xdr:row>44</xdr:row>
      <xdr:rowOff>4762</xdr:rowOff>
    </xdr:to>
    <xdr:graphicFrame macro="">
      <xdr:nvGraphicFramePr>
        <xdr:cNvPr id="7" name="Diagramm 6">
          <a:extLst>
            <a:ext uri="{FF2B5EF4-FFF2-40B4-BE49-F238E27FC236}">
              <a16:creationId xmlns:a16="http://schemas.microsoft.com/office/drawing/2014/main" id="{4662EC94-83BE-4CE5-A00A-520EE9B2F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025109722221" createdVersion="7" refreshedVersion="7" minRefreshableVersion="3" recordCount="2010" xr:uid="{280F3786-7E29-43CD-B5D4-059D7C1B7063}">
  <cacheSource type="worksheet">
    <worksheetSource ref="A1:N1048576" sheet="Sheet"/>
  </cacheSource>
  <cacheFields count="14">
    <cacheField name="title" numFmtId="0">
      <sharedItems containsBlank="1" longText="1"/>
    </cacheField>
    <cacheField name="creator" numFmtId="0">
      <sharedItems containsBlank="1" longText="1"/>
    </cacheField>
    <cacheField name="subject" numFmtId="0">
      <sharedItems containsBlank="1"/>
    </cacheField>
    <cacheField name="publisher" numFmtId="0">
      <sharedItems containsBlank="1"/>
    </cacheField>
    <cacheField name="type" numFmtId="0">
      <sharedItems containsBlank="1" count="6">
        <s v="monograph; text"/>
        <s v="multivolume_work; text"/>
        <s v="volume; text"/>
        <s v="periodical_volume; text"/>
        <s v="periodical; text"/>
        <m/>
      </sharedItems>
    </cacheField>
    <cacheField name="digital object identifier" numFmtId="0">
      <sharedItems containsBlank="1"/>
    </cacheField>
    <cacheField name="physical object identifier" numFmtId="0">
      <sharedItems containsBlank="1" count="1939">
        <s v="PPN548262071"/>
        <s v="PPN279536941"/>
        <s v="PPN276525892"/>
        <s v="PPN453868991"/>
        <s v="PPN559338228"/>
        <s v="PPN573465517"/>
        <s v="PPN56682809X"/>
        <s v="PPN578011344"/>
        <s v="PPN280073852"/>
        <s v="PPN578788829"/>
        <s v="PPN581117719"/>
        <s v="PPN578814706"/>
        <s v="PPN278721036"/>
        <s v="PPN571683770"/>
        <s v="PPN55916422X"/>
        <s v="PPN406020620"/>
        <s v="PPN574227601"/>
        <s v="PPN578154765"/>
        <s v="PPN538752823"/>
        <s v="PPN557396433"/>
        <s v="PPN491349475"/>
        <s v="PPN278540538"/>
        <s v="PPN223999733"/>
        <s v="PPN341499900"/>
        <s v="PPN279154607"/>
        <s v="PPN408013931"/>
        <s v="PPN311822029"/>
        <s v="PPN556113098"/>
        <s v="PPN265186358"/>
        <s v="PPN42077016X"/>
        <s v="PPN30847046X"/>
        <s v="PPN579566781"/>
        <s v="PPN541529498"/>
        <s v="PPN366080202"/>
        <s v="PPN566740400"/>
        <s v="PPN581182618"/>
        <s v="PPN566841444"/>
        <s v="PPN280334869"/>
        <s v="PPN568651901"/>
        <s v="PPN476384494"/>
        <s v="PPN363821880"/>
        <s v="PPN279781792"/>
        <s v="PPN27843424X"/>
        <s v="PPN572962495"/>
        <s v="PPN408347201"/>
        <s v="PPN348919875"/>
        <s v="PPN075438097"/>
        <s v="PPN27953969X"/>
        <s v="PPN389953334"/>
        <s v="PPN560665571"/>
        <s v="PPN578175231"/>
        <s v="PPN550723854"/>
        <s v="PPN445549262"/>
        <s v="PPN141087994"/>
        <s v="PPN548218307"/>
        <s v="PPN568829980"/>
        <s v="PPN574523774"/>
        <s v="PPN566420597"/>
        <s v="PPN444747249"/>
        <s v="PPN32489211X"/>
        <s v="PPN560569718"/>
        <s v="PPN270201556"/>
        <s v="PPN571694535"/>
        <s v="PPN075795655"/>
        <s v="PPN26518777X"/>
        <s v="PPN311107745"/>
        <s v="PPN278734375"/>
        <s v="PPN279375425"/>
        <s v="PPN57409041X"/>
        <s v="PPN558101321"/>
        <s v="PPN44513125X"/>
        <s v="PPN280187092"/>
        <s v="PPN566464845"/>
        <s v="PPN389491020"/>
        <s v="PPN230802753"/>
        <s v="PPN54707901X"/>
        <s v="PPN319610543"/>
        <s v="PPN663601738"/>
        <s v="PPN568822358"/>
        <s v="PPN559169582"/>
        <s v="PPN236366599"/>
        <s v="PPN573714444"/>
        <s v="PPN239889762"/>
        <s v="PPN569413095"/>
        <s v="PPN559723946"/>
        <s v="PPN568791290"/>
        <s v="PPN27954653X"/>
        <s v="PPN371007631"/>
        <s v="PPN567083055"/>
        <s v="PPN032135513"/>
        <s v="PPN282315799"/>
        <s v="PPN562017402"/>
        <s v="PPN364483261"/>
        <s v="PPN746625758"/>
        <s v="PPN335885187"/>
        <s v="PPN563410795"/>
        <s v="PPN236461788"/>
        <s v="PPN557898129"/>
        <s v="PPN369019458"/>
        <s v="PPN246368152"/>
        <s v="PPN345242955"/>
        <s v="PPN620970413"/>
        <s v="PPN571775160"/>
        <s v="PPN335331890"/>
        <s v="PPN032135556"/>
        <s v="PPN316154997"/>
        <s v="PPN563042532"/>
        <s v="PPN266545610"/>
        <s v="PPN574144986"/>
        <s v="PPN211524573"/>
        <s v="PPN647160099"/>
        <s v="PPN334018129"/>
        <s v="PPN578156792"/>
        <s v="PPN246479787"/>
        <s v="PPN269681221"/>
        <s v="PPN585259275"/>
        <s v="PPN267670370"/>
        <s v="PPN246354623"/>
        <s v="PPN306738635"/>
        <s v="PPN267654707"/>
        <s v="PPN519946006"/>
        <s v="PPN270859047"/>
        <s v="PPN390758132"/>
        <s v="PPN544165519"/>
        <s v="PPN571326927"/>
        <s v="PPN270200592"/>
        <s v="PPN270859020"/>
        <s v="PPN560145683"/>
        <s v="PPN557550009"/>
        <s v="PPN211527068"/>
        <s v="PPN237706725"/>
        <s v="PPN620951788"/>
        <s v="PPN228187656"/>
        <s v="PPN388391014"/>
        <s v="PPN293176531"/>
        <s v="PPN24497361X"/>
        <s v="PPN557550092"/>
        <s v="PPN267672470"/>
        <s v="PPN124914241"/>
        <s v="PPN266545602"/>
        <s v="PPN745120601"/>
        <s v="PPN211526525"/>
        <s v="PPN235442038"/>
        <s v="PPN282158006"/>
        <s v="PPN58525916X"/>
        <s v="PPN562017178"/>
        <s v="PPN246367679"/>
        <s v="PPN240398815"/>
        <s v="PPN211527165"/>
        <s v="PPN237707365"/>
        <s v="PPN33401798X"/>
        <s v="PPN563410701"/>
        <s v="PPN267752490"/>
        <s v="PPN330321781"/>
        <s v="PPN253055350"/>
        <s v="PPN24635478X"/>
        <s v="PPN316154946"/>
        <s v="PPN235444855"/>
        <s v="PPN55993548X"/>
        <s v="PPN246368373"/>
        <s v="PPN246355069"/>
        <s v="PPN57427989X"/>
        <s v="PPN211526827"/>
        <s v="PPN147234964"/>
        <s v="PPN566719266"/>
        <s v="PPN578493284"/>
        <s v="PPN282052070"/>
        <s v="PPN236272772"/>
        <s v="PPN282315802"/>
        <s v="PPN373454295"/>
        <s v="PPN270200673"/>
        <s v="PPN306738880"/>
        <s v="PPN574280162"/>
        <s v="PPN246479396"/>
        <s v="PPN615633412"/>
        <s v="PPN359544827"/>
        <s v="PPN560145594"/>
        <s v="PPN032135548"/>
        <s v="PPN335331904"/>
        <s v="PPN54416542X"/>
        <s v="PPN228187753"/>
        <s v="PPN374811210"/>
        <s v="PPN519942728"/>
        <s v="PPN550414398"/>
        <s v="PPN147176697"/>
        <s v="PPN578157225"/>
        <s v="PPN557550351"/>
        <s v="PPN293176523"/>
        <s v="PPN574144978"/>
        <s v="PPN560145748"/>
        <s v="PPN23374407X"/>
        <s v="PPN330322117"/>
        <s v="PPN267753071"/>
        <s v="PPN233744630"/>
        <s v="PPN124914284"/>
        <s v="PPN560145470"/>
        <s v="PPN55961425X"/>
        <s v="PPN585258686"/>
        <s v="PPN770998925"/>
        <s v="PPN418143080"/>
        <s v="PPN803792328"/>
        <s v="PPN500601216"/>
        <s v="PPN306738953"/>
        <s v="PPN293176515"/>
        <s v="PPN659508753"/>
        <s v="PPN559614160"/>
        <s v="PPN241479649"/>
        <s v="PPN566719002"/>
        <s v="PPN566787180"/>
        <s v="PPN57414496X"/>
        <s v="PPN214328775"/>
        <s v="PPN282315780"/>
        <s v="PPN571289169"/>
        <s v="PPN03213553X"/>
        <s v="PPN214328813"/>
        <s v="PPN320826678"/>
        <s v="PPN770999824"/>
        <s v="PPN279872208"/>
        <s v="PPN574144625"/>
        <s v="PPN548422222"/>
        <s v="PPN574025103"/>
        <s v="PPN137336160"/>
        <s v="PPN415192862"/>
        <s v="PPN555486818"/>
        <s v="PPN559165218"/>
        <s v="PPN144446073"/>
        <s v="PPN557342449"/>
        <s v="PPN742720322"/>
        <s v="PPN558096808"/>
        <s v="PPN192626078"/>
        <s v="PPN558041906"/>
        <s v="PPN402695151"/>
        <s v="PPN342037706"/>
        <s v="PPN566740524"/>
        <s v="PPN076692701"/>
        <s v="PPN578288869"/>
        <s v="PPN280081375"/>
        <s v="PPN560719108"/>
        <s v="PPN346535727"/>
        <s v="PPN230700969"/>
        <s v="PPN388191570"/>
        <s v="PPN076029190"/>
        <s v="PPN06624224X"/>
        <s v="PPN557913195"/>
        <s v="PPN484400924"/>
        <s v="PPN55051256X"/>
        <s v="PPN564898651"/>
        <s v="PPN229114237"/>
        <s v="PPN502493623"/>
        <s v="PPN559385552"/>
        <s v="PPN559695543"/>
        <s v="PPN402269411"/>
        <s v="PPN449767655"/>
        <s v="PPN548423180"/>
        <s v="PPN616814283"/>
        <s v="PPN278276253"/>
        <s v="PPN539330132"/>
        <s v="PPN250249200"/>
        <s v="PPN731308050"/>
        <s v="PPN235184225"/>
        <s v="PPN151063672"/>
        <s v="PPN550324372"/>
        <s v="PPN547167717"/>
        <s v="PPN566747456"/>
        <s v="PPN316371726"/>
        <s v="PPN550494111"/>
        <s v="PPN378764845"/>
        <s v="PPN559711247"/>
        <s v="PPN369484258"/>
        <s v="PPN560029284"/>
        <s v="PPN538962305"/>
        <s v="PPN235739669"/>
        <s v="PPN235739847"/>
        <s v="PPN23573943X"/>
        <s v="PPN235739294"/>
        <s v="PPN54158328X"/>
        <s v="PPN151671052"/>
        <s v="PPN574144943"/>
        <s v="PPN266545262"/>
        <s v="PPN585258538"/>
        <s v="PPN14723493X"/>
        <s v="PPN032135572"/>
        <s v="PPN21152669X"/>
        <s v="PPN282052097"/>
        <s v="PPN559935390"/>
        <s v="PPN267672101"/>
        <s v="PPN246368047"/>
        <s v="PPN585258899"/>
        <s v="PPN574280200"/>
        <s v="PPN562018107"/>
        <s v="PPN560145543"/>
        <s v="PPN519944089"/>
        <s v="PPN211526266"/>
        <s v="PPN369019571"/>
        <s v="PPN23770658X"/>
        <s v="PPN585259062"/>
        <s v="PPN244973687"/>
        <s v="PPN307027228"/>
        <s v="PPN363273042"/>
        <s v="PPN574144951"/>
        <s v="PPN574144919"/>
        <s v="PPN282315810"/>
        <s v="PPN620969660"/>
        <s v="PPN246367792"/>
        <s v="PPN585258392"/>
        <s v="PPN557898536"/>
        <s v="PPN320826449"/>
        <s v="PPN032135564"/>
        <s v="PPN374422389"/>
        <s v="PPN562017828"/>
        <s v="PPN246354976"/>
        <s v="PPN574144897"/>
        <s v="PPN237706458"/>
        <s v="PPN524279756"/>
        <s v="PPN23646034X"/>
        <s v="PPN307026957"/>
        <s v="PPN282158014"/>
        <s v="PPN766566439"/>
        <s v="PPN557897858"/>
        <s v="PPN237706954"/>
        <s v="PPN357208714"/>
        <s v="PPN211526592"/>
        <s v="PPN211527386"/>
        <s v="PPN550414177"/>
        <s v="PPN269681213"/>
        <s v="PPN269681191"/>
        <s v="PPN585258848"/>
        <s v="PPN557550416"/>
        <s v="PPN147176689"/>
        <s v="PPN501627162"/>
        <s v="PPN563043423"/>
        <s v="PPN550412050"/>
        <s v="PPN032135580"/>
        <s v="PPN571723063"/>
        <s v="PPN246354895"/>
        <s v="PPN236272748"/>
        <s v="PPN267670672"/>
        <s v="PPN237706644"/>
        <s v="PPN236359479"/>
        <s v="PPN214370933"/>
        <s v="PPN237199092"/>
        <s v="PPN184505178"/>
        <s v="PPN578494396"/>
        <s v="PPN157145409"/>
        <s v="PPN389760013"/>
        <s v="PPN330039563"/>
        <s v="PPN212886657"/>
        <s v="PPN825932920"/>
        <s v="PPN306892731"/>
        <s v="PPN151112592"/>
        <s v="PPN569767245"/>
        <s v="PPN151112614"/>
        <s v="PPN371164826"/>
        <s v="PPN246443618"/>
        <s v="PPN150816545"/>
        <s v="PPN387315233"/>
        <s v="PPN330039954"/>
        <s v="PPN076634906"/>
        <s v="PPN546218636"/>
        <s v="PPN571683622"/>
        <s v="PPN774927755"/>
        <s v="PPN558922066"/>
        <s v="PPN572372590"/>
        <s v="PPN577085506"/>
        <s v="PPN423697315"/>
        <s v="PPN423697331"/>
        <s v="PPN550380051"/>
        <s v="PPN780575849"/>
        <s v="PPN184504090"/>
        <s v="PPN423697307"/>
        <s v="PPN184505135"/>
        <s v="PPN423697250"/>
        <s v="PPN423697277"/>
        <s v="PPN074533754"/>
        <s v="PPN533757320"/>
        <s v="PPN308463307"/>
        <s v="PPN330039067"/>
        <s v="PPN54387866X"/>
        <s v="PPN550380132"/>
        <s v="PPN423697323"/>
        <s v="PPN184504201"/>
        <s v="PPN184504317"/>
        <s v="PPN423697242"/>
        <s v="PPN423697293"/>
        <s v="PPN270311254"/>
        <s v="PPN423697285"/>
        <s v="PPN42369734X"/>
        <s v="PPN780577515"/>
        <s v="PPN396193196"/>
        <s v="PPN780574729"/>
        <s v="PPN330039423"/>
        <s v="PPN823786285"/>
        <s v="PPN150850352"/>
        <s v="PPN663767571"/>
        <s v="PPN571775667"/>
        <s v="PPN571683487"/>
        <s v="PPN409512958"/>
        <s v="PPN581956265"/>
        <s v="PPN473415186"/>
        <s v="PPN566815737"/>
        <s v="PPN236193015"/>
        <s v="PPN550414614"/>
        <s v="PPN279266588"/>
        <s v="PPN280202725"/>
        <s v="PPN307295222"/>
        <s v="PPN444792104"/>
        <s v="PPN578828103"/>
        <s v="PPN374119058"/>
        <s v="PPN302766561"/>
        <s v="PPN38661797X"/>
        <s v="PPN549578366"/>
        <s v="PPN066601657"/>
        <s v="PPN559752741"/>
        <s v="PPN164242449"/>
        <s v="PPN280288379"/>
        <s v="PPN405388616"/>
        <s v="PPN324866089"/>
        <s v="PPN278813968"/>
        <s v="PPN419998373"/>
        <s v="PPN335890288"/>
        <s v="PPN076040186"/>
        <s v="PPN547997396"/>
        <s v="PPN190946261"/>
        <s v="PPN566740273"/>
        <s v="PPN555515532"/>
        <s v="PPN548270791"/>
        <s v="PPN410019658"/>
        <s v="PPN568250265"/>
        <s v="PPN334361834"/>
        <s v="PPN405388586"/>
        <s v="PPN353089591"/>
        <s v="PPN566346052"/>
        <s v="PPN557718171"/>
        <s v="PPN604630808"/>
        <s v="PPN306224143"/>
        <s v="PPN377861693"/>
        <s v="PPN581761502"/>
        <s v="PPN557736102"/>
        <s v="PPN557210747"/>
        <s v="PPN566827026"/>
        <s v="PPN404936695"/>
        <s v="PPN279700199"/>
        <s v="PPN57145187X"/>
        <s v="PPN551484195"/>
        <s v="PPN442681526"/>
        <s v="PPN571684068"/>
        <s v="PPN452530407"/>
        <s v="PPN237049813"/>
        <s v="PPN270202331"/>
        <s v="PPN411099507"/>
        <s v="PPN411489682"/>
        <s v="PPN385285361"/>
        <s v="PPN559394160"/>
        <s v="PPN415192870"/>
        <s v="PPN509982409"/>
        <s v="PPN519652185"/>
        <s v="PPN472877755"/>
        <s v="PPN557291542"/>
        <s v="PPN452538858"/>
        <s v="PPN574709452"/>
        <s v="PPN548401683"/>
        <s v="PPN34149576X"/>
        <s v="PPN475048512"/>
        <s v="PPN443352798"/>
        <s v="PPN27901144X"/>
        <s v="PPN40226939X"/>
        <s v="PPN324812760"/>
        <s v="PPN428306780"/>
        <s v="PPN280046456"/>
        <s v="PPN278561268"/>
        <s v="PPN446788775"/>
        <s v="PPN557511828"/>
        <s v="PPN561082766"/>
        <s v="PPN548107483"/>
        <s v="PPN315994789"/>
        <s v="PPN311336418"/>
        <s v="PPN280004516"/>
        <s v="PPN55798162X"/>
        <s v="PPN549094997"/>
        <s v="PPN578787148"/>
        <s v="PPN653896557"/>
        <s v="PPN561576823"/>
        <s v="PPN352794658"/>
        <s v="PPN566820749"/>
        <s v="PPN016510631"/>
        <s v="PPN548404372"/>
        <s v="PPN311580076"/>
        <s v="PPN56566879X"/>
        <s v="PPN421388366"/>
        <s v="PPN566902621"/>
        <s v="PPN568828046"/>
        <s v="PPN559639236"/>
        <s v="PPN332965953"/>
        <s v="PPN530062879"/>
        <s v="PPN421545046"/>
        <s v="PPN571529275"/>
        <s v="PPN446462837"/>
        <s v="PPN560666381"/>
        <s v="PPN408026197"/>
        <s v="PPN56566882X"/>
        <s v="PPN278465692"/>
        <s v="PPN558968651"/>
        <s v="PPN550407367"/>
        <s v="PPN243627491"/>
        <s v="PPN566133814"/>
        <s v="PPN241145317"/>
        <s v="PPN766277232"/>
        <s v="PPN547993668"/>
        <s v="PPN578777398"/>
        <s v="PPN547994443"/>
        <s v="PPN069849811"/>
        <s v="PPN282317767"/>
        <s v="PPN770450679"/>
        <s v="PPN150473087"/>
        <s v="PPN559606176"/>
        <s v="PPN566344076"/>
        <s v="PPN553673432"/>
        <s v="PPN56057665X"/>
        <s v="PPN578777304"/>
        <s v="PPN582161002"/>
        <s v="PPN570983282"/>
        <s v="PPN229569897"/>
        <s v="PPN578784769"/>
        <s v="PPN76627618X"/>
        <s v="PPN581949773"/>
        <s v="PPN551160993"/>
        <s v="PPN570983355"/>
        <s v="PPN550411399"/>
        <s v="PPN689179693"/>
        <s v="PPN571331297"/>
        <s v="PPN55071927X"/>
        <s v="PPN276068432"/>
        <s v="PPN308995171"/>
        <s v="PPN578785447"/>
        <s v="PPN566720116"/>
        <s v="PPN770450520"/>
        <s v="PPN766277984"/>
        <s v="PPN282404287"/>
        <s v="PPN566719932"/>
        <s v="PPN570983045"/>
        <s v="PPN308995287"/>
        <s v="PPN282139303"/>
        <s v="PPN498976424"/>
        <s v="PPN420684220"/>
        <s v="PPN766278166"/>
        <s v="PPN235699128"/>
        <s v="PPN550719660"/>
        <s v="PPN558873456"/>
        <s v="PPN282317759"/>
        <s v="PPN550719369"/>
        <s v="PPN57098288X"/>
        <s v="PPN073318930"/>
        <s v="PPN151484082"/>
        <s v="PPN267921675"/>
        <s v="PPN312736894"/>
        <s v="PPN562125108"/>
        <s v="PPN570983126"/>
        <s v="PPN243627378"/>
        <s v="PPN57133119X"/>
        <s v="PPN581780272"/>
        <s v="PPN23569908X"/>
        <s v="PPN550411526"/>
        <s v="PPN18834358X"/>
        <s v="PPN558872212"/>
        <s v="PPN581780418"/>
        <s v="PPN549849874"/>
        <s v="PPN445868325"/>
        <s v="PPN445868333"/>
        <s v="PPN24108038X"/>
        <s v="PPN282307427"/>
        <s v="PPN491352123"/>
        <s v="PPN570983193"/>
        <s v="PPN563030151"/>
        <s v="PPN547994168"/>
        <s v="PPN303274808"/>
        <s v="PPN559605927"/>
        <s v="PPN570982979"/>
        <s v="PPN578777258"/>
        <s v="PPN771361165"/>
        <s v="PPN282309829"/>
        <s v="PPN549845429"/>
        <s v="PPN34187146X"/>
        <s v="PPN521896576"/>
        <s v="PPN143072250"/>
        <s v="PPN323178189"/>
        <s v="PPN320393836"/>
        <s v="PPN196313260"/>
        <s v="PPN555361101"/>
        <s v="PPN56277291X"/>
        <s v="PPN153874465"/>
        <s v="PPN153874449"/>
        <s v="PPN153874406"/>
        <s v="PPN153874422"/>
        <s v="PPN144479478"/>
        <s v="PPN549980377"/>
        <s v="PPN571683045"/>
        <s v="PPN075322099"/>
        <s v="PPN279311354"/>
        <s v="PPN44766011X"/>
        <s v="PPN278946038"/>
        <s v="PPN550719458"/>
        <s v="PPN566720043"/>
        <s v="PPN639454801"/>
        <s v="PPN229569838"/>
        <s v="PPN150473109"/>
        <s v="PPN550719547"/>
        <s v="PPN582161126"/>
        <s v="PPN229569870"/>
        <s v="PPN342327542"/>
        <s v="PPN766736482"/>
        <s v="PPN227773616"/>
        <s v="PPN538752165"/>
        <s v="PPN560570384"/>
        <s v="PPN150473079"/>
        <s v="PPN558895751"/>
        <s v="PPN147446872"/>
        <s v="PPN570982839"/>
        <s v="PPN57098324X"/>
        <s v="PPN766276414"/>
        <s v="PPN570983428"/>
        <s v="PPN57098338X"/>
        <s v="PPN55071961X"/>
        <s v="PPN141051566"/>
        <s v="PPN282366512"/>
        <s v="PPN282307419"/>
        <s v="PPN150473095"/>
        <s v="PPN560570309"/>
        <s v="PPN562125027"/>
        <s v="PPN553670824"/>
        <s v="PPN742529940"/>
        <s v="PPN559612478"/>
        <s v="PPN57098260X"/>
        <s v="PPN151484090"/>
        <s v="PPN143072242"/>
        <s v="PPN143072234"/>
        <s v="PPN574625763"/>
        <s v="PPN342327674"/>
        <s v="PPN557899087"/>
        <s v="PPN240871294"/>
        <s v="PPN571288545"/>
        <s v="PPN403966825"/>
        <s v="PPN150473060"/>
        <s v="PPN570983150"/>
        <s v="PPN565763636"/>
        <s v="PPN282366504"/>
        <s v="PPN550719202"/>
        <s v="PPN766736954"/>
        <s v="PPN28213932X"/>
        <s v="PPN771615256"/>
        <s v="PPN550407278"/>
        <s v="PPN282404295"/>
        <s v="PPN150473117"/>
        <s v="PPN559605994"/>
        <s v="PPN188343601"/>
        <s v="PPN766277844"/>
        <s v="PPN282139311"/>
        <s v="PPN558895611"/>
        <s v="PPN141051574"/>
        <s v="PPN557899001"/>
        <s v="PPN58194965X"/>
        <s v="PPN309093619"/>
        <s v="PPN30932467X"/>
        <s v="PPN241080312"/>
        <s v="PPN555946991"/>
        <s v="PPN350492328"/>
        <s v="PPN293180814"/>
        <s v="PPN280165684"/>
        <s v="PPN581941616"/>
        <s v="PPN48774876X"/>
        <s v="PPN330072374"/>
        <s v="PPN230660851"/>
        <s v="PPN075316714"/>
        <s v="PPN222319909"/>
        <s v="PPN578782340"/>
        <s v="PPN150075766"/>
        <s v="PPN557897459"/>
        <s v="PPN076024911"/>
        <s v="PPN55148831X"/>
        <s v="PPN562785876"/>
        <s v="PPN557068746"/>
        <s v="PPN581778065"/>
        <s v="PPN591240548"/>
        <s v="PPN581184378"/>
        <s v="PPN247585785"/>
        <s v="PPN556005805"/>
        <s v="PPN211350192"/>
        <s v="PPN444993525"/>
        <s v="PPN444995633"/>
        <s v="PPN415644844"/>
        <s v="PPN53562736X"/>
        <s v="PPN547078919"/>
        <s v="PPN279007116"/>
        <s v="PPN566737698"/>
        <s v="PPN546169449"/>
        <s v="PPN57751847X"/>
        <s v="PPN362747636"/>
        <s v="PPN321123239"/>
        <s v="PPN550985166"/>
        <s v="PPN32317843X"/>
        <s v="PPN531623866"/>
        <s v="PPN075317095"/>
        <s v="PPN427390044"/>
        <s v="PPN771051697"/>
        <s v="PPN422460990"/>
        <s v="PPN549074791"/>
        <s v="PPN578165937"/>
        <s v="PPN196477492"/>
        <s v="PPN143076663"/>
        <s v="PPN573152608"/>
        <s v="PPN549846409"/>
        <s v="PPN573152691"/>
        <s v="PPN578785145"/>
        <s v="PPN771545363"/>
        <s v="PPN551161485"/>
        <s v="PPN309093457"/>
        <s v="PPN557898838"/>
        <s v="PPN563029013"/>
        <s v="PPN151484104"/>
        <s v="PPN566344041"/>
        <s v="PPN571331289"/>
        <s v="PPN312736991"/>
        <s v="PPN141051582"/>
        <s v="PPN570374286"/>
        <s v="PPN570982936"/>
        <s v="PPN243627130"/>
        <s v="PPN581149009"/>
        <s v="PPN31853813X"/>
        <s v="PPN318538679"/>
        <s v="PPN581146212"/>
        <s v="PPN314299491"/>
        <s v="PPN57454657X"/>
        <s v="PPN577261959"/>
        <s v="PPN293371407"/>
        <s v="PPN56212537X"/>
        <s v="PPN560627076"/>
        <s v="PPN279744161"/>
        <s v="PPN557903815"/>
        <s v="PPN265391776"/>
        <s v="PPN560650426"/>
        <s v="PPN509322573"/>
        <s v="PPN378831992"/>
        <s v="PPN511747349"/>
        <s v="PPN568631420"/>
        <s v="PPN574443843"/>
        <s v="PPN576742953"/>
        <s v="PPN572610564"/>
        <s v="PPN571683975"/>
        <s v="PPN216344654"/>
        <s v="PPN55600017X"/>
        <s v="PPN487597095"/>
        <s v="PPN571441017"/>
        <s v="PPN581941225"/>
        <s v="PPN280270372"/>
        <s v="PPN578877473"/>
        <s v="PPN568651316"/>
        <s v="PPN075882493"/>
        <s v="PPN557521920"/>
        <s v="PPN558896375"/>
        <s v="PPN578784408"/>
        <s v="PPN57754070X"/>
        <s v="PPN455464804"/>
        <s v="PPN452391024"/>
        <s v="PPN566314584"/>
        <s v="PPN279412649"/>
        <s v="PPN574284710"/>
        <s v="PPN321900251"/>
        <s v="PPN769079024"/>
        <s v="PPN408013508"/>
        <s v="PPN324891393"/>
        <s v="PPN548218277"/>
        <s v="PPN412648490"/>
        <s v="PPN321986016"/>
        <s v="PPN345842413"/>
        <s v="PPN240857895"/>
        <s v="PPN393410420"/>
        <s v="PPN320282856"/>
        <s v="PPN546164013"/>
        <s v="PPN371878063"/>
        <s v="PPN581586743"/>
        <s v="PPN145738868"/>
        <s v="PPN527539473"/>
        <s v="PPN238459055"/>
        <s v="PPN638145414"/>
        <s v="PPN237998882"/>
        <s v="PPN076041352"/>
        <s v="PPN279370911"/>
        <s v="PPN384845673"/>
        <s v="PPN555998126"/>
        <s v="PPN280265042"/>
        <s v="PPN572556128"/>
        <s v="PPN415192935"/>
        <s v="PPN141087986"/>
        <s v="PPN348985827"/>
        <s v="PPN550944443"/>
        <s v="PPN138487472"/>
        <s v="PPN578380676"/>
        <s v="PPN559723687"/>
        <s v="PPN362008418"/>
        <s v="PPN578154544"/>
        <s v="PPN372190839"/>
        <s v="PPN279001126"/>
        <s v="PPN553686518"/>
        <s v="PPN247530077"/>
        <s v="PPN077725263"/>
        <s v="PPN388482605"/>
        <s v="PPN310109620"/>
        <s v="PPN352089954"/>
        <s v="PPN555435512"/>
        <s v="PPN338151540"/>
        <s v="PPN571439667"/>
        <s v="PPN452169798"/>
        <s v="PPN279767552"/>
        <s v="PPN164254412"/>
        <s v="PPN557737001"/>
        <s v="PPN578380293"/>
        <s v="PPN559730268"/>
        <s v="PPN448114666"/>
        <s v="PPN546869920"/>
        <s v="PPN769088562"/>
        <s v="PPN569580528"/>
        <s v="PPN566422328"/>
        <s v="PPN445211180"/>
        <s v="PPN572556640"/>
        <s v="PPN276522222"/>
        <s v="PPN556812883"/>
        <s v="PPN313963169"/>
        <s v="PPN571734227"/>
        <s v="PPN157138712"/>
        <s v="PPN558844723"/>
        <s v="PPN548268916"/>
        <s v="PPN157138666"/>
        <s v="PPN574868887"/>
        <s v="PPN487872738"/>
        <s v="PPN76826135X"/>
        <s v="PPN443961298"/>
        <s v="PPN160015456"/>
        <s v="PPN391794361"/>
        <s v="PPN430078153"/>
        <s v="PPN253421314"/>
        <s v="PPN266040640"/>
        <s v="PPN310113725"/>
        <s v="PPN578790548"/>
        <s v="PPN572619561"/>
        <s v="PPN771061390"/>
        <s v="PPN282298711"/>
        <s v="PPN246421347"/>
        <s v="PPN310114136"/>
        <s v="PPN771051581"/>
        <s v="PPN322273676"/>
        <s v="PPN310113857"/>
        <s v="PPN332814955"/>
        <s v="PPN571775438"/>
        <s v="PPN22492821X"/>
        <s v="PPN310114330"/>
        <s v="PPN330449559"/>
        <s v="PPN13926664X"/>
        <s v="PPN282367047"/>
        <s v="PPN487873203"/>
        <s v="PPN222721502"/>
        <s v="PPN556102878"/>
        <s v="PPN558841171"/>
        <s v="PPN549282068"/>
        <s v="PPN578866609"/>
        <s v="PPN578682699"/>
        <s v="PPN282304843"/>
        <s v="PPN246421398"/>
        <s v="PPN160015537"/>
        <s v="PPN310114438"/>
        <s v="PPN746813635"/>
        <s v="PPN282304851"/>
        <s v="PPN236709186"/>
        <s v="PPN556103009"/>
        <s v="PPN556103807"/>
        <s v="PPN330450166"/>
        <s v="PPN566433621"/>
        <s v="PPN578790483"/>
        <s v="PPN310114241"/>
        <s v="PPN360569781"/>
        <s v="PPN565410644"/>
        <s v="PPN771538529"/>
        <s v="PPN768260655"/>
        <s v="PPN310114292"/>
        <s v="PPN360569072"/>
        <s v="PPN23642971X"/>
        <s v="PPN571070116"/>
        <s v="PPN342423878"/>
        <s v="PPN282298754"/>
        <s v="PPN330449966"/>
        <s v="PPN310113903"/>
        <s v="PPN572610823"/>
        <s v="PPN390758183"/>
        <s v="PPN769036473"/>
        <s v="PPN556633229"/>
        <s v="PPN282259015"/>
        <s v="PPN549281878"/>
        <s v="PPN487871723"/>
        <s v="PPN254158781"/>
        <s v="PPN282389571"/>
        <s v="PPN153680539"/>
        <s v="PPN571775403"/>
        <s v="PPN487871898"/>
        <s v="PPN33045031X"/>
        <s v="PPN371742072"/>
        <s v="PPN28229872X"/>
        <s v="PPN266381871"/>
        <s v="PPN430257589"/>
        <s v="PPN390758167"/>
        <s v="PPN430257570"/>
        <s v="PPN578680335"/>
        <s v="PPN456510931"/>
        <s v="PPN559162928"/>
        <s v="PPN57877996X"/>
        <s v="PPN322678986"/>
        <s v="PPN560045247"/>
        <s v="PPN578866676"/>
        <s v="PPN549282416"/>
        <s v="PPN254158854"/>
        <s v="PPN282298738"/>
        <s v="PPN558841082"/>
        <s v="PPN559162863"/>
        <s v="PPN566434121"/>
        <s v="PPN549279016"/>
        <s v="PPN558506364"/>
        <s v="PPN310114551"/>
        <s v="PPN157138720"/>
        <s v="PPN332875105"/>
        <s v="PPN557899168"/>
        <s v="PPN236980084"/>
        <s v="PPN139266607"/>
        <s v="PPN240610407"/>
        <s v="PPN160015529"/>
        <s v="PPN48440086X"/>
        <s v="PPN491315511"/>
        <s v="PPN574537864"/>
        <s v="PPN160015480"/>
        <s v="PPN578791137"/>
        <s v="PPN282403159"/>
        <s v="PPN236459430"/>
        <s v="PPN216200822"/>
        <s v="PPN330450697"/>
        <s v="PPN282259023"/>
        <s v="PPN76903487X"/>
        <s v="PPN24642141X"/>
        <s v="PPN310114020"/>
        <s v="PPN282304827"/>
        <s v="PPN153680628"/>
        <s v="PPN557899214"/>
        <s v="PPN242478166"/>
        <s v="PPN680552677"/>
        <s v="PPN484400754"/>
        <s v="PPN454734123"/>
        <s v="PPN574537880"/>
        <s v="PPN322273358"/>
        <s v="PPN55759149X"/>
        <s v="PPN771062516"/>
        <s v="PPN745821170"/>
        <s v="PPN578793059"/>
        <s v="PPN549278621"/>
        <s v="PPN558486657"/>
        <s v="PPN342424092"/>
        <s v="PPN565668250"/>
        <s v="PPN236462474"/>
        <s v="PPN310905974"/>
        <s v="PPN553686429"/>
        <s v="PPN557915163"/>
        <s v="PPN578811650"/>
        <s v="PPN559632398"/>
        <s v="PPN548402760"/>
        <s v="PPN572272979"/>
        <s v="PPN409904473"/>
        <s v="PPN444860681"/>
        <s v="PPN557068509"/>
        <s v="PPN448081644"/>
        <s v="PPN431634963"/>
        <s v="PPN557652480"/>
        <s v="PPN556112792"/>
        <s v="PPN188763716"/>
        <s v="PPN557652340"/>
        <s v="PPN583762670"/>
        <s v="PPN277745195"/>
        <s v="PPN444355979"/>
        <s v="PPN230040586"/>
        <s v="PPN404247547"/>
        <s v="PPN248860933"/>
        <s v="PPN566424053"/>
        <s v="PPN434475114"/>
        <s v="PPN309470099"/>
        <s v="PPN306237873"/>
        <s v="PPN293368287"/>
        <s v="PPN746242034"/>
        <s v="PPN415192927"/>
        <s v="PPN578193949"/>
        <s v="PPN616816413"/>
        <s v="PPN577840452"/>
        <s v="PPN337976600"/>
        <s v="PPN565769448"/>
        <s v="PPN07649151X"/>
        <s v="PPN550984887"/>
        <s v="PPN549897267"/>
        <s v="PPN354686763"/>
        <s v="PPN402813766"/>
        <s v="PPN383833108"/>
        <s v="PPN248883429"/>
        <s v="PPN558430996"/>
        <s v="PPN305308017"/>
        <s v="PPN405775946"/>
        <s v="PPN404936709"/>
        <s v="PPN771253540"/>
        <s v="PPN365454346"/>
        <s v="PPN278260462"/>
        <s v="PPN549203052"/>
        <s v="PPN570982685"/>
        <s v="PPN56217706X"/>
        <s v="PPN245917055"/>
        <s v="PPN491776098"/>
        <s v="PPN367118521"/>
        <s v="PPN566709368"/>
        <s v="PPN557055857"/>
        <s v="PPN282367055"/>
        <s v="PPN561943664"/>
        <s v="PPN28230486X"/>
        <s v="PPN513253068"/>
        <s v="PPN31011392X"/>
        <s v="PPN769033326"/>
        <s v="PPN565410741"/>
        <s v="PPN160015499"/>
        <s v="PPN236459279"/>
        <s v="PPN236014129"/>
        <s v="PPN578790610"/>
        <s v="PPN162859686"/>
        <s v="PPN136849474"/>
        <s v="PPN143072196"/>
        <s v="PPN556545761"/>
        <s v="PPN770155944"/>
        <s v="PPN14307220X"/>
        <s v="PPN833709747"/>
        <s v="PPN303023805"/>
        <s v="PPN224956914"/>
        <s v="PPN141113561"/>
        <s v="PPN143072218"/>
        <s v="PPN150192495"/>
        <s v="PPN54671076X"/>
        <s v="PPN143121448"/>
        <s v="PPN143121480"/>
        <s v="PPN538498250"/>
        <s v="PPN172157668"/>
        <s v="PPN211532533"/>
        <s v="PPN561943508"/>
        <s v="PPN282304835"/>
        <s v="PPN139266623"/>
        <s v="PPN67300161X"/>
        <s v="PPN15368058X"/>
        <s v="PPN410501093"/>
        <s v="PPN236014579"/>
        <s v="PPN566433303"/>
        <s v="PPN548008302"/>
        <s v="PPN282389555"/>
        <s v="PPN574868798"/>
        <s v="PPN549282246"/>
        <s v="PPN771050577"/>
        <s v="PPN559798415"/>
        <s v="PPN571775284"/>
        <s v="PPN282298746"/>
        <s v="PPN266040357"/>
        <s v="PPN216200628"/>
        <s v="PPN549281495"/>
        <s v="PPN310114071"/>
        <s v="PPN236459538"/>
        <s v="PPN671421093"/>
        <s v="PPN236979868"/>
        <s v="PPN443805113"/>
        <s v="PPN236980238"/>
        <s v="PPN15368061X"/>
        <s v="PPN313913765"/>
        <s v="PPN322678749"/>
        <s v="PPN74682419X"/>
        <s v="PPN240610458"/>
        <s v="PPN558506135"/>
        <s v="PPN242478093"/>
        <s v="PPN360570674"/>
        <s v="PPN770918964"/>
        <s v="PPN282367144"/>
        <s v="PPN265564808"/>
        <s v="PPN572610904"/>
        <s v="PPN559162855"/>
        <s v="PPN771057040"/>
        <s v="PPN746825617"/>
        <s v="PPN558488226"/>
        <s v="PPN556052927"/>
        <s v="PPN310114500"/>
        <s v="PPN768260825"/>
        <s v="PPN572963661"/>
        <s v="PPN211531952"/>
        <s v="PPN558486347"/>
        <s v="PPN236014374"/>
        <s v="PPN558485723"/>
        <s v="PPN216200830"/>
        <s v="PPN497827948"/>
        <s v="PPN572622651"/>
        <s v="PPN236958763"/>
        <s v="PPN578794446"/>
        <s v="PPN310114772"/>
        <s v="PPN282389563"/>
        <s v="PPN254158927"/>
        <s v="PPN310114179"/>
        <s v="PPN310114624"/>
        <s v="PPN572963513"/>
        <s v="PPN556633520"/>
        <s v="PPN282403140"/>
        <s v="PPN574537872"/>
        <s v="PPN282259007"/>
        <s v="PPN236958879"/>
        <s v="PPN557591597"/>
        <s v="PPN558840914"/>
        <s v="PPN451723074"/>
        <s v="PPN17215779X"/>
        <s v="PPN549487212"/>
        <s v="PPN172157722"/>
        <s v="PPN143121456"/>
        <s v="PPN14312143X"/>
        <s v="PPN143121499"/>
        <s v="PPN143121413"/>
        <s v="PPN172157560"/>
        <s v="PPN369361733"/>
        <s v="PPN342921630"/>
        <s v="PPN617021333"/>
        <s v="PPN235340650"/>
        <s v="PPN369361709"/>
        <s v="PPN768215501"/>
        <s v="PPN369361601"/>
        <s v="PPN147532981"/>
        <s v="PPN387303650"/>
        <s v="PPN236882260"/>
        <s v="PPN565862235"/>
        <s v="PPN252069676"/>
        <s v="PPN147533007"/>
        <s v="PPN369361679"/>
        <s v="PPN550383255"/>
        <s v="PPN577088866"/>
        <s v="PPN57390068X"/>
        <s v="PPN366075985"/>
        <s v="PPN82287573X"/>
        <s v="PPN510176151"/>
        <s v="PPN157151549"/>
        <s v="PPN330038761"/>
        <s v="PPN341288012"/>
        <s v="PPN236979744"/>
        <s v="PPN510043232"/>
        <s v="PPN306693933"/>
        <s v="PPN76787000X"/>
        <s v="PPN823783057"/>
        <s v="PPN550382852"/>
        <s v="PPN241659965"/>
        <s v="PPN487859154"/>
        <s v="PPN550002537"/>
        <s v="PPN574051384"/>
        <s v="PPN238452905"/>
        <s v="PPN551472758"/>
        <s v="PPN510185045"/>
        <s v="PPN562194738"/>
        <s v="PPN236108417"/>
        <s v="PPN147774845"/>
        <s v="PPN558420850"/>
        <s v="PPN278707793"/>
        <s v="PPN319851400"/>
        <s v="PPN330444425"/>
        <s v="PPN559832095"/>
        <s v="PPN330447491"/>
        <s v="PPN293414262"/>
        <s v="PPN510184340"/>
        <s v="PPN663611350"/>
        <s v="PPN142851914"/>
        <s v="PPN142851906"/>
        <s v="PPN452906571"/>
        <s v="PPN565770098"/>
        <s v="PPN321811550"/>
        <s v="PPN547079370"/>
        <s v="PPN313859299"/>
        <s v="PPN348741804"/>
        <s v="PPN267882912"/>
        <s v="PPN566737779"/>
        <s v="PPN567813193"/>
        <s v="PPN269770062"/>
        <s v="PPN58334626X"/>
        <s v="PPN348850190"/>
        <s v="PPN279980639"/>
        <s v="PPN278979157"/>
        <s v="PPN280077459"/>
        <s v="PPN372029833"/>
        <s v="PPN433814802"/>
        <s v="PPN387320938"/>
        <s v="PPN550493697"/>
        <s v="PPN074426931"/>
        <s v="PPN578793709"/>
        <s v="PPN536802165"/>
        <s v="PPN578596873"/>
        <s v="PPN558215076"/>
        <s v="PPN54653970X"/>
        <s v="PPN235386030"/>
        <s v="PPN565851357"/>
        <s v="PPN415192943"/>
        <s v="PPN409339180"/>
        <s v="PPN075912287"/>
        <s v="PPN076040585"/>
        <s v="PPN156374099"/>
        <s v="PPN432505644"/>
        <s v="PPN582174686"/>
        <s v="PPN558966497"/>
        <s v="PPN550804897"/>
        <s v="PPN557537150"/>
        <s v="PPN578782588"/>
        <s v="PPN144445565"/>
        <s v="PPN57708481X"/>
        <s v="PPN421429771"/>
        <s v="PPN557342759"/>
        <s v="PPN559344864"/>
        <s v="PPN422220701"/>
        <s v="PPN746829523"/>
        <s v="PPN574620109"/>
        <s v="PPN559163940"/>
        <s v="PPN196166144"/>
        <s v="PPN557396956"/>
        <s v="PPN57369995X"/>
        <s v="PPN293265909"/>
        <s v="PPN574456937"/>
        <s v="PPN279403887"/>
        <s v="PPN419976213"/>
        <s v="PPN548570442"/>
        <s v="PPN279392346"/>
        <s v="PPN503681431"/>
        <s v="PPN485668084"/>
        <s v="PPN450190919"/>
        <s v="PPN770996167"/>
        <s v="PPN243796129"/>
        <s v="PPN302853545"/>
        <s v="PPN279004044"/>
        <s v="PPN248456881"/>
        <s v="PPN578788373"/>
        <s v="PPN581746651"/>
        <s v="PPN744080460"/>
        <s v="PPN547996179"/>
        <s v="PPN27597054X"/>
        <s v="PPN548403473"/>
        <s v="PPN579551342"/>
        <s v="PPN250893339"/>
        <s v="PPN568791622"/>
        <s v="PPN277189772"/>
        <s v="PPN356914739"/>
        <s v="PPN428461093"/>
        <s v="PPN410083569"/>
        <s v="PPN568841980"/>
        <s v="PPN075350920"/>
        <s v="PPN538962852"/>
        <s v="PPN279033214"/>
        <s v="PPN280106971"/>
        <s v="PPN429235208"/>
        <s v="PPN443412294"/>
        <s v="PPN549578641"/>
        <s v="PPN577895893"/>
        <s v="PPN444995625"/>
        <s v="PPN550296999"/>
        <s v="PPN279322380"/>
        <s v="PPN561909784"/>
        <s v="PPN281974624"/>
        <s v="PPN282304789"/>
        <s v="PPN770550274"/>
        <s v="PPN550718753"/>
        <s v="PPN265579953"/>
        <s v="PPN548777330"/>
        <s v="PPN548039127"/>
        <s v="PPN343783592"/>
        <s v="PPN605022321"/>
        <s v="PPN033870233"/>
        <s v="PPN556089421"/>
        <s v="PPN547706375"/>
        <s v="PPN423183648"/>
        <s v="PPN1014780403"/>
        <s v="PPN195851390"/>
        <s v="PPN18974068X"/>
        <s v="PPN529616874"/>
        <s v="PPN350934061"/>
        <s v="PPN568789164"/>
        <s v="PPN32921005X"/>
        <s v="PPN558283837"/>
        <s v="PPN550382976"/>
        <s v="PPN828637075"/>
        <s v="PPN581182480"/>
        <s v="PPN195757076"/>
        <s v="PPN559576560"/>
        <s v="PPN569413044"/>
        <s v="PPN557718058"/>
        <s v="PPN559264178"/>
        <s v="PPN195624297"/>
        <s v="PPN355601710"/>
        <s v="PPN573700222"/>
        <s v="PPN18467039X"/>
        <s v="PPN568829492"/>
        <s v="PPN308279654"/>
        <s v="PPN566826941"/>
        <s v="PPN331845091"/>
        <s v="PPN196405351"/>
        <s v="PPN311568009"/>
        <s v="PPN578783118"/>
        <s v="PPN309370760"/>
        <s v="PPN54824071X"/>
        <s v="PPN279345569"/>
        <s v="PPN568790510"/>
        <s v="PPN547877560"/>
        <s v="PPN280267711"/>
        <s v="PPN279837305"/>
        <s v="PPN567079538"/>
        <s v="PPN549814086"/>
        <s v="PPN323640613"/>
        <s v="PPN406085870"/>
        <s v="PPN236900889"/>
        <s v="PPN301074925"/>
        <s v="PPN497318970"/>
        <s v="PPN578788780"/>
        <s v="PPN50759245X"/>
        <s v="PPN456067132"/>
        <s v="PPN560627009"/>
        <s v="PPN562188827"/>
        <s v="PPN377288586"/>
        <s v="PPN480265658"/>
        <s v="PPN41001964X"/>
        <s v="PPN578812975"/>
        <s v="PPN311082505"/>
        <s v="PPN548077908"/>
        <s v="PPN574260765"/>
        <s v="PPN18701051X"/>
        <s v="PPN449045390"/>
        <s v="PPN57168419X"/>
        <s v="PPN451658302"/>
        <s v="PPN550746412"/>
        <s v="PPN551407824"/>
        <s v="PPN547079885"/>
        <s v="PPN559195877"/>
        <s v="PPN557052394"/>
        <s v="PPN423207393"/>
        <s v="PPN536446903"/>
        <s v="PPN237849275"/>
        <s v="PPN523570546"/>
        <s v="PPN560122675"/>
        <s v="PPN033870225"/>
        <s v="PPN523156766"/>
        <s v="PPN282304770"/>
        <s v="PPN268005729"/>
        <s v="PPN150850379"/>
        <s v="PPN56629835X"/>
        <s v="http://resolver.staatsbibliothek-berlin.de/SBB00019C3200050000"/>
        <s v="PPN359204570"/>
        <s v="PPN36848551X"/>
        <s v="PPN141087897"/>
        <s v="PPN241654718"/>
        <s v="http://resolver.staatsbibliothek-berlin.de/SBB00019C3200020000"/>
        <s v="PPN565673513"/>
        <s v="PPN323669646"/>
        <s v="PPN559935978"/>
        <s v="PPN58178104X"/>
        <s v="PPN453868738"/>
        <s v="PPN175789894"/>
        <s v="PPN570386985"/>
        <s v="PPN366127772"/>
        <s v="PPN361955006"/>
        <s v="PPN57168338X"/>
        <s v="PPN543809692"/>
        <s v="PPN571722253"/>
        <s v="PPN543809633"/>
        <s v="PPN543809935"/>
        <s v="PPN241654513"/>
        <s v="PPN324609795"/>
        <s v="PPN54380979X"/>
        <s v="PPN560093284"/>
        <s v="http://resolver.staatsbibliothek-berlin.de/SBB00019C3200090000"/>
        <s v="PPN429257341"/>
        <s v="PPN766685594"/>
        <s v="PPN389491497"/>
        <s v="PPN429610769"/>
        <s v="PPN573138915"/>
        <s v="PPN548778418"/>
        <s v="PPN571288413"/>
        <s v="PPN549301364"/>
        <s v="PPN194885763"/>
        <s v="PPN571288219"/>
        <s v="PPN54922386X"/>
        <s v="PPN486448517"/>
        <s v="PPN550718656"/>
        <s v="PPN282366962"/>
        <s v="PPN157150216"/>
        <s v="PPN571774288"/>
        <s v="PPN771159404"/>
        <s v="PPN566852934"/>
        <s v="PPN268926298"/>
        <s v="PPN322267358"/>
        <s v="PPN548018596"/>
        <s v="PPN549301666"/>
        <s v="PPN162863721"/>
        <s v="PPN487593227"/>
        <s v="PPN322269717"/>
        <s v="PPN478606869"/>
        <s v="PPN246593660"/>
        <s v="PPN54930147X"/>
        <s v="PPN549301909"/>
        <s v="PPN578382210"/>
        <s v="PPN148838553"/>
        <s v="PPN549813926"/>
        <s v="PPN403596696"/>
        <s v="PPN771234961"/>
        <s v="PPN245828044"/>
        <s v="PPN281974608"/>
        <s v="PPN450793346"/>
        <s v="PPN236740288"/>
        <s v="PPN549301844"/>
        <s v="PPN246593679"/>
        <s v="PPN548018626"/>
        <s v="PPN548778183"/>
        <s v="PPN721360173"/>
        <s v="PPN37386289X"/>
        <s v="PPN478607059"/>
        <s v="PPN247201200"/>
        <s v="PPN57173667X"/>
        <s v="PPN194886026"/>
        <s v="PPN548018502"/>
        <s v="PPN565789945"/>
        <s v="PPN559612699"/>
        <s v="PPN743866134"/>
        <s v="PPN55961294X"/>
        <s v="PPN550718990"/>
        <s v="PPN721438318"/>
        <s v="PPN550718419"/>
        <s v="PPN560122616"/>
        <s v="PPN571736297"/>
        <s v="PPN281974616"/>
        <s v="PPN419860657"/>
        <s v="PPN556089588"/>
        <s v="PPN34582766X"/>
        <s v="PPN549230912"/>
        <s v="PPN419356649"/>
        <s v="PPN268926344"/>
        <s v="PPN560122780"/>
        <s v="PPN55934631X"/>
        <s v="PPN343783312"/>
        <s v="PPN373743548"/>
        <s v="PPN568838637"/>
        <s v="PPN54801843X"/>
        <s v="PPN550718931"/>
        <s v="PPN268926182"/>
        <s v="PPN327415428"/>
        <s v="PPN147222001"/>
        <s v="PPN550718532"/>
        <s v="PPN523570554"/>
        <s v="PPN443924651"/>
        <s v="PPN44336446X"/>
        <s v="PPN282366954"/>
        <s v="PPN527555800"/>
        <s v="PPN033870217"/>
        <s v="PPN548039054"/>
        <s v="PPN52315674X"/>
        <s v="PPN587945125"/>
        <s v="PPN246593652"/>
        <s v="PPN548778612"/>
        <s v="PPN578382237"/>
        <s v="PPN548205469"/>
        <s v="PPN550718842"/>
        <s v="PPN721272932"/>
        <s v="PPN265580064"/>
        <s v="PPN550719040"/>
        <s v="PPN321796713"/>
        <s v="PPN578888025"/>
        <s v="PPN548777810"/>
        <s v="PPN571774873"/>
        <s v="PPN359797083"/>
        <s v="PPN548018553"/>
        <s v="PPN321796608"/>
        <s v="PPN558050158"/>
        <s v="PPN617284938"/>
        <s v="PPN560122314"/>
        <s v="PPN566854198"/>
        <s v="PPN558050093"/>
        <s v="PPN444993533"/>
        <s v="PPN237845970"/>
        <s v="PPN245828176"/>
        <s v="PPN566854171"/>
        <s v="PPN663527309"/>
        <s v="PPN321795962"/>
        <s v="PPN548039003"/>
        <s v="PPN549301801"/>
        <s v="PPN549813675"/>
        <s v="PPN322266505"/>
        <s v="PPN721272592"/>
        <s v="PPN322207363"/>
        <s v="PPN548777985"/>
        <s v="PPN548777624"/>
        <s v="PPN548038929"/>
        <s v="PPN548205558"/>
        <s v="PPN548039089"/>
        <s v="PPN548039046"/>
        <s v="PPN373835205"/>
        <s v="PPN412035014"/>
        <s v="PPN393427730"/>
        <s v="PPN321796675"/>
        <s v="PPN236742728"/>
        <s v="PPN246487259"/>
        <s v="PPN57177430X"/>
        <s v="PPN44518938X"/>
        <s v="PPN451339975"/>
        <s v="PPN281436010"/>
        <s v="PPN549202811"/>
        <s v="PPN157133745"/>
        <s v="PPN600424855"/>
        <s v="PPN549202781"/>
        <s v="PPN237848945"/>
        <s v="PPN721268862"/>
        <s v="PPN147446058"/>
        <s v="PPN548018375"/>
        <s v="PPN373835957"/>
        <s v="PPN445189371"/>
        <s v="PPN322207185"/>
        <s v="PPN55934578X"/>
        <s v="PPN282366946"/>
        <s v="PPN550718885"/>
        <s v="PPN549073337"/>
        <s v="PPN368485048"/>
        <s v="PPN368484947"/>
        <s v="PPN35920483X"/>
        <s v="PPN564007633"/>
        <s v="PPN169083888"/>
        <s v="PPN157163547"/>
        <s v="PPN567085538"/>
        <s v="PPN279731299"/>
        <s v="PPN367127385"/>
        <s v="PPN326462023"/>
        <s v="PPN313059527"/>
        <s v="PPN372234151"/>
        <s v="PPN447306057"/>
        <s v="PPN324814186"/>
        <s v="PPN573454256"/>
        <s v="PPN558869904"/>
        <s v="PPN484596438"/>
        <s v="PPN548563675"/>
        <s v="PPN484497391"/>
        <s v="PPN549847782"/>
        <s v="PPN403262356"/>
        <s v="PPN445549025"/>
        <s v="PPN450172821"/>
        <s v="PPN578789167"/>
        <s v="PPN555355888"/>
        <s v="PPN312920962"/>
        <s v="PPN574251200"/>
        <s v="PPN388817941"/>
        <s v="PPN310681294"/>
        <s v="PPN548258600"/>
        <s v="PPN019091834"/>
        <s v="PPN450617343"/>
        <s v="PPN565851470"/>
        <s v="PPN577810502"/>
        <s v="PPN31092720X"/>
        <s v="PPN477357164"/>
        <s v="PPN565854976"/>
        <s v="PPN411349376"/>
        <s v="PPN566740338"/>
        <s v="PPN278994644"/>
        <s v="PPN549204938"/>
        <s v="PPN520227506"/>
        <s v="PPN578174235"/>
        <s v="PPN330071149"/>
        <s v="PPN548244340"/>
        <s v="PPN44398266X"/>
        <s v="PPN313349800"/>
        <s v="PPN572202261"/>
        <s v="PPN31264583X"/>
        <s v="PPN225365308"/>
        <s v="PPN419069232"/>
        <s v="PPN434489816"/>
        <s v="PPN30493061X"/>
        <s v="PPN57021730X"/>
        <s v="PPN410990361"/>
        <s v="PPN549976809"/>
        <s v="PPN561556768"/>
        <s v="PPN559698674"/>
        <s v="PPN279715781"/>
        <s v="PPN551386355"/>
        <s v="PPN437539245"/>
        <s v="PPN293414440"/>
        <s v="PPN293327599"/>
        <s v="PPN57428124X"/>
        <s v="PPN415192900"/>
        <s v="PPN577513818"/>
        <s v="PPN574546669"/>
        <s v="PPN494705698"/>
        <s v="PPN450732851"/>
        <s v="PPN230642853"/>
        <s v="PPN279774990"/>
        <s v="PPN562772367"/>
        <s v="PPN313297681"/>
        <s v="PPN280103735"/>
        <s v="PPN279716370"/>
        <s v="PPN555360881"/>
        <s v="PPN450899292"/>
        <s v="PPN550723358"/>
        <s v="PPN431985545"/>
        <s v="PPN246128399"/>
        <s v="PPN415192838"/>
        <s v="PPN481086315"/>
        <s v="PPN076699072"/>
        <s v="PPN559030053"/>
        <s v="PPN154258318"/>
        <s v="PPN236370324"/>
        <s v="PPN571684394"/>
        <s v="PPN544164784"/>
        <s v="PPN550409998"/>
        <s v="PPN248639463"/>
        <s v="PPN143025821"/>
        <s v="PPN559507216"/>
        <s v="PPN421927496"/>
        <s v="PPN574251790"/>
        <s v="PPN151093520"/>
        <s v="PPN410505862"/>
        <s v="PPN557179246"/>
        <s v="PPN449137813"/>
        <s v="PPN410475149"/>
        <s v="PPN567844382"/>
        <s v="PPN538165944"/>
        <s v="PPN187041482"/>
        <s v="PPN741706679"/>
        <s v="PPN577222635"/>
        <s v="PPN553675052"/>
        <s v="PPN574620397"/>
        <s v="PPN56909013X"/>
        <s v="PPN025115340"/>
        <s v="PPN361097107"/>
        <s v="PPN571511805"/>
        <s v="PPN243795866"/>
        <s v="PPN236869329"/>
        <s v="PPN577511319"/>
        <s v="PPN576807575"/>
        <s v="PPN407975314"/>
        <s v="PPN56193777X"/>
        <s v="PPN280072953"/>
        <s v="PPN559096054"/>
        <s v="PPN418923418"/>
        <s v="PPN566375613"/>
        <s v="PPN446140503"/>
        <s v="PPN577511483"/>
        <s v="PPN578768232"/>
        <s v="PPN559097867"/>
        <s v="PPN293177740"/>
        <s v="PPN578784432"/>
        <s v="PPN571693202"/>
        <s v="PPN445547790"/>
        <s v="PPN415192951"/>
        <s v="PPN549275851"/>
        <s v="PPN560089503"/>
        <s v="PPN280334621"/>
        <s v="PPN557841836"/>
        <s v="PPN41281661X"/>
        <s v="PPN277146178"/>
        <s v="PPN364328991"/>
        <s v="PPN402869567"/>
        <s v="PPN577855506"/>
        <s v="PPN276211049"/>
        <s v="PPN408813180"/>
        <s v="PPN455078025"/>
        <s v="PPN446292427"/>
        <s v="PPN306235633"/>
        <s v="PPN197967477"/>
        <s v="PPN767936728"/>
        <s v="PPN56566946X"/>
        <s v="PPN016513282"/>
        <s v="PPN560659504"/>
        <s v="PPN293196044"/>
        <s v="PPN016443942"/>
        <s v="PPN190893060"/>
        <s v="PPN311379001"/>
        <s v="PPN454745494"/>
        <s v="PPN548422591"/>
        <s v="PPN557382793"/>
        <s v="PPN240010175"/>
        <s v="PPN363539182"/>
        <s v="PPN531058751"/>
        <s v="PPN559553641"/>
        <s v="PPN278916864"/>
        <s v="PPN279528612"/>
        <s v="PPN562650466"/>
        <s v="PPN197867219"/>
        <s v="PPN253277604"/>
        <s v="PPN572280386"/>
        <s v="PPN37520668X"/>
        <s v="PPN419089764"/>
        <s v="PPN235687154"/>
        <s v="PPN331629305"/>
        <s v="PPN319703681"/>
        <s v="PPN57784993X"/>
        <s v="PPN54417867X"/>
        <s v="PPN234014717"/>
        <s v="PPN558896146"/>
        <s v="PPN433960523"/>
        <s v="PPN54722804X"/>
        <s v="PPN043662773"/>
        <s v="PPN280067909"/>
        <s v="PPN514774835"/>
        <s v="PPN566843129"/>
        <s v="PPN447667858"/>
        <s v="PPN279691815"/>
        <s v="PPN278396364"/>
        <s v="PPN28017490X"/>
        <s v="PPN571776035"/>
        <s v="PPN568842316"/>
        <s v="PPN309858453"/>
        <s v="PPN213344866"/>
        <s v="PPN61831914X"/>
        <s v="PPN559666055"/>
        <s v="PPN33906031X"/>
        <s v="PPN549081747"/>
        <s v="PPN430112467"/>
        <s v="PPN549083103"/>
        <s v="PPN573585539"/>
        <s v="PPN134319613"/>
        <s v="PPN300622384"/>
        <s v="PPN320383792"/>
        <s v="PPN549090320"/>
        <s v="PPN558040861"/>
        <s v="PPN23139120X"/>
        <s v="PPN743972783"/>
        <s v="PPN561945993"/>
        <s v="PPN240414527"/>
        <s v="PPN32038389X"/>
        <s v="PPN151312494"/>
        <s v="PPN282315640"/>
        <s v="PPN559664508"/>
        <s v="PPN573585636"/>
        <s v="PPN143025880"/>
        <s v="PPN143025945"/>
        <s v="PPN451036905"/>
        <s v="PPN143025899"/>
        <s v="PPN756788846"/>
        <s v="PPN322387787"/>
        <s v="PPN566818272"/>
        <s v="PPN571801021"/>
        <s v="PPN561093652"/>
        <s v="PPN253732670"/>
        <s v="PPN550409351"/>
        <s v="PPN339061189"/>
        <s v="PPN573585571"/>
        <s v="PPN236370065"/>
        <s v="PPN571684319"/>
        <s v="PPN544164814"/>
        <s v="PPN193333724"/>
        <s v="PPN549088482"/>
        <s v="PPN193333554"/>
        <s v="PPN462537080"/>
        <s v="PPN157140970"/>
        <s v="PPN213342030"/>
        <s v="PPN561944199"/>
        <s v="PPN142978671"/>
        <s v="PPN75671771X"/>
        <s v="PPN76627523X"/>
        <s v="PPN430262833"/>
        <s v="PPN309859190"/>
        <s v="PPN478164475"/>
        <s v="PPN561965404"/>
        <s v="PPN33906093X"/>
        <s v="PPN253732247"/>
        <s v="PPN194279111"/>
        <s v="PPN578706806"/>
        <s v="PPN320383571"/>
        <s v="PPN143025929"/>
        <s v="PPN560825307"/>
        <s v="PPN235618810"/>
        <s v="PPN300622503"/>
        <s v="PPN550409564"/>
        <s v="PPN194279197"/>
        <s v="PPN231389183"/>
        <s v="PPN339061596"/>
        <s v="PPN560825129"/>
        <s v="PPN253732662"/>
        <s v="PPN54030347X"/>
        <s v="PPN540303607"/>
        <s v="PPN145252728"/>
        <s v="PPN134319559"/>
        <s v="PPN322203201"/>
        <s v="PPN566313774"/>
        <s v="PPN134319648"/>
        <s v="PPN157140989"/>
        <s v="PPN76627473X"/>
        <s v="PPN14302583X"/>
        <s v="PPN194279065"/>
        <s v="PPN143025783"/>
        <s v="PPN57870675X"/>
        <s v="PPN743974654"/>
        <s v="PPN143025864"/>
        <s v="PPN756788544"/>
        <s v="PPN549088822"/>
        <s v="PPN235618926"/>
        <s v="PPN282135847"/>
        <s v="PPN558877508"/>
        <s v="PPN194279219"/>
        <s v="PPN143025856"/>
        <s v="PPN143025910"/>
        <s v="PPN143025872"/>
        <s v="PPN549082824"/>
        <s v="PPN430262841"/>
        <s v="PPN451036913"/>
        <s v="PPN549089292"/>
        <s v="PPN571728081"/>
        <s v="PPN236685813"/>
        <s v="PPN339061499"/>
        <s v="PPN134998804"/>
        <s v="PPN282315659"/>
        <s v="PPN134740769"/>
        <s v="PPN181807866"/>
        <s v="PPN194279138"/>
        <s v="PPN544164741"/>
        <s v="PPN559928432"/>
        <s v="PPN756717981"/>
        <s v="PPN558040896"/>
        <s v="PPN235618624"/>
        <s v="PPN143025902"/>
        <s v="PPN561965390"/>
        <s v="PPN236370197"/>
        <s v="PPN566818337"/>
        <s v="PPN548111324"/>
        <s v="PPN213340909"/>
        <s v="PPN213344823"/>
        <s v="PPN561946256"/>
        <s v="PPN431973458"/>
        <s v="PPN584227779"/>
        <s v="PPN530044943"/>
        <s v="PPN196078245"/>
        <s v="PPN143025937"/>
        <s v="PPN550409831"/>
        <s v="PPN544164768"/>
        <s v="PPN747418209"/>
        <s v="PPN484863096"/>
        <s v="PPN193332698"/>
        <s v="PPN478164556"/>
        <s v="PPN557584965"/>
        <s v="PPN143025848"/>
        <s v="PPN339052775"/>
        <s v="PPN142978663"/>
        <s v="PPN213341115"/>
        <s v="PPN143025813"/>
        <s v="PPN581939964"/>
        <s v="PPN143025775"/>
        <s v="PPN282135855"/>
        <s v="PPN282102035"/>
        <s v="PPN248167189"/>
        <s v="PPN571801099"/>
        <s v="PPN462537102"/>
        <s v="PPN300622562"/>
        <s v="PPN544164660"/>
        <s v="PPN571684386"/>
        <s v="PPN540303267"/>
        <s v="PPN250024632"/>
        <s v="PPN581940024"/>
        <s v="PPN58193993X"/>
        <s v="PPN231389418"/>
        <s v="PPN157140962"/>
        <s v="PPN550409084"/>
        <s v="PPN756718260"/>
        <s v="PPN549770399"/>
        <s v="PPN559664796"/>
        <s v="PPN282102019"/>
        <s v="PPN48486324X"/>
        <s v="PPN387314040"/>
        <s v="PPN387314172"/>
        <s v="PPN253882737"/>
        <s v="PPN1016496826"/>
        <s v="PPN142851949"/>
        <s v="PPN154258385"/>
        <s v="PPN54908097X"/>
        <s v="PPN495738891"/>
        <s v="PPN367332213"/>
        <s v="PPN663769876"/>
        <s v="PPN549081119"/>
        <s v="PPN142851957"/>
        <s v="PPN154258717"/>
        <s v="PPN142851930"/>
        <s v="PPN833389645"/>
        <s v="PPN147176654"/>
        <s v="PPN549080821"/>
        <s v="PPN154247510"/>
        <s v="http://resolver.staatsbibliothek-berlin.de/SBB0001AE4200020000"/>
        <s v="PPN310755549"/>
        <s v="PPN776479318"/>
        <s v="PPN279715897"/>
        <s v="PPN241659744"/>
        <s v="PPN19427926X"/>
        <s v="PPN367332477"/>
        <s v="PPN319188191"/>
        <s v="PPN36733187X"/>
        <s v="PPN24165971X"/>
        <s v="PPN143025767"/>
        <s v="PPN449154491"/>
        <s v="PPN367331993"/>
        <s v="PPN194278980"/>
        <s v="PPN410325651"/>
        <s v="PPN810643766"/>
        <s v="PPN577767852"/>
        <s v="http://resolver.staatsbibliothek-berlin.de/SBB0001AE4200010000"/>
        <s v="PPN154258423"/>
        <s v="PPN367331691"/>
        <s v="PPN559928769"/>
        <s v="PPN15354144X"/>
        <s v="PPN137148003"/>
        <s v="PPN246879696"/>
        <s v="PPN19494882X"/>
        <s v="PPN559928858"/>
        <s v="PPN194948706"/>
        <s v="PPN280106041"/>
        <s v="PPN153541423"/>
        <s v="PPN187070431"/>
        <s v="PPN572360576"/>
        <s v="PPN137147996"/>
        <s v="PPN137147988"/>
        <s v="PPN133983439"/>
        <s v="PPN367331497"/>
        <s v="PPN243305109"/>
        <s v="PPN43191771X"/>
        <s v="PPN568287975"/>
        <s v="PPN551473142"/>
        <s v="PPN310374812"/>
        <s v="PPN212377558"/>
        <s v="PPN566124815"/>
        <s v="PPN143025953"/>
        <s v="PPN565417347"/>
        <s v="PPN236685880"/>
        <s v="PPN236807668"/>
        <s v="PPN756789656"/>
        <s v="PPN322202264"/>
        <s v="PPN134319583"/>
        <s v="PPN181807831"/>
        <s v="PPN194279278"/>
        <s v="PPN310755646"/>
        <s v="PPN319188280"/>
        <s v="PPN310755301"/>
        <s v="PPN309393760"/>
        <s v="PPN309393620"/>
        <m/>
      </sharedItems>
    </cacheField>
    <cacheField name="URL" numFmtId="0">
      <sharedItems containsBlank="1"/>
    </cacheField>
    <cacheField name="language" numFmtId="0">
      <sharedItems containsBlank="1"/>
    </cacheField>
    <cacheField name="date" numFmtId="0">
      <sharedItems containsBlank="1"/>
    </cacheField>
    <cacheField name="relation" numFmtId="0">
      <sharedItems containsBlank="1" count="9">
        <s v="WegehauptDigital"/>
        <s v="WegehauptDigital; VD18 digital"/>
        <s v="VD18 digital; WegehauptDigital"/>
        <s v="WegehauptDigital; VD18 digtial"/>
        <s v="WegehauptDigital; VD17 digital"/>
        <s v="WegehauptDigital; V18 digital"/>
        <s v="Historische Drucke digital; WegehauptDigital"/>
        <s v="Historische Drucke digital; WegehauptDigital; VD18 digital"/>
        <m/>
      </sharedItems>
    </cacheField>
    <cacheField name="coverage" numFmtId="0">
      <sharedItems containsBlank="1"/>
    </cacheField>
    <cacheField name="OCR URL" numFmtId="0">
      <sharedItems containsBlank="1"/>
    </cacheField>
    <cacheField name="OCR found?"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061922800924" createdVersion="7" refreshedVersion="7" minRefreshableVersion="3" recordCount="1720" xr:uid="{7EA93164-8FC1-4838-9B5C-48D0F5744616}">
  <cacheSource type="worksheet">
    <worksheetSource ref="A1:N1721" sheet="rem dupl monographs and volumes"/>
  </cacheSource>
  <cacheFields count="14">
    <cacheField name="title" numFmtId="0">
      <sharedItems count="1324" longText="1">
        <s v="Abrégé de toutes les sciences, ou encyclopédie des enfants; mise dans un nouvel ordre,..."/>
        <s v="Naturgeschichte für Kinder"/>
        <s v="Die Entstehung der Erde"/>
        <s v="Die Schulwerkstatt; ein Leitfaden zur Einführung der technischen Arbeiten in die Schule"/>
        <s v="Der junge Eisenbahnbauer; eine Anleitung zur Selbstherstellung von Modelleisenbahnen ; mit 118 Abb."/>
        <s v="Neuer Räthselschatz; für die Jugend zur Übung im Denken und zur belehrenden Unterhaltung"/>
        <s v="Wander- und Spielbüchlein für Schüler und Schülerinnen"/>
        <s v="Causeries sur la science; illustrées de 94 gravures"/>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s v="Im Grünen oder Die kleinen Pflanzenfreunde; kleine Erzählungen aus dem Pflanzenreich"/>
        <s v="Das Buch der Gesellschaftsspiele"/>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Des fleißigen Mädchens Koch-Büchlein für die Puppen-Küche"/>
        <s v="Naturgeschichte für Kinder, von M. Georg Christian Raff, ordentlichen Lehrer der Geschichte und Geographie auf dem Lyceum zu Göttingen. Mit vierzehn Kupfertafeln"/>
        <s v="Kleine Bilderschule für die Jugend"/>
        <s v="Vollständiges Giftbuch oder Unterricht, die Giftpflanzen, Giftminerale und Giftthiere kennen zu lernen, und Gesundheit und Leben gegen Vergiftungs-Gefahren sicher zu stellen"/>
        <s v="Schneiders Typen-Atlas; naturwissenschaftlich-geographischer Hand-Atlas für Schule und Haus"/>
        <s v="Das Buch wunderbarer Erfindungen; in Schilderungen f. d. reifere Jugend : mit 125 Abb. u. 1 Titelbild."/>
        <s v="Naturgeschichte der Vögel; mit besonderer Berücksichtigung der in Deutschland vorkommenden Vögel und Belehrung über Zucht und Wartung der Haus- und Stubenvögel"/>
        <s v="Abrégé de toutes les sciences à l'usage des enfans de six ans jusqu' a douze; on y a joint un abrégé de l'histoire de Brandebourg"/>
        <s v="Jagden-Bilderbuch für die liebe Jugend; mit 9 lithographirten Darstellungen"/>
        <s v="Neues und bewährtes illustriertes Kochbuch für alle Stände; zuverlässige Anleitung zur Bereitung der verschiedenartigsten Speisen, Backwerke, Getränke etc. ; nach eigener, vieljähriger Erfahrung"/>
        <s v="An der Werkbank; Anleitung zur Handfertigkeit mit besonderer Berücksichtigung der Herstellung physikalischer Apparate ; für mittlere und reife Schüler"/>
        <s v="Die Schöpfung der Erde; die Urwelt und die Urgeschöpfe bis zum Auftreten des Menschen ; Blicke in das Erdinnere ; Wanderungen in die Gebirgswelt, namentlich unsres Veterlandes, nach Kreuz und Quer ; mit reiferen Schülern unternommen"/>
        <s v="Der Weltspiegel; das Wissenswürdigste vom Weltgebäude, von der Erde, von den Völkern der Erde"/>
        <s v="Naturgeschichte; der Jugend gewidmet"/>
        <s v="Lehrbuch der Sternkunde; für Schulen und zum Selbstunterrichte"/>
        <s v="Leichte Künsteleien zum Vergnügen und zum Nutzen für Kinder und Nichtkinder; Ein Buch mannigfaltigen Inhaltes"/>
        <s v="Europäische Bilder und Skizzen; zur Belehrung für die reifere Jugend"/>
        <s v="Malerische Naturgeschichte der drei Reiche für Schule und Haus; Mit besonderer Beziehung auf das practische Leben bearbeitet von F[riedrich] W[ilhelm] Lindner; unter Mitwirkung von Dr. Fr. H. A. Lachmann"/>
        <s v="Allerlei schöne Bilderrätsel für Jung und Alt"/>
        <s v="Der Hausbau; oder erste Begriffe von Staat und den vorzüglichsten Ständen, Handwerken, Fabriken, Künsten, Wissenschaften u. d. gl. für Kinder"/>
        <s v="Gemählde aus der Natur und dem Menschenleben, in einer Reihe von Schilderungen merkwürdiger Naturerscheinungen und gefahrvoller Reiseabentheuer; zum Nutzen und Vergnügen der Jugend"/>
        <s v="Kurzer Unterricht in der Naturwissenschaft für die Jugend"/>
        <s v="F. Martin's Naturgeschichte für die Jugend beiderlei Geschlechts; mit dreihundert Abbildungen und zwanzig Holzschnitten"/>
        <s v="Aus Werkstatt und Welt; eine Festgabe für die werkthätige Jugend dargereicht von Leipz. Fortbildungsschuldirektoren u.-Lehrern"/>
        <s v="Mittheilungen aus dem Gebiet der Naturkunde und dem Menschenleben für die Jugend ; mit 25 col. Abb."/>
        <s v="Čudesa bez čudesʹ; malenkaja fizika v priměnenii kʹ zabavamʹ/ sost. A. P. Nečaev. S 172 ris."/>
        <s v="Nun rathe einmal!; Räthselbüchlein für Kinder von 5 - 10 Jahren"/>
        <s v="Räthselkranz für Alt und Jung"/>
        <s v="Merkwürdige Reisen der Gutmannschen Familie; ein Weihnachts- und Geburtstags-Geschenk für die Jugend"/>
        <s v="Recipes"/>
        <s v="Das Turnen in den Spielen der Mädchen; eine Auswahl nützlicher und passender Jugend- und Bewegungspiele ; zur geistigen und körperlichen Erholung des jüngeren Mädchenalters wie als Beitrag zu einer naturgemäßen Jugenderziehung"/>
        <s v="Das Ein-mal-Eins in Bilderpracht, wie es den Kindern Freude macht"/>
        <s v="Natur-Paradoxe; ein Buch für die Jugend zur Erklärung von Erscheinungen, die mit der täglichen Erfahrung in Widerspruch zu stehen scheinen ; nach Dr. W. Hampson's 'Paradoxes of nature and science'"/>
        <s v="Die Meteorologie in Erklärungen und Erzählungen; ein nützliches und unterhaltendes Lesebuch für die reifere Jugend"/>
        <s v="Naturstudien im Hause; Plaudereien in der Dämmerstunde ; ein Buch für die Jugend"/>
        <s v="Peter Parley's Visit to London; during the coronation of Queen Victoria"/>
        <s v="Die kleinen Gärtner, oder Gartenbeschäftigungen für Kinder; enthält einen deutlichen Unterricht, wie Kinder einen kleinen Garten anlegen, behandeln und abwarten können, ohne dabey einen Gärtner zu Hülfe zu nehmen : mit Kupfern"/>
        <s v="Carl der Tausendkünstler, oder: Sammlung einfacher und künstlicher, großentheils neuer mechanischer, chemischer, magnetischer und Kartenkunststücke und arithmetischer Belustigungen zur angenehmen geselligen Unterhaltung"/>
        <s v="Der illustrirte Jugendfreund; Schilderungen des Weltgebäudes und seiner Wunder ; in Bilder aus der Natur, dem Leben der Menschen und der Thiere der Vergangenheit und Gegenwart"/>
        <s v="The Child's guide to knowledge; being a collection of useful and familiar questions and answers on every-day subjects; adapted for young persons, and arranged in the most simple and easy language ; by a Lady"/>
        <s v="Kleine Bilder-Encyclopedie; [für junge Knaben und Mädchen]"/>
        <s v="Kochbüchlein für die Puppenküche oder erste Anweisung zum Kochen; Für Mädchen von 8-14 Jahren"/>
        <s v="Naturgeschichte der deutschen Schmetterlinge für die Jugend; Nebst einer passenden Anweisung, sie zu fangen, zuzubereiten, zu ordnen und unbeschädigt zu erhalten"/>
        <s v="Illustrirte Naturgeschichte für die Jugend; mit mehr als 200 color. Abb."/>
        <s v="Spielbuch; enthaltend Gesellschaftsspiele, Auslösen der Pfänder, Rätsel, Charaden"/>
        <s v="Reise einer Tante in vieler Herren Länder"/>
        <s v="Naturgeschichte der Insekten für die Jugend ; Mit Kupfern"/>
        <s v="Kleines Käferbuch für Knaben; eine Anleitung zur Kenntniß der Käfer im Allgemeinen wie auch zur Anlage und zweckmäßigen Einrichtung von Käfersammlungen ; mit 72 illuminierten Abbildungen auf 5 Tafeln"/>
        <s v="Entdeckungsreisen in Haus und Hof; mit seinen jungen Freunden unternommen"/>
        <s v="[Rätselbuch]"/>
        <s v="Naturstudien im Garten; Plaudereien am Sonntag Nachmittag ; ein Buch für die Jugend"/>
        <s v="Charakterbilder aus der Thierwelt verschiedener Welttheile; zur Belehrung und Unterhaltung der Jugend"/>
        <s v="Neue Wanderungen durch die Thierwelt; ein Buch für Knaben und Mädchen"/>
        <s v="Reisen in die Ferne oder Vater Reinhold's Mittheilungen über die Erde und ihre Bewohner; ein Lese- und Bilderbuch zur Belehrung und Unterhaltung der Jugend in der Völkerkunde und Erdbeschreibung"/>
        <s v="Lustige Bilder-Räthsel für kluge Kinder"/>
        <s v="Wie viel sind's?; Ein Bilderbuch"/>
        <s v="Nun rath' einmal!; Illustrirtes Räthselbuch für artige Kinder"/>
        <s v="Der Thiergarten zu Lilienthal; Ein unterhaltendes naturgeschichtliches Bilder- und Lesebuch für die Jugend ... (Mit 12 großen u. 82 kleineren Abbildungen in schönem Farbendruck.)"/>
        <s v="Zoologie du jeune age ou histoire naturelle des animaux; écrite pour la jeunesse"/>
        <s v="Naturgeschichte der reißenden Thiere; Thierschilderungen für Freunde der Natur u. die Jugend aller Stände ; Mit 36 colorierten Taf. Original-Abb."/>
        <s v="Die Naturgeschichte für Kinder und Elementarschüler; oder erster Unterricht über das Mineralreich, Pflanzenreich und Thierreich. Mit über 300 color. Abb."/>
        <s v="Neuer Orbis Pictus für die Jugend oder Schauplatz der Natur, der Kunst und des Menschenlebens in 322 lithographischen Abbildungen mit genauer Erklärung in deutscher, lateinischer, französischer und englischer Sprache"/>
        <s v="Biblische Naturgeschichte für Schulen und Familien"/>
        <s v="Die Schwarzwald-Reise; Eine christliche Erzählung und zugleich eine landschaftliche Beschreibung, natürliche Geographie und Geognosie des würtembergischen Schwarzwaldes ; Für die Jugend der höheren Stände"/>
        <s v="Der aufrichtige Kalendermann; Ein gar kurioses und nützliches Buch Für die Jugend und den gemeinen Bürger und Bauersmann verfertiget"/>
        <s v="Naturgeschichte des Pflanzenreiches in Bildern; nach der Anordnung des allgemein bekannten u. beliebten Lehrbuchs der Naturgeschichte von G[otthilf] H[einrich] v. Schubert"/>
        <s v="Die Hausthiere nebst ihrer Beschäftigung und Verwendung; Ein nützliches und unterhaltendes Bilderbuch für die Jugend ; Mit 80 Haupt- und Nebenbildern und erklärendem Text"/>
        <s v="Die Jugendspiele; ein Leitfaden bei der Einführung und Übung von Turn- und Jugendspielen"/>
        <s v="Das Mikroskop; mit 90 Abbildungen"/>
        <s v="Der gewandte Zauberkünstler und Hexenmeister in Familien- und Gesellschaftskreisen; in Darstellung der lehreichsten und unterhaltendsten Kunststücke auf dem Gebiete der natürlichen Magie, der Taschen- und Kartenspieler und der Rechenkunst ; mit Bildern"/>
        <s v="Der Schmetterlingsfreund; Beschreibung d. vorzügl. mitteleurop. Schmetterlinge nebst Anl. dieselben zu fangen, deren Puppen u. Raupen aufzuziehen u. eine Samml. anzulegen ; für d. Jugend verf. ; mit 236 Abb. auf 23 Taf."/>
        <s v="Naturgeschichte Der Amphibien, Fische, Weich- und Schaalenthiere, Insekten, Würmer und Strahlenthiere in Bildern ... zum Anschauungs-Unterricht für die Jugend ... nach der ...Naturgeschichte für Schulen; mit erklärendem Texte in deutscher und französischer Sprache"/>
        <s v="Wald und Meer; Schilderungen aus dem Naturleben der Thiere und Pflanzen"/>
        <s v="Naturhistorisches Bilder- und Lese-Buch oder Erzählungen über Gegenstände aus den drei Reichen der Natur; Nebst 300 illuminirten Abbildungen von [Konrad] Horny und einer kurzen Erklärung derselben in Versen"/>
        <s v="Das Spiel im Zimmer; eine reichhaltige Sammlung ausgewählter Spiele zum Gebrauche für jung und alt, für den Einzelnen, wie für kleinere und größere Kreise"/>
        <s v="Reise durch das Berner Oberland nach Unterwalden; für die Jugend beschrieben"/>
        <s v="Conversations-Lexicon für die Jugend"/>
        <s v="Der kleine Physiker, oder Unterhaltungen über natürliche Dinge, für Kinder"/>
        <s v="Der technologische Jugendfreund oder Unterhaltende Wanderungen in die Werkstätte der Künstler und Handwerker, zur nöthigen Kenntniß derselben"/>
        <s v="Tempel der Natur und Kunst"/>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Naturgeschichte für die deutsche Jugend"/>
        <s v="Reisen in dem Mittelmeere und in einigen der angränzenden Länder ; Theil 4"/>
        <s v="Physikalischer Kinderfreund"/>
        <s v="Orbis pictus"/>
        <s v="Erzählungen von der Lebensweise und dem Seelenleben der Thiere, sowie von ihrem Verhältniß zum Menschen, mit besonderer Rücksicht auf Jagd, Fang, Zähmung und Abrichtung; mit 120 Text-Abbildungen, vier Tonbildern und einem bunten Titelbilde"/>
        <s v="Nord-Asien und die Kaukasische Landenge; mit acht illuminirten Kupfertafeln"/>
        <s v="Alräunchens Kräuterbuch"/>
        <s v="Spectaculum Naturae &amp; Artium"/>
        <s v="Schmetterlings-Cabinet für Kinder, oder kurze Beschreibung der europäischen Schmetterlinge"/>
        <s v="Erzählungen von der Lebensweise, den Sitten und Gewohnheiten, sowie von ihrem Verhältniß zur Natur der Thiere ; mit 200 Text-Abbildungen, fünf Tonbildern und einem bunten Titelbilde"/>
        <s v="Die denkwürdigsten Erfindungen bis zu Ende des achtzehnten Jahrhunderts; für die reifere Jugend dargestellt ; mit 176 Ill."/>
        <s v="... welcher die allgemeine Einleitung und die deutschen Bundesstaaten enthält"/>
        <s v="Neuer Jugendfreund, oder Ernst und Scherz in lehrreichen Gesprächen, Erzählungen, Anecdoten, Briefen usf. für die gebildete und erwachsene Jugend und ihre Freunde"/>
        <s v="Contenant ce qui regarde le ciel, &amp; les liaisons des différentes parties de l'univers avec les besoins de l'homme"/>
        <s v="Contenant Ce Qui Regarde l'Homme en Société"/>
        <s v="Für den Lehrer"/>
        <s v="Le Cabinet du jeune naturaliste, ou tableaux intéressans de l'histoire des animaux ..."/>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Reisen und Abentheuer Rolando's und seiner Gefährten"/>
        <s v="Bemerkungen über England und Reise nach Sicilien, mit besonderer Hinsicht auf den Charakter und die Lebensart der Seeleute"/>
        <s v="Der physikalische Jugendfreund oder faßliche und unterhaltende Darstellung der Naturlehre, mit der genauesten Beschreibung aller anzustellenden Experimente, der dazu nöthigen Instrumente, und selbst mit Beyfügung vieler belustigenden physikalischen Kunststücke"/>
        <s v="Voigt &amp; Günther's Orbis pictus; Bilderbuch zur Anschauung und Belehrung"/>
        <s v="Rinaldo's Reisen durch Deutschland"/>
        <s v="La science en miniature ou collection des arts et métiers utiles"/>
        <s v="Otto von Kotzebue's neue Reise um die Welt in den Jahren 1823 bis 1826; mit 4 Stahlstichen"/>
        <s v="Verunglückte Reise von Hamburg nach St. Thomas und Rückkehr über New-York und Kopenhagen; mit besonderer Hinsicht auf den Charakter und die Lebensart der Seeleute"/>
        <s v="Contenant l'histoire de la physique expérimentale"/>
        <s v="Reisen in dem Mittelmeere und in einigen der angränzenden Länder ; Theil 1"/>
        <s v="Reise von Messina nach Alicante, Iviza, Bona, Tarragona, Malta und Odessa, und Rückkehr nach Sicilien; mit besonderer Hinsicht auf den Charakter und die Lebensart der Seeleute"/>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Die Wunderwerke der Welt oder die schönsten Werke der Natur und des Menschen"/>
        <s v="Biographieen aus der Naturkunde, in ästhetischer Form und religiösem Sinne"/>
        <s v="Reisen in dem Mittelmeere und in einigen der angränzenden Länder ; Theil 5"/>
        <s v="Reise von London nach China und Rückkehr nach England; mit besonderer Hinsicht auf den Charakter und die Lebensart der Seeleute"/>
        <s v="Oeuvres Complettes De M. Berquin"/>
        <s v="Hellenikos mythologisch-malerische Reisen durch Griechenland, den Archipelagus, Sicilien und Unter-Italien, mit steter Rücksicht auf Wissenschaft, Kunst und Sitte der ältern und neuern Zeit"/>
        <s v="Unsere wichtigeren Giftgewächse"/>
        <s v="Bemerkungen über Sicilien, Reise von Messina nach Aegypten und Rückkehr nach jener Stadt; mit besonderer Hinsicht auf den Charakter und die Lebensart der Seeleute"/>
        <s v="Reise durch Unterwalden, Uri und Ursern über die Furca und Grimsel nach Interlaken; für d. Jugend beschrieben"/>
        <s v="Ausführlichere Darstellungen aus der Weltkunde, insbesondere aus der Erdkunde, Geschichte und Naturbeschreibung; Ein belehrendes und unterhaltendes Lesebuch für Schule und Haus"/>
        <s v="Neues Bilder-Allerley, aus dem Gebiete des Guten, Wahren, Nützlichen, Schönen und Unterhaltenden"/>
        <s v="Das Basedowische Elementarwerk"/>
        <s v="Lese-, Denk- und Sprachübungen, verbunden mit Aufgaben zu den ersten schriftlichen Arbeiten"/>
        <s v="Australien, Süd- und Mittel-Asien; mit acht illuminirten Kupfertafeln"/>
        <s v="Nouveau Buffon de la jeunesse, ou précis élémentaire de l'histoire naturelle"/>
        <s v="Die denkwürdigsten Erfindungen im neunzehnten Jahrhundert; für die reifere Jugend dargestellt ; mit 132 Ill."/>
        <s v="Reisen der Engländer zur Entdeckung einer nordwestlichen Durchfahrt aus dem nördlichen Polarmeere nach dem Stillen Ocean"/>
        <s v="I. Vaterländische Bilder aus Schlesien und Posen. II. Vaterländische Bilder aus Pommern"/>
        <s v="Contenant ce qui regarde le dehors &amp; l'interieur de la terre"/>
        <s v="Le Vaillants Reise in das Innere von Afrika; vom Vorgebirge der guten Hoffnung aus in den Jahren 1780-1785"/>
        <s v="Bilderbuch zum Nutzen und Vergnügen der Jugend"/>
        <s v="Erste Blikke in den weiblichen Wirkungskreis"/>
        <s v="Reise von Bern nach der Peters-Insel und in die Thäler und Gebirge des Cantons Neuenburg; für die Jugend beschrieben"/>
        <s v="Contenant ce qui regarde l'homme en societé"/>
        <s v="Afrika; mit acht illuminierten Kupfertafeln und einer Karte"/>
        <s v="Gallerie der merkwürdigsten Reiseabenteuer"/>
        <s v="Le Vaillants Reise in das Innere von Afrika; &lt;Beschluß&gt;"/>
        <s v="Bilder ausländischer Thiere; nebst ihrer kurzen Beschreibung. Zur angenehmen und nützlichen Beschäftigung der Kinder ; Als Fortsetzung der Bilder vaterländischer Thiere"/>
        <s v="Der Denkfreund; Ein lehrreiches Lesebuch für Volksschulen"/>
        <s v="Die Natur im Spätherbst und ihr Eindruck auf den Menschen"/>
        <s v="Was sollen wir spielen?; 380 der beliebtesten Jugend-, Turn- und Volksspiele für Schule, Haus, Vereine und Gesellschaftskreise"/>
        <s v="Die Lust- und Kinderreise durch das malerische Thüringen; Schilderung merkwürdiger Orte und Personen, Abenteuer, Geschichten und Anekdoten, für die lernbegierige Jugend"/>
        <s v="Streichholz-Spielereien; Kunststücke und Scherze nebst Auflösungen"/>
        <s v="Der Jugend Hausschatz; ein Buch für die reifere Jugend sowie zum Vorlesen im häuslichen Kreise ; nach den besten Quellen bearbeitet ; mit 12 fein colorierten Bildern"/>
        <s v="Physikalisches Spielbuch für die Jugend; zugleich eine leichtfaßliche Anleitung zu selbständigem Experimentieren und fröhlichem Nachdenken"/>
        <s v="Wanderungen und Streifzüge; die Kriechtiere, Lurche und Fische unserer Heimat"/>
        <s v="Entdeckungsreisen in der Wohnstube"/>
        <s v="Geschenk für junge Leute, welche sich in der Geometrie, in der Perspective und in der Zeichenkunst üben, auch verschiedene Sachen aus Pappe, Messing, und dergleichen, verfertigen und zusammensetzen lernen wollen"/>
        <s v="Auf blauem Wasser; ein Buch von der See für die deutsche Jugend"/>
        <s v="Großes illustriertes Spielbuch für Knaben; eine Auswahl der schönsten Spiele, anregender und unterhaltender Beschäftigungen und Belustigungen im Freien und im Zimmer"/>
        <s v="Bilder von Thierquälereien"/>
        <s v="Die Giftgewächse Deutschlands und der Schweiz in lithographirten und colorirten Abbildungen, mit erläuterndem Text; Zum Gebrauch in Volksschulen, Realanstalten und. Gymnasien und zum Selbstunterricht"/>
        <s v="Martin's allgemeine Naturgeschichte der drei Reiche für die Jugend bearbeitet; mit 16 kolorierten Tafeln und vielen in den Text gedruckten Holzschnitten"/>
        <s v="Neues Räthselbüchlein für die Jugend"/>
        <s v="Hundert Schnurrpfeifereien; anregende und ohne Vorübung oder umständliche Gerätschaften von Jedermann leicht ausführbare Unterhaltungen für Groß und Klein"/>
        <s v="Le magasin des écoliers; encyclopédie illustrée des récréations utiles et amusantes ; jeux. - exercices. - arts utiles et d'agrément ..."/>
        <s v="Der technologische Kinder- und Jugendfreund; Oder kurze und deutliche Beschreibung der Künste und Handwerke nebst einigen lehrreichen Erzählungen ; Mit 72 Kupfern"/>
        <s v="Unterhaltungen über Gegenstände aus dem Gebiete der Naturwissenschaften; die Wunder des Magnetismus ; ein Geschenk für Kinder reiferen Alters und zum Gebrauche für Lehrer, namentlich Hauslehrer"/>
        <s v="Schützet die Tiere!; Mahnworte an die Jugend"/>
        <s v="Naturgeschichte für Kinder; mit Kupfern"/>
        <s v="Naturlehre für Kinder; mit Kupfern"/>
        <s v="Entdeckungsreisen im Wald und auf der Heide; mit seinen lieben jungen Freunden und Freundinnen unternommen"/>
        <s v="Vier Tage in der sächsischen Schweiz, eine Erzählung besonders für die Jugend"/>
        <s v="Wanderungen am Meeresstrande; mit seinen jungen Freunden ausgeführt ; mit 101 Holzschnitten und 4 Buntbildern"/>
        <s v="Carstvo životnych v kartinach; 250 izobraženij dlja nagljadnago obučenija"/>
        <s v="Lehrbuch der Naturwissenschaften und der Geschichte für fähigere Kinder in Bürgerschulen so wie auch für wißbegierige Nichtgelehrte"/>
        <s v="Les merveilles du corps humain, ou notions familieres d'anatomie, a l'usage des enfans et des adolescens"/>
        <s v="Die Thierwelt; Charakteristiken"/>
        <s v="Die Schöpfung der Erde; die Urwelt und die Urgeschöpfe bis zum Auftreten des Menschen ; Blicke in das Erdinnere; Wanderungen in die Gebirgswelt, namentlich unseres Vaterlandes nach Kreuz und Quer ; mit reiferen Schülern unternommen"/>
        <s v="Der Schmetterlingssammler; Beschreibung und Abbildung der vorzüglichsten in Mitteleuropa heimischen Schmetterlinge ; nebst ausführlicher Anleitung, Schmetterlinge zu fangen, aus Raupen zu ziehen und eine Sammlung anzulegen ; mit 263 kolorierten Abbildungen auf 19 Tafeln"/>
        <s v="Illustriertes Experimentierbuch für die reifere Jugend; praktische Anleitung zum unterhaltenden und belehrenden Experimentieren auf den Gebieten der Physik und Chemie"/>
        <s v="Fritz, der Sammler; eine Geschichte für die Jugend"/>
        <s v="The book of games; or, a history of juvenile sports, practised at a considerable academy near London ; Illustrated by twenty-four copper plates"/>
        <s v="Récréations utiles ou collection de 30 petits exemples de dessin fort jolis, et très-faciles a copier a la plume ou au crayon ; pour l'amusement des enfans ; accompagnées de la description intéressante des animaux qui se trouvent dans chaque exemple"/>
        <s v="Räthselbuch"/>
        <s v="Grandpapa Pease's amusing addition"/>
        <s v="Naturgeschichte für die Jugend"/>
        <s v="Arte di costruire ogni sorta di oggetti in rilievo e in carta; per servire ad istruzione e passatempo della gioventu' d'amendue i sessi"/>
        <s v="Der Denkschüler oder Anregungen für Kopf und Herz, durch die nothwendigsten Grundbegriffe von der Natur und dem Wesen des Menschen; Ein Lehr- und Lesebuch für den Haus-, Schul- und Selbstunterricht, zu Begründung einer geordneten Geistesbildung"/>
        <s v="Anfangsgründe der Naturwissenschaft für die Jugend"/>
        <s v="Gemälde des Nordens; dargestellt in: Jakob Heemskerks und Wilhelm Barenz nördlicher Entdeckungsreise, und den merkwürdigen Abenteuern vier Russischer Bootsmänner auf Spitzbergen"/>
        <s v="Berufswahl; das technische Studium ; mit 16 Abb."/>
        <s v="The book of sports for boys and girls; containing games, recreations, and amusements for the play room and play ground, at home or at school"/>
        <s v="Neue Hand-Schatten; eine Reihe neuer und unterhaltender Schattenbilder mittelst der Hand darzustellen"/>
        <s v="Les Métamorphoses d'une goutte d'eau; suivies des aventures d'une fourmi, des guèpes, de la goutte de rosée, etc."/>
        <s v="Hygea; Taschenbuch für Jünglinge und Jungfrauen"/>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Neues Spielbuch für Mädchen; eine Auswahl des schönsten Spiele, anregender und unterhaltender Beschäftigungen und Belustigungen im Freien und im Zimmer"/>
        <s v="Ménagerie à l'amusement et à l'instruction de la jeunesse; par L. F. Jauffret; avec une succiucte zoologie, en trois langues"/>
        <s v="Abrégé de toutes les sciences, à l'usage des enfans; refondu, beaucoup augment́e &amp; corrigé dans toutes ses parties, afin de le rendre propre à l'usage des écoles des pays catholiques ;"/>
        <s v="Naturlehre für die Jugend"/>
        <s v="Gallerie der Menschen nach alphabetischer Ordnung; Ein Bilderbuch für die Jugend zur Erweiterung ihrer Kenntnisse und Befriedigung ihrer Wißbegierde ; mit 36. illum. Kupfern"/>
        <s v="Guatimozin über die Welt, die Erde und den Menschen; Kosmologisches Lehrbuch zum Unterricht seines Sohnes"/>
        <s v="Contenant ce qui regarde les animaux"/>
        <s v="Théatre De L'Enfance"/>
        <s v="Enthaltend Finnland, Lappland, Schweden, Dänemark, Norwegen, die Inseln Färöer und Island; mit acht illuminierten Kupfertafeln"/>
        <s v="Reise von Nantes nach den Antillen, und dann nach Schottland, England und der Insel Walcheren, mit besonderer Hinsicht auf den Charakter und die Lebensart der Seeleute"/>
        <s v="Reisen in dem Mittelmeere und in einigen der angränzenden Länder ; Theil 3"/>
        <s v="Contenant ce qui regarde le dehors &amp; l'intérieur de la terre"/>
        <s v="Contenant ce qui regarde l'homme considéré en lui-même"/>
        <s v="Tagebuch meiner Seereise von Emden nach Archangel und von da nach Hamburg; mit besonderer Hinsicht auf den Charakter und die Lebensart der Seeleute"/>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Tagebuch meiner Seereise von Emden nach Archangel, und von da zurück nach Hamburg; mit besonderer Hinsicht auf den Charakter und die Lebensart der Seeleute"/>
        <s v="Reisen in dem Mittelmeere und in einigen der angränzenden Länder ; Theil 2"/>
        <s v="Contenant ce qui regarde les animaux &amp; les plantes"/>
        <s v="Das europäische Rußland; mit acht illuminirten Kupfertafeln"/>
        <s v="Reise von Nantes nach den Antillen und von da nach Schottland, England und der Insel Walcheren; mit besonderer Hinsicht auf den Charakter und die Lebensart der Seeleute"/>
        <s v="Oeuvres Complettes De M. Berquin ..."/>
        <s v="Der meteorologische Jugendfreund oder faßliche und unterhaltende Darstellung der Lehre von den Lufterscheinungen und der Witterung; mit fünf Kupfertafeln"/>
        <s v="Reise von Hamburg nach Bordeaux und über Saint Louis nach Isle de France, mit besonderer Hinsicht auf den Charakter und die Lebensart der Seeleute"/>
        <s v="Reise von Messina nach Livorno, Genua, Savona, Catania, Neapel, Palermo und den ionischen Inseln, und über Malta und Triest nach Sachsen; mit besonderer Hinsicht auf den Charakter und die Lebensart der Seeleute"/>
        <s v="Reisen der Engländer zur Entdeckung einer nordwestlichen Durchfahrt aus dem nördlichen Polarmeere nach dem Stillen Ocean; für die Jugend bearbeitet; mit Stahlstichen"/>
        <s v="Großbritanien und Ireland; mit sieben illuminirten und einer schwarzen Kupfertafel"/>
        <s v="Afrique"/>
        <s v="Reise von Hamburg nach Bordeaux, und über Saint Louis nach Isle de France; mit besonderer Hinsicht auf den Charakter und die Lebensart der Seeleute"/>
        <s v="Beschreibung der Stadt Messina und Schilderung ihrer Einwohner; mit besonderer Hinsicht auf den Charakter und die Lebensart der Seeleute"/>
        <s v="Lehre vom richtigen Verhältnisse des Menschen zu den Schöpfungswerken, und die durch öffentliche Einführung derselben allein zu bewürkende algemeine Menschenbeglükkung"/>
        <s v="Sammlung interessanter und durchgängig zwekmäßig abgefaßter Reisebeschreibungen für die Jugend"/>
        <s v="Von den Käfern; Mit Kupfern"/>
        <s v="Kleine Bilder-Akademie für leselustige und lernbegierige Söhne und Töchter; Mit zwei und dreißig Kupfertafeln"/>
        <s v="Komplimentir- und Sittenbuch; für Personen bürgerlichen Standes in großen und kleinen Städten, dann zum Besten der Landleute, nebst einer Anweisung an den Tafeln geschickt zu tranchiren"/>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Der aufrichtige Kalendermann; Ein gar kurioses und nützliches Buch; Für die Jugend und den gemeinen Bürger und Bauersmann"/>
        <s v="Neueste Erdbeschreibung aller vier Theile der Welt und der wenig bekannten Länder nebst einer mathematischen Beschreibung der Erdkugel. Vorzüglich zum Unterricht der Jugend aufgesetzt und mit einem vollständigen Register versehenen von H. A. Kunstmann"/>
        <s v="Die Entdeckungen des fünften Welttheils oder Reisen um die Welt"/>
        <s v="Exempelbuch zum Gesundheitskatechismus"/>
        <s v="Gesundheitslehre für alle Stände; Ein Lese- &amp; Lehrbuch zum Gebrauch in Schulen"/>
        <s v="Unterweisung in den philosophischen und mathematischen Wissenschaften für die obern Classen der Schulen und Gymnasien; mit Kupfern"/>
        <s v="Beschäftigungsbuch für Mädchen; praktische Anleitung zu weiblichen Handarbeiten, Beschäftigungen mit Puppen, nützlicher häuslicher Thätigkeit, künstlerischen und Phantasie-Arbeiten, Zimmergärtnerei, Tierpflege im Hause und zur Unterhaltung jüngerer Geschwister"/>
        <s v="Anleitung zur Meßkunst; zum Gebrauche der deutschen Schulen in den kaiserl. königl. Staaten"/>
        <s v="Naturgeschichte für Kinder; mit Vierzehn Kupfertafeln"/>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Natur und Gott. Oder hundert und zwanzig Uebungen des Lesens, Denkens, Verstehens, Behaltens und Rechnens; Zur Grundlage des gemeinnüzigen Unterrichts in der Naturkunde und Gotteserkenntnis ; für den häuslichen Unterricht und di [!] unterste Klasse der Bürgerschulen"/>
        <s v="Puppenmütterchens Nähschule; Schnittmuster und Pausevorrichtung"/>
        <s v="Was ein Knabe wissen muss"/>
        <s v="Illustrirtes Spielbuch für Knaben; 1200 unterhaltende und anregende Belustigungen, Spiele und Beschäftigungen für Körper und Geist, im Freien sowie im Zimmer"/>
        <s v="Vor heiligen Toren; ein Aufklärungsbuch der Jugend zum Eintritt ins Leben und in den sittlichen Kampf ; ein Vademecum auch den Erziehern und Jugendfreunden"/>
        <s v="Künstler und Handwerker; in 24 Bildern nach dem A. B. C."/>
        <s v="Der aufrichtige Kalendermann; Der aufrichtige Kalendermann"/>
        <s v="Der aufrichtige Kalendermann; Ein gar kurioses und nützliches Buch ; Für die Jugend und den gemeinden Bürger und Bauersmann"/>
        <s v="Der aufrichtige Kalendermann; Ein gar kurioses und nützliches Buch ; Für die Jugend und den gemeinen Bürger und Bauersmann"/>
        <s v="Dr. A. B. Reichenbach's Naturhistorischer Bilder-Atlas; in 120 Tafeln für Schule und Haus ; Zur Belehrung in der Naturgeschichte der Thierwelt Reichenbach"/>
        <s v="Naturgeschichte für Kinder; von M. Georg Christian Raff, ordentlichen Lehrer der Geschichte und Geographie auf dem Lyceum zu Göttingen ; Mit Vierzehn Kupfertafeln ... Nebst einem besondern Anhange, Ueber die Naturlehre in Gesprächen für Kinder. Mit einer Kupfertafel"/>
        <s v="Turnspiele"/>
        <s v="Nußknacker auf Reisen; reichhaltige Sammlung von Original-Rätseln der verschiedensten Art"/>
        <s v="Jugendliche Pilgerschritte in die Werkstätte der Künste und Handgewerbe oder Gallerie der vorzüglichsten Künstler und Handwerker"/>
        <s v="Neue Bilder-Geographie für die Jugend und zum Selbstunterricht für Ungelehrte"/>
        <s v="Erster Blick in die Natur; eine Belehrung über die wichtigsten der uns umgebenden Naturgegenstände und Naturerscheinungen für die reifere Jugend"/>
        <s v="Der Thiergarten; eine Aufforderung an die Jugend zu heiterer Betrachtung der lebendigen Natur : in 16 Bildern entworfen u. auf Stein gez. durch Gustav Canton ; Text nach den neuesten und besten Hilfsquellen der Naturwissenschaft"/>
        <s v="Aangename verlustiging voor kinderen"/>
        <s v="Gallerie der Stände; Ein unterhaltendes und belehrendes Lese- und Bilderbuch für die Jugend zur Erweiterung ihrer Kenntnisse"/>
        <s v="Naturbilder aus der heimischen Vogelwelt; der deutschen Jugend gewidmet"/>
        <s v="Berufswahl; Armee und Marine ; mit 57 Abb."/>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s v="Die Pizzarro's, oder die Entdeckung und Eroberung von Peru"/>
        <s v="Der Schmetterlingszüchter; Lebens- und Entwicklungsweise unserer einheimischen Schmetterlinge ; nebst einer Anleitung zur Schmetterlingszucht"/>
        <s v="Räthselbuch mit Lösungen in Bildern"/>
        <s v="Fünfhundert Räthsel und Charaden für Kinder von 10-14 Jahren; zu erheiternden Denkübungen in Schulen und zu angenehmer und nützlicher Unterhaltung in häuslichen Kreisen ; nebst einem Anhang von 60 für denselben Zweck passenden Rechnungs-Beispielen"/>
        <s v="Wanderung eines Lehrers mit seinen Schülern durch das heilige Land; zur Belehrung und Erbauung für Schule und Haus"/>
        <s v="Die Thierschau; Abbildung und Beschreibung der merkwürdigsten Säugethiere und Vögel, nach den besten Hülfsmitteln für Kinder bearbeitet von Gustav Holting [i. e. Karl Gustav Winckelmann]. Mit 20 Bildertafeln"/>
        <s v="Teutscher Raupenkalender; eine genaue Beschreibung und Naturgeschichte d. in Teutschland u. den angrenzenden Ländern vorkommenden Schmetterlings-Raupen nach den Monaten ihres Vorkommens geordnet ; nebst einer Einleitung über ..."/>
        <s v="[Bilderbuch für Knaben]"/>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Physische Geographie oder natürliche Erdkunde für die Jugend"/>
        <s v="Die Bibel in Rätseln; Reimrätselreihen für jung und alt ; zum Gebrauch in Familie, Schule und Verein"/>
        <s v="Der Kindergarten und alles was da lebt und webt; fünfzig kleine Erzählungen über Thiere und Pflanzen, für Kinder bis zum achten Jahre"/>
        <s v="Raff im Gewande unserer Zeit; Naturgeschichte für Kinder"/>
        <s v="Erzählungen aus dem Leben der Vögel, Kriechtiere, Lurche, Fische, Weichtiere, Würmer, Krustentiere, Spinnen, Insekten und Strahltiere; ein Buch zur Unterhaltung und Belehrung für jung und alt"/>
        <s v="Kinder-Kochbüchlein; nebst einem Anhang von Küchenreimen u. Tischregeln"/>
        <s v="Bernhard Heinrich Blasche's Papparbeiter; oder Anleitung, in Pappe zu arbeiten ; Unserer Jugend und ihren Erziehern gewidmet ... Mit sieben Figurentafeln, hundert und dreiunddreißig Darstellungen enthaltend"/>
        <s v="Naturgeschichte für die Jugend beiderlei Geschlechts"/>
        <s v="Spiel und Arbeit; bildende Arbeiten und unterhaltende Spiele für Knaben und Mädchen ; mit 610 Textabb., 81 Buntdrucktaf. nebst 1 Titelbilde"/>
        <s v="Die Hausthiere im Verhältnisse zu den Gewerben, Wissenschaften und Künsten; Ein Buch zur Belehrung und Unterhaltung für die Jugend und ihre Freunde ; Nach dem Englischen bearbeitet"/>
        <s v="Physikalische Plaudereien; für 10- bis 14 jährige Schüler aller Schulgattungen"/>
        <s v="Das Buch der Jugend-Spiele und -Beschäftigungen für Knaben und Mädchen von 3-16 Jahren zur Unterhaltung und Belehrung"/>
        <s v="Der Wald; für Freunde der Natur, sowie für die reifere Jugend zum Gebrauch in Haus und Schule dargestellt"/>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Des deutschen Knaben Experimentirbuch; praktische Anleitung zum unterhaltenden und belehrenden Experimentiren auf den Gebieten der Physik und Chemie"/>
        <s v="Räthselkranz; Eine Auswahl des nach Inhalt und Form Gediegensten aus Zeitschriften und den meisten bis jetzt bestehenden Sammlungen von Räthseln, Charaden, Homonymen und Logogriphen"/>
        <s v="Gallerie der vorzüglichsten Künste und Handwerke; Ein lehrreiches und unterhaltendes Bilderbuch für die Jugend"/>
        <s v="Gesundheits-Unterricht in Fragen und Antworten"/>
        <s v="Das Buch der denkwürdigsten Entdeckungen auf dem Gebiete der Länder- und Völkerkunde in Erzählungen für die reifere Jugend"/>
        <s v="Der Mineraliensammle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Naturgeschichtliches Lesebuch für Schule und Haus oder anschauliche, leicht faßliche Belehrungen über die vornehmsten Gegenstände aus dem Thier-, Pflanzen- und Mineralreiche ; mit 66 in d. Text gedr. Holzschnitten"/>
        <s v="Uranos und Gäa oder der Himmel und die Erde mit ihren Welten und Bewohnern; ein Lesebuch zur lehrreichen Unterhaltung für die reifere Jugend"/>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Bilder-Repertorium zur leichten und unterhaltenden Vermehrung mannichfaltiger Kenntnisse für Kinder beiderlei Geschlechts in dem Alter von 5 bis 8 Jahren in drei Abtheilungen; Texte français et allemand"/>
        <s v="Naturkunde für kleine Kinder; Stoffe für Anschauungs- und Sprechübungen in Kleinkinderschulen und Unterklassen der Volksschulen"/>
        <s v="Joan Amos Comenii Orbis  pictus; renovatus et emendatus ; Cum imagine auctoris et 134 tabulis pictis"/>
        <s v="Das Tierreich"/>
        <s v="Das Pferd; Ein unterhaltendes Lese- und Bilderbuch für Knaben"/>
        <s v="Erster Leitfaden zum Schul-unterrichte nach Funke's technologischer Naturgeschichte; Zur allgemeinen Schul-encyclopädie gehörig"/>
        <s v="Entdeckungs-Reisen in der Wohnstube; mit seinen lieben jungen Freunden unternommen"/>
        <s v="Bilder aus der Weltkunde für die reifere Jugend"/>
        <s v="Jeux de l'enfance de la jeunesse"/>
        <s v="Der junge Pflanzenfreund; zur Veredelung des Gemüths und zur Belehrung für die reifere Jugend"/>
        <s v="Rätselraten im häuslichen Kreise; ein Ratgeber für Jung und Alt"/>
        <s v="Angenehme Unterhaltungen über den gestirnten Himmel, zur vorläufigen Kenntnis der Welt- und Himmelskörper; der Jugend gewidmet"/>
        <s v="Marmaduke Multiply's merry method of making minor mathematicians; or, the Multiplication Table"/>
        <s v="Ed. Vogel, der Afrika-Reisende; Schilderung der Reisen und Entdeckungen des Dr. Eduard Vogel in Central-Afrika, in der großen Wüste, in den Ländern des Sudan &lt;am Tsad-See, in Mußgo, Mandara, Sinder, Bautschi usw.&gt; ; nebst einem Lebensabriß des Reisenden"/>
        <s v="Der Käferfreund; praktische Anleitung zum Sammeln und Bestimmen der Käfer"/>
        <s v="Kunsthandwerker im Tierreich"/>
        <s v="Astronomische Jugend-Abende; eine leichtfassliche Einführung in die Wunder des Himmels ; mit vielen Abbildungen und Sternkarte"/>
        <s v="F. Berge's Naturgeschichte"/>
        <s v="Das große Buch der Kinderspiele"/>
        <s v="Des Kindes erstes Beschäftigungsbuch; praktische Anleitung zur Selbstbeschäftigung für jüngere Kinder ; zugleich für die Hand der Mutter und Kindergärtnerin"/>
        <s v="Der kleine Schmetterling-Sammler; Beschreibung und Abbildung der vorzüglichsten in Deutschland einheimischen Tag-, Dämmerungs-, Abend- und Nachtfalter ; nebst Anleitung zum Fangen, Aufspannen und Aufbewahren derselben ; mit vielen colorirten und schwarzen Abbildungen"/>
        <s v="Illustriertes Experimentierbuch für die reifere Jugend; praktische Anleitung zum unterhaltenden und belehrenden Experimentieren auf den Gebieten der Physik und Chemie von H. Emsmann und Dr. O. Dammer. Mit vielen erl. Abb. und 2 farb. Taf."/>
        <s v="Deutscher Räthselschatz für Jung und Alt; in 6 Büchern nach Altersstufen geordnet"/>
        <s v="Der kleine Naturforscher; naturgeschichtliche Bilder aus der heitmatlichen Flur für unsre Kleinen"/>
        <s v="Scenes in Europe; for the amusement and instruction of little tarry-at-home travellers"/>
        <s v="Die Reiche der Natur; Ein interessantes naturhistorisches Lesebuch für die erwachsenere Jugend"/>
        <s v="Das Wasser; eine Darstellung für gebildete Leser und Leserinnen"/>
        <s v="Der junge Handwerker und Künstler; Anleitung zur Herstellung nützlicher Gegenstände aus Papier, Pappe, Holz, Gips, Metall ; sowie zum Photographieren ; mit 580 Text-Abbildungen und 5 Tafeln"/>
        <s v="Das neueste und einfachste Kochbuch für Mädchen und angehende Hausfrauen bürgerlichen Standes, denen es an Gelegenheit zum mündlichen Unterrichte in der Kochkunst fehlt"/>
        <s v="Durch Wille zum Erfolg; Interessante Einblicke in das Reich der Erfindungs-, Natur- und Sprachgeschichte"/>
        <s v="Zonengemälde; Naturgeschichte und Völkerkunde vollständig in Wort und Bild. Bearbeitet von Traugott Bromme. mit 40. colorirten Tafeln"/>
        <s v="Der junge Pappkünstler; eine Anleitung für kleine und grosse Knaben zur Herstellung von allerlei leichten und nützlichen Arbeiten aus Papier und Pappe"/>
        <s v="The ocean and its inhabitants"/>
        <s v="China, das Land und seine Bewohner"/>
        <s v="Naturhistorisches Bilder-Büchlein; Ein Weihnachtsgeschenk für wißbegierige Kinder. Mit vielen ausgemahlten Kupfern"/>
        <s v="Der Gewerbefleiß; ein belehrendes Bilderbuch für artige Kinder"/>
        <s v="Les Arts et métiers ou les curieux secrets"/>
        <s v="Sammlung neuer Muster von Papparbeiten, dargestellt in Abbildungen derselben und ihrer Netze; nebst speciellen Anleitungen, die als Nachträge zum Papparbeiter zu betrachten sind"/>
        <s v="Naturgeschichte für die Jugend; mit 120 in Kupfer gestochenen Abbildungen"/>
        <s v="Das Süßwasser-Aquarium; eine Anleitung zur Herstellung und Pflege desselben ; mit 1 Titelbild und 61 in den Text gedruckten Holzschnitten"/>
        <s v="Berge's kleines Schmetterlingsbuch für Knaben und Anfänger"/>
        <s v="Elementarbuch der Insektenkunde vorzüglich der Käfer; nebst einer Anweis. d. Insekten zu erkennen... ; ein Geschenk für kl. Insektensammle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Die Eroberung der Luft; ein Luftschifferbuch ; mit 22 Tonbildern"/>
        <s v="Reise von Bern über die Gemmi und den Simplon nach den Borromäischen Inseln; für die Jugend beschrieben/  von Friedrich Meisne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300 geographische Charaden; Worträthsel und Räthselfragen zur Belehrung und Unterhaltung für die reifere Jugend"/>
        <s v="Die reinste Quelle jugendlicher Freuden, oder 300 Spiele zur Ausbildung des Geistes, Kräftigung des Körpers und zur geselligen Erheiterung im Freien wie im Zimmer; theils gesammelt, theils selbst bearbeitet und durch 37 Abbildungen erläutert von J. A. L. Werner, Leutnant ..."/>
        <s v="Liebhaber-Photographie; mit 67 Abb."/>
        <s v="Aus Schlesiens Tier- und Pflanzenleben; aus dem Buche der Natur ; mit 16 Abb."/>
        <s v="Pleasant Pages for young people; a book of instruction and amusement on the infant school system"/>
        <s v="Wilde Thiere; nach den Beobachtungen und Erzählungen von Naturforschern und Reisenden beschrieben"/>
        <s v="Guido und Minona oder Unterhaltungen zweier Freunde mit ihren Kindern"/>
        <s v="Die Heide"/>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Aus dem Tierleben"/>
        <s v="Der junge Experimentier-Künstler; Versuche mit der Elektrizität"/>
        <s v="Voyages de Chardin en Perse et autres lieux de l'Orient"/>
        <s v="Entwickelung des Erdballs und seiner Gesteinsformationen &lt;Geogenie&gt;"/>
        <s v="In den Werkstätten"/>
        <s v="Geschenk für meine Kinder, am Tage ihrer Verlobung oder Vollständiger Unterricht über die Erziehung der Jugend vom Keime an, bis in das mannbare Alter"/>
        <s v="Vorlagen für den Spiel- und Bildungs-Baukasten für Kinder jedes Alters"/>
        <s v="Das Buch der Arbeit"/>
        <s v="Die Sammlung"/>
        <s v="Das Wissenswürdigste für Kinder"/>
        <s v="Recueil de voyages intéressans pour l'instruction et l'amusement de la jeunesse"/>
        <s v="Die kleinen Freunde der Naturgeschichte"/>
        <s v="Der algebraische Jugendfreund oder populäre Darstellung der Grundlehren der Algebra für Anfänger"/>
        <s v="Die Feierstunde, ein Buch zur Unterhaltung und Belehrung für Jedermann, besonders auch für die zu bildende Jugend in Städten und auf dem Lande"/>
        <s v="Naturwissenschaften"/>
        <s v="Pinnock's catechism of mineralogy"/>
        <s v="Der Bau und die Einrichtung der Schiffe"/>
        <s v="Stadt und Land; naturgeschichtliche Streifzüge in Mitteldeutschland mit seinen jungen Freunden unternommen ; mit 100 Abbildungen, 3 Tondruck- sowie 1 bunten Titelbilde"/>
        <s v="Allerhand Experimente aus dem Gebiete der Physik mit meist selbst gebauten Apparaten"/>
        <s v="Pflanzenleben in Feld und Garten"/>
        <s v="A catechism of the geology, containing an account of the various changes which the surface of the earth has undergone, and the causes and effects of these changes"/>
        <s v="Stadt und Land; Streifzüge in Mitteldeutschland ; mit seinen jungen Freunden unternommen ; mit 102 Abb., einem Tondruck- und einem bunten Titelbilde"/>
        <s v="physikalische Kinderfreund"/>
        <s v="The new Children's encyclopædia"/>
        <s v="Im Süden; eine Alpenreise ; mit seinen jungen Freunden und Freundinnen unternommen ; mit 86 Text-Abb., einem Tondruck- und einem bunten Titelbilde"/>
        <s v="Botanik"/>
        <s v="Kinder-Conversations-Lexikon"/>
        <s v="Histoire Des Chiens Célébres"/>
        <s v="Colonies in Asia, Africa and Australia"/>
        <s v="Onkel Brisson's interessante Abend-Erzählungen im Kreise seiner Kinder in belehrenden Unterhaltungen über das Ausserordentliche in der Natur und Kunst"/>
        <s v="die Vögel enhaltend; Mit 16 Schautafeln in 62 Abbildungen"/>
        <s v="Die Natur und die Menschen"/>
        <s v="Children's magazine"/>
        <s v="Bilder und Scenen aus Amerika; nach vorzüglichen Reisebeschreibungen für die Jugend"/>
        <s v="Scotland"/>
        <s v="Schienen, Weichen, Kreuzungen, Brücken, Tunnels etc.; ein Beitrag zur Förderung der Handfertigkeit in der Familie"/>
        <s v="A catechism of the first principles of natural history"/>
        <s v="Die Lehre vom Bau und der Zusammensetzung der festen Erdrinde &lt;Geognosie&gt;"/>
        <s v="Poissons"/>
        <s v="Bilder und Scenen aus Afrika; nach vorzüglichen Reisebeschreibungen für die Jugend"/>
        <s v="Natural history reader"/>
        <s v="Aus dem Leben unserer Vögel"/>
        <s v="Umfassend die Flora der ersten Jahreshälfte"/>
        <s v="Umfassend die Flora der zweiten Jahreshälfte"/>
        <s v="Die Völker der Erde, ihr Leben, ihre Sitten und Gebräuche"/>
        <s v="J. Staub's Bilderwerk zum Anschauungsunterricht für jüngere Kinder"/>
        <s v="Catechism of horticulture"/>
        <s v="Kupfersammlung zur Funk'schen Naturgeschichte"/>
        <s v="Die Fahrten und Abenteuer des Lieutenant Ferdinand von Wrangel auf der Reise von Petersburg nach der Nordostküste von Sibirien; für die Jugend und ihre Freunde"/>
        <s v="Colonies in Europe and America"/>
        <s v="Minor morals"/>
        <s v="Bäume und Sträucher"/>
        <s v="Handbuch der Naturgeschichte"/>
        <s v="A-K"/>
        <s v="Von den Eigenschaften der irdischen Körper und von den Naturbegebenheiten auf Erden; mit zwanzig Kupfertafeln"/>
        <s v="Joh. Amos Comenii Orbis sensualium pictus; Quvadrilingvis Emendatus ; Hoc est: Omnium fundamentalium in mundo Rerum, &amp; vitâ Actionum, Pictura &amp; Nomenclatura, Germanica, Latina, Italica, &amp; Gallica ; Cum Titulorum Indicibus atque Vocabulorum Dictionariolis"/>
        <s v="Naturgeschichte für Kinder; Mit 14 Kupfertafeln"/>
        <s v="M. Georg Christian Raff, ausserordentlichen Lehrers der Geschichte und Geographie auf dem Liceum zu Göttingen Geographie für Kinder zum Gebrauch auf Schulen"/>
        <s v="Coup D'Oeil Sur Le Tableau De La Nature; A L'Usage Des Enfans"/>
        <s v="Kupfer-Sammlung besonders zu Funke Naturgeschichte und Technologie aber auch zu jedem anderen Lehrbuche der Naturgeschichte brauchbar; Zu vier und zwanzig Blättern ; Zur allgemeinen Schulencylopädie gehörig"/>
        <s v="Operis Elementaris Pars Quarta"/>
        <s v="Operis Elementaris Pars Tertia"/>
        <s v="Operis Elementaris Pars Prima"/>
        <s v="Operis Elementaris Pars Secunda"/>
        <s v="Das Buch fürs zweite Kindesalter, oder angenehme Unterhaltung über die Naturgeschichte der Thiere, nebst lehrreichen Erzählungen; Mit illuminirten Kupfern"/>
        <s v="Naturgeschichte für Kinder, von M. Georg Christian Raff, ausserordentlichen Lehrer der Geschichte und Geographie auf dem Lyceum zu Göttingen. Mit Eilf Kupfer-Tafeln"/>
        <s v="Tägliches Handbuch für die Jugend"/>
        <s v="Johann Hübners Kurtze Fragen Aus der Neuen und Alten Geographie; Bis auf gegenwärtige Zeit continuiret, auch hin und wieder vermehret, Und mit einer nützlichen Einleitung Vor die Anfänger, Auch mit einer Vorrede von den besten Land-Charten vermehret"/>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Kurz verfasste Kinder-Geographie; in acht und vierzig Lectionen eingetheilet, und mit den benöthigten Charten versehen"/>
        <s v="Zoologie"/>
        <s v="July to december"/>
        <s v="Das Meer mit seinen physischen und chemischen Eigenschaften"/>
        <s v="I. Frühling. II. Sommer"/>
        <s v="Geographisches Lehrbuch für die ersten Anfänger, oder die unterste Klasse"/>
        <s v="Bilder und Scenen aus Europa; nach vorzüglichen Reisebeschreibungen für die Jugend"/>
        <s v="England &amp; Wales"/>
        <s v="Pinnock's catechism of the elements of botany"/>
        <s v="Pinnock's catechism of anatomy ; for the instruction of youth in the first principles of that science"/>
        <s v="A catechism of conchology; containing a pleasing and familiar description of the construction and classification of shells, according to the Linnæan system ; with examples of each class"/>
        <s v="Physik in Bildern"/>
        <s v="..., welche die Zoologie enthält"/>
        <s v="Von den Himmelskörpern; mit neunzehn Kupfertafeln"/>
        <s v="Connoissances Les Plus Nécessaires Tirées De L'Étude De La Nature Et Des Arts Et Métiers; Destinées A La Jeuness Du Moyen Age"/>
        <s v="welcher das Pflanzenreich und Mineralreich enthält"/>
        <s v="Contenant ce qui regarde les dehors et l'intérieur de la terre"/>
        <s v="A catechism of agriculture; in which a pleasing and interesting account of the most approved methods of cultivating the earth has been attempted"/>
        <s v="Allerlei vom Leben der Pflanzen"/>
        <s v="Beyträge zur Bildung des jungen Staatsbürgers; Ein Lesebuch für Österreichs Jugend"/>
        <s v="III. Herbst. - IV. Winter"/>
        <s v="Des Orbis Pictus zweite Abtheilung, oder unterhaltendes und belehrendes Lesebuch für die erwachseneren Knaben und Mädchen; Eine erklärende Beigabe zu den mit der ersten Abtheilung gelieferten Kupfertafeln"/>
        <s v="Les récréations instructives"/>
        <s v="Die fröhliche Reise nach Thüringen; Für die Jugend und ihre Freunde von *r [i. e. Gottfried Wilhelm Becker] ; Mit 2 Ansichten"/>
        <s v="Des Orbis Pictus erste Abtheilung, oder unterhaltendes und belehrendes Bilderbuch für Kinder des zartern Alters"/>
        <s v="Bilder und Scenen aus Asien und Australien; nach vorzüglichen Reisebeschreibungen für die Jugend"/>
        <s v="Naturstudien"/>
        <s v="... welcher das Thierreich enthält."/>
        <s v="Emerson's erstes Rechnenbuch für Kinder; nach d. in d. vereinigt. Staaten von Nordamerika allgemein eingeführten Werkchen, zur Beförderung eines zweckmäß. Elementarunterrichts im Rechnen"/>
        <s v="Die Wunder des Glaspalastes; ein Festgeschenk für die Jugend"/>
        <s v="Joan. Amos. Comenii Orbis Pictus"/>
        <s v="Häusliche Kleinkunst und Bastelarbeit in Wort und Bild; ein Beschäftigungsbuch für alle, die am eigenen Werk Freude haben, und die mit Selbstgeschaffenem erfreuen wollen"/>
        <s v="Gefiederte Baukünstler; Charakterschilderungen aus der Vogelwelt : mit besonderer Berücksichtigung der Nestbauart der Vögel"/>
        <s v="Blicke in das Leben der Thiere oder Forschungen über die Thierseele"/>
        <s v="Elémens de la grammaire française"/>
        <s v="Die Naturlehre als Hinleitung zur religiösen Naturbetrachtung; zum Gebrauche für Volksschulen"/>
        <s v="Neue Bilder-Geographie für die Jugend; nach der Congreß-Acte vom Jahre 1815, den letzten Friedensschlüssen und den neuesten Verträgen"/>
        <s v="Handbüchlein zur angenehmen und nützlichen Beschäftigung für junge Damen, oder Encyclopädie der vorzüglichsten weiblichen Kunstarbeiten, namentlich des Zuschneidens und Nähens der Wäsche ... ; Mit 88 Abbildungen"/>
        <s v="Entdeckungsreisen in Feld und Flur; mit seinen lieben jungen Freunden und Freundinnen unternommen"/>
        <s v="Erzählungen über Gegenstände aus den drey Reichen der Natur; Ein belehrendes Bilderbuch"/>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F. Martin's Naturgeschichte für die Jugend; mit dreihunderteinundzwanzig Abbildungen"/>
        <s v="Joh. Amos Comenii Orbis sensualium pictus quadrilinguis; Hoc est: Omnium fundamentalium in mundo rerum et in vita actionum pictura et nomenclatura, Latina, Polonica, Gallica, et Germanica"/>
        <s v="Die Pflege der Haustiere"/>
        <s v="Naturgeschichte einer Kerze; sechs Vorlesungen für die Jugend ; mit einem Lebensabriß Faraday's"/>
        <s v="Wir machen uns ein Pflanzen-Spiel und lernen dabei schnell und viel"/>
        <s v="Kinder-Conversations-Lexikon [Kinderkonversationslexikon]; eine Gabe für die wiß- und lernbegierige Jugend"/>
        <s v="Benigna oder Das Leben der Natur; Eine Vorschule der Naturgeschichte ; Lesebuch für die Jugend"/>
        <s v="Die Entdeckung des Nigers in Afrika; Eine unterhaltende und belehrende Reisebeschreibung für die Jugend"/>
        <s v="Spiele zur Uebung und Erholung des Körpers und des Geistes"/>
        <s v="Dreihundert Rätsel für den Schulgebrauch"/>
        <s v="Das Verkehrswesen"/>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Galerie des voyages pittoresques dans l'Asie, l'Afrique, l'Amérique et les terres Australes; pour la jeunesse ; avec la traduction allemande en face et 8 planches coloriées soigneusement, représentant les costumes de ces peuples"/>
        <s v="Encyclopédie des enfans ou abrégé de toutes les sciences à l'usage des écoles des deux sexes"/>
        <s v="Anekdoten aus der Thiergeschichte; Ein Lesebuch für die Jugend. Mit 12 Kupfern [von C. G. Eichler]"/>
        <s v="The little folks' picture natural history; first glimpses of the animal world"/>
        <s v="Kurze und leicht faßliche Belehrung der Jugend über die verschiedenen Arten von Feuersgefahren und über die Mittel denselben vorzubeugen"/>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écreátions physique"/>
        <s v="Der Thiergarten zu Lilienthal; ein unterhaltendes naturgeschichtliches Bilder- u. Lesebuch für Knaben und Mädchen"/>
        <s v="Geographie Des Enfans, Ou Methode Abregée De La Geographie; Divisée par Leçons; avec la Liste des principales Cartes nécessaires aux Jeunes gens"/>
        <s v="Räthselnüßchen nebst Nußknacker zum Aufknacken für brave, dickbackige Kinder"/>
        <s v="Die Sänger im Frühlingshaine, oder Beschreibung der vorzüglichsten einheimischen Sangvögel; Erzählungen und Gedichte über dieselben, zur Belehrung und Warnung vor Mißhandlung der Vögel und ihrer Brut"/>
        <s v="Der Kinderfreund auf dem Lande; ein Geschenk für die ländliche Jugend"/>
        <s v="Die Wunder der Natur und die Wunderwerke der Welt, oder Vater Brissons Unterhaltungen mit seinen Kindern über Natur- und Kunstmerkwürdigkeiten; Ein physikalisches und belehrendes Bilderbuch ; Mit 32 colorirten Abbildungen"/>
        <s v="Berufswahl; die vier Fakultäten"/>
        <s v="Der Thiergarten; eine Aufforderung an d. Jugend zu heiterer Betrachtung d. lebendigen Natur ; Text nach d. neuesten u. besten Hilfsquellen d. Naturwiss."/>
        <s v="Niedere Pflanzen"/>
        <s v="Aus dem Leben der Insekten"/>
        <s v="Reisen der Zöglinge zu Schnepfenthal"/>
        <s v="Tiere und Pflanzen in Wald und Feld"/>
        <s v="..., welche die Botanik und Mineralogie enthält"/>
        <s v="Der physikalische Kinderfreund"/>
        <s v="L - Z"/>
        <s v="Ireland"/>
        <s v="Von Spanien, Portugal, Frankreich, und Italien. Nebst einer Melodie nach Belieben beym Claviere zu singen"/>
        <s v="Erste 53 Tafeln"/>
        <s v="In 47 Kupfertafeln"/>
        <s v="Ein Schock Weihnachtsnüsse; nebst zugehörigem Nussnacker für Kinder und Erwachsene"/>
        <s v="Kleine Sternkunde; mit 73 Abb."/>
        <s v="Neuestes Bilderbuch zur Belehrung und Unterhaltung; [500 illuminierte Abbildungen auf 28 Tafeln und colorirtem Titel, mit einer Weltkarte und ausführlicher Beschreibung in deutscher, französischer und englischer Sprache]"/>
        <s v="Zeichenapparate für das technische Zeichnen; nebst Anleitung für den Gebrauch der Zeicheninstrumente ; nebst Anhang: Das Kolorieren von Plänen ; ein Beitrag zur Förderung der Handfertigkeit in der Familie"/>
        <s v="Kleines Bilder A. B. C."/>
        <s v="Kartiny iz estestvennoj istorii; s nazvanijami na trech jazykach"/>
        <s v="Heinrich Rebau's Naturgeschichte für Schule und Haus; eine gemeinfaßliche und ausführliche Beschreibung aller drei Reiche der Natur"/>
        <s v="Naturgeschichte für Kinder, von M. Georg Christian Raff, ordentlichem Lehrer der Geschcihte und Geographie auf dem Lyceum zu Göttingen"/>
        <s v="Butterflies and moths; shown to the children ; 48 coloured pictures"/>
        <s v="Arbeiten mit Zigarrenkisten; allerhand Winke und Anregungen für fleissige Hände"/>
        <s v="Bewundernswürdige Anecdoten von Thieren; zur Belehrung und Unterhaltung für die Jugend beiderlei Geschlechts ; mit 1 Kupfer"/>
        <s v="Der kleine Papparbeiter oder deutliche Anweisung in Pappe zu arbeiten für Kinder"/>
        <s v="La vie des fleurs"/>
        <s v="Spiegel der Natur; ein Lesebuch zur Belehrung und Unterhaltung"/>
        <s v="Naturschutz, Haus und Schule"/>
        <s v="Der lustige Maler; ein humoristisches Malbuch mit lustigen Versen"/>
        <s v="Kurze Darstellung des Planetensystems unserer Sonne, so weit es für den etwas reifern Verstand der Jugend, aber ohne mathematische Kenntnisse begreiflich ist; zur weitern Erklärung beym mündlichen Unterricht entworfen"/>
        <s v="Großes Räthselbuch [Rätselbuch]; für die reifere Jugend ; mit Titelbild"/>
        <s v="Das Leben der Natur; eine Vorschule der Naturgeschichte ; Lesebuch für Schulen und Familien"/>
        <s v="Wen soll ich malen?; Ein Bilderbuch"/>
        <s v="Wunder der sinnreichsten Karten- und Rechnungs-Künste, so wie der interessantesten, leicht auszuführenden chemischen, optischen, physikalischen und ökonomischen Zauberkünste; Zum Nutzen und Vergnügen für Jedermann ; Insbesondere auch für lebensfrohe Gesellschaften"/>
        <s v="Mes jolis jeux; album illustré de 675 gravures et de 4 planches en couleurs"/>
        <s v="Münchner Spielbuch für Knaben- wie Mädchen- Volks- und Mittelschulen"/>
        <s v="The boy's own book of the manufactures &amp; industries of the world"/>
        <s v="Wanderungen durch die Natur; Wiese, Moor und Heide"/>
        <s v="Naturgeschichtliche Bilder für Schule und Haus; Zoologie, Botanik, Mineralogie ; 244 Tafeln mit 1060 Holzschnitten und mehr als 1200 Aufgaben"/>
        <s v="Biographien aus der Naturkunde, in ästhetischer Form und religiösem Sinn; nebst e. Vorw. über d. ästhet. Seite d. naturkundl. Unterrichts"/>
        <s v="Reisen der Brüder Schomburgk in Britisch-Guiana; Im Auszug für das größere Publikum und die Jugend bearbeitet"/>
        <s v="Die Künste des menschlichen Lebens in Beziehung auf Nahrung, Kleidung und Wohnung; In einer Reihe Briefen"/>
        <s v="Der junge Elektrotechniker; mit 152 Abb."/>
        <s v="Lord Makartney's Gesandtschaftsreise nach China"/>
        <s v="Kantner's illustrated book of objects, containing over 2000 fine engravings with explanations in English and German"/>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Der Bauerknabe als Mechaniker oder Was Nachdenken thut"/>
        <s v="Naturgeschichte für die Jugend beiderlei Geschlechts; Mit 198 Abbildungen auf 24 Tafeln"/>
        <s v="Entdeckungsreisen im Wald und auf der Heide; mit seinen lieben jungen Freunden und Freundinnen unternommen ; mit 130 Textabb, 4 Tonbildern, 2 Taf. Naturselbstdr. u. 1 Buntbilde"/>
        <s v="Naturgeschichte der vierfüßigen Thiere für die Jugend ; Mit Kupfern"/>
        <s v="Kochbüchlein für die Puppenküche; oder erste Anweisung zum Kochen ; für Mädchen von 8 - 14 Jahren"/>
        <s v="Die Jahreszeiten; in Bildern zum Anschauungs-Unterricht für die Jugend in Schule und Haus ; 30 in feinstem Farbendr. ausgeführte Doppelfolio-Taf."/>
        <s v="Naturhistorische Unterhaltungsstunden für Kinder"/>
        <s v="Wie Auguste und Wilhelmine ihre Puppe erzogen"/>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licke aus der Schule in das Leben, in die Schöpfung der Welt und in die Kulturgeschichte der Menschheit; ein Buch für Schule und Haus, und ein Handbuch für Lehrer zur Belebung des Unterrichts"/>
        <s v="Der kleine Raff, oder Vater Gotthold's Unterhaltungen mit seinen Kindern über die Reiche der Natur; eine Naturgeschichte für die liebe Jugend"/>
        <s v="Anecdotes of animals; Selected by a lady, for the amusement of her children"/>
        <s v="Soziales Wandern"/>
        <s v="Die Völker Südafrika's; nach Augenzeugen geschildert; und die Geschichte der Mussetse"/>
        <s v="Der Gesundheitsfreund der Jugend; oder praktische Anweisung, wie man in der Jugend den Grund zu einer dauerhaften Gesundheit legen und sie bis ins späteste Alter erhalten könne"/>
        <s v="Neue Bilder-Schule; enthält: das Merkwürdigste aus der Moral, Natur- und Weltgeschichte ; ein nüz[!]liches Lesebuch für die erwachsene Jugend"/>
        <s v="Naturgeschichte des Thier-, Pflanzen- und Mineralreichs für Kinder; sowohl zum Selbst- als Privat- und öffentlichen Unterricht"/>
        <s v="Naturgeschichte der 3 Reiche; mit 520 Abbildungen und beschreibendem Text"/>
        <s v="Die kleine Köchin"/>
        <s v="J. C. F. GutsMuths' Spiele zur Übung und Erholung des Körpers und Geistes; gesammelt und bearbeitet für die Jugend, ihre Erzieher und alle Freunde unschuldiger Jugendfreuden"/>
        <s v="Neckräthselbuch; Räthselfrägen und Volksräthsel zur Lust und Lehr' für das reifende, begreifende Jugendalter von 10-1000 Jahren"/>
        <s v="Les récréations de la campagne"/>
        <s v="Räthselhafte Dinge oder Wie sich die Steine bewegen; Einführung in die Grundgesetze der Natur ; Erlebnisse und Schilderungen während einer Ferienreise"/>
        <s v="Naturstudien in Wald und Feld; Spaziergangs-Plaudereien ; ein Buch für die Jugend"/>
        <s v="Naturgeschichte für Kinder, von M. Georg Christian Raff, ordentlichem Lehrer der Geschichte und Geographie auf dem Lyceum zu Göttingen. Nach des Verfassers Tode besorgt von M. F. A. A. Meyer. Mit vierzehn Kupfertafeln"/>
        <s v="Recueil de cartes géographiques, plans, vues et médailles de l'ancienne Grèce, rélatifs au voyage du jeune Anacharsis, précédé d'une analyse critique des cartes"/>
        <s v="Wunder aus dem Pflanzenreiche"/>
        <s v="Die Emanzipation der Kinder; eine Rede an die Schuljugend"/>
        <s v="Astronomie et météorologie à l'usage des jeunes personnes; d'après Arago, Laplace et W. Herschell ; orné de planches grav. sur acier"/>
        <s v="Der Käfersammler; unsere größeren Käferarten in Wort und Bild ; mit über 500 Abbildungen in Farbendruck auf 20 Tafeln"/>
        <s v="Lehrbuch der Naturgeschichte für den ersten Unterricht"/>
        <s v="Das Buch wunderbarer Erfindungen; in Erzählungen für die reifere Jugend"/>
        <s v="Blätter aus dem Buche der Natur"/>
        <s v="Der frohe Schüler; Eine Sammlung geeigneter Spiele und Gesänge zur Beförderung unschuldiger Erholungen in Familie und Schule ; mit besonderer Rücksicht auf Jugendfeste"/>
        <s v="Wanderungen durch die Sternenwelt; ein Geschenk für die reifere Jugend ; mit 12 col. Kupfern"/>
        <s v="Die Naturlehre; als kurzer Inbegriff der Sternkunde, der Physik sammt Chemie und der Lehre von der Erdbildung ; für Schulen und Familien"/>
        <s v="Rätselschatz; eine Sammlung deutscher poetischer Rätsel, Charaden, Homonyme, Palindrome, Anagramme, Arithmogriphe, Logogriphe, Rösselsprünge und Citaten-Rätsel"/>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Thiergeschichten für Kinder von 7 bis 10 Jahren; Nach v. Humboldt, Bingley, Shaw, Davy u. A. von L. Oland ; Mit zwölf feinen Holzschnitten"/>
        <s v="Belehrende Unterhaltungen aus der Geschichte, der Natur-, Erd- und Menschenkunde und der Technologie für die reifere Jugend; mit 42 Lithographien"/>
        <s v="Des Kindes erstes Rechenbuch; Hans Fixundfertig, der kleine Rechenmeister ; ein heiter-praktisches Rechenbuch in Wort und Bild für den ersten häuslichen Unterricht"/>
        <s v="Ein Mund voll Brot; Briefe an ein kleines Mädchen über das Leben der Menschen und Thiere"/>
        <s v="Der junge Künstler; ein Bilderbuch für kleine Maler"/>
        <s v="Spiel und Sport"/>
        <s v="E. A. Roßmäßlers Flora im Winterkleide; neu bearbeitet und durch eine Biographie E. A. Roßmäßlers vermehrt ; mit über 150 kolorierten und lithographierten Abbildungen, 5 in den Text gedruckten Holzschnitten und einem Porträt des Verfassers"/>
        <s v="Unterhaltende Belehrungen aus der Naturgeschichte, Naturlehre und Vaterlandskunde; verbunden mit leichten Uebungen im Kopfrechnen"/>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Signale in Krieg und Frieden; mit 5 Tafeln und zahlreichen Abbildungen im Text"/>
        <s v="Neues Puppen-Kochbuch; eine nützliche Gabe für junge Mädchen"/>
        <s v="Räthselbüchlein für Kinder"/>
        <s v="Krieg und Frieden im Tierreiche"/>
        <s v="Die fleißige Puppenschneiderin; Anleitung und Muster zur vollständigen Bekleidung einer Puppe"/>
        <s v="Der kleine Raupen-Sammler; Beschreibung u. Abb. der vorzüglichsten deutschen Tag-, Abend- u. Nachtfalter-Raupen. Nebst Anleitung wie solche aufzufinden u. wie sie zu verpflegen sind, um schöne Schmetterlinge daraus zu erziehen. Mit vielen colorirten Abb."/>
        <s v="Die Eroberung der Luft; ein Handbuch der Luftschiffahrt und Flugtechnik ; nach den neuesten Erfindungen und Erfahrungen gemeinverständlich dargestellt für alt und jung"/>
        <s v="Les jeunes Physiciens"/>
        <s v="Ny Orbis pictus, p°a fransyska och svenska; til öfning för ungdom i Franska Spr°akets lärande"/>
        <s v="Das Meer und die merkwürdigsten Seereisen unserer Zeit; der Jugend lehrreich erzählt"/>
        <s v="Oeconomische Naturgeschichte für den deutschen Landmann und die Jugend in den mittleren Schulen"/>
        <s v="150 colorirte Abbildungen der für den ersten Unterricht wichtigsten Gift- und Kulturpflanzen"/>
        <s v="Abbildungen der merkwürdigsten Gegenstände aus dem Thier-, Pflanzen- und Mineral-Reiche; zu Funke's und jedem andern Lehrbuche der Naturgeschichte brauchbar ; in vier und zwanzig Blättern"/>
        <s v="Europa's Länder und Völker"/>
        <s v="In die Natur!"/>
        <s v="L'Encyclopédie enfantine, ou magazin pour les petits enfans"/>
        <s v="Contenant ce qui regarde le dehors &amp; l'intérieur de la Terre; Suite de la 2. partie"/>
        <s v="Der Münzen-, Siegel- und Briefmarkensammler; nebst Anleitung zur Herstellung von Abgüssen und Abdrücken"/>
        <s v="Dampf"/>
        <s v="Geographische Skizzen; Asien, Amerika, Afrika, Australien"/>
        <s v="Paraguay und Tukuman, in historischer, statistischer und naturhistorischer Hinsicht; Ein interessantes Lesebuch für die Jugend ; Mit ausgemahlten Kupfern"/>
        <s v="Symes Reise ins Reich Burmhan, Woodard's Schicksale auf Celebes, Bligh's Fahrt auf einem Boot von Tofoa nach Timor und Turner's Reise in Butan und Tibet; nebst einer Übersicht von Hinterindien und den ostindischen Inseln; für die Jugend und andere Leser"/>
        <s v="Alexander v. Humbolds Reisen um die Welt und durch das Innere von Südamerika"/>
        <s v="Des Schotten Sir Georg Stuart Mackenzie Reise durch Island und des Engländers John Ross Reise zur Ausforschung des Baffins-Busens und einer Durchfahrt nordwestlich von Grönland; für die Jugend und andere Leser"/>
        <s v="Versuch einer practischen Anweisung für Schullehrer, Hofmeister und Aeltern, welche die Verstandeskräfte ihrer Zöglinge und Kinder auf eine zweckmäßige Weise üben und schärfen wollen"/>
        <s v="Erzählungen und Schilderungen vom Seelen- und Wanderleben, von der Lebensweise, der Jagd, dem Fange, und der Zähmung der Tiere ; mit 78 Illustrationen"/>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Nouvelle histoire naturelle"/>
        <s v="Welcher Afrika enthält"/>
        <s v="Ländliche Spatziergänge in Gesprächen"/>
        <s v="Welcher Polynesien enthält"/>
        <s v="Reise von Alexandrien durch die Wüste und Palästina"/>
        <s v="Bilderbuch für Kinder"/>
        <s v="Bilderwerk zum Anschauungsunterricht für jüngere Kinder"/>
        <s v="Brasilien, in historischer, statistischer und naturhistorischer Hinsicht; Ein interessantes Lesebuch für die Jugend ; Mit ausgemahlten und schwarzen Kupfern"/>
        <s v="Reise nach dem Falkensteine, Selkethale, Mägdesprunge, Alexisbade und der Silberhütte"/>
        <s v="Des Pfarrers Johann Campbell's beide Reisen in Süd-Afrika und James Prior's Kundschaftsreise nach der Ostküste von Afrika"/>
        <s v="Das Thierreich"/>
        <s v="Für die ganz Kleinen"/>
        <s v="Für die Kleinen zwischen 5 und 8 Jahren"/>
        <s v="Der geometrische Jugendfreund oder populäre Darstellung der Grundlehren der Geometrie und Trigonometrie für Anfänge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Der sichtbaren Welt Erster Theil: Aller vornehmsten Weltdinge, und menschlichen Handlungen, Abbildung und Benahmung"/>
        <s v="Burkhardt's Reise durch Syrien, Palästina, Aegypten und Nubien nach Arabien und Salt's zweite Reise nach Abyssinien; für die Jugend und andere Leser"/>
        <s v="Welcher die Thiere und Pflanzen betrachtet"/>
        <s v="Der Papparbeiter, oder Anleitung in Pappe zu arbeiten"/>
        <s v="Anatomie"/>
        <s v="Des Schotten Melish Reisen durch die vereinten Staaten von Nordamerika und einen Theil von Kanada in den Jahren 1806 - 1811; für die Jugend und andere Leser"/>
        <s v="Der Schnellzeichner"/>
        <s v="Für den Schüler"/>
        <s v="Die nützliche Welt"/>
        <s v="Neue Spaziergänge eines Naturforschers"/>
        <s v="Ny orbis pictus"/>
        <s v="Erzählungen und Schilderungen von den Lebensweise, den Sitten und Gewohnheiten der Tiere ; mit 100 Illustrationen"/>
        <s v="Naturgeschichte der merkwürdigsten fremden Thiere"/>
        <s v="Kreis der Ausfüllung des Systems; Botanik; Mineralogie"/>
        <s v="Von der Waldbehandlung und Waldbenutzung und von der Baumsaat und Baumpflanzung"/>
        <s v="Von der Natur und dem Nutzen der vorzüglichsten Bäume und Sträucher"/>
        <s v="Das Buch der Natur"/>
        <s v="Hunde und Katzen, Ziegen und Schafe, Hausthiere der Fremde, Unser Federvieh: Taube, Hühner, Enten und Gänse, Truthühner, Pfau, Schwan und Storch; mit 120 Text-Abb., fünf Tonbildern und einem bunten Titelbilde"/>
        <s v="Les jeunes voyageurs"/>
        <s v="[Kreis der Arten, als Repräsentanten der Klassen und Ordnungen]"/>
        <s v="Reise von Belgrad bis in den Hafen von Alexandrien"/>
        <s v="Das Mineral- und Pflanzenreich"/>
        <s v="Der stereometrische Jugendfreund oder populäre Darstellung der Grundlehren der Stereometrie für Anfänger"/>
        <s v="Naturgeschichte der merkwürdigsten fremden Thiere für Kinder; mit 12 lithograph. Taf., nebst vielen zwischen den Text gedruckten Abb."/>
        <s v="Alexander Caldcleugh's Reisen in Südamerika, John Luccock's Streifereien im südlichen Brasilien und des Prinzen Maximilian zu Neuwied Reise in Brasilien; für die Jugend und andere Leser"/>
        <s v="Versuch einer practischen Anweisung für Schullehrer, Hofmeister, Aeltern, welche die Verstandeskräfte ihrer Zöglinge und Kinder auf eine zweckmäßige Weise üben und schärfen wollen"/>
        <s v="... welcher das Thierreich enthält. Mit 283 Abbildungen auf 19 Tafeln und einem Titelkupfer"/>
        <s v="Von den auf der Erde sich ereignenden Phänomenen"/>
        <s v="Lustreisen mit Kindern in den Harz"/>
        <s v="Schreibers kleiner Atlas der Mineralogie"/>
        <s v="... welcher das Thierreich enthält. Mit 23 Abbildungen auf 19 Tafeln und einem Titelkupfer"/>
        <s v="Merckwürdige Reisen in fremde Welttheile"/>
        <s v="Neu-Spanien oder Mexico in historischer, statistischer und Naturhistorischer Hinsicht; Ein interessantes Lesebuch für die Jugend ; Mit ausgemahlten und schwarzen Kupfern"/>
        <s v="Reise um die Erde gemacht von A. J. von Krusenstern und G. H. von Langsdorff; nebst Golownins Gefangenschaft in Japan; für die Jugend und andere Leser"/>
        <s v="Mineralreich"/>
        <s v="... welcher das Pflanzenreich und Mineralreich enthält. Mit 101 Abbildungen auf 11 Tafeln nebst einem Titelkupfer"/>
        <s v="Dialogen für Kinder und Zöglinge über die Natur, zur Aufklärung ihres Verstandes und Veredlung ihres Herzens"/>
        <s v="Naturgeschichte; das Thierreich"/>
        <s v="Pennsylvanien, in historischer, statistischer und naturhistorischer Hinsicht; Ein interessantes Lesebuch für die Jugend ; Mit ausgemahlten Kupfern"/>
        <s v="Naturgemälde der ganzen Welt; Abbildungen aus dem Thier- und Pflanzenreich aller Zonen für die Jugend ; 48 colorirte Tafeln nebst einem beschreibenden Text"/>
        <s v="Naturgeschichte der in Deutschland einheimischen Thiere für Kinde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Stettiner Puppen-Kochbuch"/>
        <s v="Wanderungen durch das sächsische Erzgebirge; ein belehrrendes und unterhaltendes Lesebuch für Kinder von 8-14 Jahren"/>
        <s v="Illustrirtes Spielbuch für Knaben; 1001 unterhaltende und anregende Belustigungen, Spiele und Beschäftigungen für Körper und Geist, im Freien sowie im Zimmer"/>
        <s v="Zonen-Bilder; Natur- und Sittengemälde für die reifere Jugend"/>
        <s v="Illustrierte Naturgeschichte für die Jugend; zur Selbstbelehrung und für den ersten Unterricht"/>
        <s v="Kurze Reisebeschreibung in die drey Urkantone; ein Geschenk für die schweizerische Schuljugend auf das Jahr 1828"/>
        <s v="Im Reiche der Technik; Geschichten für Arbeiterkinder"/>
        <s v="Von Kindern, die Sorgenpfade ziehen; Bilder aus Jammer und Not unsrer Kinderwelt für große und kleine Leute, die Mitleid haben"/>
        <s v="Naturgeschichte einer Kerze; sechs Vorlesungen für die Jugend"/>
        <s v="Chemisches Experimentierbuch für Knaben"/>
        <s v="Kinderfreuden"/>
        <s v="Der kleine mechanische Künstler; oder Anweisung zu mancherlei nützlichen und angenehmen kleinen Handarbeiten : Ein Buch für die Jugend in ihren Neben- oder Freistunden"/>
        <s v="An der See; geologisch-geographische Betrachungen für mittlere und reife Schüler ; mit 61 Abbildungen im Text"/>
        <s v="Kleine Zahllehre in Zahlbildern; Mit zwei Anschaumitteln"/>
        <s v="Tierleben in der Heimat; mit 3 Tafeln und 32 Abbildungen"/>
        <s v="Vater Conrad's lehrreiche Unterhaltungen mit seinen Enkeln; ein Weihnachts- oder Geburts-Tags-Geschenk für wißbegierige Kinder"/>
        <s v="Das grosse Rätselbuch; zweitausend Original-Rätsel für jung und alt"/>
        <s v="Spiele zur Uebung und Erholung des Körpers und Geistes, für die Jugend, ihre Erzieher und alle Freunde unschuldiger Jugendfreuden"/>
        <s v="Wanderungen in Begleitung eines Naturkundigen; eine Naturgeschichte für das Volk, insbesondere für die Jugend ; in Verbindung mit mehreren Forschern ; mit 25 farbigen Tafeln und 233 Textillustrationen"/>
        <s v="Ein Sack Nüsse; Rätsel für Jung und Alt"/>
        <s v="Wie ernährt sich die Pflanze?; Naturbeobachtungen draußen und im Hause"/>
        <s v="Gemeinnütziger Unterricht über die Gifte; für Kinder und Unwissende"/>
        <s v="Populäre Naturgeschichte der drei Reiche; mit besonderer Beziehung auf das praktische Leben ; ein belehrendes Handbuch für Erwachsene und für die reifere Jugend"/>
        <s v="Hamburger Mädchenspiele"/>
        <s v="Naturstudien in der Sommerfrische; Reise-Plaudereien ; ein Buch für die Jugend"/>
        <s v="Die Thierwelt; Schilderungen aus dem Thierleben aller Zonen für die reifere Jugend ; mit 8 colorirten Bildern"/>
        <s v="Der kleine Rechenmeister in Bildern; zur Unterhaltung und Beschäftigung der Kinder"/>
        <s v="Scenes in America; for the amusement and instruction of little Tarry-at-home travellers"/>
        <s v="Die Schule der Mechanik und Maschinenkunde; zum Selbststudium für Laien und angehende Fachgenossen"/>
        <s v="Erheiterungen und Belehrungen aus dem Natur-, Kunst- und Völkerleben; für die reifere Jugend"/>
        <s v="Récréations chimiques"/>
        <s v="Joh. Amos Comenii Orbis Sensualium Pictus; Hoc est: Omnium fundamentalium in mundo rerum, &amp; in vita actionum, Pictura et Nomenclatura"/>
        <s v="Teutsches Lese-Buch für die Jugend; Zum Gebrauche des Strasburgischen Gymnasiums"/>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Mungo Park's Reise in Afrika"/>
        <s v="Hundert Schnurrpfeifereien; anregende und ohne Vorübung oder umständliche Geräthschaften von Jedermann leicht ausführbare Unterhaltungen für Groß und Klein"/>
        <s v="Neue Gesellschaftsspiele und Unterhaltungen, zum Vergnügen und zur Uebung des Scharfsinns für die Jugend"/>
        <s v="Das Bewegungsspiel; seine geschichtliche Entwickelung, sein Wert und seine methodische Behandlung, nebst einer Sammlung von über 200 ausgewählten Spielen und 25 Abzählreimen. Auf Grund und im Sinne des Minist.-Reskripts vom 27. Oktober 1882"/>
        <s v="Wunderbuch für die reifere Jugend; Eine Gallerie der merkwürdigsten und interessantesten Werke der Natur und Kunst in Erzählungen und Bildern ; Zur Belehrung und Unterhaltung"/>
        <s v="Les phénomènes et les curiosités de la nature"/>
        <s v="Häusliche Kunstarbeiten; ein Leitfaden und Nachschlagewerk zur Selbstbeschäftigung in verschiedenen häuslichen Kunstarbeiten mit und ohne Malerei"/>
        <s v="Neuestes Bilderbuch zur Belehrung und Unterhaltung"/>
        <s v="A catechism of natural history; or, the animal kingdom displayed; being a concise, easy, and familiar description of beasts, birds, fishes, and insects : for the use and instruction of youth"/>
        <s v="Reise nach Persien"/>
        <s v="Der Denkfreund; Ein Lehr- und Lesebuch für Volksschulen"/>
        <s v="Wie die Pflanze die Erde erobert hat; für die Jugend erzählt"/>
        <s v="Mannigfaltigkeiten aus der Völker- und Thierkunde; nebst Beschreibung des Leuchtthurms zu Pharos, der Perlenfischerei und der Gottheiten der alten Aegypter zur angenehmen und nützlichen Unterhaltung der Jugend"/>
        <s v="Tableau de la Grèce ancienne et moderne"/>
        <s v="Die Familienunterhaltung oder zwölf hundert erlesene gute Räthsel nebst Auflösung"/>
        <s v="Der kleine Nußknacker"/>
        <s v="J. Staubs Bilderwerk zum Anschauungsunterricht für jüngere Kinder"/>
        <s v="Elektrizität und Presse"/>
        <s v="Hearne's, Mackenzie's, Lewis und Pike's Entdekkungsreisen im Innern Nordamerika's; nebst einer Beschreibung der Nordwestküste und Neuspaniens ; für die Jugend und andere Leser"/>
        <s v="Häkelschule für Damen"/>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Atlas Portatilis; Oder Compendieuse Vorstellung Der gantzen Welt, in einer kleinen Cosmographie ; Der grünenden Jugend zum Besten in XXX. saubern Land-Charten, mit Einer kurtzen Erläuterung"/>
        <s v="Sammlung electrischer Spielwerke für junge Electriker"/>
        <s v="Gymnastik für die Jugend; Enthaltend Eine Praktische Anweisung Zu Leibesübungen; Ein Beytrag Zur Nöthigsten Verbesserung Der Körperlichen Erziehung"/>
        <s v="Gustav oder der Papagay; Eine Geschichte für Kinder, um sie über den Werth der Dinge zu belehren; Mit Kupfern"/>
        <s v="Ausführliche Mathematische Geographie; ein Lesebuch für die Jugend ; Mit Kupfern"/>
        <s v="Babioles"/>
        <s v="Herrn von Büffons Naturgeschichte der vierfüßigen Thiere"/>
        <s v="Welcher die allgemeine Einleitung und Asien enthält"/>
        <s v="Gewerbkunde oder Gallerie der vorzüglichsten Künste und Handwerke"/>
        <s v="Thierreich"/>
        <s v="Unterhaltungen für Kinder zur Begründung ihrer Kenntnisse von der Welt, dem Menschen und der Natur"/>
        <s v="Der Lehrmeister oder ein allgemeines System der Erziehung worinn die ersten Grundsätze einer feinen Gelehrsamkeit ... vorgetragen werden ..."/>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s v="Naturgeschichte des Pflanzenreichs für Kinder"/>
        <s v="Kreis der Familien und Gattungen"/>
        <s v="Amherst's Gesandtschaftsreise nach und durch China, Macartney's Reise von Peking nach der Tartarei, die Reisen eines Kaufmannes durch Hainan und Südchina, und Hall's Reise nach Korea und den Lutschu-Inseln; für die Jugend und andere Leser"/>
        <s v="Welcher das Pflanzenreich und Mineralreich enthält; Mit 101 Abbildungen auf 11 Tafeln nebst einem Titelkupfer"/>
        <s v="Von den Weltkörpern"/>
        <s v="Von dem Menschen"/>
        <s v="Pflanzenreich"/>
        <s v="Pferd und Esel, Schwein, Reh und Hirsch, Renthier, Rind- und Rindviehrassen; mit 125 Text-Abb., drei Ton- und einem bunten Titelbilde"/>
        <s v="Naturgeschichte; das Gewächsreich"/>
        <s v="Technologie, oder Gewinnung, Benutzung und Bearbeitung der Mineralien"/>
        <s v="Der sichtbaren Welt anderer Theil; mit 150, Figuren erläutert, und durchgehends auf das sorgfältigste verbessert..."/>
        <s v="Alexander von Humbolds Reisen um die Welt und durch das Innere von Südamerika : Interessantes Lehrbuch für die Jugend"/>
        <s v="Naturgeschichte; das Mineral-Reich"/>
        <s v="Naturgeschichte der in Deutschland einheimischen Thiere für Kinder; mit 12 lithograph. Taf., nebst vielen zwischen den Text gedr. Abb."/>
        <s v="Die Wunder des Hochgebirges; für die reifere Jugend"/>
        <s v="Peron's Entdeckungsreise um Neuholland, Flinders Untersuchungen der Ostkünste dieses Landes, Oxley's Forschungsreisen im Innern von Neu-Süd-Wallis, Mariner's Aufenthalt auf den Tonga-Inseln und Nichola's Reise nach und in Neuseeland; für die Jugend und andere Leser"/>
        <s v="Naturgeschichte des Planzen- und Mineralreichs für Kinder; mit 12 lithograph. Taf., nebst vielen in den Text gedr. Abb."/>
        <s v="Das Thierreich; mit 11 fein illuminirten Kupfertafeln"/>
        <s v="Geographische Skizzen aus Europa"/>
        <s v="Contenant ce qui regarde l'homme en société avec dieu"/>
        <s v="Alexander von Humbolt Reise in Südamerika und Waller's Kreuzerfahrten in Westindien; für die Jugend und andere Leser"/>
        <s v="... durch Beifügung der Schweiz vermehrter Theil"/>
        <s v="Fitzclarence's Reise mitten durch Hindostan, Haafners Reise durch Ceilon und längs der Ostküste Hindostans; Elphinstone's Gesandtschaftsreise nach Kabul, nebst Christie's und Pottinger's Kundschaftsreise durch Belochistan und Seisthan; für die Jugend und andere Lese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Les Études convenables aux demoiselles"/>
        <s v="Mit 15 Kupfertafeln und 1 Karte"/>
        <s v="Vaillants zweite Reise ins Innere von Afrika; aus dem Französischen von neuem frei übersetzt und abgekürzt ; [Theil 1]"/>
        <s v="Reise des Grafen von Benjowsky; aus dem Englischen von neuem frei übersetzt und abgekürzt"/>
        <s v="Neue Reise in die vereinten Staaten von Nordamerika, gemacht im Jahr 1788 von dem französischen Bürger J. P. Brissot (Warwille)"/>
        <s v="Mit zwanzig Kupfertafeln"/>
        <s v="Lehr-Buch darin ein kurzgefaßter Unterricht aus verschiedenen philosophischen und mathematischen Wissenschaften, der Historie und Geographie gegeben wird"/>
        <s v="Mit vier Karten und zwölf Kupfertafeln"/>
        <s v="Mit 20 Kupfertafeln"/>
        <s v="Hinter- und Vorder-Indien; Mit 16 Kupfertaf."/>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Interessante Schilderungen der merkwürdigsten Säugthiere; Ein neues Spiel- und Lesebuch als ein Geschenk zu angenehmer Selbstbeschäftigung für wißbegierige Kinder von einem Kinderfreunde ; Mit Kupfern und Karten"/>
        <s v="Allgemeines Lesebuch für den Bürger und Landmann; vornehmlich zum Gebrauch in Stadt- und Landschulen"/>
        <s v="Lalotte und Fanfan, oder die Begebenheiten zweier auf eine wüste Insel ausgesetzten Kinder"/>
        <s v="Der aufrichtige Kalendermann; Ein gar kurioses und nützliches Buch ; Für die Jugend und den gemeinen Bürger und Bauersmann ; (Jn drei Theilen.)"/>
        <s v="Beim Onkel Doktor auf dem Lande; ein Buch für Eltern"/>
        <s v="Die kleine Hausfrau; in 12 Bildern mit Text"/>
        <s v="Welche enthält einige abgebrochene Geographische und Historische Stücke; Nebst Verbesserungen des ersten Theils, und einem Register über beyde Theile"/>
        <s v="Libellvs, Sanitatis Tvendae Elementa Complectens; In Vsvum Scholarum Ac Disciplinae Domesticae Compositvs"/>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Kurzes und leichtes Rechenbuch für Anfänger wie auch für Bürger- und Landschulen; Erster und zweiter Theil"/>
        <s v="Primitiva Latinae Lingvae, Germanice Explicata, Gallice Accommodata, Et Figvris Illvstrata; der lieben Jugend zum nüzlichen und ergözlichen Gebrauch, mit 1700. Figuren gezieret, und einem teutschen Register versehen"/>
        <s v="CL. Figuris instructa &amp; illustrata, Cujus beneficio Tyronibus facillimâ methodo &amp; summâ voluptate ingens elegantium Phrasium ac rarissimorum Terminorum Atrium in Prima Parte non extantium, copia instillari potest ...; Cum indice locupletissimo"/>
        <s v="Arithmetischer Unterricht für die Jugend"/>
        <s v="Sittenbüchlein für Kinder; Zur allgemeinen Schul-encyklopädie gehörig"/>
        <s v="Gesundheits-Katechismus zum Gebrauche in den Schulen und beym häuslichen Unterrichte; Mit 4 Holzschnitten"/>
        <s v="Von dem Menschen; Mit vielen gemalten Kupfertafeln"/>
        <s v="La Recréation en famille"/>
        <s v="Kleines Kochbuch für die Puppenküche"/>
        <s v="Peter Parley's Tales about the sun, moon, and stars"/>
        <s v="Haustöchterchens Kochschule für Spiel und Leben; ein Kochbuch mit Waage und Maßgeräten im Puppenmaß"/>
        <s v="Die Puppenküche; Küchen-Recepte für kleine Kinder"/>
        <s v="Röntgenstrahlen; mit 125 Illustrationen und einem Titelbild"/>
        <s v="Der zoologische Garten mit Tieren aller Arten in Bildern und Gedichten und vielen Geschichten"/>
        <s v="Thiergärten [Tiergärten] und Menagerien mit ihren Insassen; neue Streifereien, Beobachtungen und Studien eines Malers"/>
        <s v="Naturgeschichte für Kinder; Verfasset von C. Ph. Funke herausgegeben von G. H. C. Lippold. Mit Kupfern"/>
        <s v="Der Mensch und die Thierwelt; Ein Bilderbuch mit erklärendem Text"/>
        <s v="Bilderlust für Kinder; Mit 269 colorirten Abbildungen"/>
        <s v="Bilder aus Alphons Guckkasten; nebst einer Sammlung unterhaltender Spiele"/>
        <s v="Encyclopédie des enfans, ou abrégé de toutes les sciences, a l'usage des écoles des deux sexes"/>
        <s v="Die Kalenderkunde oder Anleitung zur richtigen Kenntniß des Kalenders und zum nützlichen Gebrauche desselben, für Kinder in Stadt- und Land-Schulen"/>
        <s v="Unterhaltungen aus der Naturkunde"/>
        <s v="Fünfzig Sylben-Räthsel aus der Naturgeschichte"/>
        <s v="Naturlehre für Schule und Haus"/>
        <s v="Petite galerie de figures pour servir à la connoissance des objects de la nature et de l'art, des moeurs et des coutumes de differens peuples &amp; à l'usage des jeunes-Gens des deux sexes"/>
        <s v="Bildergallerie der Thierwelt oder Abbildungen des Interessantesten aus dem Thierreiche; mit ausführlicher Beschreibung"/>
        <s v="Nouvelle encyclopédie de la jeunesse, ou abrégé de toutes les sciences; plus étendu et plus méthodique que les précédens; ouvrage élémentaire, ... ; avec 30 figures et deux cartes"/>
        <s v="John Ross zweite Entdeckungsreise nach den Gegenden des Nordpols"/>
        <s v="Neunhundert und neun Räthsel [Rätsel]; bestehend aus Wort-, Sylben- und Buchstaben-Räthseln"/>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Was wollen wir spielen?; Die schönsten Jugendspiele und Spielreime für Knaben und Mädchen"/>
        <s v="Kleine Sternkunde; mit 66 Abbildungen, einer Mond- und einer Sternkarte"/>
        <s v="Joh. Amos Comenii Orbis Sensualium Pictus Quadrilinguis, Hoc est: Omnium fundamentalium in mundo rerum, &amp; in vita actionum, Pictura &amp; Nomenclatura, Germanica, Latina, Italica, Et Gallica; Cum Titulorum iuxta, atq[ue] Vocabulorum Indice"/>
        <s v="Les Francais en Algérie; souvenirs d'un voyage fait en 1841"/>
        <s v="Rätselbuch; eine Auswahl von Rätseln aller Art"/>
        <s v="Arbeits- und Beschäftigungsbuch für Mädchen"/>
        <s v="Der Mensch und die Elemente; dargestellt in Bildern und Erzählungen für die reifere Jugend"/>
        <s v="Livingstone der Missionär; Erforschungsreisen im Innern Afrikas ; in Schilderungen der bekanntesten älteren und neueren Reisen insbesondere der großen Entdeckungen im südlichen Afrika währen der Jahre 1840 - 1856 durch Dr. David Livingstone"/>
        <s v="Zwischen Himmel und Erde; von Luftfahrzeugen, von ihrer Erfindung, ihrer Entwicklung und Verwendung ; ein Buch für die Jugend und das Volk ; mit vielen Abb."/>
        <s v="Kosmos für die Jugend; Blicke in die Schöpfung der Welt und in die Kulturgeschichte der Menschheit vom Anfang bis zur Gegenwart"/>
        <s v="Europas Tierwelt in Bildern; mit 168 Abbildungen"/>
        <s v="Spiele zur Übung und Erholung des Körpers und Geistes für die Jugend, ihre Erzieher und alle Freunde unschuldiger Jugendfreuden ; mit 1 Titelkupfer und 16 kleinen Rissen"/>
        <s v="Das Turnen im Spiel oder lustige Bewegungsspiele für muntere Knaben; eine Auswahl der einfacheren Jugend- und Turnspiele zur geistigen und körperlichen Erholung des jüngeren Alters. Als Festgeschenk und als Beitrag zu einer naturgemäßen Jugenderziehung bearbeitet"/>
        <s v="Neueste Räthselsammlung, als Beitrag zur Unterhaltung und Uebung des Scharfsinns; Ein Weihnachts- und Geburtstagsgeschenk"/>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Die Hundert Wunder der Welt u. der drei Naturreiche; nach den besten und neuesten Quellen beschrieben und durch Abbildungen versinnlicht"/>
        <s v="Der kleine Taschenspieler; Eine reichhaltige Sammlung von leicht ausführbaren, höchst interessanten und überraschenden Taschenspieler- und Karten-Kunststücken, Belustigungen aus der Chemie und Arithmetik und Scherzen zur heiteren Unterhaltung im gemüthlichen Kreise"/>
        <s v="Die physikalische Technik oder Anleitung zur Anstellung von physikalischen Versuchen und zur Herstellung von physikalischen Apparaten mit möglichst einfachen Mitteln"/>
        <s v="D. Christoph Gottlieb Steinbecks Feuerkatechismus; Für die liebe Jugend unsers teutschen Vaterlandes"/>
        <s v="Naturstudien; Skizzen aus der Pflanzen- und Tierwelt"/>
        <s v="Wanderungen und Streifzüge; die Säugetiere Deutschlands"/>
        <s v="Erzählungen aus dem Leben der Säugethiere für die die langen Winterabende; den braven u. fleißigen Knaben gewidmet ; mit 8 color. Bildern"/>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Geschichte des Menschen; ein Anhang zu C. Ph. Funke's Naturgeschichte und Technologie"/>
        <s v="Die Pilgerreise nach dem heiligen Lande, oder: Gottlieb Brunners und seiner Gefährten Schicksale und Erlebnise im Orient; eine unterhaltende und in Bezug auf biblische Geschichte und Geographie belehrende Erzählung für die Jugend und deren Freunde"/>
        <s v="Räthsel und Charaden zur Schärfung der Denkkraft für die Jugend; auch zur Unterhaltung in geselligen Zirkeln"/>
        <s v="Encyclopédie des enfans, ou abrégé de toutes les sciences à l'usage des jeunes personnes ..."/>
        <s v="Récréation des enfans"/>
        <s v="Die Kraftmaschinen; mit zahlreichen Abb. im Text und 2 Tafeln"/>
        <s v="Die kleine Menagerie; Schaulust für das zarte Jugendalter in Abbildungen der merkwürdigsten wilden Säugethiere ; in 8 colorirten Stahlstichen"/>
        <s v="Die kleine Puppenschneiderin; ein Büchlein für kleine Mädchen, nach welchem sie lernen, ihre Puppenanzüge selbst herzustellen ; für eine Puppe 21 cm groß, mit Schnittmustern u. Abb."/>
        <s v="Größeres Handbuch für Schüler zum Gebrauche bei dem Unterrichte in Bürgerschulen und höheren Unterrichtsanstalten"/>
        <s v="Natur-, Reise- und Lebensbilder aus Unter-Aegypten, Ceylon und Vorder-Indien"/>
        <s v="Bilderbuch für kleine wißbegierige Knaben"/>
        <s v="Dyrehaven i colorerede afbildninger; texten efter de nyeste og bedste naturvidenskabelige Værker"/>
        <s v="Astronomische Jugend-Abende"/>
        <s v="Belehrende Darstellungen aus dem Vaterlande: ein Lesebuch für die Jugend, zur näheren Kenntniß des Landes und seiner Bewohner"/>
        <s v="Naturlehre für Bürger- und Volksschulen; mit Hinweisung auf biblische Stellen"/>
        <s v="F. Martin's Naturgeschichte für die Jugend beiderlei Geschlechts; mit 300 colorirten Abbildungen und 20 Holzschnitten"/>
        <s v="Familien Bilder-Buch zur angenehmen und lehrreichen Unterhaltung der Jugend"/>
        <s v="Kleine Naturgeschichte der vierfüßigen Thiere für Kinder ; Enthält 48 Bilder und Erklärungen derselben in deutscher und französischer Sprache"/>
        <s v="Entdeckungsreisen in der Wohnstube; mit seinen jungen Freunden unternommen"/>
        <s v="Hundert Rätsel"/>
        <s v="Wanderungen durch die Werkstätten der Neuzeit; mit seinen jungen Freunden ausgeführt ; mit 146 Holzschnitten"/>
        <s v="Für unsere Knaben; der Jugend Kunstfertigkeit und Spiel"/>
        <s v="Das illustrirte Seemannsbuch; Fahrten und Abenteuer zur See im Krieg und Frieden ; In Mittheilungen über das Wissenswürdigste aus der Schiffahrtskunde und dem Seeleben ; mit 150 colorirten Bildern, Schlachten und Seegemälden"/>
        <s v="Der gelehrte Spielkamerad oder der kleine Naturforscher, Thierfreund und Sammler, Anleitung für kleine Physiker, Chemiker, Botaniker u. Naturfreunde zum Experimentiren,... ; ein Suppl. zum &quot;Spielbuch für Knaben&quot; ; mit über 200 Text-Abb., 6 Abth.-Frontispicen, sowie 1 Titelb."/>
        <s v="Naturgeschichte der Amphibien, Fische, Weich- und Schaalenthiere, Insekten, Würmer und Strahlenthiere in Bildern ... zum Anschauungsunterricht für die Jugend ... nach der ... Naturgeschichte für Schulen; mit erklärendem Texte in dt. u. franz. Sprache"/>
        <s v="Die Erde und das Weltall; faßlich bearbeitet für die Jugend und das Volk ; mit vielen Illustrationen"/>
        <s v="F. Martin's Naturgeschichte für die Jugend"/>
        <s v="Kurzer Entwurf der Naturgeschichte zum Gebrauch in höhern Schulen"/>
        <s v="Im Walde"/>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s v="Hundert Schulspiele; gesammelt nach den Alterstufen der Kinder"/>
        <s v="Abrégé de toutes les sciences, à l'usage des enfants; Refondu, beaucoup augmenté et corrigé dans toutes ses parties, afin de le rendre propre à l'usage des écoles des pays catholiques"/>
        <s v="Romantische Reise um die Welt; Ein Spiel zur angenehmen Unterhaltung in Gesellschaften ; Mit einer illuminirten Kupfertafel"/>
        <s v="Atlas des enfans; ou méthode nouvelle, courte, facile et demonstrative, pour apprendre la geographie ; en 22 cartes enluminées, avec un nouveau traité de la sphere, ..."/>
        <s v="Sphinxe; Fragen, Räthsel u. a. Aufgaben mit ihrer Lösung ; aus der Sprachlehre, Natur- und Völkergeschichte, Erdbeschreibung u.s.w. ; denkenden Schülern für Schule und Haus gewidmet"/>
        <s v="Der Käfersammler; mit 188 nach der Natur gezeichneten und photographisch aufgenommenen Abbildungen"/>
        <s v="Fünfhundert Räthsel und Charaden für Kinder von 8-14 Jahren; zum Gebrauch in Schule und Haus ; nebst einem Anh. von 40 lehrreichen Zahlenräthseln"/>
        <s v="Erste Nahrung für den gesunden Menschenverstand"/>
        <s v="Les clients d'un vieux poirier; le monde des insectes"/>
        <s v="Allerhand Kurzweil für jung und alt"/>
        <s v="Streifzüge durch Wald und Flur; eine Anleitung zur Beobachtung der heimischen Natur in Monatsbildern"/>
        <s v="Die Welt in Bildern"/>
        <s v="Werke der Allmacht oder Wunder der Natur"/>
        <s v="The Children's encyclopaedia"/>
        <s v="Mineralogie; 24 Taf. mit 490 kolorierten Abb. nebst erklärendem Text"/>
        <s v="Räthselschatz"/>
        <s v="Einleitung und die Beschreibung von Europa"/>
        <s v="[Pflanzen und Mineralien]"/>
        <s v="Des Elementarwerks von Joh. Bernhard Basedow dritter Band"/>
        <s v="Libri Elementaris Pars ... Sive Prima Edvcationis Elementa"/>
        <s v="Vorbereitende Uebungen zum Aufmerken und Nachdenken für junge Leute von wenigstens zwölf Jahren; Ein Schul- und Familienbuch"/>
        <s v="Bilderbuch für die nachdenkende Jugend zur angenehmen und nützlichen Unterhaltung; Mit 4 und 20 Kupfern"/>
        <s v="Johann. Amos Comenii Orbis Pictus; Die Welt in Bildern, in zwey und achtzig Abschnitte zum Gebrauche der kleinsten studirenden Jugend in den kaiserl. königl. Staaten zusammengezogen"/>
        <s v="Les petites familles"/>
        <s v="A new Natural History; intented as a present for good boys and girls; with elegant cuts"/>
        <s v="Deutscher Rätselschatz; Altes und Neues"/>
        <s v="Naturhistorisches Bilder- und Lese-Buch oder Erzählungen über Gegenstände aus den drei Reichen der Natur. Von Jakob Glatz, Mitarbeiter an der Erziehungsanstalt zu Schnepfenthal. Nebst 300 Abb. von [Konrad] Horny u. einer kurzen Erklärung derselben in Versen"/>
        <s v="Vierhundert Räthsel und Charaden für Kinder von 10-14 Jahren; Zu erheiternden Denkübungen in Schulen und zu angenehmer und nützlicher Unterhaltung in häuslichen Kreisen ; Nebst einem Anhang von 60 für denselben Zweck passenden Rechnungs-Beispielen"/>
        <s v="Jo. Amosii Comenii Orbis Sensualium Pictus, Hoc est omnium Fundamentalium in Mundo rerum &amp; vita actionum Pictura &amp; Nomenclatura, ...; Secunda in Dania Edito, quæ, multis in melius &amp; utilius mutatis, post Latinam, Teutonicam, Gallicam, Italicam &amp; Polonicam Linguam"/>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s v="Das deutsche Räthselbuch"/>
        <s v="Unterhaltende Fabeln und Erzählungen aus der Naturgeschichte der Fische, Käfer, Insekten, des Gewächs- und Mineralreichs; für kleinere Kinder die sich zu dieser Wissenschaft vorbereiten wollen"/>
        <s v="Der jugendliche Künstler in Laubsäge-Arbeiten; Musterbuch für Kunstarbeiten in Holz mit Mosaik, Marqueterie und Malerei für die reifere Jugend"/>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s v="Lawn Tennis und andere Spiele"/>
        <s v="Arbeitskunde; ein Hilfsbuch für die Jugend zur Selbstbestätigung durch schaffende Arbeit in Schule und Haus ; mit 12 farb. u. 4 schwarzen Tafeln sowie mehr als 500 Textbildern"/>
        <s v="Illustriertes Kinderspielbuch; enthaltend 808 volkstümliche Spiele, Lieder, Reime, Sprüche, Verse, Rätsel"/>
        <s v="Rätselbuch für Jung und Alt"/>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Naturgeschichte der Säugethiere und Vögel; mit 16 col. Taf."/>
        <s v="Vom Einbaum zum Linienschiff; Streifzüge auf dem Gebiete der Schiffahrt und des Seewesens ; für mittlere und reife Schüler ; mit 90 Abb. im Text"/>
        <s v="Marie Flink, die kleine Gemüsegärtnerin oder gründliche Belehrung in dem Gemüsebau"/>
        <s v="Lehrbuch der nothwendigen und nützlichen Kenntnisse, besonders für eine, nach weitrer Bildung strebende, Jugend"/>
        <s v="Weltkatastrophen; Betrachtungen über die zukünftigen Schicksale unserer Erdenwelt"/>
        <s v="Der gestirnte Himmel oder Anweisung zur Kenntniß der Gestirne und der vorzüglichsten Sterne; Zur Belehrung und Unterhaltung für gebildete Leser besonders jüngeren Alters"/>
        <s v="Lehrbuch der Naturgeschichte; für Schulen und zum Selbstunterricht"/>
        <s v="Physikalisches Experimentierbuch für Knaben; eine Anleitung zur Ausführung physikalischer Experimente und zur Selbstanfertigung der hierzu nötigen Apparate"/>
        <s v="Der kleine Naturfreund; ein Weihnachtsgeschenk für wißbegierige Kinder ; Mit 6 illuminirten Kupfern"/>
        <s v="Lehrbuch der Naturgeschichte für die Jugend"/>
        <s v="Jeux des adolescents"/>
        <s v="Cabinet du jeune naturaliste, ou histoire des animaux, des végétaux et des minéra"/>
        <s v="Allerlei Brettspiele und andere Hausspiele; leichtfaßliche Anleitung zur Erlernung des beliebtesten Brettspiele etc."/>
        <s v="Räthselschatz; für die Jugend ; zur Übung im Denken ; zur Belehrenden Unterhaltung"/>
        <s v="Wanderungen durch den Zoologischen Garten; dargestellt in naturgetreuen Abbildungen der Thiergruppen des Zoologischen Gartens zu Berlin"/>
        <s v="Neues Bilder-Cabinet"/>
        <s v="Illustriertes Spielbuch für Kinder; unterhaltende und belustigende Spiele und Beschäftigungen für kleine Kinder im Zimmer sowie im Freien"/>
        <s v="Das Wasser im Dienste des Menschen"/>
        <s v="Ein neuer Spielkamerad in Schule, Haus und Garten; siebzig neue und originelle Jugendspiele mit lustigen Weisen"/>
        <s v="Im Grünen oder Die kleinen Pflanzenfreunde; kleine Erzählungen aus dem Pflanzenreich ; mit 80 i. d. Text gedr. Abb., 1 bunten Titelbild sowie 2 Tondruckbilde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Unterhaltendes Allerley; Ein angenehmes und nützliches Geschenk für die Jugend"/>
        <s v="Kurze Erdbeschreibung der Schweiz zum Gebrauche der Jugend"/>
        <s v="Der kleine Taschenspieler und Magiker, oder deutliche Anweisung verschiedene Taschenspielerkünste und magische Täuschungen mit wenigen Kosten zu machen; Zur Unterhaltung und Belehrung über manches Unerklärbarscheinende der natürlichen Magie"/>
        <s v="Chemische Plaudereien; für 10- bis 14jährige Schüler aller Schulgattungen"/>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Im Hochgebirge; tiergeographische Charakterbilder ; mit 27 Abb."/>
        <s v="Das Blumen-Alphabet; ein System, mit welchem irgend ein Name oder eine Zahl durch die Vermittelung von Blumen oder Blättern von sechs verschiedenen Farben oder Formen deutlich ausgedrückt werden kann"/>
        <s v="Das Nützlichste aus Naturgeschichte; mit einer kurzen Anweisung, wie und wozu die wichtigsten Naturprodukte benutzt werden können ; ein Buch für die Schuljugend"/>
        <s v="Jo. Amos Comenius; Graeco Latinus Usui Studiosae Juventutis Accommodatus"/>
        <s v="Kleine leichte und angenehme Kinderspiele zur gesellschaftlichen Unterhaltung; Ein Taschenbuch für Kinder der gebildeten Stände aufs Jahr 1811 ; mit 4 Kupfern u. Holzschnitten"/>
        <s v="Inventions et découvertes ou les curieuses origines"/>
        <s v="Die Jagdlust; Ein unterhaltendes Bilderbuch für die Jugend, enthaltend die Art und Weise das vorzüglichste inländische Wild zu jagen und zu fangen, nebst vielen kurzweiligen Jagd-Anekdoten ; (Mit 12 color. Darst. von Jagden)"/>
        <s v="Tagebuch des Naturfreundes; Bilder und Skizzen aus dem kreisenden Wechsel der Jahreszeiten ; zur Veredlung jugendlicher Gemüther und Vergnügung empfindender Herzen"/>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Uncle Philips Conversations with children"/>
        <s v="The world's fair or, children's prize gift book of the great exhibition of 1851; Descr. the beautiful inv. and manufactures exh. therein; with pretty stories about the people who have made and sent them, and how they live when at home"/>
        <s v="Vierhundert Räthsel und Charaden für Kinder von 10-14 Jahren; Zu erheiternden Denkübungen in Schulen und zu angenehmer und nützlicher Unterhaltung in häuslichen Kreisen. Nebst einem Anhang von 60 für denselben Zweck passenden Rechnungs-Beispielen"/>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Der Lehrmeister oder ein allgemeines System der Erziehung, worinne die ersten Grundsätze einer feinen Gelehrsamkeit vorgetragen werden"/>
        <s v="Beiträge zur angenehmen und nützlichen Beschäftigung für Knaben"/>
        <s v="Of pneumatics"/>
        <s v="Amphibien, Fische, Insekten und Wuermer"/>
        <s v="Unterhaltungen eines Landschullehrers mit seinen Kindern auf Spatziergängen und in der Schule über merkwürdige Wörter und Sachen aus der Natur und dem gemeinen Leben"/>
        <s v="Vorschriften aus der Naturgeschichte, Erdbeschreibung, Himmelskunde und andern nöthigen und nützlichen Kenntnissen nach einem von Herrn Geheimen Kirchen Rath Seiler angegebenen Plan"/>
        <s v="Neue Bilder Gallerie für junge Söhne und Töchter zur angenehmen und nützlichen Selbstbeschäftigung aus dem Reiche der Natur, Kunst, Sitten, und des gemeinen Lebens"/>
        <s v="Erdbeschreibung von Kursachsen und den iezt dazu gehörenden Ländern"/>
        <s v="Naturgeschichte für Kinder; Mit Elf Kupffer-Tafeln"/>
        <s v="Der hundertjährige Kalender ohne Schnurpfeifereien; Ein Volksbuch"/>
        <s v="Illustriertes Spielbuch für Mädchen; unterhaltende und anregende Belustigungen, Spiele und Beschäftigungen für Körper und Geist, im Zimmer sowie im Freien"/>
        <s v="Das Menschengeschlecht und die Thierwelt; in Bildern mit erläuterndem und belehrendem Texte für Schule und Haus"/>
        <s v="Aëroplandrachen; ausführliche Anleitung zur Selbstherstellung von Aëroplandrachen für grössere Knaben"/>
        <s v="Was ein kleines Mädchen wissen muß"/>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Taschenbuch der Erfindungen; zur Belehrung und angenehmen Unterhaltung für Kinder"/>
        <s v="Kleine Topographie für die Jugend"/>
        <s v="Naturgeschichte für Kinder, von M. Georg Christian Raff, ordentlicher Lehrer der Geschichte und Geographie auf dem Lyceum zu Göttingen. Mit Vierzehn Kupfertafeln"/>
        <s v="Werkstätte der Kinder"/>
        <s v="Versuch eines Elementarbuches für Kinder durch Abbildung der merkwürdigsten Dinge und derselben deutschen, lateinischen, französischen und italiänischen Benennungen"/>
        <s v="Werkstätte der Kinder; Ein Handbuch für Eltern und Erzieher, zu zweckmäßiger Beschäftigung ihrer Kinder und Zöglinge"/>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Kurzer Inbegriff aller Wissenschaften zum Gebrauch der Kinder von sechs bis zwölf Jahren"/>
        <s v="Handbuch für Kinder von reiferem Alter; zur Bildung des Verstandes und Herzens"/>
        <s v="Zweytes Hundert auserlesener Räthzel; benebst derselben Auflösungen, Erklährungen und nützlichen Moralibus, wie auch einem Anhange auserlesener Merckwürdigkeiten von ausländischen Thieren, Gewächsen, Stauden und andern vermischten Sachen"/>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Amphibien"/>
        <s v="Contenant ce qui regarde les animaux et les plantes"/>
        <s v="Enthaltend über 100 durch 12 Bogen Text erläuterte Abbildungen aus der Geschichte, Geographie, Naturgeschichte und andern Merkwürdigkeiten in 12 Heften mit farbigem Umschlag"/>
        <s v="Weihnachtsnüsse oder 500 neue deutsche Sprichwörter"/>
        <s v="John Franklin's Reise nach den Küsten des Polarmeeres in den Jahren 1819-1822"/>
        <s v="Rundschau auf den Gebieten der Physik, Chemie, Astronomie und Naturgeschichte"/>
        <s v="Zum Gebrauch einiger Classen des Königl. Joachimsthalischen Gymnasium"/>
        <s v="Die vierfüßigen Thiere; mit 64 Abbildungen in Kupfern"/>
        <s v="Käfer"/>
        <s v="Le voyageur de la jeunesse dans les quatre paries du monde"/>
        <s v="Bilder-Akademie für die Jugend"/>
        <s v="[Saeugethiere und Voegel]"/>
        <s v="Die Vögel und das Feder-Vieh; mit 81 Abbildungen in Kupfern]"/>
        <s v="Deutschland, Italien, Griechenland, (die europäische Türkei, das Königreich Griechenland) und die Ionischen Inseln"/>
        <s v="Les jeunes naturalistes"/>
        <s v="Naturgeschichte des Pflanzenreichs nach dem Linné'schen System; 54 fein kolorierte Doppelfoliotafeln mit über 650 naturgetreuen Abbildungen und 93 [vielm. 77] Seiten erläuterndem Texte"/>
        <s v="Tableaux descriptifs et intéressants sur l'astronomie, la météorologie, la géologie, l'histoire naturelle et l'anthropologie suivis de récits sur la vie des héros de la paix et de la guerre"/>
        <s v="Russisches Reich, Krakau, Asien, Australien, Afrika, Amerika; nebst einem vollständigen Register über alle drei Theile"/>
        <s v="Raupen"/>
        <s v="Insecten"/>
        <s v="Naturgeschichte der Säugetiere; mit 171 kolorierten Abbildungen auf 31 Tafeln und erläuterndem Texte nebst 15 Text-Illustrationen; zum Anschauungs-Unterricht für die Jugend in Schulen und Familien"/>
        <s v="Vivant Denon's Reise nach Aegypten; für die Jugend"/>
        <s v="Illustrierte Mineralogie; 24 Tafeln mit 490 kolorierten Abbildungen nebst erläuterndem Text zum Anschauungs-Unterricht für die Jugend in Schulen und Familien"/>
        <s v="Fische"/>
        <s v="Stoff zu Unterhaltungen über Gedike's lateinisches Lesebuch; für Lehrer und Lernende"/>
        <s v="The Children's encyclopædia"/>
        <s v="Naturgeschichte der Amphibien, Fische, Weich- und Schalenthiere, Insekten, Würmer und Strahlenthiere; mit 342 colorirten Abb. auf 30 Taf. ; zum Anschauungs-Unterricht für die Jugend in Schulen und Familien"/>
        <s v="Of hydrostatics"/>
        <s v="Denkwürdige Erzählungen von der Lebensweise, den Sitten und Gewohnheiten der Thiere"/>
        <s v="Naturgeschichte der Vögel; mit 195 kolorierten Abb. auf 30 Tafeln nebst erläuterndem Texte und 46 Textill., worunter 32 kolor. Abb. von Vogeleiern ; zum Anschauungs-Unterricht für die Jugend in Schulen und Familien"/>
        <s v="Der Käfer, sein Fang und seine Aufbewahrung ... etc. etc."/>
        <s v="Zum Gebrauch einiger Klassen des Königl. Joachimsthalischen Gymnasiums"/>
        <s v="Of optics and magnetism"/>
        <s v="Ur däggande djurens lif"/>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Vögel"/>
        <s v="Zum Gebrauch der letzten Classe des Königl. Joachimsthalischen Gymnasiums"/>
        <s v="Des Freiherrn Alexander von Humboldt und Aimé Bonpland Reise in die Aequinoctial-Gegenden des neuen Continents"/>
        <s v="Gallerie der Welt, in einer bildlichen und beschreibenden Darstellung von merkwürdigen Ländern; von Völkern nach ihrem körperlichen, geistigen und bürgerlichen Zustande ..."/>
        <s v="Gartenbau ; Weinbau ; mit 25 illuminierten Kupfertafeln"/>
        <s v="Die allgemeine Einleitung, die Pyrenäische Halbinsel, Frankreich, das Britische Reich, die Niederlande, die Schweiz und die Skandinavischen Reiche"/>
        <s v="Würmer"/>
        <s v="Naturgeschichte der Amphibien, Fische, Weich- und Schalenthiere, Insekten, Würmer und Strahlenthiere; mit 342 colorirten Abbildungen auf 30 Tafeln ; zum Anschauungsunterricht für die Jugend in Schulen und Familien"/>
        <s v="Geologie und Paläontologie; 18 Taf. mit 193 kolorierten Abbildungen und 6 geologischen Landschaftsbildern nebst erläuterndem Text"/>
        <s v="Entdeckungsreisen in Haus und Hof; mit seinen lieben jungen Freunden und Freundinnen unternommen"/>
        <s v="Voegel"/>
        <s v="Schilderungen der Jagd und des Fanges der Thiere; ihr Wanderleben und ihre Zähmung ... Mit 110 Abbildungen und einem colorirten Titelbilde"/>
        <s v="[Kupfer zum Lehrmeister]"/>
        <s v="Schmetterlinge"/>
        <s v="Encyclopédique"/>
        <s v="Entdeckungs-Reisen in der Wohnstube; mit seinen lieben jungen Freunden und Freundinnen unternommen"/>
        <s v="Études convenables aux demoiselles"/>
        <s v="Der Gesellschafter für die Jugend auf ländlichen Spaziergängen"/>
        <s v="Naturgeschichte der Vögel; mit 195 colorirten Abbildungen auf 30 Tafeln ; zum Anschauungs-Unterricht für die Jugend in Schulen und Familien"/>
        <s v="The preceptor"/>
        <s v="Saeugethiere"/>
        <s v="Bilder-Sammlung"/>
        <s v="Das Pflanzenreich"/>
        <s v="Encyklopädie der Gesellschafts-Spiele; ein Handbüchlein für lebensfrohe Familien, welche Munterkeit und Scherz mit Anstand und Sitte zu verbinden wünschen ; eine Fortsetzung des unerschöpflichen Maitre de Plaisir"/>
        <s v="Das Wissenswürdigste vom Menschen"/>
        <s v="Entstehung des Weltalls und Entwicklung der Erdoberfläche"/>
        <s v="200 neue auserlesene Räthsel für Kinder"/>
        <s v="Kleines Lehrbuch der Natur- und Gewerbkunde; für Lehrer an Land- und Bürgerschulen und zum Selbstunterrichte"/>
        <s v="Der Bau des menschlichen Körpers; anatomische Beschreibung des Menschen für Schule und Haus ; 19 Doppelfoliotafeln in Farbendruck mit über 100 Abbildungen und 24 Seiten erklärendem Text"/>
        <s v="Neues Bilderbuch für die Jugend, in kurzen unterhaltenden und lehrreichen Erzählungen von den Sitten, Meinungen und Gebräuchen der vornehmsten europäischen Nationen, und von den Merkwürdikeiten der Länder, welche sie bewohnen"/>
        <s v="Naturgeschichte der Säugethiere; mit 159 Abbildungen auf 30 Tafeln ; zum Anschauungs-Unterricht für die Jugend in Schulen und Familien"/>
        <s v="350 neue auserlesene Räthsel für Kinder"/>
        <s v="M. Georg Christian Raff's, ordentlichen Lehrers der Geschichte und Erdbeschreibung auf dem Lyceum zu Göttingen, Geographie für Kinder zum Gebrauch auf Schulen"/>
        <s v="Anfangsgründe der Naturlehre für Bürgerschulen; Mit 4 Kupfertafeln"/>
        <s v="Kurzer Inbegriff aller Wissenschaften zum Gebrauch für Kinder von sechs bis zwölf Jahren"/>
        <s v="Erste Anleitung für Kinder mit Zahlen umzugehen, um sie in etwas zum Kopfrechnen vorzubereiten"/>
        <s v="Le Livre Des Enfans, Ou Idees Generales Et Definitions Des Choses; Dont Les Enfans Doivent Etre Instruits"/>
        <s v="500 Räthselfragen aus der Geographie und Geschichte, besonders der europäischen Länder für Aeltern, Lehrer und Kinder"/>
        <s v="Die Natur; ein Lesebuch für Schule und Haus"/>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Kleine Menagerie für Kinder oder nützliche und angenehme Unterhaltungen aus der Naturgeschichte"/>
        <s v="Himmelsbeobachtung mit bloßem Auge; für reife Schüler"/>
        <s v="Auflösungen sämmtlicher Räthsel im deutschen Räthsel-Schatz; nebst einem Verzeichniß der Verfasser"/>
        <s v="Neueste Sammlung von 300 Räthseln, Charaden und Logogryphen; aus den vorzüglichsten neueren Schriften ; Ein Weihnachts-, Neujahrs- und Geburtstagsgeschenk für Kinder und junge Leute"/>
        <s v="Anschaulich gemachte Natur- und Körperlehre nebst einigen wichtigen Gesundheits-Regeln; ein unterhaltendes Lese- und faßliches Unterrichts-Büchlein für die Jugend"/>
        <s v="Liebet die Thiere!; Lehrreiche und unterhaltende Geschichten aus dem Leben der Thiere für Jung und Alt"/>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Kinder, habt die Thiere lieb!; ein Bilderbuch"/>
        <s v="Systematische Übersicht der Naturgeschichte aller drei Reiche für die Jugend; nebst Gebrauchsanweisung u. belehrenden Fragen für Eltern u. Erzieher ; mit 1 Weltkt u. 5000 color. Abb. in alphabet. Folge u. ausführl. Beschreibung in dt., französ. u. engl. Sprache"/>
        <s v="Manuel pour l'instruction de la jeunesse"/>
        <s v="Unzerreissbares Bilderbuch mit Bildern, Geschichten und Reimen; Illustr. von L[ina] Burger, Guido Hammer, Ernst Hartmann, H[einrich] Leutemann, C[arl] Offterdinger, Oscar Pletsch, J[ulius] Sohnorr u.a."/>
        <s v="Neuer Orbis pictus in sechs Sprachen oder unterhaltendes und belehrendes Bilderbuch für Kinder von jedem Alter"/>
        <s v="Spiele aus meiner Jugend für die Jugend"/>
        <s v="Die Benutzung und Verarbeitung der Naturerzeugnisse oder kleine Technologie; Fortsetzung der Naturgeschichte für Schulen"/>
        <s v="Unsere gefiederten Freunde; Abbildungen der bekanntesten und beliebtesten Kinderfreunde aus der Vogelwelt in Oelfarbendruck mit leicht faßlichem, erläuternden Text"/>
        <s v="Die Hausthiere; in physischer und psychischer, ökonomischer und technologischer Hinsicht ; ein naturhistorisches Lesebuch für Schule und Haus"/>
        <s v="Johann George Hoffmanns, weiland Inspectors der deutschen Schulen des Waisenhauses, Unterricht von natürlichen Dingen oder Geschöpfen und Werken Gottes; zum Lobe des großen Schöpfers und zum Dienste der Unstudirten, sonderlich aber der kleinern Schuljugend, aufgesetzt"/>
        <s v="Von der Wasserkante; Bilder vom Leben und Treiben an der Wasserkante und von ihrem Wesen ; für die Jugend und das Volk"/>
        <s v="Naturbilder; nach den 12 Monaten des Jahres geordnet. Für die Jugend bearb."/>
        <s v="Livingstone der Missionär; Erforschungsreisen im Innern Afrikas ; in Schilderungen der bekanntesten älteren und neueren Reisen durch Dr. David Livingstone; mit 92 in den Text gedruckten Abbildungen, sieben Tondrucktafeln und einer Übersichts-Karte des südlichen Afrika"/>
        <s v="Encyclopédie de la jeunesse, ou abrégé des sciences et des arts"/>
        <s v="Das Buch der Sammlungen; praktische Anleitung zum Anlegen, Ordnen und Erhalten aller Arten von Sammlungen, überhaupt zur Unterstützung naturwissenschaftlicher und geschichtswissenschaftlicher Liebhabereien"/>
        <s v="Streifzüge im Reiche der Sterne"/>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Neues Skizzenbuch; bunte Bilder aus der Natur und dem Menschenleben ; zur Belehrung und Unterhaltung für die reifere Jugend"/>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Die denkwürdigsten Erfindungen im neunzehnten Jahrhundert; Schilderungen für die reifere Jugend ; mit über 130 Text-Illustrationen und 1 bunten Titelbilde"/>
        <s v="Encyclopédie des enfans, ou abrégé de toutes les sciences; a l'usage des écoles des deux sexes"/>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Le Naturaliste Du Second Âge; Ouvrage destiné à servir de suite et de complément au Livre du second âge; Contenant Des notions à la fois élémentaires et amusantes sur les Reptiles ou Quadrupèdes ovipares... ; Avec des Descriptions de ceux de ces animaux..."/>
        <s v="Eine Reise von Berlin nach Vorpommern und der Insel Rügen; für die Jugend"/>
        <s v="Das Kleid der Erde oder Wanderungen durch die grüne Natur; mit seinen jugendlichen Freunden unternommen"/>
        <s v="Neue Tanz- und Bildungsschule; ein gründlicher Leitfaden für Eltern und Lehrer bei der Erziehung der Kinder ; und für die erwachsene Jugend, um sich einen hohen Grad der feinen Bildung zu verschaffen und sich zu kunstfertigen und ausgezeichneten Tänzern zu bilden"/>
        <s v="Neuestes Bilderbuch aus den drei Reichen der Natur; zur Belehrung und Unterhaltung für Kinder von 6-12 Jahren"/>
        <s v="Rätselstübchen; erste Sammlung sämtlicher Original-Rätsel"/>
        <s v="Deutschlands spielende Jugend; eine Sammlung von mehr als 430 Kinderspielen auszuführen im Freien und im Zimmer"/>
        <s v="So baue ich mir eine Drahtseilbahn"/>
        <s v="Die Welt in Bildern &lt;Orbis pictus&gt;"/>
        <s v="Lehrbuch der Geometrie für Gymnasien, Realschulen und höhere Bürgerschulen"/>
        <s v="Geschichten aus Wald und Feld; Bilder aus dem Pflanzen-, Thier- und Menschenleben"/>
        <s v="Die Erde und ihre Bewohner; ein Hand- und Lesebuch für alle Stände"/>
        <s v="Technologisches A.B.C. Buch für gute Kinder; Mit 22 Abbildungen"/>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Flora im Winterkleide von E. A. Roßmäßler. Mit 150 Abbildungen in Holzschnitt und einem Titelbild in Tondruck gezeichnet von C. Merkel"/>
        <s v="Nürnberger Puppen-Kochbuch"/>
        <s v="Language of flowers"/>
        <s v="Lehrbuch der Naturgeschichte für Schulen und zum Selbstunterricht"/>
        <s v="Schmetterlingsbuch"/>
        <s v="Unterwegs oder der Naturforscher und Sammler; für die Jugend und ihre Freunde"/>
        <s v="Beasts; thumb-nail studies in pets"/>
        <s v="Bilder aus der Pflanzenwelt für ihre Freunde, für die Jugend und die Schule"/>
        <s v="Atlas des enfans; ou nouvelle méthode pour apprendre la géographie, avec un nouveau traité de la sphère, et 24 cartes en luminées"/>
        <s v="Kupfer-Sammlung besonders zu F. P. Wilmsens Handbuch der Naturgeschichte für die Jugend und ihre Lehrer aber auch zu jedem andern Lehrbuche der Naturgeschichte brauchba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Joseph Uihlein's Anfangsgründe der Naturwissenschaft für die Jugend"/>
        <s v="Der kleine Comenius oder die Welt und der Mensch in Bildern; Beschreibung der wichtigsten Erscheinungen der Natur und des Menschenlebens. Mit achtzehn Kupfertafeln, worauf mehr als tausend Gegenstände abgebildet sind"/>
        <s v="Nouveau Cours élémentaire de Coloris et d'aquarelle; Accomp. de sujets variés: figure, fleurs, paysage, animaux etc."/>
        <s v="Der deutschen Jugend Sportbuch"/>
        <s v="Haustöchterchens Kochschule; ein Kochbuch mit Wage und Maßgeräten im Puppenmaß für Spiel und Leben"/>
        <s v="Vorlegeblätter für die ersten Uebungen im Zeichnen mit freier Hand"/>
        <s v="Naturstudien; ein Buch für die Jugend"/>
        <s v="Die kleinen Schmetterlingsfreunde; ein Weihnachtsgeschenk für Kinder"/>
        <s v="Rätselschatz; für die Jugend, zur Übung im Denken und zur belehrenden Unterhaltung"/>
        <s v="Atlas der Pflanzenwelt"/>
        <s v="Des Elementarwerks ... Band"/>
        <s v="[Gewürme, Pflanzen und Mineralien]"/>
        <s v="Abrégé d'histoire naturelle pour l' instruction de la jeunesse"/>
        <s v="Cabinet du jeune naturaliste ou tableaux intéressants de l'histoire des animaux"/>
        <s v="Végétaux et minéraux"/>
        <s v="[I. G. Stedman's Reisen in Surinam]"/>
        <s v="Welcher Taf. 1 - 50 oder Heft LXI - LXX des Bilderbuchs begreift"/>
        <s v="Die kleine Puppenköchin; praktische Anleitung zum Kochen"/>
        <s v="Belehrende Bilderlust für fleißige Knaben und Mädchen"/>
        <s v="Der kleine Schmetterlingssammler; Anleitung, Schmetterlinge zu sammeln, zu tödten, zu ordnen, aufzubewahren und zu versenden ; nebst einer Beschreibung der bemerkenswerthesten Schmetterlinge, sowie einer Abhandlung über die Seidenraupenzucht ; mit 5 Taf. Abb."/>
        <s v="Vincentii Fabricii Hamburgensis, poematvm iuvenilium; libri III. ; ad calcem adjectæ sunt epistolæ aliquot feriæ, et jocosæ"/>
        <s v="Das Schiff und die See; ein Lehr- u. Bilder Buch für kleine und grosse Leutchen, die sich vom Seewesen einen richtigen u. deutlichen Begriff verschaffen wollen ; mit 10 Kupfer"/>
        <s v="Länder und Völker Europa's; In charakteristischen Darstellungen zur bildenden Lektüre für die reifere Jugend u. Freunde d. Länder- und Völkerkunde"/>
        <s v="Flugmaschinenbuch für unsere Jugend; eine Anleitung zum Bau von Modell-Flugmaschinen und eine Einführung in die Geschichte der Flugtechnik"/>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Firmenschrift von] A. L. Mohr; [Margarine-Fabrik]"/>
        <s v="Die gesellige Kinderwelt; Enth. 80 Kinderspiele, 100 Pfänderauslösungen u. Strafen, 40 Schnellsprechsätze ..."/>
        <s v="Teutsch-Lateinisches Wörter-Büchlein; Zum Nutz und Ergötzung der Schul-Jugend zusammen getragen/ Und mit etlich 1000. darzu dienlichen Bildern gezieret. Deme noch überdas eine kurtz-gefaßte Lateinische Sprach-Ubung und Ziemliche Anzahl Auserlesener Sprüche beygefüget"/>
        <s v="Die Reise ins Bienenland"/>
        <s v="Unsere Nahrungsmittel vor Gericht"/>
        <s v="Die Natur des Himmels, nach den neuesten Entdeckungen, zum Schul- und Privatunterricht dargestellt von Johann Wilhelm Schwartz"/>
        <s v="Chemisches Experimentierbuch; praktische Einführung in das Studium der Chemie auf Grund leicht ausführbarer Versuche"/>
        <s v="Spaziergänge eines Naturforschers"/>
        <s v="Allerlei Kurzweil, Schnurrpfeifereien und Kichererbsen; ein Spiel- und Beschäftigungsbuch zur Unterhaltung, Belehrung, sowie Belustigung für Knaben und Mädchen"/>
        <s v="Naturlehre für Bürger- und Volksschulen"/>
        <s v="Handbuch der Naturgeschichte der drei Reiche; für die Jugend beiderlei Geschlechts bearb. ; mit ca. 500 fein col. Abb. auf 32 Taf."/>
        <s v="Golovolomka; rebusy, šarady i zaradki"/>
        <s v="Der junge Schiffbauer; mit 29 Abbildungen und 10 Tafeln"/>
        <s v="Bunte Beute; naturwissenschaftliche Plaudereien"/>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s v="100 Räthsel zur Weckung des Nachdenkes für die reifere Jugend"/>
        <s v="Stuttgarter Bilderbuch; zum Anschauungsunterricht für Kinder von drei bis acht Jahren"/>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Handbuch der Naturgeschichte aller drei Reiche; für die Jugend und das Volk ; mit über 500 naturgetreuen Abb. auf 32 fein color. Taf."/>
        <s v="The boy's own volume of fact, fiction, history and adventure; Illustr. by separate plates, and numerous woodcuts inserted in the text ; Ed. by the publisher. Christmas 1863"/>
        <s v="200 jeux d'enfants; en plein air et à la maison"/>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Dreihundert Räthsel und Charaden für Kinder von 10 - 14 Jahren; Zu erheiternden Denkübungen in Schulen und zu angenehmer und nützlicher Unterhaltung in häuslichen Kreisen ; nebst einem Anhang von 60 für denselben Zweck passenden Rechnungs-Beispielen"/>
        <s v="Bilder vaterländischer Thiere nebst ihrer kurzen Beschreibung; zur angenehmen und nützlichen Beschäftigung kleiner Kinder"/>
        <s v="Naturstudien in Wald und Feld; Spaziergangs-Plaudereien : ein Buch für die Jugend"/>
        <s v="Premières connaissances à l'usage des enfans que commencent â lire"/>
        <s v="Jeux de l'enfance"/>
        <s v="Der kleine Gärtner"/>
        <s v="Der Jugend Räthselschatz; 664 der schönsten Rätsel"/>
        <s v="Ancient Customs, sports, and pastimes, of the English; explained from authentic sources, &amp; in a familiar manner"/>
        <s v="Der Käfersammler; 20 kolorierte Tafeln mit 502 Abbildungen und begleitendem Text"/>
        <s v="Vollständiges Handbuch der Naturgeschichte; als Hausbedarf für Gebildete aus allen Ständen und zum Schulgebrauch. Mit 300 Abbildungen"/>
        <s v="Christian Gottfried Daniel Stein's Naturgeschichte für Schulen; mit besonderer Hinsicht auf Geographie und Technologie ausgearbeitet"/>
        <s v="So baue ich eine Zauberlaterne &lt;Laterna magica&gt;"/>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Das Fahnenspiel; ein Festgeschenk zur Unterhaltung für lebensfrohe Knaben, zugleich ein Leitfaden für Lehrer der Gymnastik oder Turnkunst ; erläutert durch 100 fein colorirte Figuren"/>
        <s v="Buch der Sammlungen; praktische Anleitung zum Anlegen, Ordnen und Erhalten aller Arten von Sammlungen, überhaupt zur Unterstützung naturwissenschaftlicher und geschichtswissenschaftlicher Liebhabereien"/>
        <s v="The boy's own Book; a complete encyclopedia of all the diversions, athletic, scientific, and recreative, of boyhood and youth"/>
        <s v="Präsentirt das Gewehr!; Ein Geschenk für Knaben ; Anleitung zu militairischen Spielen. Mit 4 colorirten Abbildungen der Uniformen des Preussischen Militairs von der Zeit des grossen Churfürsten bis auf die jetzige und einem colorirten Titelbilde"/>
        <s v="Das Examen aus der Natur; zum Unterricht für Kinder von reiferem Alter sowohl zum Schul- als Privat-Gebrauch"/>
        <s v="Reisebeschreibungen, Naturschilderungen und Erfindungen mit eingeflochtenen Erzählungen; für die Jugend bearbeitet"/>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ben und Weben der Natur"/>
        <s v="Selbst ist der Mann; ein neues Beschäftigungsbuch bei Sonnenschein und Regenwetter"/>
        <s v="[Sammelband mit Lithographien]/ [Ill.: W. Schroll]"/>
        <s v="Neue Bewegungs- und Marschierspiele für Kindergarten und Haus"/>
        <s v="Amerikanische Reisebilder; für die Jugend bearbeitet"/>
        <s v="Naturgeschichte des innern Erdballes oder die Urwelt; für die Jugend"/>
        <s v="Aus dem Thierleben der Heimat; Schilderungen aus Haus und Hof, Wald und Feld für die reifere Jugend"/>
        <s v="Every boy's book; a compl. encyclopaedia of sports and amusements, intended to afford recreation and instruction to boys in their leisure hours"/>
        <s v="Entdeckungsreisen in Stadt und Land; Streifzüge in Mitteldeutschland, mit seinen jungen Freunden unternommen"/>
        <s v="The whale and the perils of the whale-fishery"/>
        <s v="Illustrierte Naturgeschichte für die Jugend"/>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An der Hobel- und Drehbank; mit 121 Abbildungen"/>
        <s v="Insects and reptiles, with their uses to man"/>
        <s v="Natural History Of Remarkable Beasts"/>
        <s v="Das geometrische Figurenspiel für Kinder u. Erwachsene"/>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Biblische Naturgeschichte für Schulen und Familien; Mit Abbildungen. Herausgegeben von dem Calwer Verlags-Verein"/>
        <s v="Le Bougainville de la jeunesse ou nouvel abrégé des voyages dans l'Amérique; Contenant la description des moeurs et coutumes des peuples de ce continent ..."/>
        <s v="Himmel und Erde; Einführung in die Himmelskunde ; für die reifere Jugend"/>
        <s v="Illustrierte Naturgeschichte des Tierreichs für die Jugend; enthaltend 263 Bilder in feinstem Farbendruck mit erläuterndem Text"/>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ilder-Schauplatz merkwürdiger Gegenstände aus dem Gebiete der Natur, der Kunst und des Menschenlebens; zum Vergnügen und zur Belehrung der Jugend mit vielen ausgemalten Kupfertafeln"/>
        <s v="Der Pilzsammler"/>
        <s v="Vom Ursprung des Lebens; für Schüler höherer Stufen"/>
        <s v="Spielbuch; 400 Spiele und Belustigungen für Schule und Haus"/>
        <s v="Orbis pictus; Ein Lern- und Unterhaltungsbuch für die wißbegierige Jugend mit 30 fein colorirten Tafeln"/>
        <s v="Räthselbüchlein"/>
        <s v="Der Schmetterlingssammler"/>
        <s v="Immergrün; Sagen und Parabeln, Lehrsprüche und Räthsel"/>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s v="Experimentierbuch für die Jugend"/>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Le Buffon pittoresque de la jeunesse ou tableaux instructifs et amusants de l'histoire des animaux"/>
        <s v="Naturlehre für die Jugend; Zur Beförderung des Beobachtungs- und Forschungsgeistes in den Geschäften des bürgerlichen Lebens ; Mit 10 Kupfertafeln. Zum Gebrauche der deutschen Normal- und Hauptschulen in den k. k. Staaten"/>
        <s v="Das Kränzchen in der Küche; ein Kochbuch in Versen"/>
        <s v="Sbornik podvižnych igr na otkrytom vozduchě; s priloženiem komnatnych igr"/>
        <s v="Naturgeschichte des Thierreichs zur Belehrung und Unterhaltung für Jung und Alt"/>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s v="Welcher Taf. 51 - 100 od. Heft CCXI - CCXX des Bilderb. begreift"/>
        <s v="Welcher Tf. 1 - 50 oder Heft XLI - L des Bilderbuchs begreift"/>
        <s v="Die Kinderstube am Weihnachts-Abend"/>
        <s v="Régne minéral"/>
        <s v="Beschäftigungen für die Jugend"/>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Kleines Real-Schullexikon"/>
        <s v="Beschäftigungen für die Jugend aller Stände"/>
        <s v="Vollständiges teutsches und lateinisches Nominal-Register über Bertuch's Bilderbuch für Kinder, Heft CI - CC. oder Band VI - X. so wie über den dazu gehörigen Commentar von Funke, von Band XI - XX.; Als Anhang zum 20. Band des Commentars"/>
        <s v="Tiere der Urwelt"/>
        <s v="Naturgeschichte, Aanthropologie, Naturlehre, Technologie, Rechnenkunst, deutsche Sprachlehre, Abriß der deutschen Literaturgeschichte; mit 1 illum. Kupfertaf."/>
        <s v="Welcher Taf. 1 - 50 oder Heft CXXI - CXXX des Bilderbuchs begreift"/>
        <s v="Welcher T. 1 - 50 od. H. CLXXXI - CXC d. Bilderbuchs begreift"/>
        <s v="P. Cunningham's Reise nach Neu-Süd-Wallis"/>
        <s v="Welcher Taf. 51 - 100, od. Heft CXXXI - CXL des Bilderbuchs begreift"/>
        <s v="Welcher einige der vortreflichsten Künste, die Handlung, das Reisen, und die Einrichtung eines Landes betrachtet"/>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De la conservation des enfans ou les moyens de les fortifier, de les préserver &amp; guérir des maladies, depuis l'instant de leur existence, jusqu' à l'âge de puberté"/>
        <s v="Kolumbus-Eier"/>
        <s v="Reise durch England und Frankreich"/>
        <s v="Cosmographie et quadrupèdes"/>
        <s v="Régne végétal; les fruits"/>
        <s v="Geographie, Weltgeschichte, Mythologie; mit 2 illum. Kt."/>
        <s v="Säugethiere und Vögel"/>
        <s v="Amusemens philologiques ou melange agréable de diverses pieces, concernant l'histoire des personnes celebres, les evènemens mémorables, les usages &amp; les monumens des anciens, la morale, la mythologie, &amp; l'histoire naturelle"/>
        <s v="Vollständiges teutsches und lateinisches Nominal-Register über Bertuchs Bilderbuch für Kinder Heft I - C. oder Band I - V. so wie über den dazu gehörigen Commentar von Funke von Band I - X; Als Anhang zum 10. Band des Commentars"/>
        <s v="Die kleinen Freunde der Pflanzenkunde"/>
        <s v="Unterhaltungen aus der Naturgeschichte der Vögel"/>
        <s v="Régne végétal; les fleurs"/>
        <s v="Enthaltend, was ausser und in der Erde befindlich. Aus dem Französischen übersezt. Mit Kupffern"/>
        <s v="Kleine Völkergallerie für Kinder in unterhaltenden Erzählungen von den Sitten, Meinungen, Gebräuchen und Kleidungen fremder Nationen"/>
        <s v="Welcher Tafel 1 - 50 od. Heft CLXI - CLXX des Bilderbuchs begreift"/>
        <s v="Contes et autres morceaux pour instruire et amuser la jeunesse"/>
        <s v="Schilderungen aus Natur, Welt und Menschenleben"/>
        <s v="Oiseaux et poissons"/>
        <s v="Worinn Der Himmel, und die aus der Einrichtung des Weltgebäudes dem Menschen zufliesende Glückseeligkeit betrachtet, ingleichen eine Erzählung der wichtigsten Erfahrungen und Versuche, worauf die Erkenntniß der Natur sich gründet, gegeben wird"/>
        <s v="Welcher Taf. 1 - 50 od. Heft CCXXI - CCXXX. des Bilderb. begreift"/>
        <s v="Régne animal; les oiseaux"/>
        <s v="Januar bis Juni"/>
        <s v="Juli bis Dezember"/>
        <s v="Gesandtschaftsreise nach China"/>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Welcher Taf. 51 - 100 oder Heft LXXI - LXXX des Bilderbuchs begreift"/>
        <s v="Von Insekten, Thieren und Pflanzen. Aus dem Französischen übersezt. Mit Kupffern"/>
        <s v="Welcher Tf. 51 - 100 oder Heft XI - XX des Bilderbuchs begreift; Mit Zusätzen und Berichtigungen und einem vollständigen Register über beide Bände"/>
        <s v="Welcher Tf. 1 - 50 oder Heft CI - CX des Bilderbuchs begreift"/>
        <s v="Welcher dasjenige zu betrachten darstellet, was zum gesellschafftlichen Leben der Menschen gehöret"/>
        <s v="Der Bambus; Die Birke ; Die Weide ; Die Bachstelze ; Der Sperling ; Die Staare ; Der Hund ; Die Katze ; Die Ziege. Das Dromedar ; Das Kängeruh"/>
        <s v="Worinnen Der Mensch an sich selbst, dessen Beruf und Geschicklichkeit betrachtet wird"/>
        <s v="Welcher Tf. 61 - 100 oder Heft XCIII - C des Bilderbuchs begreift"/>
        <s v="Welcher Tf. 51 - 100 od. Heft CLI - CLX des Bilderbuchs begreift"/>
        <s v="Welcher Tf. 51 - 100 oder Heft CXI - CXX des Bilderbuchs begreift"/>
        <s v="Parry's dritte Reise zur Entdeckung einer nordwestlichen Durchfahrt und Beechey's Reise nach dem stillen Meere und der Behringsstraße"/>
        <s v="Naturgeschichte für Schulen und den häuslichen Unterricht"/>
        <s v="Régne animal; les insectes"/>
        <s v="Unterhaltungen über Gegenstände der Erziehung, der Moral und der vaterländischen Naturgeschichte, der Jugend und ihren Freunden gewidmet"/>
        <s v="Das Thierreich; Ein naturgeschichtliches Handbuch für die gebildete deutsche Jugend"/>
        <s v="Enthaltend, was ausser und in der Erde zu betrachten"/>
        <s v="Maison rustique, pour servir à l'éducation de la jeunesse, ou retour en France d'une famille émigrée"/>
        <s v="Bildewerkstatt für die Jugend"/>
        <s v="Welcher Tf. 1 - 50 oder Heft CXLI - CL des Bilderbuchs begreift"/>
        <s v="Amphibien, Fische und Insekten"/>
        <s v="Die Welt, ihre Länder, Völker und Merkwürdigkeiten"/>
        <s v="Welcher Taf. 1 - 50 des II. Theils oder Heft XXI - XXX des Bilderbuchs begreift"/>
        <s v="Welcher Taf. 1 - 50 od. H. CCI - CCX d. Bilderbuchs begreift"/>
        <s v="Lehr-Buch, darin ein Kurzgefasster Unterricht aus verschiedenen philosophischen und mathematischen Wissenschaften, der Historie und Geographie gegeben wird; Zum Gebrauch in Schulen ; Mit Kupfern"/>
        <s v="Physik für Kinder zum Gebrauche der Aeltern und Erzieher, oder nöthige Grundbegriffe aus der vorliegenden Welt, über Gott, die Natur und uns selbst mit Nutzen nachdenken zu lernen"/>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ammlung witziger und gesitteter Räthsel; nebst deren Auflösung, zum unschuldigen Vergnügen für die Jugend"/>
        <s v="Welcher T. 51 - 100 od. H. CLXXI - CLXXX d. Bilderbuchs begreift"/>
        <s v="Poissons, reptiles, coquillages, crustacées"/>
        <s v="A - K"/>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Welcher Tf. 1 - 60 oder Heft LXXXI - XCII des Bilderbuchs begreift"/>
        <s v="Welcher Taf. 51 - 100 des II. Theils oder Heft XXXI - XL des Bilderbuchs begreift; Mit einem vollständigen Register über beide Bände dieses Theils"/>
        <s v="Welcher Taf. 56 - 100 oder Heft LII - LX des Bilderbuchs begreift"/>
        <s v="Die Erde und ihre Bewohner"/>
        <s v="Welcher Tf. 1 - 50 oder Heft I - X des Bilderbuchs begreift"/>
        <s v="Museum der Naturgeschichte und Schöpfungswunder"/>
        <s v="Frohbergs Unterredungen mit seinem Sohne, über die Natur und Kunst"/>
        <s v="Reise in Brasilien"/>
        <s v="Welcher Taf. 51 - 100 od. Heft CCXXXI - CCXL des Bilderb. begreift"/>
        <s v="Erster Unterricht in der Naturlehre"/>
        <s v="Herzblättchens Naturgeschichte"/>
        <s v="Gespräche über die Gesundheit der Mädchen und Jünglinge"/>
        <s v="Des Elementarbuchs für die Jugend und für ihre Lehrer und Freunde in gesitteten Ständen ... Stück ..."/>
        <s v="Beschäftigungen für meine Eleven zur lehrreichen und angenehmen Unterhaltung"/>
        <s v="A. F. E. Jacobi, Predigers bey dem in Holländischen Dienst stehenden löblichen Regiment Sachßen-Gotha, Meßkunst vor Kinder, die ihren Verstand schärfen wollen; auch zum Dienst dererjenigen Lehrmeister eingericht, welche sonst in dieser Wissenschaft unkundig sind ; Mit Kupfern"/>
        <s v="Abbildungen merkwürdiger Thiere, nebst einer Beschreibung ihrer Lebensart"/>
        <s v="Curiositätenkabinet"/>
        <s v="Predigten für Kinder von reiferm Alte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Karakter Sitten und Religion einiger merkwürdiger Völker"/>
        <s v="Histoire Des Animaux, A L'Usage Des Jeunes Gens, et de ceux qui ont du goút pour l'Histoire Naturelle"/>
        <s v="Frohmanns und Östlings Familiengeschichte für Eltern und Kinder"/>
        <s v="Welche die erste Hälfte von Deutschland enthält"/>
        <s v="Die Harzgegend, oder eine kleine Reise von drey Tagen, zum Unterricht und Vergnügen der Jugend"/>
        <s v="Welcher Frankreich, die vereinigten Niederlande und Italien enthält"/>
        <s v="Sechste Harzreise zum Nutzen und Vergnügen der Jugend"/>
        <s v="Fünfte Reise ins Thüringische zum Unterricht und Vergnügen der Jugend"/>
        <s v="Welche die andere Hälfte von Deutschland enthält"/>
        <s v="Zwote kleine Harzreise zum Unterricht und Vergnügen der Jugend"/>
        <s v="Sechzig eröfnete Werkstätte der gemeinnüzigsten Künste und Handwerke für junge Leute zur Auswahl ihres künftigen Nahrungsstandes; Mit sechzig jede Kunst, jedes Handwerk deutlich erklärenden Kupferstichen"/>
        <s v="Vierte Harzreise zum Unterricht und Vergnügen der Jugend"/>
        <s v="Lehrbuch einer für Schulen faßlichen Naturlehre, zum Gebrauch bey Vorlesungen"/>
        <s v="Welcher Dänemark, Norwegen, Island, Portugal, Spanien, England, Schottland und Irrland enthält"/>
        <s v="Karakter Sitten und Religion einiger merkwürdigen Völker"/>
        <s v="Geographie für Kinder"/>
        <s v="Handbuch zu gemeinnützlicher Bildung und Unterweisung der Jugend in öffentlichen Schulen"/>
        <s v="Spielbuch für Mädchen im Alter von 6-16 Jahren; eine Sammlung von Lauf-, Gerät-, Sing- und Ruhespielen"/>
        <s v="Der Bau des menschlichen Körpers; anatomische Beschreibung des Menschen ; zum Anschauungs-Unterricht für die Jugend in Schule und Haus, mit erklärendem Text ; in 24 Tafeln in Farbendruck"/>
        <s v="Großes illustriertes Spielbuch für Mädchen; eine Auswahl der schönsten Spiele, anregender und unterhaltender Beschäftigungen und Belustigungen im Freien und im Zimme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Henriette Löffler's kleines illustrirtes praktisches Kochbüchlein für die Puppenküche; eine nützliche Gabe für junge Mädchen"/>
        <s v="Welcher T. 51 - 100 od. H. CXCI - CC d. Bilderbuchs begreift"/>
        <s v="Der neue deutsche Kinderfreund"/>
        <s v="Worinnen der Mensch in Gesellschafft mit Gott betrachtet wird"/>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Zusammenkünfte am Atlas"/>
      </sharedItems>
    </cacheField>
    <cacheField name="creator" numFmtId="0">
      <sharedItems containsBlank="1" longText="1"/>
    </cacheField>
    <cacheField name="subject" numFmtId="0">
      <sharedItems/>
    </cacheField>
    <cacheField name="publisher" numFmtId="0">
      <sharedItems containsBlank="1"/>
    </cacheField>
    <cacheField name="type" numFmtId="0">
      <sharedItems/>
    </cacheField>
    <cacheField name="digital object identifier" numFmtId="0">
      <sharedItems count="1668">
        <s v="PPN766849139"/>
        <s v="PPN749770333"/>
        <s v="PPN741297272"/>
        <s v="PPN745116574"/>
        <s v="PPN744069432"/>
        <s v="PPN745271243"/>
        <s v="PPN745123694"/>
        <s v="PPN745272312"/>
        <s v="PPN767042255"/>
        <s v="PPN743675703"/>
        <s v="PPN745213553"/>
        <s v="PPN74270906X"/>
        <s v="PPN745432069"/>
        <s v="PPN769119182"/>
        <s v="PPN757417825"/>
        <s v="PPN770137474"/>
        <s v="PPN743969359"/>
        <s v="PPN756689090"/>
        <s v="PPN744053714"/>
        <s v="PPN76623858X"/>
        <s v="PPN770079113"/>
        <s v="PPN745127495"/>
        <s v="PPN745118615"/>
        <s v="PPN742493695"/>
        <s v="PPN766156990"/>
        <s v="PPN770457983"/>
        <s v="PPN750739150"/>
        <s v="PPN767041380"/>
        <s v="PPN771014600"/>
        <s v="PPN770463371"/>
        <s v="PPN74513548X"/>
        <s v="PPN756639891"/>
        <s v="PPN781283116"/>
        <s v="PPN770157742"/>
        <s v="PPN741294397"/>
        <s v="PPN770851347"/>
        <s v="PPN766619389"/>
        <s v="PPN742094227"/>
        <s v="PPN745597041"/>
        <s v="PPN74623791X"/>
        <s v="PPN746870108"/>
        <s v="PPN746034628"/>
        <s v="PPN770493564"/>
        <s v="PPN741360802"/>
        <s v="PPN741671417"/>
        <s v="PPN770192904"/>
        <s v="PPN742265854"/>
        <s v="PPN771192134"/>
        <s v="PPN769382053"/>
        <s v="PPN766428656"/>
        <s v="PPN767132297"/>
        <s v="PPN745137695"/>
        <s v="PPN770565247"/>
        <s v="PPN769384986"/>
        <s v="PPN769117392"/>
        <s v="PPN75101611X"/>
        <s v="PPN749885149"/>
        <s v="PPN745605478"/>
        <s v="PPN77088976X"/>
        <s v="PPN770372821"/>
        <s v="PPN742562549"/>
        <s v="PPN74364154X"/>
        <s v="PPN766622541"/>
        <s v="PPN742297330"/>
        <s v="PPN743630491"/>
        <s v="PPN770577199"/>
        <s v="PPN77101631X"/>
        <s v="PPN745436269"/>
        <s v="PPN770464904"/>
        <s v="PPN745435734"/>
        <s v="PPN770507050"/>
        <s v="PPN749918349"/>
        <s v="PPN757120954"/>
        <s v="PPN770201407"/>
        <s v="PPN767066812"/>
        <s v="PPN743860241"/>
        <s v="PPN77096351X"/>
        <s v="PPN766725251"/>
        <s v="PPN749900172"/>
        <s v="PPN756434564"/>
        <s v="PPN745185738"/>
        <s v="PPN741301490"/>
        <s v="PPN769508758"/>
        <s v="PPN745827632"/>
        <s v="PPN769120490"/>
        <s v="PPN769048684"/>
        <s v="PPN749886765"/>
        <s v="PPN769046053"/>
        <s v="PPN745139965"/>
        <s v="PPN770944965"/>
        <s v="PPN766562786"/>
        <s v="PPN746626002"/>
        <s v="PPN770196195"/>
        <s v="PPN781903688"/>
        <s v="PPN746345666"/>
        <s v="PPN769087779"/>
        <s v="PPN781607434"/>
        <s v="PPN751110981"/>
        <s v="PPN746212909"/>
        <s v="PPN742433056"/>
        <s v="PPN770197566"/>
        <s v="PPN781266564"/>
        <s v="PPN770197698"/>
        <s v="PPN781887542"/>
        <s v="PPN689617879"/>
        <s v="PPN769363601"/>
        <s v="PPN742430650"/>
        <s v="PPN745122019"/>
        <s v="PPN771067801"/>
        <s v="PPN770075819"/>
        <s v="PPN751746126"/>
        <s v="PPN751111716"/>
        <s v="PPN757230822"/>
        <s v="PPN751107697"/>
        <s v="PPN768525675"/>
        <s v="PPN750209321"/>
        <s v="PPN746348479"/>
        <s v="PPN751105538"/>
        <s v="PPN770976719"/>
        <s v="PPN781338042"/>
        <s v="PPN746349025"/>
        <s v="PPN77034819X"/>
        <s v="PPN771011113"/>
        <s v="PPN756723795"/>
        <s v="PPN781827620"/>
        <s v="PPN751115118"/>
        <s v="PPN689617615"/>
        <s v="PPN781290953"/>
        <s v="PPN751898899"/>
        <s v="PPN781549590"/>
        <s v="PPN781344018"/>
        <s v="PPN746346301"/>
        <s v="PPN781893941"/>
        <s v="PPN751115657"/>
        <s v="PPN771013434"/>
        <s v="PPN781546257"/>
        <s v="PPN770196632"/>
        <s v="PPN76853755X"/>
        <s v="PPN746859198"/>
        <s v="PPN78160947X"/>
        <s v="PPN781548845"/>
        <s v="PPN781337607"/>
        <s v="PPN751103144"/>
        <s v="PPN770994830"/>
        <s v="PPN743866657"/>
        <s v="PPN781342198"/>
        <s v="PPN770946429"/>
        <s v="PPN770198201"/>
        <s v="PPN768526736"/>
        <s v="PPN769496156"/>
        <s v="PPN766446433"/>
        <s v="PPN757638120"/>
        <s v="PPN770296882"/>
        <s v="PPN770975089"/>
        <s v="PPN781265150"/>
        <s v="PPN770592341"/>
        <s v="PPN771332882"/>
        <s v="PPN751108979"/>
        <s v="PPN751401528"/>
        <s v="PPN757639437"/>
        <s v="PPN745122507"/>
        <s v="PPN781828694"/>
        <s v="PPN756724635"/>
        <s v="PPN769362982"/>
        <s v="PPN770992013"/>
        <s v="PPN771241984"/>
        <s v="PPN751116203"/>
        <s v="PPN751402257"/>
        <s v="PPN770196233"/>
        <s v="PPN770971660"/>
        <s v="PPN746626924"/>
        <s v="PPN751738220"/>
        <s v="PPN770999298"/>
        <s v="PPN803802846"/>
        <s v="PPN769503497"/>
        <s v="PPN770509363"/>
        <s v="PPN746625146"/>
        <s v="PPN769362419"/>
        <s v="PPN770944108"/>
        <s v="PPN768994799"/>
        <s v="PPN781261058"/>
        <s v="PPN781531284"/>
        <s v="PPN743878957"/>
        <s v="PPN771000065"/>
        <s v="PPN749883723"/>
        <s v="PPN767922484"/>
        <s v="PPN743869915"/>
        <s v="PPN745213979"/>
        <s v="PPN771332726"/>
        <s v="PPN742280640"/>
        <s v="PPN745603165"/>
        <s v="PPN746627637"/>
        <s v="PPN74560434X"/>
        <s v="PPN745114644"/>
        <s v="PPN742720551"/>
        <s v="PPN746672179"/>
        <s v="PPN744062063"/>
        <s v="PPN745182844"/>
        <s v="PPN770469124"/>
        <s v="PPN749933666"/>
        <s v="PPN741713462"/>
        <s v="PPN745140521"/>
        <s v="PPN745847862"/>
        <s v="PPN766842045"/>
        <s v="PPN75061322X"/>
        <s v="PPN770297501"/>
        <s v="PPN74474637X"/>
        <s v="PPN769072607"/>
        <s v="PPN746268491"/>
        <s v="PPN74271120X"/>
        <s v="PPN771014775"/>
        <s v="PPN745865461"/>
        <s v="PPN744049997"/>
        <s v="PPN768258936"/>
        <s v="PPN749731222"/>
        <s v="PPN743871510"/>
        <s v="PPN74249277X"/>
        <s v="PPN742445941"/>
        <s v="PPN741355760"/>
        <s v="PPN745605931"/>
        <s v="PPN766740692"/>
        <s v="PPN769898262"/>
        <s v="PPN745136559"/>
        <s v="PPN746583060"/>
        <s v="PPN769002528"/>
        <s v="PPN770508545"/>
        <s v="PPN770807194"/>
        <s v="PPN76912254X"/>
        <s v="PPN770858392"/>
        <s v="PPN744083605"/>
        <s v="PPN766725790"/>
        <s v="PPN770561829"/>
        <s v="PPN741708388"/>
        <s v="PPN750037903"/>
        <s v="PPN746241194"/>
        <s v="PPN745165591"/>
        <s v="PPN756343054"/>
        <s v="PPN76853478X"/>
        <s v="PPN751529257"/>
        <s v="PPN751529990"/>
        <s v="PPN751528587"/>
        <s v="PPN82208029X"/>
        <s v="PPN750595108"/>
        <s v="PPN769505155"/>
        <s v="PPN751532703"/>
        <s v="PPN751098442"/>
        <s v="PPN781276853"/>
        <s v="PPN781337054"/>
        <s v="PPN743875419"/>
        <s v="PPN746858078"/>
        <s v="PPN751114723"/>
        <s v="PPN78160673X"/>
        <s v="PPN751744042"/>
        <s v="PPN766446980"/>
        <s v="PPN766565998"/>
        <s v="PPN770972586"/>
        <s v="PPN756671329"/>
        <s v="PPN781289785"/>
        <s v="PPN745171761"/>
        <s v="PPN746604998"/>
        <s v="PPN751538957"/>
        <s v="PPN771011784"/>
        <s v="PPN781889022"/>
        <s v="PPN781545447"/>
        <s v="PPN76950583X"/>
        <s v="PPN769502415"/>
        <s v="PPN767123328"/>
        <s v="PPN781550246"/>
        <s v="PPN751735329"/>
        <s v="PPN769088996"/>
        <s v="PPN781274397"/>
        <s v="PPN757638910"/>
        <s v="PPN76644886X"/>
        <s v="PPN781547946"/>
        <s v="PPN769496970"/>
        <s v="PPN746602642"/>
        <s v="PPN751100404"/>
        <s v="PPN770198740"/>
        <s v="PPN766566676"/>
        <s v="PPN746347235"/>
        <s v="PPN781292131"/>
        <s v="PPN781345545"/>
        <s v="PPN751397202"/>
        <s v="PPN770075118"/>
        <s v="PPN751533432"/>
        <s v="PPN781829666"/>
        <s v="PPN770973779"/>
        <s v="PPN781891868"/>
        <s v="PPN751396427"/>
        <s v="PPN781280869"/>
        <s v="PPN771003544"/>
        <s v="PPN78154727X"/>
        <s v="PPN781339987"/>
        <s v="PPN751113085"/>
        <s v="PPN74660646X"/>
        <s v="PPN76853660X"/>
        <s v="PPN1019839619"/>
        <s v="PPN1010926535"/>
        <s v="PPN805610731"/>
        <s v="PPN769515339"/>
        <s v="PPN688060129"/>
        <s v="PPN810625342"/>
        <s v="PPN825937841"/>
        <s v="PPN804987556"/>
        <s v="PPN771048289"/>
        <s v="PPN809018411"/>
        <s v="PPN809020807"/>
        <s v="PPN821971638"/>
        <s v="PPN809018187"/>
        <s v="PPN823963306"/>
        <s v="PPN746238983"/>
        <s v="PPN746810806"/>
        <s v="PPN769046967"/>
        <s v="PPN746652976"/>
        <s v="PPN822084511"/>
        <s v="PPN746043104"/>
        <s v="PPN742714241"/>
        <s v="PPN1009232363"/>
        <s v="PPN1009233874"/>
        <s v="PPN780553918"/>
        <s v="PPN780576128"/>
        <s v="PPN100923143X"/>
        <s v="PPN780572777"/>
        <s v="PPN1009226045"/>
        <s v="PPN1009227866"/>
        <s v="PPN746035535"/>
        <s v="PPN742717089"/>
        <s v="PPN770803997"/>
        <s v="PPN780552229"/>
        <s v="PPN780556798"/>
        <s v="PPN1009233211"/>
        <s v="PPN780555244"/>
        <s v="PPN780576721"/>
        <s v="PPN1009225197"/>
        <s v="PPN1009229656"/>
        <s v="PPN780579011"/>
        <s v="PPN1009229133"/>
        <s v="PPN1009234498"/>
        <s v="PPN780578147"/>
        <s v="PPN100923353X"/>
        <s v="PPN780575032"/>
        <s v="PPN823937577"/>
        <s v="PPN823937410"/>
        <s v="PPN823937798"/>
        <s v="PPN750057807"/>
        <s v="PPN75130087X"/>
        <s v="PPN745184790"/>
        <s v="PPN746058071"/>
        <s v="PPN770294367"/>
        <s v="PPN781362857"/>
        <s v="PPN746287186"/>
        <s v="PPN770468217"/>
        <s v="PPN766628035"/>
        <s v="PPN751512273"/>
        <s v="PPN741661160"/>
        <s v="PPN74408606X"/>
        <s v="PPN770804586"/>
        <s v="PPN770970222"/>
        <s v="PPN743877314"/>
        <s v="PPN770455190"/>
        <s v="PPN745590918"/>
        <s v="PPN770952860"/>
        <s v="PPN749890452"/>
        <s v="PPN757124372"/>
        <s v="PPN757418392"/>
        <s v="PPN75711671X"/>
        <s v="PPN77037445X"/>
        <s v="PPN745431550"/>
        <s v="PPN770156088"/>
        <s v="PPN77049580X"/>
        <s v="PPN743869109"/>
        <s v="PPN767035143"/>
        <s v="PPN767038800"/>
        <s v="PPN769080901"/>
        <s v="PPN745864503"/>
        <s v="PPN766618595"/>
        <s v="PPN741451174"/>
        <s v="PPN745588514"/>
        <s v="PPN743690915"/>
        <s v="PPN770133061"/>
        <s v="PPN746033028"/>
        <s v="PPN767130197"/>
        <s v="PPN751511145"/>
        <s v="PPN769511554"/>
        <s v="PPN749939524"/>
        <s v="PPN781540208"/>
        <s v="PPN742251314"/>
        <s v="PPN767911946"/>
        <s v="PPN756647819"/>
        <s v="PPN746273843"/>
        <s v="PPN770461816"/>
        <s v="PPN757643140"/>
        <s v="PPN74082984X"/>
        <s v="PPN745459102"/>
        <s v="PPN742441571"/>
        <s v="PPN76904946X"/>
        <s v="PPN770281753"/>
        <s v="PPN751516716"/>
        <s v="PPN743635604"/>
        <s v="PPN742559629"/>
        <s v="PPN770098665"/>
        <s v="PPN746054882"/>
        <s v="PPN745122868"/>
        <s v="PPN742279405"/>
        <s v="PPN76990601X"/>
        <s v="PPN76998214X"/>
        <s v="PPN771054270"/>
        <s v="PPN745114075"/>
        <s v="PPN74395971X"/>
        <s v="PPN741279150"/>
        <s v="PPN743958799"/>
        <s v="PPN743642880"/>
        <s v="PPN745996582"/>
        <s v="PPN74545402X"/>
        <s v="PPN749886110"/>
        <s v="PPN741353377"/>
        <s v="PPN745131948"/>
        <s v="PPN742423999"/>
        <s v="PPN771017065"/>
        <s v="PPN749916613"/>
        <s v="PPN746882726"/>
        <s v="PPN745599184"/>
        <s v="PPN767436563"/>
        <s v="PPN745117406"/>
        <s v="PPN74993512X"/>
        <s v="PPN745134661"/>
        <s v="PPN749791764"/>
        <s v="PPN770948545"/>
        <s v="PPN757444229"/>
        <s v="PPN74387983X"/>
        <s v="PPN769745482"/>
        <s v="PPN744086582"/>
        <s v="PPN770591795"/>
        <s v="PPN769003206"/>
        <s v="PPN742584763"/>
        <s v="PPN743967801"/>
        <s v="PPN756641462"/>
        <s v="PPN745236499"/>
        <s v="PPN744905877"/>
        <s v="PPN771066953"/>
        <s v="PPN750043059"/>
        <s v="PPN767435338"/>
        <s v="PPN766629139"/>
        <s v="PPN744084539"/>
        <s v="PPN74388017X"/>
        <s v="PPN745446493"/>
        <s v="PPN770572731"/>
        <s v="PPN750596007"/>
        <s v="PPN743960939"/>
        <s v="PPN745237118"/>
        <s v="PPN743864425"/>
        <s v="PPN741709619"/>
        <s v="PPN770947891"/>
        <s v="PPN742498557"/>
        <s v="PPN744073723"/>
        <s v="PPN76633886X"/>
        <s v="PPN746161743"/>
        <s v="PPN76673319X"/>
        <s v="PPN745593208"/>
        <s v="PPN768629136"/>
        <s v="PPN78053509X"/>
        <s v="PPN756401305"/>
        <s v="PPN746573162"/>
        <s v="PPN781535204"/>
        <s v="PPN751347027"/>
        <s v="PPN746160828"/>
        <s v="PPN768671787"/>
        <s v="PPN781544548"/>
        <s v="PPN741276127"/>
        <s v="PPN746141319"/>
        <s v="PPN743888081"/>
        <s v="PPN768672325"/>
        <s v="PPN741277425"/>
        <s v="PPN751007951"/>
        <s v="PPN74526705X"/>
        <s v="PPN740909118"/>
        <s v="PPN744075033"/>
        <s v="PPN770451780"/>
        <s v="PPN766339440"/>
        <s v="PPN750211938"/>
        <s v="PPN768670306"/>
        <s v="PPN746885172"/>
        <s v="PPN76951362X"/>
        <s v="PPN766339858"/>
        <s v="PPN766351297"/>
        <s v="PPN745595944"/>
        <s v="PPN781817161"/>
        <s v="PPN745280099"/>
        <s v="PPN768667984"/>
        <s v="PPN745732917"/>
        <s v="PPN768670632"/>
        <s v="PPN74249716X"/>
        <s v="PPN756349524"/>
        <s v="PPN781814782"/>
        <s v="PPN742563820"/>
        <s v="PPN743889533"/>
        <s v="PPN74396473X"/>
        <s v="PPN74396568X"/>
        <s v="PPN781284406"/>
        <s v="PPN746196067"/>
        <s v="PPN768671299"/>
        <s v="PPN766738523"/>
        <s v="PPN766732835"/>
        <s v="PPN781542049"/>
        <s v="PPN756606640"/>
        <s v="PPN768670004"/>
        <s v="PPN746669232"/>
        <s v="PPN743946618"/>
        <s v="PPN746335768"/>
        <s v="PPN768208866"/>
        <s v="PPN746633580"/>
        <s v="PPN770159389"/>
        <s v="PPN751261254"/>
        <s v="PPN770913504"/>
        <s v="PPN751515108"/>
        <s v="PPN812334108"/>
        <s v="PPN768547296"/>
        <s v="PPN768545951"/>
        <s v="PPN768541816"/>
        <s v="PPN768545188"/>
        <s v="PPN810780038"/>
        <s v="PPN803783248"/>
        <s v="PPN82240737X"/>
        <s v="PPN805590390"/>
        <s v="PPN770090877"/>
        <s v="PPN811154831"/>
        <s v="PPN745593933"/>
        <s v="PPN744073804"/>
        <s v="PPN780538315"/>
        <s v="PPN745594883"/>
        <s v="PPN743676130"/>
        <s v="PPN781543223"/>
        <s v="PPN766737365"/>
        <s v="PPN780595025"/>
        <s v="PPN746886411"/>
        <s v="PPN750063696"/>
        <s v="PPN780533607"/>
        <s v="PPN781816092"/>
        <s v="PPN768665132"/>
        <s v="PPN768671531"/>
        <s v="PPN766338177"/>
        <s v="PPN768672880"/>
        <s v="PPN768672635"/>
        <s v="PPN745595472"/>
        <s v="PPN780537629"/>
        <s v="PPN78153304X"/>
        <s v="PPN742544176"/>
        <s v="PPN756402417"/>
        <s v="PPN77017910X"/>
        <s v="PPN746631480"/>
        <s v="PPN746887663"/>
        <s v="PPN744074843"/>
        <s v="PPN750695226"/>
        <s v="PPN768626765"/>
        <s v="PPN768996163"/>
        <s v="PPN768670977"/>
        <s v="PPN743703855"/>
        <s v="PPN770923305"/>
        <s v="PPN766737594"/>
        <s v="PPN766622002"/>
        <s v="PPN771615655"/>
        <s v="PPN750211571"/>
        <s v="PPN780539222"/>
        <s v="PPN756360528"/>
        <s v="PPN770969143"/>
        <s v="PPN766339068"/>
        <s v="PPN766621650"/>
        <s v="PPN781813794"/>
        <s v="PPN756453194"/>
        <s v="PPN750691107"/>
        <s v="PPN769888623"/>
        <s v="PPN757125913"/>
        <s v="PPN771013175"/>
        <s v="PPN768256461"/>
        <s v="PPN745615910"/>
        <s v="PPN742422704"/>
        <s v="PPN769906591"/>
        <s v="PPN770372163"/>
        <s v="PPN77020127X"/>
        <s v="PPN781365732"/>
        <s v="PPN766568067"/>
        <s v="PPN742562468"/>
        <s v="PPN766733769"/>
        <s v="PPN743948327"/>
        <s v="PPN741295784"/>
        <s v="PPN766239713"/>
        <s v="PPN743955099"/>
        <s v="PPN741194392"/>
        <s v="PPN745730221"/>
        <s v="PPN742703983"/>
        <s v="PPN745861873"/>
        <s v="PPN749785608"/>
        <s v="PPN770907679"/>
        <s v="PPN746028377"/>
        <s v="PPN745605370"/>
        <s v="PPN770147801"/>
        <s v="PPN744899338"/>
        <s v="PPN76821422X"/>
        <s v="PPN769086349"/>
        <s v="PPN77094681X"/>
        <s v="PPN766436802"/>
        <s v="PPN749884371"/>
        <s v="PPN743976339"/>
        <s v="PPN770591523"/>
        <s v="PPN770555926"/>
        <s v="PPN742250377"/>
        <s v="PPN770493955"/>
        <s v="PPN780444280"/>
        <s v="PPN766687295"/>
        <s v="PPN756632560"/>
        <s v="PPN771330588"/>
        <s v="PPN77028230X"/>
        <s v="PPN744070074"/>
        <s v="PPN749919507"/>
        <s v="PPN745115985"/>
        <s v="PPN743947525"/>
        <s v="PPN771065396"/>
        <s v="PPN771561814"/>
        <s v="PPN743884388"/>
        <s v="PPN770179568"/>
        <s v="PPN751007447"/>
        <s v="PPN768209382"/>
        <s v="PPN756453623"/>
        <s v="PPN768668794"/>
        <s v="PPN771071671"/>
        <s v="PPN757224881"/>
        <s v="PPN757225179"/>
        <s v="PPN745599478"/>
        <s v="PPN741281317"/>
        <s v="PPN749904984"/>
        <s v="PPN745731295"/>
        <s v="PPN767036271"/>
        <s v="PPN74407780X"/>
        <s v="PPN743980093"/>
        <s v="PPN751302775"/>
        <s v="PPN743881400"/>
        <s v="PPN745601456"/>
        <s v="PPN770154557"/>
        <s v="PPN766720330"/>
        <s v="PPN74396683X"/>
        <s v="PPN746688547"/>
        <s v="PPN744748682"/>
        <s v="PPN745601928"/>
        <s v="PPN749775750"/>
        <s v="PPN751183733"/>
        <s v="PPN745597742"/>
        <s v="PPN770076645"/>
        <s v="PPN746148534"/>
        <s v="PPN767435958"/>
        <s v="PPN745136990"/>
        <s v="PPN745190871"/>
        <s v="PPN744082358"/>
        <s v="PPN741299925"/>
        <s v="PPN743881737"/>
        <s v="PPN757122353"/>
        <s v="PPN743643984"/>
        <s v="PPN771015666"/>
        <s v="PPN750203439"/>
        <s v="PPN744085411"/>
        <s v="PPN770951074"/>
        <s v="PPN746210493"/>
        <s v="PPN749898577"/>
        <s v="PPN770455565"/>
        <s v="PPN769079733"/>
        <s v="PPN770456723"/>
        <s v="PPN77037378X"/>
        <s v="PPN745829740"/>
        <s v="PPN770849091"/>
        <s v="PPN770139299"/>
        <s v="PPN770801293"/>
        <s v="PPN742491862"/>
        <s v="PPN745863191"/>
        <s v="PPN770149146"/>
        <s v="PPN749885475"/>
        <s v="PPN770850928"/>
        <s v="PPN770964516"/>
        <s v="PPN756555914"/>
        <s v="PPN743677439"/>
        <s v="PPN75152235X"/>
        <s v="PPN769902278"/>
        <s v="PPN746946619"/>
        <s v="PPN744082560"/>
        <s v="PPN767043464"/>
        <s v="PPN745997465"/>
        <s v="PPN745606369"/>
        <s v="PPN766687767"/>
        <s v="PPN744749980"/>
        <s v="PPN742276988"/>
        <s v="PPN751303755"/>
        <s v="PPN771019181"/>
        <s v="PPN741715503"/>
        <s v="PPN770854133"/>
        <s v="PPN749925868"/>
        <s v="PPN742428451"/>
        <s v="PPN746289545"/>
        <s v="PPN81792714X"/>
        <s v="PPN751011193"/>
        <s v="PPN766852091"/>
        <s v="PPN750737867"/>
        <s v="PPN751184136"/>
        <s v="PPN74543875X"/>
        <s v="PPN74128393X"/>
        <s v="PPN756402972"/>
        <s v="PPN766850471"/>
        <s v="PPN741358581"/>
        <s v="PPN744060109"/>
        <s v="PPN745849334"/>
        <s v="PPN74513159X"/>
        <s v="PPN743858859"/>
        <s v="PPN770856837"/>
        <s v="PPN767912470"/>
        <s v="PPN744070864"/>
        <s v="PPN745280935"/>
        <s v="PPN770492967"/>
        <s v="PPN743868307"/>
        <s v="PPN769090311"/>
        <s v="PPN756807328"/>
        <s v="PPN745594204"/>
        <s v="PPN75640987X"/>
        <s v="PPN744751209"/>
        <s v="PPN744903149"/>
        <s v="PPN746350252"/>
        <s v="PPN77057372X"/>
        <s v="PPN781904714"/>
        <s v="PPN750715650"/>
        <s v="PPN744045967"/>
        <s v="PPN770593984"/>
        <s v="PPN770910009"/>
        <s v="PPN742551601"/>
        <s v="PPN768261856"/>
        <s v="PPN769043828"/>
        <s v="PPN745591698"/>
        <s v="PPN745123597"/>
        <s v="PPN769114202"/>
        <s v="PPN746000456"/>
        <s v="PPN771061765"/>
        <s v="PPN781636353"/>
        <s v="PPN771052766"/>
        <s v="PPN771543808"/>
        <s v="PPN78162584X"/>
        <s v="PPN769908616"/>
        <s v="PPN74368723X"/>
        <s v="PPN781643902"/>
        <s v="PPN770164560"/>
        <s v="PPN78161967X"/>
        <s v="PPN770920543"/>
        <s v="PPN742556115"/>
        <s v="PPN781620961"/>
        <s v="PPN770956084"/>
        <s v="PPN768150477"/>
        <s v="PPN742090434"/>
        <s v="PPN74619515X"/>
        <s v="PPN771059426"/>
        <s v="PPN771234694"/>
        <s v="PPN781803861"/>
        <s v="PPN74681402X"/>
        <s v="PPN746172389"/>
        <s v="PPN745723748"/>
        <s v="PPN745725198"/>
        <s v="PPN770165508"/>
        <s v="PPN746576080"/>
        <s v="PPN751309451"/>
        <s v="PPN781641314"/>
        <s v="PPN770184375"/>
        <s v="PPN771542097"/>
        <s v="PPN781642620"/>
        <s v="PPN769093051"/>
        <s v="PPN770512070"/>
        <s v="PPN770545920"/>
        <s v="PPN770164935"/>
        <s v="PPN78162813X"/>
        <s v="PPN745999409"/>
        <s v="PPN76826264X"/>
        <s v="PPN769036775"/>
        <s v="PPN743875605"/>
        <s v="PPN768148014"/>
        <s v="PPN742072193"/>
        <s v="PPN771059760"/>
        <s v="PPN757406432"/>
        <s v="PPN743686411"/>
        <s v="PPN742553876"/>
        <s v="PPN77016580X"/>
        <s v="PPN769045324"/>
        <s v="PPN770544304"/>
        <s v="PPN770101402"/>
        <s v="PPN770100732"/>
        <s v="PPN742086356"/>
        <s v="PPN741639092"/>
        <s v="PPN757127320"/>
        <s v="PPN743862635"/>
        <s v="PPN766349438"/>
        <s v="PPN771190778"/>
        <s v="PPN768151384"/>
        <s v="PPN77106070X"/>
        <s v="PPN770542735"/>
        <s v="PPN770954898"/>
        <s v="PPN741503263"/>
        <s v="PPN746577885"/>
        <s v="PPN768153476"/>
        <s v="PPN769113605"/>
        <s v="PPN781805856"/>
        <s v="PPN750717688"/>
        <s v="PPN769909639"/>
        <s v="PPN769121500"/>
        <s v="PPN746838662"/>
        <s v="PPN77123578X"/>
        <s v="PPN746056303"/>
        <s v="PPN771195893"/>
        <s v="PPN742088790"/>
        <s v="PPN742570010"/>
        <s v="PPN769383483"/>
        <s v="PPN781820944"/>
        <s v="PPN770166008"/>
        <s v="PPN743857429"/>
        <s v="PPN769035515"/>
        <s v="PPN771060718"/>
        <s v="PPN781634156"/>
        <s v="PPN770204333"/>
        <s v="PPN769122159"/>
        <s v="PPN770912710"/>
        <s v="PPN75171545X"/>
        <s v="PPN746812981"/>
        <s v="PPN771062885"/>
        <s v="PPN744047501"/>
        <s v="PPN768153115"/>
        <s v="PPN756441307"/>
        <s v="PPN770512925"/>
        <s v="PPN745232752"/>
        <s v="PPN746141734"/>
        <s v="PPN770576176"/>
        <s v="PPN769377319"/>
        <s v="PPN771005121"/>
        <s v="PPN74602598X"/>
        <s v="PPN781610877"/>
        <s v="PPN742584038"/>
        <s v="PPN771005962"/>
        <s v="PPN75668742X"/>
        <s v="PPN770852165"/>
        <s v="PPN741220075"/>
        <s v="PPN741711567"/>
        <s v="PPN770158102"/>
        <s v="PPN769073611"/>
        <s v="PPN767131835"/>
        <s v="PPN741302233"/>
        <s v="PPN769071422"/>
        <s v="PPN751258466"/>
        <s v="PPN743867688"/>
        <s v="PPN770567827"/>
        <s v="PPN770160107"/>
        <s v="PPN745600476"/>
        <s v="PPN766236137"/>
        <s v="PPN742424677"/>
        <s v="PPN769904386"/>
        <s v="PPN74244239X"/>
        <s v="PPN749937866"/>
        <s v="PPN743865790"/>
        <s v="PPN746242123"/>
        <s v="PPN742561984"/>
        <s v="PPN74489056X"/>
        <s v="PPN769901565"/>
        <s v="PPN771039042"/>
        <s v="PPN745866867"/>
        <s v="PPN780594185"/>
        <s v="PPN74572633X"/>
        <s v="PPN742061604"/>
        <s v="PPN769905080"/>
        <s v="PPN770200877"/>
        <s v="PPN741357461"/>
        <s v="PPN742267695"/>
        <s v="PPN770906710"/>
        <s v="PPN741222795"/>
        <s v="PPN770574688"/>
        <s v="PPN74518961X"/>
        <s v="PPN767868803"/>
        <s v="PPN771307942"/>
        <s v="PPN741291576"/>
        <s v="PPN745729193"/>
        <s v="PPN767124820"/>
        <s v="PPN756734274"/>
        <s v="PPN770949835"/>
        <s v="PPN768157846"/>
        <s v="PPN743680650"/>
        <s v="PPN770153062"/>
        <s v="PPN771020155"/>
        <s v="PPN770856152"/>
        <s v="PPN770919952"/>
        <s v="PPN745826962"/>
        <s v="PPN769122639"/>
        <s v="PPN745124577"/>
        <s v="PPN781632498"/>
        <s v="PPN766739570"/>
        <s v="PPN771235461"/>
        <s v="PPN782000746"/>
        <s v="PPN767921496"/>
        <s v="PPN770500412"/>
        <s v="PPN766719286"/>
        <s v="PPN770156606"/>
        <s v="PPN769093078"/>
        <s v="PPN770149839"/>
        <s v="PPN766692183"/>
        <s v="PPN769109217"/>
        <s v="PPN78042882X"/>
        <s v="PPN769094759"/>
        <s v="PPN821967223"/>
        <s v="PPN1022177362"/>
        <s v="PPN1022179330"/>
        <s v="PPN1022176641"/>
        <s v="PPN1022181149"/>
        <s v="PPN756450985"/>
        <s v="PPN745825478"/>
        <s v="PPN746175000"/>
        <s v="PPN781618711"/>
        <s v="PPN76990324X"/>
        <s v="PPN770202640"/>
        <s v="PPN76722647X"/>
        <s v="PPN757443001"/>
        <s v="PPN743962850"/>
        <s v="PPN77090940X"/>
        <s v="PPN768151015"/>
        <s v="PPN756442680"/>
        <s v="PPN770543545"/>
        <s v="PPN768154189"/>
        <s v="PPN781635403"/>
        <s v="PPN769384293"/>
        <s v="PPN746837461"/>
        <s v="PPN746848455"/>
        <s v="PPN770203361"/>
        <s v="PPN743863518"/>
        <s v="PPN746824386"/>
        <s v="PPN746827237"/>
        <s v="PPN756443156"/>
        <s v="PPN770912419"/>
        <s v="PPN770370691"/>
        <s v="PPN766348008"/>
        <s v="PPN745852416"/>
        <s v="PPN771057709"/>
        <s v="PPN74682582X"/>
        <s v="PPN769111769"/>
        <s v="PPN770919987"/>
        <s v="PPN781804930"/>
        <s v="PPN768261651"/>
        <s v="PPN781820251"/>
        <s v="PPN769044972"/>
        <s v="PPN768617901"/>
        <s v="PPN769115691"/>
        <s v="PPN781821436"/>
        <s v="PPN770474594"/>
        <s v="PPN746022158"/>
        <s v="PPN756677033"/>
        <s v="PPN781809592"/>
        <s v="PPN75740569X"/>
        <s v="PPN770913555"/>
        <s v="PPN78163752X"/>
        <s v="PPN781806976"/>
        <s v="PPN781819636"/>
        <s v="PPN757647952"/>
        <s v="PPN746276206"/>
        <s v="PPN77128831X"/>
        <s v="PPN746819323"/>
        <s v="PPN1022182412"/>
        <s v="PPN1022174185"/>
        <s v="PPN1022181858"/>
        <s v="PPN1022178725"/>
        <s v="PPN1022176099"/>
        <s v="PPN1022180045"/>
        <s v="PPN1022180509"/>
        <s v="PPN780331745"/>
        <s v="PPN780591976"/>
        <s v="PPN780589653"/>
        <s v="PPN780590937"/>
        <s v="PPN780330404"/>
        <s v="PPN768985315"/>
        <s v="PPN780327004"/>
        <s v="PPN780412397"/>
        <s v="PPN780591399"/>
        <s v="PPN780590341"/>
        <s v="PPN78032918X"/>
        <s v="PPN825816718"/>
        <s v="PPN823961540"/>
        <s v="PPN805607706"/>
        <s v="PPN801003954"/>
        <s v="PPN1013751302"/>
        <s v="PPN766281582"/>
        <s v="PPN823935612"/>
        <s v="PPN1013751108"/>
        <s v="PPN742553841"/>
        <s v="PPN770603122"/>
        <s v="PPN82581698X"/>
        <s v="PPN823961885"/>
        <s v="PPN770077854"/>
        <s v="PPN821973746"/>
        <s v="PPN805145044"/>
        <s v="PPN770444709"/>
        <s v="PPN1011283662"/>
        <s v="PPN824414888"/>
        <s v="PPN1013751566"/>
        <s v="PPN746591667"/>
        <s v="PPN773126708"/>
        <s v="PPN767927788"/>
        <s v="PPN1012216098"/>
        <s v="PPN745466532"/>
        <s v="PPN745432395"/>
        <s v="PPN770140203"/>
        <s v="PPN745129129"/>
        <s v="PPN770163610"/>
        <s v="PPN74528115X"/>
        <s v="PPN1013751353"/>
        <s v="PPN823935841"/>
        <s v="PPN766279359"/>
        <s v="PPN744070821"/>
        <s v="PPN770495117"/>
        <s v="PPN74388289X"/>
        <s v="PPN751524255"/>
        <s v="PPN74562586X"/>
        <s v="PPN749898801"/>
        <s v="PPN770199925"/>
        <s v="PPN770158676"/>
        <s v="PPN767067762"/>
        <s v="PPN746888856"/>
        <s v="PPN746689802"/>
        <s v="PPN769889549"/>
        <s v="PPN770199011"/>
        <s v="PPN757443834"/>
        <s v="PPN749932341"/>
        <s v="PPN767857755"/>
        <s v="PPN771017669"/>
        <s v="PPN745121772"/>
        <s v="PPN741341336"/>
        <s v="PPN745589456"/>
        <s v="PPN741298562"/>
        <s v="PPN740909703"/>
        <s v="PPN769893562"/>
        <s v="PPN781821916"/>
        <s v="PPN745599966"/>
        <s v="PPN745124623"/>
        <s v="PPN746285191"/>
        <s v="PPN771049552"/>
        <s v="PPN742274357"/>
        <s v="PPN745262686"/>
        <s v="PPN781914949"/>
        <s v="PPN741714515"/>
        <s v="PPN766235467"/>
        <s v="PPN770371299"/>
        <s v="PPN767437187"/>
        <s v="PPN751258229"/>
        <s v="PPN769907067"/>
        <s v="PPN767229711"/>
        <s v="PPN743878809"/>
        <s v="PPN741141574"/>
        <s v="PPN750202866"/>
        <s v="PPN742718883"/>
        <s v="PPN744747376"/>
        <s v="PPN749885904"/>
        <s v="PPN770186424"/>
        <s v="PPN746829752"/>
        <s v="PPN770965547"/>
        <s v="PPN767121260"/>
        <s v="PPN770148336"/>
        <s v="PPN767922867"/>
        <s v="PPN745122426"/>
        <s v="PPN766623033"/>
        <s v="PPN744088194"/>
        <s v="PPN749888067"/>
        <s v="PPN770371949"/>
        <s v="PPN745278302"/>
        <s v="PPN770963641"/>
        <s v="PPN769911064"/>
        <s v="PPN770469868"/>
        <s v="PPN745844510"/>
        <s v="PPN770996337"/>
        <s v="PPN769376452"/>
        <s v="PPN741286416"/>
        <s v="PPN768157366"/>
        <s v="PPN756355397"/>
        <s v="PPN743858840"/>
        <s v="PPN745593526"/>
        <s v="PPN745867944"/>
        <s v="PPN745605753"/>
        <s v="PPN756691540"/>
        <s v="PPN741642123"/>
        <s v="PPN770449964"/>
        <s v="PPN769379753"/>
        <s v="PPN749903856"/>
        <s v="PPN742572021"/>
        <s v="PPN770272266"/>
        <s v="PPN770201792"/>
        <s v="PPN770494404"/>
        <s v="PPN756349915"/>
        <s v="PPN745144403"/>
        <s v="PPN767231392"/>
        <s v="PPN766624013"/>
        <s v="PPN780547977"/>
        <s v="PPN769986625"/>
        <s v="PPN744062802"/>
        <s v="PPN745727425"/>
        <s v="PPN768530156"/>
        <s v="PPN770146651"/>
        <s v="PPN742707105"/>
        <s v="PPN745135935"/>
        <s v="PPN744056527"/>
        <s v="PPN744074193"/>
        <s v="PPN771247435"/>
        <s v="PPN770551203"/>
        <s v="PPN745238750"/>
        <s v="PPN749505958"/>
        <s v="PPN767128508"/>
        <s v="PPN770375456"/>
        <s v="PPN75141736X"/>
        <s v="PPN767135407"/>
        <s v="PPN770570291"/>
        <s v="PPN770368247"/>
        <s v="PPN769885438"/>
        <s v="PPN770077129"/>
        <s v="PPN770331610"/>
        <s v="PPN749789301"/>
        <s v="PPN745728480"/>
        <s v="PPN749734396"/>
        <s v="PPN767434544"/>
        <s v="PPN767924703"/>
        <s v="PPN756563860"/>
        <s v="PPN746032498"/>
        <s v="PPN749768738"/>
        <s v="PPN745866522"/>
        <s v="PPN767132890"/>
        <s v="PPN745157084"/>
        <s v="PPN745231470"/>
        <s v="PPN746235119"/>
        <s v="PPN745279384"/>
        <s v="PPN749928409"/>
        <s v="PPN757124860"/>
        <s v="PPN744071518"/>
        <s v="PPN744891477"/>
        <s v="PPN770199410"/>
        <s v="PPN742567885"/>
        <s v="PPN751257885"/>
        <s v="PPN743638301"/>
        <s v="PPN746330340"/>
        <s v="PPN741371243"/>
        <s v="PPN749884703"/>
        <s v="PPN756629322"/>
        <s v="PPN746691246"/>
        <s v="PPN745142591"/>
        <s v="PPN749728752"/>
        <s v="PPN745212913"/>
        <s v="PPN745125581"/>
        <s v="PPN770552722"/>
        <s v="PPN770138527"/>
        <s v="PPN745183891"/>
        <s v="PPN744076544"/>
        <s v="PPN74599864X"/>
        <s v="PPN741711419"/>
        <s v="PPN746651848"/>
        <s v="PPN75101530X"/>
        <s v="PPN766848272"/>
        <s v="PPN770969631"/>
        <s v="PPN76673188X"/>
        <s v="PPN757118534"/>
        <s v="PPN741707314"/>
        <s v="PPN742710181"/>
        <s v="PPN742443159"/>
        <s v="PPN745161839"/>
        <s v="PPN746286252"/>
        <s v="PPN768253020"/>
        <s v="PPN770088910"/>
        <s v="PPN76907619X"/>
        <s v="PPN77047196X"/>
        <s v="PPN76657170X"/>
        <s v="PPN74973244X"/>
        <s v="PPN745445284"/>
        <s v="PPN751157759"/>
        <s v="PPN756347904"/>
        <s v="PPN767433092"/>
        <s v="PPN767850289"/>
        <s v="PPN770173209"/>
        <s v="PPN767228383"/>
        <s v="PPN746628730"/>
        <s v="PPN751416673"/>
        <s v="PPN767227921"/>
        <s v="PPN769910491"/>
        <s v="PPN825948096"/>
        <s v="PPN812324854"/>
        <s v="PPN826095550"/>
        <s v="PPN1010842528"/>
        <s v="PPN751257656"/>
        <s v="PPN766682218"/>
        <s v="PPN82603893X"/>
        <s v="PPN745437567"/>
        <s v="PPN770468993"/>
        <s v="PPN745604862"/>
        <s v="PPN744077451"/>
        <s v="PPN745122655"/>
        <s v="PPN804980780"/>
        <s v="PPN770182984"/>
        <s v="PPN803524374"/>
        <s v="PPN803798660"/>
        <s v="PPN822170183"/>
        <s v="PPN823352676"/>
        <s v="PPN822172267"/>
        <s v="PPN819412740"/>
        <s v="PPN822171236"/>
        <s v="PPN823055957"/>
        <s v="PPN826263143"/>
        <s v="PPN822173018"/>
        <s v="PPN801008034"/>
        <s v="PPN770567940"/>
        <s v="PPN745180493"/>
        <s v="PPN756506727"/>
        <s v="PPN768989388"/>
        <s v="PPN770506399"/>
        <s v="PPN769983766"/>
        <s v="PPN745238335"/>
        <s v="PPN771042833"/>
        <s v="PPN741112043"/>
        <s v="PPN771232837"/>
        <s v="PPN770490190"/>
        <s v="PPN770442501"/>
        <s v="PPN744755018"/>
        <s v="PPN781858623"/>
        <s v="PPN822018594"/>
        <s v="PPN751415723"/>
        <s v="PPN770443869"/>
        <s v="PPN770882501"/>
        <s v="PPN781850630"/>
        <s v="PPN781878357"/>
        <s v="PPN740864394"/>
        <s v="PPN742403793"/>
        <s v="PPN746203314"/>
        <s v="PPN82202893X"/>
        <s v="PPN771235747"/>
        <s v="PPN781867428"/>
        <s v="PPN770883192"/>
        <s v="PPN744851939"/>
        <s v="PPN756506506"/>
        <s v="PPN741362864"/>
        <s v="PPN77054875X"/>
        <s v="PPN771001703"/>
        <s v="PPN742424898"/>
        <s v="PPN744753252"/>
        <s v="PPN757233473"/>
        <s v="PPN745242189"/>
        <s v="PPN742382451"/>
        <s v="PPN746627653"/>
        <s v="PPN744074894"/>
        <s v="PPN769050549"/>
        <s v="PPN742391566"/>
        <s v="PPN745442625"/>
        <s v="PPN770492207"/>
        <s v="PPN746629842"/>
        <s v="PPN751312576"/>
        <s v="PPN771240600"/>
        <s v="PPN74242961X"/>
        <s v="PPN744752388"/>
        <s v="PPN745241239"/>
        <s v="PPN770489818"/>
        <s v="PPN770796567"/>
        <s v="PPN745237185"/>
        <s v="PPN767228685"/>
        <s v="PPN770466370"/>
        <s v="PPN771044917"/>
        <s v="PPN744053595"/>
        <s v="PPN767127765"/>
        <s v="PPN769892507"/>
        <s v="PPN770804799"/>
        <s v="PPN756507022"/>
        <s v="PPN740864807"/>
        <s v="PPN745239293"/>
        <s v="PPN744071119"/>
        <s v="PPN742450368"/>
        <s v="PPN745258476"/>
        <s v="PPN767867181"/>
        <s v="PPN743869559"/>
        <s v="PPN756458285"/>
        <s v="PPN769050999"/>
        <s v="PPN770277438"/>
        <s v="PPN744754178"/>
        <s v="PPN767865529"/>
        <s v="PPN745277063"/>
        <s v="PPN743868145"/>
        <s v="PPN767129490"/>
        <s v="PPN769891128"/>
        <s v="PPN767129156"/>
        <s v="PPN768155045"/>
        <s v="PPN767126424"/>
        <s v="PPN781859158"/>
        <s v="PPN744070201"/>
        <s v="PPN768625661"/>
        <s v="PPN756505631"/>
        <s v="PPN756457157"/>
        <s v="PPN768583829"/>
        <s v="PPN767128249"/>
        <s v="PPN767127188"/>
        <s v="PPN771245904"/>
        <s v="PPN745139280"/>
        <s v="PPN770561578"/>
        <s v="PPN767860926"/>
        <s v="PPN770793541"/>
        <s v="PPN770797881"/>
        <s v="PPN74111464X"/>
        <s v="PPN770145434"/>
        <s v="PPN770470726"/>
        <s v="PPN742418863"/>
        <s v="PPN770968759"/>
        <s v="PPN768154669"/>
        <s v="PPN770172431"/>
        <s v="PPN744068800"/>
        <s v="PPN771249217"/>
        <s v="PPN770144128"/>
        <s v="PPN768625386"/>
        <s v="PPN745240666"/>
        <s v="PPN76784744X"/>
        <s v="PPN770892655"/>
        <s v="PPN770891454"/>
        <s v="PPN77091117X"/>
        <s v="PPN770916147"/>
        <s v="PPN750734655"/>
        <s v="PPN767925351"/>
        <s v="PPN746811322"/>
        <s v="PPN768260094"/>
        <s v="PPN766434532"/>
        <s v="PPN770334636"/>
        <s v="PPN745627307"/>
        <s v="PPN770073786"/>
        <s v="PPN742067726"/>
        <s v="PPN745133282"/>
        <s v="PPN767437721"/>
        <s v="PPN756690080"/>
        <s v="PPN769910424"/>
        <s v="PPN746579926"/>
        <s v="PPN770079598"/>
        <s v="PPN750058099"/>
        <s v="PPN77018927X"/>
        <s v="PPN770469434"/>
        <s v="PPN770473105"/>
        <s v="PPN743680022"/>
        <s v="PPN745127436"/>
        <s v="PPN770593127"/>
        <s v="PPN742447162"/>
        <s v="PPN770291554"/>
        <s v="PPN770803008"/>
        <s v="PPN745143385"/>
        <s v="PPN744086949"/>
        <s v="PPN770184197"/>
        <s v="PPN77105226X"/>
        <s v="PPN766433625"/>
        <s v="PPN769121217"/>
        <s v="PPN742717615"/>
        <s v="PPN741452251"/>
        <s v="PPN74518166X"/>
        <s v="PPN769085091"/>
        <s v="PPN770952127"/>
        <s v="PPN766437353"/>
        <s v="PPN767868072"/>
        <s v="PPN74511976X"/>
        <s v="PPN770371612"/>
        <s v="PPN74512478X"/>
        <s v="PPN770554806"/>
        <s v="PPN770278922"/>
        <s v="PPN770888844"/>
        <s v="PPN743640594"/>
        <s v="PPN769906907"/>
        <s v="PPN770167225"/>
        <s v="PPN745234216"/>
        <s v="PPN746636121"/>
        <s v="PPN746039492"/>
        <s v="PPN746279523"/>
        <s v="PPN746686897"/>
        <s v="PPN742528359"/>
        <s v="PPN781358817"/>
        <s v="PPN770805167"/>
        <s v="PPN76722308X"/>
        <s v="PPN749886366"/>
        <s v="PPN745281222"/>
        <s v="PPN745121608"/>
        <s v="PPN746330995"/>
        <s v="PPN742256278"/>
        <s v="PPN743873076"/>
        <s v="PPN743882032"/>
        <s v="PPN742707784"/>
        <s v="PPN744892481"/>
        <s v="PPN769510280"/>
        <s v="PPN780453069"/>
        <s v="PPN766734536"/>
        <s v="PPN745188206"/>
        <s v="PPN746634722"/>
        <s v="PPN768528240"/>
        <s v="PPN767810961"/>
        <s v="PPN745157580"/>
        <s v="PPN770280080"/>
        <s v="PPN769886752"/>
        <s v="PPN766617262"/>
        <s v="PPN742269728"/>
        <s v="PPN770200885"/>
        <s v="PPN74603122X"/>
        <s v="PPN74242667X"/>
        <s v="PPN768622972"/>
        <s v="PPN751413364"/>
        <s v="PPN756408881"/>
        <s v="PPN751169226"/>
        <s v="PPN768554136"/>
        <s v="PPN781360587"/>
        <s v="PPN766168840"/>
        <s v="PPN746240198"/>
        <s v="PPN770099491"/>
        <s v="PPN741712687"/>
        <s v="PPN767854896"/>
        <s v="PPN770097715"/>
        <s v="PPN770967787"/>
        <s v="PPN744087694"/>
        <s v="PPN770171656"/>
        <s v="PPN744081750"/>
        <s v="PPN766842622"/>
        <s v="PPN769079024"/>
        <s v="PPN769903770"/>
        <s v="PPN742565394"/>
        <s v="PPN746045352"/>
        <s v="PPN749923067"/>
        <s v="PPN741140233"/>
        <s v="PPN746053894"/>
        <s v="PPN757231551"/>
        <s v="PPN745599613"/>
        <s v="PPN750621060"/>
        <s v="PPN746881037"/>
        <s v="PPN769091229"/>
        <s v="PPN74616453X"/>
        <s v="PPN744084148"/>
        <s v="PPN741705656"/>
        <s v="PPN767134230"/>
        <s v="PPN745229956"/>
        <s v="PPN770363806"/>
        <s v="PPN756435706"/>
        <s v="PPN766629708"/>
        <s v="PPN743704401"/>
        <s v="PPN767870190"/>
        <s v="PPN745215734"/>
        <s v="PPN749790733"/>
        <s v="PPN743673476"/>
        <s v="PPN767120442"/>
        <s v="PPN77056321X"/>
        <s v="PPN742272494"/>
        <s v="PPN766851575"/>
        <s v="PPN767811836"/>
        <s v="PPN743858506"/>
        <s v="PPN745133452"/>
        <s v="PPN770501923"/>
        <s v="PPN74256570X"/>
        <s v="PPN770497519"/>
        <s v="PPN746267185"/>
        <s v="PPN745443915"/>
        <s v="PPN745865518"/>
        <s v="PPN770454720"/>
        <s v="PPN74253507X"/>
        <s v="PPN770503683"/>
        <s v="PPN770849830"/>
        <s v="PPN746331517"/>
        <s v="PPN770601154"/>
        <s v="PPN745219993"/>
        <s v="PPN741105748"/>
        <s v="PPN745453376"/>
        <s v="PPN749915013"/>
        <s v="PPN745126405"/>
        <s v="PPN771057520"/>
        <s v="PPN77029345X"/>
        <s v="PPN745115373"/>
        <s v="PPN767131002"/>
        <s v="PPN743639324"/>
        <s v="PPN76998522X"/>
        <s v="PPN744058287"/>
        <s v="PPN76791824X"/>
        <s v="PPN744084903"/>
        <s v="PPN749890991"/>
        <s v="PPN749730366"/>
        <s v="PPN767481801"/>
        <s v="PPN749889063"/>
        <s v="PPN751895334"/>
        <s v="PPN770964346"/>
        <s v="PPN742560392"/>
        <s v="PPN770185266"/>
        <s v="PPN745629482"/>
        <s v="PPN77044539X"/>
        <s v="PPN743865138"/>
        <s v="PPN743882660"/>
        <s v="PPN745186688"/>
        <s v="PPN743953649"/>
        <s v="PPN767869516"/>
        <s v="PPN746034024"/>
        <s v="PPN742705633"/>
        <s v="PPN745600301"/>
        <s v="PPN767040236"/>
        <s v="PPN742069184"/>
        <s v="PPN74559056X"/>
        <s v="PPN770087523"/>
        <s v="PPN751391921"/>
        <s v="PPN74528129X"/>
        <s v="PPN745141803"/>
        <s v="PPN756599466"/>
        <s v="PPN746350937"/>
        <s v="PPN766177734"/>
        <s v="PPN766230082"/>
        <s v="PPN770845363"/>
        <s v="PPN770151620"/>
        <s v="PPN770511236"/>
        <s v="PPN747422672"/>
        <s v="PPN768211999"/>
        <s v="PPN767822617"/>
        <s v="PPN768997828"/>
        <s v="PPN743973380"/>
        <s v="PPN745457827"/>
        <s v="PPN768213169"/>
        <s v="PPN757644252"/>
        <s v="PPN766172376"/>
        <s v="PPN766175650"/>
        <s v="PPN771018428"/>
        <s v="PPN766173054"/>
        <s v="PPN756794854"/>
        <s v="PPN767825837"/>
        <s v="PPN756728703"/>
        <s v="PPN74122867X"/>
        <s v="PPN770884911"/>
        <s v="PPN76855103X"/>
        <s v="PPN770152775"/>
        <s v="PPN757644015"/>
        <s v="PPN751412678"/>
        <s v="PPN751181080"/>
        <s v="PPN76748018X"/>
        <s v="PPN76781813X"/>
        <s v="PPN767479823"/>
        <s v="PPN767825152"/>
        <s v="PPN768997224"/>
        <s v="PPN756358094"/>
        <s v="PPN76628042X"/>
        <s v="PPN77009337X"/>
        <s v="PPN767821319"/>
        <s v="PPN745819265"/>
        <s v="PPN770153879"/>
        <s v="PPN756683238"/>
        <s v="PPN781538521"/>
        <s v="PPN76617428X"/>
        <s v="PPN741230674"/>
        <s v="PPN766443612"/>
        <s v="PPN768539226"/>
        <s v="PPN768552311"/>
        <s v="PPN756787289"/>
        <s v="PPN766178234"/>
        <s v="PPN770151019"/>
        <s v="PPN770884296"/>
        <s v="PPN770597203"/>
        <s v="PPN77059865X"/>
        <s v="PPN770467083"/>
        <s v="PPN781361575"/>
        <s v="PPN747425876"/>
        <s v="PPN767825357"/>
        <s v="PPN766169219"/>
        <s v="PPN756682533"/>
        <s v="PPN766164829"/>
        <s v="PPN743975073"/>
        <s v="PPN766171043"/>
        <s v="PPN756789591"/>
        <s v="PPN767821815"/>
        <s v="PPN766444015"/>
        <s v="PPN743689674"/>
        <s v="PPN756787785"/>
        <s v="PPN766170500"/>
        <s v="PPN766173720"/>
        <s v="PPN766171922"/>
        <s v="PPN766435555"/>
        <s v="PPN770095445"/>
        <s v="PPN77101659X"/>
        <s v="PPN767822153"/>
        <s v="PPN746270429"/>
        <s v="PPN770154565"/>
        <s v="PPN770922015"/>
        <s v="PPN756447690"/>
        <s v="PPN756784506"/>
        <s v="PPN751158488"/>
        <s v="PPN756719178"/>
        <s v="PPN745242898"/>
        <s v="PPN766173453"/>
        <s v="PPN74581848X"/>
        <s v="PPN751412910"/>
        <s v="PPN781286204"/>
        <s v="PPN766165191"/>
        <s v="PPN766177033"/>
        <s v="PPN768241936"/>
        <s v="PPN770569285"/>
        <s v="PPN769898882"/>
        <s v="PPN769900739"/>
        <s v="PPN769984576"/>
        <s v="PPN766174611"/>
        <s v="PPN768553075"/>
        <s v="PPN751158887"/>
        <s v="PPN767479157"/>
        <s v="PPN76988444X"/>
        <s v="PPN757647154"/>
        <s v="PPN766169456"/>
        <s v="PPN766166449"/>
        <s v="PPN766167682"/>
        <s v="PPN781352045"/>
        <s v="PPN766161358"/>
        <s v="PPN749921935"/>
        <s v="PPN770716504"/>
        <s v="PPN756730546"/>
        <s v="PPN77129042X"/>
        <s v="PPN76853979X"/>
        <s v="PPN756408202"/>
        <s v="PPN781355532"/>
        <s v="PPN766178595"/>
        <s v="PPN756720702"/>
        <s v="PPN756631513"/>
        <s v="PPN770842259"/>
        <s v="PPN770447066"/>
        <s v="PPN810644711"/>
        <s v="PPN1010911457"/>
        <s v="PPN1016516983"/>
        <s v="PPN766430758"/>
        <s v="PPN101651767X"/>
        <s v="PPN822190532"/>
        <s v="PPN805594957"/>
        <s v="PPN1012241661"/>
        <s v="PPN823961230"/>
        <s v="PPN82219063X"/>
        <s v="PPN766431576"/>
        <s v="PPN1016519702"/>
        <s v="PPN76643222X"/>
        <s v="PPN833617605"/>
        <s v="PPN819571350"/>
        <s v="PPN1016529236"/>
        <s v="PPN823054608"/>
        <s v="PPN823961028"/>
        <s v="PPN1010911848"/>
        <s v="PPN1012241807"/>
        <s v="PPN1012241386"/>
        <s v="PPN800474619"/>
        <s v="PPN1012241505"/>
        <s v="PPN770157491"/>
        <s v="PPN810644800"/>
        <s v="PPN82683258X"/>
        <s v="PPN833616803"/>
        <s v="PPN1016518080"/>
        <s v="PPN1012241254"/>
        <s v="PPN780424336"/>
        <s v="PPN770896707"/>
        <s v="PPN780422309"/>
        <s v="PPN770902162"/>
        <s v="PPN770901344"/>
        <s v="PPN780425782"/>
        <s v="PPN770897835"/>
        <s v="PPN756715709"/>
        <s v="PPN770900437"/>
        <s v="PPN746272758"/>
        <s v="PPN780418794"/>
        <s v="PPN1013689836"/>
        <s v="PPN770839339"/>
        <s v="PPN770966454"/>
        <s v="PPN770571735"/>
        <s v="PPN745602681"/>
        <s v="PPN742720810"/>
        <s v="PPN745158323"/>
        <s v="PPN769899838"/>
        <s v="PPN74585964X"/>
        <s v="PPN766176479"/>
        <s v="PPN74627159X"/>
        <s v="PPN770190715"/>
        <s v="PPN756796784"/>
        <s v="PPN747424640"/>
        <s v="PPN101091278X"/>
        <s v="PPN819571504"/>
        <s v="PPN803539444"/>
        <s v="PPN770962777"/>
      </sharedItems>
    </cacheField>
    <cacheField name="physical object identifier" numFmtId="0">
      <sharedItems count="1664">
        <s v="PPN548262071"/>
        <s v="PPN279536941"/>
        <s v="PPN276525892"/>
        <s v="PPN453868991"/>
        <s v="PPN559338228"/>
        <s v="PPN573465517"/>
        <s v="PPN56682809X"/>
        <s v="PPN578011344"/>
        <s v="PPN280073852"/>
        <s v="PPN578788829"/>
        <s v="PPN581117719"/>
        <s v="PPN578814706"/>
        <s v="PPN278721036"/>
        <s v="PPN571683770"/>
        <s v="PPN55916422X"/>
        <s v="PPN406020620"/>
        <s v="PPN574227601"/>
        <s v="PPN578154765"/>
        <s v="PPN538752823"/>
        <s v="PPN557396433"/>
        <s v="PPN491349475"/>
        <s v="PPN278540538"/>
        <s v="PPN223999733"/>
        <s v="PPN341499900"/>
        <s v="PPN279154607"/>
        <s v="PPN408013931"/>
        <s v="PPN311822029"/>
        <s v="PPN556113098"/>
        <s v="PPN265186358"/>
        <s v="PPN42077016X"/>
        <s v="PPN30847046X"/>
        <s v="PPN579566781"/>
        <s v="PPN541529498"/>
        <s v="PPN366080202"/>
        <s v="PPN566740400"/>
        <s v="PPN581182618"/>
        <s v="PPN566841444"/>
        <s v="PPN280334869"/>
        <s v="PPN568651901"/>
        <s v="PPN476384494"/>
        <s v="PPN363821880"/>
        <s v="PPN279781792"/>
        <s v="PPN27843424X"/>
        <s v="PPN572962495"/>
        <s v="PPN408347201"/>
        <s v="PPN348919875"/>
        <s v="PPN075438097"/>
        <s v="PPN27953969X"/>
        <s v="PPN389953334"/>
        <s v="PPN560665571"/>
        <s v="PPN578175231"/>
        <s v="PPN550723854"/>
        <s v="PPN445549262"/>
        <s v="PPN141087994"/>
        <s v="PPN548218307"/>
        <s v="PPN568829980"/>
        <s v="PPN574523774"/>
        <s v="PPN566420597"/>
        <s v="PPN444747249"/>
        <s v="PPN32489211X"/>
        <s v="PPN560569718"/>
        <s v="PPN270201556"/>
        <s v="PPN571694535"/>
        <s v="PPN075795655"/>
        <s v="PPN26518777X"/>
        <s v="PPN311107745"/>
        <s v="PPN278734375"/>
        <s v="PPN279375425"/>
        <s v="PPN57409041X"/>
        <s v="PPN558101321"/>
        <s v="PPN44513125X"/>
        <s v="PPN280187092"/>
        <s v="PPN566464845"/>
        <s v="PPN389491020"/>
        <s v="PPN230802753"/>
        <s v="PPN54707901X"/>
        <s v="PPN319610543"/>
        <s v="PPN663601738"/>
        <s v="PPN568822358"/>
        <s v="PPN559169582"/>
        <s v="PPN236366599"/>
        <s v="PPN573714444"/>
        <s v="PPN239889762"/>
        <s v="PPN569413095"/>
        <s v="PPN559723946"/>
        <s v="PPN568791290"/>
        <s v="PPN27954653X"/>
        <s v="PPN371007631"/>
        <s v="PPN567083055"/>
        <s v="PPN282315799"/>
        <s v="PPN562017402"/>
        <s v="PPN746625758"/>
        <s v="PPN335885187"/>
        <s v="PPN563410795"/>
        <s v="PPN236461788"/>
        <s v="PPN557898129"/>
        <s v="PPN246368152"/>
        <s v="PPN345242955"/>
        <s v="PPN620970413"/>
        <s v="PPN571775160"/>
        <s v="PPN335331890"/>
        <s v="PPN032135556"/>
        <s v="PPN316154997"/>
        <s v="PPN563042532"/>
        <s v="PPN266545610"/>
        <s v="PPN574144986"/>
        <s v="PPN334018129"/>
        <s v="PPN578156792"/>
        <s v="PPN246479787"/>
        <s v="PPN269681221"/>
        <s v="PPN585259275"/>
        <s v="PPN267670370"/>
        <s v="PPN519946006"/>
        <s v="PPN270859047"/>
        <s v="PPN390758132"/>
        <s v="PPN544165519"/>
        <s v="PPN571326927"/>
        <s v="PPN270859020"/>
        <s v="PPN560145683"/>
        <s v="PPN211527068"/>
        <s v="PPN237706725"/>
        <s v="PPN620951788"/>
        <s v="PPN388391014"/>
        <s v="PPN293176531"/>
        <s v="PPN557550092"/>
        <s v="PPN267672470"/>
        <s v="PPN266545602"/>
        <s v="PPN211526525"/>
        <s v="PPN58525916X"/>
        <s v="PPN246367679"/>
        <s v="PPN211527165"/>
        <s v="PPN237707365"/>
        <s v="PPN563410701"/>
        <s v="PPN267752490"/>
        <s v="PPN253055350"/>
        <s v="PPN24635478X"/>
        <s v="PPN316154946"/>
        <s v="PPN235444855"/>
        <s v="PPN55993548X"/>
        <s v="PPN246368373"/>
        <s v="PPN246355069"/>
        <s v="PPN211526827"/>
        <s v="PPN147234964"/>
        <s v="PPN566719266"/>
        <s v="PPN282052070"/>
        <s v="PPN236272772"/>
        <s v="PPN282315802"/>
        <s v="PPN373454295"/>
        <s v="PPN270200673"/>
        <s v="PPN306738880"/>
        <s v="PPN574280162"/>
        <s v="PPN615633412"/>
        <s v="PPN359544827"/>
        <s v="PPN560145594"/>
        <s v="PPN032135548"/>
        <s v="PPN335331904"/>
        <s v="PPN228187753"/>
        <s v="PPN374811210"/>
        <s v="PPN550414398"/>
        <s v="PPN147176697"/>
        <s v="PPN578157225"/>
        <s v="PPN557550351"/>
        <s v="PPN293176523"/>
        <s v="PPN574144978"/>
        <s v="PPN560145748"/>
        <s v="PPN330322117"/>
        <s v="PPN267753071"/>
        <s v="PPN233744630"/>
        <s v="PPN124914284"/>
        <s v="PPN560145470"/>
        <s v="PPN55961425X"/>
        <s v="PPN585258686"/>
        <s v="PPN770998925"/>
        <s v="PPN803792328"/>
        <s v="PPN306738953"/>
        <s v="PPN659508753"/>
        <s v="PPN559614160"/>
        <s v="PPN57414496X"/>
        <s v="PPN282315780"/>
        <s v="PPN571289169"/>
        <s v="PPN03213553X"/>
        <s v="PPN214328813"/>
        <s v="PPN320826678"/>
        <s v="PPN770999824"/>
        <s v="PPN279872208"/>
        <s v="PPN574144625"/>
        <s v="PPN548422222"/>
        <s v="PPN574025103"/>
        <s v="PPN137336160"/>
        <s v="PPN415192862"/>
        <s v="PPN555486818"/>
        <s v="PPN559165218"/>
        <s v="PPN144446073"/>
        <s v="PPN557342449"/>
        <s v="PPN742720322"/>
        <s v="PPN558096808"/>
        <s v="PPN192626078"/>
        <s v="PPN558041906"/>
        <s v="PPN402695151"/>
        <s v="PPN342037706"/>
        <s v="PPN566740524"/>
        <s v="PPN076692701"/>
        <s v="PPN578288869"/>
        <s v="PPN280081375"/>
        <s v="PPN560719108"/>
        <s v="PPN346535727"/>
        <s v="PPN230700969"/>
        <s v="PPN388191570"/>
        <s v="PPN076029190"/>
        <s v="PPN06624224X"/>
        <s v="PPN557913195"/>
        <s v="PPN484400924"/>
        <s v="PPN55051256X"/>
        <s v="PPN564898651"/>
        <s v="PPN229114237"/>
        <s v="PPN502493623"/>
        <s v="PPN559385552"/>
        <s v="PPN559695543"/>
        <s v="PPN402269411"/>
        <s v="PPN449767655"/>
        <s v="PPN548423180"/>
        <s v="PPN616814283"/>
        <s v="PPN278276253"/>
        <s v="PPN539330132"/>
        <s v="PPN250249200"/>
        <s v="PPN731308050"/>
        <s v="PPN235184225"/>
        <s v="PPN151063672"/>
        <s v="PPN550324372"/>
        <s v="PPN547167717"/>
        <s v="PPN566747456"/>
        <s v="PPN316371726"/>
        <s v="PPN550494111"/>
        <s v="PPN378764845"/>
        <s v="PPN559711247"/>
        <s v="PPN369484258"/>
        <s v="PPN560029284"/>
        <s v="PPN538962305"/>
        <s v="PPN235739669"/>
        <s v="PPN235739847"/>
        <s v="PPN23573943X"/>
        <s v="PPN54158328X"/>
        <s v="PPN151671052"/>
        <s v="PPN574144943"/>
        <s v="PPN585258538"/>
        <s v="PPN14723493X"/>
        <s v="PPN032135572"/>
        <s v="PPN21152669X"/>
        <s v="PPN282052097"/>
        <s v="PPN559935390"/>
        <s v="PPN267672101"/>
        <s v="PPN246368047"/>
        <s v="PPN585258899"/>
        <s v="PPN574280200"/>
        <s v="PPN562018107"/>
        <s v="PPN560145543"/>
        <s v="PPN519944089"/>
        <s v="PPN211526266"/>
        <s v="PPN369019571"/>
        <s v="PPN23770658X"/>
        <s v="PPN585259062"/>
        <s v="PPN244973687"/>
        <s v="PPN307027228"/>
        <s v="PPN363273042"/>
        <s v="PPN574144951"/>
        <s v="PPN574144919"/>
        <s v="PPN620969660"/>
        <s v="PPN246367792"/>
        <s v="PPN585258392"/>
        <s v="PPN557898536"/>
        <s v="PPN032135564"/>
        <s v="PPN374422389"/>
        <s v="PPN562017828"/>
        <s v="PPN246354976"/>
        <s v="PPN574144897"/>
        <s v="PPN237706458"/>
        <s v="PPN524279756"/>
        <s v="PPN282158014"/>
        <s v="PPN766566439"/>
        <s v="PPN237706954"/>
        <s v="PPN211526592"/>
        <s v="PPN211527386"/>
        <s v="PPN550414177"/>
        <s v="PPN269681213"/>
        <s v="PPN585258848"/>
        <s v="PPN557550416"/>
        <s v="PPN501627162"/>
        <s v="PPN563043423"/>
        <s v="PPN550412050"/>
        <s v="PPN032135580"/>
        <s v="PPN571723063"/>
        <s v="PPN246354895"/>
        <s v="PPN236272748"/>
        <s v="PPN267670672"/>
        <s v="PPN237706644"/>
        <s v="PPN236359479"/>
        <s v="PPN237199092"/>
        <s v="PPN184505178"/>
        <s v="PPN578494396"/>
        <s v="PPN157145409"/>
        <s v="PPN389760013"/>
        <s v="PPN212886657"/>
        <s v="PPN825932920"/>
        <s v="PPN306892731"/>
        <s v="PPN569767245"/>
        <s v="PPN151112614"/>
        <s v="PPN371164826"/>
        <s v="PPN150816545"/>
        <s v="PPN387315233"/>
        <s v="PPN330039954"/>
        <s v="PPN076634906"/>
        <s v="PPN546218636"/>
        <s v="PPN571683622"/>
        <s v="PPN774927755"/>
        <s v="PPN558922066"/>
        <s v="PPN572372590"/>
        <s v="PPN577085506"/>
        <s v="PPN423697315"/>
        <s v="PPN423697331"/>
        <s v="PPN550380051"/>
        <s v="PPN780575849"/>
        <s v="PPN423697307"/>
        <s v="PPN184505135"/>
        <s v="PPN423697250"/>
        <s v="PPN423697277"/>
        <s v="PPN074533754"/>
        <s v="PPN533757320"/>
        <s v="PPN308463307"/>
        <s v="PPN54387866X"/>
        <s v="PPN550380132"/>
        <s v="PPN423697323"/>
        <s v="PPN184504201"/>
        <s v="PPN184504317"/>
        <s v="PPN423697242"/>
        <s v="PPN423697293"/>
        <s v="PPN270311254"/>
        <s v="PPN423697285"/>
        <s v="PPN42369734X"/>
        <s v="PPN780577515"/>
        <s v="PPN396193196"/>
        <s v="PPN780574729"/>
        <s v="PPN330039423"/>
        <s v="PPN150850352"/>
        <s v="PPN663767571"/>
        <s v="PPN571775667"/>
        <s v="PPN571683487"/>
        <s v="PPN409512958"/>
        <s v="PPN581956265"/>
        <s v="PPN473415186"/>
        <s v="PPN566815737"/>
        <s v="PPN236193015"/>
        <s v="PPN550414614"/>
        <s v="PPN279266588"/>
        <s v="PPN280202725"/>
        <s v="PPN307295222"/>
        <s v="PPN444792104"/>
        <s v="PPN578828103"/>
        <s v="PPN374119058"/>
        <s v="PPN302766561"/>
        <s v="PPN38661797X"/>
        <s v="PPN549578366"/>
        <s v="PPN066601657"/>
        <s v="PPN559752741"/>
        <s v="PPN164242449"/>
        <s v="PPN280288379"/>
        <s v="PPN405388616"/>
        <s v="PPN324866089"/>
        <s v="PPN278813968"/>
        <s v="PPN419998373"/>
        <s v="PPN335890288"/>
        <s v="PPN076040186"/>
        <s v="PPN547997396"/>
        <s v="PPN190946261"/>
        <s v="PPN566740273"/>
        <s v="PPN555515532"/>
        <s v="PPN548270791"/>
        <s v="PPN410019658"/>
        <s v="PPN568250265"/>
        <s v="PPN334361834"/>
        <s v="PPN405388586"/>
        <s v="PPN353089591"/>
        <s v="PPN566346052"/>
        <s v="PPN557718171"/>
        <s v="PPN604630808"/>
        <s v="PPN306224143"/>
        <s v="PPN377861693"/>
        <s v="PPN581761502"/>
        <s v="PPN557736102"/>
        <s v="PPN557210747"/>
        <s v="PPN566827026"/>
        <s v="PPN404936695"/>
        <s v="PPN279700199"/>
        <s v="PPN57145187X"/>
        <s v="PPN551484195"/>
        <s v="PPN442681526"/>
        <s v="PPN571684068"/>
        <s v="PPN452530407"/>
        <s v="PPN237049813"/>
        <s v="PPN270202331"/>
        <s v="PPN411099507"/>
        <s v="PPN411489682"/>
        <s v="PPN385285361"/>
        <s v="PPN559394160"/>
        <s v="PPN415192870"/>
        <s v="PPN509982409"/>
        <s v="PPN519652185"/>
        <s v="PPN472877755"/>
        <s v="PPN557291542"/>
        <s v="PPN452538858"/>
        <s v="PPN574709452"/>
        <s v="PPN548401683"/>
        <s v="PPN34149576X"/>
        <s v="PPN475048512"/>
        <s v="PPN443352798"/>
        <s v="PPN27901144X"/>
        <s v="PPN40226939X"/>
        <s v="PPN324812760"/>
        <s v="PPN428306780"/>
        <s v="PPN280046456"/>
        <s v="PPN278561268"/>
        <s v="PPN446788775"/>
        <s v="PPN557511828"/>
        <s v="PPN561082766"/>
        <s v="PPN548107483"/>
        <s v="PPN315994789"/>
        <s v="PPN311336418"/>
        <s v="PPN280004516"/>
        <s v="PPN55798162X"/>
        <s v="PPN549094997"/>
        <s v="PPN578787148"/>
        <s v="PPN653896557"/>
        <s v="PPN561576823"/>
        <s v="PPN352794658"/>
        <s v="PPN566820749"/>
        <s v="PPN016510631"/>
        <s v="PPN548404372"/>
        <s v="PPN311580076"/>
        <s v="PPN56566879X"/>
        <s v="PPN421388366"/>
        <s v="PPN566902621"/>
        <s v="PPN568828046"/>
        <s v="PPN559639236"/>
        <s v="PPN332965953"/>
        <s v="PPN530062879"/>
        <s v="PPN421545046"/>
        <s v="PPN571529275"/>
        <s v="PPN446462837"/>
        <s v="PPN560666381"/>
        <s v="PPN408026197"/>
        <s v="PPN56566882X"/>
        <s v="PPN278465692"/>
        <s v="PPN558968651"/>
        <s v="PPN550407367"/>
        <s v="PPN243627491"/>
        <s v="PPN566133814"/>
        <s v="PPN766277232"/>
        <s v="PPN578777398"/>
        <s v="PPN547994443"/>
        <s v="PPN069849811"/>
        <s v="PPN282317767"/>
        <s v="PPN150473087"/>
        <s v="PPN559606176"/>
        <s v="PPN566344076"/>
        <s v="PPN553673432"/>
        <s v="PPN56057665X"/>
        <s v="PPN578777304"/>
        <s v="PPN570983282"/>
        <s v="PPN229569897"/>
        <s v="PPN578784769"/>
        <s v="PPN581949773"/>
        <s v="PPN551160993"/>
        <s v="PPN570983355"/>
        <s v="PPN689179693"/>
        <s v="PPN571331297"/>
        <s v="PPN55071927X"/>
        <s v="PPN578785447"/>
        <s v="PPN566720116"/>
        <s v="PPN770450520"/>
        <s v="PPN766277984"/>
        <s v="PPN282404287"/>
        <s v="PPN570983045"/>
        <s v="PPN308995287"/>
        <s v="PPN498976424"/>
        <s v="PPN766278166"/>
        <s v="PPN235699128"/>
        <s v="PPN550719660"/>
        <s v="PPN558873456"/>
        <s v="PPN550719369"/>
        <s v="PPN57098288X"/>
        <s v="PPN562125108"/>
        <s v="PPN570983126"/>
        <s v="PPN243627378"/>
        <s v="PPN550411526"/>
        <s v="PPN558872212"/>
        <s v="PPN581780418"/>
        <s v="PPN549849874"/>
        <s v="PPN445868325"/>
        <s v="PPN445868333"/>
        <s v="PPN24108038X"/>
        <s v="PPN282307427"/>
        <s v="PPN570983193"/>
        <s v="PPN563030151"/>
        <s v="PPN547994168"/>
        <s v="PPN303274808"/>
        <s v="PPN559605927"/>
        <s v="PPN570982979"/>
        <s v="PPN282309829"/>
        <s v="PPN549845429"/>
        <s v="PPN34187146X"/>
        <s v="PPN521896576"/>
        <s v="PPN143072250"/>
        <s v="PPN323178189"/>
        <s v="PPN320393836"/>
        <s v="PPN196313260"/>
        <s v="PPN555361101"/>
        <s v="PPN56277291X"/>
        <s v="PPN153874465"/>
        <s v="PPN153874449"/>
        <s v="PPN153874406"/>
        <s v="PPN153874422"/>
        <s v="PPN549980377"/>
        <s v="PPN571683045"/>
        <s v="PPN075322099"/>
        <s v="PPN279311354"/>
        <s v="PPN44766011X"/>
        <s v="PPN278946038"/>
        <s v="PPN550719458"/>
        <s v="PPN566720043"/>
        <s v="PPN150473109"/>
        <s v="PPN550719547"/>
        <s v="PPN582161126"/>
        <s v="PPN229569870"/>
        <s v="PPN766736482"/>
        <s v="PPN227773616"/>
        <s v="PPN538752165"/>
        <s v="PPN560570384"/>
        <s v="PPN150473079"/>
        <s v="PPN558895751"/>
        <s v="PPN570982839"/>
        <s v="PPN57098324X"/>
        <s v="PPN766276414"/>
        <s v="PPN570983428"/>
        <s v="PPN57098338X"/>
        <s v="PPN55071961X"/>
        <s v="PPN150473095"/>
        <s v="PPN553670824"/>
        <s v="PPN742529940"/>
        <s v="PPN559612478"/>
        <s v="PPN151484090"/>
        <s v="PPN143072242"/>
        <s v="PPN574625763"/>
        <s v="PPN342327674"/>
        <s v="PPN557899087"/>
        <s v="PPN240871294"/>
        <s v="PPN571288545"/>
        <s v="PPN570983150"/>
        <s v="PPN565763636"/>
        <s v="PPN282366504"/>
        <s v="PPN766736954"/>
        <s v="PPN28213932X"/>
        <s v="PPN771615256"/>
        <s v="PPN282404295"/>
        <s v="PPN150473117"/>
        <s v="PPN559605994"/>
        <s v="PPN188343601"/>
        <s v="PPN766277844"/>
        <s v="PPN282139311"/>
        <s v="PPN558895611"/>
        <s v="PPN141051574"/>
        <s v="PPN557899001"/>
        <s v="PPN309093619"/>
        <s v="PPN555946991"/>
        <s v="PPN350492328"/>
        <s v="PPN293180814"/>
        <s v="PPN280165684"/>
        <s v="PPN581941616"/>
        <s v="PPN48774876X"/>
        <s v="PPN330072374"/>
        <s v="PPN230660851"/>
        <s v="PPN075316714"/>
        <s v="PPN222319909"/>
        <s v="PPN578782340"/>
        <s v="PPN150075766"/>
        <s v="PPN557897459"/>
        <s v="PPN076024911"/>
        <s v="PPN55148831X"/>
        <s v="PPN562785876"/>
        <s v="PPN557068746"/>
        <s v="PPN581778065"/>
        <s v="PPN591240548"/>
        <s v="PPN581184378"/>
        <s v="PPN247585785"/>
        <s v="PPN556005805"/>
        <s v="PPN211350192"/>
        <s v="PPN444993525"/>
        <s v="PPN444995633"/>
        <s v="PPN415644844"/>
        <s v="PPN53562736X"/>
        <s v="PPN547078919"/>
        <s v="PPN279007116"/>
        <s v="PPN566737698"/>
        <s v="PPN546169449"/>
        <s v="PPN57751847X"/>
        <s v="PPN362747636"/>
        <s v="PPN321123239"/>
        <s v="PPN550985166"/>
        <s v="PPN32317843X"/>
        <s v="PPN531623866"/>
        <s v="PPN075317095"/>
        <s v="PPN427390044"/>
        <s v="PPN771051697"/>
        <s v="PPN422460990"/>
        <s v="PPN549074791"/>
        <s v="PPN578165937"/>
        <s v="PPN196477492"/>
        <s v="PPN549846409"/>
        <s v="PPN573152691"/>
        <s v="PPN771545363"/>
        <s v="PPN551161485"/>
        <s v="PPN151484104"/>
        <s v="PPN571331289"/>
        <s v="PPN312736991"/>
        <s v="PPN141051582"/>
        <s v="PPN570982936"/>
        <s v="PPN581149009"/>
        <s v="PPN31853813X"/>
        <s v="PPN318538679"/>
        <s v="PPN57454657X"/>
        <s v="PPN577261959"/>
        <s v="PPN293371407"/>
        <s v="PPN56212537X"/>
        <s v="PPN560627076"/>
        <s v="PPN279744161"/>
        <s v="PPN557903815"/>
        <s v="PPN265391776"/>
        <s v="PPN560650426"/>
        <s v="PPN509322573"/>
        <s v="PPN378831992"/>
        <s v="PPN511747349"/>
        <s v="PPN568631420"/>
        <s v="PPN574443843"/>
        <s v="PPN576742953"/>
        <s v="PPN572610564"/>
        <s v="PPN571683975"/>
        <s v="PPN216344654"/>
        <s v="PPN55600017X"/>
        <s v="PPN487597095"/>
        <s v="PPN571441017"/>
        <s v="PPN581941225"/>
        <s v="PPN280270372"/>
        <s v="PPN578877473"/>
        <s v="PPN568651316"/>
        <s v="PPN075882493"/>
        <s v="PPN557521920"/>
        <s v="PPN558896375"/>
        <s v="PPN578784408"/>
        <s v="PPN57754070X"/>
        <s v="PPN455464804"/>
        <s v="PPN452391024"/>
        <s v="PPN566314584"/>
        <s v="PPN279412649"/>
        <s v="PPN574284710"/>
        <s v="PPN321900251"/>
        <s v="PPN769079024"/>
        <s v="PPN408013508"/>
        <s v="PPN324891393"/>
        <s v="PPN548218277"/>
        <s v="PPN412648490"/>
        <s v="PPN321986016"/>
        <s v="PPN345842413"/>
        <s v="PPN240857895"/>
        <s v="PPN393410420"/>
        <s v="PPN320282856"/>
        <s v="PPN546164013"/>
        <s v="PPN371878063"/>
        <s v="PPN581586743"/>
        <s v="PPN145738868"/>
        <s v="PPN527539473"/>
        <s v="PPN238459055"/>
        <s v="PPN638145414"/>
        <s v="PPN237998882"/>
        <s v="PPN076041352"/>
        <s v="PPN279370911"/>
        <s v="PPN384845673"/>
        <s v="PPN555998126"/>
        <s v="PPN280265042"/>
        <s v="PPN572556128"/>
        <s v="PPN415192935"/>
        <s v="PPN141087986"/>
        <s v="PPN348985827"/>
        <s v="PPN550944443"/>
        <s v="PPN138487472"/>
        <s v="PPN578380676"/>
        <s v="PPN559723687"/>
        <s v="PPN362008418"/>
        <s v="PPN578154544"/>
        <s v="PPN372190839"/>
        <s v="PPN279001126"/>
        <s v="PPN553686518"/>
        <s v="PPN247530077"/>
        <s v="PPN077725263"/>
        <s v="PPN388482605"/>
        <s v="PPN310109620"/>
        <s v="PPN352089954"/>
        <s v="PPN555435512"/>
        <s v="PPN338151540"/>
        <s v="PPN571439667"/>
        <s v="PPN452169798"/>
        <s v="PPN279767552"/>
        <s v="PPN164254412"/>
        <s v="PPN557737001"/>
        <s v="PPN578380293"/>
        <s v="PPN559730268"/>
        <s v="PPN448114666"/>
        <s v="PPN546869920"/>
        <s v="PPN769088562"/>
        <s v="PPN569580528"/>
        <s v="PPN566422328"/>
        <s v="PPN445211180"/>
        <s v="PPN572556640"/>
        <s v="PPN276522222"/>
        <s v="PPN556812883"/>
        <s v="PPN313963169"/>
        <s v="PPN571734227"/>
        <s v="PPN157138712"/>
        <s v="PPN558844723"/>
        <s v="PPN548268916"/>
        <s v="PPN574868887"/>
        <s v="PPN487872738"/>
        <s v="PPN76826135X"/>
        <s v="PPN443961298"/>
        <s v="PPN391794361"/>
        <s v="PPN266040640"/>
        <s v="PPN578790548"/>
        <s v="PPN572619561"/>
        <s v="PPN771061390"/>
        <s v="PPN310114136"/>
        <s v="PPN771051581"/>
        <s v="PPN322273676"/>
        <s v="PPN310113857"/>
        <s v="PPN332814955"/>
        <s v="PPN571775438"/>
        <s v="PPN310114330"/>
        <s v="PPN330449559"/>
        <s v="PPN13926664X"/>
        <s v="PPN282367047"/>
        <s v="PPN487873203"/>
        <s v="PPN222721502"/>
        <s v="PPN558841171"/>
        <s v="PPN549282068"/>
        <s v="PPN578682699"/>
        <s v="PPN282304843"/>
        <s v="PPN246421398"/>
        <s v="PPN160015537"/>
        <s v="PPN310114438"/>
        <s v="PPN746813635"/>
        <s v="PPN282304851"/>
        <s v="PPN556103009"/>
        <s v="PPN556103807"/>
        <s v="PPN330450166"/>
        <s v="PPN566433621"/>
        <s v="PPN578790483"/>
        <s v="PPN310114241"/>
        <s v="PPN360569781"/>
        <s v="PPN771538529"/>
        <s v="PPN310114292"/>
        <s v="PPN571070116"/>
        <s v="PPN342423878"/>
        <s v="PPN282298754"/>
        <s v="PPN330449966"/>
        <s v="PPN310113903"/>
        <s v="PPN572610823"/>
        <s v="PPN390758183"/>
        <s v="PPN769036473"/>
        <s v="PPN282259015"/>
        <s v="PPN549281878"/>
        <s v="PPN487871723"/>
        <s v="PPN254158781"/>
        <s v="PPN282389571"/>
        <s v="PPN571775403"/>
        <s v="PPN487871898"/>
        <s v="PPN33045031X"/>
        <s v="PPN371742072"/>
        <s v="PPN28229872X"/>
        <s v="PPN430257589"/>
        <s v="PPN430257570"/>
        <s v="PPN578680335"/>
        <s v="PPN559162928"/>
        <s v="PPN57877996X"/>
        <s v="PPN322678986"/>
        <s v="PPN560045247"/>
        <s v="PPN578866676"/>
        <s v="PPN549282416"/>
        <s v="PPN254158854"/>
        <s v="PPN282298738"/>
        <s v="PPN558841082"/>
        <s v="PPN559162863"/>
        <s v="PPN566434121"/>
        <s v="PPN549279016"/>
        <s v="PPN558506364"/>
        <s v="PPN310114551"/>
        <s v="PPN157138720"/>
        <s v="PPN332875105"/>
        <s v="PPN557899168"/>
        <s v="PPN236980084"/>
        <s v="PPN160015529"/>
        <s v="PPN48440086X"/>
        <s v="PPN160015480"/>
        <s v="PPN578791137"/>
        <s v="PPN282403159"/>
        <s v="PPN236459430"/>
        <s v="PPN216200822"/>
        <s v="PPN330450697"/>
        <s v="PPN282259023"/>
        <s v="PPN76903487X"/>
        <s v="PPN24642141X"/>
        <s v="PPN310114020"/>
        <s v="PPN153680628"/>
        <s v="PPN557899214"/>
        <s v="PPN242478166"/>
        <s v="PPN574537880"/>
        <s v="PPN55759149X"/>
        <s v="PPN771062516"/>
        <s v="PPN578793059"/>
        <s v="PPN549278621"/>
        <s v="PPN558486657"/>
        <s v="PPN342424092"/>
        <s v="PPN565668250"/>
        <s v="PPN236462474"/>
        <s v="PPN310905974"/>
        <s v="PPN553686429"/>
        <s v="PPN557915163"/>
        <s v="PPN578811650"/>
        <s v="PPN559632398"/>
        <s v="PPN548402760"/>
        <s v="PPN572272979"/>
        <s v="PPN409904473"/>
        <s v="PPN444860681"/>
        <s v="PPN557068509"/>
        <s v="PPN448081644"/>
        <s v="PPN431634963"/>
        <s v="PPN557652480"/>
        <s v="PPN556112792"/>
        <s v="PPN188763716"/>
        <s v="PPN557652340"/>
        <s v="PPN583762670"/>
        <s v="PPN277745195"/>
        <s v="PPN444355979"/>
        <s v="PPN230040586"/>
        <s v="PPN404247547"/>
        <s v="PPN248860933"/>
        <s v="PPN566424053"/>
        <s v="PPN434475114"/>
        <s v="PPN309470099"/>
        <s v="PPN306237873"/>
        <s v="PPN293368287"/>
        <s v="PPN746242034"/>
        <s v="PPN415192927"/>
        <s v="PPN578193949"/>
        <s v="PPN616816413"/>
        <s v="PPN577840452"/>
        <s v="PPN337976600"/>
        <s v="PPN565769448"/>
        <s v="PPN07649151X"/>
        <s v="PPN550984887"/>
        <s v="PPN549897267"/>
        <s v="PPN354686763"/>
        <s v="PPN402813766"/>
        <s v="PPN383833108"/>
        <s v="PPN248883429"/>
        <s v="PPN558430996"/>
        <s v="PPN305308017"/>
        <s v="PPN405775946"/>
        <s v="PPN404936709"/>
        <s v="PPN771253540"/>
        <s v="PPN365454346"/>
        <s v="PPN278260462"/>
        <s v="PPN549203052"/>
        <s v="PPN570982685"/>
        <s v="PPN56217706X"/>
        <s v="PPN245917055"/>
        <s v="PPN491776098"/>
        <s v="PPN367118521"/>
        <s v="PPN566709368"/>
        <s v="PPN557055857"/>
        <s v="PPN282367055"/>
        <s v="PPN561943664"/>
        <s v="PPN28230486X"/>
        <s v="PPN513253068"/>
        <s v="PPN31011392X"/>
        <s v="PPN565410741"/>
        <s v="PPN160015499"/>
        <s v="PPN578790610"/>
        <s v="PPN162859686"/>
        <s v="PPN136849474"/>
        <s v="PPN556545761"/>
        <s v="PPN770155944"/>
        <s v="PPN14307220X"/>
        <s v="PPN833709747"/>
        <s v="PPN303023805"/>
        <s v="PPN224956914"/>
        <s v="PPN141113561"/>
        <s v="PPN143072218"/>
        <s v="PPN54671076X"/>
        <s v="PPN143121448"/>
        <s v="PPN143121480"/>
        <s v="PPN538498250"/>
        <s v="PPN172157668"/>
        <s v="PPN211532533"/>
        <s v="PPN561943508"/>
        <s v="PPN282304835"/>
        <s v="PPN139266623"/>
        <s v="PPN67300161X"/>
        <s v="PPN15368058X"/>
        <s v="PPN410501093"/>
        <s v="PPN236014579"/>
        <s v="PPN548008302"/>
        <s v="PPN574868798"/>
        <s v="PPN549282246"/>
        <s v="PPN559798415"/>
        <s v="PPN282298746"/>
        <s v="PPN549281495"/>
        <s v="PPN310114071"/>
        <s v="PPN236459538"/>
        <s v="PPN236979868"/>
        <s v="PPN236980238"/>
        <s v="PPN15368061X"/>
        <s v="PPN322678749"/>
        <s v="PPN74682419X"/>
        <s v="PPN240610458"/>
        <s v="PPN558506135"/>
        <s v="PPN242478093"/>
        <s v="PPN360570674"/>
        <s v="PPN265564808"/>
        <s v="PPN572610904"/>
        <s v="PPN771057040"/>
        <s v="PPN746825617"/>
        <s v="PPN558488226"/>
        <s v="PPN556052927"/>
        <s v="PPN310114500"/>
        <s v="PPN768260825"/>
        <s v="PPN572963661"/>
        <s v="PPN558486347"/>
        <s v="PPN236014374"/>
        <s v="PPN558485723"/>
        <s v="PPN216200830"/>
        <s v="PPN497827948"/>
        <s v="PPN572622651"/>
        <s v="PPN578794446"/>
        <s v="PPN310114772"/>
        <s v="PPN282389563"/>
        <s v="PPN254158927"/>
        <s v="PPN310114179"/>
        <s v="PPN310114624"/>
        <s v="PPN572963513"/>
        <s v="PPN556633520"/>
        <s v="PPN574537872"/>
        <s v="PPN236958879"/>
        <s v="PPN557591597"/>
        <s v="PPN17215779X"/>
        <s v="PPN549487212"/>
        <s v="PPN172157722"/>
        <s v="PPN143121456"/>
        <s v="PPN14312143X"/>
        <s v="PPN143121499"/>
        <s v="PPN172157560"/>
        <s v="PPN369361733"/>
        <s v="PPN342921630"/>
        <s v="PPN617021333"/>
        <s v="PPN235340650"/>
        <s v="PPN369361709"/>
        <s v="PPN768215501"/>
        <s v="PPN369361601"/>
        <s v="PPN387303650"/>
        <s v="PPN252069676"/>
        <s v="PPN147533007"/>
        <s v="PPN369361679"/>
        <s v="PPN550383255"/>
        <s v="PPN577088866"/>
        <s v="PPN57390068X"/>
        <s v="PPN366075985"/>
        <s v="PPN510176151"/>
        <s v="PPN157151549"/>
        <s v="PPN330038761"/>
        <s v="PPN510043232"/>
        <s v="PPN306693933"/>
        <s v="PPN76787000X"/>
        <s v="PPN550382852"/>
        <s v="PPN241659965"/>
        <s v="PPN487859154"/>
        <s v="PPN550002537"/>
        <s v="PPN574051384"/>
        <s v="PPN238452905"/>
        <s v="PPN551472758"/>
        <s v="PPN510185045"/>
        <s v="PPN562194738"/>
        <s v="PPN236108417"/>
        <s v="PPN147774845"/>
        <s v="PPN558420850"/>
        <s v="PPN278707793"/>
        <s v="PPN319851400"/>
        <s v="PPN559832095"/>
        <s v="PPN330447491"/>
        <s v="PPN293414262"/>
        <s v="PPN510184340"/>
        <s v="PPN663611350"/>
        <s v="PPN142851914"/>
        <s v="PPN452906571"/>
        <s v="PPN565770098"/>
        <s v="PPN321811550"/>
        <s v="PPN547079370"/>
        <s v="PPN313859299"/>
        <s v="PPN348741804"/>
        <s v="PPN267882912"/>
        <s v="PPN566737779"/>
        <s v="PPN567813193"/>
        <s v="PPN269770062"/>
        <s v="PPN58334626X"/>
        <s v="PPN348850190"/>
        <s v="PPN279980639"/>
        <s v="PPN278979157"/>
        <s v="PPN280077459"/>
        <s v="PPN372029833"/>
        <s v="PPN433814802"/>
        <s v="PPN387320938"/>
        <s v="PPN550493697"/>
        <s v="PPN074426931"/>
        <s v="PPN578793709"/>
        <s v="PPN536802165"/>
        <s v="PPN578596873"/>
        <s v="PPN558215076"/>
        <s v="PPN54653970X"/>
        <s v="PPN235386030"/>
        <s v="PPN565851357"/>
        <s v="PPN415192943"/>
        <s v="PPN409339180"/>
        <s v="PPN075912287"/>
        <s v="PPN076040585"/>
        <s v="PPN156374099"/>
        <s v="PPN432505644"/>
        <s v="PPN582174686"/>
        <s v="PPN558966497"/>
        <s v="PPN550804897"/>
        <s v="PPN557537150"/>
        <s v="PPN578782588"/>
        <s v="PPN144445565"/>
        <s v="PPN57708481X"/>
        <s v="PPN421429771"/>
        <s v="PPN557342759"/>
        <s v="PPN559344864"/>
        <s v="PPN422220701"/>
        <s v="PPN746829523"/>
        <s v="PPN574620109"/>
        <s v="PPN559163940"/>
        <s v="PPN196166144"/>
        <s v="PPN557396956"/>
        <s v="PPN57369995X"/>
        <s v="PPN293265909"/>
        <s v="PPN574456937"/>
        <s v="PPN279403887"/>
        <s v="PPN419976213"/>
        <s v="PPN548570442"/>
        <s v="PPN279392346"/>
        <s v="PPN503681431"/>
        <s v="PPN485668084"/>
        <s v="PPN450190919"/>
        <s v="PPN770996167"/>
        <s v="PPN243796129"/>
        <s v="PPN302853545"/>
        <s v="PPN279004044"/>
        <s v="PPN248456881"/>
        <s v="PPN578788373"/>
        <s v="PPN581746651"/>
        <s v="PPN744080460"/>
        <s v="PPN547996179"/>
        <s v="PPN27597054X"/>
        <s v="PPN548403473"/>
        <s v="PPN579551342"/>
        <s v="PPN250893339"/>
        <s v="PPN568791622"/>
        <s v="PPN277189772"/>
        <s v="PPN356914739"/>
        <s v="PPN428461093"/>
        <s v="PPN410083569"/>
        <s v="PPN568841980"/>
        <s v="PPN075350920"/>
        <s v="PPN538962852"/>
        <s v="PPN279033214"/>
        <s v="PPN280106971"/>
        <s v="PPN429235208"/>
        <s v="PPN443412294"/>
        <s v="PPN549578641"/>
        <s v="PPN577895893"/>
        <s v="PPN444995625"/>
        <s v="PPN550296999"/>
        <s v="PPN279322380"/>
        <s v="PPN561909784"/>
        <s v="PPN281974624"/>
        <s v="PPN282304789"/>
        <s v="PPN770550274"/>
        <s v="PPN550718753"/>
        <s v="PPN265579953"/>
        <s v="PPN548039127"/>
        <s v="PPN343783592"/>
        <s v="PPN033870233"/>
        <s v="PPN547706375"/>
        <s v="PPN423183648"/>
        <s v="PPN195851390"/>
        <s v="PPN18974068X"/>
        <s v="PPN529616874"/>
        <s v="PPN350934061"/>
        <s v="PPN568789164"/>
        <s v="PPN32921005X"/>
        <s v="PPN558283837"/>
        <s v="PPN550382976"/>
        <s v="PPN828637075"/>
        <s v="PPN581182480"/>
        <s v="PPN195757076"/>
        <s v="PPN559576560"/>
        <s v="PPN569413044"/>
        <s v="PPN557718058"/>
        <s v="PPN559264178"/>
        <s v="PPN195624297"/>
        <s v="PPN355601710"/>
        <s v="PPN573700222"/>
        <s v="PPN18467039X"/>
        <s v="PPN568829492"/>
        <s v="PPN308279654"/>
        <s v="PPN566826941"/>
        <s v="PPN331845091"/>
        <s v="PPN196405351"/>
        <s v="PPN311568009"/>
        <s v="PPN578783118"/>
        <s v="PPN309370760"/>
        <s v="PPN54824071X"/>
        <s v="PPN279345569"/>
        <s v="PPN568790510"/>
        <s v="PPN547877560"/>
        <s v="PPN280267711"/>
        <s v="PPN279837305"/>
        <s v="PPN567079538"/>
        <s v="PPN549814086"/>
        <s v="PPN323640613"/>
        <s v="PPN406085870"/>
        <s v="PPN236900889"/>
        <s v="PPN301074925"/>
        <s v="PPN497318970"/>
        <s v="PPN578788780"/>
        <s v="PPN50759245X"/>
        <s v="PPN456067132"/>
        <s v="PPN560627009"/>
        <s v="PPN562188827"/>
        <s v="PPN377288586"/>
        <s v="PPN480265658"/>
        <s v="PPN41001964X"/>
        <s v="PPN578812975"/>
        <s v="PPN311082505"/>
        <s v="PPN548077908"/>
        <s v="PPN574260765"/>
        <s v="PPN18701051X"/>
        <s v="PPN449045390"/>
        <s v="PPN57168419X"/>
        <s v="PPN451658302"/>
        <s v="PPN550746412"/>
        <s v="PPN551407824"/>
        <s v="PPN547079885"/>
        <s v="PPN559195877"/>
        <s v="PPN557052394"/>
        <s v="PPN423207393"/>
        <s v="PPN536446903"/>
        <s v="PPN237849275"/>
        <s v="PPN523570546"/>
        <s v="PPN560122675"/>
        <s v="PPN033870225"/>
        <s v="PPN523156766"/>
        <s v="PPN268005729"/>
        <s v="PPN150850379"/>
        <s v="PPN56629835X"/>
        <s v="http://resolver.staatsbibliothek-berlin.de/SBB00019C3200050000"/>
        <s v="PPN36848551X"/>
        <s v="PPN141087897"/>
        <s v="PPN241654718"/>
        <s v="http://resolver.staatsbibliothek-berlin.de/SBB00019C3200020000"/>
        <s v="PPN565673513"/>
        <s v="PPN323669646"/>
        <s v="PPN559935978"/>
        <s v="PPN58178104X"/>
        <s v="PPN453868738"/>
        <s v="PPN570386985"/>
        <s v="PPN366127772"/>
        <s v="PPN361955006"/>
        <s v="PPN57168338X"/>
        <s v="PPN543809692"/>
        <s v="PPN571722253"/>
        <s v="PPN543809935"/>
        <s v="PPN324609795"/>
        <s v="PPN54380979X"/>
        <s v="PPN560093284"/>
        <s v="http://resolver.staatsbibliothek-berlin.de/SBB00019C3200090000"/>
        <s v="PPN766685594"/>
        <s v="PPN389491497"/>
        <s v="PPN429610769"/>
        <s v="PPN573138915"/>
        <s v="PPN548778418"/>
        <s v="PPN571288413"/>
        <s v="PPN54922386X"/>
        <s v="PPN486448517"/>
        <s v="PPN550718656"/>
        <s v="PPN282366962"/>
        <s v="PPN571774288"/>
        <s v="PPN771159404"/>
        <s v="PPN268926298"/>
        <s v="PPN322267358"/>
        <s v="PPN548018596"/>
        <s v="PPN549301666"/>
        <s v="PPN162863721"/>
        <s v="PPN487593227"/>
        <s v="PPN322269717"/>
        <s v="PPN246593660"/>
        <s v="PPN54930147X"/>
        <s v="PPN549301909"/>
        <s v="PPN578382210"/>
        <s v="PPN148838553"/>
        <s v="PPN549813926"/>
        <s v="PPN403596696"/>
        <s v="PPN771234961"/>
        <s v="PPN549301844"/>
        <s v="PPN246593679"/>
        <s v="PPN548018626"/>
        <s v="PPN548778183"/>
        <s v="PPN721360173"/>
        <s v="PPN478607059"/>
        <s v="PPN57173667X"/>
        <s v="PPN194886026"/>
        <s v="PPN548018502"/>
        <s v="PPN55961294X"/>
        <s v="PPN550718990"/>
        <s v="PPN721438318"/>
        <s v="PPN560122616"/>
        <s v="PPN281974616"/>
        <s v="PPN556089588"/>
        <s v="PPN34582766X"/>
        <s v="PPN419356649"/>
        <s v="PPN268926344"/>
        <s v="PPN560122780"/>
        <s v="PPN55934631X"/>
        <s v="PPN373743548"/>
        <s v="PPN568838637"/>
        <s v="PPN54801843X"/>
        <s v="PPN550718931"/>
        <s v="PPN268926182"/>
        <s v="PPN327415428"/>
        <s v="PPN550718532"/>
        <s v="PPN523570554"/>
        <s v="PPN443924651"/>
        <s v="PPN282366954"/>
        <s v="PPN527555800"/>
        <s v="PPN548039054"/>
        <s v="PPN587945125"/>
        <s v="PPN246593652"/>
        <s v="PPN548778612"/>
        <s v="PPN578382237"/>
        <s v="PPN550718842"/>
        <s v="PPN721272932"/>
        <s v="PPN265580064"/>
        <s v="PPN550719040"/>
        <s v="PPN321796713"/>
        <s v="PPN578888025"/>
        <s v="PPN548777810"/>
        <s v="PPN571774873"/>
        <s v="PPN359797083"/>
        <s v="PPN548018553"/>
        <s v="PPN321796608"/>
        <s v="PPN558050158"/>
        <s v="PPN617284938"/>
        <s v="PPN566854198"/>
        <s v="PPN245828176"/>
        <s v="PPN566854171"/>
        <s v="PPN663527309"/>
        <s v="PPN548039003"/>
        <s v="PPN549301801"/>
        <s v="PPN721272592"/>
        <s v="PPN322207363"/>
        <s v="PPN548777985"/>
        <s v="PPN548777624"/>
        <s v="PPN548205558"/>
        <s v="PPN548039089"/>
        <s v="PPN548039046"/>
        <s v="PPN373835205"/>
        <s v="PPN412035014"/>
        <s v="PPN393427730"/>
        <s v="PPN321796675"/>
        <s v="PPN236742728"/>
        <s v="PPN246487259"/>
        <s v="PPN57177430X"/>
        <s v="PPN44518938X"/>
        <s v="PPN451339975"/>
        <s v="PPN281436010"/>
        <s v="PPN549202811"/>
        <s v="PPN600424855"/>
        <s v="PPN237848945"/>
        <s v="PPN721268862"/>
        <s v="PPN373835957"/>
        <s v="PPN445189371"/>
        <s v="PPN322207185"/>
        <s v="PPN550718885"/>
        <s v="PPN549073337"/>
        <s v="PPN368485048"/>
        <s v="PPN368484947"/>
        <s v="PPN35920483X"/>
        <s v="PPN564007633"/>
        <s v="PPN169083888"/>
        <s v="PPN157163547"/>
        <s v="PPN567085538"/>
        <s v="PPN279731299"/>
        <s v="PPN367127385"/>
        <s v="PPN326462023"/>
        <s v="PPN313059527"/>
        <s v="PPN372234151"/>
        <s v="PPN447306057"/>
        <s v="PPN324814186"/>
        <s v="PPN573454256"/>
        <s v="PPN558869904"/>
        <s v="PPN484596438"/>
        <s v="PPN548563675"/>
        <s v="PPN484497391"/>
        <s v="PPN549847782"/>
        <s v="PPN403262356"/>
        <s v="PPN445549025"/>
        <s v="PPN450172821"/>
        <s v="PPN578789167"/>
        <s v="PPN555355888"/>
        <s v="PPN312920962"/>
        <s v="PPN574251200"/>
        <s v="PPN388817941"/>
        <s v="PPN310681294"/>
        <s v="PPN548258600"/>
        <s v="PPN019091834"/>
        <s v="PPN450617343"/>
        <s v="PPN565851470"/>
        <s v="PPN577810502"/>
        <s v="PPN31092720X"/>
        <s v="PPN477357164"/>
        <s v="PPN565854976"/>
        <s v="PPN411349376"/>
        <s v="PPN566740338"/>
        <s v="PPN278994644"/>
        <s v="PPN549204938"/>
        <s v="PPN520227506"/>
        <s v="PPN578174235"/>
        <s v="PPN330071149"/>
        <s v="PPN548244340"/>
        <s v="PPN44398266X"/>
        <s v="PPN313349800"/>
        <s v="PPN572202261"/>
        <s v="PPN31264583X"/>
        <s v="PPN225365308"/>
        <s v="PPN419069232"/>
        <s v="PPN434489816"/>
        <s v="PPN30493061X"/>
        <s v="PPN57021730X"/>
        <s v="PPN410990361"/>
        <s v="PPN549976809"/>
        <s v="PPN561556768"/>
        <s v="PPN559698674"/>
        <s v="PPN279715781"/>
        <s v="PPN551386355"/>
        <s v="PPN437539245"/>
        <s v="PPN293414440"/>
        <s v="PPN293327599"/>
        <s v="PPN57428124X"/>
        <s v="PPN415192900"/>
        <s v="PPN577513818"/>
        <s v="PPN574546669"/>
        <s v="PPN494705698"/>
        <s v="PPN450732851"/>
        <s v="PPN230642853"/>
        <s v="PPN279774990"/>
        <s v="PPN562772367"/>
        <s v="PPN313297681"/>
        <s v="PPN280103735"/>
        <s v="PPN279716370"/>
        <s v="PPN555360881"/>
        <s v="PPN450899292"/>
        <s v="PPN550723358"/>
        <s v="PPN431985545"/>
        <s v="PPN246128399"/>
        <s v="PPN415192838"/>
        <s v="PPN481086315"/>
        <s v="PPN076699072"/>
        <s v="PPN559030053"/>
        <s v="PPN154258318"/>
        <s v="PPN236370324"/>
        <s v="PPN571684394"/>
        <s v="PPN544164784"/>
        <s v="PPN550409998"/>
        <s v="PPN248639463"/>
        <s v="PPN143025821"/>
        <s v="PPN559507216"/>
        <s v="PPN421927496"/>
        <s v="PPN574251790"/>
        <s v="PPN151093520"/>
        <s v="PPN410505862"/>
        <s v="PPN557179246"/>
        <s v="PPN449137813"/>
        <s v="PPN410475149"/>
        <s v="PPN567844382"/>
        <s v="PPN538165944"/>
        <s v="PPN187041482"/>
        <s v="PPN741706679"/>
        <s v="PPN577222635"/>
        <s v="PPN553675052"/>
        <s v="PPN574620397"/>
        <s v="PPN56909013X"/>
        <s v="PPN025115340"/>
        <s v="PPN361097107"/>
        <s v="PPN571511805"/>
        <s v="PPN243795866"/>
        <s v="PPN236869329"/>
        <s v="PPN577511319"/>
        <s v="PPN576807575"/>
        <s v="PPN407975314"/>
        <s v="PPN56193777X"/>
        <s v="PPN280072953"/>
        <s v="PPN559096054"/>
        <s v="PPN418923418"/>
        <s v="PPN566375613"/>
        <s v="PPN446140503"/>
        <s v="PPN577511483"/>
        <s v="PPN578768232"/>
        <s v="PPN559097867"/>
        <s v="PPN293177740"/>
        <s v="PPN578784432"/>
        <s v="PPN571693202"/>
        <s v="PPN445547790"/>
        <s v="PPN415192951"/>
        <s v="PPN549275851"/>
        <s v="PPN560089503"/>
        <s v="PPN280334621"/>
        <s v="PPN557841836"/>
        <s v="PPN41281661X"/>
        <s v="PPN277146178"/>
        <s v="PPN364328991"/>
        <s v="PPN402869567"/>
        <s v="PPN577855506"/>
        <s v="PPN276211049"/>
        <s v="PPN408813180"/>
        <s v="PPN455078025"/>
        <s v="PPN446292427"/>
        <s v="PPN306235633"/>
        <s v="PPN197967477"/>
        <s v="PPN767936728"/>
        <s v="PPN56566946X"/>
        <s v="PPN016513282"/>
        <s v="PPN560659504"/>
        <s v="PPN293196044"/>
        <s v="PPN016443942"/>
        <s v="PPN190893060"/>
        <s v="PPN311379001"/>
        <s v="PPN454745494"/>
        <s v="PPN548422591"/>
        <s v="PPN557382793"/>
        <s v="PPN240010175"/>
        <s v="PPN363539182"/>
        <s v="PPN531058751"/>
        <s v="PPN559553641"/>
        <s v="PPN278916864"/>
        <s v="PPN279528612"/>
        <s v="PPN562650466"/>
        <s v="PPN197867219"/>
        <s v="PPN253277604"/>
        <s v="PPN572280386"/>
        <s v="PPN37520668X"/>
        <s v="PPN419089764"/>
        <s v="PPN235687154"/>
        <s v="PPN331629305"/>
        <s v="PPN319703681"/>
        <s v="PPN57784993X"/>
        <s v="PPN54417867X"/>
        <s v="PPN234014717"/>
        <s v="PPN558896146"/>
        <s v="PPN433960523"/>
        <s v="PPN54722804X"/>
        <s v="PPN043662773"/>
        <s v="PPN280067909"/>
        <s v="PPN514774835"/>
        <s v="PPN566843129"/>
        <s v="PPN447667858"/>
        <s v="PPN279691815"/>
        <s v="PPN278396364"/>
        <s v="PPN28017490X"/>
        <s v="PPN571776035"/>
        <s v="PPN568842316"/>
        <s v="PPN213344866"/>
        <s v="PPN61831914X"/>
        <s v="PPN559666055"/>
        <s v="PPN33906031X"/>
        <s v="PPN549083103"/>
        <s v="PPN134319613"/>
        <s v="PPN320383792"/>
        <s v="PPN549090320"/>
        <s v="PPN23139120X"/>
        <s v="PPN743972783"/>
        <s v="PPN561945993"/>
        <s v="PPN32038389X"/>
        <s v="PPN573585636"/>
        <s v="PPN143025880"/>
        <s v="PPN143025945"/>
        <s v="PPN451036905"/>
        <s v="PPN143025899"/>
        <s v="PPN756788846"/>
        <s v="PPN322387787"/>
        <s v="PPN571801021"/>
        <s v="PPN561093652"/>
        <s v="PPN253732670"/>
        <s v="PPN550409351"/>
        <s v="PPN339061189"/>
        <s v="PPN573585571"/>
        <s v="PPN236370065"/>
        <s v="PPN544164814"/>
        <s v="PPN193333724"/>
        <s v="PPN549088482"/>
        <s v="PPN193333554"/>
        <s v="PPN157140970"/>
        <s v="PPN213342030"/>
        <s v="PPN142978671"/>
        <s v="PPN76627523X"/>
        <s v="PPN430262833"/>
        <s v="PPN309859190"/>
        <s v="PPN561965404"/>
        <s v="PPN33906093X"/>
        <s v="PPN194279111"/>
        <s v="PPN578706806"/>
        <s v="PPN143025929"/>
        <s v="PPN560825307"/>
        <s v="PPN235618810"/>
        <s v="PPN300622503"/>
        <s v="PPN550409564"/>
        <s v="PPN194279197"/>
        <s v="PPN231389183"/>
        <s v="PPN339061596"/>
        <s v="PPN253732662"/>
        <s v="PPN54030347X"/>
        <s v="PPN540303607"/>
        <s v="PPN322203201"/>
        <s v="PPN566313774"/>
        <s v="PPN134319648"/>
        <s v="PPN157140989"/>
        <s v="PPN14302583X"/>
        <s v="PPN194279065"/>
        <s v="PPN143025783"/>
        <s v="PPN743974654"/>
        <s v="PPN143025864"/>
        <s v="PPN756788544"/>
        <s v="PPN549088822"/>
        <s v="PPN235618926"/>
        <s v="PPN558877508"/>
        <s v="PPN194279219"/>
        <s v="PPN143025856"/>
        <s v="PPN143025910"/>
        <s v="PPN143025872"/>
        <s v="PPN549082824"/>
        <s v="PPN430262841"/>
        <s v="PPN451036913"/>
        <s v="PPN549089292"/>
        <s v="PPN571728081"/>
        <s v="PPN339061499"/>
        <s v="PPN282315659"/>
        <s v="PPN181807866"/>
        <s v="PPN194279138"/>
        <s v="PPN544164741"/>
        <s v="PPN756717981"/>
        <s v="PPN558040896"/>
        <s v="PPN143025902"/>
        <s v="PPN561965390"/>
        <s v="PPN236370197"/>
        <s v="PPN566818337"/>
        <s v="PPN213340909"/>
        <s v="PPN213344823"/>
        <s v="PPN561946256"/>
        <s v="PPN431973458"/>
        <s v="PPN584227779"/>
        <s v="PPN530044943"/>
        <s v="PPN196078245"/>
        <s v="PPN143025937"/>
        <s v="PPN550409831"/>
        <s v="PPN544164768"/>
        <s v="PPN193332698"/>
        <s v="PPN478164556"/>
        <s v="PPN557584965"/>
        <s v="PPN143025848"/>
        <s v="PPN213341115"/>
        <s v="PPN143025813"/>
        <s v="PPN581939964"/>
        <s v="PPN143025775"/>
        <s v="PPN282135855"/>
        <s v="PPN282102035"/>
        <s v="PPN571801099"/>
        <s v="PPN462537102"/>
        <s v="PPN300622562"/>
        <s v="PPN571684386"/>
        <s v="PPN581940024"/>
        <s v="PPN231389418"/>
        <s v="PPN756718260"/>
        <s v="PPN549770399"/>
        <s v="PPN559664796"/>
        <s v="PPN48486324X"/>
        <s v="PPN387314172"/>
        <s v="PPN253882737"/>
        <s v="PPN1016496826"/>
        <s v="PPN142851949"/>
        <s v="PPN154258385"/>
        <s v="PPN54908097X"/>
        <s v="PPN495738891"/>
        <s v="PPN367332213"/>
        <s v="PPN663769876"/>
        <s v="PPN549081119"/>
        <s v="PPN142851957"/>
        <s v="PPN154258717"/>
        <s v="PPN154247510"/>
        <s v="http://resolver.staatsbibliothek-berlin.de/SBB0001AE4200020000"/>
        <s v="PPN310755549"/>
        <s v="PPN776479318"/>
        <s v="PPN279715897"/>
        <s v="PPN241659744"/>
        <s v="PPN19427926X"/>
        <s v="PPN367332477"/>
        <s v="PPN36733187X"/>
        <s v="PPN449154491"/>
        <s v="PPN367331993"/>
        <s v="PPN410325651"/>
        <s v="PPN810643766"/>
        <s v="PPN577767852"/>
        <s v="http://resolver.staatsbibliothek-berlin.de/SBB0001AE4200010000"/>
        <s v="PPN154258423"/>
        <s v="PPN367331691"/>
        <s v="PPN559928769"/>
        <s v="PPN15354144X"/>
        <s v="PPN137148003"/>
        <s v="PPN246879696"/>
        <s v="PPN19494882X"/>
        <s v="PPN559928858"/>
        <s v="PPN194948706"/>
        <s v="PPN280106041"/>
        <s v="PPN187070431"/>
        <s v="PPN572360576"/>
        <s v="PPN137147996"/>
        <s v="PPN133983439"/>
        <s v="PPN243305109"/>
        <s v="PPN43191771X"/>
        <s v="PPN568287975"/>
        <s v="PPN551473142"/>
        <s v="PPN310374812"/>
        <s v="PPN212377558"/>
        <s v="PPN566124815"/>
        <s v="PPN143025953"/>
        <s v="PPN565417347"/>
        <s v="PPN236685880"/>
        <s v="PPN756789656"/>
        <s v="PPN134319583"/>
        <s v="PPN194279278"/>
        <s v="PPN310755646"/>
        <s v="PPN319188280"/>
        <s v="PPN309393760"/>
      </sharedItems>
    </cacheField>
    <cacheField name="URL" numFmtId="0">
      <sharedItems containsBlank="1"/>
    </cacheField>
    <cacheField name="language" numFmtId="0">
      <sharedItems containsBlank="1"/>
    </cacheField>
    <cacheField name="date" numFmtId="0">
      <sharedItems containsBlank="1"/>
    </cacheField>
    <cacheField name="relation" numFmtId="0">
      <sharedItems/>
    </cacheField>
    <cacheField name="coverage" numFmtId="0">
      <sharedItems containsBlank="1"/>
    </cacheField>
    <cacheField name="OCR URL" numFmtId="0">
      <sharedItems/>
    </cacheField>
    <cacheField name="OCR foun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16022824074" createdVersion="7" refreshedVersion="7" minRefreshableVersion="3" recordCount="1721" xr:uid="{63D25A3F-C01D-4E05-98F5-DF4F5A27BD91}">
  <cacheSource type="worksheet">
    <worksheetSource ref="A1:N1048576" sheet="OCR_ger"/>
  </cacheSource>
  <cacheFields count="14">
    <cacheField name="title" numFmtId="0">
      <sharedItems containsBlank="1" longText="1"/>
    </cacheField>
    <cacheField name="creator" numFmtId="0">
      <sharedItems containsBlank="1" longText="1"/>
    </cacheField>
    <cacheField name="subject" numFmtId="0">
      <sharedItems containsBlank="1"/>
    </cacheField>
    <cacheField name="publisher" numFmtId="0">
      <sharedItems containsBlank="1"/>
    </cacheField>
    <cacheField name="type" numFmtId="0">
      <sharedItems containsBlank="1"/>
    </cacheField>
    <cacheField name="digital object identifier" numFmtId="0">
      <sharedItems containsBlank="1"/>
    </cacheField>
    <cacheField name="physical object identifier" numFmtId="0">
      <sharedItems containsBlank="1"/>
    </cacheField>
    <cacheField name="URL" numFmtId="0">
      <sharedItems containsBlank="1"/>
    </cacheField>
    <cacheField name="language" numFmtId="0">
      <sharedItems containsBlank="1" count="18">
        <s v="fre"/>
        <s v="ger"/>
        <s v="rus"/>
        <s v="eng"/>
        <s v="ita"/>
        <s v="dut"/>
        <s v="lat"/>
        <s v="lat; cze; ger; fre"/>
        <s v="fre; ger; lat; ita"/>
        <s v="pol"/>
        <s v="ger; fre"/>
        <s v="ger; fre; eng; ita"/>
        <s v="lat; ger"/>
        <s v="lat; ger; fre"/>
        <s v="dan"/>
        <m/>
        <s v="swe"/>
        <s v="fre; lat; rus; ger; ita"/>
      </sharedItems>
    </cacheField>
    <cacheField name="date" numFmtId="0">
      <sharedItems containsBlank="1"/>
    </cacheField>
    <cacheField name="relation" numFmtId="0">
      <sharedItems containsBlank="1"/>
    </cacheField>
    <cacheField name="coverage" numFmtId="0">
      <sharedItems containsBlank="1"/>
    </cacheField>
    <cacheField name="OCR URL" numFmtId="0">
      <sharedItems containsBlank="1"/>
    </cacheField>
    <cacheField name="OCR found?"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161540856483" createdVersion="7" refreshedVersion="7" minRefreshableVersion="3" recordCount="1721" xr:uid="{0CCACCE1-7FB5-44EC-A3C4-C90D7608D73D}">
  <cacheSource type="worksheet">
    <worksheetSource ref="A1:N1048576" sheet="remove_dupl_monographs_vol"/>
  </cacheSource>
  <cacheFields count="15">
    <cacheField name="title" numFmtId="0">
      <sharedItems containsBlank="1" longText="1"/>
    </cacheField>
    <cacheField name="creator" numFmtId="0">
      <sharedItems containsBlank="1" longText="1"/>
    </cacheField>
    <cacheField name="subject" numFmtId="0">
      <sharedItems containsBlank="1"/>
    </cacheField>
    <cacheField name="publisher" numFmtId="0">
      <sharedItems containsBlank="1" count="618">
        <s v="Delarue ;; Castiaux"/>
        <s v="Sammer"/>
        <s v="Paetel"/>
        <s v="Velhagen &amp; Klasing"/>
        <s v="Union Dt. Verl.-Gesellsch."/>
        <s v="Oehmigke"/>
        <s v="Strauch"/>
        <s v="Hachette"/>
        <s v="Voigt"/>
        <s v="Spamer"/>
        <s v="Fischer"/>
        <s v="Meisel"/>
        <m/>
        <s v="Voß"/>
        <s v="Meinhold"/>
        <s v="Baensch"/>
        <s v="Horvath"/>
        <s v="Enßlin und Laiblin"/>
        <s v="Teubner"/>
        <s v="Schmidt &amp; Spring; Lithographische Anstalt von Engelhorn und Hochdanz"/>
        <s v="Hoffmann"/>
        <s v="Weber"/>
        <s v="Wittich"/>
        <s v="Trewendt"/>
        <s v="Oehme &amp; Müller"/>
        <s v="Juniussische Buchhandlung"/>
        <s v="Kaiser"/>
        <s v="Andreä"/>
        <s v="Schmidt &amp; Spring"/>
        <s v="Hahn; Schmidt"/>
        <s v="Fischer u. Fuchs"/>
        <s v="Lukovnikov"/>
        <s v="Focke"/>
        <s v="Flemming"/>
        <s v="Brüder Hahn"/>
        <s v="Orr"/>
        <s v="Schönfeld"/>
        <s v="Kaufmann"/>
        <s v="Im Verl. der k. k. Schulbücher-Verschleiß-Administration"/>
        <s v="Tilt"/>
        <s v="Friese"/>
        <s v="Cnobloch"/>
        <s v="Simpkin [u.a.]"/>
        <s v="Rücker]"/>
        <s v="Dieterich"/>
        <s v="Schreiber"/>
        <s v="Groß"/>
        <s v="Sallmayer"/>
        <s v="Campe"/>
        <s v="Hendel"/>
        <s v="Nitzschke"/>
        <s v="Kretzschmar"/>
        <s v="Taubert"/>
        <s v="Hoffmann &lt;Thienemann&gt;"/>
        <s v="Scholz"/>
        <s v="Bagel"/>
        <s v="Derivaux"/>
        <s v="Schweizerbart"/>
        <s v="Schreiber &amp; Schill"/>
        <s v="Mäcken"/>
        <s v="Vereinsbuchhandl. [usw.]"/>
        <s v="Balz"/>
        <s v="Steinbeck; Fleischer"/>
        <s v="Zeh"/>
        <s v="Voigtländer"/>
        <s v="Union Dt. Verlagsges."/>
        <s v="Kummer"/>
        <s v="Linser"/>
        <s v="Hasselberg"/>
        <s v="Frommann"/>
        <s v="Merseburger"/>
        <s v="Burgdorfer"/>
        <s v="Goedsche"/>
        <s v="Keyser"/>
        <s v="Wilmans"/>
        <s v="Tauchnitz"/>
        <s v="Löflund"/>
        <s v="Arnold"/>
        <s v="Barth"/>
        <s v="Günther"/>
        <s v="Friedrich Wilmans"/>
        <s v="Huttler"/>
        <s v="Winter"/>
        <s v="Vogel"/>
        <s v="Osiander"/>
        <s v="Neaulme"/>
        <s v="Estienne"/>
        <s v="Plahn"/>
        <s v="Bellavoine"/>
        <s v="Gädicke"/>
        <s v="Voigt &amp; Günther"/>
        <s v="Imprimerie De Brasseur Ainé"/>
        <s v="Meißner"/>
        <s v="Schlesinger"/>
        <s v="Steinkopf"/>
        <s v="Grieshammer"/>
        <s v="Baumgärtner"/>
        <s v="Sommer"/>
        <s v="Crusius"/>
        <s v="Herold"/>
        <s v="Tardieu"/>
        <s v="Bohmann"/>
        <s v="Leo"/>
        <s v="Wigand"/>
        <s v="Heyer"/>
        <s v="Manz"/>
        <s v="Agentur des Rauhen Hauses"/>
        <s v="Krappe; Müller"/>
        <s v="B. G. Teubner"/>
        <s v="Maier"/>
        <s v="Risch"/>
        <s v="Vieweg"/>
        <s v="Nister"/>
        <s v="Westermann"/>
        <s v="Schreiter"/>
        <s v="Ulrich"/>
        <s v="Schreiber und Schill"/>
        <s v="Verl. der Buchh. der Ev. Ges."/>
        <s v="Reclam"/>
        <s v="Didier"/>
        <s v="Heyder"/>
        <s v="Hofmann"/>
        <s v="Büschler"/>
        <s v="Türk"/>
        <s v="Devrien"/>
        <s v="Adler"/>
        <s v="Dugour &amp; Durand"/>
        <s v="Bädeker"/>
        <s v="Thienemann"/>
        <s v="H. Krötzsch"/>
        <s v="M'Millan"/>
        <s v="Saintin"/>
        <s v="Pichler"/>
        <s v="Pease"/>
        <s v="Batelli"/>
        <s v="Wienbrack"/>
        <s v="Andreäische Buchhandlung"/>
        <s v="Fleischer"/>
        <s v="Darton"/>
        <s v="Schroeder"/>
        <s v="Korth"/>
        <s v="Hofmann &amp; Hohl"/>
        <s v="Neufeld"/>
        <s v="Bellmann"/>
        <s v="Le Francq"/>
        <s v="Weidmann und Reich"/>
        <s v="Maurer; Cist"/>
        <s v="Neue Societäts-Verl.-Buchh."/>
        <s v="Goedsche; Rückmann"/>
        <s v="Flittner"/>
        <s v="Lehuby"/>
        <s v="Herausgeber"/>
        <s v="Grözinger"/>
        <s v="Kaven"/>
        <s v="Felisch"/>
        <s v="Kurzbeck"/>
        <s v="Beck"/>
        <s v="Verlag des Verfassers; Fleischer [in Komm.]; Rothe [in Komm.]"/>
        <s v="Maurer"/>
        <s v="Felßecker"/>
        <s v="Hahn"/>
        <s v="Hertel"/>
        <s v="Dt. Schulanstalt bey St. Anna"/>
        <s v="Edler von Trattnern"/>
        <s v="Wolff"/>
        <s v="Hirsch"/>
        <s v="Strecker &amp; Schröder"/>
        <s v="Fleischhauer"/>
        <s v="Baumgaertner"/>
        <s v="Schramm"/>
        <s v="Griessmayer"/>
        <s v="Fritzsche"/>
        <s v="Chelius"/>
        <s v="Strauß'sche Buchh."/>
        <s v="Union"/>
        <s v="Süddt. Verl.-Inst."/>
        <s v="Weychardt"/>
        <s v="Jäger"/>
        <s v="Winckelmann"/>
        <s v="Hentze"/>
        <s v="Cast"/>
        <s v="Kielmann"/>
        <s v="Hallberger"/>
        <s v="Löffler"/>
        <s v="Hartleben"/>
        <s v="Fleischhauer &amp; Spohn"/>
        <s v="Rübling"/>
        <s v="Trachsler"/>
        <s v="Union Dt. Verl. Ges."/>
        <s v="Gropius"/>
        <s v="Bädeker &lt;Martini &amp; Grüttesien&gt;"/>
        <s v="Pospíšil"/>
        <s v="A. Weichert"/>
        <s v="Verlag der Mäcken'schen Buchhandlung"/>
        <s v="Güntz"/>
        <s v="Schulbuchhandlung"/>
        <s v="C. Flemming"/>
        <s v="Delarue [usw.]"/>
        <s v="Remak"/>
        <s v="Gundert"/>
        <s v="Raspe"/>
        <s v="Harris"/>
        <s v="Schultz"/>
        <s v="Effenberger &lt;Loewe&gt;"/>
        <s v="H. Steinitz"/>
        <s v="Scheurlen"/>
        <s v="Vollmer"/>
        <s v="Brandstetter"/>
        <s v="Müller; Polz"/>
        <s v="Loewe"/>
        <s v="Union Dt. Verl.-Ges."/>
        <s v="Darton &amp; Clark"/>
        <s v="Stein"/>
        <s v="Fechner"/>
        <s v="Mame"/>
        <s v="In der Buchhandl. der Erziehungsanstalt"/>
        <s v="Mendelssohn"/>
        <s v="Basse"/>
        <s v="Verl. Jugendhort"/>
        <s v="Görlich"/>
        <s v="Houlston"/>
        <s v="Magazin für Industrie und Literatur"/>
        <s v="Quelle &amp; Meyer"/>
        <s v="Verl. des Tractathauses, Rodemeyer"/>
        <s v="Dufour"/>
        <s v="Strauß"/>
        <s v="Baukasten-Verl.]"/>
        <s v="Callwey"/>
        <s v="Schall"/>
        <s v="Streng"/>
        <s v="Wittekindt"/>
        <s v="Kupferberg"/>
        <s v="Verf.; Ramming"/>
        <s v="Whittaker"/>
        <s v="Gesenius"/>
        <s v="Amalgamated Press"/>
        <s v="Weise"/>
        <s v="Lama"/>
        <s v="Louis"/>
        <s v="Herold &amp; Wahlstab"/>
        <s v="Hennig"/>
        <s v="Beyer"/>
        <s v="Belin-Leprieur"/>
        <s v="Isbister"/>
        <s v="Staub &amp; Köchli"/>
        <s v="In der Schulbuchhandlung"/>
        <s v="Hinrich"/>
        <s v="Newman"/>
        <s v="Breitkopf"/>
        <s v="Endterus"/>
        <s v="Balz und Schramm"/>
        <s v="Lorenz &amp; Schouler"/>
        <s v="Heybruch"/>
        <s v="Selbstverl.; Crusius"/>
        <s v="Spranger"/>
        <s v="Bohn"/>
        <s v="Gleditsch"/>
        <s v="Monath"/>
        <s v="Nelson"/>
        <s v="Hallberg"/>
        <s v="Gebauer"/>
        <s v="Class"/>
        <s v="Thurneissen"/>
        <s v="Knapen"/>
        <s v="Schaffstein"/>
        <s v="Verl.-Gewölbe der k.k. Schulbücher-Verschleiß-Administration"/>
        <s v="Endter"/>
        <s v="Bonhoure"/>
        <s v="Hinrichs"/>
        <s v="Hartung"/>
        <s v="Pospjšil"/>
        <s v="Zieger"/>
        <s v="Anton"/>
        <s v="Bossange, Masson et Besson"/>
        <s v="Gläser"/>
        <s v="Korn"/>
        <s v="Schultze"/>
        <s v="Schaarschmidt"/>
        <s v="Grau &lt;Lion&gt;"/>
        <s v="R. Herrosé"/>
        <s v="Grund"/>
        <s v="Janssen"/>
        <s v="in der Vereinsbuchhandl.; Stuttgart : Steinkopf in Komm."/>
        <s v="Müller"/>
        <s v="Bossange et Masson"/>
        <s v="Warne"/>
        <s v="Kienreich"/>
        <s v="Schüppel; Hayn"/>
        <s v="Amelang"/>
        <s v="Chez De Bure l'aîné, à S. Paul; Chez Rollin fils, à S. Athanase"/>
        <s v="Realschulbuchhandlung"/>
        <s v="Wohler"/>
        <s v="Fiedler"/>
        <s v="Engelhorn &amp; Hochdanz"/>
        <s v="Berndt"/>
        <s v="Jack"/>
        <s v="Hetzel"/>
        <s v="Palm &amp; Enke &lt;Enke&gt;"/>
        <s v="Enßlin"/>
        <s v="Fulde"/>
        <s v="Herbig"/>
        <s v="Braun &amp; Schneider"/>
        <s v="Bartholomäus"/>
        <s v="Oldenbourg"/>
        <s v="Ward [u.a.]"/>
        <s v="Herder"/>
        <s v="Auffarth"/>
        <s v="Lotzbeck"/>
        <s v="Kantner"/>
        <s v="Kuntze"/>
        <s v="Rieger"/>
        <s v="Harvey &amp; Darton"/>
        <s v="Verl. der Wiener Volksbuchhandlung Brand"/>
        <s v="Levrault"/>
        <s v="Magazin für Litteratur"/>
        <s v="Stoffel &amp; Wachter"/>
        <s v="Langlumé et Peltier"/>
        <s v="de Bure"/>
        <s v="Langen"/>
        <s v="Nitzschke-Brettinger"/>
        <s v="Cantonal-Schulbücher-Verlag"/>
        <s v="Thomas"/>
        <s v="Vereinsbuchhandl.; Steinkopf"/>
        <s v="Süddt. Verl.-Inst. &lt;Hänselmann&gt;"/>
        <s v="Lücke"/>
        <s v="Hänselmann"/>
        <s v="Wagner"/>
        <s v="Enßlin &amp; Laiblin"/>
        <s v="Scherer"/>
        <s v="Niese"/>
        <s v="Mégard"/>
        <s v="Wiborg"/>
        <s v="Jacobäer"/>
        <s v="Haas"/>
        <s v="Hellmich &lt;Anders&gt;"/>
        <s v="Walther"/>
        <s v="Mode"/>
        <s v="Helmich"/>
        <s v="Borrani"/>
        <s v="Palm"/>
        <s v="Gide"/>
        <s v="Gräff"/>
        <s v="Helmich &lt;Anders&gt;"/>
        <s v="Schreck"/>
        <s v="Industrie-Comptoir"/>
        <s v="Hindermann &amp; Siebenmann"/>
        <s v="Ernst"/>
        <s v="Endt"/>
        <s v="Erziehungsanstalt"/>
        <s v="Graß und Barth"/>
        <s v="Seemann"/>
        <s v="Wasenius"/>
        <s v="Schulbuchh. des Thüringer Lehrervereins"/>
        <s v="Industrie Comptoir"/>
        <s v="Lelong"/>
        <s v="Schulbuchh. d.Th. L. V."/>
        <s v="Palm; Junge"/>
        <s v="F. Schreiber"/>
        <s v="Bureau für Litteratur"/>
        <s v="Reichart"/>
        <s v="Thomas; Teubner"/>
        <s v="Stoppani"/>
        <s v="Anich"/>
        <s v="Kaden"/>
        <s v="Oppenheim"/>
        <s v="Literatur-Comptoir"/>
        <s v="Richter"/>
        <s v="E. Sutermeister [usw.]"/>
        <s v="Sprösser &amp; Nägele"/>
        <s v="Schriftenvertriebsanst."/>
        <s v="Barth &amp; Hamberger"/>
        <s v="Riese"/>
        <s v="Andrus"/>
        <s v="Weik"/>
        <s v="Heitz"/>
        <s v="L. v. Vangerow"/>
        <s v="Schüppel"/>
        <s v="Verl. des Universum &lt;Hauschild&gt;"/>
        <s v="Ebner"/>
        <s v="H. Beyer"/>
        <s v="Derivaux [usw.]"/>
        <s v="Pinnock &amp; Maunder"/>
        <s v="Lauffer"/>
        <s v="Dieterich &lt;Weicher&gt;"/>
        <s v="Pinckvoß"/>
        <s v="Heinsius"/>
        <s v="Hindermann und Siebenmann"/>
        <s v="Hennings und Hopff f"/>
        <s v="Weigel"/>
        <s v="Buchhandlung der Erziehungsanstalt."/>
        <s v="Landes-Industrie-Comptoir"/>
        <s v="Bachmann &amp; Gundermann"/>
        <s v="Frölich"/>
        <s v="Heinsiußische Buchhandlung"/>
        <s v="Landes Industrie-Comptoir"/>
        <s v="Schulbuchh. d. Th. L. V."/>
        <s v="Schulbuchh. des Thüringer Lehrer-Vereins"/>
        <s v="Schulbuchh. des Thür. L. V."/>
        <s v="Büreau für Litteratur"/>
        <s v="Les Libraires Associès"/>
        <s v="Buchhandlung der Erziehungsanstalt"/>
        <s v="Expedition des Journals des Luxus und der Moden; Ettingerische Buchhandlung"/>
        <s v="Schulbuchhandlung; Kircher"/>
        <s v="im Verlage der Realschulbuchhandlung"/>
        <s v="Füeßli"/>
        <s v="Supprian"/>
        <s v="Bibelanst."/>
        <s v="Siegert"/>
        <s v="Deinzer"/>
        <s v="Flecks Schriften"/>
        <s v="Monath; Arnold"/>
        <s v="Neue Sozietäts-Verlags-Buchhandlung; Oehmigke"/>
        <s v="Verl. der Schulbuchh."/>
        <s v="Colin"/>
        <s v="Thomas &amp; Cowperthwait"/>
        <s v="Bauer und Raspe"/>
        <s v="Masson"/>
        <s v="Verl. des Vereins zur Verbreitung Guter und Wohlfeiler Volksschriften"/>
        <s v="Leuckart"/>
        <s v="Pönicke"/>
        <s v="Le Prieur"/>
        <s v="Fischer &amp; Fuchs"/>
        <s v="Franz"/>
        <s v="Merkur"/>
        <s v="Endteri"/>
        <s v="Dannheimer"/>
        <s v="Verl. der Schiller-Buchh. &lt;Teschner&gt;"/>
        <s v="Klinkhardt"/>
        <s v="Böse"/>
        <s v="Wöller"/>
        <s v="Cailler"/>
        <s v="Dürr"/>
        <s v="Eymery &amp;  Aubert"/>
        <s v="Geissler"/>
        <s v="Iversen"/>
        <s v="Heymann &lt;Wagner&gt;"/>
        <s v="Doll"/>
        <s v="Verlag der Hof-, Buch- u. Kunsthandlung"/>
        <s v="Mey &amp; Widmayer"/>
        <s v="Benziger"/>
        <s v="Mylius"/>
        <s v="Uz"/>
        <s v="Huhle &lt;Adler&gt;"/>
        <s v="Labbey"/>
        <s v="Schneider"/>
        <s v="Kirn"/>
        <s v="Schauenburg"/>
        <s v="Baumeister"/>
        <s v="Graß &amp; Barth"/>
        <s v="Carmelite House"/>
        <s v="Bittkow; Striese &amp; Comp."/>
        <s v="Nicolovius"/>
        <s v="Voß &amp; Leo"/>
        <s v="Trattner"/>
        <s v="Le Fuel"/>
        <s v="Walker"/>
        <s v="Paulli"/>
        <s v="Däniker"/>
        <s v="Schwabe"/>
        <s v="Eymery"/>
        <s v="Union Dt. Verlagsanst."/>
        <s v="Haase"/>
        <s v="Schwann"/>
        <s v="Ardant"/>
        <s v="Bagel]"/>
        <s v="W. Pauli &lt;Jerosch&gt;"/>
        <s v="Bartholomäi"/>
        <s v="Steiner"/>
        <s v="Binz"/>
        <s v="Fleischhauer u. Spohn"/>
        <s v="Tegg"/>
        <s v="Dean [usw.]"/>
        <s v="Hermsdorfius; Wustius"/>
        <s v="Jansen"/>
        <s v="Johnson"/>
        <s v="Bibelanstalt"/>
        <s v="Expedition der deutschen Volkszeitung und Heinsius"/>
        <s v="Driendl"/>
        <s v="Witt"/>
        <s v="Stoy"/>
        <s v="Schramm und Balz"/>
        <s v="Perthes"/>
        <s v="Wever"/>
        <s v="Grießbach"/>
        <s v="Hellfarth"/>
        <s v="Nesener in Komm."/>
        <s v="Leske"/>
        <s v="Nicolai"/>
        <s v="Zehe"/>
        <s v="Schwetschke"/>
        <s v="Flodin"/>
        <s v="Gerold"/>
        <s v="Gerlach"/>
        <s v="Bauer"/>
        <s v="Heinsius]"/>
        <s v="Librairie Larousse"/>
        <s v="Dodsley"/>
        <s v="Seyfert"/>
        <s v="Tyroff"/>
        <s v="Lübeck"/>
        <s v="Beyer und Maring"/>
        <s v="Imprimerie Electorale"/>
        <s v="Mayer"/>
        <s v="Cotta"/>
        <s v="Siegfried"/>
        <s v="Verl.-Bureau"/>
        <s v="Münchener Verein gegen Thierquälerei"/>
        <s v="Thiemann"/>
        <s v="Körner"/>
        <s v="Hartknoch"/>
        <s v="Koscky"/>
        <s v="Waisenhaus"/>
        <s v="May"/>
        <s v="Gérard"/>
        <s v="Springer"/>
        <s v="Grimmer"/>
        <s v="Dyk"/>
        <s v="Kollmann"/>
        <s v="Heubel"/>
        <s v="A. W. Hayn's Erben"/>
        <s v="Max"/>
        <s v="Scheible"/>
        <s v="Costenoble"/>
        <s v="Raw"/>
        <s v="Routledge"/>
        <s v="Macmillan"/>
        <s v="Bruyset"/>
        <s v="Herrosé"/>
        <s v="Andrea"/>
        <s v="Monrocq"/>
        <s v="Sander"/>
        <s v="Löwensohn"/>
        <s v="Koenig; Barrois; Levrault"/>
        <s v="Maradan"/>
        <s v="Prieur"/>
        <s v="Bauer u. Raspe"/>
        <s v="Ohme"/>
        <s v="Elzevir"/>
        <s v="Grubenmann"/>
        <s v="Franckh"/>
        <s v="Selbstverl."/>
        <s v="Kern"/>
        <s v="Kosmos; Franckh"/>
        <s v="Verl. des Litterarischen Jahresberichts (Seemann)"/>
        <s v="Hof-, Buch- und Kunsthandlung"/>
        <s v="Sytin"/>
        <s v="Union Dt. Verl-Ges."/>
        <s v="Vogel; Reitzel; Seidelin"/>
        <s v="Beeton"/>
        <s v="Larousse"/>
        <s v="Guilleminet"/>
        <s v="Kröner"/>
        <s v="Harrisis"/>
        <s v="Hinrichs [u.a.]"/>
        <s v="Katz"/>
        <s v="Longman, Orme, and Co."/>
        <s v="Stuhr"/>
        <s v="Göpferdt"/>
        <s v="Hirt"/>
        <s v="Jaeger"/>
        <s v="Meissner"/>
        <s v="Douffet"/>
        <s v="Babcock"/>
        <s v="Nitzschke &lt;Brettinger&gt;"/>
        <s v="Darton and Clark"/>
        <s v="Robins"/>
        <s v="Böhlau"/>
        <s v="Verlags-Verein; Steinkopf"/>
        <s v="Berlin"/>
        <s v="Societäts-Buchhandl."/>
        <s v="Union Dt. Verl.Ges."/>
        <s v="Arnz"/>
        <s v="Breitkopf &amp; Härtel"/>
        <s v="Düms"/>
        <s v="Lefèvre"/>
        <s v="Verl. der k.k. Schulbücher-Verschleiß-Administration"/>
        <s v="Haushalter"/>
        <s v="Stupin"/>
        <s v="Schödel"/>
        <s v="Marcilly Ainé]"/>
        <s v="Schöps"/>
        <s v="Verl. des Großh. Sächs. pr. Landes-Industrie-Comptoirs"/>
        <s v="Heckenast"/>
        <s v="Kayser"/>
        <s v="Maison des Orphelins"/>
        <s v="Merlin"/>
        <s v="Brönner"/>
        <s v="Falckenberg"/>
        <s v="Bieling"/>
        <s v="Marcilly Ainé"/>
        <s v="Kränzle"/>
        <s v="Calvesch"/>
        <s v="Lecointe et Durey; Danicourt-Huit"/>
        <s v="Pfingsten"/>
        <s v="Verl. der Realschul-Buchh."/>
        <s v="Pečatan Pri Imperatorskom Moskavskom Universitetě"/>
        <s v="Delius"/>
        <s v="Hammerich"/>
        <s v="Vincent; Prault; Lacombe"/>
        <s v="Braunes"/>
        <s v="Pompejus"/>
        <s v="Hilscher"/>
        <s v="Jaquet"/>
        <s v="Koenig; Barrois; Lebrault"/>
        <s v="Lecointe et Durey; Danicourt-Huet"/>
        <s v="[Basedow]"/>
        <s v="Dreyßig"/>
        <s v="Dreyßig; Schrop; Sieg; Korn; Bachmann; Herrmann; Nicolovius"/>
        <s v="Dreyßig; Schrop; Korn; Sieg; Tochtermann"/>
        <s v="Ernst Felisch"/>
        <s v="Weidmann"/>
        <s v="Hoffmann; Eckermann"/>
        <s v="Dreyßig; Schropp; Korn; Sieg; Tochtermann"/>
        <s v="Stettin"/>
        <s v="Meyer"/>
        <s v="Herlet"/>
        <s v="Kümmel"/>
        <s v="Ettinger"/>
      </sharedItems>
      <fieldGroup par="14"/>
    </cacheField>
    <cacheField name="type" numFmtId="0">
      <sharedItems containsBlank="1" count="4">
        <s v="monograph; text"/>
        <s v="volume; text"/>
        <s v="periodical_volume; text"/>
        <m/>
      </sharedItems>
    </cacheField>
    <cacheField name="digital object identifier" numFmtId="0">
      <sharedItems containsBlank="1"/>
    </cacheField>
    <cacheField name="physical object identifier" numFmtId="0">
      <sharedItems containsBlank="1"/>
    </cacheField>
    <cacheField name="URL" numFmtId="0">
      <sharedItems containsBlank="1"/>
    </cacheField>
    <cacheField name="language" numFmtId="0">
      <sharedItems containsBlank="1" count="18">
        <s v="fre"/>
        <s v="ger"/>
        <s v="rus"/>
        <s v="eng"/>
        <s v="ita"/>
        <s v="dut"/>
        <s v="lat"/>
        <s v="lat; cze; ger; fre"/>
        <s v="fre; ger; lat; ita"/>
        <s v="pol"/>
        <s v="ger; fre"/>
        <s v="ger; fre; eng; ita"/>
        <s v="lat; ger"/>
        <s v="lat; ger; fre"/>
        <s v="dan"/>
        <m/>
        <s v="swe"/>
        <s v="fre; lat; rus; ger; ita"/>
      </sharedItems>
    </cacheField>
    <cacheField name="date" numFmtId="0">
      <sharedItems containsBlank="1" count="181">
        <s v="1816"/>
        <s v="1846"/>
        <s v="1907"/>
        <s v="1882"/>
        <s v="1916"/>
        <s v="1865"/>
        <s v="1910"/>
        <s v="1880"/>
        <s v="1822"/>
        <s v="1878"/>
        <s v="1877"/>
        <s v="1876"/>
        <s v="1802"/>
        <s v="1807"/>
        <s v="1817"/>
        <s v="1885"/>
        <s v="1860"/>
        <s v="1870"/>
        <s v="1803"/>
        <s v="1905"/>
        <s v="1912"/>
        <s v="1844"/>
        <s v="1832"/>
        <s v="1819"/>
        <s v="1858"/>
        <s v="1840"/>
        <m/>
        <s v="1804"/>
        <s v="1830"/>
        <s v="1810"/>
        <s v="1901"/>
        <s v="1835"/>
        <s v="1911"/>
        <s v="1864"/>
        <s v="1861"/>
        <s v="1883"/>
        <s v="1862"/>
        <s v="1908"/>
        <s v="1839"/>
        <s v="1852"/>
        <s v="1871"/>
        <s v="1808"/>
        <s v="1827"/>
        <s v="1805"/>
        <s v="1856"/>
        <s v="1887"/>
        <s v="1820"/>
        <s v="1866"/>
        <s v="1848"/>
        <s v="1836"/>
        <s v="1875"/>
        <s v="1913"/>
        <s v="1850"/>
        <s v="1857"/>
        <s v="1855"/>
        <s v="1874"/>
        <s v="1792"/>
        <s v="1890"/>
        <s v="1900"/>
        <s v="1897"/>
        <s v="1849"/>
        <s v="1853"/>
        <s v="1821"/>
        <s v="1829"/>
        <s v="1801"/>
        <s v="1872"/>
        <s v="1873"/>
        <s v="1806"/>
        <s v="1884"/>
        <s v="1765"/>
        <s v="1746"/>
        <s v="1770"/>
        <s v="1798"/>
        <s v="1834"/>
        <s v="1831"/>
        <s v="1815"/>
        <s v="1826"/>
        <s v="1761"/>
        <s v="1818"/>
        <s v="1823"/>
        <s v="1854"/>
        <s v="1824"/>
        <s v="1785"/>
        <s v="1837"/>
        <s v="1800"/>
        <s v="1895"/>
        <s v="1809"/>
        <s v="1748"/>
        <s v="1825"/>
        <s v="1780"/>
        <s v="1902"/>
        <s v="1892"/>
        <s v="1903"/>
        <s v="1859"/>
        <s v="1879"/>
        <s v="1894"/>
        <s v="1814"/>
        <s v="1863"/>
        <s v="1869"/>
        <s v="1881"/>
        <s v="1899"/>
        <s v="1813"/>
        <s v="1812"/>
        <s v="1786"/>
        <s v="1787"/>
        <s v="1799"/>
        <s v="1743"/>
        <s v="1904"/>
        <s v="1828"/>
        <s v="1742"/>
        <s v="1841"/>
        <s v="1811"/>
        <s v="1851"/>
        <s v="1838"/>
        <s v="1796"/>
        <s v="1793"/>
        <s v="1776"/>
        <s v="1749"/>
        <s v="1790"/>
        <s v="1795"/>
        <s v="1794"/>
        <s v="1774"/>
        <s v="1845"/>
        <s v="1906"/>
        <s v="1896"/>
        <s v="1909"/>
        <s v="1847"/>
        <s v="1797"/>
        <s v="1842"/>
        <s v="1867"/>
        <s v="1791"/>
        <s v="1898"/>
        <s v="1893"/>
        <s v="1833"/>
        <s v="1868"/>
        <s v="1931"/>
        <s v="1707"/>
        <s v="1788"/>
        <s v="1784"/>
        <s v="1735"/>
        <s v="1789"/>
        <s v="1781"/>
        <s v="1687"/>
        <s v="1740"/>
        <s v="1782"/>
        <s v="1888"/>
        <s v="1891"/>
        <s v="1752"/>
        <s v="1915"/>
        <s v="1769"/>
        <s v="1760"/>
        <s v="1843"/>
        <s v="1779"/>
        <s v="1889"/>
        <s v="1698"/>
        <s v="1724"/>
        <s v="1778"/>
        <s v="1783"/>
        <s v="1777"/>
        <s v="1767"/>
        <s v="1755"/>
        <s v="1771"/>
        <s v="1754"/>
        <s v="1679"/>
        <s v="1772"/>
        <s v="1686"/>
        <s v="1670"/>
        <s v="1700"/>
        <s v="1886"/>
        <s v="1775"/>
        <s v="1927"/>
        <s v="1633"/>
        <s v="1683"/>
        <s v="1914"/>
        <s v="1741"/>
        <s v="1750"/>
        <s v="1768"/>
        <s v="1747"/>
        <s v="1773"/>
        <s v="1751"/>
        <s v="1753"/>
      </sharedItems>
    </cacheField>
    <cacheField name="relation" numFmtId="0">
      <sharedItems containsBlank="1"/>
    </cacheField>
    <cacheField name="coverage" numFmtId="0">
      <sharedItems containsBlank="1"/>
    </cacheField>
    <cacheField name="OCR URL" numFmtId="0">
      <sharedItems containsBlank="1"/>
    </cacheField>
    <cacheField name="OCR found?" numFmtId="0">
      <sharedItems containsBlank="1" count="3">
        <s v="no"/>
        <s v="yes"/>
        <m/>
      </sharedItems>
    </cacheField>
    <cacheField name="publisher2" numFmtId="0" databaseField="0">
      <fieldGroup base="3">
        <discretePr count="618">
          <x v="0"/>
          <x v="146"/>
          <x v="146"/>
          <x v="1"/>
          <x v="146"/>
          <x v="2"/>
          <x v="146"/>
          <x v="3"/>
          <x v="146"/>
          <x v="4"/>
          <x v="146"/>
          <x v="146"/>
          <x v="5"/>
          <x v="146"/>
          <x v="146"/>
          <x v="146"/>
          <x v="146"/>
          <x v="146"/>
          <x v="6"/>
          <x v="146"/>
          <x v="7"/>
          <x v="146"/>
          <x v="146"/>
          <x v="146"/>
          <x v="146"/>
          <x v="146"/>
          <x v="146"/>
          <x v="146"/>
          <x v="8"/>
          <x v="146"/>
          <x v="146"/>
          <x v="9"/>
          <x v="146"/>
          <x v="10"/>
          <x v="146"/>
          <x v="11"/>
          <x v="146"/>
          <x v="146"/>
          <x v="146"/>
          <x v="12"/>
          <x v="146"/>
          <x v="146"/>
          <x v="13"/>
          <x v="146"/>
          <x v="14"/>
          <x v="15"/>
          <x v="146"/>
          <x v="146"/>
          <x v="16"/>
          <x v="146"/>
          <x v="146"/>
          <x v="146"/>
          <x v="146"/>
          <x v="146"/>
          <x v="146"/>
          <x v="146"/>
          <x v="17"/>
          <x v="146"/>
          <x v="146"/>
          <x v="146"/>
          <x v="146"/>
          <x v="146"/>
          <x v="146"/>
          <x v="146"/>
          <x v="146"/>
          <x v="18"/>
          <x v="19"/>
          <x v="146"/>
          <x v="146"/>
          <x v="146"/>
          <x v="146"/>
          <x v="146"/>
          <x v="146"/>
          <x v="146"/>
          <x v="20"/>
          <x v="146"/>
          <x v="146"/>
          <x v="21"/>
          <x v="22"/>
          <x v="146"/>
          <x v="146"/>
          <x v="146"/>
          <x v="146"/>
          <x v="23"/>
          <x v="146"/>
          <x v="24"/>
          <x v="25"/>
          <x v="146"/>
          <x v="26"/>
          <x v="146"/>
          <x v="146"/>
          <x v="27"/>
          <x v="146"/>
          <x v="146"/>
          <x v="28"/>
          <x v="29"/>
          <x v="146"/>
          <x v="146"/>
          <x v="146"/>
          <x v="146"/>
          <x v="30"/>
          <x v="146"/>
          <x v="146"/>
          <x v="146"/>
          <x v="146"/>
          <x v="146"/>
          <x v="146"/>
          <x v="146"/>
          <x v="146"/>
          <x v="146"/>
          <x v="146"/>
          <x v="146"/>
          <x v="146"/>
          <x v="146"/>
          <x v="146"/>
          <x v="146"/>
          <x v="146"/>
          <x v="146"/>
          <x v="146"/>
          <x v="31"/>
          <x v="146"/>
          <x v="146"/>
          <x v="146"/>
          <x v="146"/>
          <x v="32"/>
          <x v="146"/>
          <x v="33"/>
          <x v="146"/>
          <x v="146"/>
          <x v="146"/>
          <x v="34"/>
          <x v="35"/>
          <x v="146"/>
          <x v="36"/>
          <x v="37"/>
          <x v="146"/>
          <x v="146"/>
          <x v="38"/>
          <x v="39"/>
          <x v="146"/>
          <x v="146"/>
          <x v="146"/>
          <x v="146"/>
          <x v="40"/>
          <x v="41"/>
          <x v="146"/>
          <x v="146"/>
          <x v="146"/>
          <x v="146"/>
          <x v="146"/>
          <x v="42"/>
          <x v="146"/>
          <x v="43"/>
          <x v="146"/>
          <x v="146"/>
          <x v="146"/>
          <x v="146"/>
          <x v="146"/>
          <x v="146"/>
          <x v="146"/>
          <x v="44"/>
          <x v="146"/>
          <x v="146"/>
          <x v="146"/>
          <x v="146"/>
          <x v="146"/>
          <x v="146"/>
          <x v="146"/>
          <x v="146"/>
          <x v="146"/>
          <x v="146"/>
          <x v="146"/>
          <x v="146"/>
          <x v="146"/>
          <x v="146"/>
          <x v="146"/>
          <x v="146"/>
          <x v="146"/>
          <x v="146"/>
          <x v="146"/>
          <x v="146"/>
          <x v="146"/>
          <x v="146"/>
          <x v="146"/>
          <x v="146"/>
          <x v="146"/>
          <x v="146"/>
          <x v="146"/>
          <x v="146"/>
          <x v="146"/>
          <x v="146"/>
          <x v="45"/>
          <x v="146"/>
          <x v="146"/>
          <x v="146"/>
          <x v="146"/>
          <x v="146"/>
          <x v="46"/>
          <x v="146"/>
          <x v="146"/>
          <x v="146"/>
          <x v="47"/>
          <x v="146"/>
          <x v="146"/>
          <x v="146"/>
          <x v="146"/>
          <x v="146"/>
          <x v="146"/>
          <x v="146"/>
          <x v="146"/>
          <x v="146"/>
          <x v="48"/>
          <x v="146"/>
          <x v="146"/>
          <x v="49"/>
          <x v="146"/>
          <x v="146"/>
          <x v="146"/>
          <x v="146"/>
          <x v="146"/>
          <x v="50"/>
          <x v="146"/>
          <x v="146"/>
          <x v="146"/>
          <x v="51"/>
          <x v="146"/>
          <x v="146"/>
          <x v="146"/>
          <x v="146"/>
          <x v="146"/>
          <x v="146"/>
          <x v="146"/>
          <x v="146"/>
          <x v="52"/>
          <x v="146"/>
          <x v="53"/>
          <x v="146"/>
          <x v="146"/>
          <x v="54"/>
          <x v="146"/>
          <x v="146"/>
          <x v="146"/>
          <x v="55"/>
          <x v="56"/>
          <x v="146"/>
          <x v="146"/>
          <x v="146"/>
          <x v="57"/>
          <x v="146"/>
          <x v="58"/>
          <x v="146"/>
          <x v="59"/>
          <x v="146"/>
          <x v="60"/>
          <x v="146"/>
          <x v="146"/>
          <x v="146"/>
          <x v="61"/>
          <x v="62"/>
          <x v="146"/>
          <x v="146"/>
          <x v="146"/>
          <x v="63"/>
          <x v="64"/>
          <x v="146"/>
          <x v="146"/>
          <x v="146"/>
          <x v="65"/>
          <x v="146"/>
          <x v="146"/>
          <x v="146"/>
          <x v="146"/>
          <x v="146"/>
          <x v="66"/>
          <x v="146"/>
          <x v="146"/>
          <x v="146"/>
          <x v="146"/>
          <x v="146"/>
          <x v="146"/>
          <x v="146"/>
          <x v="146"/>
          <x v="146"/>
          <x v="146"/>
          <x v="67"/>
          <x v="68"/>
          <x v="146"/>
          <x v="146"/>
          <x v="69"/>
          <x v="70"/>
          <x v="146"/>
          <x v="146"/>
          <x v="146"/>
          <x v="146"/>
          <x v="71"/>
          <x v="72"/>
          <x v="73"/>
          <x v="146"/>
          <x v="146"/>
          <x v="146"/>
          <x v="146"/>
          <x v="146"/>
          <x v="146"/>
          <x v="146"/>
          <x v="74"/>
          <x v="146"/>
          <x v="146"/>
          <x v="146"/>
          <x v="146"/>
          <x v="146"/>
          <x v="146"/>
          <x v="75"/>
          <x v="146"/>
          <x v="146"/>
          <x v="146"/>
          <x v="146"/>
          <x v="76"/>
          <x v="77"/>
          <x v="146"/>
          <x v="146"/>
          <x v="146"/>
          <x v="146"/>
          <x v="146"/>
          <x v="146"/>
          <x v="146"/>
          <x v="146"/>
          <x v="146"/>
          <x v="146"/>
          <x v="146"/>
          <x v="146"/>
          <x v="78"/>
          <x v="79"/>
          <x v="146"/>
          <x v="146"/>
          <x v="146"/>
          <x v="80"/>
          <x v="146"/>
          <x v="146"/>
          <x v="81"/>
          <x v="146"/>
          <x v="82"/>
          <x v="146"/>
          <x v="146"/>
          <x v="146"/>
          <x v="83"/>
          <x v="146"/>
          <x v="146"/>
          <x v="146"/>
          <x v="146"/>
          <x v="146"/>
          <x v="146"/>
          <x v="146"/>
          <x v="146"/>
          <x v="84"/>
          <x v="85"/>
          <x v="146"/>
          <x v="146"/>
          <x v="146"/>
          <x v="146"/>
          <x v="146"/>
          <x v="146"/>
          <x v="146"/>
          <x v="146"/>
          <x v="146"/>
          <x v="146"/>
          <x v="146"/>
          <x v="146"/>
          <x v="146"/>
          <x v="146"/>
          <x v="146"/>
          <x v="146"/>
          <x v="146"/>
          <x v="86"/>
          <x v="146"/>
          <x v="146"/>
          <x v="146"/>
          <x v="146"/>
          <x v="146"/>
          <x v="146"/>
          <x v="146"/>
          <x v="87"/>
          <x v="88"/>
          <x v="146"/>
          <x v="146"/>
          <x v="146"/>
          <x v="146"/>
          <x v="146"/>
          <x v="146"/>
          <x v="146"/>
          <x v="146"/>
          <x v="146"/>
          <x v="146"/>
          <x v="146"/>
          <x v="146"/>
          <x v="89"/>
          <x v="146"/>
          <x v="146"/>
          <x v="146"/>
          <x v="146"/>
          <x v="90"/>
          <x v="146"/>
          <x v="146"/>
          <x v="146"/>
          <x v="146"/>
          <x v="146"/>
          <x v="146"/>
          <x v="146"/>
          <x v="146"/>
          <x v="146"/>
          <x v="146"/>
          <x v="91"/>
          <x v="146"/>
          <x v="146"/>
          <x v="92"/>
          <x v="93"/>
          <x v="146"/>
          <x v="94"/>
          <x v="146"/>
          <x v="146"/>
          <x v="146"/>
          <x v="146"/>
          <x v="146"/>
          <x v="146"/>
          <x v="146"/>
          <x v="95"/>
          <x v="146"/>
          <x v="146"/>
          <x v="146"/>
          <x v="146"/>
          <x v="146"/>
          <x v="96"/>
          <x v="146"/>
          <x v="97"/>
          <x v="146"/>
          <x v="98"/>
          <x v="146"/>
          <x v="146"/>
          <x v="146"/>
          <x v="146"/>
          <x v="146"/>
          <x v="146"/>
          <x v="146"/>
          <x v="146"/>
          <x v="99"/>
          <x v="100"/>
          <x v="146"/>
          <x v="146"/>
          <x v="146"/>
          <x v="146"/>
          <x v="101"/>
          <x v="146"/>
          <x v="146"/>
          <x v="146"/>
          <x v="102"/>
          <x v="103"/>
          <x v="104"/>
          <x v="146"/>
          <x v="146"/>
          <x v="146"/>
          <x v="105"/>
          <x v="146"/>
          <x v="146"/>
          <x v="146"/>
          <x v="106"/>
          <x v="146"/>
          <x v="146"/>
          <x v="146"/>
          <x v="146"/>
          <x v="107"/>
          <x v="146"/>
          <x v="108"/>
          <x v="109"/>
          <x v="110"/>
          <x v="146"/>
          <x v="111"/>
          <x v="146"/>
          <x v="146"/>
          <x v="146"/>
          <x v="146"/>
          <x v="146"/>
          <x v="146"/>
          <x v="146"/>
          <x v="146"/>
          <x v="146"/>
          <x v="146"/>
          <x v="146"/>
          <x v="146"/>
          <x v="146"/>
          <x v="146"/>
          <x v="146"/>
          <x v="112"/>
          <x v="146"/>
          <x v="146"/>
          <x v="113"/>
          <x v="146"/>
          <x v="114"/>
          <x v="115"/>
          <x v="146"/>
          <x v="146"/>
          <x v="146"/>
          <x v="146"/>
          <x v="116"/>
          <x v="146"/>
          <x v="146"/>
          <x v="146"/>
          <x v="146"/>
          <x v="146"/>
          <x v="146"/>
          <x v="146"/>
          <x v="146"/>
          <x v="146"/>
          <x v="146"/>
          <x v="146"/>
          <x v="117"/>
          <x v="146"/>
          <x v="146"/>
          <x v="146"/>
          <x v="146"/>
          <x v="146"/>
          <x v="146"/>
          <x v="146"/>
          <x v="146"/>
          <x v="146"/>
          <x v="146"/>
          <x v="118"/>
          <x v="119"/>
          <x v="120"/>
          <x v="146"/>
          <x v="146"/>
          <x v="121"/>
          <x v="146"/>
          <x v="146"/>
          <x v="122"/>
          <x v="123"/>
          <x v="124"/>
          <x v="146"/>
          <x v="146"/>
          <x v="125"/>
          <x v="146"/>
          <x v="146"/>
          <x v="146"/>
          <x v="146"/>
          <x v="146"/>
          <x v="146"/>
          <x v="146"/>
          <x v="126"/>
          <x v="146"/>
          <x v="146"/>
          <x v="127"/>
          <x v="128"/>
          <x v="129"/>
          <x v="146"/>
          <x v="130"/>
          <x v="146"/>
          <x v="146"/>
          <x v="131"/>
          <x v="146"/>
          <x v="146"/>
          <x v="146"/>
          <x v="146"/>
          <x v="146"/>
          <x v="146"/>
          <x v="132"/>
          <x v="146"/>
          <x v="133"/>
          <x v="134"/>
          <x v="146"/>
          <x v="146"/>
          <x v="146"/>
          <x v="146"/>
          <x v="146"/>
          <x v="146"/>
          <x v="146"/>
          <x v="146"/>
          <x v="135"/>
          <x v="146"/>
          <x v="146"/>
          <x v="136"/>
          <x v="146"/>
          <x v="137"/>
          <x v="146"/>
          <x v="146"/>
          <x v="146"/>
          <x v="146"/>
          <x v="138"/>
          <x v="139"/>
          <x v="146"/>
          <x v="146"/>
          <x v="146"/>
          <x v="140"/>
          <x v="146"/>
          <x v="146"/>
          <x v="141"/>
          <x v="146"/>
          <x v="146"/>
          <x v="142"/>
          <x v="146"/>
          <x v="146"/>
          <x v="143"/>
          <x v="146"/>
          <x v="146"/>
          <x v="146"/>
          <x v="146"/>
          <x v="144"/>
          <x v="145"/>
          <x v="146"/>
          <x v="146"/>
          <x v="146"/>
          <x v="146"/>
          <x v="146"/>
          <x v="146"/>
          <x v="146"/>
          <x v="146"/>
          <x v="146"/>
          <x v="146"/>
          <x v="146"/>
          <x v="146"/>
          <x v="146"/>
        </discretePr>
        <groupItems count="147">
          <s v="Delarue ;; Castiaux"/>
          <s v="Velhagen &amp; Klasing"/>
          <s v="Oehmigke"/>
          <s v="Hachette"/>
          <s v="Spamer"/>
          <m/>
          <s v="Teubner"/>
          <s v="Hoffmann"/>
          <s v="Schmidt &amp; Spring"/>
          <s v="Lukovnikov"/>
          <s v="Flemming"/>
          <s v="Orr"/>
          <s v="Tilt"/>
          <s v="Simpkin [u.a.]"/>
          <s v="Dieterich"/>
          <s v="Schreiber"/>
          <s v="Campe"/>
          <s v="Derivaux"/>
          <s v="Union Dt. Verlagsges."/>
          <s v="Kummer"/>
          <s v="Wilmans"/>
          <s v="Arnold"/>
          <s v="Barth"/>
          <s v="Vogel"/>
          <s v="Neaulme"/>
          <s v="Estienne"/>
          <s v="Bellavoine"/>
          <s v="Imprimerie De Brasseur Ainé"/>
          <s v="Steinkopf"/>
          <s v="Grieshammer"/>
          <s v="Tardieu"/>
          <s v="Didier"/>
          <s v="Devrien"/>
          <s v="Dugour &amp; Durand"/>
          <s v="M'Millan"/>
          <s v="Saintin"/>
          <s v="Pease"/>
          <s v="Batelli"/>
          <s v="Fleischer"/>
          <s v="Darton"/>
          <s v="Bellmann"/>
          <s v="Le Francq"/>
          <s v="Lehuby"/>
          <s v="Grözinger"/>
          <s v="Hahn"/>
          <s v="Pospíšil"/>
          <s v="Delarue [usw.]"/>
          <s v="Harris"/>
          <s v="Darton &amp; Clark"/>
          <s v="Mame"/>
          <s v="Houlston"/>
          <s v="Dufour"/>
          <s v="Whittaker"/>
          <s v="Amalgamated Press"/>
          <s v="Louis"/>
          <s v="Belin-Leprieur"/>
          <s v="Isbister"/>
          <s v="Newman"/>
          <s v="Endterus"/>
          <s v="Lorenz &amp; Schouler"/>
          <s v="Selbstverl.; Crusius"/>
          <s v="Monath"/>
          <s v="Nelson"/>
          <s v="Thurneissen"/>
          <s v="Knapen"/>
          <s v="Bonhoure"/>
          <s v="Bossange, Masson et Besson"/>
          <s v="Bossange et Masson"/>
          <s v="Warne"/>
          <s v="Amelang"/>
          <s v="Chez De Bure l'aîné, à S. Paul; Chez Rollin fils, à S. Athanase"/>
          <s v="Berndt"/>
          <s v="Jack"/>
          <s v="Hetzel"/>
          <s v="Ward [u.a.]"/>
          <s v="Harvey &amp; Darton"/>
          <s v="Langlumé et Peltier"/>
          <s v="de Bure"/>
          <s v="Mégard"/>
          <s v="Wiborg"/>
          <s v="Walther"/>
          <s v="Borrani"/>
          <s v="Gide"/>
          <s v="Industrie-Comptoir"/>
          <s v="Industrie Comptoir"/>
          <s v="Lelong"/>
          <s v="Andrus"/>
          <s v="Derivaux [usw.]"/>
          <s v="Pinnock &amp; Maunder"/>
          <s v="Landes Industrie-Comptoir"/>
          <s v="Les Libraires Associès"/>
          <s v="Monath; Arnold"/>
          <s v="Colin"/>
          <s v="Thomas &amp; Cowperthwait"/>
          <s v="Masson"/>
          <s v="Endteri"/>
          <s v="Cailler"/>
          <s v="Eymery &amp;  Aubert"/>
          <s v="Iversen"/>
          <s v="Labbey"/>
          <s v="Schneider"/>
          <s v="Carmelite House"/>
          <s v="Trattner"/>
          <s v="Le Fuel"/>
          <s v="Walker"/>
          <s v="Eymery"/>
          <s v="Ardant"/>
          <s v="Binz"/>
          <s v="Tegg"/>
          <s v="Dean [usw.]"/>
          <s v="Hermsdorfius; Wustius"/>
          <s v="Johnson"/>
          <s v="Flodin"/>
          <s v="Bauer"/>
          <s v="Librairie Larousse"/>
          <s v="Dodsley"/>
          <s v="Imprimerie Electorale"/>
          <s v="Gérard"/>
          <s v="Routledge"/>
          <s v="Macmillan"/>
          <s v="Bruyset"/>
          <s v="Monrocq"/>
          <s v="Koenig; Barrois; Levrault"/>
          <s v="Maradan"/>
          <s v="Prieur"/>
          <s v="Elzevir"/>
          <s v="Sytin"/>
          <s v="Beeton"/>
          <s v="Larousse"/>
          <s v="Guilleminet"/>
          <s v="Harrisis"/>
          <s v="Longman, Orme, and Co."/>
          <s v="Babcock"/>
          <s v="Darton and Clark"/>
          <s v="Robins"/>
          <s v="Lefèvre"/>
          <s v="Stupin"/>
          <s v="Marcilly Ainé]"/>
          <s v="Maison des Orphelins"/>
          <s v="Merlin"/>
          <s v="Marcilly Ainé"/>
          <s v="Lecointe et Durey; Danicourt-Huit"/>
          <s v="Pečatan Pri Imperatorskom Moskavskom Universitetě"/>
          <s v="Vincent; Prault; Lacombe"/>
          <s v="Koenig; Barrois; Lebrault"/>
          <s v="Lecointe et Durey; Danicourt-Huet"/>
          <s v="Gruppe1"/>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653895370371" createdVersion="7" refreshedVersion="7" minRefreshableVersion="3" recordCount="303" xr:uid="{005BC0B1-5055-42EE-9F6F-71EF835DC4D5}">
  <cacheSource type="worksheet">
    <worksheetSource ref="A1:D1048576" sheet="books_per_year"/>
  </cacheSource>
  <cacheFields count="4">
    <cacheField name="year" numFmtId="0">
      <sharedItems containsString="0" containsBlank="1" containsNumber="1" containsInteger="1" minValue="1633" maxValue="1933" count="30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m/>
      </sharedItems>
    </cacheField>
    <cacheField name="number of books total" numFmtId="0">
      <sharedItems containsString="0" containsBlank="1" containsNumber="1" containsInteger="1" minValue="0" maxValue="1666" count="31">
        <n v="1"/>
        <n v="0"/>
        <n v="2"/>
        <n v="3"/>
        <n v="4"/>
        <n v="5"/>
        <n v="6"/>
        <n v="12"/>
        <n v="8"/>
        <n v="7"/>
        <n v="9"/>
        <n v="11"/>
        <n v="15"/>
        <n v="10"/>
        <n v="14"/>
        <n v="20"/>
        <n v="18"/>
        <n v="24"/>
        <n v="28"/>
        <n v="23"/>
        <n v="29"/>
        <n v="13"/>
        <n v="22"/>
        <n v="16"/>
        <n v="27"/>
        <n v="19"/>
        <n v="21"/>
        <n v="39"/>
        <n v="26"/>
        <n v="1666"/>
        <m/>
      </sharedItems>
    </cacheField>
    <cacheField name="number of books ger" numFmtId="0">
      <sharedItems containsString="0" containsBlank="1" containsNumber="1" containsInteger="1" minValue="0" maxValue="1400"/>
    </cacheField>
    <cacheField name="number of books ger+OCR" numFmtId="0">
      <sharedItems containsString="0" containsBlank="1" containsNumber="1" containsInteger="1" minValue="0" maxValue="5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0">
  <r>
    <s v="Abrégé de toutes les sciences, ou encyclopédie des enfants; mise dans un nouvel ordre,..."/>
    <s v="Buqcellos, ...; Blocquel, Simon"/>
    <s v="Kinder- und Jugendbücher; Historische Drucke"/>
    <s v="Delarue ;; Castiaux"/>
    <x v="0"/>
    <s v="PPN766849139"/>
    <x v="0"/>
    <s v="http://resolver.staatsbibliothek-berlin.de/SBB0000F13000000000"/>
    <s v="fre"/>
    <s v="1816"/>
    <x v="0"/>
    <s v="Paris; Lille"/>
    <s v="empty"/>
    <x v="0"/>
  </r>
  <r>
    <s v="Naturgeschichte für Kinder"/>
    <s v="Raff, Georg Christian"/>
    <s v="Kinder- und Jugendbücher; Historische Drucke"/>
    <s v="Sammer"/>
    <x v="0"/>
    <s v="PPN749770333"/>
    <x v="1"/>
    <s v="http://resolver.staatsbibliothek-berlin.de/SBB0000E0AE00000000"/>
    <s v="ger"/>
    <s v="1846"/>
    <x v="0"/>
    <s v="Wien"/>
    <s v="empty"/>
    <x v="0"/>
  </r>
  <r>
    <s v="Die Entstehung der Erde"/>
    <s v="Kranz, Wilhelm; Meyer, Max Wilhelm"/>
    <s v="Kinder- und Jugendbücher; Historische Drucke"/>
    <s v="Paetel"/>
    <x v="0"/>
    <s v="PPN741297272"/>
    <x v="2"/>
    <s v="http://resolver.staatsbibliothek-berlin.de/SBB0000CFAB00000000"/>
    <s v="ger"/>
    <s v="1907"/>
    <x v="0"/>
    <s v="Berlin"/>
    <s v="https://content.staatsbibliothek-berlin.de/dc/741297272.ocr.zip"/>
    <x v="1"/>
  </r>
  <r>
    <s v="Die Schulwerkstatt; ein Leitfaden zur Einführung der technischen Arbeiten in die Schule"/>
    <s v="Barth, Ernst; Niederley, W."/>
    <s v="Kinder- und Jugendbücher; Historische Drucke"/>
    <s v="Velhagen &amp; Klasing"/>
    <x v="0"/>
    <s v="PPN745116574"/>
    <x v="3"/>
    <s v="http://resolver.staatsbibliothek-berlin.de/SBB0000D59B00000000"/>
    <s v="ger"/>
    <s v="1882"/>
    <x v="0"/>
    <s v="Bielefeld [u.a.]"/>
    <s v="https://content.staatsbibliothek-berlin.de/dc/745116574.ocr.zip"/>
    <x v="1"/>
  </r>
  <r>
    <s v="Der junge Eisenbahnbauer; eine Anleitung zur Selbstherstellung von Modelleisenbahnen ; mit 118 Abb."/>
    <s v="Hermuth, Paul"/>
    <s v="Kinder- und Jugendbücher; Historische Drucke"/>
    <s v="Union Dt. Verl.-Gesellsch."/>
    <x v="0"/>
    <s v="PPN744069432"/>
    <x v="4"/>
    <s v="http://resolver.staatsbibliothek-berlin.de/SBB0000D52F00000000"/>
    <s v="ger"/>
    <s v="1916"/>
    <x v="0"/>
    <s v="Stuttgart [u.a.]"/>
    <s v="https://content.staatsbibliothek-berlin.de/dc/744069432.ocr.zip"/>
    <x v="1"/>
  </r>
  <r>
    <s v="Neuer Räthselschatz; für die Jugend zur Übung im Denken und zur belehrenden Unterhaltung"/>
    <s v="Schäffer, W."/>
    <s v="Kinder- und Jugendbücher; Historische Drucke"/>
    <s v="Oehmigke"/>
    <x v="0"/>
    <s v="PPN745271243"/>
    <x v="5"/>
    <s v="http://resolver.staatsbibliothek-berlin.de/SBB0000D67F00000000"/>
    <s v="ger"/>
    <s v="1865"/>
    <x v="0"/>
    <s v="Neu-Ruppin"/>
    <s v="https://content.staatsbibliothek-berlin.de/dc/745271243.ocr.zip"/>
    <x v="1"/>
  </r>
  <r>
    <s v="Wander- und Spielbüchlein für Schüler und Schülerinnen"/>
    <s v="Matzdorf, Paul"/>
    <s v="Kinder- und Jugendbücher"/>
    <s v="Strauch"/>
    <x v="0"/>
    <s v="PPN745123694"/>
    <x v="6"/>
    <s v="http://resolver.staatsbibliothek-berlin.de/SBB0000D5AD00000000"/>
    <s v="ger"/>
    <s v="1910"/>
    <x v="0"/>
    <s v="Leipzig"/>
    <s v="https://content.staatsbibliothek-berlin.de/dc/745123694.ocr.zip"/>
    <x v="1"/>
  </r>
  <r>
    <s v="Causeries sur la science; illustrées de 94 gravures"/>
    <s v="Tissandier, Gaston"/>
    <s v="Kinder- und Jugendbücher; Historische Drucke"/>
    <s v="Hachette"/>
    <x v="0"/>
    <s v="PPN745272312"/>
    <x v="7"/>
    <s v="http://resolver.staatsbibliothek-berlin.de/SBB0000D68300000000"/>
    <s v="fre"/>
    <s v="1880"/>
    <x v="0"/>
    <s v="Paris"/>
    <s v="https://content.staatsbibliothek-berlin.de/dc/745272312.ocr.zip"/>
    <x v="1"/>
  </r>
  <r>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m/>
    <s v="Kinder- und Jugendbücher; Historische Drucke"/>
    <s v="Voigt"/>
    <x v="0"/>
    <s v="PPN767042255"/>
    <x v="8"/>
    <s v="http://resolver.staatsbibliothek-berlin.de/SBB0000F1B700000000"/>
    <s v="ger"/>
    <s v="1822"/>
    <x v="0"/>
    <s v="Nordhausen; Sondershausen"/>
    <s v="empty"/>
    <x v="0"/>
  </r>
  <r>
    <s v="Im Grünen oder Die kleinen Pflanzenfreunde; kleine Erzählungen aus dem Pflanzenreich"/>
    <s v="Wagner, Hermann"/>
    <s v="Kinder- und Jugendbücher"/>
    <s v="Spamer"/>
    <x v="0"/>
    <s v="PPN743675703"/>
    <x v="9"/>
    <s v="http://resolver.staatsbibliothek-berlin.de/SBB0000D31400000000"/>
    <s v="ger"/>
    <s v="1878"/>
    <x v="0"/>
    <s v="Leipzig"/>
    <s v="https://content.staatsbibliothek-berlin.de/dc/743675703.ocr.zip"/>
    <x v="1"/>
  </r>
  <r>
    <s v="Das Buch der Gesellschaftsspiele"/>
    <s v="Weller, Hermine"/>
    <s v="Kinder- und Jugendbücher"/>
    <s v="Fischer"/>
    <x v="0"/>
    <s v="PPN745213553"/>
    <x v="10"/>
    <s v="http://resolver.staatsbibliothek-berlin.de/SBB0000D65A00000000"/>
    <s v="ger"/>
    <s v="1910"/>
    <x v="0"/>
    <s v="Dresden"/>
    <s v="https://content.staatsbibliothek-berlin.de/dc/745213553.ocr.zip"/>
    <x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x v="0"/>
    <s v="PPN74270906X"/>
    <x v="11"/>
    <s v="http://resolver.staatsbibliothek-berlin.de/SBB0000D2AA00000000"/>
    <s v="ger"/>
    <s v="1877"/>
    <x v="0"/>
    <s v="Leipzig"/>
    <s v="https://content.staatsbibliothek-berlin.de/dc/74270906X.ocr.zip"/>
    <x v="1"/>
  </r>
  <r>
    <s v="Des fleißigen Mädchens Koch-Büchlein für die Puppen-Küche"/>
    <m/>
    <s v="Kinder- und Jugendbücher; Historische Drucke"/>
    <s v="Meisel"/>
    <x v="0"/>
    <s v="PPN745432069"/>
    <x v="12"/>
    <s v="http://resolver.staatsbibliothek-berlin.de/SBB0000D6A800000000"/>
    <s v="ger"/>
    <s v="1876"/>
    <x v="0"/>
    <s v="Leipzig; Herisau; Stuttgart"/>
    <s v="https://content.staatsbibliothek-berlin.de/dc/745432069.ocr.zip"/>
    <x v="1"/>
  </r>
  <r>
    <s v="Naturgeschichte für Kinder, von M. Georg Christian Raff, ordentlichen Lehrer der Geschichte und Geographie auf dem Lyceum zu Göttingen. Mit vierzehn Kupfertafeln"/>
    <s v="Raff, Georg Christian"/>
    <s v="Kinder- und Jugendbücher; Historische Drucke"/>
    <m/>
    <x v="0"/>
    <s v="PPN769119182"/>
    <x v="13"/>
    <s v="http://resolver.staatsbibliothek-berlin.de/SBB0000F8A900000000"/>
    <s v="ger"/>
    <s v="1802"/>
    <x v="0"/>
    <s v="Frankfurt; Leipzig"/>
    <s v="empty"/>
    <x v="0"/>
  </r>
  <r>
    <s v="Kleine Bilderschule für die Jugend"/>
    <s v="Hausius, Karl Gottlob"/>
    <s v="Kinder- und Jugendbücher; Historische Drucke"/>
    <s v="Voß"/>
    <x v="0"/>
    <s v="PPN757417825"/>
    <x v="14"/>
    <s v="http://resolver.staatsbibliothek-berlin.de/SBB0000ED8900000000"/>
    <s v="ger"/>
    <s v="1807"/>
    <x v="0"/>
    <s v="Leipzig"/>
    <s v="empty"/>
    <x v="0"/>
  </r>
  <r>
    <s v="Vollständiges Giftbuch oder Unterricht, die Giftpflanzen, Giftminerale und Giftthiere kennen zu lernen, und Gesundheit und Leben gegen Vergiftungs-Gefahren sicher zu stellen"/>
    <m/>
    <s v="Kinder- und Jugendbücher"/>
    <s v="Voigt"/>
    <x v="0"/>
    <s v="PPN770137474"/>
    <x v="15"/>
    <s v="http://resolver.staatsbibliothek-berlin.de/SBB0001031A00000000"/>
    <s v="ger"/>
    <s v="1817"/>
    <x v="0"/>
    <s v="Sondershausen"/>
    <s v="empty"/>
    <x v="0"/>
  </r>
  <r>
    <s v="Schneiders Typen-Atlas; naturwissenschaftlich-geographischer Hand-Atlas für Schule und Haus"/>
    <s v="Schneider, Oskar; Claudius, W.; Leutemann, H.; Mützel, G.; Seidel, C. F."/>
    <s v="Kinder- und Jugendbücher"/>
    <s v="Meinhold"/>
    <x v="0"/>
    <s v="PPN743969359"/>
    <x v="16"/>
    <s v="http://resolver.staatsbibliothek-berlin.de/SBB0000D4C500000000"/>
    <s v="ger"/>
    <s v="1885"/>
    <x v="0"/>
    <s v="Dresden"/>
    <s v="https://content.staatsbibliothek-berlin.de/dc/743969359.ocr.zip"/>
    <x v="1"/>
  </r>
  <r>
    <s v="Das Buch wunderbarer Erfindungen; in Schilderungen f. d. reifere Jugend : mit 125 Abb. u. 1 Titelbild."/>
    <s v="Thomas, Louis"/>
    <s v="Kinder- und Jugendbücher; Historische Drucke"/>
    <s v="Spamer"/>
    <x v="0"/>
    <s v="PPN756689090"/>
    <x v="17"/>
    <s v="http://resolver.staatsbibliothek-berlin.de/SBB0000EBC100000000"/>
    <s v="ger"/>
    <s v="1860"/>
    <x v="0"/>
    <s v="Leipzig"/>
    <s v="https://content.staatsbibliothek-berlin.de/dc/756689090.ocr.zip"/>
    <x v="1"/>
  </r>
  <r>
    <s v="Naturgeschichte der Vögel; mit besonderer Berücksichtigung der in Deutschland vorkommenden Vögel und Belehrung über Zucht und Wartung der Haus- und Stubenvögel"/>
    <s v="Abendroth, Carl"/>
    <s v="Kinder- und Jugendbücher"/>
    <s v="Baensch"/>
    <x v="0"/>
    <s v="PPN744053714"/>
    <x v="18"/>
    <s v="http://resolver.staatsbibliothek-berlin.de/SBB0000D51E00000000"/>
    <s v="ger"/>
    <s v="1870"/>
    <x v="0"/>
    <s v="Leipzig"/>
    <s v="https://content.staatsbibliothek-berlin.de/dc/744053714.ocr.zip"/>
    <x v="1"/>
  </r>
  <r>
    <s v="Abrégé de toutes les sciences à l'usage des enfans de six ans jusqu' a douze; on y a joint un abrégé de l'histoire de Brandebourg"/>
    <s v="Formey, Jean-Henri-Samuel"/>
    <s v="Kinder- und Jugendbücher; Historische Drucke"/>
    <s v="Horvath"/>
    <x v="0"/>
    <s v="PPN76623858X"/>
    <x v="19"/>
    <s v="http://resolver.staatsbibliothek-berlin.de/SBB0000EE5000000000"/>
    <s v="fre"/>
    <s v="1803"/>
    <x v="0"/>
    <s v="Potsdam"/>
    <s v="empty"/>
    <x v="0"/>
  </r>
  <r>
    <s v="Jagden-Bilderbuch für die liebe Jugend; mit 9 lithographirten Darstellungen"/>
    <m/>
    <s v="Kinder- und Jugendbücher"/>
    <m/>
    <x v="0"/>
    <s v="PPN770079113"/>
    <x v="20"/>
    <s v="http://resolver.staatsbibliothek-berlin.de/SBB000102A700000000"/>
    <s v="ger"/>
    <s v="1860"/>
    <x v="0"/>
    <s v="[S.l.]"/>
    <s v="https://content.staatsbibliothek-berlin.de/dc/770079113.ocr.zip"/>
    <x v="1"/>
  </r>
  <r>
    <s v="Neues und bewährtes illustriertes Kochbuch für alle Stände; zuverlässige Anleitung zur Bereitung der verschiedenartigsten Speisen, Backwerke, Getränke etc. ; nach eigener, vieljähriger Erfahrung"/>
    <s v="Davithis, H."/>
    <s v="Kinder- und Jugendbücher; Historische Drucke"/>
    <s v="Enßlin und Laiblin"/>
    <x v="0"/>
    <s v="PPN745127495"/>
    <x v="21"/>
    <s v="http://resolver.staatsbibliothek-berlin.de/SBB0000D5C100000000"/>
    <s v="ger"/>
    <s v="1905"/>
    <x v="0"/>
    <s v="Reutlingen"/>
    <s v="https://content.staatsbibliothek-berlin.de/dc/745127495.ocr.zip"/>
    <x v="1"/>
  </r>
  <r>
    <s v="An der Werkbank; Anleitung zur Handfertigkeit mit besonderer Berücksichtigung der Herstellung physikalischer Apparate ; für mittlere und reife Schüler"/>
    <s v="Gscheidlen, Emanuel"/>
    <s v="Kinder- und Jugendbücher; Historische Drucke"/>
    <s v="Teubner"/>
    <x v="0"/>
    <s v="PPN745118615"/>
    <x v="22"/>
    <s v="http://resolver.staatsbibliothek-berlin.de/SBB0000D59F00000000"/>
    <s v="ger"/>
    <s v="1912"/>
    <x v="0"/>
    <s v="Berlin; Leipzig"/>
    <s v="https://content.staatsbibliothek-berlin.de/dc/745118615.ocr.zip"/>
    <x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x v="0"/>
    <s v="PPN742493695"/>
    <x v="23"/>
    <s v="http://resolver.staatsbibliothek-berlin.de/SBB0000D1BE00000000"/>
    <s v="ger"/>
    <s v="1885"/>
    <x v="0"/>
    <s v="Leipzig, Berlin"/>
    <s v="https://content.staatsbibliothek-berlin.de/dc/742493695.ocr.zip"/>
    <x v="1"/>
  </r>
  <r>
    <s v="Der Weltspiegel; das Wissenswürdigste vom Weltgebäude, von der Erde, von den Völkern der Erde"/>
    <s v="Hoffmann, Friedrich"/>
    <s v="Kinder- und Jugendbücher; Historische Drucke"/>
    <s v="Schmidt &amp; Spring; Lithographische Anstalt von Engelhorn und Hochdanz"/>
    <x v="0"/>
    <s v="PPN766156990"/>
    <x v="24"/>
    <s v="http://resolver.staatsbibliothek-berlin.de/SBB0000EE1D00000000"/>
    <s v="ger"/>
    <s v="1844"/>
    <x v="0"/>
    <s v="Stuttgart; Stuttgart"/>
    <s v="empty"/>
    <x v="0"/>
  </r>
  <r>
    <s v="Naturgeschichte; der Jugend gewidmet"/>
    <s v="Wagner, Hermann"/>
    <s v="Kinder- und Jugendbücher"/>
    <s v="Hoffmann"/>
    <x v="0"/>
    <s v="PPN770457983"/>
    <x v="25"/>
    <s v="http://resolver.staatsbibliothek-berlin.de/SBB0001049700000000"/>
    <s v="ger"/>
    <s v="1870"/>
    <x v="0"/>
    <s v="Stuttgart"/>
    <s v="https://content.staatsbibliothek-berlin.de/dc/770457983.ocr.zip"/>
    <x v="1"/>
  </r>
  <r>
    <s v="Lehrbuch der Sternkunde; für Schulen und zum Selbstunterrichte"/>
    <s v="Schubert, Gotthilf Heinrich"/>
    <s v="Kinder- und Jugendbücher; Historische Drucke"/>
    <s v="Weber"/>
    <x v="0"/>
    <s v="PPN750739150"/>
    <x v="26"/>
    <s v="http://resolver.staatsbibliothek-berlin.de/SBB0000E3CF00000000"/>
    <s v="ger"/>
    <s v="1832"/>
    <x v="0"/>
    <s v="München"/>
    <s v="empty"/>
    <x v="0"/>
  </r>
  <r>
    <s v="Leichte Künsteleien zum Vergnügen und zum Nutzen für Kinder und Nichtkinder; Ein Buch mannigfaltigen Inhaltes"/>
    <s v="Rockstroh, Heinrich"/>
    <s v="Kinder- und Jugendbücher; Historische Drucke"/>
    <s v="Wittich"/>
    <x v="0"/>
    <s v="PPN767041380"/>
    <x v="27"/>
    <s v="http://resolver.staatsbibliothek-berlin.de/SBB0000F1B600000000"/>
    <s v="ger"/>
    <s v="1819"/>
    <x v="0"/>
    <s v="Berlin"/>
    <s v="empty"/>
    <x v="0"/>
  </r>
  <r>
    <s v="Europäische Bilder und Skizzen; zur Belehrung für die reifere Jugend"/>
    <s v="Hoffmann, Julius; Hosemann, Theodor"/>
    <s v="Kinder- und Jugendbücher"/>
    <s v="Trewendt"/>
    <x v="0"/>
    <s v="PPN771014600"/>
    <x v="28"/>
    <s v="http://resolver.staatsbibliothek-berlin.de/SBB00010A6400000000"/>
    <s v="ger"/>
    <s v="1858"/>
    <x v="0"/>
    <s v="Breslau"/>
    <s v="https://content.staatsbibliothek-berlin.de/dc/771014600.ocr.zip"/>
    <x v="1"/>
  </r>
  <r>
    <s v="Malerische Naturgeschichte der drei Reiche für Schule und Haus; Mit besonderer Beziehung auf das practische Leben bearbeitet von F[riedrich] W[ilhelm] Lindner; unter Mitwirkung von Dr. Fr. H. A. Lachmann"/>
    <s v="Lachmann, Fr. H. A.; Lindner, Friedrich Wilhelm"/>
    <s v="Kinder- und Jugendbücher; Historische Drucke"/>
    <s v="Oehme &amp; Müller"/>
    <x v="0"/>
    <s v="PPN770463371"/>
    <x v="29"/>
    <s v="http://resolver.staatsbibliothek-berlin.de/SBB000104A200000000"/>
    <s v="ger"/>
    <s v="1840"/>
    <x v="0"/>
    <s v="Braunschweig"/>
    <s v="empty"/>
    <x v="0"/>
  </r>
  <r>
    <s v="Allerlei schöne Bilderrätsel für Jung und Alt"/>
    <m/>
    <s v="Kinder- und Jugendbücher; Historische Drucke"/>
    <m/>
    <x v="0"/>
    <s v="PPN74513548X"/>
    <x v="30"/>
    <s v="http://resolver.staatsbibliothek-berlin.de/SBB0000D5D100000000"/>
    <s v="ger"/>
    <m/>
    <x v="0"/>
    <m/>
    <s v="https://content.staatsbibliothek-berlin.de/dc/74513548X.ocr.zip"/>
    <x v="1"/>
  </r>
  <r>
    <s v="Der Hausbau; oder erste Begriffe von Staat und den vorzüglichsten Ständen, Handwerken, Fabriken, Künsten, Wissenschaften u. d. gl. für Kinder"/>
    <s v="Werlich, August Karl Friedrich"/>
    <s v="Kinder- und Jugendbücher; Historische Drucke"/>
    <s v="Juniussische Buchhandlung"/>
    <x v="0"/>
    <s v="PPN756639891"/>
    <x v="31"/>
    <s v="http://resolver.staatsbibliothek-berlin.de/SBB0000EB7900000000"/>
    <s v="ger"/>
    <s v="1804"/>
    <x v="0"/>
    <s v="Leipzig"/>
    <s v="empty"/>
    <x v="0"/>
  </r>
  <r>
    <s v="Gemählde aus der Natur und dem Menschenleben, in einer Reihe von Schilderungen merkwürdiger Naturerscheinungen und gefahrvoller Reiseabentheuer; zum Nutzen und Vergnügen der Jugend"/>
    <s v="Albertus, D. J. C."/>
    <s v="Kinder- und Jugendbücher"/>
    <s v="Kaiser"/>
    <x v="0"/>
    <s v="PPN781283116"/>
    <x v="32"/>
    <s v="http://resolver.staatsbibliothek-berlin.de/SBB0001555D00000000"/>
    <s v="ger"/>
    <s v="1830"/>
    <x v="0"/>
    <s v="Grätz"/>
    <s v="empty"/>
    <x v="0"/>
  </r>
  <r>
    <s v="Kurzer Unterricht in der Naturwissenschaft für die Jugend"/>
    <s v="Uihlein, Joseph"/>
    <s v="Kinder- und Jugendbücher; Historische Drucke"/>
    <s v="Andreä"/>
    <x v="0"/>
    <s v="PPN770157742"/>
    <x v="33"/>
    <s v="http://resolver.staatsbibliothek-berlin.de/SBB0001033900000000"/>
    <s v="ger"/>
    <s v="1810"/>
    <x v="0"/>
    <s v="Frankfurt am Main"/>
    <s v="empty"/>
    <x v="0"/>
  </r>
  <r>
    <s v="F. Martin's Naturgeschichte für die Jugend beiderlei Geschlechts; mit dreihundert Abbildungen und zwanzig Holzschnitten"/>
    <s v="Kolb, Christian Friedrich August; Martin, F."/>
    <s v="Kinder- und Jugendbücher; Historische Drucke"/>
    <s v="Schmidt &amp; Spring"/>
    <x v="0"/>
    <s v="PPN741294397"/>
    <x v="34"/>
    <s v="http://resolver.staatsbibliothek-berlin.de/SBB0000CFA500000000"/>
    <s v="ger"/>
    <s v="1880"/>
    <x v="0"/>
    <s v="Stuttgart"/>
    <s v="https://content.staatsbibliothek-berlin.de/dc/741294397.ocr.zip"/>
    <x v="1"/>
  </r>
  <r>
    <s v="Aus Werkstatt und Welt; eine Festgabe für die werkthätige Jugend dargereicht von Leipz. Fortbildungsschuldirektoren u.-Lehrern"/>
    <m/>
    <s v="Kinder- und Jugendbücher; Historische Drucke"/>
    <s v="Hahn; Schmidt"/>
    <x v="0"/>
    <s v="PPN770851347"/>
    <x v="35"/>
    <s v="http://resolver.staatsbibliothek-berlin.de/SBB0001070300000000"/>
    <s v="ger"/>
    <s v="1901"/>
    <x v="0"/>
    <s v="Leipzig; Leipzig"/>
    <s v="https://content.staatsbibliothek-berlin.de/dc/770851347.ocr.zip"/>
    <x v="1"/>
  </r>
  <r>
    <s v="Mittheilungen aus dem Gebiet der Naturkunde und dem Menschenleben für die Jugend ; mit 25 col. Abb."/>
    <s v="Maukisch, Heinrich Eduard"/>
    <s v="Kinder- und Jugendbücher; Historische Drucke"/>
    <s v="Fischer u. Fuchs"/>
    <x v="0"/>
    <s v="PPN766619389"/>
    <x v="36"/>
    <s v="http://resolver.staatsbibliothek-berlin.de/SBB0000F00A00000000"/>
    <s v="ger"/>
    <s v="1835"/>
    <x v="0"/>
    <s v="Leipzig"/>
    <s v="empty"/>
    <x v="0"/>
  </r>
  <r>
    <s v="Čudesa bez čudesʹ; malenkaja fizika v priměnenii kʹ zabavamʹ/ sost. A. P. Nečaev. S 172 ris."/>
    <s v="Nečaev, A. P."/>
    <s v="Kinder- und Jugendbücher"/>
    <s v="Lukovnikov"/>
    <x v="0"/>
    <s v="PPN742094227"/>
    <x v="37"/>
    <s v="http://resolver.staatsbibliothek-berlin.de/SBB0000D0A100000000"/>
    <s v="rus"/>
    <s v="1911"/>
    <x v="0"/>
    <s v="Spb. [St. Petersburg]"/>
    <s v="https://content.staatsbibliothek-berlin.de/dc/742094227.ocr.zip"/>
    <x v="1"/>
  </r>
  <r>
    <s v="Nun rathe einmal!; Räthselbüchlein für Kinder von 5 - 10 Jahren"/>
    <s v="Flinzer, Fedor"/>
    <s v="Kinder- und Jugendbücher; Historische Drucke"/>
    <s v="Focke"/>
    <x v="0"/>
    <s v="PPN745597041"/>
    <x v="38"/>
    <s v="http://resolver.staatsbibliothek-berlin.de/SBB0000D6F200000000"/>
    <s v="ger"/>
    <s v="1864"/>
    <x v="0"/>
    <s v="Chemnitz"/>
    <s v="https://content.staatsbibliothek-berlin.de/dc/745597041.ocr.zip"/>
    <x v="1"/>
  </r>
  <r>
    <s v="Räthselkranz für Alt und Jung"/>
    <s v="Ruhkopf, Julie"/>
    <s v="Kinder- und Jugendbücher; Historische Drucke"/>
    <s v="Flemming"/>
    <x v="0"/>
    <s v="PPN74623791X"/>
    <x v="39"/>
    <s v="http://resolver.staatsbibliothek-berlin.de/SBB0000D85700000000"/>
    <s v="ger"/>
    <s v="1861"/>
    <x v="0"/>
    <s v="Glogau"/>
    <s v="https://content.staatsbibliothek-berlin.de/dc/74623791X.ocr.zip"/>
    <x v="1"/>
  </r>
  <r>
    <s v="Merkwürdige Reisen der Gutmannschen Familie; ein Weihnachts- und Geburtstags-Geschenk für die Jugend"/>
    <s v="Ramberg, H.; Boettger, G.; Dassel, Chr."/>
    <s v="Kinder- und Jugendbücher"/>
    <s v="Brüder Hahn"/>
    <x v="0"/>
    <s v="PPN746870108"/>
    <x v="40"/>
    <s v="http://resolver.staatsbibliothek-berlin.de/SBB0000DBD600000000"/>
    <s v="ger"/>
    <s v="1816"/>
    <x v="0"/>
    <s v="Hannover"/>
    <s v="empty"/>
    <x v="0"/>
  </r>
  <r>
    <s v="Recipes"/>
    <m/>
    <s v="Kinder- und Jugendbücher"/>
    <s v="Orr"/>
    <x v="0"/>
    <s v="PPN746034628"/>
    <x v="41"/>
    <s v="http://resolver.staatsbibliothek-berlin.de/SBB0000D7DD00000000"/>
    <s v="eng"/>
    <s v="1883"/>
    <x v="0"/>
    <s v="Springfield, Mass."/>
    <s v="https://content.staatsbibliothek-berlin.de/dc/746034628.ocr.zip"/>
    <x v="1"/>
  </r>
  <r>
    <s v="Das Turnen in den Spielen der Mädchen; eine Auswahl nützlicher und passender Jugend- und Bewegungspiele ; zur geistigen und körperlichen Erholung des jüngeren Mädchenalters wie als Beitrag zu einer naturgemäßen Jugenderziehung"/>
    <s v="Bürkner, Hugo; Kloss, Moritz"/>
    <s v="Kinder- und Jugendbücher"/>
    <s v="Schönfeld"/>
    <x v="0"/>
    <s v="PPN770493564"/>
    <x v="42"/>
    <s v="http://resolver.staatsbibliothek-berlin.de/SBB000104D400000000"/>
    <s v="ger"/>
    <s v="1862"/>
    <x v="0"/>
    <s v="Dresden"/>
    <s v="https://content.staatsbibliothek-berlin.de/dc/770493564.ocr.zip"/>
    <x v="1"/>
  </r>
  <r>
    <s v="Das Ein-mal-Eins in Bilderpracht, wie es den Kindern Freude macht"/>
    <s v="Reinhardt, Aug.; Reinhardt, V."/>
    <s v="Kinder- und Jugendbücher"/>
    <s v="Kaufmann"/>
    <x v="0"/>
    <s v="PPN741360802"/>
    <x v="43"/>
    <s v="http://resolver.staatsbibliothek-berlin.de/SBB0000CFF400000000"/>
    <s v="ger"/>
    <s v="1880"/>
    <x v="0"/>
    <s v="Dresden"/>
    <s v="https://content.staatsbibliothek-berlin.de/dc/741360802.ocr.zip"/>
    <x v="1"/>
  </r>
  <r>
    <s v="Natur-Paradoxe; ein Buch für die Jugend zur Erklärung von Erscheinungen, die mit der täglichen Erfahrung in Widerspruch zu stehen scheinen ; nach Dr. W. Hampson's 'Paradoxes of nature and science'"/>
    <s v="Schäffer, C.; Hampson, William"/>
    <s v="Kinder- und Jugendbücher"/>
    <s v="Teubner"/>
    <x v="0"/>
    <s v="PPN741671417"/>
    <x v="44"/>
    <s v="http://resolver.staatsbibliothek-berlin.de/SBB0000D04500000000"/>
    <s v="ger"/>
    <s v="1908"/>
    <x v="0"/>
    <s v="Leipzig; Berlin"/>
    <s v="https://content.staatsbibliothek-berlin.de/dc/741671417.ocr.zip"/>
    <x v="1"/>
  </r>
  <r>
    <s v="Die Meteorologie in Erklärungen und Erzählungen; ein nützliches und unterhaltendes Lesebuch für die reifere Jugend"/>
    <s v="Moshamer, Joseph A."/>
    <s v="Kinder- und Jugendbücher"/>
    <s v="Im Verl. der k. k. Schulbücher-Verschleiß-Administration"/>
    <x v="0"/>
    <s v="PPN770192904"/>
    <x v="45"/>
    <s v="http://resolver.staatsbibliothek-berlin.de/SBB0001037500000000"/>
    <s v="ger"/>
    <s v="1844"/>
    <x v="0"/>
    <s v="Wien"/>
    <s v="empty"/>
    <x v="0"/>
  </r>
  <r>
    <s v="Naturstudien im Hause; Plaudereien in der Dämmerstunde ; ein Buch für die Jugend"/>
    <s v="Schwindrazheim, O.; Kraepelin, Karl"/>
    <s v="Kinder- und Jugendbücher"/>
    <s v="Teubner"/>
    <x v="0"/>
    <s v="PPN742265854"/>
    <x v="46"/>
    <s v="http://resolver.staatsbibliothek-berlin.de/SBB0000D0DF00000000"/>
    <s v="ger"/>
    <s v="1901"/>
    <x v="0"/>
    <s v="Leipzig"/>
    <s v="https://content.staatsbibliothek-berlin.de/dc/742265854.ocr.zip"/>
    <x v="1"/>
  </r>
  <r>
    <s v="Peter Parley's Visit to London; during the coronation of Queen Victoria"/>
    <s v="Viktoria &lt; Großbritannien, Königin&gt;; Parley, Peter"/>
    <s v="Kinder- und Jugendbücher; Historische Drucke"/>
    <s v="Tilt"/>
    <x v="0"/>
    <s v="PPN771192134"/>
    <x v="47"/>
    <s v="http://resolver.staatsbibliothek-berlin.de/SBB0001262E00000000"/>
    <s v="eng"/>
    <s v="1839"/>
    <x v="0"/>
    <s v="London"/>
    <s v="empty"/>
    <x v="0"/>
  </r>
  <r>
    <s v="Die kleinen Gärtner, oder Gartenbeschäftigungen für Kinder; enthält einen deutlichen Unterricht, wie Kinder einen kleinen Garten anlegen, behandeln und abwarten können, ohne dabey einen Gärtner zu Hülfe zu nehmen : mit Kupfern"/>
    <s v="Poscharsky, Christian Friedrich"/>
    <s v="Kinder- und Jugendbücher; Historische Drucke"/>
    <s v="Friese"/>
    <x v="0"/>
    <s v="PPN769382053"/>
    <x v="48"/>
    <s v="http://resolver.staatsbibliothek-berlin.de/SBB0000F96300000000"/>
    <s v="ger"/>
    <s v="1810"/>
    <x v="0"/>
    <s v="Pirna"/>
    <s v="empty"/>
    <x v="0"/>
  </r>
  <r>
    <s v="Carl der Tausendkünstler, oder: Sammlung einfacher und künstlicher, großentheils neuer mechanischer, chemischer, magnetischer und Kartenkunststücke und arithmetischer Belustigungen zur angenehmen geselligen Unterhaltung"/>
    <s v="Kerndörffer, Heinrich August"/>
    <s v="Kinder- und Jugendbücher; Historische Drucke"/>
    <s v="Cnobloch"/>
    <x v="0"/>
    <s v="PPN766428656"/>
    <x v="49"/>
    <s v="http://resolver.staatsbibliothek-berlin.de/SBB0000EF3700000000"/>
    <s v="ger"/>
    <s v="1840"/>
    <x v="0"/>
    <s v="Leipzig"/>
    <s v="empty"/>
    <x v="0"/>
  </r>
  <r>
    <s v="Der illustrirte Jugendfreund; Schilderungen des Weltgebäudes und seiner Wunder ; in Bilder aus der Natur, dem Leben der Menschen und der Thiere der Vergangenheit und Gegenwart"/>
    <s v="Thomas, Louis"/>
    <s v="Kinder- und Jugendbücher; Historische Drucke"/>
    <s v="Spamer"/>
    <x v="0"/>
    <s v="PPN767132297"/>
    <x v="50"/>
    <s v="http://resolver.staatsbibliothek-berlin.de/SBB0000F2BB00000000"/>
    <s v="ger"/>
    <s v="1852"/>
    <x v="0"/>
    <s v="Leipzig"/>
    <s v="https://content.staatsbibliothek-berlin.de/dc/767132297.ocr.zip"/>
    <x v="1"/>
  </r>
  <r>
    <s v="The Child's guide to knowledge; being a collection of useful and familiar questions and answers on every-day subjects; adapted for young persons, and arranged in the most simple and easy language ; by a Lady"/>
    <m/>
    <s v="Kinder- und Jugendbücher; Historische Drucke"/>
    <s v="Simpkin [u.a.]"/>
    <x v="0"/>
    <s v="PPN745137695"/>
    <x v="51"/>
    <s v="http://resolver.staatsbibliothek-berlin.de/SBB0000D5D600000000"/>
    <s v="eng"/>
    <s v="1871"/>
    <x v="0"/>
    <s v="London"/>
    <s v="https://content.staatsbibliothek-berlin.de/dc/745137695.ocr.zip"/>
    <x v="1"/>
  </r>
  <r>
    <s v="Kleine Bilder-Encyclopedie; [für junge Knaben und Mädchen]"/>
    <m/>
    <s v="Kinder- und Jugendbücher"/>
    <s v="Rücker]"/>
    <x v="0"/>
    <s v="PPN770565247"/>
    <x v="52"/>
    <s v="http://resolver.staatsbibliothek-berlin.de/SBB0001055A00000000"/>
    <s v="ger"/>
    <s v="1808"/>
    <x v="0"/>
    <s v="[Berlin"/>
    <s v="empty"/>
    <x v="0"/>
  </r>
  <r>
    <s v="Naturgeschichte für Kinder"/>
    <s v="Meyer, F. A. A.; Raff, Georg Christian"/>
    <s v="Kinder- und Jugendbücher; Historische Drucke"/>
    <s v="Dieterich"/>
    <x v="0"/>
    <s v="PPN769384986"/>
    <x v="53"/>
    <s v="http://resolver.staatsbibliothek-berlin.de/SBB0000F96900000000"/>
    <s v="ger"/>
    <s v="1827"/>
    <x v="0"/>
    <s v="Göttingen"/>
    <s v="empty"/>
    <x v="0"/>
  </r>
  <r>
    <s v="Kochbüchlein für die Puppenküche oder erste Anweisung zum Kochen; Für Mädchen von 8-14 Jahren"/>
    <s v="Löffler, Henriette; Bimbach, Julie"/>
    <s v="Kinder- und Jugendbücher"/>
    <s v="Schreiber"/>
    <x v="0"/>
    <s v="PPN769117392"/>
    <x v="54"/>
    <s v="http://resolver.staatsbibliothek-berlin.de/SBB0000F8A000000000"/>
    <s v="ger"/>
    <s v="1885"/>
    <x v="0"/>
    <s v="Eßlingen"/>
    <s v="https://content.staatsbibliothek-berlin.de/dc/769117392.ocr.zip"/>
    <x v="1"/>
  </r>
  <r>
    <s v="Naturgeschichte der deutschen Schmetterlinge für die Jugend; Nebst einer passenden Anweisung, sie zu fangen, zuzubereiten, zu ordnen und unbeschädigt zu erhalten"/>
    <m/>
    <s v="Kinder- und Jugendbücher; Historische Drucke"/>
    <s v="Groß"/>
    <x v="0"/>
    <s v="PPN75101611X"/>
    <x v="55"/>
    <s v="http://resolver.staatsbibliothek-berlin.de/SBB0000E42300000000"/>
    <s v="ger"/>
    <s v="1805"/>
    <x v="0"/>
    <s v="Halberstadt"/>
    <s v="empty"/>
    <x v="0"/>
  </r>
  <r>
    <s v="Illustrirte Naturgeschichte für die Jugend; mit mehr als 200 color. Abb."/>
    <s v="Schubert, Ferdinand; Schubert, Carl"/>
    <s v="Kinder- und Jugendbücher; Historische Drucke"/>
    <s v="Sallmayer"/>
    <x v="0"/>
    <s v="PPN749885149"/>
    <x v="56"/>
    <s v="http://resolver.staatsbibliothek-berlin.de/SBB0000E14B00000000"/>
    <s v="ger"/>
    <s v="1856"/>
    <x v="0"/>
    <s v="Wien"/>
    <s v="https://content.staatsbibliothek-berlin.de/dc/749885149.ocr.zip"/>
    <x v="1"/>
  </r>
  <r>
    <s v="Spielbuch; enthaltend Gesellschaftsspiele, Auslösen der Pfänder, Rätsel, Charaden"/>
    <s v="Löwicke, Robert"/>
    <s v="Kinder- und Jugendbücher; Historische Drucke"/>
    <s v="Flemming"/>
    <x v="0"/>
    <s v="PPN745605478"/>
    <x v="57"/>
    <s v="http://resolver.staatsbibliothek-berlin.de/SBB0000D71400000000"/>
    <s v="ger"/>
    <s v="1887"/>
    <x v="0"/>
    <s v="Glogau"/>
    <s v="https://content.staatsbibliothek-berlin.de/dc/745605478.ocr.zip"/>
    <x v="1"/>
  </r>
  <r>
    <s v="Reise einer Tante in vieler Herren Länder"/>
    <s v="Bernhardi, Elisabeth Eleonore"/>
    <s v="Kinder- und Jugendbücher"/>
    <m/>
    <x v="0"/>
    <s v="PPN77088976X"/>
    <x v="58"/>
    <s v="http://resolver.staatsbibliothek-berlin.de/SBB0001074200000000"/>
    <s v="ger"/>
    <s v="1817"/>
    <x v="0"/>
    <s v="[Freiberg]"/>
    <s v="empty"/>
    <x v="0"/>
  </r>
  <r>
    <s v="Naturgeschichte der Insekten für die Jugend ; Mit Kupfern"/>
    <m/>
    <s v="Kinder- und Jugendbücher"/>
    <s v="Campe"/>
    <x v="0"/>
    <s v="PPN770372821"/>
    <x v="59"/>
    <s v="http://resolver.staatsbibliothek-berlin.de/SBB0001046000000000"/>
    <s v="ger"/>
    <s v="1820"/>
    <x v="0"/>
    <s v="Nürnberg"/>
    <s v="empty"/>
    <x v="0"/>
  </r>
  <r>
    <s v="Kleines Käferbuch für Knaben; eine Anleitung zur Kenntniß der Käfer im Allgemeinen wie auch zur Anlage und zweckmäßigen Einrichtung von Käfersammlungen ; mit 72 illuminierten Abbildungen auf 5 Tafeln"/>
    <m/>
    <s v="Kinder- und Jugendbücher; Historische Drucke"/>
    <s v="Hendel"/>
    <x v="0"/>
    <s v="PPN742562549"/>
    <x v="60"/>
    <s v="http://resolver.staatsbibliothek-berlin.de/SBB0000D21A00000000"/>
    <s v="ger"/>
    <s v="1862"/>
    <x v="0"/>
    <s v="Halle"/>
    <s v="https://content.staatsbibliothek-berlin.de/dc/742562549.ocr.zip"/>
    <x v="1"/>
  </r>
  <r>
    <s v="Entdeckungsreisen in Haus und Hof; mit seinen jungen Freunden unternommen"/>
    <s v="Wagner, H."/>
    <s v="Kinder- und Jugendbücher"/>
    <s v="Spamer"/>
    <x v="0"/>
    <s v="PPN74364154X"/>
    <x v="61"/>
    <s v="http://resolver.staatsbibliothek-berlin.de/SBB0000D30500000000"/>
    <s v="ger"/>
    <s v="1866"/>
    <x v="0"/>
    <s v="Leipzig"/>
    <s v="https://content.staatsbibliothek-berlin.de/dc/74364154X.ocr.zip"/>
    <x v="1"/>
  </r>
  <r>
    <s v="[Rätselbuch]"/>
    <m/>
    <s v="Kinder- und Jugendbücher; Historische Drucke"/>
    <m/>
    <x v="0"/>
    <s v="PPN766622541"/>
    <x v="62"/>
    <s v="http://resolver.staatsbibliothek-berlin.de/SBB0000F01000000000"/>
    <s v="ger"/>
    <s v="1830"/>
    <x v="0"/>
    <s v="[S.l.]"/>
    <s v="empty"/>
    <x v="0"/>
  </r>
  <r>
    <s v="Naturstudien im Garten; Plaudereien am Sonntag Nachmittag ; ein Buch für die Jugend"/>
    <s v="Schwindrazheim, O.; Kraepelin, Karl"/>
    <s v="Kinder- und Jugendbücher"/>
    <s v="Teubner"/>
    <x v="0"/>
    <s v="PPN742297330"/>
    <x v="63"/>
    <s v="http://resolver.staatsbibliothek-berlin.de/SBB0000D0EF00000000"/>
    <s v="ger"/>
    <s v="1901"/>
    <x v="0"/>
    <s v="Leipzig"/>
    <s v="https://content.staatsbibliothek-berlin.de/dc/742297330.ocr.zip"/>
    <x v="1"/>
  </r>
  <r>
    <s v="Charakterbilder aus der Thierwelt verschiedener Welttheile; zur Belehrung und Unterhaltung der Jugend"/>
    <s v="Hoffmann, W."/>
    <s v="Kinder- und Jugendbücher"/>
    <s v="Nitzschke"/>
    <x v="0"/>
    <s v="PPN743630491"/>
    <x v="64"/>
    <s v="http://resolver.staatsbibliothek-berlin.de/SBB0000D2F600000000"/>
    <s v="ger"/>
    <s v="1862"/>
    <x v="0"/>
    <s v="Stuttgart"/>
    <s v="https://content.staatsbibliothek-berlin.de/dc/743630491.ocr.zip"/>
    <x v="1"/>
  </r>
  <r>
    <s v="Neue Wanderungen durch die Thierwelt; ein Buch für Knaben und Mädchen"/>
    <s v="Kirchhoff, Johann; Reichenbach, A. B."/>
    <s v="Kinder- und Jugendbücher"/>
    <s v="Kretzschmar"/>
    <x v="0"/>
    <s v="PPN770577199"/>
    <x v="65"/>
    <s v="http://resolver.staatsbibliothek-berlin.de/SBB0001057F00000000"/>
    <s v="ger"/>
    <s v="1848"/>
    <x v="0"/>
    <s v="Leipzig"/>
    <s v="empty"/>
    <x v="0"/>
  </r>
  <r>
    <s v="Reisen in die Ferne oder Vater Reinhold's Mittheilungen über die Erde und ihre Bewohner; ein Lese- und Bilderbuch zur Belehrung und Unterhaltung der Jugend in der Völkerkunde und Erdbeschreibung"/>
    <s v="Geissler, ...; Boettger, Gottlieb; Maukisch, Heinrich Eduard"/>
    <s v="Kinder- und Jugendbücher; Historische Drucke"/>
    <s v="Taubert"/>
    <x v="0"/>
    <s v="PPN77101631X"/>
    <x v="66"/>
    <s v="http://resolver.staatsbibliothek-berlin.de/SBB00010A6800000000"/>
    <s v="ger"/>
    <s v="1836"/>
    <x v="0"/>
    <s v="Leipzig"/>
    <s v="empty"/>
    <x v="0"/>
  </r>
  <r>
    <s v="Lustige Bilder-Räthsel für kluge Kinder"/>
    <s v="Breitschwert, W."/>
    <s v="Kinder- und Jugendbücher"/>
    <s v="Hoffmann &lt;Thienemann&gt;"/>
    <x v="0"/>
    <s v="PPN745436269"/>
    <x v="67"/>
    <s v="http://resolver.staatsbibliothek-berlin.de/SBB0000D6B000000000"/>
    <s v="ger"/>
    <s v="1875"/>
    <x v="0"/>
    <s v="Stuttgart"/>
    <s v="https://content.staatsbibliothek-berlin.de/dc/745436269.ocr.zip"/>
    <x v="1"/>
  </r>
  <r>
    <s v="Wie viel sind's?; Ein Bilderbuch"/>
    <s v="Schmidhammer, Arpad; Holst, Adolf"/>
    <s v="Kinder- und Jugendbücher"/>
    <s v="Scholz"/>
    <x v="0"/>
    <s v="PPN770464904"/>
    <x v="68"/>
    <s v="http://resolver.staatsbibliothek-berlin.de/SBB000104A500000000"/>
    <s v="ger"/>
    <s v="1913"/>
    <x v="0"/>
    <s v="Mainz"/>
    <s v="https://content.staatsbibliothek-berlin.de/dc/770464904.ocr.zip"/>
    <x v="1"/>
  </r>
  <r>
    <s v="Nun rath' einmal!; Illustrirtes Räthselbuch für artige Kinder"/>
    <s v="Gerstenberg, Karl"/>
    <s v="Kinder- und Jugendbücher"/>
    <s v="Schreiber"/>
    <x v="0"/>
    <s v="PPN745435734"/>
    <x v="69"/>
    <s v="http://resolver.staatsbibliothek-berlin.de/SBB0000D6AE00000000"/>
    <s v="ger"/>
    <s v="1878"/>
    <x v="0"/>
    <s v="Eßlingen"/>
    <s v="https://content.staatsbibliothek-berlin.de/dc/745435734.ocr.zip"/>
    <x v="1"/>
  </r>
  <r>
    <s v="Der Thiergarten zu Lilienthal; Ein unterhaltendes naturgeschichtliches Bilder- und Lesebuch für die Jugend ... (Mit 12 großen u. 82 kleineren Abbildungen in schönem Farbendruck.)"/>
    <s v="Beumer, Philipp Jakob"/>
    <s v="Kinder- und Jugendbücher; Historische Drucke"/>
    <s v="Bagel"/>
    <x v="0"/>
    <s v="PPN770507050"/>
    <x v="70"/>
    <s v="http://resolver.staatsbibliothek-berlin.de/SBB000104E500000000"/>
    <s v="ger"/>
    <s v="1850"/>
    <x v="0"/>
    <s v="Wesel"/>
    <s v="https://content.staatsbibliothek-berlin.de/dc/770507050.ocr.zip"/>
    <x v="1"/>
  </r>
  <r>
    <s v="Zoologie du jeune age ou histoire naturelle des animaux; écrite pour la jeunesse"/>
    <s v="Lereboullet, Auguste"/>
    <s v="Kinder- und Jugendbücher; Historische Drucke"/>
    <s v="Derivaux"/>
    <x v="0"/>
    <s v="PPN749918349"/>
    <x v="71"/>
    <s v="http://resolver.staatsbibliothek-berlin.de/SBB0000E19400000000"/>
    <s v="fre"/>
    <s v="1860"/>
    <x v="0"/>
    <s v="Strasbourg"/>
    <s v="https://content.staatsbibliothek-berlin.de/dc/749918349.ocr.zip"/>
    <x v="1"/>
  </r>
  <r>
    <s v="Naturgeschichte der reißenden Thiere; Thierschilderungen für Freunde der Natur u. die Jugend aller Stände ; Mit 36 colorierten Taf. Original-Abb."/>
    <s v="Mann, Gustav"/>
    <s v="Kinder- und Jugendbücher; Historische Drucke"/>
    <s v="Schweizerbart"/>
    <x v="0"/>
    <s v="PPN757120954"/>
    <x v="72"/>
    <s v="http://resolver.staatsbibliothek-berlin.de/SBB0000ECEC00000000"/>
    <s v="ger"/>
    <s v="1857"/>
    <x v="0"/>
    <s v="Stuttgart"/>
    <s v="https://content.staatsbibliothek-berlin.de/dc/757120954.ocr.zip"/>
    <x v="1"/>
  </r>
  <r>
    <s v="Die Naturgeschichte für Kinder und Elementarschüler; oder erster Unterricht über das Mineralreich, Pflanzenreich und Thierreich. Mit über 300 color. Abb."/>
    <m/>
    <s v="Kinder- und Jugendbücher"/>
    <s v="Schreiber &amp; Schill"/>
    <x v="0"/>
    <s v="PPN770201407"/>
    <x v="73"/>
    <s v="http://resolver.staatsbibliothek-berlin.de/SBB0001039700000000"/>
    <s v="ger"/>
    <s v="1855"/>
    <x v="0"/>
    <s v="Stuttgart [u.a.]"/>
    <s v="https://content.staatsbibliothek-berlin.de/dc/770201407.ocr.zip"/>
    <x v="1"/>
  </r>
  <r>
    <s v="Neuer Orbis Pictus für die Jugend oder Schauplatz der Natur, der Kunst und des Menschenlebens in 322 lithographischen Abbildungen mit genauer Erklärung in deutscher, lateinischer, französischer und englischer Sprache"/>
    <s v="Gailer, Jacob E.; Comenius, Johann Amos"/>
    <s v="Kinder- und Jugendbücher; Historische Drucke"/>
    <s v="Mäcken"/>
    <x v="0"/>
    <s v="PPN767066812"/>
    <x v="74"/>
    <s v="http://resolver.staatsbibliothek-berlin.de/SBB0000F20600000000"/>
    <s v="eng"/>
    <s v="1835"/>
    <x v="0"/>
    <s v="Reutlingen"/>
    <s v="empty"/>
    <x v="0"/>
  </r>
  <r>
    <s v="Biblische Naturgeschichte für Schulen und Familien"/>
    <s v="Barth, Christian Gottlob"/>
    <s v="Kinder- und Jugendbücher"/>
    <s v="Vereinsbuchhandl. [usw.]"/>
    <x v="0"/>
    <s v="PPN743860241"/>
    <x v="75"/>
    <s v="http://resolver.staatsbibliothek-berlin.de/SBB0000D35E00000000"/>
    <s v="ger"/>
    <s v="1874"/>
    <x v="0"/>
    <s v="Calw"/>
    <s v="https://content.staatsbibliothek-berlin.de/dc/743860241.ocr.zip"/>
    <x v="1"/>
  </r>
  <r>
    <s v="Die Schwarzwald-Reise; Eine christliche Erzählung und zugleich eine landschaftliche Beschreibung, natürliche Geographie und Geognosie des würtembergischen Schwarzwaldes ; Für die Jugend der höheren Stände"/>
    <s v="Schwarz, Eduard"/>
    <s v="Kinder- und Jugendbücher; Historische Drucke"/>
    <s v="Balz"/>
    <x v="0"/>
    <s v="PPN77096351X"/>
    <x v="76"/>
    <s v="http://resolver.staatsbibliothek-berlin.de/SBB00010A1100000000"/>
    <s v="ger"/>
    <s v="1836"/>
    <x v="0"/>
    <s v="Stuttgart"/>
    <s v="empty"/>
    <x v="0"/>
  </r>
  <r>
    <s v="Der aufrichtige Kalendermann; Ein gar kurioses und nützliches Buch Für die Jugend und den gemeinen Bürger und Bauersmann verfertiget"/>
    <s v="Steinbeck, Christoph Gottlieb"/>
    <s v="Kinder- und Jugendbücher; Historische Drucke; VD18 digital"/>
    <s v="Steinbeck; Fleischer"/>
    <x v="0"/>
    <s v="PPN766725251"/>
    <x v="77"/>
    <s v="http://resolver.staatsbibliothek-berlin.de/SBB0000F0B200000000"/>
    <s v="ger"/>
    <s v="1792"/>
    <x v="1"/>
    <s v="Langenberg ohnweit Gera; Leipzig"/>
    <s v="empty"/>
    <x v="0"/>
  </r>
  <r>
    <s v="Naturgeschichte des Pflanzenreiches in Bildern; nach der Anordnung des allgemein bekannten u. beliebten Lehrbuchs der Naturgeschichte von G[otthilf] H[einrich] v. Schubert"/>
    <s v="Schubert, Gotthilf Heinrich; Hochstetter, Christian Ferdinand"/>
    <s v="Kinder- und Jugendbücher; Historische Drucke"/>
    <s v="Schreiber"/>
    <x v="0"/>
    <s v="PPN749900172"/>
    <x v="78"/>
    <s v="http://resolver.staatsbibliothek-berlin.de/SBB0000E16800000000"/>
    <s v="fre"/>
    <s v="1865"/>
    <x v="0"/>
    <s v="Eßlingen a. N."/>
    <s v="https://content.staatsbibliothek-berlin.de/dc/749900172.ocr.zip"/>
    <x v="1"/>
  </r>
  <r>
    <s v="Die Hausthiere nebst ihrer Beschäftigung und Verwendung; Ein nützliches und unterhaltendes Bilderbuch für die Jugend ; Mit 80 Haupt- und Nebenbildern und erklärendem Text"/>
    <m/>
    <s v="Kinder- und Jugendbücher; Historische Drucke"/>
    <s v="Zeh"/>
    <x v="0"/>
    <s v="PPN756434564"/>
    <x v="79"/>
    <s v="http://resolver.staatsbibliothek-berlin.de/SBB0000EA8E00000000"/>
    <s v="ger"/>
    <s v="1846"/>
    <x v="0"/>
    <s v="Nürnberg"/>
    <s v="empty"/>
    <x v="0"/>
  </r>
  <r>
    <s v="Die Jugendspiele; ein Leitfaden bei der Einführung und Übung von Turn- und Jugendspielen"/>
    <s v="Eitner, Gustav"/>
    <s v="Kinder- und Jugendbücher"/>
    <s v="Voigtländer"/>
    <x v="0"/>
    <s v="PPN745185738"/>
    <x v="80"/>
    <s v="http://resolver.staatsbibliothek-berlin.de/SBB0000D64600000000"/>
    <s v="ger"/>
    <s v="1890"/>
    <x v="0"/>
    <s v="Kreuznach [u.a.]"/>
    <s v="https://content.staatsbibliothek-berlin.de/dc/745185738.ocr.zip"/>
    <x v="1"/>
  </r>
  <r>
    <s v="Das Mikroskop; mit 90 Abbildungen"/>
    <s v="Schertel, Sigmund"/>
    <s v="Kinder- und Jugendbücher; Historische Drucke"/>
    <s v="Union Dt. Verlagsges."/>
    <x v="0"/>
    <s v="PPN741301490"/>
    <x v="81"/>
    <s v="http://resolver.staatsbibliothek-berlin.de/SBB0000CFB500000000"/>
    <s v="ger"/>
    <s v="1900"/>
    <x v="0"/>
    <s v="Stuttgart [u.a.]"/>
    <s v="https://content.staatsbibliothek-berlin.de/dc/741301490.ocr.zip"/>
    <x v="1"/>
  </r>
  <r>
    <s v="Naturgeschichte für Kinder"/>
    <s v="Lippold, Georg Heinrich Christian; Funke, Carl Philipp"/>
    <s v="Kinder- und Jugendbücher; Historische Drucke"/>
    <s v="Kummer"/>
    <x v="0"/>
    <s v="PPN769508758"/>
    <x v="82"/>
    <s v="http://resolver.staatsbibliothek-berlin.de/SBB0000F99B00000000"/>
    <s v="ger"/>
    <s v="1827"/>
    <x v="0"/>
    <s v="Leipzig"/>
    <s v="empty"/>
    <x v="0"/>
  </r>
  <r>
    <s v="Der gewandte Zauberkünstler und Hexenmeister in Familien- und Gesellschaftskreisen; in Darstellung der lehreichsten und unterhaltendsten Kunststücke auf dem Gebiete der natürlichen Magie, der Taschen- und Kartenspieler und der Rechenkunst ; mit Bildern"/>
    <s v="Ortleb, Alexander"/>
    <s v="Kinder- und Jugendbücher; Historische Drucke"/>
    <s v="Linser"/>
    <x v="0"/>
    <s v="PPN745827632"/>
    <x v="83"/>
    <s v="http://resolver.staatsbibliothek-berlin.de/SBB0000D75C00000000"/>
    <s v="ger"/>
    <s v="1897"/>
    <x v="0"/>
    <s v="Pankow-Berlin"/>
    <s v="https://content.staatsbibliothek-berlin.de/dc/745827632.ocr.zip"/>
    <x v="1"/>
  </r>
  <r>
    <s v="Der Schmetterlingsfreund; Beschreibung d. vorzügl. mitteleurop. Schmetterlinge nebst Anl. dieselben zu fangen, deren Puppen u. Raupen aufzuziehen u. eine Samml. anzulegen ; für d. Jugend verf. ; mit 236 Abb. auf 23 Taf."/>
    <s v="Hofmann, Ernst"/>
    <s v="Kinder- und Jugendbücher"/>
    <s v="Hoffmann"/>
    <x v="0"/>
    <s v="PPN769120490"/>
    <x v="84"/>
    <s v="http://resolver.staatsbibliothek-berlin.de/SBB0000F8B000000000"/>
    <s v="ger"/>
    <s v="1883"/>
    <x v="0"/>
    <s v="Stuttgart"/>
    <s v="https://content.staatsbibliothek-berlin.de/dc/769120490.ocr.zip"/>
    <x v="1"/>
  </r>
  <r>
    <s v="Naturgeschichte Der Amphibien, Fische, Weich- und Schaalenthiere, Insekten, Würmer und Strahlenthiere in Bildern ... zum Anschauungs-Unterricht für die Jugend ... nach der ...Naturgeschichte für Schulen; mit erklärendem Texte in deutscher und französischer Sprache"/>
    <s v="Schubert, Gotthilf Heinrich"/>
    <s v="Kinder- und Jugendbücher; Historische Drucke"/>
    <s v="Schreiber &amp; Schill"/>
    <x v="0"/>
    <s v="PPN769048684"/>
    <x v="85"/>
    <s v="http://resolver.staatsbibliothek-berlin.de/SBB0000F82200000000"/>
    <s v="ger"/>
    <s v="1849"/>
    <x v="0"/>
    <s v="Eßlingen; Stuttgart"/>
    <s v="empty"/>
    <x v="0"/>
  </r>
  <r>
    <s v="Wald und Meer; Schilderungen aus dem Naturleben der Thiere und Pflanzen"/>
    <s v="Ramberg, Heinrich; Jury, Wilhelm; Schasler, Max"/>
    <s v="Kinder- und Jugendbücher; Historische Drucke"/>
    <s v="Hasselberg"/>
    <x v="0"/>
    <s v="PPN749886765"/>
    <x v="86"/>
    <s v="http://resolver.staatsbibliothek-berlin.de/SBB0000E15200000000"/>
    <s v="ger"/>
    <s v="1853"/>
    <x v="0"/>
    <s v="Berlin"/>
    <s v="https://content.staatsbibliothek-berlin.de/dc/749886765.ocr.zip"/>
    <x v="1"/>
  </r>
  <r>
    <s v="Naturhistorisches Bilder- und Lese-Buch oder Erzählungen über Gegenstände aus den drei Reichen der Natur; Nebst 300 illuminirten Abbildungen von [Konrad] Horny und einer kurzen Erklärung derselben in Versen"/>
    <s v="Horny, Konrad; Glatz, Jakob"/>
    <s v="Kinder- und Jugendbücher; Historische Drucke"/>
    <s v="Frommann"/>
    <x v="0"/>
    <s v="PPN769046053"/>
    <x v="87"/>
    <s v="http://resolver.staatsbibliothek-berlin.de/SBB0000F81F00000000"/>
    <s v="ger"/>
    <s v="1803"/>
    <x v="0"/>
    <s v="Jena"/>
    <s v="empty"/>
    <x v="0"/>
  </r>
  <r>
    <s v="Das Spiel im Zimmer; eine reichhaltige Sammlung ausgewählter Spiele zum Gebrauche für jung und alt, für den Einzelnen, wie für kleinere und größere Kreise"/>
    <s v="Mittenzwey, L."/>
    <s v="Kinder- und Jugendbücher"/>
    <s v="Merseburger"/>
    <x v="0"/>
    <s v="PPN745139965"/>
    <x v="88"/>
    <s v="http://resolver.staatsbibliothek-berlin.de/SBB0000D5E900000000"/>
    <s v="ger"/>
    <s v="1887"/>
    <x v="0"/>
    <s v="Leipzig"/>
    <s v="https://content.staatsbibliothek-berlin.de/dc/745139965.ocr.zip"/>
    <x v="1"/>
  </r>
  <r>
    <s v="Der Weltumsegler. Oder Reise durch alle fünf Theile der Erde mit vorzüglicher Hinsicht auf ihre Bewohner, auf die Schönheiten und Merkwürdigkeiten der Natur und Kunst [et]c.; Zum Selbstunterricht der Jugend zweckmäßig abgefasst"/>
    <s v="Schäfer, Daniel F."/>
    <s v="Kinder- und Jugendbücher"/>
    <s v="Oehmigke"/>
    <x v="1"/>
    <s v="PPN727852981"/>
    <x v="89"/>
    <s v="http://resolver.staatsbibliothek-berlin.de/SBB0001554600000000"/>
    <s v="ger"/>
    <s v="1801"/>
    <x v="0"/>
    <s v="Berlin"/>
    <s v="empty"/>
    <x v="0"/>
  </r>
  <r>
    <s v="Reise durch das Berner Oberland nach Unterwalden; für die Jugend beschrieben"/>
    <s v="Lory, G.; Burgdorfer, D.; Meisner, Friedrich"/>
    <s v="Kinder- und Jugendbücher"/>
    <s v="Burgdorfer"/>
    <x v="2"/>
    <s v="PPN770944965"/>
    <x v="90"/>
    <s v="http://resolver.staatsbibliothek-berlin.de/SBB000109F000020000"/>
    <s v="ger"/>
    <s v="1821"/>
    <x v="0"/>
    <s v="Bern"/>
    <s v="empty"/>
    <x v="0"/>
  </r>
  <r>
    <s v="Conversations-Lexicon für die Jugend"/>
    <m/>
    <s v="Kinder- und Jugendbücher; Historische Drucke"/>
    <s v="Goedsche"/>
    <x v="2"/>
    <s v="PPN766562786"/>
    <x v="91"/>
    <s v="http://resolver.staatsbibliothek-berlin.de/SBB0000EF8800020000"/>
    <s v="ger"/>
    <s v="1840"/>
    <x v="0"/>
    <s v="Meissen"/>
    <s v="empty"/>
    <x v="0"/>
  </r>
  <r>
    <s v="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
    <s v="Bertuch, Friedrich Justin"/>
    <s v="Kinder- und Jugendbücher; Historische Drucke"/>
    <s v="Bohmann"/>
    <x v="1"/>
    <s v="PPN803797397"/>
    <x v="92"/>
    <s v="http://resolver.staatsbibliothek-berlin.de/SBB0001793700000000"/>
    <s v="ger"/>
    <s v="1822"/>
    <x v="0"/>
    <s v="Prag"/>
    <s v="empty"/>
    <x v="0"/>
  </r>
  <r>
    <s v="Der kleine Physiker, oder Unterhaltungen über natürliche Dinge, für Kinder"/>
    <s v="Höpfner, Adolf Friedrich"/>
    <s v="Kinder- und Jugendbücher"/>
    <s v="Keyser"/>
    <x v="2"/>
    <s v="PPN746626002"/>
    <x v="93"/>
    <s v="http://resolver.staatsbibliothek-berlin.de/SBB0000DB6F00020000"/>
    <s v="ger"/>
    <s v="1804"/>
    <x v="0"/>
    <s v="Erfurt"/>
    <s v="empty"/>
    <x v="0"/>
  </r>
  <r>
    <s v="Der technologische Jugendfreund oder Unterhaltende Wanderungen in die Werkstätte der Künstler und Handwerker, zur nöthigen Kenntniß derselben"/>
    <s v="Blasche, Bernhard Heinrich"/>
    <s v="Kinder- und Jugendbücher"/>
    <s v="Wilmans"/>
    <x v="2"/>
    <s v="PPN770196195"/>
    <x v="94"/>
    <s v="http://resolver.staatsbibliothek-berlin.de/SBB0001038200010000"/>
    <s v="ger"/>
    <s v="1804"/>
    <x v="0"/>
    <s v="Frankfurt am Mayn"/>
    <s v="empty"/>
    <x v="0"/>
  </r>
  <r>
    <s v="Tempel der Natur und Kunst"/>
    <s v="Hirschmann, C. A."/>
    <s v="Kinder- und Jugendbücher"/>
    <s v="Tauchnitz"/>
    <x v="2"/>
    <s v="PPN781903688"/>
    <x v="95"/>
    <s v="http://resolver.staatsbibliothek-berlin.de/SBB0001568700050000"/>
    <s v="ger"/>
    <s v="1805"/>
    <x v="0"/>
    <s v="Leipzig"/>
    <s v="empty"/>
    <x v="0"/>
  </r>
  <r>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Poppe, Johann Heinrich Moritz"/>
    <s v="Kinder- und Jugendbücher; Historische Drucke"/>
    <s v="Wilmans"/>
    <x v="2"/>
    <s v="PPN746345666"/>
    <x v="96"/>
    <s v="http://resolver.staatsbibliothek-berlin.de/SBB0000D8D300010000"/>
    <s v="ger"/>
    <s v="1821"/>
    <x v="0"/>
    <s v="Frankfurt am Main"/>
    <s v="empty"/>
    <x v="0"/>
  </r>
  <r>
    <s v="Naturgeschichte für die deutsche Jugend"/>
    <s v="Hochstetter, Christian Ferdinand; Gebauer, Christian August"/>
    <s v="Kinder- und Jugendbücher; Historische Drucke"/>
    <s v="Löflund"/>
    <x v="2"/>
    <s v="PPN769087779"/>
    <x v="97"/>
    <s v="http://resolver.staatsbibliothek-berlin.de/SBB0000F85900010000"/>
    <s v="ger"/>
    <s v="1829"/>
    <x v="0"/>
    <s v="Stuttgart"/>
    <s v="empty"/>
    <x v="0"/>
  </r>
  <r>
    <s v="Spiel und Sport; das Buch der gesellschaftlichen Unterhaltungen und Vergnügungen, der körperlichen Uebungen, ritterlichen Erholungen und Künste ; in zwei Abtheilungen"/>
    <s v="Georgens, Jan Daniel"/>
    <s v="Kinder- und Jugendbücher"/>
    <s v="Spamer"/>
    <x v="1"/>
    <s v="PPN745169724"/>
    <x v="98"/>
    <s v="http://resolver.staatsbibliothek-berlin.de/SBB0000D62500000000"/>
    <s v="ger"/>
    <s v="1882"/>
    <x v="0"/>
    <s v="Leipzig; Berlin"/>
    <s v="empty"/>
    <x v="0"/>
  </r>
  <r>
    <s v="Reisen in dem Mittelmeere und in einigen der angränzenden Länder ; Theil 4"/>
    <s v="Richter, Theodor Friedrich Maximilian"/>
    <s v="Kinder- und Jugendbücher"/>
    <s v="Arnold"/>
    <x v="2"/>
    <s v="PPN781607434"/>
    <x v="99"/>
    <s v="http://resolver.staatsbibliothek-berlin.de/SBB000155EB00090000"/>
    <s v="ger"/>
    <s v="1829"/>
    <x v="0"/>
    <s v="Dresden"/>
    <s v="empty"/>
    <x v="0"/>
  </r>
  <r>
    <s v="Physikalischer Kinderfreund"/>
    <s v="Vieth, Gerhard Ulrich Anton"/>
    <s v="Kinder- und Jugendbücher; Historische Drucke"/>
    <s v="Barth"/>
    <x v="2"/>
    <s v="PPN751110981"/>
    <x v="100"/>
    <s v="http://resolver.staatsbibliothek-berlin.de/SBB0000E47700000000"/>
    <s v="ger"/>
    <s v="1801"/>
    <x v="0"/>
    <s v="Leipzig"/>
    <s v="empty"/>
    <x v="0"/>
  </r>
  <r>
    <s v="Orbis pictus"/>
    <s v="Lauckhard, Carl F."/>
    <s v="Kinder- und Jugendbücher"/>
    <s v="Günther"/>
    <x v="2"/>
    <s v="PPN746212909"/>
    <x v="101"/>
    <s v="http://resolver.staatsbibliothek-berlin.de/SBB0000D82E00010000"/>
    <s v="ger"/>
    <s v="1872"/>
    <x v="0"/>
    <s v="Leipzig"/>
    <s v="https://content.staatsbibliothek-berlin.de/dc/746212909.ocr.zip"/>
    <x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x v="2"/>
    <s v="PPN742433056"/>
    <x v="102"/>
    <s v="http://resolver.staatsbibliothek-berlin.de/SBB0000D16100020000"/>
    <s v="ger"/>
    <s v="1873"/>
    <x v="0"/>
    <s v="Leipzig"/>
    <s v="https://content.staatsbibliothek-berlin.de/dc/742433056.ocr.zip"/>
    <x v="1"/>
  </r>
  <r>
    <s v="Der technologische Jugendfreund oder Unterhaltende Wanderungen in die Werkstätte der Künstler und Handwerker, zur nöthigen Kenntniß derselben"/>
    <s v="Blasche, Bernhard Heinrich"/>
    <s v="Kinder- und Jugendbücher"/>
    <s v="Friedrich Wilmans"/>
    <x v="2"/>
    <s v="PPN770197566"/>
    <x v="103"/>
    <s v="http://resolver.staatsbibliothek-berlin.de/SBB0001038200020000"/>
    <s v="ger"/>
    <s v="1806"/>
    <x v="0"/>
    <s v="Frankfurt am Mayn"/>
    <s v="empty"/>
    <x v="0"/>
  </r>
  <r>
    <s v="Nord-Asien und die Kaukasische Landenge; mit acht illuminirten Kupfertafeln"/>
    <s v="Schäffer, Daniel F."/>
    <s v="Kinder- und Jugendbücher"/>
    <s v="Oehmigke"/>
    <x v="2"/>
    <s v="PPN781266564"/>
    <x v="104"/>
    <s v="http://resolver.staatsbibliothek-berlin.de/SBB0001554600040000"/>
    <s v="ger"/>
    <s v="1806"/>
    <x v="0"/>
    <s v="Berlin"/>
    <s v="empty"/>
    <x v="0"/>
  </r>
  <r>
    <s v="Alräunchens Kräuterbuch"/>
    <s v="Reichlin-Meldegg, Adolfine"/>
    <s v="Kinder- und Jugendbücher; Historische Drucke"/>
    <s v="Huttler"/>
    <x v="2"/>
    <s v="PPN770197698"/>
    <x v="105"/>
    <s v="http://resolver.staatsbibliothek-berlin.de/SBB0001037700030000"/>
    <s v="ger"/>
    <s v="1884"/>
    <x v="0"/>
    <s v="München"/>
    <s v="https://content.staatsbibliothek-berlin.de/dc/770197698.ocr.zip"/>
    <x v="1"/>
  </r>
  <r>
    <s v="Tempel der Natur und Kunst"/>
    <s v="Hirschmann, C. A."/>
    <s v="Kinder- und Jugendbücher"/>
    <s v="Tauchnitz"/>
    <x v="2"/>
    <s v="PPN781887542"/>
    <x v="106"/>
    <s v="http://resolver.staatsbibliothek-berlin.de/SBB0001568700010000"/>
    <s v="ger"/>
    <s v="1802"/>
    <x v="0"/>
    <s v="Leipzig"/>
    <s v="empty"/>
    <x v="0"/>
  </r>
  <r>
    <s v="Spectaculum Naturae &amp; Artium"/>
    <m/>
    <s v="Kinder- und Jugendbücher"/>
    <s v="Winter"/>
    <x v="2"/>
    <s v="PPN689617879"/>
    <x v="107"/>
    <s v="http://resolver.staatsbibliothek-berlin.de/SBB0000804F00020000"/>
    <s v="ita"/>
    <s v="1765"/>
    <x v="0"/>
    <s v="Berlin"/>
    <s v="empty"/>
    <x v="0"/>
  </r>
  <r>
    <s v="Schmetterlings-Cabinet für Kinder, oder kurze Beschreibung der europäischen Schmetterlinge"/>
    <s v="Vogel, Christian Friedrich"/>
    <s v="Kinder- und Jugendbücher; Historische Drucke"/>
    <s v="Vogel"/>
    <x v="2"/>
    <s v="PPN769363601"/>
    <x v="108"/>
    <s v="http://resolver.staatsbibliothek-berlin.de/SBB0000F95100030000"/>
    <s v="ger"/>
    <s v="1827"/>
    <x v="0"/>
    <s v="Leipzig"/>
    <s v="empty"/>
    <x v="0"/>
  </r>
  <r>
    <s v="T. F. M. Richters Reisen zu Wasser und zu Lande; in den Jahren 1805 - 1817 ; für die reifere Jugend zur Belehrung, und zur Unterhaltung für Jedermann"/>
    <s v="Richter, Theodor Friedrich Maximilian"/>
    <s v="Kinder- und Jugendbücher"/>
    <s v="Arnold"/>
    <x v="1"/>
    <s v="PPN781289254"/>
    <x v="109"/>
    <s v="http://resolver.staatsbibliothek-berlin.de/SBB0001556300000000"/>
    <s v="ger"/>
    <s v="1831"/>
    <x v="0"/>
    <s v="Dresden [u.a.]"/>
    <s v="empty"/>
    <x v="0"/>
  </r>
  <r>
    <s v="Erste Blikke in den weiblichen Wirkungskreis; Ein Bilderbuch zur ersten Kenntniß häuslicher Geschäfte für gute Töchter"/>
    <s v="Seidel, C. A."/>
    <s v="Kinder- und Jugendbücher; Historische Drucke"/>
    <s v="Leo"/>
    <x v="1"/>
    <s v="PPN770508960"/>
    <x v="110"/>
    <s v="http://resolver.staatsbibliothek-berlin.de/SBB000104EC00000000"/>
    <s v="ger"/>
    <s v="1802"/>
    <x v="0"/>
    <s v="Leipzig"/>
    <s v="empty"/>
    <x v="0"/>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x v="2"/>
    <s v="PPN742430650"/>
    <x v="111"/>
    <s v="http://resolver.staatsbibliothek-berlin.de/SBB0000D16100010000"/>
    <s v="ger"/>
    <s v="1873"/>
    <x v="0"/>
    <s v="Leipzig"/>
    <s v="https://content.staatsbibliothek-berlin.de/dc/742430650.ocr.zip"/>
    <x v="1"/>
  </r>
  <r>
    <s v="Die denkwürdigsten Erfindungen bis zu Ende des achtzehnten Jahrhunderts; für die reifere Jugend dargestellt ; mit 176 Ill."/>
    <s v="Pieper, G. R.; Dressel, A.; Thomas, Louis"/>
    <s v="Kinder- und Jugendbücher; Historische Drucke"/>
    <s v="Spamer"/>
    <x v="2"/>
    <s v="PPN745122019"/>
    <x v="112"/>
    <s v="http://resolver.staatsbibliothek-berlin.de/SBB0000D5A200010000"/>
    <s v="ger"/>
    <s v="1907"/>
    <x v="0"/>
    <s v="Leipzig"/>
    <s v="https://content.staatsbibliothek-berlin.de/dc/745122019.ocr.zip"/>
    <x v="1"/>
  </r>
  <r>
    <s v="... welcher die allgemeine Einleitung und die deutschen Bundesstaaten enthält"/>
    <s v="Bilfinger, C. F."/>
    <s v="Kinder- und Jugendbücher; Historische Drucke"/>
    <s v="Osiander"/>
    <x v="2"/>
    <s v="PPN771067801"/>
    <x v="113"/>
    <s v="http://resolver.staatsbibliothek-berlin.de/SBB00010AB300010000"/>
    <s v="ger"/>
    <s v="1827"/>
    <x v="0"/>
    <s v="Tübingen"/>
    <s v="empty"/>
    <x v="0"/>
  </r>
  <r>
    <s v="Neuer Jugendfreund, oder Ernst und Scherz in lehrreichen Gesprächen, Erzählungen, Anecdoten, Briefen usf. für die gebildete und erwachsene Jugend und ihre Freunde"/>
    <s v="Heyse, Johann Christian August"/>
    <s v="Kinder- und Jugendbücher"/>
    <s v="Hoffmann"/>
    <x v="2"/>
    <s v="PPN770075819"/>
    <x v="114"/>
    <s v="http://resolver.staatsbibliothek-berlin.de/SBB000102A100020000"/>
    <s v="ger"/>
    <s v="1801"/>
    <x v="0"/>
    <s v="Hamburg"/>
    <s v="empty"/>
    <x v="0"/>
  </r>
  <r>
    <s v="Contenant ce qui regarde le ciel, &amp; les liaisons des différentes parties de l'univers avec les besoins de l'homme"/>
    <s v="Schley, J. Y.; Pluche, Noël Antoine"/>
    <s v="Kinder- und Jugendbücher; Historische Drucke"/>
    <s v="Neaulme"/>
    <x v="2"/>
    <s v="PPN751746126"/>
    <x v="115"/>
    <s v="http://resolver.staatsbibliothek-berlin.de/SBB0000E5C000070000"/>
    <s v="fre"/>
    <s v="1746"/>
    <x v="0"/>
    <s v="La Haye"/>
    <s v="https://content.staatsbibliothek-berlin.de/dc/751746126.ocr.zip"/>
    <x v="1"/>
  </r>
  <r>
    <s v="Physikalischer Kinderfreund"/>
    <s v="Vieth, Gerhard Ulrich Anton"/>
    <s v="Kinder- und Jugendbücher; Historische Drucke"/>
    <s v="Barth"/>
    <x v="2"/>
    <s v="PPN751111716"/>
    <x v="116"/>
    <s v="http://resolver.staatsbibliothek-berlin.de/SBB0000E47900000000"/>
    <s v="ger"/>
    <s v="1802"/>
    <x v="0"/>
    <s v="Leipzig"/>
    <s v="empty"/>
    <x v="0"/>
  </r>
  <r>
    <s v="T. F. M. Richters Reisen zu Wasser und zu Lande, in den Jahren 1805-1817; für die reifere Jugend zur Belehrung und zur Unterhaltung für Jedermann"/>
    <s v="Richter, Theodor Friedrich Maximilian"/>
    <s v="Kinder- und Jugendbücher"/>
    <s v="Arnold"/>
    <x v="1"/>
    <s v="PPN781545072"/>
    <x v="117"/>
    <s v="http://resolver.staatsbibliothek-berlin.de/SBB000155EB00000000"/>
    <s v="ger"/>
    <s v="1821"/>
    <x v="0"/>
    <s v="Dresden"/>
    <s v="empty"/>
    <x v="0"/>
  </r>
  <r>
    <s v="Schmetterlings-Cabinet für Kinder, oder kurze Beschreibung der europäischen Schmetterlinge; nebst einer Anweisung welche zu fangen, aufzubewahren und aus Raupen zu ziehen ; mit in Kupfer gestochenen und illuminierten Abbildungen"/>
    <s v="Vogel, Christian Friedrich"/>
    <s v="Kinder- und Jugendbücher; Historische Drucke"/>
    <s v="Vogel"/>
    <x v="1"/>
    <s v="PPN76936182X"/>
    <x v="118"/>
    <s v="http://resolver.staatsbibliothek-berlin.de/SBB0000F95100000000"/>
    <s v="ger"/>
    <s v="1822"/>
    <x v="0"/>
    <s v="Leipzig"/>
    <s v="empty"/>
    <x v="0"/>
  </r>
  <r>
    <s v="Physikalischer Kinderfreund"/>
    <s v="Vieth, Gerhard Ulrich Anton"/>
    <s v="Kinder- und Jugendbücher; Historische Drucke"/>
    <s v="Barth"/>
    <x v="1"/>
    <s v="PPN751104833"/>
    <x v="119"/>
    <s v="http://resolver.staatsbibliothek-berlin.de/SBB0000E46300000000"/>
    <s v="ger"/>
    <s v="1798"/>
    <x v="0"/>
    <s v="Leipzig"/>
    <s v="empty"/>
    <x v="0"/>
  </r>
  <r>
    <s v="Contenant Ce Qui Regarde l'Homme en Société"/>
    <s v="LeBas, J. P.; Pluche, Noel A."/>
    <s v="Kinder- und Jugendbücher; Historische Drucke"/>
    <s v="Estienne"/>
    <x v="2"/>
    <s v="PPN757230822"/>
    <x v="120"/>
    <s v="http://resolver.staatsbibliothek-berlin.de/SBB0000EB9B00030000"/>
    <s v="fre"/>
    <s v="1770"/>
    <x v="0"/>
    <s v="Paris"/>
    <s v="empty"/>
    <x v="0"/>
  </r>
  <r>
    <s v="Physikalischer Kinderfreund"/>
    <s v="Vieth, Gerhard Ulrich Anton"/>
    <s v="Kinder- und Jugendbücher; Historische Drucke"/>
    <s v="Barth"/>
    <x v="2"/>
    <s v="PPN751107697"/>
    <x v="121"/>
    <s v="http://resolver.staatsbibliothek-berlin.de/SBB0000E46B00000000"/>
    <s v="ger"/>
    <s v="1798"/>
    <x v="0"/>
    <s v="Leipzig"/>
    <s v="empty"/>
    <x v="0"/>
  </r>
  <r>
    <s v="Für den Lehrer"/>
    <s v="Neumann, Gustav Friedrich Ludwig"/>
    <s v="Kinder- und Jugendbücher; Historische Drucke"/>
    <s v="Plahn"/>
    <x v="2"/>
    <s v="PPN768525675"/>
    <x v="122"/>
    <s v="http://resolver.staatsbibliothek-berlin.de/SBB0000F69D00010000"/>
    <s v="ger"/>
    <s v="1834"/>
    <x v="0"/>
    <s v="Berlin"/>
    <s v="empty"/>
    <x v="0"/>
  </r>
  <r>
    <s v="Le Cabinet du jeune naturaliste, ou tableaux intéressans de l'histoire des animaux ..."/>
    <s v="Smith, Thomas; Antoine, A.; Alyon, Pierre Philippe"/>
    <s v="Kinder- und Jugendbücher; Historische Drucke"/>
    <s v="Bellavoine"/>
    <x v="2"/>
    <s v="PPN750209321"/>
    <x v="123"/>
    <s v="http://resolver.staatsbibliothek-berlin.de/SBB0000E26400000000"/>
    <s v="fre"/>
    <s v="1830"/>
    <x v="0"/>
    <s v="Paris"/>
    <s v="empty"/>
    <x v="0"/>
  </r>
  <r>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Poppe, Johann Heinrich Moritz"/>
    <s v="Kinder- und Jugendbücher; Historische Drucke"/>
    <s v="Wilmans"/>
    <x v="2"/>
    <s v="PPN746348479"/>
    <x v="124"/>
    <s v="http://resolver.staatsbibliothek-berlin.de/SBB0000D8D300040000"/>
    <s v="ger"/>
    <s v="1816"/>
    <x v="0"/>
    <s v="Frankfurt a. M."/>
    <s v="empty"/>
    <x v="0"/>
  </r>
  <r>
    <s v="Kleine Weltkunde, oder das Wissenswertheste aus der Erdkunde, Geschichte, Naturbeschreibung, Naturlehre, Gewerb-, Himmels- und Menschenkunde als ein Unterrichtsgegenstand; ein Lehr- und Lesebuch für den ersten Realunterricht"/>
    <s v="Neumann, Gustav Friedrich Ludwig"/>
    <s v="Kinder- und Jugendbücher; Historische Drucke"/>
    <s v="Plahn"/>
    <x v="1"/>
    <s v="PPN768525349"/>
    <x v="125"/>
    <s v="http://resolver.staatsbibliothek-berlin.de/SBB0000F69D00000000"/>
    <s v="ger"/>
    <s v="1834"/>
    <x v="0"/>
    <s v="Berlin"/>
    <s v="empty"/>
    <x v="0"/>
  </r>
  <r>
    <s v="Physikalischer Kinderfreund"/>
    <s v="Vieth, Gerhard Ulrich Anton"/>
    <s v="Kinder- und Jugendbücher; Historische Drucke"/>
    <s v="Barth"/>
    <x v="2"/>
    <s v="PPN751105538"/>
    <x v="126"/>
    <s v="http://resolver.staatsbibliothek-berlin.de/SBB0000E46300010000"/>
    <s v="ger"/>
    <s v="1798"/>
    <x v="0"/>
    <s v="Leipzig"/>
    <s v="empty"/>
    <x v="0"/>
  </r>
  <r>
    <s v="Reisen und Abentheuer Rolando's und seiner Gefährten"/>
    <s v="Jauffret, ..."/>
    <s v="Kinder- und Jugendbücher"/>
    <s v="Gädicke"/>
    <x v="2"/>
    <s v="PPN770976719"/>
    <x v="127"/>
    <s v="http://resolver.staatsbibliothek-berlin.de/SBB00010A2B00050000"/>
    <s v="ger"/>
    <s v="1802"/>
    <x v="0"/>
    <s v="Weimar"/>
    <s v="empty"/>
    <x v="0"/>
  </r>
  <r>
    <s v="Die neueren Entdeckungsreisen; für die Jugend"/>
    <s v="Hoffmann, C. W.; Kell, Julius"/>
    <s v="Kinder- und Jugendbücher"/>
    <s v="Meißner"/>
    <x v="1"/>
    <s v="PPN781824788"/>
    <x v="128"/>
    <s v="http://resolver.staatsbibliothek-berlin.de/SBB0001566B00000000"/>
    <s v="ger"/>
    <s v="1848"/>
    <x v="0"/>
    <s v="Leipzig"/>
    <s v="empty"/>
    <x v="0"/>
  </r>
  <r>
    <s v="Bemerkungen über England und Reise nach Sicilien, mit besonderer Hinsicht auf den Charakter und die Lebensart der Seeleute"/>
    <s v="Richter, Theodor Friedrich Maximilian"/>
    <s v="Kinder- und Jugendbücher"/>
    <s v="Arnold"/>
    <x v="2"/>
    <s v="PPN781338042"/>
    <x v="129"/>
    <s v="http://resolver.staatsbibliothek-berlin.de/SBB0001556300070000"/>
    <s v="ger"/>
    <s v="1831"/>
    <x v="0"/>
    <s v="Dresden [u.a.]"/>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s v="Wilmans"/>
    <x v="2"/>
    <s v="PPN746349025"/>
    <x v="130"/>
    <s v="http://resolver.staatsbibliothek-berlin.de/SBB0000D8D300050000"/>
    <s v="ger"/>
    <s v="1815"/>
    <x v="0"/>
    <s v="Frankfurt a. M."/>
    <s v="empty"/>
    <x v="0"/>
  </r>
  <r>
    <s v="Voigt &amp; Günther's Orbis pictus; Bilderbuch zur Anschauung und Belehrung"/>
    <s v="Lauckhard, Carl F."/>
    <s v="Kinder- und Jugendbücher; Historische Drucke"/>
    <s v="Voigt &amp; Günther"/>
    <x v="2"/>
    <s v="PPN77034819X"/>
    <x v="131"/>
    <s v="http://resolver.staatsbibliothek-berlin.de/SBB0000D82E00030000"/>
    <s v="ger"/>
    <s v="1857"/>
    <x v="0"/>
    <s v="Leipzig"/>
    <s v="https://content.staatsbibliothek-berlin.de/dc/77034819X.ocr.zip"/>
    <x v="1"/>
  </r>
  <r>
    <s v="Der kleine Physiker, oder Unterhaltungen über natürliche Dinge, für Kinder"/>
    <s v="Höpfner, Adolf Friedrich"/>
    <s v="Kinder- und Jugendbücher"/>
    <s v="Keyser"/>
    <x v="1"/>
    <s v="PPN746624832"/>
    <x v="132"/>
    <s v="http://resolver.staatsbibliothek-berlin.de/SBB0000DB6F00000000"/>
    <s v="ger"/>
    <s v="1803"/>
    <x v="0"/>
    <s v="Erfurt"/>
    <s v="empty"/>
    <x v="0"/>
  </r>
  <r>
    <s v="Rinaldo's Reisen durch Deutschland"/>
    <s v="Poratzky, Leopold; Meynier, Johann Heinrich"/>
    <s v="Kinder- und Jugendbücher; Historische Drucke"/>
    <s v="Cnobloch"/>
    <x v="2"/>
    <s v="PPN771011113"/>
    <x v="133"/>
    <s v="http://resolver.staatsbibliothek-berlin.de/SBB00010A5800010000"/>
    <s v="ger"/>
    <s v="1826"/>
    <x v="0"/>
    <s v="Leipzig"/>
    <s v="empty"/>
    <x v="0"/>
  </r>
  <r>
    <s v="La science en miniature ou collection des arts et métiers utiles"/>
    <s v="Bertin, Théodor Pierre"/>
    <s v="Kinder- und Jugendbücher; Historische Drucke"/>
    <s v="Imprimerie De Brasseur Ainé"/>
    <x v="2"/>
    <s v="PPN756723795"/>
    <x v="134"/>
    <s v="http://resolver.staatsbibliothek-berlin.de/SBB0000EBFE00010000"/>
    <s v="fre"/>
    <s v="1810"/>
    <x v="0"/>
    <s v="Paris"/>
    <s v="empty"/>
    <x v="0"/>
  </r>
  <r>
    <s v="Rinaldo's Reisen durch Deutschland; Ein Unterhaltungsbuch für die Jugend zur Beförderung der Vaterlandskunde"/>
    <s v="Meynier, Johann Heinrich"/>
    <s v="Kinder- und Jugendbücher; Historische Drucke"/>
    <s v="Cnobloch"/>
    <x v="1"/>
    <s v="PPN77101046X"/>
    <x v="135"/>
    <s v="http://resolver.staatsbibliothek-berlin.de/SBB00010A5800000000"/>
    <s v="ger"/>
    <s v="1826"/>
    <x v="0"/>
    <s v="Leipzig"/>
    <s v="empty"/>
    <x v="0"/>
  </r>
  <r>
    <s v="Otto von Kotzebue's neue Reise um die Welt in den Jahren 1823 bis 1826; mit 4 Stahlstichen"/>
    <s v="Hoffmann, C. W."/>
    <s v="Kinder- und Jugendbücher"/>
    <s v="Meißner"/>
    <x v="2"/>
    <s v="PPN781827620"/>
    <x v="136"/>
    <s v="http://resolver.staatsbibliothek-berlin.de/SBB0001566B00010000"/>
    <s v="ger"/>
    <s v="1848"/>
    <x v="0"/>
    <s v="Leipzig"/>
    <s v="empty"/>
    <x v="0"/>
  </r>
  <r>
    <s v="Physikalischer Kinderfreund"/>
    <s v="Vieth, Gerhard Ulrich Anton"/>
    <s v="Kinder- und Jugendbücher; Historische Drucke"/>
    <s v="Barth"/>
    <x v="2"/>
    <s v="PPN751115118"/>
    <x v="137"/>
    <s v="http://resolver.staatsbibliothek-berlin.de/SBB0000E46300050000"/>
    <s v="ger"/>
    <s v="1806"/>
    <x v="0"/>
    <s v="Leipzig"/>
    <s v="empty"/>
    <x v="0"/>
  </r>
  <r>
    <s v="Alräunchens Kräuterbuch; darinnen in drei gesonderten Theilen enthalten sind die getreulichen Conterfeiungen verschiedener Kräutlein und Blumen, so in besonderer Beziehung zum Menschengeschlecht stehen, sei es nun ihrer Wirkung oder ihrem Namen nach ..."/>
    <s v="Reichlin-Meldegg, Adolfine"/>
    <s v="Kinder- und Jugendbücher; Historische Drucke"/>
    <s v="Huttler"/>
    <x v="1"/>
    <s v="PPN770192750"/>
    <x v="138"/>
    <s v="http://resolver.staatsbibliothek-berlin.de/SBB0001037700000000"/>
    <s v="ger"/>
    <s v="1882"/>
    <x v="0"/>
    <s v="München"/>
    <s v="empty"/>
    <x v="0"/>
  </r>
  <r>
    <s v="Spectaculum Naturae &amp; Artium"/>
    <m/>
    <s v="Kinder- und Jugendbücher"/>
    <s v="Winter"/>
    <x v="2"/>
    <s v="PPN689617615"/>
    <x v="139"/>
    <s v="http://resolver.staatsbibliothek-berlin.de/SBB0000804F00010000"/>
    <s v="ita"/>
    <s v="1761"/>
    <x v="0"/>
    <s v="Berlin"/>
    <s v="empty"/>
    <x v="0"/>
  </r>
  <r>
    <s v="Denkwürdigste Erfindungen"/>
    <s v="Thomas, Louis"/>
    <s v="Kinder- und Jugendbücher; Historische Drucke"/>
    <s v="Spamer"/>
    <x v="1"/>
    <s v="PPN745121594"/>
    <x v="140"/>
    <s v="http://resolver.staatsbibliothek-berlin.de/SBB0000D5A200000000"/>
    <s v="ger"/>
    <s v="1895"/>
    <x v="0"/>
    <s v="Leipzig"/>
    <s v="empty"/>
    <x v="0"/>
  </r>
  <r>
    <s v="Verunglückte Reise von Hamburg nach St. Thomas und Rückkehr über New-York und Kopenhagen; mit besonderer Hinsicht auf den Charakter und die Lebensart der Seeleute"/>
    <s v="Richter, Theodor Friedrich Maximilian"/>
    <s v="Kinder- und Jugendbücher"/>
    <s v="Arnold"/>
    <x v="2"/>
    <s v="PPN781290953"/>
    <x v="141"/>
    <s v="http://resolver.staatsbibliothek-berlin.de/SBB0001556300030000"/>
    <s v="ger"/>
    <s v="1831"/>
    <x v="0"/>
    <s v="Dresden [u.a.]"/>
    <s v="empty"/>
    <x v="0"/>
  </r>
  <r>
    <s v="Die Wunderwerke der Welt oder die schönsten Werke der Natur und des Menschen; Ein Unterhaltungsbuch für die erwachsenere Jugend zur Erweckung des Nachdenkens und Ausbildung höherer Natur- und Lebens-Ansichten"/>
    <s v="Propiac, Catherine Joseph Ferdinand Girard; Kuhn, August"/>
    <s v="Kinder- und Jugendbücher; Historische Drucke"/>
    <s v="Schlesinger"/>
    <x v="1"/>
    <s v="PPN768535638"/>
    <x v="142"/>
    <s v="http://resolver.staatsbibliothek-berlin.de/SBB0000F6A900000000"/>
    <s v="ger"/>
    <s v="1823"/>
    <x v="0"/>
    <s v="Berlin"/>
    <s v="empty"/>
    <x v="0"/>
  </r>
  <r>
    <s v="Der technologische Jugendfreund oder Unterhaltende Wanderungen in die Werkstätte der Künstler und Handwerker, zur nöthigen Kenntniß derselben"/>
    <s v="Blasche, Bernhard Heinrich"/>
    <s v="Kinder- und Jugendbücher"/>
    <s v="Friedrich Wilmans"/>
    <x v="1"/>
    <s v="PPN77019558X"/>
    <x v="143"/>
    <s v="http://resolver.staatsbibliothek-berlin.de/SBB0001038200000000"/>
    <s v="ger"/>
    <s v="1804"/>
    <x v="0"/>
    <s v="Frankfurt am Mayn"/>
    <s v="empty"/>
    <x v="0"/>
  </r>
  <r>
    <s v="Contenant l'histoire de la physique expérimentale"/>
    <s v="Pluche, Noël Antoine"/>
    <s v="Kinder- und Jugendbücher; Historische Drucke"/>
    <s v="Neaulme"/>
    <x v="2"/>
    <s v="PPN751898899"/>
    <x v="144"/>
    <s v="http://resolver.staatsbibliothek-berlin.de/SBB0000E5C000080000"/>
    <s v="fre"/>
    <s v="1746"/>
    <x v="0"/>
    <s v="La Haye"/>
    <s v="empty"/>
    <x v="0"/>
  </r>
  <r>
    <s v="Conversations-Lexicon für die Jugend; in 24 Lieferungen"/>
    <m/>
    <s v="Kinder- und Jugendbücher; Historische Drucke"/>
    <s v="Goedsche"/>
    <x v="1"/>
    <s v="PPN766448436"/>
    <x v="145"/>
    <s v="http://resolver.staatsbibliothek-berlin.de/SBB0000EF8800000000"/>
    <s v="ger"/>
    <s v="1840"/>
    <x v="0"/>
    <s v="Meissen"/>
    <s v="empty"/>
    <x v="0"/>
  </r>
  <r>
    <s v="Reisen in dem Mittelmeere und in einigen der angränzenden Länder ; Theil 1"/>
    <s v="Richter, Theodor Friedrich Maximilian"/>
    <s v="Kinder- und Jugendbücher"/>
    <s v="Arnold"/>
    <x v="2"/>
    <s v="PPN781549590"/>
    <x v="146"/>
    <s v="http://resolver.staatsbibliothek-berlin.de/SBB000155EB00060000"/>
    <s v="ger"/>
    <s v="1826"/>
    <x v="0"/>
    <s v="Dresden"/>
    <s v="empty"/>
    <x v="0"/>
  </r>
  <r>
    <s v="Der hamburgische Kinderfreund oder Lesebuch für Volksschulen; eine geordnete Sammlung zweckmäßiger Denk-, Sprach- und Leseübungen"/>
    <s v="Straus, Carl"/>
    <s v="Kinder- und Jugendbücher"/>
    <s v="Herold"/>
    <x v="1"/>
    <s v="PPN770295711"/>
    <x v="147"/>
    <s v="http://resolver.staatsbibliothek-berlin.de/SBB0001040100000000"/>
    <s v="ger"/>
    <s v="1837"/>
    <x v="0"/>
    <s v="Hamburg"/>
    <s v="empty"/>
    <x v="0"/>
  </r>
  <r>
    <s v="Reise von Messina nach Alicante, Iviza, Bona, Tarragona, Malta und Odessa, und Rückkehr nach Sicilien; mit besonderer Hinsicht auf den Charakter und die Lebensart der Seeleute"/>
    <s v="Richter, Theodor Friedrich Maximilian"/>
    <s v="Kinder- und Jugendbücher"/>
    <s v="Arnold"/>
    <x v="2"/>
    <s v="PPN781344018"/>
    <x v="148"/>
    <s v="http://resolver.staatsbibliothek-berlin.de/SBB00015563000A0000"/>
    <s v="ger"/>
    <s v="1831"/>
    <x v="0"/>
    <s v="Dresden [u.a.]"/>
    <s v="empty"/>
    <x v="0"/>
  </r>
  <r>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Poppe, Johann Heinrich Moritz"/>
    <s v="Kinder- und Jugendbücher; Historische Drucke"/>
    <s v="Wilmans"/>
    <x v="2"/>
    <s v="PPN746346301"/>
    <x v="149"/>
    <s v="http://resolver.staatsbibliothek-berlin.de/SBB0000D8D300020000"/>
    <s v="ger"/>
    <s v="1818"/>
    <x v="0"/>
    <s v="Frankfurt am Main"/>
    <s v="empty"/>
    <x v="0"/>
  </r>
  <r>
    <s v="Das Buch der Thierwelt; die Thiere der Fremde"/>
    <s v="Reichenbach, Anton Benedikt"/>
    <s v="Kinder- und Jugendbücher; Historische Drucke"/>
    <s v="Spamer"/>
    <x v="1"/>
    <s v="PPN742430138"/>
    <x v="150"/>
    <s v="http://resolver.staatsbibliothek-berlin.de/SBB0000D16100000000"/>
    <s v="ger"/>
    <s v="1873"/>
    <x v="0"/>
    <s v="Leipzig"/>
    <s v="empty"/>
    <x v="0"/>
  </r>
  <r>
    <s v="Tempel der Natur und Kunst"/>
    <s v="Hirschmann, C. A."/>
    <s v="Kinder- und Jugendbücher"/>
    <s v="Tauchnitz"/>
    <x v="2"/>
    <s v="PPN781893941"/>
    <x v="151"/>
    <s v="http://resolver.staatsbibliothek-berlin.de/SBB0001568700040000"/>
    <s v="ger"/>
    <s v="1805"/>
    <x v="0"/>
    <s v="Leipzig"/>
    <s v="empty"/>
    <x v="0"/>
  </r>
  <r>
    <s v="Physikalischer Kinderfreund"/>
    <s v="Vieth, Gerhard Ulrich Anton"/>
    <s v="Kinder- und Jugendbücher; Historische Drucke"/>
    <s v="Barth"/>
    <x v="2"/>
    <s v="PPN751115657"/>
    <x v="152"/>
    <s v="http://resolver.staatsbibliothek-berlin.de/SBB0000E46300060000"/>
    <s v="ger"/>
    <s v="1808"/>
    <x v="0"/>
    <s v="Leipzig"/>
    <s v="empty"/>
    <x v="0"/>
  </r>
  <r>
    <s v="Illustrirte geographische Bilder aus Preußen; Schilderungen aus Natur, Geschichte, Industrie und Volksleben"/>
    <s v="Körner, Friedrich"/>
    <s v="Kinder- und Jugendbücher; Historische Drucke"/>
    <s v="Spamer"/>
    <x v="1"/>
    <s v="PPN771240295"/>
    <x v="153"/>
    <s v="http://resolver.staatsbibliothek-berlin.de/SBB00012B3700000000"/>
    <s v="ger"/>
    <s v="1856"/>
    <x v="0"/>
    <s v="Leipzig"/>
    <s v="empty"/>
    <x v="0"/>
  </r>
  <r>
    <s v="Rinaldo's Reisen durch Deutschland"/>
    <s v="Meynier, Johann Heinrich"/>
    <s v="Kinder- und Jugendbücher; Historische Drucke"/>
    <s v="Cnobloch"/>
    <x v="2"/>
    <s v="PPN771013434"/>
    <x v="154"/>
    <s v="http://resolver.staatsbibliothek-berlin.de/SBB00010A5800030000"/>
    <s v="ger"/>
    <s v="1826"/>
    <x v="0"/>
    <s v="Leipzig"/>
    <s v="empty"/>
    <x v="0"/>
  </r>
  <r>
    <s v="Verunglückte Reise von Hamburg nach St. Thomas und Rückkehr über New-York und Kopenhagen; mit besonderer Hinsicht auf den Charakter und die Lebensart der Seeleute"/>
    <s v="Richter, Theodor Friedrich Maximilian"/>
    <s v="Kinder- und Jugendbücher"/>
    <s v="Arnold"/>
    <x v="2"/>
    <s v="PPN781546257"/>
    <x v="155"/>
    <s v="http://resolver.staatsbibliothek-berlin.de/SBB000155EB00020000"/>
    <s v="ger"/>
    <s v="1821"/>
    <x v="0"/>
    <s v="Dresden"/>
    <s v="empty"/>
    <x v="0"/>
  </r>
  <r>
    <s v="Alräunchens Kräuterbuch"/>
    <s v="Reichlin-Meldegg, Adolfine"/>
    <s v="Kinder- und Jugendbücher; Historische Drucke"/>
    <s v="Huttler"/>
    <x v="2"/>
    <s v="PPN770196632"/>
    <x v="156"/>
    <s v="http://resolver.staatsbibliothek-berlin.de/SBB0001037700020000"/>
    <s v="ger"/>
    <s v="1883"/>
    <x v="0"/>
    <s v="München"/>
    <s v="https://content.staatsbibliothek-berlin.de/dc/770196632.ocr.zip"/>
    <x v="1"/>
  </r>
  <r>
    <s v="Die Wunderwerke der Welt oder die schönsten Werke der Natur und des Menschen"/>
    <s v="Propiac, Catherine Joseph Ferdinand Girard; Kuhn, August"/>
    <s v="Kinder- und Jugendbücher; Historische Drucke"/>
    <s v="Schlesinger"/>
    <x v="2"/>
    <s v="PPN76853755X"/>
    <x v="157"/>
    <s v="http://resolver.staatsbibliothek-berlin.de/SBB0000F6A900020000"/>
    <s v="ger"/>
    <s v="1823"/>
    <x v="0"/>
    <s v="Berlin"/>
    <s v="empty"/>
    <x v="0"/>
  </r>
  <r>
    <s v="Biographieen aus der Naturkunde, in ästhetischer Form und religiösem Sinne"/>
    <s v="Grube, A. W."/>
    <s v="Kinder- und Jugendbücher"/>
    <s v="Steinkopf"/>
    <x v="2"/>
    <s v="PPN746859198"/>
    <x v="158"/>
    <s v="http://resolver.staatsbibliothek-berlin.de/SBB0000D37600030000"/>
    <s v="ger"/>
    <s v="1854"/>
    <x v="0"/>
    <s v="Stuttgart"/>
    <s v="https://content.staatsbibliothek-berlin.de/dc/746859198.ocr.zip"/>
    <x v="1"/>
  </r>
  <r>
    <s v="Reisen in dem Mittelmeere und in einigen der angränzenden Länder ; Theil 5"/>
    <s v="Richter, Theodor Friedrich Maximilian"/>
    <s v="Kinder- und Jugendbücher"/>
    <s v="Arnold"/>
    <x v="2"/>
    <s v="PPN78160947X"/>
    <x v="159"/>
    <s v="http://resolver.staatsbibliothek-berlin.de/SBB000155EB000A0000"/>
    <s v="ger"/>
    <s v="1829"/>
    <x v="0"/>
    <s v="Dresden"/>
    <s v="empty"/>
    <x v="0"/>
  </r>
  <r>
    <s v="Reise von London nach China und Rückkehr nach England; mit besonderer Hinsicht auf den Charakter und die Lebensart der Seeleute"/>
    <s v="Richter, Theodor Friedrich Maximilian"/>
    <s v="Kinder- und Jugendbücher"/>
    <s v="Arnold"/>
    <x v="2"/>
    <s v="PPN781548845"/>
    <x v="160"/>
    <s v="http://resolver.staatsbibliothek-berlin.de/SBB000155EB00050000"/>
    <s v="ger"/>
    <s v="1824"/>
    <x v="0"/>
    <s v="Dresden"/>
    <s v="empty"/>
    <x v="0"/>
  </r>
  <r>
    <s v="Neues Bilder-Allerley, aus dem Gebiete des Guten, Wahren, Nützlichen, Schönen und Unterhaltenden; für Kinder beyderley Geschlechts"/>
    <s v="Schreiber, J. C."/>
    <s v="Kinder- und Jugendbücher; Historische Drucke"/>
    <s v="Sommer"/>
    <x v="1"/>
    <s v="PPN766445275"/>
    <x v="161"/>
    <s v="http://resolver.staatsbibliothek-berlin.de/SBB0000EF8000000000"/>
    <s v="ger"/>
    <s v="1810"/>
    <x v="0"/>
    <s v="Leipzig"/>
    <s v="empty"/>
    <x v="0"/>
  </r>
  <r>
    <s v="Reise von London nach China und Rückkehr nach England; mit besonderer Hinsicht auf den Charakter und die Lebensart der Seeleute"/>
    <s v="Richter, Theodor Friedrich Maximilian"/>
    <s v="Kinder- und Jugendbücher"/>
    <s v="Arnold"/>
    <x v="2"/>
    <s v="PPN781337607"/>
    <x v="162"/>
    <s v="http://resolver.staatsbibliothek-berlin.de/SBB0001556300060000"/>
    <s v="ger"/>
    <s v="1831"/>
    <x v="0"/>
    <s v="Dresden [u.a.]"/>
    <s v="empty"/>
    <x v="0"/>
  </r>
  <r>
    <s v="Oeuvres Complettes De M. Berquin"/>
    <s v="Berquin, Arnaud"/>
    <s v="Kinder- und Jugendbücher; Historische Drucke"/>
    <s v="Grieshammer"/>
    <x v="2"/>
    <s v="PPN751103144"/>
    <x v="163"/>
    <s v="http://resolver.staatsbibliothek-berlin.de/SBB0000E42600020000"/>
    <s v="fre"/>
    <s v="1806"/>
    <x v="0"/>
    <s v="Leipsic"/>
    <s v="empty"/>
    <x v="0"/>
  </r>
  <r>
    <s v="Hellenikos mythologisch-malerische Reisen durch Griechenland, den Archipelagus, Sicilien und Unter-Italien, mit steter Rücksicht auf Wissenschaft, Kunst und Sitte der ältern und neuern Zeit"/>
    <s v="Matthaei, Friedrich Anton Levin"/>
    <s v="Kinder- und Jugendbücher"/>
    <s v="Baumgärtner"/>
    <x v="2"/>
    <s v="PPN770994830"/>
    <x v="164"/>
    <s v="http://resolver.staatsbibliothek-berlin.de/SBB00010A4400010000"/>
    <s v="ger"/>
    <s v="1835"/>
    <x v="0"/>
    <s v="Leipzig"/>
    <s v="empty"/>
    <x v="0"/>
  </r>
  <r>
    <s v="[Francois Le] Vaillants erste Reise in Afrika; aus Campe's Sammlung für die Jugend"/>
    <s v="Vaillant, Francois"/>
    <s v="Kinder- und Jugendbücher"/>
    <m/>
    <x v="1"/>
    <s v="PPN770997961"/>
    <x v="165"/>
    <s v="http://resolver.staatsbibliothek-berlin.de/SBB00010A4B00000000"/>
    <s v="ger"/>
    <s v="1801"/>
    <x v="0"/>
    <s v="Frankfurt [u.a.]"/>
    <s v="empty"/>
    <x v="0"/>
  </r>
  <r>
    <s v="Unsere wichtigeren Giftgewächse"/>
    <s v="Ahles, Wilhelm E."/>
    <s v="Kinder- und Jugendbücher; Historische Drucke"/>
    <s v="Schreiber"/>
    <x v="2"/>
    <s v="PPN743866657"/>
    <x v="166"/>
    <s v="http://resolver.staatsbibliothek-berlin.de/SBB0000D36400010000"/>
    <s v="ger"/>
    <s v="1884"/>
    <x v="0"/>
    <s v="Eßlingen"/>
    <s v="https://content.staatsbibliothek-berlin.de/dc/743866657.ocr.zip"/>
    <x v="1"/>
  </r>
  <r>
    <s v="Bemerkungen über Sicilien, Reise von Messina nach Aegypten und Rückkehr nach jener Stadt; mit besonderer Hinsicht auf den Charakter und die Lebensart der Seeleute"/>
    <s v="Richter, Theodor Friedrich Maximilian"/>
    <s v="Kinder- und Jugendbücher"/>
    <s v="Arnold"/>
    <x v="2"/>
    <s v="PPN781342198"/>
    <x v="167"/>
    <s v="http://resolver.staatsbibliothek-berlin.de/SBB0001556300090000"/>
    <s v="ger"/>
    <s v="1831"/>
    <x v="0"/>
    <s v="Dresden [u.a.]"/>
    <s v="empty"/>
    <x v="0"/>
  </r>
  <r>
    <s v="Reise durch Unterwalden, Uri und Ursern über die Furca und Grimsel nach Interlaken; für d. Jugend beschrieben"/>
    <s v="Lory, G.; Burgdorfer, D.; Meisner, Friedrich"/>
    <s v="Kinder- und Jugendbücher"/>
    <s v="Burgdorfer"/>
    <x v="2"/>
    <s v="PPN770946429"/>
    <x v="168"/>
    <s v="http://resolver.staatsbibliothek-berlin.de/SBB000109F000030000"/>
    <s v="ger"/>
    <s v="1823"/>
    <x v="0"/>
    <s v="Bern"/>
    <s v="empty"/>
    <x v="0"/>
  </r>
  <r>
    <s v="Alräunchens Kräuterbuch"/>
    <s v="Reichlin-Meldegg, Adolfine"/>
    <s v="Kinder- und Jugendbücher; Historische Drucke"/>
    <s v="Huttler"/>
    <x v="2"/>
    <s v="PPN770198201"/>
    <x v="169"/>
    <s v="http://resolver.staatsbibliothek-berlin.de/SBB0001037700040000"/>
    <s v="ger"/>
    <s v="1885"/>
    <x v="0"/>
    <s v="München"/>
    <s v="https://content.staatsbibliothek-berlin.de/dc/770198201.ocr.zip"/>
    <x v="1"/>
  </r>
  <r>
    <s v="Ausführlichere Darstellungen aus der Weltkunde, insbesondere aus der Erdkunde, Geschichte und Naturbeschreibung; Ein belehrendes und unterhaltendes Lesebuch für Schule und Haus"/>
    <s v="Neumann, Gustav Friedrich Ludwig"/>
    <s v="Kinder- und Jugendbücher; Historische Drucke"/>
    <s v="Plahn"/>
    <x v="2"/>
    <s v="PPN768526736"/>
    <x v="170"/>
    <s v="http://resolver.staatsbibliothek-berlin.de/SBB0000F69D00020000"/>
    <s v="ger"/>
    <s v="1836"/>
    <x v="0"/>
    <s v="Berlin"/>
    <s v="empty"/>
    <x v="0"/>
  </r>
  <r>
    <s v="Schmetterlings-Cabinet für Kinder, oder kurze Beschreibung der europäischen Schmetterlinge"/>
    <s v="Vogel, Christian Friedrich"/>
    <s v="Kinder- und Jugendbücher; Historische Drucke"/>
    <s v="Vogel"/>
    <x v="2"/>
    <s v="PPN769496156"/>
    <x v="171"/>
    <s v="http://resolver.staatsbibliothek-berlin.de/SBB0000F95100040000"/>
    <s v="ger"/>
    <s v="1823"/>
    <x v="0"/>
    <s v="Leipzig"/>
    <s v="empty"/>
    <x v="0"/>
  </r>
  <r>
    <s v="Neues Bilder-Allerley, aus dem Gebiete des Guten, Wahren, Nützlichen, Schönen und Unterhaltenden"/>
    <s v="Schreiber, J. C."/>
    <s v="Kinder- und Jugendbücher; Historische Drucke"/>
    <s v="Sommer"/>
    <x v="2"/>
    <s v="PPN766446433"/>
    <x v="172"/>
    <s v="http://resolver.staatsbibliothek-berlin.de/SBB0000EF8000010000"/>
    <s v="ger"/>
    <s v="1810"/>
    <x v="0"/>
    <s v="Leipzig"/>
    <s v="empty"/>
    <x v="0"/>
  </r>
  <r>
    <s v="Der geographische Jugendfreund oder Darstellung des Wissenswürdigsten aus der Erdkunde; für die Jugend und Gebildete beiderley Geschlechts"/>
    <s v="Bilfinger, C. F."/>
    <s v="Kinder- und Jugendbücher; Historische Drucke"/>
    <s v="Osiander"/>
    <x v="1"/>
    <s v="PPN771066198"/>
    <x v="173"/>
    <s v="http://resolver.staatsbibliothek-berlin.de/SBB00010AB300000000"/>
    <s v="ger"/>
    <s v="1827"/>
    <x v="0"/>
    <s v="Tübingen"/>
    <s v="empty"/>
    <x v="0"/>
  </r>
  <r>
    <s v="Das Basedowische Elementarwerk"/>
    <s v="Basedow, Johann Bernhard"/>
    <s v="Kinder- und Jugendbücher; Historische Drucke"/>
    <s v="Crusius"/>
    <x v="2"/>
    <s v="PPN757638120"/>
    <x v="174"/>
    <s v="http://resolver.staatsbibliothek-berlin.de/SBB0000EDC200010000"/>
    <s v="ger"/>
    <s v="1785"/>
    <x v="0"/>
    <s v="Leipzig"/>
    <s v="empty"/>
    <x v="0"/>
  </r>
  <r>
    <s v="Lese-, Denk- und Sprachübungen, verbunden mit Aufgaben zu den ersten schriftlichen Arbeiten"/>
    <s v="Straus, Carl"/>
    <s v="Kinder- und Jugendbücher"/>
    <s v="Herold"/>
    <x v="2"/>
    <s v="PPN770296882"/>
    <x v="175"/>
    <s v="http://resolver.staatsbibliothek-berlin.de/SBB0001040100010000"/>
    <s v="ger"/>
    <s v="1837"/>
    <x v="0"/>
    <s v="Hamburg"/>
    <s v="empty"/>
    <x v="0"/>
  </r>
  <r>
    <s v="Reisen und Abentheuer Rolando's und seiner Gefährten"/>
    <s v="Jauffret, ..."/>
    <s v="Kinder- und Jugendbücher"/>
    <s v="Gädicke"/>
    <x v="2"/>
    <s v="PPN770975089"/>
    <x v="176"/>
    <s v="http://resolver.staatsbibliothek-berlin.de/SBB00010A2B00040000"/>
    <s v="ger"/>
    <s v="1802"/>
    <x v="0"/>
    <s v="Weimar"/>
    <s v="empty"/>
    <x v="0"/>
  </r>
  <r>
    <s v="Australien, Süd- und Mittel-Asien; mit acht illuminirten Kupfertafeln"/>
    <s v="Schäffer, Daniel F."/>
    <s v="Kinder- und Jugendbücher"/>
    <s v="Oehmigke"/>
    <x v="2"/>
    <s v="PPN781265150"/>
    <x v="177"/>
    <s v="http://resolver.staatsbibliothek-berlin.de/SBB0001554600030000"/>
    <s v="ger"/>
    <s v="1805"/>
    <x v="0"/>
    <s v="Berlin"/>
    <s v="empty"/>
    <x v="0"/>
  </r>
  <r>
    <s v="Der technologische Jugendfreund oder Unterhaltende Wanderungen in die Werkstätte der Künstler und Handwerker, zur nöthigen Kenntniß derselben"/>
    <s v="Frosch, Karl; Blasche, Bernhard Heinrich"/>
    <s v="Kinder- und Jugendbücher"/>
    <s v="Wilmans"/>
    <x v="2"/>
    <s v="PPN770592341"/>
    <x v="178"/>
    <s v="http://resolver.staatsbibliothek-berlin.de/SBB0001038200040000"/>
    <s v="ger"/>
    <s v="1805"/>
    <x v="0"/>
    <s v="Frankfurt am Mayn"/>
    <s v="empty"/>
    <x v="0"/>
  </r>
  <r>
    <s v="Le Cabinet du jeune naturaliste, ou tableaux intéressans de l'histoire des animaux ...; Ouvrage enrichi de soixante-cinq belles gravures"/>
    <s v="Smith, Thomas; Alyon, Pierre Philippe"/>
    <s v="Kinder- und Jugendbücher; Historische Drucke"/>
    <s v="Bellavoine"/>
    <x v="1"/>
    <s v="PPN750209011"/>
    <x v="179"/>
    <s v="http://resolver.staatsbibliothek-berlin.de/SBB0000E26100000000"/>
    <s v="fre"/>
    <s v="1830"/>
    <x v="0"/>
    <s v="Paris"/>
    <s v="empty"/>
    <x v="0"/>
  </r>
  <r>
    <s v="Der kleine Physiker, oder Unterhaltungen über natürliche Dinge, für Kinder"/>
    <s v="Höpfner, Adolf Friedrich"/>
    <s v="Kinder- und Jugendbücher"/>
    <s v="Keyser"/>
    <x v="2"/>
    <s v="PPN771332882"/>
    <x v="180"/>
    <s v="http://resolver.staatsbibliothek-berlin.de/SBB0000DB6F00040000"/>
    <s v="ger"/>
    <s v="1801"/>
    <x v="0"/>
    <s v="Erfurt"/>
    <s v="empty"/>
    <x v="0"/>
  </r>
  <r>
    <s v="Physikalischer Kinderfreund"/>
    <s v="Vieth, Gerhard Ulrich Anton"/>
    <s v="Kinder- und Jugendbücher; Historische Drucke"/>
    <s v="Barth"/>
    <x v="2"/>
    <s v="PPN751108979"/>
    <x v="181"/>
    <s v="http://resolver.staatsbibliothek-berlin.de/SBB0000E46300020000"/>
    <s v="ger"/>
    <s v="1800"/>
    <x v="0"/>
    <s v="Leipzig"/>
    <s v="empty"/>
    <x v="0"/>
  </r>
  <r>
    <s v="Le spectacle de la nature, ou entretiens sur les particularités de l'histoire naturelle, qui ont paru les plus propres à rendre les jeunes gens curieux, et à leur former l'esprit"/>
    <s v="Pluche, Noël Antoine"/>
    <s v="Kinder- und Jugendbücher; Historische Drucke"/>
    <s v="Estienne"/>
    <x v="1"/>
    <s v="PPN756671035"/>
    <x v="182"/>
    <s v="http://resolver.staatsbibliothek-berlin.de/SBB0000EB9B00000000"/>
    <s v="fre"/>
    <s v="1770"/>
    <x v="0"/>
    <s v="Paris"/>
    <s v="empty"/>
    <x v="0"/>
  </r>
  <r>
    <s v="Nouveau Buffon de la jeunesse, ou précis élémentaire de l'histoire naturelle"/>
    <s v="Delignon, Jean-Louis; Buffon, Georges Louis Le Clerc"/>
    <s v="Kinder- und Jugendbücher; Historische Drucke"/>
    <s v="Tardieu"/>
    <x v="2"/>
    <s v="PPN751401528"/>
    <x v="183"/>
    <s v="http://resolver.staatsbibliothek-berlin.de/SBB0000E56600030000"/>
    <s v="fre"/>
    <s v="1801"/>
    <x v="0"/>
    <s v="Paris"/>
    <s v="empty"/>
    <x v="0"/>
  </r>
  <r>
    <s v="Das Basedowische Elementarwerk"/>
    <s v="Basedow, Johann Bernhard"/>
    <s v="Kinder- und Jugendbücher; Historische Drucke"/>
    <s v="Crusius"/>
    <x v="2"/>
    <s v="PPN757639437"/>
    <x v="184"/>
    <s v="http://resolver.staatsbibliothek-berlin.de/SBB0000EDC200030000"/>
    <s v="ger"/>
    <s v="1785"/>
    <x v="0"/>
    <s v="Leipzig"/>
    <s v="empty"/>
    <x v="0"/>
  </r>
  <r>
    <s v="Die denkwürdigsten Erfindungen im neunzehnten Jahrhundert; für die reifere Jugend dargestellt ; mit 132 Ill."/>
    <s v="Thomas, Louis"/>
    <s v="Kinder- und Jugendbücher; Historische Drucke"/>
    <s v="Spamer"/>
    <x v="2"/>
    <s v="PPN745122507"/>
    <x v="185"/>
    <s v="http://resolver.staatsbibliothek-berlin.de/SBB0000D5A200020000"/>
    <s v="ger"/>
    <s v="1895"/>
    <x v="0"/>
    <s v="Leipzig"/>
    <s v="https://content.staatsbibliothek-berlin.de/dc/745122507.ocr.zip"/>
    <x v="1"/>
  </r>
  <r>
    <s v="Reisen der Engländer zur Entdeckung einer nordwestlichen Durchfahrt aus dem nördlichen Polarmeere nach dem Stillen Ocean"/>
    <s v="Kell, Julius"/>
    <s v="Kinder- und Jugendbücher"/>
    <s v="Meißner"/>
    <x v="2"/>
    <s v="PPN781828694"/>
    <x v="186"/>
    <s v="http://resolver.staatsbibliothek-berlin.de/SBB0001566B00020000"/>
    <s v="ger"/>
    <s v="1850"/>
    <x v="0"/>
    <s v="Leipzig"/>
    <s v="https://content.staatsbibliothek-berlin.de/dc/781828694.ocr.zip"/>
    <x v="1"/>
  </r>
  <r>
    <s v="La science en miniature ou collection des arts et métiers utiles"/>
    <s v="Bertin, Théodor Pierre"/>
    <s v="Kinder- und Jugendbücher; Historische Drucke"/>
    <s v="Imprimerie De Brasseur Ainé"/>
    <x v="2"/>
    <s v="PPN756724635"/>
    <x v="187"/>
    <s v="http://resolver.staatsbibliothek-berlin.de/SBB0000EBFE00020000"/>
    <s v="fre"/>
    <s v="1810"/>
    <x v="0"/>
    <s v="Paris"/>
    <s v="empty"/>
    <x v="0"/>
  </r>
  <r>
    <s v="Schmetterlings-Cabinet für Kinder, oder kurze Beschreibung der europäischen Schmetterlinge"/>
    <s v="Vogel, Christian Friedrich"/>
    <s v="Kinder- und Jugendbücher; Historische Drucke"/>
    <s v="Vogel"/>
    <x v="2"/>
    <s v="PPN769362982"/>
    <x v="188"/>
    <s v="http://resolver.staatsbibliothek-berlin.de/SBB0000F95100020000"/>
    <s v="ger"/>
    <s v="1826"/>
    <x v="0"/>
    <s v="Leipzig"/>
    <s v="empty"/>
    <x v="0"/>
  </r>
  <r>
    <s v="Reisen und Abentheuer Rolando's und seiner Gefährten"/>
    <s v="Jauffret, ..."/>
    <s v="Kinder- und Jugendbücher"/>
    <s v="Gädicke"/>
    <x v="2"/>
    <s v="PPN770992013"/>
    <x v="189"/>
    <s v="http://resolver.staatsbibliothek-berlin.de/SBB00010A2B00060000"/>
    <s v="ger"/>
    <s v="1803"/>
    <x v="0"/>
    <s v="Weimar"/>
    <s v="empty"/>
    <x v="0"/>
  </r>
  <r>
    <s v="Nouveau Buffon de la jeunesse, ou précis élémentaire de l'histoire naturelle; Orné de cent trente-quatre figures"/>
    <s v="Buffon, Georges Louis Le Clerc"/>
    <s v="Kinder- und Jugendbücher; Historische Drucke"/>
    <s v="Tardieu"/>
    <x v="1"/>
    <s v="PPN751396311"/>
    <x v="190"/>
    <s v="http://resolver.staatsbibliothek-berlin.de/SBB0000E56600000000"/>
    <s v="fre"/>
    <s v="1801"/>
    <x v="0"/>
    <s v="Paris"/>
    <s v="empty"/>
    <x v="0"/>
  </r>
  <r>
    <s v="I. Vaterländische Bilder aus Schlesien und Posen. II. Vaterländische Bilder aus Pommern"/>
    <s v="Körner, Friedrich"/>
    <s v="Kinder- und Jugendbücher; Historische Drucke"/>
    <s v="Spamer"/>
    <x v="2"/>
    <s v="PPN771241984"/>
    <x v="191"/>
    <s v="http://resolver.staatsbibliothek-berlin.de/SBB00012BAC00000000"/>
    <s v="ger"/>
    <s v="1857"/>
    <x v="0"/>
    <s v="Leipzig"/>
    <s v="https://content.staatsbibliothek-berlin.de/dc/771241984.ocr.zip"/>
    <x v="1"/>
  </r>
  <r>
    <s v="Physikalischer Kinderfreund"/>
    <s v="Vieth, Gerhard Ulrich Anton"/>
    <s v="Kinder- und Jugendbücher; Historische Drucke"/>
    <s v="Barth"/>
    <x v="2"/>
    <s v="PPN751116203"/>
    <x v="192"/>
    <s v="http://resolver.staatsbibliothek-berlin.de/SBB0000E46300070000"/>
    <s v="ger"/>
    <s v="1809"/>
    <x v="0"/>
    <s v="Leipzig"/>
    <s v="empty"/>
    <x v="0"/>
  </r>
  <r>
    <s v="Nouveau Buffon de la jeunesse, ou précis élémentaire de l'histoire naturelle"/>
    <s v="Delignon, Jean-Louis; Buffon, Georges Louis LeClerc"/>
    <s v="Kinder- und Jugendbücher; Historische Drucke"/>
    <s v="Tardieu"/>
    <x v="2"/>
    <s v="PPN751402257"/>
    <x v="193"/>
    <s v="http://resolver.staatsbibliothek-berlin.de/SBB0000E56600040000"/>
    <s v="fre"/>
    <s v="1801"/>
    <x v="0"/>
    <s v="Paris"/>
    <s v="empty"/>
    <x v="0"/>
  </r>
  <r>
    <s v="Alräunchens Kräuterbuch"/>
    <s v="Reichlin-Meldegg, Adolfine"/>
    <s v="Kinder- und Jugendbücher; Historische Drucke"/>
    <s v="Huttler"/>
    <x v="2"/>
    <s v="PPN770196233"/>
    <x v="194"/>
    <s v="http://resolver.staatsbibliothek-berlin.de/SBB0001037700010000"/>
    <s v="ger"/>
    <s v="1882"/>
    <x v="0"/>
    <s v="München"/>
    <s v="https://content.staatsbibliothek-berlin.de/dc/770196233.ocr.zip"/>
    <x v="1"/>
  </r>
  <r>
    <s v="Reisen und Abentheuer Rolando's und seiner Gefährten"/>
    <s v="Jauffret, ..."/>
    <s v="Kinder- und Jugendbücher"/>
    <s v="Gädicke"/>
    <x v="2"/>
    <s v="PPN770971660"/>
    <x v="195"/>
    <s v="http://resolver.staatsbibliothek-berlin.de/SBB00010A2B00010000"/>
    <s v="ger"/>
    <s v="1800"/>
    <x v="0"/>
    <s v="Weimar"/>
    <s v="empty"/>
    <x v="0"/>
  </r>
  <r>
    <s v="Der kleine Physiker, oder Unterhaltungen über natürliche Dinge, für Kinder"/>
    <s v="Höpfner, Adolf Friedrich"/>
    <s v="Kinder- und Jugendbücher"/>
    <s v="Keyser"/>
    <x v="2"/>
    <s v="PPN746626924"/>
    <x v="196"/>
    <s v="http://resolver.staatsbibliothek-berlin.de/SBB0000DB6F00030000"/>
    <s v="ger"/>
    <s v="1805"/>
    <x v="0"/>
    <s v="Erfurt"/>
    <s v="empty"/>
    <x v="0"/>
  </r>
  <r>
    <s v="Contenant ce qui regarde le dehors &amp; l'interieur de la terre"/>
    <s v="Pluche, Noël Antoine"/>
    <s v="Kinder- und Jugendbücher; Historische Drucke"/>
    <s v="Neaulme"/>
    <x v="2"/>
    <s v="PPN751738220"/>
    <x v="197"/>
    <s v="http://resolver.staatsbibliothek-berlin.de/SBB0000E5C000050000"/>
    <s v="fre"/>
    <s v="1748"/>
    <x v="0"/>
    <s v="La Haye"/>
    <s v="empty"/>
    <x v="0"/>
  </r>
  <r>
    <s v="Le Vaillants Reise in das Innere von Afrika; vom Vorgebirge der guten Hoffnung aus in den Jahren 1780-1785"/>
    <s v="Vaillant, Francois"/>
    <s v="Kinder- und Jugendbücher"/>
    <m/>
    <x v="2"/>
    <s v="PPN770999298"/>
    <x v="198"/>
    <s v="http://resolver.staatsbibliothek-berlin.de/SBB00010A4B00010000"/>
    <s v="ger"/>
    <s v="1801"/>
    <x v="0"/>
    <s v="Frankfurt [u.a.]"/>
    <s v="empty"/>
    <x v="0"/>
  </r>
  <r>
    <s v="Voigt &amp; Günther's Orbis pictus; Bilderbuch zur Anschauung und Belehrung"/>
    <s v="Lauckhard, Carl F."/>
    <s v="Kinder- und Jugendbücher; Historische Drucke"/>
    <s v="Voigt &amp; Günther"/>
    <x v="1"/>
    <s v="PPN746211856"/>
    <x v="199"/>
    <s v="http://resolver.staatsbibliothek-berlin.de/SBB0000D82E00000000"/>
    <s v="ger"/>
    <s v="1857"/>
    <x v="0"/>
    <s v="Leipzig"/>
    <s v="empty"/>
    <x v="0"/>
  </r>
  <r>
    <s v="Bilderbuch zum Nutzen und Vergnügen der Jugend"/>
    <s v="Bertuch, Friedrich Justin"/>
    <s v="Kinder- und Jugendbücher; Historische Drucke"/>
    <s v="Bohmann"/>
    <x v="2"/>
    <s v="PPN803802846"/>
    <x v="200"/>
    <s v="http://resolver.staatsbibliothek-berlin.de/SBB0001793700010000"/>
    <s v="ger"/>
    <s v="1822"/>
    <x v="0"/>
    <s v="Prag"/>
    <s v="empty"/>
    <x v="0"/>
  </r>
  <r>
    <s v="Reisen und Abentheuer Rolando's und seiner Gefährten; ein Robinson für Kinder zur Erlernung geographischer und naturhistorischer Vorkenntnisse"/>
    <s v="Jauffret, ..."/>
    <s v="Kinder- und Jugendbücher"/>
    <s v="Gädicke"/>
    <x v="1"/>
    <s v="PPN770971083"/>
    <x v="201"/>
    <s v="http://resolver.staatsbibliothek-berlin.de/SBB00010A2B00000000"/>
    <s v="ger"/>
    <s v="1800"/>
    <x v="0"/>
    <s v="Weimar"/>
    <s v="empty"/>
    <x v="0"/>
  </r>
  <r>
    <s v="Schmetterlings-Cabinet für Kinder, oder kurze Beschreibung der europäischen Schmetterlinge"/>
    <s v="Vogel, Christian Friedrich"/>
    <s v="Kinder- und Jugendbücher; Historische Drucke"/>
    <s v="Vogel"/>
    <x v="2"/>
    <s v="PPN769503497"/>
    <x v="202"/>
    <s v="http://resolver.staatsbibliothek-berlin.de/SBB0000F95100070000"/>
    <s v="ger"/>
    <s v="1823"/>
    <x v="0"/>
    <s v="Leipzig"/>
    <s v="empty"/>
    <x v="0"/>
  </r>
  <r>
    <s v="La science en miniature ou collection des arts et métiers utiles; mise a la portée de la jeunesse ; ouvrage imité de l'Anglais sur la troisieme édition ; enrichies de 24 gravures en taille-douce &amp; de la description de différens procédés nouveaux suivis en Angleterre"/>
    <s v="Bertin, Théodor Pierre"/>
    <s v="Kinder- und Jugendbücher; Historische Drucke"/>
    <m/>
    <x v="1"/>
    <s v="PPN756722829"/>
    <x v="203"/>
    <s v="http://resolver.staatsbibliothek-berlin.de/SBB0000EBFE00000000"/>
    <s v="fre"/>
    <m/>
    <x v="0"/>
    <m/>
    <s v="empty"/>
    <x v="0"/>
  </r>
  <r>
    <s v="Erste Blikke in den weiblichen Wirkungskreis"/>
    <s v="Hampe, Karl Friedrich; Haas, Meno; Seidel, C. A."/>
    <s v="Kinder- und Jugendbücher; Historische Drucke"/>
    <s v="Leo"/>
    <x v="2"/>
    <s v="PPN770509363"/>
    <x v="204"/>
    <s v="http://resolver.staatsbibliothek-berlin.de/SBB000104EC00010000"/>
    <s v="ger"/>
    <s v="1802"/>
    <x v="0"/>
    <s v="Leipzig"/>
    <s v="empty"/>
    <x v="0"/>
  </r>
  <r>
    <s v="Der kleine Physiker, oder Unterhaltungen über natürliche Dinge, für Kinder"/>
    <s v="Höpfner, Adolf Friedrich"/>
    <s v="Kinder- und Jugendbücher"/>
    <s v="Keyser"/>
    <x v="2"/>
    <s v="PPN746625146"/>
    <x v="205"/>
    <s v="http://resolver.staatsbibliothek-berlin.de/SBB0000DB6F00010000"/>
    <s v="ger"/>
    <s v="1803"/>
    <x v="0"/>
    <s v="Erfurt"/>
    <s v="empty"/>
    <x v="0"/>
  </r>
  <r>
    <s v="Le Spectacle De La Nature, Ou Entretiens Sur Les Particularités De L'Histoire Naturelle, Qui ont paru les plus propres à rendre les Jeunes-Gens curieux, &amp; à leur former l'esprit"/>
    <s v="Pluche, Noël Antoine"/>
    <s v="Kinder- und Jugendbücher; Historische Drucke"/>
    <s v="Neaulme; Neaulme"/>
    <x v="1"/>
    <s v="PPN751532509"/>
    <x v="206"/>
    <s v="http://resolver.staatsbibliothek-berlin.de/SBB0000E5C000000000"/>
    <s v="fre"/>
    <s v="1739"/>
    <x v="0"/>
    <s v="La Haye; Utrecht"/>
    <s v="empty"/>
    <x v="0"/>
  </r>
  <r>
    <s v="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
    <s v="Matthaei, Friedrich Anton Levin"/>
    <s v="Kinder- und Jugendbücher"/>
    <s v="Baumgärtner"/>
    <x v="1"/>
    <s v="PPN770992706"/>
    <x v="207"/>
    <s v="http://resolver.staatsbibliothek-berlin.de/SBB00010A4400000000"/>
    <s v="ger"/>
    <s v="1835"/>
    <x v="0"/>
    <s v="Leipzig"/>
    <s v="empty"/>
    <x v="0"/>
  </r>
  <r>
    <s v="Le portefeuille du jeune amateur de la nature, de l'histoire et de l'art ou description méthodique des sites et des monuments les plus remarquables dans les cinq parties du monde"/>
    <s v="Mazure, Adolphe"/>
    <s v="Kinder- und Jugendbücher"/>
    <s v="Lehuby"/>
    <x v="1"/>
    <s v="PPN771002688"/>
    <x v="208"/>
    <s v="http://resolver.staatsbibliothek-berlin.de/SBB00010A4F00000000"/>
    <s v="fre"/>
    <s v="1838"/>
    <x v="0"/>
    <s v="Paris"/>
    <s v="empty"/>
    <x v="0"/>
  </r>
  <r>
    <s v="Schmetterlings-Cabinet für Kinder, oder kurze Beschreibung der europäischen Schmetterlinge"/>
    <s v="Vogel, Christian Friedrich"/>
    <s v="Kinder- und Jugendbücher; Historische Drucke"/>
    <s v="Vogel"/>
    <x v="2"/>
    <s v="PPN769362419"/>
    <x v="209"/>
    <s v="http://resolver.staatsbibliothek-berlin.de/SBB0000F95100010000"/>
    <s v="ger"/>
    <s v="1825"/>
    <x v="0"/>
    <s v="Leipzig"/>
    <s v="empty"/>
    <x v="0"/>
  </r>
  <r>
    <s v="Gallerie der merkwürdigsten Reiseabenteuer"/>
    <m/>
    <s v="Kinder- und Jugendbücher"/>
    <s v="Wigand"/>
    <x v="1"/>
    <s v="PPN781530660"/>
    <x v="210"/>
    <s v="http://resolver.staatsbibliothek-berlin.de/SBB000155D200000000"/>
    <s v="ger"/>
    <s v="1848"/>
    <x v="0"/>
    <s v="Leipzig"/>
    <s v="empty"/>
    <x v="0"/>
  </r>
  <r>
    <s v="Reise von Bern nach der Peters-Insel und in die Thäler und Gebirge des Cantons Neuenburg; für die Jugend beschrieben"/>
    <s v="Meisner, Friedrich"/>
    <s v="Kinder- und Jugendbücher"/>
    <s v="Burgdorfer"/>
    <x v="2"/>
    <s v="PPN770944108"/>
    <x v="211"/>
    <s v="http://resolver.staatsbibliothek-berlin.de/SBB000109F000010000"/>
    <s v="ger"/>
    <s v="1820"/>
    <x v="0"/>
    <s v="Bern"/>
    <s v="empty"/>
    <x v="0"/>
  </r>
  <r>
    <s v="Contenant ce qui regarde l'homme en societé"/>
    <s v="Le Bas, Jacques-Philippe; Cazes, ...; Pluche, Antoine"/>
    <s v="Kinder- und Jugendbücher; Historische Drucke"/>
    <s v="Estienne"/>
    <x v="2"/>
    <s v="PPN768994799"/>
    <x v="212"/>
    <s v="http://resolver.staatsbibliothek-berlin.de/SBB0000EB9B00040000"/>
    <s v="fre"/>
    <s v="1780"/>
    <x v="0"/>
    <s v="Paris"/>
    <s v="empty"/>
    <x v="0"/>
  </r>
  <r>
    <s v="Afrika; mit acht illuminierten Kupfertafeln und einer Karte"/>
    <s v="Schäffer, Daniel F."/>
    <s v="Kinder- und Jugendbücher"/>
    <s v="Oehmigke"/>
    <x v="2"/>
    <s v="PPN781261058"/>
    <x v="213"/>
    <s v="http://resolver.staatsbibliothek-berlin.de/SBB0001554600010000"/>
    <s v="ger"/>
    <s v="1803"/>
    <x v="0"/>
    <s v="Berlin"/>
    <s v="empty"/>
    <x v="0"/>
  </r>
  <r>
    <s v="Gallerie der merkwürdigsten Reiseabenteuer"/>
    <s v="Schmidt, O."/>
    <s v="Kinder- und Jugendbücher"/>
    <s v="Wigand"/>
    <x v="2"/>
    <s v="PPN781531284"/>
    <x v="214"/>
    <s v="http://resolver.staatsbibliothek-berlin.de/SBB000155D200010000"/>
    <s v="ger"/>
    <s v="1848"/>
    <x v="0"/>
    <s v="Leipzig"/>
    <s v="empty"/>
    <x v="0"/>
  </r>
  <r>
    <s v="Biographieen aus der Naturkunde, in ästhetischer Form und religiösem Sinne"/>
    <s v="Grube, August Wilhelm"/>
    <s v="Kinder- und Jugendbücher; Historische Drucke"/>
    <s v="Steinkopf"/>
    <x v="2"/>
    <s v="PPN743878957"/>
    <x v="215"/>
    <s v="http://resolver.staatsbibliothek-berlin.de/SBB0000D37600010000"/>
    <s v="ger"/>
    <s v="1862"/>
    <x v="0"/>
    <s v="Stuttgart"/>
    <s v="https://content.staatsbibliothek-berlin.de/dc/743878957.ocr.zip"/>
    <x v="1"/>
  </r>
  <r>
    <s v="Le Vaillants Reise in das Innere von Afrika; &lt;Beschluß&gt;"/>
    <s v="Vaillant, Francois"/>
    <s v="Kinder- und Jugendbücher"/>
    <m/>
    <x v="2"/>
    <s v="PPN771000065"/>
    <x v="216"/>
    <s v="http://resolver.staatsbibliothek-berlin.de/SBB00010A4B00020000"/>
    <s v="ger"/>
    <s v="1801"/>
    <x v="0"/>
    <s v="Frankfurt [u.a.]"/>
    <s v="empty"/>
    <x v="0"/>
  </r>
  <r>
    <s v="Bilder ausländischer Thiere; nebst ihrer kurzen Beschreibung. Zur angenehmen und nützlichen Beschäftigung der Kinder ; Als Fortsetzung der Bilder vaterländischer Thiere"/>
    <s v="Cpieux, ...; Löhr, Johann Andreas Christian"/>
    <s v="Kinder- und Jugendbücher; Historische Drucke"/>
    <s v="Leo"/>
    <x v="0"/>
    <s v="PPN749883723"/>
    <x v="217"/>
    <s v="http://resolver.staatsbibliothek-berlin.de/SBB0000E14700000000"/>
    <s v="fre"/>
    <s v="1809"/>
    <x v="0"/>
    <s v="Leipzig"/>
    <s v="empty"/>
    <x v="0"/>
  </r>
  <r>
    <s v="Der Denkfreund; Ein lehrreiches Lesebuch für Volksschulen"/>
    <s v="Schlez, Johann Ferdinand"/>
    <s v="Kinder- und Jugendbücher; Historische Drucke"/>
    <s v="Heyer"/>
    <x v="0"/>
    <s v="PPN767922484"/>
    <x v="218"/>
    <s v="http://resolver.staatsbibliothek-berlin.de/SBB0000F4FD00000000"/>
    <s v="ger"/>
    <s v="1822"/>
    <x v="0"/>
    <s v="Gießen"/>
    <s v="empty"/>
    <x v="0"/>
  </r>
  <r>
    <s v="Die Natur im Spätherbst und ihr Eindruck auf den Menschen"/>
    <s v="Boode, Eduard"/>
    <s v="Kinder- und Jugendbücher; Historische Drucke"/>
    <s v="Manz"/>
    <x v="0"/>
    <s v="PPN743869915"/>
    <x v="219"/>
    <s v="http://resolver.staatsbibliothek-berlin.de/SBB0000D36B00000000"/>
    <s v="ger"/>
    <s v="1907"/>
    <x v="0"/>
    <s v="Regensburg"/>
    <s v="https://content.staatsbibliothek-berlin.de/dc/743869915.ocr.zip"/>
    <x v="1"/>
  </r>
  <r>
    <s v="Was sollen wir spielen?; 380 der beliebtesten Jugend-, Turn- und Volksspiele für Schule, Haus, Vereine und Gesellschaftskreise"/>
    <s v="Schlipköter, Georg"/>
    <s v="Kinder- und Jugendbücher"/>
    <s v="Agentur des Rauhen Hauses"/>
    <x v="0"/>
    <s v="PPN745213979"/>
    <x v="220"/>
    <s v="http://resolver.staatsbibliothek-berlin.de/SBB0000D65B00000000"/>
    <s v="ger"/>
    <s v="1910"/>
    <x v="0"/>
    <s v="Hamburg"/>
    <s v="https://content.staatsbibliothek-berlin.de/dc/745213979.ocr.zip"/>
    <x v="1"/>
  </r>
  <r>
    <s v="Die Lust- und Kinderreise durch das malerische Thüringen; Schilderung merkwürdiger Orte und Personen, Abenteuer, Geschichten und Anekdoten, für die lernbegierige Jugend"/>
    <s v="Müller, Heinrich"/>
    <s v="Kinder- und Jugendbücher; Historische Drucke"/>
    <s v="Krappe; Müller"/>
    <x v="0"/>
    <s v="PPN771332726"/>
    <x v="221"/>
    <s v="http://resolver.staatsbibliothek-berlin.de/SBB00012D3E00000000"/>
    <s v="ger"/>
    <s v="1839"/>
    <x v="0"/>
    <s v="Leipzig; Suhl"/>
    <s v="empty"/>
    <x v="0"/>
  </r>
  <r>
    <s v="Naturstudien im Garten; Plaudereien am Sonntag Nachmittag ; ein Buch für die Jugend"/>
    <s v="Schwindrazheim, O.; Kraepelin, Karl"/>
    <s v="Kinder- und Jugendbücher"/>
    <s v="B. G. Teubner"/>
    <x v="0"/>
    <s v="PPN742280640"/>
    <x v="222"/>
    <s v="http://resolver.staatsbibliothek-berlin.de/SBB0000D0EE00000000"/>
    <s v="ger"/>
    <s v="1905"/>
    <x v="0"/>
    <s v="Leipzig; Berlin"/>
    <s v="https://content.staatsbibliothek-berlin.de/dc/742280640.ocr.zip"/>
    <x v="1"/>
  </r>
  <r>
    <s v="Streichholz-Spielereien; Kunststücke und Scherze nebst Auflösungen"/>
    <s v="Czepa, Alois"/>
    <s v="Kinder- und Jugendbücher; Historische Drucke"/>
    <s v="Maier"/>
    <x v="0"/>
    <s v="PPN745603165"/>
    <x v="223"/>
    <s v="http://resolver.staatsbibliothek-berlin.de/SBB0000D70C00000000"/>
    <s v="ger"/>
    <s v="1910"/>
    <x v="0"/>
    <s v="Ravensburg"/>
    <s v="https://content.staatsbibliothek-berlin.de/dc/745603165.ocr.zip"/>
    <x v="1"/>
  </r>
  <r>
    <s v="Der Jugend Hausschatz; ein Buch für die reifere Jugend sowie zum Vorlesen im häuslichen Kreise ; nach den besten Quellen bearbeitet ; mit 12 fein colorierten Bildern"/>
    <m/>
    <s v="Kinder- und Jugendbücher"/>
    <s v="Risch"/>
    <x v="0"/>
    <s v="PPN746627637"/>
    <x v="224"/>
    <s v="http://resolver.staatsbibliothek-berlin.de/SBB0000DB7500000000"/>
    <s v="ger"/>
    <s v="1874"/>
    <x v="0"/>
    <s v="Stuttgart [u.a.]"/>
    <s v="https://content.staatsbibliothek-berlin.de/dc/746627637.ocr.zip"/>
    <x v="1"/>
  </r>
  <r>
    <s v="Physikalisches Spielbuch für die Jugend; zugleich eine leichtfaßliche Anleitung zu selbständigem Experimentieren und fröhlichem Nachdenken"/>
    <s v="Donath, B."/>
    <s v="Kinder- und Jugendbücher"/>
    <s v="Vieweg"/>
    <x v="0"/>
    <s v="PPN74560434X"/>
    <x v="225"/>
    <s v="http://resolver.staatsbibliothek-berlin.de/SBB0000D71000000000"/>
    <s v="ger"/>
    <s v="1902"/>
    <x v="0"/>
    <s v="Braunschweig"/>
    <s v="https://content.staatsbibliothek-berlin.de/dc/74560434X.ocr.zip"/>
    <x v="1"/>
  </r>
  <r>
    <s v="Wanderungen und Streifzüge; die Kriechtiere, Lurche und Fische unserer Heimat"/>
    <s v="Floericke, Curt"/>
    <s v="Kinder- und Jugendbücher"/>
    <s v="Nister"/>
    <x v="0"/>
    <s v="PPN745114644"/>
    <x v="226"/>
    <s v="http://resolver.staatsbibliothek-berlin.de/SBB0000D59600000000"/>
    <s v="ger"/>
    <s v="1910"/>
    <x v="0"/>
    <s v="Nürnberg"/>
    <s v="https://content.staatsbibliothek-berlin.de/dc/745114644.ocr.zip"/>
    <x v="1"/>
  </r>
  <r>
    <s v="Entdeckungsreisen in der Wohnstube"/>
    <s v="Wagner, Hermann"/>
    <s v="Kinder- und Jugendbücher"/>
    <s v="Spamer"/>
    <x v="0"/>
    <s v="PPN742720551"/>
    <x v="227"/>
    <s v="http://resolver.staatsbibliothek-berlin.de/SBB0000D2C800000000"/>
    <s v="ger"/>
    <s v="1892"/>
    <x v="0"/>
    <s v="Leipzig"/>
    <s v="https://content.staatsbibliothek-berlin.de/dc/742720551.ocr.zip"/>
    <x v="1"/>
  </r>
  <r>
    <s v="Geschenk für junge Leute, welche sich in der Geometrie, in der Perspective und in der Zeichenkunst üben, auch verschiedene Sachen aus Pappe, Messing, und dergleichen, verfertigen und zusammensetzen lernen wollen"/>
    <s v="Weiß, ..."/>
    <s v="Kinder- und Jugendbücher"/>
    <s v="Sommer"/>
    <x v="0"/>
    <s v="PPN746672179"/>
    <x v="228"/>
    <s v="http://resolver.staatsbibliothek-berlin.de/SBB0000DB8D00000000"/>
    <s v="ger"/>
    <s v="1830"/>
    <x v="0"/>
    <s v="Leipzig"/>
    <s v="empty"/>
    <x v="0"/>
  </r>
  <r>
    <s v="Auf blauem Wasser; ein Buch von der See für die deutsche Jugend"/>
    <s v="Stöwer, Willy; Heims, Paul Gerhard"/>
    <s v="Kinder- und Jugendbücher; Historische Drucke"/>
    <s v="Westermann"/>
    <x v="0"/>
    <s v="PPN744062063"/>
    <x v="229"/>
    <s v="http://resolver.staatsbibliothek-berlin.de/SBB0000D52500000000"/>
    <s v="ger"/>
    <s v="1903"/>
    <x v="0"/>
    <s v="Braunschweig"/>
    <s v="https://content.staatsbibliothek-berlin.de/dc/744062063.ocr.zip"/>
    <x v="1"/>
  </r>
  <r>
    <s v="Großes illustriertes Spielbuch für Knaben; eine Auswahl der schönsten Spiele, anregender und unterhaltender Beschäftigungen und Belustigungen im Freien und im Zimmer"/>
    <s v="Wendling, Paul; Georgens, Jan Daniel"/>
    <s v="Kinder- und Jugendbücher"/>
    <s v="Schreiter"/>
    <x v="0"/>
    <s v="PPN745182844"/>
    <x v="230"/>
    <s v="http://resolver.staatsbibliothek-berlin.de/SBB0000D63D00000000"/>
    <s v="ger"/>
    <s v="1890"/>
    <x v="0"/>
    <s v="Berlin"/>
    <s v="https://content.staatsbibliothek-berlin.de/dc/745182844.ocr.zip"/>
    <x v="1"/>
  </r>
  <r>
    <s v="Bilder von Thierquälereien"/>
    <s v="Fäsi-Geßner, Conrad; Perrin, A."/>
    <s v="Kinder- und Jugendbücher"/>
    <s v="Ulrich"/>
    <x v="0"/>
    <s v="PPN770469124"/>
    <x v="231"/>
    <s v="http://resolver.staatsbibliothek-berlin.de/SBB000104AE00000000"/>
    <s v="ger"/>
    <s v="1859"/>
    <x v="0"/>
    <s v="Zürich"/>
    <s v="https://content.staatsbibliothek-berlin.de/dc/770469124.ocr.zip"/>
    <x v="1"/>
  </r>
  <r>
    <s v="Die Giftgewächse Deutschlands und der Schweiz in lithographirten und colorirten Abbildungen, mit erläuterndem Text; Zum Gebrauch in Volksschulen, Realanstalten und. Gymnasien und zum Selbstunterricht"/>
    <s v="Hochstetter, Christian Ferdinand"/>
    <s v="Kinder- und Jugendbücher; Historische Drucke"/>
    <s v="Schreiber und Schill"/>
    <x v="0"/>
    <s v="PPN749933666"/>
    <x v="232"/>
    <s v="http://resolver.staatsbibliothek-berlin.de/SBB0000E1AB00000000"/>
    <s v="ger"/>
    <s v="1844"/>
    <x v="0"/>
    <s v="Esslingen"/>
    <s v="empty"/>
    <x v="0"/>
  </r>
  <r>
    <s v="Martin's allgemeine Naturgeschichte der drei Reiche für die Jugend bearbeitet; mit 16 kolorierten Tafeln und vielen in den Text gedruckten Holzschnitten"/>
    <s v="Martin, F."/>
    <s v="Kinder- und Jugendbücher; Historische Drucke"/>
    <s v="Fischer"/>
    <x v="0"/>
    <s v="PPN741713462"/>
    <x v="233"/>
    <s v="http://resolver.staatsbibliothek-berlin.de/SBB0000D05800000000"/>
    <s v="ger"/>
    <s v="1905"/>
    <x v="0"/>
    <s v="Dresden"/>
    <s v="https://content.staatsbibliothek-berlin.de/dc/741713462.ocr.zip"/>
    <x v="1"/>
  </r>
  <r>
    <s v="Neues Räthselbüchlein für die Jugend"/>
    <s v="Hofacker, Ludwig"/>
    <s v="Kinder- und Jugendbücher"/>
    <s v="Verl. der Buchh. der Ev. Ges."/>
    <x v="0"/>
    <s v="PPN745140521"/>
    <x v="234"/>
    <s v="http://resolver.staatsbibliothek-berlin.de/SBB0000D5ED00000000"/>
    <s v="ger"/>
    <s v="1879"/>
    <x v="0"/>
    <s v="Stuttgart"/>
    <s v="https://content.staatsbibliothek-berlin.de/dc/745140521.ocr.zip"/>
    <x v="1"/>
  </r>
  <r>
    <s v="Hundert Schnurrpfeifereien; anregende und ohne Vorübung oder umständliche Gerätschaften von Jedermann leicht ausführbare Unterhaltungen für Groß und Klein"/>
    <s v="Tromholt, Sophus"/>
    <s v="Kinder- und Jugendbücher"/>
    <s v="Reclam"/>
    <x v="0"/>
    <s v="PPN745847862"/>
    <x v="235"/>
    <s v="http://resolver.staatsbibliothek-berlin.de/SBB0000D76E00000000"/>
    <s v="ger"/>
    <s v="1910"/>
    <x v="0"/>
    <s v="Leipzig"/>
    <s v="https://content.staatsbibliothek-berlin.de/dc/745847862.ocr.zip"/>
    <x v="1"/>
  </r>
  <r>
    <s v="Le magasin des écoliers; encyclopédie illustrée des récréations utiles et amusantes ; jeux. - exercices. - arts utiles et d'agrément ..."/>
    <s v="Geoffroy, Jean; Savigny, Laurence"/>
    <s v="Kinder- und Jugendbücher; Historische Drucke"/>
    <s v="Didier"/>
    <x v="0"/>
    <s v="PPN766842045"/>
    <x v="236"/>
    <s v="http://resolver.staatsbibliothek-berlin.de/SBB0000F11C00000000"/>
    <s v="fre"/>
    <s v="1840"/>
    <x v="0"/>
    <s v="Paris"/>
    <s v="empty"/>
    <x v="0"/>
  </r>
  <r>
    <s v="Der technologische Kinder- und Jugendfreund; Oder kurze und deutliche Beschreibung der Künste und Handwerke nebst einigen lehrreichen Erzählungen ; Mit 72 Kupfern"/>
    <m/>
    <s v="Kinder- und Jugendbücher; Historische Drucke"/>
    <s v="Heyder"/>
    <x v="0"/>
    <s v="PPN75061322X"/>
    <x v="237"/>
    <s v="http://resolver.staatsbibliothek-berlin.de/SBB0000E33900000000"/>
    <s v="ger"/>
    <s v="1815"/>
    <x v="0"/>
    <s v="Erlangen"/>
    <s v="empty"/>
    <x v="0"/>
  </r>
  <r>
    <s v="Unterhaltungen über Gegenstände aus dem Gebiete der Naturwissenschaften; die Wunder des Magnetismus ; ein Geschenk für Kinder reiferen Alters und zum Gebrauche für Lehrer, namentlich Hauslehrer"/>
    <s v="Emsmann, August Hugo"/>
    <s v="Kinder- und Jugendbücher"/>
    <s v="Hoffmann"/>
    <x v="0"/>
    <s v="PPN770297501"/>
    <x v="238"/>
    <s v="http://resolver.staatsbibliothek-berlin.de/SBB0001040500000000"/>
    <s v="ger"/>
    <s v="1840"/>
    <x v="0"/>
    <s v="Frankfurt a./O."/>
    <s v="empty"/>
    <x v="0"/>
  </r>
  <r>
    <s v="Schützet die Tiere!; Mahnworte an die Jugend"/>
    <s v="Gehring, Karl; Weiser, Paul; Renck, Ernst"/>
    <s v="Kinder- und Jugendbücher"/>
    <s v="Hofmann"/>
    <x v="0"/>
    <s v="PPN74474637X"/>
    <x v="239"/>
    <s v="http://resolver.staatsbibliothek-berlin.de/SBB0000D56100000000"/>
    <s v="ger"/>
    <s v="1894"/>
    <x v="0"/>
    <s v="Gera"/>
    <s v="https://content.staatsbibliothek-berlin.de/dc/74474637X.ocr.zip"/>
    <x v="1"/>
  </r>
  <r>
    <s v="Naturgeschichte für Kinder; mit Kupfern"/>
    <s v="Lippold, G. H. C.; Funke, C. Ph."/>
    <s v="Kinder- und Jugendbücher"/>
    <s v="Kummer"/>
    <x v="0"/>
    <s v="PPN769072607"/>
    <x v="240"/>
    <s v="http://resolver.staatsbibliothek-berlin.de/SBB0000F83C00000000"/>
    <s v="ger"/>
    <s v="1815"/>
    <x v="0"/>
    <s v="Leipzig"/>
    <s v="empty"/>
    <x v="0"/>
  </r>
  <r>
    <s v="Naturlehre für Kinder; mit Kupfern"/>
    <s v="Lippold, Georg Heinrich Christian"/>
    <s v="Kinder- und Jugendbücher; Historische Drucke"/>
    <s v="Büschler"/>
    <x v="0"/>
    <s v="PPN746268491"/>
    <x v="241"/>
    <s v="http://resolver.staatsbibliothek-berlin.de/SBB0000D86100000000"/>
    <s v="ger"/>
    <s v="1814"/>
    <x v="0"/>
    <s v="Elberfeld"/>
    <s v="empty"/>
    <x v="0"/>
  </r>
  <r>
    <s v="Entdeckungsreisen im Wald und auf der Heide; mit seinen lieben jungen Freunden und Freundinnen unternommen"/>
    <s v="Wagner, Hermann"/>
    <s v="Kinder- und Jugendbücher"/>
    <s v="Spamer"/>
    <x v="0"/>
    <s v="PPN74271120X"/>
    <x v="242"/>
    <s v="http://resolver.staatsbibliothek-berlin.de/SBB0000D2B100000000"/>
    <s v="ger"/>
    <s v="1863"/>
    <x v="0"/>
    <s v="Leipzig"/>
    <s v="https://content.staatsbibliothek-berlin.de/dc/74271120X.ocr.zip"/>
    <x v="1"/>
  </r>
  <r>
    <s v="Vier Tage in der sächsischen Schweiz, eine Erzählung besonders für die Jugend"/>
    <s v="Gebauer, Carl Eduard"/>
    <s v="Kinder- und Jugendbücher; Historische Drucke"/>
    <s v="Türk"/>
    <x v="0"/>
    <s v="PPN771014775"/>
    <x v="243"/>
    <s v="http://resolver.staatsbibliothek-berlin.de/SBB00010A6500000000"/>
    <s v="ger"/>
    <s v="1852"/>
    <x v="0"/>
    <s v="Dresden"/>
    <s v="https://content.staatsbibliothek-berlin.de/dc/771014775.ocr.zip"/>
    <x v="1"/>
  </r>
  <r>
    <s v="Wanderungen am Meeresstrande; mit seinen jungen Freunden ausgeführt ; mit 101 Holzschnitten und 4 Buntbildern"/>
    <s v="Wagner, Hermann"/>
    <s v="Kinder- und Jugendbücher; Historische Drucke"/>
    <s v="Flemming"/>
    <x v="0"/>
    <s v="PPN745865461"/>
    <x v="244"/>
    <s v="http://resolver.staatsbibliothek-berlin.de/SBB0000D78D00000000"/>
    <s v="ger"/>
    <s v="1869"/>
    <x v="0"/>
    <s v="Glogau"/>
    <s v="https://content.staatsbibliothek-berlin.de/dc/745865461.ocr.zip"/>
    <x v="1"/>
  </r>
  <r>
    <s v="Carstvo životnych v kartinach; 250 izobraženij dlja nagljadnago obučenija"/>
    <s v="Kissling, J."/>
    <s v="Kinder- und Jugendbücher"/>
    <s v="Devrien"/>
    <x v="0"/>
    <s v="PPN744049997"/>
    <x v="245"/>
    <s v="http://resolver.staatsbibliothek-berlin.de/SBB0000D51400000000"/>
    <s v="rus"/>
    <s v="1890"/>
    <x v="0"/>
    <s v="S. Peterburg"/>
    <s v="https://content.staatsbibliothek-berlin.de/dc/744049997.ocr.zip"/>
    <x v="1"/>
  </r>
  <r>
    <s v="Lehrbuch der Naturwissenschaften und der Geschichte für fähigere Kinder in Bürgerschulen so wie auch für wißbegierige Nichtgelehrte"/>
    <s v="Röper, Friedrich Ludwig"/>
    <s v="Kinder- und Jugendbücher; Historische Drucke"/>
    <s v="Adler"/>
    <x v="0"/>
    <s v="PPN768258936"/>
    <x v="246"/>
    <s v="http://resolver.staatsbibliothek-berlin.de/SBB0000F60400000000"/>
    <s v="ger"/>
    <s v="1825"/>
    <x v="0"/>
    <s v="Rostock"/>
    <s v="empty"/>
    <x v="0"/>
  </r>
  <r>
    <s v="Les merveilles du corps humain, ou notions familieres d'anatomie, a l'usage des enfans et des adolescens"/>
    <s v="Jauffret, Louis François"/>
    <s v="Kinder- und Jugendbücher; Historische Drucke"/>
    <s v="Dugour &amp; Durand"/>
    <x v="0"/>
    <s v="PPN749731222"/>
    <x v="247"/>
    <s v="http://resolver.staatsbibliothek-berlin.de/SBB0000E07100000000"/>
    <s v="fre"/>
    <s v="1798"/>
    <x v="0"/>
    <s v="Paris"/>
    <s v="empty"/>
    <x v="0"/>
  </r>
  <r>
    <s v="Die Thierwelt; Charakteristiken"/>
    <s v="Masius, Hermann"/>
    <s v="Kinder- und Jugendbücher"/>
    <s v="Bädeker"/>
    <x v="0"/>
    <s v="PPN743871510"/>
    <x v="248"/>
    <s v="http://resolver.staatsbibliothek-berlin.de/SBB0000D36E00000000"/>
    <s v="ger"/>
    <s v="1862"/>
    <x v="0"/>
    <s v="Essen"/>
    <s v="https://content.staatsbibliothek-berlin.de/dc/743871510.ocr.zip"/>
    <x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x v="0"/>
    <s v="PPN74249277X"/>
    <x v="249"/>
    <s v="http://resolver.staatsbibliothek-berlin.de/SBB0000D1BD00000000"/>
    <s v="ger"/>
    <s v="1872"/>
    <x v="0"/>
    <s v="Leipzig"/>
    <s v="https://content.staatsbibliothek-berlin.de/dc/74249277X.ocr.zip"/>
    <x v="1"/>
  </r>
  <r>
    <s v="Der Schmetterlingssammler; Beschreibung und Abbildung der vorzüglichsten in Mitteleuropa heimischen Schmetterlinge ; nebst ausführlicher Anleitung, Schmetterlinge zu fangen, aus Raupen zu ziehen und eine Sammlung anzulegen ; mit 263 kolorierten Abbildungen auf 19 Tafeln"/>
    <s v="Hoffmann, Julius"/>
    <s v="Kinder- und Jugendbücher; Historische Drucke"/>
    <s v="Thienemann"/>
    <x v="0"/>
    <s v="PPN742445941"/>
    <x v="250"/>
    <s v="http://resolver.staatsbibliothek-berlin.de/SBB0000D17A00000000"/>
    <s v="ger"/>
    <s v="1881"/>
    <x v="0"/>
    <s v="Stuttgart"/>
    <s v="https://content.staatsbibliothek-berlin.de/dc/742445941.ocr.zip"/>
    <x v="1"/>
  </r>
  <r>
    <s v="Illustriertes Experimentierbuch für die reifere Jugend; praktische Anleitung zum unterhaltenden und belehrenden Experimentieren auf den Gebieten der Physik und Chemie"/>
    <s v="Emsmann, H.; Dammer, O."/>
    <s v="Kinder- und Jugendbücher"/>
    <s v="Velhagen &amp; Klasing"/>
    <x v="0"/>
    <s v="PPN741355760"/>
    <x v="251"/>
    <s v="http://resolver.staatsbibliothek-berlin.de/SBB0000CFEA00000000"/>
    <s v="ger"/>
    <s v="1910"/>
    <x v="0"/>
    <s v="Bielefeld [u.a.]"/>
    <s v="https://content.staatsbibliothek-berlin.de/dc/741355760.ocr.zip"/>
    <x v="1"/>
  </r>
  <r>
    <s v="Fritz, der Sammler; eine Geschichte für die Jugend"/>
    <s v="Crome-Schwiening, C."/>
    <s v="Kinder- und Jugendbücher"/>
    <s v="H. Krötzsch"/>
    <x v="0"/>
    <s v="PPN745605931"/>
    <x v="252"/>
    <s v="http://resolver.staatsbibliothek-berlin.de/SBB0000D71600000000"/>
    <s v="ger"/>
    <s v="1899"/>
    <x v="0"/>
    <s v="Leipzig"/>
    <s v="https://content.staatsbibliothek-berlin.de/dc/745605931.ocr.zip"/>
    <x v="1"/>
  </r>
  <r>
    <s v="The book of games; or, a history of juvenile sports, practised at a considerable academy near London ; Illustrated by twenty-four copper plates"/>
    <m/>
    <s v="Kinder- und Jugendbücher; Historische Drucke"/>
    <s v="M'Millan"/>
    <x v="0"/>
    <s v="PPN766740692"/>
    <x v="253"/>
    <s v="http://resolver.staatsbibliothek-berlin.de/SBB0000F0E000000000"/>
    <s v="eng"/>
    <s v="1810"/>
    <x v="0"/>
    <s v="London"/>
    <s v="empty"/>
    <x v="0"/>
  </r>
  <r>
    <s v="Récréations utiles ou collection de 30 petits exemples de dessin fort jolis, et très-faciles a copier a la plume ou au crayon ; pour l'amusement des enfans ; accompagnées de la description intéressante des animaux qui se trouvent dans chaque exemple"/>
    <m/>
    <s v="Kinder- und Jugendbücher"/>
    <s v="Saintin"/>
    <x v="0"/>
    <s v="PPN769898262"/>
    <x v="254"/>
    <s v="http://resolver.staatsbibliothek-berlin.de/SBB0001020B00000000"/>
    <s v="fre"/>
    <s v="1813"/>
    <x v="0"/>
    <s v="Paris"/>
    <s v="empty"/>
    <x v="0"/>
  </r>
  <r>
    <s v="Räthselbuch"/>
    <s v="Pauer, Ludwig"/>
    <s v="Historische Drucke"/>
    <s v="Pichler"/>
    <x v="0"/>
    <s v="PPN745136559"/>
    <x v="255"/>
    <s v="http://resolver.staatsbibliothek-berlin.de/SBB0000D5D400000000"/>
    <s v="ger"/>
    <s v="1887"/>
    <x v="0"/>
    <s v="Wien [u.a.]"/>
    <s v="https://content.staatsbibliothek-berlin.de/dc/745136559.ocr.zip"/>
    <x v="1"/>
  </r>
  <r>
    <s v="Grandpapa Pease's amusing addition"/>
    <m/>
    <s v="Kinder- und Jugendbücher"/>
    <s v="Pease"/>
    <x v="0"/>
    <s v="PPN746583060"/>
    <x v="256"/>
    <s v="http://resolver.staatsbibliothek-berlin.de/SBB0000D93600000000"/>
    <s v="eng"/>
    <s v="1850"/>
    <x v="0"/>
    <s v="Albany"/>
    <s v="https://content.staatsbibliothek-berlin.de/dc/746583060.ocr.zip"/>
    <x v="1"/>
  </r>
  <r>
    <s v="Naturgeschichte für die Jugend"/>
    <s v="Fleischmann, F.; Jerrer, Georg Ludwig"/>
    <s v="Kinder- und Jugendbücher; Historische Drucke"/>
    <s v="Campe"/>
    <x v="0"/>
    <s v="PPN769002528"/>
    <x v="257"/>
    <s v="http://resolver.staatsbibliothek-berlin.de/SBB0000F7EB00000000"/>
    <s v="ger"/>
    <s v="1826"/>
    <x v="0"/>
    <s v="Nürnberg"/>
    <s v="empty"/>
    <x v="0"/>
  </r>
  <r>
    <s v="Arte di costruire ogni sorta di oggetti in rilievo e in carta; per servire ad istruzione e passatempo della gioventu' d'amendue i sessi"/>
    <s v="Bécourt, R."/>
    <s v="Kinder- und Jugendbücher; Historische Drucke"/>
    <s v="Batelli"/>
    <x v="0"/>
    <s v="PPN770508545"/>
    <x v="258"/>
    <s v="http://resolver.staatsbibliothek-berlin.de/SBB000104EA00000000"/>
    <s v="ita"/>
    <s v="1830"/>
    <x v="0"/>
    <s v="Firenze"/>
    <s v="empty"/>
    <x v="0"/>
  </r>
  <r>
    <s v="Der Denkschüler oder Anregungen für Kopf und Herz, durch die nothwendigsten Grundbegriffe von der Natur und dem Wesen des Menschen; Ein Lehr- und Lesebuch für den Haus-, Schul- und Selbstunterricht, zu Begründung einer geordneten Geistesbildung"/>
    <s v="Krug, Johann Friedrich Adolph"/>
    <s v="Kinder- und Jugendbücher; Historische Drucke"/>
    <s v="Wienbrack"/>
    <x v="0"/>
    <s v="PPN770807194"/>
    <x v="259"/>
    <s v="http://resolver.staatsbibliothek-berlin.de/SBB000106BF00000000"/>
    <s v="ger"/>
    <s v="1825"/>
    <x v="0"/>
    <s v="Leipzig"/>
    <s v="empty"/>
    <x v="0"/>
  </r>
  <r>
    <s v="Anfangsgründe der Naturwissenschaft für die Jugend"/>
    <s v="Brand, Jacob"/>
    <s v="Kinder- und Jugendbücher; Historische Drucke"/>
    <s v="Andreäische Buchhandlung"/>
    <x v="0"/>
    <s v="PPN76912254X"/>
    <x v="260"/>
    <s v="http://resolver.staatsbibliothek-berlin.de/SBB0000F8B900000000"/>
    <s v="ger"/>
    <s v="1825"/>
    <x v="0"/>
    <s v="Frankfurt a. M."/>
    <s v="empty"/>
    <x v="0"/>
  </r>
  <r>
    <s v="Gemälde des Nordens; dargestellt in: Jakob Heemskerks und Wilhelm Barenz nördlicher Entdeckungsreise, und den merkwürdigen Abenteuern vier Russischer Bootsmänner auf Spitzbergen"/>
    <s v="Heemskerk, Jakob; Barenz, Wilhelm; Campe, Joachim Heinrich"/>
    <s v="Kinder- und Jugendbücher; Historische Drucke"/>
    <s v="Fleischer"/>
    <x v="0"/>
    <s v="PPN770858392"/>
    <x v="261"/>
    <s v="http://resolver.staatsbibliothek-berlin.de/SBB0001071100000000"/>
    <s v="ger"/>
    <s v="1825"/>
    <x v="0"/>
    <s v="Leipzig"/>
    <s v="empty"/>
    <x v="0"/>
  </r>
  <r>
    <s v="Berufswahl; das technische Studium ; mit 16 Abb."/>
    <s v="Bauer, Heinrich"/>
    <s v="Kinder- und Jugendbücher; Historische Drucke"/>
    <s v="Union Dt. Verlagsges."/>
    <x v="0"/>
    <s v="PPN744083605"/>
    <x v="262"/>
    <s v="http://resolver.staatsbibliothek-berlin.de/SBB0000D54D00000000"/>
    <s v="ger"/>
    <s v="1901"/>
    <x v="0"/>
    <s v="Stuttgart [u.a.]"/>
    <s v="https://content.staatsbibliothek-berlin.de/dc/744083605.ocr.zip"/>
    <x v="1"/>
  </r>
  <r>
    <s v="The book of sports for boys and girls; containing games, recreations, and amusements for the play room and play ground, at home or at school"/>
    <s v="Martin, William"/>
    <s v="Kinder- und Jugendbücher; Historische Drucke"/>
    <s v="Darton"/>
    <x v="0"/>
    <s v="PPN766725790"/>
    <x v="263"/>
    <s v="http://resolver.staatsbibliothek-berlin.de/SBB0000F0B400000000"/>
    <s v="eng"/>
    <s v="1857"/>
    <x v="0"/>
    <s v="London"/>
    <s v="https://content.staatsbibliothek-berlin.de/dc/766725790.ocr.zip"/>
    <x v="1"/>
  </r>
  <r>
    <s v="Neue Hand-Schatten; eine Reihe neuer und unterhaltender Schattenbilder mittelst der Hand darzustellen"/>
    <s v="Bursill, Henry"/>
    <s v="Kinder- und Jugendbücher"/>
    <s v="Schroeder"/>
    <x v="0"/>
    <s v="PPN770561829"/>
    <x v="264"/>
    <s v="http://resolver.staatsbibliothek-berlin.de/SBB0001055600000000"/>
    <s v="ger"/>
    <s v="1860"/>
    <x v="0"/>
    <s v="Berlin"/>
    <s v="https://content.staatsbibliothek-berlin.de/dc/770561829.ocr.zip"/>
    <x v="1"/>
  </r>
  <r>
    <s v="Les Métamorphoses d'une goutte d'eau; suivies des aventures d'une fourmi, des guèpes, de la goutte de rosée, etc."/>
    <s v="Bayard, Émile; Carraud, Zulma"/>
    <s v="Kinder- und Jugendbücher; Historische Drucke"/>
    <s v="Hachette"/>
    <x v="0"/>
    <s v="PPN741708388"/>
    <x v="265"/>
    <s v="http://resolver.staatsbibliothek-berlin.de/SBB0000D04E00000000"/>
    <s v="fre"/>
    <s v="1870"/>
    <x v="0"/>
    <s v="Paris"/>
    <s v="https://content.staatsbibliothek-berlin.de/dc/741708388.ocr.zip"/>
    <x v="1"/>
  </r>
  <r>
    <s v="Hygea; Taschenbuch für Jünglinge und Jungfrauen"/>
    <s v="Korth, David"/>
    <s v="Kinder- und Jugendbücher; Historische Drucke"/>
    <s v="Korth"/>
    <x v="0"/>
    <s v="PPN750037903"/>
    <x v="266"/>
    <s v="http://resolver.staatsbibliothek-berlin.de/SBB0000E1ED00000000"/>
    <s v="ger"/>
    <s v="1812"/>
    <x v="0"/>
    <s v="Berlin"/>
    <s v="empty"/>
    <x v="0"/>
  </r>
  <r>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Hoffmann, Wilhelm Rudolf"/>
    <s v="Kinder- und Jugendbücher; Historische Drucke"/>
    <s v="Hofmann &amp; Hohl"/>
    <x v="0"/>
    <s v="PPN746241194"/>
    <x v="267"/>
    <s v="http://resolver.staatsbibliothek-berlin.de/SBB0000D85C00000000"/>
    <s v="ger"/>
    <s v="1874"/>
    <x v="0"/>
    <s v="Stuttgart; Leipzig"/>
    <s v="https://content.staatsbibliothek-berlin.de/dc/746241194.ocr.zip"/>
    <x v="1"/>
  </r>
  <r>
    <s v="Neues Spielbuch für Mädchen; eine Auswahl des schönsten Spiele, anregender und unterhaltender Beschäftigungen und Belustigungen im Freien und im Zimmer"/>
    <s v="Wendling, Paul; Gayette-Georgens, Jeanne Marie"/>
    <s v="Kinder- und Jugendbücher"/>
    <s v="Neufeld"/>
    <x v="0"/>
    <s v="PPN745165591"/>
    <x v="268"/>
    <s v="http://resolver.staatsbibliothek-berlin.de/SBB0000D61E00000000"/>
    <s v="ger"/>
    <s v="1887"/>
    <x v="0"/>
    <s v="Berlin"/>
    <s v="https://content.staatsbibliothek-berlin.de/dc/745165591.ocr.zip"/>
    <x v="1"/>
  </r>
  <r>
    <s v="Ménagerie à l'amusement et à l'instruction de la jeunesse; par L. F. Jauffret; avec une succiucte zoologie, en trois langues"/>
    <s v="Jauffret, Louis-François"/>
    <s v="Kinder- und Jugendbücher; Historische Drucke"/>
    <s v="Bellmann"/>
    <x v="0"/>
    <s v="PPN756343054"/>
    <x v="269"/>
    <s v="http://resolver.staatsbibliothek-berlin.de/SBB0000EA4C00000000"/>
    <s v="dut"/>
    <s v="1810"/>
    <x v="0"/>
    <s v="Amsterdam"/>
    <s v="empty"/>
    <x v="0"/>
  </r>
  <r>
    <s v="Abrégé de toutes les sciences, à l'usage des enfans; refondu, beaucoup augment́e &amp; corrigé dans toutes ses parties, afin de le rendre propre à l'usage des écoles des pays catholiques ;"/>
    <m/>
    <s v="Kinder- und Jugendbücher; Historische Drucke"/>
    <s v="Le Francq"/>
    <x v="0"/>
    <s v="PPN76853478X"/>
    <x v="270"/>
    <s v="http://resolver.staatsbibliothek-berlin.de/SBB0000F6A700000000"/>
    <s v="fre"/>
    <s v="1786"/>
    <x v="0"/>
    <s v="Bruxelles"/>
    <s v="empty"/>
    <x v="0"/>
  </r>
  <r>
    <s v="Naturlehre für die Jugend"/>
    <s v="Hohenthal, Peter von; Ebert, Johann Jacob"/>
    <s v="Kinder- und Jugendbücher; Historische Drucke; VD18 digital"/>
    <s v="Weidmann und Reich"/>
    <x v="2"/>
    <s v="PPN751529257"/>
    <x v="271"/>
    <s v="http://resolver.staatsbibliothek-berlin.de/SBB0000E5BF00020000"/>
    <s v="ger"/>
    <s v="1786"/>
    <x v="1"/>
    <s v="Leipzig"/>
    <s v="empty"/>
    <x v="0"/>
  </r>
  <r>
    <s v="Naturlehre für die Jugend"/>
    <s v="Ebert, Johann Jacob"/>
    <s v="Kinder- und Jugendbücher; Historische Drucke; VD18 digital"/>
    <s v="Weidmann und Reich"/>
    <x v="2"/>
    <s v="PPN751529990"/>
    <x v="272"/>
    <s v="http://resolver.staatsbibliothek-berlin.de/SBB0000E5BF00030000"/>
    <s v="ger"/>
    <s v="1787"/>
    <x v="1"/>
    <s v="Leipzig"/>
    <s v="empty"/>
    <x v="0"/>
  </r>
  <r>
    <s v="Naturlehre für die Jugend"/>
    <s v="Globig, Hans Gotthelf von; Ebert, Johann Jacob"/>
    <s v="Kinder- und Jugendbücher; Historische Drucke; VD18 digital"/>
    <s v="Weidmann und Reich"/>
    <x v="2"/>
    <s v="PPN751528587"/>
    <x v="273"/>
    <s v="http://resolver.staatsbibliothek-berlin.de/SBB0000E5BF00010000"/>
    <s v="ger"/>
    <s v="1785"/>
    <x v="1"/>
    <s v="Leipzig"/>
    <s v="empty"/>
    <x v="0"/>
  </r>
  <r>
    <s v="Naturlehre für die Jugend; Mit Kupfern"/>
    <s v="Ebert, Johann Jacob"/>
    <s v="Kinder- und Jugendbücher; Historische Drucke; VD18 digital"/>
    <s v="Weidmann und Reich"/>
    <x v="1"/>
    <s v="PPN751527556"/>
    <x v="274"/>
    <s v="http://resolver.staatsbibliothek-berlin.de/SBB0000E5BF00000000"/>
    <s v="ger"/>
    <s v="1785"/>
    <x v="1"/>
    <s v="Leipzig"/>
    <s v="empty"/>
    <x v="0"/>
  </r>
  <r>
    <s v="Gallerie der Menschen nach alphabetischer Ordnung; Ein Bilderbuch für die Jugend zur Erweiterung ihrer Kenntnisse und Befriedigung ihrer Wißbegierde ; mit 36. illum. Kupfern"/>
    <s v="Albrecht, Erdmann Hannibal"/>
    <s v="Historische Drucke; Kinder- und Jugendbücher; VD18 digital"/>
    <s v="Leo"/>
    <x v="0"/>
    <s v="PPN82208029X"/>
    <x v="275"/>
    <s v="http://resolver.staatsbibliothek-berlin.de/SBB0001995B00000000"/>
    <s v="ger"/>
    <s v="1799"/>
    <x v="2"/>
    <s v="Leipzig"/>
    <s v="empty"/>
    <x v="0"/>
  </r>
  <r>
    <s v="Guatimozin über die Welt, die Erde und den Menschen; Kosmologisches Lehrbuch zum Unterricht seines Sohnes"/>
    <s v="Rittner, Heinrich; Bode, Johann Elert"/>
    <s v="Kinder- und Jugendbücher; Historische Drucke"/>
    <s v="Maurer; Cist"/>
    <x v="0"/>
    <s v="PPN750595108"/>
    <x v="276"/>
    <s v="http://resolver.staatsbibliothek-berlin.de/SBB0000E32200000000"/>
    <s v="ger"/>
    <s v="1801"/>
    <x v="0"/>
    <s v="Berlin; Philadelphia"/>
    <s v="empty"/>
    <x v="0"/>
  </r>
  <r>
    <s v="Schmetterlings-Cabinet für Kinder, oder kurze Beschreibung der europäischen Schmetterlinge"/>
    <s v="Vogel, Christian Friedrich"/>
    <s v="Kinder- und Jugendbücher; Historische Drucke"/>
    <s v="Vogel"/>
    <x v="2"/>
    <s v="PPN769505155"/>
    <x v="277"/>
    <s v="http://resolver.staatsbibliothek-berlin.de/SBB0000F95100080000"/>
    <s v="ger"/>
    <s v="1824"/>
    <x v="0"/>
    <s v="Leipzig"/>
    <s v="empty"/>
    <x v="0"/>
  </r>
  <r>
    <s v="Spectaculum Naturae &amp; Artium; in vier Sprachen, Deutsch, Lateinisch, Französisch und Italiänisch"/>
    <s v="Meil, J. W."/>
    <s v="Kinder- und Jugendbücher"/>
    <s v="Winter"/>
    <x v="1"/>
    <s v="PPN689616112"/>
    <x v="278"/>
    <s v="http://resolver.staatsbibliothek-berlin.de/SBB0000804F00000000"/>
    <s v="ita"/>
    <s v="1761"/>
    <x v="0"/>
    <s v="Berlin"/>
    <s v="empty"/>
    <x v="0"/>
  </r>
  <r>
    <s v="Contenant ce qui regarde les animaux"/>
    <s v="Robert, P. P.; Sibelius, G.; Yver, P.; Coster, D.; Pluche, Noël Antoine"/>
    <s v="Kinder- und Jugendbücher; Historische Drucke"/>
    <s v="Neaulme"/>
    <x v="2"/>
    <s v="PPN751532703"/>
    <x v="279"/>
    <s v="http://resolver.staatsbibliothek-berlin.de/SBB0000E5C000010000"/>
    <s v="fre"/>
    <s v="1743"/>
    <x v="0"/>
    <s v="La Haye"/>
    <s v="empty"/>
    <x v="0"/>
  </r>
  <r>
    <s v="Théatre De L'Enfance"/>
    <s v="Berquin, Arnaud"/>
    <s v="Kinder- und Jugendbücher; Historische Drucke"/>
    <s v="Grieshammer"/>
    <x v="2"/>
    <s v="PPN751098442"/>
    <x v="280"/>
    <s v="http://resolver.staatsbibliothek-berlin.de/SBB0000E45900000000"/>
    <s v="fre"/>
    <s v="1805"/>
    <x v="0"/>
    <s v="Leipsic"/>
    <s v="empty"/>
    <x v="0"/>
  </r>
  <r>
    <s v="Enthaltend Finnland, Lappland, Schweden, Dänemark, Norwegen, die Inseln Färöer und Island; mit acht illuminierten Kupfertafeln"/>
    <s v="Schäffer, Daniel F."/>
    <s v="Kinder- und Jugendbücher"/>
    <s v="Neue Societäts-Verl.-Buchh."/>
    <x v="2"/>
    <s v="PPN781276853"/>
    <x v="281"/>
    <s v="http://resolver.staatsbibliothek-berlin.de/SBB0001554600060000"/>
    <s v="ger"/>
    <s v="1812"/>
    <x v="0"/>
    <s v="Berlin"/>
    <s v="empty"/>
    <x v="0"/>
  </r>
  <r>
    <s v="Reise von Nantes nach den Antillen, und dann nach Schottland, England und der Insel Walcheren, mit besonderer Hinsicht auf den Charakter und die Lebensart der Seeleute"/>
    <s v="Richter, Theodor Friedrich Maximilian"/>
    <s v="Kinder- und Jugendbücher"/>
    <s v="Arnold"/>
    <x v="2"/>
    <s v="PPN781337054"/>
    <x v="282"/>
    <s v="http://resolver.staatsbibliothek-berlin.de/SBB0001556300050000"/>
    <s v="ger"/>
    <s v="1831"/>
    <x v="0"/>
    <s v="Dresden [u.a.]"/>
    <s v="empty"/>
    <x v="0"/>
  </r>
  <r>
    <s v="Unsere wichtigeren Giftgewächse"/>
    <s v="Ahles, Wilhelm"/>
    <s v="Kinder- und Jugendbücher; Historische Drucke"/>
    <s v="Schreiber"/>
    <x v="2"/>
    <s v="PPN743875419"/>
    <x v="283"/>
    <s v="http://resolver.staatsbibliothek-berlin.de/SBB0000D36400020000"/>
    <s v="ger"/>
    <s v="1904"/>
    <x v="0"/>
    <s v="Eßlingen"/>
    <s v="https://content.staatsbibliothek-berlin.de/dc/743875419.ocr.zip"/>
    <x v="1"/>
  </r>
  <r>
    <s v="Biographieen aus der Naturkunde, in ästhetischer Form und religiösem Sinne"/>
    <s v="Grube, A. W."/>
    <s v="Kinder- und Jugendbücher"/>
    <s v="Steinkopf"/>
    <x v="2"/>
    <s v="PPN746858078"/>
    <x v="284"/>
    <s v="http://resolver.staatsbibliothek-berlin.de/SBB0000D37600020000"/>
    <s v="ger"/>
    <s v="1854"/>
    <x v="0"/>
    <s v="Stuttgart"/>
    <s v="https://content.staatsbibliothek-berlin.de/dc/746858078.ocr.zip"/>
    <x v="1"/>
  </r>
  <r>
    <s v="Physikalischer Kinderfreund"/>
    <s v="Vieth, Gerhard Ulrich Anton"/>
    <s v="Kinder- und Jugendbücher; Historische Drucke"/>
    <s v="Barth"/>
    <x v="2"/>
    <s v="PPN751114723"/>
    <x v="285"/>
    <s v="http://resolver.staatsbibliothek-berlin.de/SBB0000E47F00000000"/>
    <s v="ger"/>
    <s v="1804"/>
    <x v="0"/>
    <s v="Leipzig"/>
    <s v="empty"/>
    <x v="0"/>
  </r>
  <r>
    <s v="Reisen in dem Mittelmeere und in einigen der angränzenden Länder ; Theil 3"/>
    <s v="Richter, Theodor Friedrich Maximilian"/>
    <s v="Kinder- und Jugendbücher"/>
    <s v="Arnold"/>
    <x v="2"/>
    <s v="PPN78160673X"/>
    <x v="286"/>
    <s v="http://resolver.staatsbibliothek-berlin.de/SBB000155EB00080000"/>
    <s v="ger"/>
    <s v="1828"/>
    <x v="0"/>
    <s v="Dresden"/>
    <s v="empty"/>
    <x v="0"/>
  </r>
  <r>
    <s v="Contenant ce qui regarde le dehors &amp; l'intérieur de la terre"/>
    <s v="Pluche, Noël Antoine"/>
    <s v="Kinder- und Jugendbücher; Historische Drucke"/>
    <s v="Neaulme"/>
    <x v="2"/>
    <s v="PPN751744042"/>
    <x v="287"/>
    <s v="http://resolver.staatsbibliothek-berlin.de/SBB0000E5C000060000"/>
    <s v="fre"/>
    <s v="1742"/>
    <x v="0"/>
    <s v="La Haye"/>
    <s v="empty"/>
    <x v="0"/>
  </r>
  <r>
    <s v="Neues Bilder-Allerley, aus dem Gebiete des Guten, Wahren, Nützlichen, Schönen und Unterhaltenden"/>
    <s v="Schreiber, J. C."/>
    <s v="Kinder- und Jugendbücher; Historische Drucke"/>
    <s v="Sommer"/>
    <x v="2"/>
    <s v="PPN766446980"/>
    <x v="288"/>
    <s v="http://resolver.staatsbibliothek-berlin.de/SBB0000EF8000020000"/>
    <s v="ger"/>
    <s v="1810"/>
    <x v="0"/>
    <s v="Leipzig"/>
    <s v="empty"/>
    <x v="0"/>
  </r>
  <r>
    <s v="Conversations-Lexicon für die Jugend"/>
    <m/>
    <s v="Kinder- und Jugendbücher; Historische Drucke"/>
    <s v="Goedsche"/>
    <x v="2"/>
    <s v="PPN766565998"/>
    <x v="289"/>
    <s v="http://resolver.staatsbibliothek-berlin.de/SBB0000EF8800030000"/>
    <s v="ger"/>
    <s v="1841"/>
    <x v="0"/>
    <s v="Meissen"/>
    <s v="empty"/>
    <x v="0"/>
  </r>
  <r>
    <s v="Reisen und Abentheuer Rolando's und seiner Gefährten"/>
    <s v="Jauffret, ..."/>
    <s v="Kinder- und Jugendbücher"/>
    <s v="Gädicke"/>
    <x v="2"/>
    <s v="PPN770972586"/>
    <x v="290"/>
    <s v="http://resolver.staatsbibliothek-berlin.de/SBB00010A2B00020000"/>
    <s v="ger"/>
    <s v="1801"/>
    <x v="0"/>
    <s v="Weimar"/>
    <s v="empty"/>
    <x v="0"/>
  </r>
  <r>
    <s v="Contenant ce qui regarde l'homme considéré en lui-même"/>
    <s v="Canot, Pierre Charles; LeBas, Jacques-Philippe; Pluche, Noël Antoin"/>
    <s v="Kinder- und Jugendbücher; Historische Drucke"/>
    <s v="Estienne"/>
    <x v="2"/>
    <s v="PPN756671329"/>
    <x v="291"/>
    <s v="http://resolver.staatsbibliothek-berlin.de/SBB0000EB9B00010000"/>
    <s v="fre"/>
    <s v="1770"/>
    <x v="0"/>
    <s v="Paris"/>
    <s v="empty"/>
    <x v="0"/>
  </r>
  <r>
    <s v="Tagebuch meiner Seereise von Emden nach Archangel und von da nach Hamburg; mit besonderer Hinsicht auf den Charakter und die Lebensart der Seeleute"/>
    <s v="Richter, Theodor Friedrich Maximilian"/>
    <s v="Kinder- und Jugendbücher"/>
    <s v="Arnold"/>
    <x v="2"/>
    <s v="PPN781289785"/>
    <x v="292"/>
    <s v="http://resolver.staatsbibliothek-berlin.de/SBB0001556300010000"/>
    <s v="ger"/>
    <s v="1831"/>
    <x v="0"/>
    <s v="Dresden [u.a.]"/>
    <s v="empty"/>
    <x v="0"/>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x v="2"/>
    <s v="PPN745171761"/>
    <x v="293"/>
    <s v="http://resolver.staatsbibliothek-berlin.de/SBB0000D62500010000"/>
    <s v="ger"/>
    <s v="1882"/>
    <x v="0"/>
    <s v="Berlin; Leipzig"/>
    <s v="https://content.staatsbibliothek-berlin.de/dc/745171761.ocr.zip"/>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s v="Wilmans"/>
    <x v="2"/>
    <s v="PPN746604998"/>
    <x v="294"/>
    <s v="http://resolver.staatsbibliothek-berlin.de/SBB0000D8D300070000"/>
    <s v="ger"/>
    <s v="1813"/>
    <x v="0"/>
    <s v="Frankfurt am Mayn"/>
    <s v="empty"/>
    <x v="0"/>
  </r>
  <r>
    <s v="Contenant ce qui regarde le dehors &amp; l'intérieur de la terre"/>
    <s v="Yver, P.; Pluche, Noël Antoine"/>
    <s v="Kinder- und Jugendbücher; Historische Drucke"/>
    <s v="Neaulme"/>
    <x v="2"/>
    <s v="PPN751538957"/>
    <x v="295"/>
    <s v="http://resolver.staatsbibliothek-berlin.de/SBB0000E5C000030000"/>
    <s v="fre"/>
    <s v="1742"/>
    <x v="0"/>
    <s v="La Haye"/>
    <s v="empty"/>
    <x v="0"/>
  </r>
  <r>
    <s v="Rinaldo's Reisen durch Deutschland"/>
    <s v="Poratzky, Leopold; Meynier, Johann Heinrich"/>
    <s v="Kinder- und Jugendbücher; Historische Drucke"/>
    <s v="Cnobloch"/>
    <x v="2"/>
    <s v="PPN771011784"/>
    <x v="296"/>
    <s v="http://resolver.staatsbibliothek-berlin.de/SBB00010A5800020000"/>
    <s v="ger"/>
    <s v="1826"/>
    <x v="0"/>
    <s v="Leipzig"/>
    <s v="empty"/>
    <x v="0"/>
  </r>
  <r>
    <s v="Tempel der Natur und Kunst"/>
    <s v="Hirschmann, C. A."/>
    <s v="Kinder- und Jugendbücher"/>
    <s v="Tauchnitz"/>
    <x v="2"/>
    <s v="PPN781889022"/>
    <x v="297"/>
    <s v="http://resolver.staatsbibliothek-berlin.de/SBB0001568700020000"/>
    <s v="ger"/>
    <s v="1804"/>
    <x v="0"/>
    <s v="Leipzig"/>
    <s v="empty"/>
    <x v="0"/>
  </r>
  <r>
    <s v="Tagebuch meiner Seereise von Emden nach Archangel, und von da zurück nach Hamburg; mit besonderer Hinsicht auf den Charakter und die Lebensart der Seeleute"/>
    <s v="Richter, Theodor Friedrich Maximilian"/>
    <s v="Kinder- und Jugendbücher"/>
    <s v="Arnold"/>
    <x v="2"/>
    <s v="PPN781545447"/>
    <x v="298"/>
    <s v="http://resolver.staatsbibliothek-berlin.de/SBB000155EB00010000"/>
    <s v="ger"/>
    <s v="1821"/>
    <x v="0"/>
    <s v="Dresden"/>
    <s v="empty"/>
    <x v="0"/>
  </r>
  <r>
    <s v="Schmetterlings-Cabinet für Kinder, oder kurze Beschreibung der europäischen Schmetterlinge"/>
    <s v="Vogel, Christian Friedrich"/>
    <s v="Kinder- und Jugendbücher; Historische Drucke"/>
    <s v="Vogel"/>
    <x v="2"/>
    <s v="PPN76950583X"/>
    <x v="299"/>
    <s v="http://resolver.staatsbibliothek-berlin.de/SBB0000F95100090000"/>
    <s v="ger"/>
    <s v="1824"/>
    <x v="0"/>
    <s v="Leipzig"/>
    <s v="empty"/>
    <x v="0"/>
  </r>
  <r>
    <s v="Schmetterlings-Cabinet für Kinder, oder kurze Beschreibung der europäischen Schmetterlinge"/>
    <s v="Vogel, Christian Friedrich"/>
    <s v="Kinder- und Jugendbücher; Historische Drucke"/>
    <s v="Vogel"/>
    <x v="2"/>
    <s v="PPN769502415"/>
    <x v="300"/>
    <s v="http://resolver.staatsbibliothek-berlin.de/SBB0000F95100060000"/>
    <s v="ger"/>
    <s v="1823"/>
    <x v="0"/>
    <s v="Leipzig"/>
    <s v="empty"/>
    <x v="0"/>
  </r>
  <r>
    <s v="Kleine Reisen in der Schweiz; für die Jugend beschrieben"/>
    <s v="Meisner, Fr."/>
    <s v="Kinder- und Jugendbücher"/>
    <s v="Burgdorfer"/>
    <x v="1"/>
    <s v="PPN770943411"/>
    <x v="301"/>
    <s v="http://resolver.staatsbibliothek-berlin.de/SBB000109F000000000"/>
    <s v="ger"/>
    <s v="1820"/>
    <x v="0"/>
    <s v="Bern"/>
    <s v="empty"/>
    <x v="0"/>
  </r>
  <r>
    <s v="Orbis pictus"/>
    <s v="Lauckhard, Carl F."/>
    <s v="Kinder- und Jugendbücher; Historische Drucke"/>
    <s v="Voigt &amp; Günther"/>
    <x v="2"/>
    <s v="PPN767123328"/>
    <x v="302"/>
    <s v="http://resolver.staatsbibliothek-berlin.de/SBB0000D82E00020000"/>
    <s v="ger"/>
    <s v="1860"/>
    <x v="0"/>
    <s v="Leipzig"/>
    <s v="https://content.staatsbibliothek-berlin.de/dc/767123328.ocr.zip"/>
    <x v="1"/>
  </r>
  <r>
    <s v="Reisen in dem Mittelmeere und in einigen der angränzenden Länder ; Theil 2"/>
    <s v="Richter, Theodor Friedrich Maximilian"/>
    <s v="Kinder- und Jugendbücher"/>
    <s v="Arnold"/>
    <x v="2"/>
    <s v="PPN781550246"/>
    <x v="303"/>
    <s v="http://resolver.staatsbibliothek-berlin.de/SBB000155EB00070000"/>
    <s v="ger"/>
    <s v="1827"/>
    <x v="0"/>
    <s v="Dresden"/>
    <s v="empty"/>
    <x v="0"/>
  </r>
  <r>
    <s v="Contenant ce qui regarde les animaux &amp; les plantes"/>
    <s v="Pluche, Noël Antoine"/>
    <s v="Kinder- und Jugendbücher; Historische Drucke"/>
    <s v="Neaulme"/>
    <x v="2"/>
    <s v="PPN751735329"/>
    <x v="304"/>
    <s v="http://resolver.staatsbibliothek-berlin.de/SBB0000E5C000040000"/>
    <s v="fre"/>
    <s v="1743"/>
    <x v="0"/>
    <s v="La Haye"/>
    <s v="empty"/>
    <x v="0"/>
  </r>
  <r>
    <s v="Naturgeschichte für die deutsche Jugend"/>
    <s v="Hochstetter, Christian Ferdinand; Gebauer, Christian August"/>
    <s v="Kinder- und Jugendbücher; Historische Drucke"/>
    <s v="Löflund"/>
    <x v="2"/>
    <s v="PPN769088996"/>
    <x v="305"/>
    <s v="http://resolver.staatsbibliothek-berlin.de/SBB0000F85900020000"/>
    <s v="ger"/>
    <s v="1829"/>
    <x v="0"/>
    <s v="Stuttgart"/>
    <s v="empty"/>
    <x v="0"/>
  </r>
  <r>
    <s v="Biographieen aus der Naturkunde, in ästhetischer Form und religiösem Sinne; nebst einem Worte über die ästhetische Seite des naturkundlichen Unterrichts"/>
    <s v="Grube, August W."/>
    <s v="Kinder- und Jugendbücher; Historische Drucke"/>
    <s v="Steinkopf"/>
    <x v="1"/>
    <s v="PPN743878531"/>
    <x v="306"/>
    <s v="http://resolver.staatsbibliothek-berlin.de/SBB0000D37600000000"/>
    <s v="ger"/>
    <s v="1851"/>
    <x v="0"/>
    <s v="Stuttgart"/>
    <s v="empty"/>
    <x v="0"/>
  </r>
  <r>
    <s v="Das europäische Rußland; mit acht illuminirten Kupfertafeln"/>
    <s v="Schäffer, DanielF."/>
    <s v="Kinder- und Jugendbücher"/>
    <s v="Oehmigke"/>
    <x v="2"/>
    <s v="PPN781274397"/>
    <x v="307"/>
    <s v="http://resolver.staatsbibliothek-berlin.de/SBB0001554600050000"/>
    <s v="ger"/>
    <s v="1808"/>
    <x v="0"/>
    <s v="Berlin"/>
    <s v="empty"/>
    <x v="0"/>
  </r>
  <r>
    <s v="Das Basedowische Elementarwerk"/>
    <s v="Basedow, Johann Bernhard"/>
    <s v="Kinder- und Jugendbücher; Historische Drucke"/>
    <s v="Crusius"/>
    <x v="2"/>
    <s v="PPN757638910"/>
    <x v="308"/>
    <s v="http://resolver.staatsbibliothek-berlin.de/SBB0000EDC200020000"/>
    <s v="ger"/>
    <s v="1785"/>
    <x v="0"/>
    <s v="Leipzig"/>
    <s v="empty"/>
    <x v="0"/>
  </r>
  <r>
    <s v="Conversations-Lexicon für die Jugend"/>
    <m/>
    <s v="Kinder- und Jugendbücher; Historische Drucke"/>
    <s v="Goedsche"/>
    <x v="2"/>
    <s v="PPN76644886X"/>
    <x v="309"/>
    <s v="http://resolver.staatsbibliothek-berlin.de/SBB0000EF8800010000"/>
    <s v="ger"/>
    <s v="1840"/>
    <x v="0"/>
    <s v="Meißen"/>
    <s v="empty"/>
    <x v="0"/>
  </r>
  <r>
    <s v="Reise von Nantes nach den Antillen und von da nach Schottland, England und der Insel Walcheren; mit besonderer Hinsicht auf den Charakter und die Lebensart der Seeleute"/>
    <s v="Richter, Theodor Friedrich Maximilian"/>
    <s v="Kinder- und Jugendbücher"/>
    <s v="Arnold"/>
    <x v="2"/>
    <s v="PPN781547946"/>
    <x v="310"/>
    <s v="http://resolver.staatsbibliothek-berlin.de/SBB000155EB00040000"/>
    <s v="ger"/>
    <s v="1823"/>
    <x v="0"/>
    <s v="Dresden"/>
    <s v="empty"/>
    <x v="0"/>
  </r>
  <r>
    <s v="Schmetterlings-Cabinet für Kinder, oder kurze Beschreibung der europäischen Schmetterlinge"/>
    <s v="Vogel, Christian Friedrich"/>
    <s v="Kinder- und Jugendbücher; Historische Drucke"/>
    <s v="Vogel"/>
    <x v="2"/>
    <s v="PPN769496970"/>
    <x v="311"/>
    <s v="http://resolver.staatsbibliothek-berlin.de/SBB0000F95100050000"/>
    <s v="ger"/>
    <s v="1822"/>
    <x v="0"/>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x v="2"/>
    <s v="PPN746602642"/>
    <x v="312"/>
    <s v="http://resolver.staatsbibliothek-berlin.de/SBB0000D8D300060000"/>
    <s v="ger"/>
    <s v="1811"/>
    <x v="0"/>
    <s v="Frankfurt am Mayn"/>
    <s v="empty"/>
    <x v="0"/>
  </r>
  <r>
    <s v="Oeuvres Complettes De M. Berquin ..."/>
    <s v="Berquin, Arnaud"/>
    <s v="Kinder- und Jugendbücher; Historische Drucke"/>
    <s v="Grieshammer"/>
    <x v="2"/>
    <s v="PPN751100404"/>
    <x v="313"/>
    <s v="http://resolver.staatsbibliothek-berlin.de/SBB0000E42600010000"/>
    <s v="fre"/>
    <s v="1798"/>
    <x v="0"/>
    <s v="Leipsic"/>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s v="Wilmans"/>
    <x v="1"/>
    <s v="PPN746344848"/>
    <x v="314"/>
    <s v="http://resolver.staatsbibliothek-berlin.de/SBB0000D8D300000000"/>
    <s v="ger"/>
    <s v="1811"/>
    <x v="0"/>
    <s v="Frankfurt a. M."/>
    <s v="empty"/>
    <x v="0"/>
  </r>
  <r>
    <s v="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
    <s v="Hirschmann, C. A."/>
    <s v="Kinder- und Jugendbücher"/>
    <s v="Tauchnitz"/>
    <x v="1"/>
    <s v="PPN781882850"/>
    <x v="315"/>
    <s v="http://resolver.staatsbibliothek-berlin.de/SBB0001568700000000"/>
    <s v="ger"/>
    <s v="1802"/>
    <x v="0"/>
    <s v="Leipzig"/>
    <s v="empty"/>
    <x v="0"/>
  </r>
  <r>
    <s v="Der technologische Jugendfreund oder Unterhaltende Wanderungen in die Werkstätte der Künstler und Handwerker, zur nöthigen Kenntniß derselben"/>
    <s v="Blasche, Bernhard Heinrich"/>
    <s v="Kinder- und Jugendbücher"/>
    <s v="Wilmans"/>
    <x v="2"/>
    <s v="PPN770198740"/>
    <x v="316"/>
    <s v="http://resolver.staatsbibliothek-berlin.de/SBB0001038200030000"/>
    <s v="ger"/>
    <s v="1808"/>
    <x v="0"/>
    <s v="Frankfurt am Mayn"/>
    <s v="empty"/>
    <x v="0"/>
  </r>
  <r>
    <s v="Conversations-Lexicon für die Jugend"/>
    <m/>
    <s v="Kinder- und Jugendbücher; Historische Drucke"/>
    <s v="Goedsche; Rückmann"/>
    <x v="2"/>
    <s v="PPN766566676"/>
    <x v="317"/>
    <s v="http://resolver.staatsbibliothek-berlin.de/SBB0000EF8800040000"/>
    <s v="ger"/>
    <s v="1844"/>
    <x v="0"/>
    <s v="Meissen; Leipzig"/>
    <s v="empty"/>
    <x v="0"/>
  </r>
  <r>
    <s v="Naturgeschichte für die deutsche Jugend"/>
    <s v="Gebauer, Christian August"/>
    <s v="Kinder- und Jugendbücher; Historische Drucke"/>
    <s v="Löflund"/>
    <x v="1"/>
    <s v="PPN769087159"/>
    <x v="318"/>
    <s v="http://resolver.staatsbibliothek-berlin.de/SBB0000F85900000000"/>
    <s v="ger"/>
    <s v="1829"/>
    <x v="0"/>
    <s v="Stuttgart"/>
    <s v="empty"/>
    <x v="0"/>
  </r>
  <r>
    <s v="Der meteorologische Jugendfreund oder faßliche und unterhaltende Darstellung der Lehre von den Lufterscheinungen und der Witterung; mit fünf Kupfertafeln"/>
    <s v="Poppe, Johann Heinrich Moritz"/>
    <s v="Kinder- und Jugendbücher; Historische Drucke"/>
    <s v="Wilmans"/>
    <x v="2"/>
    <s v="PPN746347235"/>
    <x v="319"/>
    <s v="http://resolver.staatsbibliothek-berlin.de/SBB0000D8D300030000"/>
    <s v="ger"/>
    <s v="1818"/>
    <x v="0"/>
    <s v="Frankfurt am Main"/>
    <s v="empty"/>
    <x v="0"/>
  </r>
  <r>
    <s v="Oeuvres Complettes De M. Berquin ..."/>
    <s v="Berquin, Arnaud"/>
    <s v="Kinder- und Jugendbücher; Historische Drucke"/>
    <s v="Grieshammer"/>
    <x v="1"/>
    <s v="PPN751019909"/>
    <x v="320"/>
    <s v="http://resolver.staatsbibliothek-berlin.de/SBB0000E42600000000"/>
    <s v="fre"/>
    <s v="1797"/>
    <x v="0"/>
    <s v="Leipsic"/>
    <s v="empty"/>
    <x v="0"/>
  </r>
  <r>
    <s v="Reise von Hamburg nach Bordeaux und über Saint Louis nach Isle de France, mit besonderer Hinsicht auf den Charakter und die Lebensart der Seeleute"/>
    <s v="Richter, Theodor Friedrich Maximilian"/>
    <s v="Kinder- und Jugendbücher"/>
    <s v="Arnold"/>
    <x v="2"/>
    <s v="PPN781292131"/>
    <x v="321"/>
    <s v="http://resolver.staatsbibliothek-berlin.de/SBB0001556300040000"/>
    <s v="ger"/>
    <s v="1831"/>
    <x v="0"/>
    <s v="Dresden [u.a.]"/>
    <s v="empty"/>
    <x v="0"/>
  </r>
  <r>
    <s v="Reise von Messina nach Livorno, Genua, Savona, Catania, Neapel, Palermo und den ionischen Inseln, und über Malta und Triest nach Sachsen; mit besonderer Hinsicht auf den Charakter und die Lebensart der Seeleute"/>
    <s v="Richter, Theodor Friedrich Maximilian"/>
    <s v="Kinder- und Jugendbücher"/>
    <s v="Arnold"/>
    <x v="2"/>
    <s v="PPN781345545"/>
    <x v="322"/>
    <s v="http://resolver.staatsbibliothek-berlin.de/SBB00015563000B0000"/>
    <s v="ger"/>
    <s v="1831"/>
    <x v="0"/>
    <s v="Dresden [u.a.]"/>
    <s v="empty"/>
    <x v="0"/>
  </r>
  <r>
    <s v="Nouveau Buffon de la jeunesse, ou précis élémentaire de l'histoire naturelle"/>
    <s v="Delignon, Jean-Louis; Buffon, Georges Louis Le Clerc"/>
    <s v="Kinder- und Jugendbücher; Historische Drucke"/>
    <s v="Tardieu"/>
    <x v="2"/>
    <s v="PPN751397202"/>
    <x v="323"/>
    <s v="http://resolver.staatsbibliothek-berlin.de/SBB0000E56600020000"/>
    <s v="fre"/>
    <s v="1801"/>
    <x v="0"/>
    <s v="Paris"/>
    <s v="empty"/>
    <x v="0"/>
  </r>
  <r>
    <s v="Neuer Jugendfreund, oder Ernst und Scherz in lehrreichen Gesprächen, Erzählungen, Anecdoten, Briefen usf. für die gebildete und erwachsene Jugend und ihre Freunde"/>
    <s v="Heyse, Johann Christian August"/>
    <s v="Kinder- und Jugendbücher"/>
    <s v="Hoffmann"/>
    <x v="2"/>
    <s v="PPN770075118"/>
    <x v="324"/>
    <s v="http://resolver.staatsbibliothek-berlin.de/SBB000102A100010000"/>
    <s v="ger"/>
    <s v="1801"/>
    <x v="0"/>
    <s v="Hamburg"/>
    <s v="empty"/>
    <x v="0"/>
  </r>
  <r>
    <s v="Neuer Jugendfreund, oder Ernst und Scherz in lehrreichen Gesprächen, Erzählungen, Anecdoten, Briefen usf. für die gebildete und erwachsene Jugend und ihre Freunde"/>
    <s v="Heyse, Johann Christian August"/>
    <s v="Kinder- und Jugendbücher"/>
    <s v="Hoffmann"/>
    <x v="1"/>
    <s v="PPN770074766"/>
    <x v="325"/>
    <s v="http://resolver.staatsbibliothek-berlin.de/SBB000102A100000000"/>
    <s v="ger"/>
    <s v="1801"/>
    <x v="0"/>
    <s v="Hamburg"/>
    <s v="empty"/>
    <x v="0"/>
  </r>
  <r>
    <s v="Contenant ce qui regarde le dehors &amp; l'intérieur de la terre"/>
    <s v="Yver, P.; Pluche, Noël Antoine"/>
    <s v="Kinder- und Jugendbücher; Historische Drucke"/>
    <s v="Neaulme"/>
    <x v="2"/>
    <s v="PPN751533432"/>
    <x v="326"/>
    <s v="http://resolver.staatsbibliothek-berlin.de/SBB0000E5C000020000"/>
    <s v="fre"/>
    <s v="1748"/>
    <x v="0"/>
    <s v="A La Haye"/>
    <s v="empty"/>
    <x v="0"/>
  </r>
  <r>
    <s v="Reisen der Engländer zur Entdeckung einer nordwestlichen Durchfahrt aus dem nördlichen Polarmeere nach dem Stillen Ocean; für die Jugend bearbeitet; mit Stahlstichen"/>
    <s v="Kell, Julius"/>
    <s v="Kinder- und Jugendbücher"/>
    <s v="Meißner"/>
    <x v="2"/>
    <s v="PPN781829666"/>
    <x v="327"/>
    <s v="http://resolver.staatsbibliothek-berlin.de/SBB0001566B00030000"/>
    <s v="ger"/>
    <s v="1851"/>
    <x v="0"/>
    <s v="Leipzig"/>
    <s v="https://content.staatsbibliothek-berlin.de/dc/781829666.ocr.zip"/>
    <x v="1"/>
  </r>
  <r>
    <s v="Das Basedowische Elementarwerk; Ein Vorrath der besten Erkenntnisse zum Lernen, Lehren, Wiederholen und Nachdenken ; Zur Zeit Kaiser Josephs II."/>
    <s v="Basedow, Johann Bernhard"/>
    <s v="Kinder- und Jugendbücher; Historische Drucke"/>
    <s v="Crusius"/>
    <x v="1"/>
    <s v="PPN757637485"/>
    <x v="328"/>
    <s v="http://resolver.staatsbibliothek-berlin.de/SBB0000EDC200000000"/>
    <s v="ger"/>
    <s v="1785"/>
    <x v="0"/>
    <s v="Leipzig"/>
    <s v="empty"/>
    <x v="0"/>
  </r>
  <r>
    <s v="Reisen und Abentheuer Rolando's und seiner Gefährten"/>
    <s v="Jauffret, ..."/>
    <s v="Kinder- und Jugendbücher"/>
    <s v="Gädicke"/>
    <x v="2"/>
    <s v="PPN770973779"/>
    <x v="329"/>
    <s v="http://resolver.staatsbibliothek-berlin.de/SBB00010A2B00030000"/>
    <s v="ger"/>
    <s v="1802"/>
    <x v="0"/>
    <s v="Weimar"/>
    <s v="empty"/>
    <x v="0"/>
  </r>
  <r>
    <s v="Tempel der Natur und Kunst"/>
    <s v="Hirschmann, C. A."/>
    <s v="Kinder- und Jugendbücher"/>
    <s v="Tauchnitz"/>
    <x v="2"/>
    <s v="PPN781891868"/>
    <x v="330"/>
    <s v="http://resolver.staatsbibliothek-berlin.de/SBB0001568700030000"/>
    <s v="ger"/>
    <s v="1805"/>
    <x v="0"/>
    <s v="Leipzig"/>
    <s v="empty"/>
    <x v="0"/>
  </r>
  <r>
    <s v="Nouveau Buffon de la jeunesse, ou précis élémentaire de l'histoire naturelle"/>
    <s v="Delignon, Jean-Louis; Buffon, Georges Louis Le Clerc"/>
    <s v="Kinder- und Jugendbücher; Historische Drucke"/>
    <s v="Tardieu"/>
    <x v="2"/>
    <s v="PPN751396427"/>
    <x v="331"/>
    <s v="http://resolver.staatsbibliothek-berlin.de/SBB0000E56600010000"/>
    <s v="fre"/>
    <s v="1801"/>
    <x v="0"/>
    <s v="Paris"/>
    <s v="empty"/>
    <x v="0"/>
  </r>
  <r>
    <s v="Großbritanien und Ireland; mit sieben illuminirten und einer schwarzen Kupfertafel"/>
    <s v="Schäffer, Daniel F."/>
    <s v="Kinder- und Jugendbücher"/>
    <s v="Flittner"/>
    <x v="2"/>
    <s v="PPN781280869"/>
    <x v="332"/>
    <s v="http://resolver.staatsbibliothek-berlin.de/SBB0001554600070000"/>
    <s v="ger"/>
    <s v="1817"/>
    <x v="0"/>
    <s v="Berlin; Frankfurt an d. Oder"/>
    <s v="empty"/>
    <x v="0"/>
  </r>
  <r>
    <s v="Afrique"/>
    <s v="Mazure, Adolphe"/>
    <s v="Kinder- und Jugendbücher"/>
    <s v="Lehuby"/>
    <x v="2"/>
    <s v="PPN771003544"/>
    <x v="333"/>
    <s v="http://resolver.staatsbibliothek-berlin.de/SBB00010A4F00010000"/>
    <s v="fre"/>
    <s v="1838"/>
    <x v="0"/>
    <s v="Paris"/>
    <s v="empty"/>
    <x v="0"/>
  </r>
  <r>
    <s v="Reise von Hamburg nach Bordeaux, und über Saint Louis nach Isle de France; mit besonderer Hinsicht auf den Charakter und die Lebensart der Seeleute"/>
    <s v="Richter, Theodor Friedrich Maximilian"/>
    <s v="Kinder- und Jugendbücher"/>
    <s v="Arnold"/>
    <x v="2"/>
    <s v="PPN78154727X"/>
    <x v="334"/>
    <s v="http://resolver.staatsbibliothek-berlin.de/SBB000155EB00030000"/>
    <s v="ger"/>
    <s v="1822"/>
    <x v="0"/>
    <s v="Dresden"/>
    <s v="empty"/>
    <x v="0"/>
  </r>
  <r>
    <s v="Beschreibung der Stadt Messina und Schilderung ihrer Einwohner; mit besonderer Hinsicht auf den Charakter und die Lebensart der Seeleute"/>
    <s v="Richter, Theodor Friedrich Maximilian"/>
    <s v="Kinder- und Jugendbücher"/>
    <s v="Arnold"/>
    <x v="2"/>
    <s v="PPN781339987"/>
    <x v="335"/>
    <s v="http://resolver.staatsbibliothek-berlin.de/SBB0001556300080000"/>
    <s v="ger"/>
    <s v="1831"/>
    <x v="0"/>
    <s v="Dresden [u.a.]"/>
    <s v="empty"/>
    <x v="0"/>
  </r>
  <r>
    <s v="Physikalischer Kinderfreund"/>
    <s v="Vieth, Gerhard Ulrich Anton"/>
    <s v="Kinder- und Jugendbücher; Historische Drucke"/>
    <s v="Barth"/>
    <x v="2"/>
    <s v="PPN751113085"/>
    <x v="336"/>
    <s v="http://resolver.staatsbibliothek-berlin.de/SBB0000E46300030000"/>
    <s v="ger"/>
    <s v="1803"/>
    <x v="0"/>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x v="2"/>
    <s v="PPN74660646X"/>
    <x v="337"/>
    <s v="http://resolver.staatsbibliothek-berlin.de/SBB0000D8D300080000"/>
    <s v="ger"/>
    <s v="1814"/>
    <x v="0"/>
    <s v="Frankfurt am Mayn"/>
    <s v="empty"/>
    <x v="0"/>
  </r>
  <r>
    <s v="Die Wunderwerke der Welt oder die schönsten Werke der Natur und des Menschen"/>
    <s v="Propiac, Catherine Joseph Ferdinand Girard; Kuhn, August"/>
    <s v="Kinder- und Jugendbücher; Historische Drucke"/>
    <s v="Schlesinger"/>
    <x v="2"/>
    <s v="PPN76853660X"/>
    <x v="338"/>
    <s v="http://resolver.staatsbibliothek-berlin.de/SBB0000F6A900010000"/>
    <s v="ger"/>
    <s v="1823"/>
    <x v="0"/>
    <s v="Berlin"/>
    <s v="empty"/>
    <x v="0"/>
  </r>
  <r>
    <s v="Unterhaltungen in der Naturgeschichte aller Arten Insekten zum nützlichen Gebrauch für die Jugend; aus verschiedenen Schriften berühmter Naturforscher zusammengetragen, mehrentheils aber aus eigenen Beobachtungen und Erfahrungen"/>
    <s v="Scheureck, Friedrich August"/>
    <s v="Historische Drucke; Naturwissenschaften / Mathematik; VD18 digital; Kinder- und Jugendbücher"/>
    <s v="Kaven"/>
    <x v="1"/>
    <s v="PPN80561057X"/>
    <x v="339"/>
    <s v="http://resolver.staatsbibliothek-berlin.de/SBB00017AA700000000"/>
    <s v="ger"/>
    <s v="1796"/>
    <x v="2"/>
    <s v="Altona; Leipzig"/>
    <s v="empty"/>
    <x v="0"/>
  </r>
  <r>
    <s v="Lehre vom richtigen Verhältnisse des Menschen zu den Schöpfungswerken, und die durch öffentliche Einführung derselben allein zu bewürkende algemeine Menschenbeglükkung"/>
    <s v="Chodowiecki, Daniel; Mozart, Wolfgang Amadeus; Ziegenhagen, Franz Heinrich"/>
    <s v="Historische Drucke; Kinder- und Jugendbücher; VD18 digital"/>
    <s v="Herausgeber"/>
    <x v="0"/>
    <s v="PPN1019839619"/>
    <x v="340"/>
    <s v="http://resolver.staatsbibliothek-berlin.de/SBB0002287A00000000"/>
    <s v="ger"/>
    <s v="1792"/>
    <x v="2"/>
    <s v="Hamburg"/>
    <s v="empty"/>
    <x v="0"/>
  </r>
  <r>
    <s v="Sammlung interessanter und durchgängig zwekmäßig abgefaßter Reisebeschreibungen für die Jugend"/>
    <s v="Campe, Joachim Heinrich"/>
    <s v="Historische Drucke; Kinder- und Jugendbücher; VD18 digital"/>
    <s v="Grözinger"/>
    <x v="2"/>
    <s v="PPN1010926535"/>
    <x v="341"/>
    <s v="http://resolver.staatsbibliothek-berlin.de/SBB0001542700180000"/>
    <s v="ger"/>
    <s v="1799"/>
    <x v="2"/>
    <s v="Reutlingen"/>
    <s v="empty"/>
    <x v="0"/>
  </r>
  <r>
    <s v="Von den Käfern; Mit Kupfern"/>
    <s v="Scheureck, Friedrich August"/>
    <s v="Historische Drucke; Naturwissenschaften / Mathematik; VD18 digital; Kinder- und Jugendbücher"/>
    <s v="Kaven"/>
    <x v="2"/>
    <s v="PPN805610731"/>
    <x v="342"/>
    <s v="http://resolver.staatsbibliothek-berlin.de/SBB00017AA700010000"/>
    <s v="ger"/>
    <s v="1796"/>
    <x v="2"/>
    <s v="Altona; Leipzig"/>
    <s v="empty"/>
    <x v="0"/>
  </r>
  <r>
    <s v="Kleine Bilder-Akademie für leselustige und lernbegierige Söhne und Töchter; Mit zwei und dreißig Kupfertafeln"/>
    <m/>
    <s v="Kinder- und Jugendbücher; Historische Drucke; VD18 digital"/>
    <s v="Felisch"/>
    <x v="0"/>
    <s v="PPN769515339"/>
    <x v="343"/>
    <s v="http://resolver.staatsbibliothek-berlin.de/SBB0000F9A600000000"/>
    <s v="ger"/>
    <s v="1793"/>
    <x v="1"/>
    <s v="Berlin"/>
    <s v="https://content.staatsbibliothek-berlin.de/dc/769515339.ocr.zip"/>
    <x v="1"/>
  </r>
  <r>
    <s v="Komplimentir- und Sittenbuch; für Personen bürgerlichen Standes in großen und kleinen Städten, dann zum Besten der Landleute, nebst einer Anweisung an den Tafeln geschickt zu tranchiren"/>
    <m/>
    <s v="Kinder- und Jugendbücher; VD18 digital; Historische Drucke"/>
    <s v="Kurzbeck"/>
    <x v="0"/>
    <s v="PPN688060129"/>
    <x v="344"/>
    <s v="http://resolver.staatsbibliothek-berlin.de/SBB00007A4C00000000"/>
    <s v="ger"/>
    <s v="1776"/>
    <x v="2"/>
    <s v="Wien"/>
    <s v="empty"/>
    <x v="0"/>
  </r>
  <r>
    <s v="Der aufrichtige Kalendermann; Ein gar kurioses und nützliches Buch; Für die Jugend und den gemeinen Bürger und Bauersmann"/>
    <s v="Steinbeck, Christoph Gottlieb"/>
    <s v="Historische Drucke; Kinder- und Jugendbücher"/>
    <s v="Verlag des Verfassers; Fleischer [in Komm.]; Rothe [in Komm.]"/>
    <x v="1"/>
    <s v="PPN823963187"/>
    <x v="345"/>
    <s v="http://resolver.staatsbibliothek-berlin.de/SBB00019AF100000000"/>
    <s v="ger"/>
    <s v="1793"/>
    <x v="2"/>
    <s v="Langenberg; Leipzig; Gera"/>
    <s v="empty"/>
    <x v="0"/>
  </r>
  <r>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Frid, Daniel; Schatz, Johann Jacob"/>
    <s v="Historische Drucke; Geschichte / Ethnographie / Geographie; VD18 digital; Kinder- und Jugendbücher"/>
    <s v="Beck"/>
    <x v="0"/>
    <s v="PPN810625342"/>
    <x v="346"/>
    <s v="http://resolver.staatsbibliothek-berlin.de/SBB000187C000000000"/>
    <s v="ger"/>
    <s v="1749"/>
    <x v="2"/>
    <s v="[Straßburg]"/>
    <s v="empty"/>
    <x v="0"/>
  </r>
  <r>
    <s v="Der aufrichtige Kalendermann; Ein gar kurioses und nützliches Buch; Für die Jugend und den gemeinen Bürger und Bauersmann"/>
    <s v="Steinbeck, Christoph Gottlieb"/>
    <s v="Historische Drucke; Kinder- und Jugendbücher; VD18 digital"/>
    <s v="Verlag des Verfassers; Fleischer [in Komm.]; Rothe [in Komm.]"/>
    <x v="2"/>
    <s v="PPN825937841"/>
    <x v="347"/>
    <s v="http://resolver.staatsbibliothek-berlin.de/SBB00019AF100020000"/>
    <s v="ger"/>
    <s v="1793"/>
    <x v="2"/>
    <s v="Langenberg; Leipzig; Gera"/>
    <s v="empty"/>
    <x v="0"/>
  </r>
  <r>
    <s v="Neueste Erdbeschreibung aller vier Theile der Welt und der wenig bekannten Länder nebst einer mathematischen Beschreibung der Erdkugel. Vorzüglich zum Unterricht der Jugend aufgesetzt und mit einem vollständigen Register versehenen von H. A. Kunstmann"/>
    <s v="Kunstman, H. A."/>
    <s v="Historische Drucke; Kinder- und Jugendbücher; Geschichte / Ethnographie / Geographie; VD18 digital"/>
    <s v="Maurer"/>
    <x v="0"/>
    <s v="PPN804987556"/>
    <x v="348"/>
    <s v="http://resolver.staatsbibliothek-berlin.de/SBB0001799000000000"/>
    <s v="ger"/>
    <s v="1790"/>
    <x v="2"/>
    <s v="Berlin"/>
    <s v="empty"/>
    <x v="0"/>
  </r>
  <r>
    <s v="Exempelbuch zum Gesundheitskatechismus; Ein Lesebuch für niedere Schulen, Aeltern, Lehrer und Kinder, die sich des Guten befleißigen wollen"/>
    <s v="Müller, August Carl"/>
    <s v="Historische Drucke; Medizin; Pädagogik; VD18 digital; Kinder- und Jugendbücher"/>
    <s v="Hahn"/>
    <x v="1"/>
    <s v="PPN809018047"/>
    <x v="349"/>
    <s v="http://resolver.staatsbibliothek-berlin.de/SBB0001878800000000"/>
    <s v="ger"/>
    <s v="1796"/>
    <x v="2"/>
    <s v="Hannover"/>
    <s v="empty"/>
    <x v="0"/>
  </r>
  <r>
    <s v="Die Entdeckungen des fünften Welttheils oder Reisen um die Welt"/>
    <s v="Mayr, Joseph; Johann Georg, Forster; Pabst, Johann Georg Friedrich"/>
    <s v="Kinder- und Jugendbücher; Historische Drucke; VD18 digital"/>
    <s v="Felßecker"/>
    <x v="2"/>
    <s v="PPN771048289"/>
    <x v="350"/>
    <s v="http://resolver.staatsbibliothek-berlin.de/SBB00010A9A00010000"/>
    <s v="ger"/>
    <s v="1787"/>
    <x v="1"/>
    <s v="Nürnberg"/>
    <s v="empty"/>
    <x v="0"/>
  </r>
  <r>
    <s v="Exempelbuch zum Gesundheitskatechismus"/>
    <s v="Müller, August Carl"/>
    <s v="Historische Drucke; Medizin; Pädagogik; VD18 digital; Kinder- und Jugendbücher"/>
    <s v="Hahn"/>
    <x v="2"/>
    <s v="PPN809018411"/>
    <x v="351"/>
    <s v="http://resolver.staatsbibliothek-berlin.de/SBB0001878800020000"/>
    <s v="ger"/>
    <s v="1796"/>
    <x v="2"/>
    <s v="Hannover"/>
    <s v="empty"/>
    <x v="0"/>
  </r>
  <r>
    <s v="Gesundheitslehre für alle Stände; Ein Lese- &amp; Lehrbuch zum Gebrauch in Schulen"/>
    <m/>
    <s v="Historische Drucke; Medizin; VD18 digital; Kinder- und Jugendbücher"/>
    <s v="Maurer"/>
    <x v="0"/>
    <s v="PPN809020807"/>
    <x v="352"/>
    <s v="http://resolver.staatsbibliothek-berlin.de/SBB0001878B00000000"/>
    <s v="ger"/>
    <s v="1800"/>
    <x v="2"/>
    <s v="Berlin"/>
    <s v="empty"/>
    <x v="0"/>
  </r>
  <r>
    <s v="Die Entdeckungen des fünften Welttheils oder Reisen um die Welt; ein Lesebuch für die Jugend"/>
    <s v="Pabst, Johann Georg Friedrich"/>
    <s v="Kinder- und Jugendbücher; Historische Drucke; VD18 digital"/>
    <s v="Felßecker"/>
    <x v="1"/>
    <s v="PPN771047274"/>
    <x v="353"/>
    <s v="http://resolver.staatsbibliothek-berlin.de/SBB00010A9A00000000"/>
    <s v="ger"/>
    <s v="1783"/>
    <x v="1"/>
    <s v="Nürnberg"/>
    <s v="empty"/>
    <x v="0"/>
  </r>
  <r>
    <s v="Unterweisung in den philosophischen und mathematischen Wissenschaften für die obern Classen der Schulen und Gymnasien; mit Kupfern"/>
    <s v="Frentzel, Georg Friedrich Jonas; Ebert, Johann Jacob"/>
    <s v="Historische Drucke; Kinder- und Jugendbücher; Naturwissenschaften / Mathematik; VD18 digital"/>
    <s v="Hertel"/>
    <x v="0"/>
    <s v="PPN821971638"/>
    <x v="354"/>
    <s v="http://resolver.staatsbibliothek-berlin.de/SBB0001991A00000000"/>
    <s v="ger"/>
    <s v="1796"/>
    <x v="2"/>
    <s v="Leipzig"/>
    <s v="empty"/>
    <x v="0"/>
  </r>
  <r>
    <s v="Exempelbuch zum Gesundheitskatechismus"/>
    <s v="Müller, August Carl"/>
    <s v="Historische Drucke; Medizin; Pädagogik; VD18 digital; Kinder- und Jugendbücher"/>
    <s v="Hahn"/>
    <x v="2"/>
    <s v="PPN809018187"/>
    <x v="355"/>
    <s v="http://resolver.staatsbibliothek-berlin.de/SBB0001878800010000"/>
    <s v="ger"/>
    <s v="1795"/>
    <x v="2"/>
    <s v="Hannover"/>
    <s v="empty"/>
    <x v="0"/>
  </r>
  <r>
    <s v="Der aufrichtige Kalendermann; Ein gar kurioses und nützliches Buch; Für die Jugend und den gemeinen Bürger und Bauersmann"/>
    <s v="Schmidt, Joseph; Steinbeck, Christoph Gottlieb"/>
    <s v="Historische Drucke; Kinder- und Jugendbücher; VD18 digital"/>
    <s v="Fleischer"/>
    <x v="2"/>
    <s v="PPN823963306"/>
    <x v="356"/>
    <s v="http://resolver.staatsbibliothek-berlin.de/SBB00019AF100010000"/>
    <s v="ger"/>
    <s v="1811"/>
    <x v="1"/>
    <s v="Leipzig"/>
    <s v="empty"/>
    <x v="0"/>
  </r>
  <r>
    <s v="Beschäftigungsbuch für Mädchen; praktische Anleitung zu weiblichen Handarbeiten, Beschäftigungen mit Puppen, nützlicher häuslicher Thätigkeit, künstlerischen und Phantasie-Arbeiten, Zimmergärtnerei, Tierpflege im Hause und zur Unterhaltung jüngerer Geschwister"/>
    <s v="Bürkner, Marie"/>
    <s v="Kinder- und Jugendbücher; Historische Drucke"/>
    <s v="Velhagen &amp; Klasing"/>
    <x v="0"/>
    <s v="PPN746238983"/>
    <x v="357"/>
    <s v="http://resolver.staatsbibliothek-berlin.de/SBB0000D85900000000"/>
    <s v="ger"/>
    <s v="1890"/>
    <x v="0"/>
    <s v="Bielefeld [u.a.]"/>
    <s v="https://content.staatsbibliothek-berlin.de/dc/746238983.ocr.zip"/>
    <x v="1"/>
  </r>
  <r>
    <s v="Anleitung zur Meßkunst; zum Gebrauche der deutschen Schulen in den kaiserl. königl. Staaten"/>
    <m/>
    <s v="Kinder- und Jugendbücher; VD18 digital"/>
    <s v="Dt. Schulanstalt bey St. Anna"/>
    <x v="0"/>
    <s v="PPN746810806"/>
    <x v="358"/>
    <s v="http://resolver.staatsbibliothek-berlin.de/SBB0000DBA700000000"/>
    <s v="ger"/>
    <s v="1794"/>
    <x v="1"/>
    <s v="Wien"/>
    <s v="empty"/>
    <x v="0"/>
  </r>
  <r>
    <s v="Naturgeschichte für Kinder; mit Vierzehn Kupfertafeln"/>
    <s v="Raff, Georg Christian"/>
    <s v="Kinder- und Jugendbücher; Historische Drucke; VD18 digital"/>
    <s v="Edler von Trattnern"/>
    <x v="0"/>
    <s v="PPN769046967"/>
    <x v="359"/>
    <s v="http://resolver.staatsbibliothek-berlin.de/SBB0000F82100000000"/>
    <s v="ger"/>
    <s v="1799"/>
    <x v="3"/>
    <s v="Wien"/>
    <s v="empty"/>
    <x v="0"/>
  </r>
  <r>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Lechner, Johann Baptist"/>
    <s v="Kinder- und Jugendbücher; VD18 digital; Historische Drucke"/>
    <s v="Wolff"/>
    <x v="0"/>
    <s v="PPN746652976"/>
    <x v="360"/>
    <s v="http://resolver.staatsbibliothek-berlin.de/SBB0000DB8300000000"/>
    <s v="ger"/>
    <s v="1774"/>
    <x v="1"/>
    <s v="Augsburg"/>
    <s v="empty"/>
    <x v="0"/>
  </r>
  <r>
    <s v="Natur und Gott. Oder hundert und zwanzig Uebungen des Lesens, Denkens, Verstehens, Behaltens und Rechnens; Zur Grundlage des gemeinnüzigen Unterrichts in der Naturkunde und Gotteserkenntnis ; für den häuslichen Unterricht und di [!] unterste Klasse der Bürgerschulen"/>
    <s v="Günther, Karl Ehrenfried"/>
    <s v="Historische Drucke; Kinder- und Jugendbücher; Naturwissenschaften / Mathematik; VD18 digital"/>
    <s v="Frommann"/>
    <x v="0"/>
    <s v="PPN822084511"/>
    <x v="361"/>
    <s v="http://resolver.staatsbibliothek-berlin.de/SBB0001996700000000"/>
    <s v="ger"/>
    <s v="1790"/>
    <x v="2"/>
    <s v="Freystadt; Züllichau"/>
    <s v="empty"/>
    <x v="0"/>
  </r>
  <r>
    <s v="Puppenmütterchens Nähschule; Schnittmuster und Pausevorrichtung"/>
    <s v="Lucas, Agnes"/>
    <s v="Kinder- und Jugendbücher"/>
    <s v="Maier"/>
    <x v="0"/>
    <s v="PPN746043104"/>
    <x v="362"/>
    <s v="http://resolver.staatsbibliothek-berlin.de/SBB0000D7E900000000"/>
    <s v="ger"/>
    <s v="1894"/>
    <x v="0"/>
    <s v="[Ravensburg"/>
    <s v="https://content.staatsbibliothek-berlin.de/dc/746043104.ocr.zip"/>
    <x v="1"/>
  </r>
  <r>
    <s v="Was ein Knabe wissen muss"/>
    <s v="Gizycki, P.; Stall, Sylvanus"/>
    <s v="Kinder- und Jugendbücher; Historische Drucke"/>
    <s v="Hirsch"/>
    <x v="0"/>
    <s v="PPN742714241"/>
    <x v="363"/>
    <s v="http://resolver.staatsbibliothek-berlin.de/SBB0000D2B900000000"/>
    <s v="ger"/>
    <s v="1907"/>
    <x v="0"/>
    <s v="Konstanz"/>
    <s v="https://content.staatsbibliothek-berlin.de/dc/742714241.ocr.zip"/>
    <x v="1"/>
  </r>
  <r>
    <s v="Sammlung interessanter und durchgängig zwekmäßig abgefaßter Reisebeschreibungen für die Jugend"/>
    <s v="Campe, Joachim Heinrich"/>
    <s v="Historische Drucke; Kinder- und Jugendbücher; VD18 digital"/>
    <s v="Grözinger"/>
    <x v="2"/>
    <s v="PPN1009232363"/>
    <x v="364"/>
    <s v="http://resolver.staatsbibliothek-berlin.de/SBB0001542700120000"/>
    <s v="ger"/>
    <s v="1801"/>
    <x v="2"/>
    <s v="Reuttlingen"/>
    <s v="empty"/>
    <x v="0"/>
  </r>
  <r>
    <s v="Sammlung interessanter und durchgängig zwekmäßig abgefaßter Reisebeschreibungen für die Jugend"/>
    <s v="Campe, Joachim Heinrich"/>
    <s v="Historische Drucke; Kinder- und Jugendbücher; VD18 digital"/>
    <s v="Grözinger"/>
    <x v="2"/>
    <s v="PPN1009233874"/>
    <x v="365"/>
    <s v="http://resolver.staatsbibliothek-berlin.de/SBB0001542700150000"/>
    <s v="ger"/>
    <s v="1808"/>
    <x v="2"/>
    <s v="Reutlingen"/>
    <s v="empty"/>
    <x v="0"/>
  </r>
  <r>
    <s v="Sammlung interessanter und durchgängig zwekmäßig abgefaßter Reisebeschreibungen für die Jugend"/>
    <s v="Campe, Joachim Heinrich"/>
    <s v="Kinder- und Jugendbücher; VD18 digital; Historische Drucke"/>
    <s v="Grözinger"/>
    <x v="2"/>
    <s v="PPN780553918"/>
    <x v="366"/>
    <s v="http://resolver.staatsbibliothek-berlin.de/SBB0001542700020000"/>
    <s v="ger"/>
    <s v="1802"/>
    <x v="1"/>
    <s v="Reutlingen"/>
    <s v="empty"/>
    <x v="0"/>
  </r>
  <r>
    <s v="Sammlung interessanter und durchgängig zwekmäßig abgefaßter Reisebeschreibungen für die Jugend"/>
    <s v="Campe, Joachim Heinrich"/>
    <s v="Kinder- und Jugendbücher; VD18 digital; Historische Drucke"/>
    <s v="Grözinger"/>
    <x v="2"/>
    <s v="PPN780576128"/>
    <x v="367"/>
    <s v="http://resolver.staatsbibliothek-berlin.de/SBB0001542700070000"/>
    <s v="ger"/>
    <s v="1792"/>
    <x v="1"/>
    <s v="Reutlingen"/>
    <s v="empty"/>
    <x v="0"/>
  </r>
  <r>
    <s v="Sammlung interessanter und durchgängig zwekmäßig abgefaßter Reisebeschreibungen für die Jugend"/>
    <s v="Campe, Joachim Heinrich"/>
    <s v="Historische Drucke; Kinder- und Jugendbücher; VD18 digital"/>
    <s v="Grözinger"/>
    <x v="1"/>
    <s v="PPN780551834"/>
    <x v="368"/>
    <s v="http://resolver.staatsbibliothek-berlin.de/SBB0001542700000000"/>
    <s v="ger"/>
    <s v="1787"/>
    <x v="2"/>
    <s v="Reutlingen"/>
    <s v="empty"/>
    <x v="0"/>
  </r>
  <r>
    <s v="Sammlung interessanter und durchgängig zwekmäßig abgefaßter Reisebeschreibungen für die Jugend"/>
    <s v="Campe, Joachim Heinrich"/>
    <s v="Historische Drucke; Kinder- und Jugendbücher; VD18 digital"/>
    <s v="Grözinger"/>
    <x v="2"/>
    <s v="PPN100923143X"/>
    <x v="369"/>
    <s v="http://resolver.staatsbibliothek-berlin.de/SBB0001542700110000"/>
    <s v="ger"/>
    <s v="1806"/>
    <x v="2"/>
    <s v="Reutlingen"/>
    <s v="empty"/>
    <x v="0"/>
  </r>
  <r>
    <s v="Sammlung interessanter und durchgängig zwekmäßig abgefaßter Reisebeschreibungen für die Jugend"/>
    <s v="Campe, Joachim Heinrich"/>
    <s v="Kinder- und Jugendbücher; VD18 digital; Historische Drucke"/>
    <s v="Grözinger"/>
    <x v="2"/>
    <s v="PPN780572777"/>
    <x v="370"/>
    <s v="http://resolver.staatsbibliothek-berlin.de/SBB0001542700050000"/>
    <s v="ger"/>
    <s v="1799"/>
    <x v="1"/>
    <s v="Reutlingen"/>
    <s v="empty"/>
    <x v="0"/>
  </r>
  <r>
    <s v="Sammlung interessanter und durchgängig zwekmäßig abgefaßter Reisebeschreibungen für die Jugend"/>
    <s v="Campe, Joachim Heinrich"/>
    <s v="Historische Drucke; Kinder- und Jugendbücher; VD18 digital"/>
    <s v="Grözinger"/>
    <x v="2"/>
    <s v="PPN1009226045"/>
    <x v="371"/>
    <s v="http://resolver.staatsbibliothek-berlin.de/SBB00015427000D0000"/>
    <s v="ger"/>
    <s v="1805"/>
    <x v="2"/>
    <s v="Reutlingen"/>
    <s v="empty"/>
    <x v="0"/>
  </r>
  <r>
    <s v="Sammlung interessanter und durchgängig zwekmäßig abgefaßter Reisebeschreibungen für die Jugend"/>
    <s v="Campe, Joachim Heinrich"/>
    <s v="Historische Drucke; Kinder- und Jugendbücher; VD18 digital"/>
    <s v="Grözinger"/>
    <x v="2"/>
    <s v="PPN1009227866"/>
    <x v="372"/>
    <s v="http://resolver.staatsbibliothek-berlin.de/SBB00015427000E0000"/>
    <s v="ger"/>
    <s v="1801"/>
    <x v="2"/>
    <s v="Reutlingen"/>
    <s v="empty"/>
    <x v="0"/>
  </r>
  <r>
    <s v="Illustrirtes Spielbuch für Knaben; 1200 unterhaltende und anregende Belustigungen, Spiele und Beschäftigungen für Körper und Geist, im Freien sowie im Zimmer"/>
    <s v="Georgens, Jan Daniel; Wagner, Hermann"/>
    <s v="Kinder- und Jugendbücher"/>
    <s v="Spamer"/>
    <x v="0"/>
    <s v="PPN746035535"/>
    <x v="373"/>
    <s v="http://resolver.staatsbibliothek-berlin.de/SBB0000D7E000000000"/>
    <s v="ger"/>
    <s v="1885"/>
    <x v="0"/>
    <s v="Berlin; Leipzig"/>
    <s v="https://content.staatsbibliothek-berlin.de/dc/746035535.ocr.zip"/>
    <x v="1"/>
  </r>
  <r>
    <s v="Vor heiligen Toren; ein Aufklärungsbuch der Jugend zum Eintritt ins Leben und in den sittlichen Kampf ; ein Vademecum auch den Erziehern und Jugendfreunden"/>
    <s v="Meyer, Emanuele L. M."/>
    <s v="Kinder- und Jugendbücher; Historische Drucke"/>
    <s v="Strecker &amp; Schröder"/>
    <x v="0"/>
    <s v="PPN742717089"/>
    <x v="374"/>
    <s v="http://resolver.staatsbibliothek-berlin.de/SBB0000D2BE00000000"/>
    <s v="ger"/>
    <s v="1913"/>
    <x v="0"/>
    <s v="Stuttgart"/>
    <s v="https://content.staatsbibliothek-berlin.de/dc/742717089.ocr.zip"/>
    <x v="1"/>
  </r>
  <r>
    <s v="Künstler und Handwerker; in 24 Bildern nach dem A. B. C."/>
    <m/>
    <s v="Kinder- und Jugendbücher; Historische Drucke"/>
    <s v="Fleischhauer"/>
    <x v="0"/>
    <s v="PPN770803997"/>
    <x v="375"/>
    <s v="http://resolver.staatsbibliothek-berlin.de/SBB000106B500000000"/>
    <s v="ger"/>
    <s v="1835"/>
    <x v="0"/>
    <s v="Reutlingen"/>
    <s v="empty"/>
    <x v="0"/>
  </r>
  <r>
    <s v="Der aufrichtige Kalendermann; Ein gar kurioses und nützliches Buch ; Für die Jugend und den gemeinden Bürger und Bauersmann"/>
    <s v="Steinbeck, Christoph Gottlieb"/>
    <s v="Historische Drucke; Kinder- und Jugendbücher"/>
    <s v="Fleischer"/>
    <x v="1"/>
    <s v="PPN823937321"/>
    <x v="376"/>
    <s v="http://resolver.staatsbibliothek-berlin.de/SBB00019AEA00000000"/>
    <s v="ger"/>
    <s v="1804"/>
    <x v="0"/>
    <s v="Leipzig"/>
    <s v="empty"/>
    <x v="0"/>
  </r>
  <r>
    <s v="Sammlung interessanter und durchgängig zwekmäßig abgefaßter Reisebeschreibungen für die Jugend"/>
    <s v="Campe, Joachim Heinrich"/>
    <s v="Kinder- und Jugendbücher; VD18 digital; Historische Drucke"/>
    <s v="Grözinger"/>
    <x v="2"/>
    <s v="PPN780552229"/>
    <x v="377"/>
    <s v="http://resolver.staatsbibliothek-berlin.de/SBB0001542700010000"/>
    <s v="ger"/>
    <s v="1794"/>
    <x v="1"/>
    <s v="Reutlingen"/>
    <s v="empty"/>
    <x v="0"/>
  </r>
  <r>
    <s v="Sammlung interessanter und durchgängig zwekmäßig abgefaßter Reisebeschreibungen für die Jugend"/>
    <s v="Campe, Joachim Heinrich"/>
    <s v="Kinder- und Jugendbücher; VD18 digital; Historische Drucke"/>
    <s v="Grözinger"/>
    <x v="2"/>
    <s v="PPN780556798"/>
    <x v="378"/>
    <s v="http://resolver.staatsbibliothek-berlin.de/SBB0001542700040000"/>
    <s v="ger"/>
    <s v="1794"/>
    <x v="1"/>
    <s v="Reutlingen"/>
    <s v="empty"/>
    <x v="0"/>
  </r>
  <r>
    <s v="Sammlung interessanter und durchgängig zwekmäßig abgefaßter Reisebeschreibungen für die Jugend"/>
    <s v="Campe, Joachim Heinrich"/>
    <s v="Historische Drucke; Kinder- und Jugendbücher; VD18 digital"/>
    <s v="Grözinger"/>
    <x v="2"/>
    <s v="PPN1009233211"/>
    <x v="379"/>
    <s v="http://resolver.staatsbibliothek-berlin.de/SBB0001542700130000"/>
    <s v="ger"/>
    <s v="1807"/>
    <x v="2"/>
    <s v="Reutlingen"/>
    <s v="empty"/>
    <x v="0"/>
  </r>
  <r>
    <s v="Sammlung interessanter und durchgängig zwekmäßig abgefaßter Reisebeschreibungen für die Jugend"/>
    <s v="Campe, Joachim Heinrich"/>
    <s v="Kinder- und Jugendbücher; VD18 digital; Historische Drucke"/>
    <s v="Grözinger"/>
    <x v="2"/>
    <s v="PPN780555244"/>
    <x v="380"/>
    <s v="http://resolver.staatsbibliothek-berlin.de/SBB0001542700030000"/>
    <s v="ger"/>
    <s v="1796"/>
    <x v="1"/>
    <s v="Reutlingen"/>
    <s v="empty"/>
    <x v="0"/>
  </r>
  <r>
    <s v="Sammlung interessanter und durchgängig zwekmäßig abgefaßter Reisebeschreibungen für die Jugend"/>
    <s v="Campe, Joachim Heinrich"/>
    <s v="Kinder- und Jugendbücher; VD18 digital; Historische Drucke"/>
    <s v="Grözinger"/>
    <x v="2"/>
    <s v="PPN780576721"/>
    <x v="381"/>
    <s v="http://resolver.staatsbibliothek-berlin.de/SBB0001542700080000"/>
    <s v="ger"/>
    <s v="1798"/>
    <x v="1"/>
    <s v="Reutlingen"/>
    <s v="empty"/>
    <x v="0"/>
  </r>
  <r>
    <s v="Sammlung interessanter und durchgängig zwekmäßig abgefaßter Reisebeschreibungen für die Jugend"/>
    <s v="Campe, Joachim Heinrich"/>
    <s v="Historische Drucke; Kinder- und Jugendbücher; VD18 digital"/>
    <s v="Grözinger"/>
    <x v="2"/>
    <s v="PPN1009225197"/>
    <x v="382"/>
    <s v="http://resolver.staatsbibliothek-berlin.de/SBB00015427000C0000"/>
    <s v="ger"/>
    <s v="1804"/>
    <x v="2"/>
    <s v="Reutlingen"/>
    <s v="empty"/>
    <x v="0"/>
  </r>
  <r>
    <s v="Sammlung interessanter und durchgängig zwekmäßig abgefaßter Reisebeschreibungen für die Jugend"/>
    <s v="Campe, Joachim Heinrich"/>
    <s v="Historische Drucke; Kinder- und Jugendbücher; VD18 digital"/>
    <s v="Fleischhauer"/>
    <x v="2"/>
    <s v="PPN1009229656"/>
    <x v="383"/>
    <s v="http://resolver.staatsbibliothek-berlin.de/SBB0001542700100000"/>
    <s v="ger"/>
    <s v="1811"/>
    <x v="2"/>
    <s v="Reutlingen"/>
    <s v="empty"/>
    <x v="0"/>
  </r>
  <r>
    <s v="Sammlung interessanter und durchgängig zwekmäßig abgefaßter Reisebeschreibungen für die Jugend"/>
    <s v="Campe, Joachim Heinrich"/>
    <s v="Kinder- und Jugendbücher; VD18 digital; Historische Drucke"/>
    <s v="Grözinger"/>
    <x v="2"/>
    <s v="PPN780579011"/>
    <x v="384"/>
    <s v="http://resolver.staatsbibliothek-berlin.de/SBB00015427000B0000"/>
    <s v="ger"/>
    <s v="1793"/>
    <x v="1"/>
    <s v="Reutlingen"/>
    <s v="empty"/>
    <x v="0"/>
  </r>
  <r>
    <s v="Sammlung interessanter und durchgängig zwekmäßig abgefaßter Reisebeschreibungen für die Jugend"/>
    <s v="Campe, Joachim Heinrich"/>
    <s v="Historische Drucke; Kinder- und Jugendbücher; VD18 digital"/>
    <s v="Fleischhauer"/>
    <x v="2"/>
    <s v="PPN1009229133"/>
    <x v="385"/>
    <s v="http://resolver.staatsbibliothek-berlin.de/SBB00015427000F0000"/>
    <s v="ger"/>
    <s v="1812"/>
    <x v="2"/>
    <s v="Reutlingen"/>
    <s v="empty"/>
    <x v="0"/>
  </r>
  <r>
    <s v="Sammlung interessanter und durchgängig zwekmäßig abgefaßter Reisebeschreibungen für die Jugend"/>
    <s v="Campe, Joachim Heinrich"/>
    <s v="Historische Drucke; Kinder- und Jugendbücher; VD18 digital"/>
    <s v="Grözinger"/>
    <x v="2"/>
    <s v="PPN1009234498"/>
    <x v="386"/>
    <s v="http://resolver.staatsbibliothek-berlin.de/SBB0001542700160000"/>
    <s v="ger"/>
    <s v="1800"/>
    <x v="2"/>
    <s v="Reutlingen"/>
    <s v="empty"/>
    <x v="0"/>
  </r>
  <r>
    <s v="Sammlung interessanter und durchgängig zwekmäßig abgefaßter Reisebeschreibungen für die Jugend"/>
    <s v="Campe, Joachim Heinrich"/>
    <s v="Kinder- und Jugendbücher; VD18 digital; Historische Drucke"/>
    <s v="Grözinger"/>
    <x v="2"/>
    <s v="PPN780578147"/>
    <x v="387"/>
    <s v="http://resolver.staatsbibliothek-berlin.de/SBB00015427000A0000"/>
    <s v="ger"/>
    <s v="1793"/>
    <x v="1"/>
    <s v="Reutlingen"/>
    <s v="empty"/>
    <x v="0"/>
  </r>
  <r>
    <s v="Sammlung interessanter und durchgängig zwekmäßig abgefaßter Reisebeschreibungen für die Jugend"/>
    <s v="Campe, Joachim Heinrich"/>
    <s v="Historische Drucke; Kinder- und Jugendbücher; VD18 digital"/>
    <s v="Grözinger"/>
    <x v="2"/>
    <s v="PPN100923353X"/>
    <x v="388"/>
    <s v="http://resolver.staatsbibliothek-berlin.de/SBB0001542700140000"/>
    <s v="ger"/>
    <s v="1807"/>
    <x v="2"/>
    <s v="Reutlingen"/>
    <s v="empty"/>
    <x v="0"/>
  </r>
  <r>
    <s v="Sammlung interessanter und durchgängig zwekmäßig abgefaßter Reisebeschreibungen für die Jugend"/>
    <s v="Campe, Joachim Heinrich"/>
    <s v="Kinder- und Jugendbücher; VD18 digital; Historische Drucke"/>
    <s v="Grözinger"/>
    <x v="2"/>
    <s v="PPN780575032"/>
    <x v="389"/>
    <s v="http://resolver.staatsbibliothek-berlin.de/SBB0001542700060000"/>
    <s v="ger"/>
    <s v="1790"/>
    <x v="1"/>
    <s v="Reutlingen"/>
    <s v="empty"/>
    <x v="0"/>
  </r>
  <r>
    <s v="Der aufrichtige Kalendermann; Der aufrichtige Kalendermann"/>
    <s v="Steinbeck, Christoph Gottlieb"/>
    <s v="Historische Drucke; Kinder- und Jugendbücher"/>
    <s v="Fleischer"/>
    <x v="2"/>
    <s v="PPN823937577"/>
    <x v="390"/>
    <s v="http://resolver.staatsbibliothek-berlin.de/SBB00019AEA00020000"/>
    <s v="ger"/>
    <s v="1815"/>
    <x v="0"/>
    <s v="Leipzig"/>
    <s v="empty"/>
    <x v="0"/>
  </r>
  <r>
    <s v="Der aufrichtige Kalendermann; Ein gar kurioses und nützliches Buch ; Für die Jugend und den gemeinen Bürger und Bauersmann"/>
    <s v="Steinbeck, Christoph Gottlieb"/>
    <s v="Historische Drucke; Kinder- und Jugendbücher"/>
    <s v="Fleischer"/>
    <x v="1"/>
    <s v="PPN823937747"/>
    <x v="391"/>
    <s v="http://resolver.staatsbibliothek-berlin.de/SBB00019AEB00000000"/>
    <s v="ger"/>
    <s v="1808"/>
    <x v="0"/>
    <s v="Leipzig"/>
    <s v="empty"/>
    <x v="0"/>
  </r>
  <r>
    <s v="Der aufrichtige Kalendermann; Ein gar kurioses und nützliches Buch ; Für die Jugend und den gemeinden Bürger und Bauersmann"/>
    <s v="Steinbeck, Christoph Gottlieb"/>
    <s v="Historische Drucke; Kinder- und Jugendbücher"/>
    <s v="Fleischer"/>
    <x v="2"/>
    <s v="PPN823937410"/>
    <x v="392"/>
    <s v="http://resolver.staatsbibliothek-berlin.de/SBB00019AEA00010000"/>
    <s v="ger"/>
    <s v="1804"/>
    <x v="0"/>
    <s v="Leipzig"/>
    <s v="empty"/>
    <x v="0"/>
  </r>
  <r>
    <s v="Der aufrichtige Kalendermann; Ein gar kurioses und nützliches Buch ; Für die Jugend und den gemeinen Bürger und Bauersmann"/>
    <s v="Steinbeck, Christoph Gottlieb"/>
    <s v="Historische Drucke; Kinder- und Jugendbücher"/>
    <s v="Fleischer"/>
    <x v="2"/>
    <s v="PPN823937798"/>
    <x v="393"/>
    <s v="http://resolver.staatsbibliothek-berlin.de/SBB00019AEB00010000"/>
    <s v="ger"/>
    <s v="1808"/>
    <x v="0"/>
    <s v="Leipzig"/>
    <s v="empty"/>
    <x v="0"/>
  </r>
  <r>
    <s v="Dr. A. B. Reichenbach's Naturhistorischer Bilder-Atlas; in 120 Tafeln für Schule und Haus ; Zur Belehrung in der Naturgeschichte der Thierwelt Reichenbach"/>
    <s v="Reichenbach, Anton Benedikt"/>
    <s v="Kinder- und Jugendbücher; Historische Drucke"/>
    <s v="Baumgaertner"/>
    <x v="0"/>
    <s v="PPN750057807"/>
    <x v="394"/>
    <s v="http://resolver.staatsbibliothek-berlin.de/SBB0000E1F700000000"/>
    <s v="ger"/>
    <s v="1845"/>
    <x v="0"/>
    <s v="Leipzig"/>
    <s v="empty"/>
    <x v="0"/>
  </r>
  <r>
    <s v="Naturgeschichte für Kinder; von M. Georg Christian Raff, ordentlichen Lehrer der Geschichte und Geographie auf dem Lyceum zu Göttingen ; Mit Vierzehn Kupfertafeln ... Nebst einem besondern Anhange, Ueber die Naturlehre in Gesprächen für Kinder. Mit einer Kupfertafel"/>
    <s v="Meyer, F. A. A.; Raff, Georg Christian"/>
    <s v="Kinder- und Jugendbücher; Historische Drucke"/>
    <s v="Schramm"/>
    <x v="0"/>
    <s v="PPN75130087X"/>
    <x v="395"/>
    <s v="http://resolver.staatsbibliothek-berlin.de/SBB0000E53000000000"/>
    <s v="ger"/>
    <s v="1803"/>
    <x v="0"/>
    <s v="Tübingen"/>
    <s v="empty"/>
    <x v="0"/>
  </r>
  <r>
    <s v="Turnspiele"/>
    <s v="Wörle, Hans"/>
    <s v="Kinder- und Jugendbücher"/>
    <s v="Griessmayer"/>
    <x v="0"/>
    <s v="PPN745184790"/>
    <x v="396"/>
    <s v="http://resolver.staatsbibliothek-berlin.de/SBB0000D64400000000"/>
    <s v="ger"/>
    <s v="1906"/>
    <x v="0"/>
    <s v="Neuburg a.D."/>
    <s v="https://content.staatsbibliothek-berlin.de/dc/745184790.ocr.zip"/>
    <x v="1"/>
  </r>
  <r>
    <s v="Nußknacker auf Reisen; reichhaltige Sammlung von Original-Rätseln der verschiedensten Art"/>
    <s v="Wöbbe, Emma"/>
    <s v="Kinder- und Jugendbücher; Historische Drucke"/>
    <s v="Fritzsche"/>
    <x v="0"/>
    <s v="PPN746058071"/>
    <x v="397"/>
    <s v="http://resolver.staatsbibliothek-berlin.de/SBB0000D80800000000"/>
    <s v="ger"/>
    <s v="1896"/>
    <x v="0"/>
    <s v="Hamburg"/>
    <s v="https://content.staatsbibliothek-berlin.de/dc/746058071.ocr.zip"/>
    <x v="1"/>
  </r>
  <r>
    <s v="Jugendliche Pilgerschritte in die Werkstätte der Künste und Handgewerbe oder Gallerie der vorzüglichsten Künstler und Handwerker"/>
    <s v="Wunder, Johann Benedikt; Hermann, Christoph Gottlieb"/>
    <s v="Kinder- und Jugendbücher"/>
    <s v="Zeh"/>
    <x v="0"/>
    <s v="PPN770294367"/>
    <x v="398"/>
    <s v="http://resolver.staatsbibliothek-berlin.de/SBB000103FC00000000"/>
    <s v="ger"/>
    <s v="1824"/>
    <x v="0"/>
    <s v="Nürnberg [u.a.]"/>
    <s v="empty"/>
    <x v="0"/>
  </r>
  <r>
    <s v="Neue Bilder-Geographie für die Jugend und zum Selbstunterricht für Ungelehrte"/>
    <s v="Hoffmann, Karl Friedrich Vollrath; Jerrer, Georg Ludwig"/>
    <s v="Kinder- und Jugendbücher"/>
    <s v="Campe"/>
    <x v="0"/>
    <s v="PPN781362857"/>
    <x v="399"/>
    <s v="http://resolver.staatsbibliothek-berlin.de/SBB000155A700000000"/>
    <s v="ger"/>
    <s v="1831"/>
    <x v="0"/>
    <s v="Nürnberg"/>
    <s v="empty"/>
    <x v="0"/>
  </r>
  <r>
    <s v="Erster Blick in die Natur; eine Belehrung über die wichtigsten der uns umgebenden Naturgegenstände und Naturerscheinungen für die reifere Jugend"/>
    <s v="Wunder, Johann Benedikt; Lange, E. W. H."/>
    <s v="Kinder- und Jugendbücher"/>
    <s v="Zeh"/>
    <x v="0"/>
    <s v="PPN746287186"/>
    <x v="400"/>
    <s v="http://resolver.staatsbibliothek-berlin.de/SBB0000D88600000000"/>
    <s v="ger"/>
    <s v="1822"/>
    <x v="0"/>
    <s v="Nürnberg [u.a.]"/>
    <s v="empty"/>
    <x v="0"/>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x v="0"/>
    <s v="PPN770468217"/>
    <x v="401"/>
    <s v="http://resolver.staatsbibliothek-berlin.de/SBB000104AC00000000"/>
    <s v="ger"/>
    <s v="1854"/>
    <x v="0"/>
    <s v="Stuttgart"/>
    <s v="https://content.staatsbibliothek-berlin.de/dc/770468217.ocr.zip"/>
    <x v="1"/>
  </r>
  <r>
    <s v="Aangename verlustiging voor kinderen"/>
    <m/>
    <s v="Kinder- und Jugendbücher; Historische Drucke"/>
    <m/>
    <x v="0"/>
    <s v="PPN766628035"/>
    <x v="402"/>
    <s v="http://resolver.staatsbibliothek-berlin.de/SBB0000F01B00000000"/>
    <s v="dut"/>
    <s v="1830"/>
    <x v="0"/>
    <s v="[S.l.]"/>
    <s v="empty"/>
    <x v="0"/>
  </r>
  <r>
    <s v="Gallerie der Stände; Ein unterhaltendes und belehrendes Lese- und Bilderbuch für die Jugend zur Erweiterung ihrer Kenntnisse"/>
    <s v="Kerndörffer, Heinrich August"/>
    <s v="Kinder- und Jugendbücher; Historische Drucke"/>
    <s v="Friese"/>
    <x v="0"/>
    <s v="PPN751512273"/>
    <x v="403"/>
    <s v="http://resolver.staatsbibliothek-berlin.de/SBB0000E5B300000000"/>
    <s v="ger"/>
    <s v="1811"/>
    <x v="0"/>
    <s v="Pirna"/>
    <s v="empty"/>
    <x v="0"/>
  </r>
  <r>
    <s v="Naturbilder aus der heimischen Vogelwelt; der deutschen Jugend gewidmet"/>
    <s v="Müller, Adolf"/>
    <s v="Kinder- und Jugendbücher; Historische Drucke"/>
    <s v="Strauß'sche Buchh."/>
    <x v="0"/>
    <s v="PPN741661160"/>
    <x v="404"/>
    <s v="http://resolver.staatsbibliothek-berlin.de/SBB0000D04400000000"/>
    <s v="ger"/>
    <s v="1909"/>
    <x v="0"/>
    <s v="Frankfurt a. M."/>
    <s v="https://content.staatsbibliothek-berlin.de/dc/741661160.ocr.zip"/>
    <x v="1"/>
  </r>
  <r>
    <s v="Berufswahl; Armee und Marine ; mit 57 Abb."/>
    <m/>
    <s v="Kinder- und Jugendbücher; Historische Drucke"/>
    <s v="Union"/>
    <x v="0"/>
    <s v="PPN74408606X"/>
    <x v="405"/>
    <s v="http://resolver.staatsbibliothek-berlin.de/SBB0000D55500000000"/>
    <s v="ger"/>
    <s v="1899"/>
    <x v="0"/>
    <s v="Stuttgart [u.a.]"/>
    <s v="https://content.staatsbibliothek-berlin.de/dc/74408606X.ocr.zip"/>
    <x v="1"/>
  </r>
  <r>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m/>
    <s v="Kinder- und Jugendbücher; Historische Drucke"/>
    <s v="Steinkopf"/>
    <x v="0"/>
    <s v="PPN770804586"/>
    <x v="406"/>
    <s v="http://resolver.staatsbibliothek-berlin.de/SBB000106B800000000"/>
    <s v="ger"/>
    <s v="1829"/>
    <x v="0"/>
    <s v="Stuttgart"/>
    <s v="empty"/>
    <x v="0"/>
  </r>
  <r>
    <s v="Die Pizzarro's, oder die Entdeckung und Eroberung von Peru"/>
    <s v="Hoffmann, Friedrich"/>
    <s v="Kinder- und Jugendbücher; Historische Drucke"/>
    <s v="Bagel"/>
    <x v="0"/>
    <s v="PPN770970222"/>
    <x v="407"/>
    <s v="http://resolver.staatsbibliothek-berlin.de/SBB00010A2600000000"/>
    <s v="ger"/>
    <s v="1849"/>
    <x v="0"/>
    <s v="Wesel"/>
    <s v="empty"/>
    <x v="0"/>
  </r>
  <r>
    <s v="Der Schmetterlingszüchter; Lebens- und Entwicklungsweise unserer einheimischen Schmetterlinge ; nebst einer Anleitung zur Schmetterlingszucht"/>
    <s v="Lutz, K. G."/>
    <s v="Kinder- und Jugendbücher"/>
    <s v="Süddt. Verl.-Inst."/>
    <x v="0"/>
    <s v="PPN743877314"/>
    <x v="408"/>
    <s v="http://resolver.staatsbibliothek-berlin.de/SBB0000D37400000000"/>
    <s v="ger"/>
    <s v="1892"/>
    <x v="0"/>
    <s v="Stuttgart"/>
    <s v="https://content.staatsbibliothek-berlin.de/dc/743877314.ocr.zip"/>
    <x v="1"/>
  </r>
  <r>
    <s v="Räthselbuch mit Lösungen in Bildern"/>
    <s v="Winter, Amalie"/>
    <s v="Kinder- und Jugendbücher; Historische Drucke"/>
    <s v="Bagel"/>
    <x v="0"/>
    <s v="PPN770455190"/>
    <x v="409"/>
    <s v="http://resolver.staatsbibliothek-berlin.de/SBB0001049200000000"/>
    <s v="ger"/>
    <s v="1850"/>
    <x v="0"/>
    <s v="Wesel"/>
    <s v="https://content.staatsbibliothek-berlin.de/dc/770455190.ocr.zip"/>
    <x v="1"/>
  </r>
  <r>
    <s v="Fünfhundert Räthsel und Charaden für Kinder von 10-14 Jahren; zu erheiternden Denkübungen in Schulen und zu angenehmer und nützlicher Unterhaltung in häuslichen Kreisen ; nebst einem Anhang von 60 für denselben Zweck passenden Rechnungs-Beispielen"/>
    <s v="Bossert, G. F."/>
    <s v="Kinder- und Jugendbücher"/>
    <s v="Weychardt"/>
    <x v="0"/>
    <s v="PPN745590918"/>
    <x v="410"/>
    <s v="http://resolver.staatsbibliothek-berlin.de/SBB0000D6EB00000000"/>
    <s v="ger"/>
    <s v="1864"/>
    <x v="0"/>
    <s v="Eßlingen"/>
    <s v="https://content.staatsbibliothek-berlin.de/dc/745590918.ocr.zip"/>
    <x v="1"/>
  </r>
  <r>
    <s v="Wanderung eines Lehrers mit seinen Schülern durch das heilige Land; zur Belehrung und Erbauung für Schule und Haus"/>
    <s v="Feddersen, Christian"/>
    <s v="Kinder- und Jugendbücher"/>
    <s v="Jäger"/>
    <x v="0"/>
    <s v="PPN770952860"/>
    <x v="411"/>
    <s v="http://resolver.staatsbibliothek-berlin.de/SBB00010A0300000000"/>
    <s v="ger"/>
    <s v="1838"/>
    <x v="0"/>
    <s v="Flensburg"/>
    <s v="empty"/>
    <x v="0"/>
  </r>
  <r>
    <s v="Die Thierschau; Abbildung und Beschreibung der merkwürdigsten Säugethiere und Vögel, nach den besten Hülfsmitteln für Kinder bearbeitet von Gustav Holting [i. e. Karl Gustav Winckelmann]. Mit 20 Bildertafeln"/>
    <s v="Holting, Gustav"/>
    <s v="Kinder- und Jugendbücher; Historische Drucke"/>
    <s v="Winckelmann"/>
    <x v="0"/>
    <s v="PPN749890452"/>
    <x v="412"/>
    <s v="http://resolver.staatsbibliothek-berlin.de/SBB0000E15B00000000"/>
    <s v="ger"/>
    <s v="1845"/>
    <x v="0"/>
    <s v="Berlin"/>
    <s v="empty"/>
    <x v="0"/>
  </r>
  <r>
    <s v="Teutscher Raupenkalender; eine genaue Beschreibung und Naturgeschichte d. in Teutschland u. den angrenzenden Ländern vorkommenden Schmetterlings-Raupen nach den Monaten ihres Vorkommens geordnet ; nebst einer Einleitung über ..."/>
    <s v="Herold, E."/>
    <s v="Kinder- und Jugendbücher; Historische Drucke"/>
    <s v="Hentze"/>
    <x v="0"/>
    <s v="PPN757124372"/>
    <x v="413"/>
    <s v="http://resolver.staatsbibliothek-berlin.de/SBB0000ECF600000000"/>
    <s v="ger"/>
    <s v="1850"/>
    <x v="0"/>
    <s v="Leipzig"/>
    <s v="https://content.staatsbibliothek-berlin.de/dc/757124372.ocr.zip"/>
    <x v="1"/>
  </r>
  <r>
    <s v="[Bilderbuch für Knaben]"/>
    <m/>
    <s v="Kinder- und Jugendbücher; Historische Drucke"/>
    <m/>
    <x v="0"/>
    <s v="PPN757418392"/>
    <x v="414"/>
    <s v="http://resolver.staatsbibliothek-berlin.de/SBB0000ED8B00000000"/>
    <s v="ger"/>
    <s v="1830"/>
    <x v="0"/>
    <s v="[S.l.]"/>
    <s v="empty"/>
    <x v="0"/>
  </r>
  <r>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Dertinger, ...; Gebauer, August"/>
    <s v="Kinder- und Jugendbücher; Historische Drucke"/>
    <s v="Cast"/>
    <x v="0"/>
    <s v="PPN75711671X"/>
    <x v="415"/>
    <s v="http://resolver.staatsbibliothek-berlin.de/SBB0000ECDB00000000"/>
    <s v="ger"/>
    <s v="1846"/>
    <x v="0"/>
    <s v="Stuttgart"/>
    <s v="empty"/>
    <x v="0"/>
  </r>
  <r>
    <s v="Physische Geographie oder natürliche Erdkunde für die Jugend"/>
    <m/>
    <s v="Kinder- und Jugendbücher"/>
    <s v="Campe"/>
    <x v="0"/>
    <s v="PPN77037445X"/>
    <x v="416"/>
    <s v="http://resolver.staatsbibliothek-berlin.de/SBB0001046400000000"/>
    <s v="ger"/>
    <s v="1820"/>
    <x v="0"/>
    <s v="Nürnberg"/>
    <s v="empty"/>
    <x v="0"/>
  </r>
  <r>
    <s v="Die Bibel in Rätseln; Reimrätselreihen für jung und alt ; zum Gebrauch in Familie, Schule und Verein"/>
    <s v="Ninck, Johannes"/>
    <s v="Kinder- und Jugendbücher; Historische Drucke"/>
    <s v="Kielmann"/>
    <x v="0"/>
    <s v="PPN745431550"/>
    <x v="417"/>
    <s v="http://resolver.staatsbibliothek-berlin.de/SBB0000D6A700000000"/>
    <s v="ger"/>
    <s v="1902"/>
    <x v="0"/>
    <s v="Stuttgart"/>
    <s v="https://content.staatsbibliothek-berlin.de/dc/745431550.ocr.zip"/>
    <x v="1"/>
  </r>
  <r>
    <s v="Der Kindergarten und alles was da lebt und webt; fünfzig kleine Erzählungen über Thiere und Pflanzen, für Kinder bis zum achten Jahre"/>
    <s v="Hosemann, Theodor; Ludwig, Karl"/>
    <s v="Kinder- und Jugendbücher; Historische Drucke"/>
    <s v="Winckelmann"/>
    <x v="0"/>
    <s v="PPN770156088"/>
    <x v="418"/>
    <s v="http://resolver.staatsbibliothek-berlin.de/SBB0001033400000000"/>
    <s v="ger"/>
    <s v="1870"/>
    <x v="0"/>
    <s v="Berlin"/>
    <s v="https://content.staatsbibliothek-berlin.de/dc/770156088.ocr.zip"/>
    <x v="1"/>
  </r>
  <r>
    <s v="Raff im Gewande unserer Zeit; Naturgeschichte für Kinder"/>
    <s v="Raff, Georg Christian; Rebau, Heinrich"/>
    <s v="Kinder- und Jugendbücher; Historische Drucke"/>
    <s v="Hallberger"/>
    <x v="0"/>
    <s v="PPN77049580X"/>
    <x v="419"/>
    <s v="http://resolver.staatsbibliothek-berlin.de/SBB000104D900000000"/>
    <s v="ger"/>
    <s v="1839"/>
    <x v="0"/>
    <s v="Stuttgart"/>
    <s v="empty"/>
    <x v="0"/>
  </r>
  <r>
    <s v="Erzählungen aus dem Leben der Vögel, Kriechtiere, Lurche, Fische, Weichtiere, Würmer, Krustentiere, Spinnen, Insekten und Strahltiere; ein Buch zur Unterhaltung und Belehrung für jung und alt"/>
    <s v="Brendel, Friedrich Wilhelm"/>
    <s v="Kinder- und Jugendbücher; Historische Drucke"/>
    <s v="Flemming"/>
    <x v="0"/>
    <s v="PPN743869109"/>
    <x v="420"/>
    <s v="http://resolver.staatsbibliothek-berlin.de/SBB0000D36900000000"/>
    <s v="ger"/>
    <s v="1884"/>
    <x v="0"/>
    <s v="Glogau"/>
    <s v="https://content.staatsbibliothek-berlin.de/dc/743869109.ocr.zip"/>
    <x v="1"/>
  </r>
  <r>
    <s v="Kinder-Kochbüchlein; nebst einem Anhang von Küchenreimen u. Tischregeln"/>
    <s v="A. H.; Bergner, Anna"/>
    <s v="Kinder- und Jugendbücher; Historische Drucke"/>
    <s v="Löffler"/>
    <x v="0"/>
    <s v="PPN767035143"/>
    <x v="421"/>
    <s v="http://resolver.staatsbibliothek-berlin.de/SBB0000F1AA00000000"/>
    <s v="ger"/>
    <s v="1871"/>
    <x v="0"/>
    <s v="Mannheim"/>
    <s v="https://content.staatsbibliothek-berlin.de/dc/767035143.ocr.zip"/>
    <x v="1"/>
  </r>
  <r>
    <s v="Bernhard Heinrich Blasche's Papparbeiter; oder Anleitung, in Pappe zu arbeiten ; Unserer Jugend und ihren Erziehern gewidmet ... Mit sieben Figurentafeln, hundert und dreiunddreißig Darstellungen enthaltend"/>
    <s v="Schnerr, J. J.; Blasche, Bernhard Heinrich"/>
    <s v="Kinder- und Jugendbücher; Historische Drucke"/>
    <s v="Hoffmann"/>
    <x v="0"/>
    <s v="PPN767038800"/>
    <x v="422"/>
    <s v="http://resolver.staatsbibliothek-berlin.de/SBB0000F1B100000000"/>
    <s v="ger"/>
    <s v="1847"/>
    <x v="0"/>
    <s v="Stuttgart"/>
    <s v="empty"/>
    <x v="0"/>
  </r>
  <r>
    <s v="Naturgeschichte für die Jugend beiderlei Geschlechts"/>
    <s v="Martin, F."/>
    <s v="Kinder- und Jugendbücher; Historische Drucke"/>
    <s v="Schmidt &amp; Spring"/>
    <x v="0"/>
    <s v="PPN769080901"/>
    <x v="423"/>
    <s v="http://resolver.staatsbibliothek-berlin.de/SBB0000F84700000000"/>
    <s v="ger"/>
    <s v="1852"/>
    <x v="0"/>
    <s v="Stuttgart"/>
    <s v="https://content.staatsbibliothek-berlin.de/dc/769080901.ocr.zip"/>
    <x v="1"/>
  </r>
  <r>
    <s v="Spiel und Arbeit; bildende Arbeiten und unterhaltende Spiele für Knaben und Mädchen ; mit 610 Textabb., 81 Buntdrucktaf. nebst 1 Titelbilde"/>
    <s v="Schröter, Wilhelm; Elm, Hugo"/>
    <s v="Kinder- und Jugendbücher; Historische Drucke"/>
    <s v="Spamer"/>
    <x v="0"/>
    <s v="PPN745864503"/>
    <x v="424"/>
    <s v="http://resolver.staatsbibliothek-berlin.de/SBB0000D78900000000"/>
    <s v="ger"/>
    <s v="1885"/>
    <x v="0"/>
    <s v="Leipzig"/>
    <s v="https://content.staatsbibliothek-berlin.de/dc/745864503.ocr.zip"/>
    <x v="1"/>
  </r>
  <r>
    <s v="Die Hausthiere im Verhältnisse zu den Gewerben, Wissenschaften und Künsten; Ein Buch zur Belehrung und Unterhaltung für die Jugend und ihre Freunde ; Nach dem Englischen bearbeitet"/>
    <m/>
    <s v="Kinder- und Jugendbücher; Historische Drucke"/>
    <s v="Fritzsche"/>
    <x v="0"/>
    <s v="PPN766618595"/>
    <x v="425"/>
    <s v="http://resolver.staatsbibliothek-berlin.de/SBB0000F00800000000"/>
    <s v="ger"/>
    <s v="1847"/>
    <x v="0"/>
    <s v="Leipzig"/>
    <s v="empty"/>
    <x v="0"/>
  </r>
  <r>
    <s v="Physikalische Plaudereien; für 10- bis 14 jährige Schüler aller Schulgattungen"/>
    <s v="Wunder, L."/>
    <s v="Kinder- und Jugendbücher"/>
    <s v="Teubner"/>
    <x v="0"/>
    <s v="PPN741451174"/>
    <x v="426"/>
    <s v="http://resolver.staatsbibliothek-berlin.de/SBB0000D02300000000"/>
    <s v="ger"/>
    <s v="1913"/>
    <x v="0"/>
    <s v="Leipzig; Berlin"/>
    <s v="https://content.staatsbibliothek-berlin.de/dc/741451174.ocr.zip"/>
    <x v="1"/>
  </r>
  <r>
    <s v="Das Buch der Jugend-Spiele und -Beschäftigungen für Knaben und Mädchen von 3-16 Jahren zur Unterhaltung und Belehrung"/>
    <s v="Moser, Felix"/>
    <s v="Kinder- und Jugendbücher"/>
    <s v="Hartleben"/>
    <x v="0"/>
    <s v="PPN745588514"/>
    <x v="427"/>
    <s v="http://resolver.staatsbibliothek-berlin.de/SBB0000D6E700000000"/>
    <s v="ger"/>
    <s v="1899"/>
    <x v="0"/>
    <s v="Wien [u.a.]"/>
    <s v="https://content.staatsbibliothek-berlin.de/dc/745588514.ocr.zip"/>
    <x v="1"/>
  </r>
  <r>
    <s v="Der Wald; für Freunde der Natur, sowie für die reifere Jugend zum Gebrauch in Haus und Schule dargestellt"/>
    <s v="Feldtmann, Eduard"/>
    <s v="Kinder- und Jugendbücher; Historische Drucke"/>
    <s v="Maier"/>
    <x v="0"/>
    <s v="PPN743690915"/>
    <x v="428"/>
    <s v="http://resolver.staatsbibliothek-berlin.de/SBB0000D32C00000000"/>
    <s v="ger"/>
    <s v="1900"/>
    <x v="0"/>
    <s v="Ravensburg"/>
    <s v="https://content.staatsbibliothek-berlin.de/dc/743690915.ocr.zip"/>
    <x v="1"/>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Gebauer, Christian August"/>
    <s v="Kinder- und Jugendbücher"/>
    <s v="Fleischhauer &amp; Spohn"/>
    <x v="0"/>
    <s v="PPN770133061"/>
    <x v="429"/>
    <s v="http://resolver.staatsbibliothek-berlin.de/SBB0001031400000000"/>
    <s v="ger"/>
    <s v="1849"/>
    <x v="0"/>
    <s v="Reutlingen"/>
    <s v="empty"/>
    <x v="0"/>
  </r>
  <r>
    <s v="Des deutschen Knaben Experimentirbuch; praktische Anleitung zum unterhaltenden und belehrenden Experimentiren auf den Gebieten der Physik und Chemie"/>
    <s v="Emsmann, H.; Dammer, O."/>
    <s v="Kinder- und Jugendbücher"/>
    <s v="Velhagen &amp; Klasing"/>
    <x v="0"/>
    <s v="PPN746033028"/>
    <x v="430"/>
    <s v="http://resolver.staatsbibliothek-berlin.de/SBB0000D7DA00000000"/>
    <s v="ger"/>
    <s v="1874"/>
    <x v="0"/>
    <s v="Bielefeld [u.a.]"/>
    <s v="https://content.staatsbibliothek-berlin.de/dc/746033028.ocr.zip"/>
    <x v="1"/>
  </r>
  <r>
    <s v="Räthselkranz; Eine Auswahl des nach Inhalt und Form Gediegensten aus Zeitschriften und den meisten bis jetzt bestehenden Sammlungen von Räthseln, Charaden, Homonymen und Logogriphen"/>
    <s v="Charaden, Räthseln; Lustig, Bernhard Junius"/>
    <s v="Kinder- und Jugendbücher; Historische Drucke"/>
    <s v="Rübling"/>
    <x v="0"/>
    <s v="PPN767130197"/>
    <x v="431"/>
    <s v="http://resolver.staatsbibliothek-berlin.de/SBB0000F2B700000000"/>
    <s v="ger"/>
    <s v="1838"/>
    <x v="0"/>
    <s v="Ulm"/>
    <s v="empty"/>
    <x v="0"/>
  </r>
  <r>
    <s v="Gallerie der vorzüglichsten Künste und Handwerke; Ein lehrreiches und unterhaltendes Bilderbuch für die Jugend"/>
    <m/>
    <s v="Kinder- und Jugendbücher; Historische Drucke"/>
    <s v="Trachsler"/>
    <x v="0"/>
    <s v="PPN751511145"/>
    <x v="432"/>
    <s v="http://resolver.staatsbibliothek-berlin.de/SBB0000E5B200000000"/>
    <s v="ger"/>
    <s v="1830"/>
    <x v="0"/>
    <s v="Zürich"/>
    <s v="empty"/>
    <x v="0"/>
  </r>
  <r>
    <s v="Kleine Bilderschule für die Jugend"/>
    <m/>
    <s v="Kinder- und Jugendbücher; Historische Drucke"/>
    <s v="Voß"/>
    <x v="0"/>
    <s v="PPN769511554"/>
    <x v="433"/>
    <s v="http://resolver.staatsbibliothek-berlin.de/SBB0000F9A200000000"/>
    <s v="ger"/>
    <s v="1797"/>
    <x v="0"/>
    <s v="Leipzig"/>
    <s v="empty"/>
    <x v="0"/>
  </r>
  <r>
    <s v="Gesundheits-Unterricht in Fragen und Antworten"/>
    <s v="Witz, Peter"/>
    <s v="Kinder- und Jugendbücher; Historische Drucke"/>
    <m/>
    <x v="0"/>
    <s v="PPN749939524"/>
    <x v="434"/>
    <s v="http://resolver.staatsbibliothek-berlin.de/SBB0000E1B400000000"/>
    <s v="ger"/>
    <s v="1813"/>
    <x v="0"/>
    <s v="[S.l.]"/>
    <s v="empty"/>
    <x v="0"/>
  </r>
  <r>
    <s v="Das Buch der denkwürdigsten Entdeckungen auf dem Gebiete der Länder- und Völkerkunde in Erzählungen für die reifere Jugend"/>
    <s v="Thomas, Louis"/>
    <s v="Kinder- und Jugendbücher"/>
    <s v="Spamer"/>
    <x v="0"/>
    <s v="PPN781540208"/>
    <x v="435"/>
    <s v="http://resolver.staatsbibliothek-berlin.de/SBB000155E500000000"/>
    <s v="ger"/>
    <s v="1855"/>
    <x v="0"/>
    <s v="Leipzig"/>
    <s v="https://content.staatsbibliothek-berlin.de/dc/781540208.ocr.zip"/>
    <x v="1"/>
  </r>
  <r>
    <s v="Der Mineraliensammler"/>
    <s v="Wohlbold, Hans"/>
    <s v="Kinder- und Jugendbücher"/>
    <s v="Union Dt. Verl. Ges."/>
    <x v="0"/>
    <s v="PPN742251314"/>
    <x v="436"/>
    <s v="http://resolver.staatsbibliothek-berlin.de/SBB0000D0D000000000"/>
    <s v="ger"/>
    <s v="1908"/>
    <x v="0"/>
    <s v="Berlin [u.a.]; Stuttgart"/>
    <s v="https://content.staatsbibliothek-berlin.de/dc/742251314.ocr.zip"/>
    <x v="1"/>
  </r>
  <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Comenius, ...; Gailer, J. E."/>
    <s v="Kinder- und Jugendbücher; Historische Drucke"/>
    <s v="Löflund"/>
    <x v="0"/>
    <s v="PPN767911946"/>
    <x v="437"/>
    <s v="http://resolver.staatsbibliothek-berlin.de/SBB0000F4E500000000"/>
    <s v="ger"/>
    <s v="1832"/>
    <x v="0"/>
    <s v="Stuttgart"/>
    <s v="empty"/>
    <x v="0"/>
  </r>
  <r>
    <s v="Naturgeschichtliches Lesebuch für Schule und Haus oder anschauliche, leicht faßliche Belehrungen über die vornehmsten Gegenstände aus dem Thier-, Pflanzen- und Mineralreiche ; mit 66 in d. Text gedr. Holzschnitten"/>
    <s v="Fischer, Johann Georg"/>
    <s v="Kinder- und Jugendbücher; Historische Drucke"/>
    <s v="Vieweg"/>
    <x v="0"/>
    <s v="PPN756647819"/>
    <x v="438"/>
    <s v="http://resolver.staatsbibliothek-berlin.de/SBB0000EB7D00000000"/>
    <s v="ger"/>
    <s v="1846"/>
    <x v="0"/>
    <s v="Braunschweig"/>
    <s v="empty"/>
    <x v="0"/>
  </r>
  <r>
    <s v="Uranos und Gäa oder der Himmel und die Erde mit ihren Welten und Bewohnern; ein Lesebuch zur lehrreichen Unterhaltung für die reifere Jugend"/>
    <s v="Meynier, Johann Heinrich"/>
    <s v="Kinder- und Jugendbücher; Historische Drucke"/>
    <s v="Gropius"/>
    <x v="0"/>
    <s v="PPN746273843"/>
    <x v="439"/>
    <s v="http://resolver.staatsbibliothek-berlin.de/SBB0000D86700000000"/>
    <s v="ger"/>
    <s v="1836"/>
    <x v="0"/>
    <s v="Berlin"/>
    <s v="empty"/>
    <x v="0"/>
  </r>
  <r>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Comenius, Johann Amos; Gailer, J. E."/>
    <s v="Kinder- und Jugendbücher; Historische Drucke"/>
    <s v="Mäcken"/>
    <x v="0"/>
    <s v="PPN770461816"/>
    <x v="440"/>
    <s v="http://resolver.staatsbibliothek-berlin.de/SBB0001049F00000000"/>
    <s v="lat"/>
    <s v="1842"/>
    <x v="0"/>
    <s v="Reutlingen"/>
    <s v="empty"/>
    <x v="0"/>
  </r>
  <r>
    <s v="Bilder-Repertorium zur leichten und unterhaltenden Vermehrung mannichfaltiger Kenntnisse für Kinder beiderlei Geschlechts in dem Alter von 5 bis 8 Jahren in drei Abtheilungen; Texte français et allemand"/>
    <s v="Schröter, J. F."/>
    <s v="Kinder- und Jugendbücher; Historische Drucke"/>
    <s v="Leo"/>
    <x v="0"/>
    <s v="PPN757643140"/>
    <x v="441"/>
    <s v="http://resolver.staatsbibliothek-berlin.de/SBB0000EDC400000000"/>
    <s v="fre"/>
    <s v="1816"/>
    <x v="0"/>
    <s v="Leipzig"/>
    <s v="empty"/>
    <x v="0"/>
  </r>
  <r>
    <s v="Naturkunde für kleine Kinder; Stoffe für Anschauungs- und Sprechübungen in Kleinkinderschulen und Unterklassen der Volksschulen"/>
    <s v="Ranke, Joh. Fr."/>
    <s v="Kinder- und Jugendbücher"/>
    <s v="Bädeker &lt;Martini &amp; Grüttesien&gt;"/>
    <x v="0"/>
    <s v="PPN74082984X"/>
    <x v="442"/>
    <s v="http://resolver.staatsbibliothek-berlin.de/SBB0000CE9300000000"/>
    <s v="ger"/>
    <s v="1867"/>
    <x v="0"/>
    <s v="Elberfeld"/>
    <s v="https://content.staatsbibliothek-berlin.de/dc/74082984X.ocr.zip"/>
    <x v="1"/>
  </r>
  <r>
    <s v="Joan Amos Comenii Orbis  pictus; renovatus et emendatus ; Cum imagine auctoris et 134 tabulis pictis"/>
    <s v="Comenius, Johann Amos"/>
    <s v="Kinder- und Jugendbücher; Historische Drucke"/>
    <s v="Pospíšil"/>
    <x v="0"/>
    <s v="PPN745459102"/>
    <x v="443"/>
    <s v="http://resolver.staatsbibliothek-berlin.de/SBB0000D6CF00000000"/>
    <s v="lat; cze; ger; fre"/>
    <s v="1883"/>
    <x v="0"/>
    <s v="Raginae Hradecii"/>
    <s v="https://content.staatsbibliothek-berlin.de/dc/745459102.ocr.zip"/>
    <x v="1"/>
  </r>
  <r>
    <s v="Das Tierreich"/>
    <s v="Bade, Ernst"/>
    <s v="Kinder- und Jugendbücher; Historische Drucke"/>
    <s v="A. Weichert"/>
    <x v="0"/>
    <s v="PPN742441571"/>
    <x v="444"/>
    <s v="http://resolver.staatsbibliothek-berlin.de/SBB0000D17300000000"/>
    <s v="ger"/>
    <s v="1896"/>
    <x v="0"/>
    <s v="Berlin"/>
    <s v="https://content.staatsbibliothek-berlin.de/dc/742441571.ocr.zip"/>
    <x v="1"/>
  </r>
  <r>
    <s v="Naturgeschichte für Kinder; mit vierzehn Kupfertafeln"/>
    <s v="Meyer, F. A. A.; Raff, Georg Christian"/>
    <s v="Kinder- und Jugendbücher; Historische Drucke"/>
    <s v="Verlag der Mäcken'schen Buchhandlung"/>
    <x v="0"/>
    <s v="PPN76904946X"/>
    <x v="445"/>
    <s v="http://resolver.staatsbibliothek-berlin.de/SBB0000F82300000000"/>
    <s v="ger"/>
    <s v="1822"/>
    <x v="0"/>
    <s v="Reutlingen"/>
    <s v="empty"/>
    <x v="0"/>
  </r>
  <r>
    <s v="Das Pferd; Ein unterhaltendes Lese- und Bilderbuch für Knaben"/>
    <s v="Vernet, Pierre; Niemeyer, Anton"/>
    <s v="Kinder- und Jugendbücher; Historische Drucke"/>
    <s v="Güntz"/>
    <x v="0"/>
    <s v="PPN770281753"/>
    <x v="446"/>
    <s v="http://resolver.staatsbibliothek-berlin.de/SBB000103DD00000000"/>
    <s v="ger"/>
    <s v="1836"/>
    <x v="0"/>
    <s v="Leipzig"/>
    <s v="empty"/>
    <x v="0"/>
  </r>
  <r>
    <s v="Erster Leitfaden zum Schul-unterrichte nach Funke's technologischer Naturgeschichte; Zur allgemeinen Schul-encyclopädie gehörig"/>
    <s v="Funke, Carl Philipp"/>
    <s v="Kinder- und Jugendbücher; Historische Drucke"/>
    <s v="Schulbuchhandlung"/>
    <x v="0"/>
    <s v="PPN751516716"/>
    <x v="447"/>
    <s v="http://resolver.staatsbibliothek-berlin.de/SBB0000E5B600000000"/>
    <s v="ger"/>
    <s v="1803"/>
    <x v="0"/>
    <s v="Braunschweig"/>
    <s v="empty"/>
    <x v="0"/>
  </r>
  <r>
    <s v="Entdeckungs-Reisen in der Wohnstube; mit seinen lieben jungen Freunden unternommen"/>
    <s v="Wagner, H."/>
    <s v="Kinder- und Jugendbücher"/>
    <s v="Spamer"/>
    <x v="0"/>
    <s v="PPN743635604"/>
    <x v="448"/>
    <s v="http://resolver.staatsbibliothek-berlin.de/SBB0000D2FB00000000"/>
    <s v="ger"/>
    <s v="1866"/>
    <x v="0"/>
    <s v="Leipzig"/>
    <s v="https://content.staatsbibliothek-berlin.de/dc/743635604.ocr.zip"/>
    <x v="1"/>
  </r>
  <r>
    <s v="Bilder aus der Weltkunde für die reifere Jugend"/>
    <s v="Flinzer, F.; Strützel, O.; Hummel, August"/>
    <s v="Kinder- und Jugendbücher"/>
    <s v="C. Flemming"/>
    <x v="0"/>
    <s v="PPN742559629"/>
    <x v="449"/>
    <s v="http://resolver.staatsbibliothek-berlin.de/SBB0000D21100000000"/>
    <s v="ger"/>
    <s v="1897"/>
    <x v="0"/>
    <s v="Glogau"/>
    <s v="https://content.staatsbibliothek-berlin.de/dc/742559629.ocr.zip"/>
    <x v="1"/>
  </r>
  <r>
    <s v="Jeux de l'enfance de la jeunesse"/>
    <m/>
    <s v="Kinder- und Jugendbücher"/>
    <s v="Delarue [usw.]"/>
    <x v="0"/>
    <s v="PPN770098665"/>
    <x v="450"/>
    <s v="http://resolver.staatsbibliothek-berlin.de/SBB000102C500000000"/>
    <s v="fre"/>
    <s v="1815"/>
    <x v="0"/>
    <s v="Paris"/>
    <s v="empty"/>
    <x v="0"/>
  </r>
  <r>
    <s v="Der junge Pflanzenfreund; zur Veredelung des Gemüths und zur Belehrung für die reifere Jugend"/>
    <s v="Linke, J."/>
    <s v="Kinder- und Jugendbücher; Historische Drucke"/>
    <s v="Remak"/>
    <x v="0"/>
    <s v="PPN746054882"/>
    <x v="451"/>
    <s v="http://resolver.staatsbibliothek-berlin.de/SBB0000D80400000000"/>
    <s v="ger"/>
    <s v="1863"/>
    <x v="0"/>
    <s v="Berlin"/>
    <s v="https://content.staatsbibliothek-berlin.de/dc/746054882.ocr.zip"/>
    <x v="1"/>
  </r>
  <r>
    <s v="Rätselraten im häuslichen Kreise; ein Ratgeber für Jung und Alt"/>
    <s v="Hesse, J."/>
    <s v="Kinder- und Jugendbücher; Historische Drucke"/>
    <s v="Gundert"/>
    <x v="0"/>
    <s v="PPN745122868"/>
    <x v="452"/>
    <s v="http://resolver.staatsbibliothek-berlin.de/SBB0000D5A800000000"/>
    <s v="ger"/>
    <s v="1892"/>
    <x v="0"/>
    <s v="Stuttgart"/>
    <s v="https://content.staatsbibliothek-berlin.de/dc/745122868.ocr.zip"/>
    <x v="1"/>
  </r>
  <r>
    <s v="Naturstudien im Garten; Plaudereien am Sonntag Nachmittag ; ein Buch für die Jugend"/>
    <s v="Schwindrazheim, O.; Kraepelin, Karl"/>
    <s v="Kinder- und Jugendbücher"/>
    <s v="Teubner"/>
    <x v="0"/>
    <s v="PPN742279405"/>
    <x v="453"/>
    <s v="http://resolver.staatsbibliothek-berlin.de/SBB0000D0ED00000000"/>
    <s v="ger"/>
    <s v="1908"/>
    <x v="0"/>
    <s v="Berlin; Leipzig"/>
    <s v="https://content.staatsbibliothek-berlin.de/dc/742279405.ocr.zip"/>
    <x v="1"/>
  </r>
  <r>
    <s v="Angenehme Unterhaltungen über den gestirnten Himmel, zur vorläufigen Kenntnis der Welt- und Himmelskörper; der Jugend gewidmet"/>
    <s v="Vogel, G.; Bischof, Carl August"/>
    <s v="Kinder- und Jugendbücher"/>
    <s v="Raspe"/>
    <x v="0"/>
    <s v="PPN76990601X"/>
    <x v="454"/>
    <s v="http://resolver.staatsbibliothek-berlin.de/SBB0001021F00000000"/>
    <s v="ger"/>
    <s v="1791"/>
    <x v="0"/>
    <s v="Nürnberg"/>
    <s v="empty"/>
    <x v="0"/>
  </r>
  <r>
    <s v="Marmaduke Multiply's merry method of making minor mathematicians; or, the Multiplication Table"/>
    <m/>
    <s v="Kinder- und Jugendbücher"/>
    <s v="Harris"/>
    <x v="0"/>
    <s v="PPN76998214X"/>
    <x v="455"/>
    <s v="http://resolver.staatsbibliothek-berlin.de/SBB0001026800000000"/>
    <s v="eng"/>
    <s v="1816"/>
    <x v="0"/>
    <s v="London"/>
    <s v="empty"/>
    <x v="0"/>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x v="0"/>
    <s v="PPN771054270"/>
    <x v="456"/>
    <s v="http://resolver.staatsbibliothek-berlin.de/SBB00010AA200000000"/>
    <s v="ger"/>
    <s v="1860"/>
    <x v="0"/>
    <s v="Leipzig"/>
    <s v="https://content.staatsbibliothek-berlin.de/dc/771054270.ocr.zip"/>
    <x v="1"/>
  </r>
  <r>
    <s v="Der Käferfreund; praktische Anleitung zum Sammeln und Bestimmen der Käfer"/>
    <s v="Fleischer, H."/>
    <s v="Kinder- und Jugendbücher"/>
    <s v="Nitzschke"/>
    <x v="0"/>
    <s v="PPN745114075"/>
    <x v="457"/>
    <s v="http://resolver.staatsbibliothek-berlin.de/SBB0000D59500000000"/>
    <s v="ger"/>
    <s v="1898"/>
    <x v="0"/>
    <s v="Stuttgart"/>
    <s v="https://content.staatsbibliothek-berlin.de/dc/745114075.ocr.zip"/>
    <x v="1"/>
  </r>
  <r>
    <s v="Kunsthandwerker im Tierreich"/>
    <s v="Nießen, Jos."/>
    <s v="Kinder- und Jugendbücher"/>
    <s v="Manz"/>
    <x v="0"/>
    <s v="PPN74395971X"/>
    <x v="458"/>
    <s v="http://resolver.staatsbibliothek-berlin.de/SBB0000D4AD00000000"/>
    <s v="ger"/>
    <s v="1907"/>
    <x v="0"/>
    <s v="Regensburg"/>
    <s v="https://content.staatsbibliothek-berlin.de/dc/74395971X.ocr.zip"/>
    <x v="1"/>
  </r>
  <r>
    <s v="Astronomische Jugend-Abende; eine leichtfassliche Einführung in die Wunder des Himmels ; mit vielen Abbildungen und Sternkarte"/>
    <s v="Seiffart, Selma"/>
    <s v="Kinder- und Jugendbücher; Historische Drucke"/>
    <s v="Schultz"/>
    <x v="0"/>
    <s v="PPN741279150"/>
    <x v="459"/>
    <s v="http://resolver.staatsbibliothek-berlin.de/SBB0000CF7E00000000"/>
    <s v="ger"/>
    <s v="1875"/>
    <x v="0"/>
    <s v="Straßburg I.E."/>
    <s v="https://content.staatsbibliothek-berlin.de/dc/741279150.ocr.zip"/>
    <x v="1"/>
  </r>
  <r>
    <s v="F. Berge's Naturgeschichte"/>
    <s v="Berge, F."/>
    <s v="Kinder- und Jugendbücher"/>
    <s v="Effenberger &lt;Loewe&gt;"/>
    <x v="0"/>
    <s v="PPN743958799"/>
    <x v="460"/>
    <s v="http://resolver.staatsbibliothek-berlin.de/SBB0000D4A800000000"/>
    <s v="ger"/>
    <s v="1880"/>
    <x v="0"/>
    <s v="Stuttgart [u.a.]"/>
    <s v="https://content.staatsbibliothek-berlin.de/dc/743958799.ocr.zip"/>
    <x v="1"/>
  </r>
  <r>
    <s v="Entdeckungsreisen in Haus und Hof; mit seinen jungen Freunden unternommen"/>
    <s v="Wagner, Hermann"/>
    <s v="Kinder- und Jugendbücher"/>
    <s v="Spamer"/>
    <x v="0"/>
    <s v="PPN743642880"/>
    <x v="461"/>
    <s v="http://resolver.staatsbibliothek-berlin.de/SBB0000D30800000000"/>
    <s v="ger"/>
    <s v="1882"/>
    <x v="0"/>
    <s v="Leipzig"/>
    <s v="https://content.staatsbibliothek-berlin.de/dc/743642880.ocr.zip"/>
    <x v="1"/>
  </r>
  <r>
    <s v="Das große Buch der Kinderspiele"/>
    <s v="Rauch, E."/>
    <s v="Kinder- und Jugendbücher"/>
    <s v="H. Steinitz"/>
    <x v="0"/>
    <s v="PPN745996582"/>
    <x v="462"/>
    <s v="http://resolver.staatsbibliothek-berlin.de/SBB0000D79D00000000"/>
    <s v="ger"/>
    <s v="1904"/>
    <x v="0"/>
    <s v="Berlin"/>
    <s v="https://content.staatsbibliothek-berlin.de/dc/745996582.ocr.zip"/>
    <x v="1"/>
  </r>
  <r>
    <s v="Des Kindes erstes Beschäftigungsbuch; praktische Anleitung zur Selbstbeschäftigung für jüngere Kinder ; zugleich für die Hand der Mutter und Kindergärtnerin"/>
    <s v="Niederley, W.; Barth, E."/>
    <s v="Kinder- und Jugendbücher"/>
    <s v="Velhagen &amp; Klasing"/>
    <x v="0"/>
    <s v="PPN74545402X"/>
    <x v="463"/>
    <s v="http://resolver.staatsbibliothek-berlin.de/SBB0000D6CA00000000"/>
    <s v="ger"/>
    <s v="1900"/>
    <x v="0"/>
    <s v="Bielefeld [u.a.]"/>
    <s v="https://content.staatsbibliothek-berlin.de/dc/74545402X.ocr.zip"/>
    <x v="1"/>
  </r>
  <r>
    <s v="Der kleine Schmetterling-Sammler; Beschreibung und Abbildung der vorzüglichsten in Deutschland einheimischen Tag-, Dämmerungs-, Abend- und Nachtfalter ; nebst Anleitung zum Fangen, Aufspannen und Aufbewahren derselben ; mit vielen colorirten und schwarzen Abbildungen"/>
    <m/>
    <s v="Kinder- und Jugendbücher; Historische Drucke"/>
    <s v="Thienemann"/>
    <x v="0"/>
    <s v="PPN749886110"/>
    <x v="464"/>
    <s v="http://resolver.staatsbibliothek-berlin.de/SBB0000E15000000000"/>
    <s v="ger"/>
    <s v="1855"/>
    <x v="0"/>
    <s v="Stuttgart"/>
    <s v="https://content.staatsbibliothek-berlin.de/dc/749886110.ocr.zip"/>
    <x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s v="Velhagen &amp; Klasing"/>
    <x v="0"/>
    <s v="PPN741353377"/>
    <x v="465"/>
    <s v="http://resolver.staatsbibliothek-berlin.de/SBB0000CFE700000000"/>
    <s v="ger"/>
    <s v="1900"/>
    <x v="0"/>
    <s v="Bielefeld [u.a.]"/>
    <s v="https://content.staatsbibliothek-berlin.de/dc/741353377.ocr.zip"/>
    <x v="1"/>
  </r>
  <r>
    <s v="Deutscher Räthselschatz für Jung und Alt; in 6 Büchern nach Altersstufen geordnet"/>
    <s v="Mezger, Karl Ludwig Friedrich"/>
    <s v="Kinder- und Jugendbücher; Historische Drucke"/>
    <s v="Scheurlen"/>
    <x v="0"/>
    <s v="PPN745131948"/>
    <x v="466"/>
    <s v="http://resolver.staatsbibliothek-berlin.de/SBB0000D5CC00010000"/>
    <s v="ger"/>
    <s v="1874"/>
    <x v="0"/>
    <s v="Heilbronn"/>
    <s v="https://content.staatsbibliothek-berlin.de/dc/745131948.ocr.zip"/>
    <x v="1"/>
  </r>
  <r>
    <s v="Der kleine Naturforscher; naturgeschichtliche Bilder aus der heitmatlichen Flur für unsre Kleinen"/>
    <s v="Kahnmeyer, Ludwig; Schulze, Hermann"/>
    <s v="Kinder- und Jugendbücher; Historische Drucke"/>
    <s v="Velhagen &amp; Klasing"/>
    <x v="0"/>
    <s v="PPN742423999"/>
    <x v="467"/>
    <s v="http://resolver.staatsbibliothek-berlin.de/SBB0000D14D00000000"/>
    <s v="ger"/>
    <s v="1893"/>
    <x v="0"/>
    <s v="Bielefeld [u.a.]"/>
    <s v="https://content.staatsbibliothek-berlin.de/dc/742423999.ocr.zip"/>
    <x v="1"/>
  </r>
  <r>
    <s v="Scenes in Europe; for the amusement and instruction of little tarry-at-home travellers"/>
    <s v="Taylor, Isaac"/>
    <s v="Kinder- und Jugendbücher; Historische Drucke"/>
    <s v="Harris"/>
    <x v="0"/>
    <s v="PPN771017065"/>
    <x v="468"/>
    <s v="http://resolver.staatsbibliothek-berlin.de/SBB00010A6900000000"/>
    <s v="eng"/>
    <s v="1818"/>
    <x v="0"/>
    <s v="London"/>
    <s v="empty"/>
    <x v="0"/>
  </r>
  <r>
    <s v="Die Reiche der Natur; Ein interessantes naturhistorisches Lesebuch für die erwachsenere Jugend"/>
    <s v="Müller, Anton"/>
    <s v="Kinder- und Jugendbücher; Historische Drucke"/>
    <s v="Vollmer"/>
    <x v="0"/>
    <s v="PPN749916613"/>
    <x v="469"/>
    <s v="http://resolver.staatsbibliothek-berlin.de/SBB0000E19000000000"/>
    <s v="ger"/>
    <s v="1814"/>
    <x v="0"/>
    <s v="Hamburg"/>
    <s v="empty"/>
    <x v="0"/>
  </r>
  <r>
    <s v="Das Wasser; eine Darstellung für gebildete Leser und Leserinnen"/>
    <s v="Heyn, Carl; Rossmaessler, E. A."/>
    <s v="Kinder- und Jugendbücher"/>
    <s v="Brandstetter"/>
    <x v="0"/>
    <s v="PPN746882726"/>
    <x v="470"/>
    <s v="http://resolver.staatsbibliothek-berlin.de/SBB0000DBDB00000000"/>
    <s v="ger"/>
    <s v="1858"/>
    <x v="0"/>
    <s v="Leipzig"/>
    <s v="https://content.staatsbibliothek-berlin.de/dc/746882726.ocr.zip"/>
    <x v="1"/>
  </r>
  <r>
    <s v="Der junge Handwerker und Künstler; Anleitung zur Herstellung nützlicher Gegenstände aus Papier, Pappe, Holz, Gips, Metall ; sowie zum Photographieren ; mit 580 Text-Abbildungen und 5 Tafeln"/>
    <s v="Freyer, Carl"/>
    <s v="Kinder- und Jugendbücher; Historische Drucke"/>
    <s v="Spamer"/>
    <x v="0"/>
    <s v="PPN745599184"/>
    <x v="471"/>
    <s v="http://resolver.staatsbibliothek-berlin.de/SBB0000D6F900000000"/>
    <s v="ger"/>
    <s v="1894"/>
    <x v="0"/>
    <s v="Leipzig"/>
    <s v="https://content.staatsbibliothek-berlin.de/dc/745599184.ocr.zip"/>
    <x v="1"/>
  </r>
  <r>
    <s v="Das neueste und einfachste Kochbuch für Mädchen und angehende Hausfrauen bürgerlichen Standes, denen es an Gelegenheit zum mündlichen Unterrichte in der Kochkunst fehlt"/>
    <m/>
    <s v="Kinder- und Jugendbücher; Historische Drucke"/>
    <s v="Müller; Polz"/>
    <x v="0"/>
    <s v="PPN767436563"/>
    <x v="472"/>
    <s v="http://resolver.staatsbibliothek-berlin.de/SBB0000F38400000000"/>
    <s v="ger"/>
    <s v="1842"/>
    <x v="0"/>
    <s v="Leipzig; Leipzig"/>
    <s v="empty"/>
    <x v="0"/>
  </r>
  <r>
    <s v="Durch Wille zum Erfolg; Interessante Einblicke in das Reich der Erfindungs-, Natur- und Sprachgeschichte"/>
    <s v="Biedenkapp, Georg"/>
    <s v="Kinder- und Jugendbücher; Historische Drucke"/>
    <s v="Loewe"/>
    <x v="0"/>
    <s v="PPN745117406"/>
    <x v="473"/>
    <s v="http://resolver.staatsbibliothek-berlin.de/SBB0000D59D00000000"/>
    <s v="ger"/>
    <s v="1912"/>
    <x v="0"/>
    <s v="Stuttgart"/>
    <s v="https://content.staatsbibliothek-berlin.de/dc/745117406.ocr.zip"/>
    <x v="1"/>
  </r>
  <r>
    <s v="Zonengemälde; Naturgeschichte und Völkerkunde vollständig in Wort und Bild. Bearbeitet von Traugott Bromme. mit 40. colorirten Tafeln"/>
    <s v="Bromme, Traugott"/>
    <s v="Kinder- und Jugendbücher; Historische Drucke"/>
    <s v="Schmidt &amp; Spring"/>
    <x v="0"/>
    <s v="PPN74993512X"/>
    <x v="474"/>
    <s v="http://resolver.staatsbibliothek-berlin.de/SBB0000E1AD00000000"/>
    <s v="ger"/>
    <s v="1846"/>
    <x v="0"/>
    <s v="Stuttgart"/>
    <s v="empty"/>
    <x v="0"/>
  </r>
  <r>
    <s v="Der junge Pappkünstler; eine Anleitung für kleine und grosse Knaben zur Herstellung von allerlei leichten und nützlichen Arbeiten aus Papier und Pappe"/>
    <s v="Gast, Gustav"/>
    <s v="Kinder- und Jugendbücher; Historische Drucke"/>
    <s v="Union Dt. Verl.-Ges."/>
    <x v="0"/>
    <s v="PPN745134661"/>
    <x v="475"/>
    <s v="http://resolver.staatsbibliothek-berlin.de/SBB0000D5D000000000"/>
    <s v="ger"/>
    <s v="1900"/>
    <x v="0"/>
    <s v="Stuttgart [u.a.]"/>
    <s v="https://content.staatsbibliothek-berlin.de/dc/745134661.ocr.zip"/>
    <x v="1"/>
  </r>
  <r>
    <s v="The ocean and its inhabitants"/>
    <m/>
    <s v="Kinder- und Jugendbücher; Historische Drucke"/>
    <s v="Darton &amp; Clark"/>
    <x v="0"/>
    <s v="PPN749791764"/>
    <x v="476"/>
    <s v="http://resolver.staatsbibliothek-berlin.de/SBB0000E0C600000000"/>
    <s v="eng"/>
    <s v="1850"/>
    <x v="0"/>
    <s v="London"/>
    <s v="https://content.staatsbibliothek-berlin.de/dc/749791764.ocr.zip"/>
    <x v="1"/>
  </r>
  <r>
    <s v="China, das Land und seine Bewohner"/>
    <s v="Allanson, John; Gerstäcker, Friedrich"/>
    <s v="Kinder- und Jugendbücher"/>
    <m/>
    <x v="0"/>
    <s v="PPN770948545"/>
    <x v="477"/>
    <s v="http://resolver.staatsbibliothek-berlin.de/SBB000109F900000000"/>
    <s v="ger"/>
    <s v="1850"/>
    <x v="0"/>
    <s v="[S.l.]"/>
    <s v="https://content.staatsbibliothek-berlin.de/dc/770948545.ocr.zip"/>
    <x v="1"/>
  </r>
  <r>
    <s v="Naturhistorisches Bilder-Büchlein; Ein Weihnachtsgeschenk für wißbegierige Kinder. Mit vielen ausgemahlten Kupfern"/>
    <s v="Vogel, G.; Bescheerer, W."/>
    <s v="Kinder- und Jugendbücher; Historische Drucke"/>
    <s v="Stein"/>
    <x v="0"/>
    <s v="PPN757444229"/>
    <x v="478"/>
    <s v="http://resolver.staatsbibliothek-berlin.de/SBB0000EDA100000000"/>
    <s v="ger"/>
    <s v="1819"/>
    <x v="0"/>
    <s v="Nürnberg"/>
    <s v="empty"/>
    <x v="0"/>
  </r>
  <r>
    <s v="Entdeckungsreisen im Wald und auf der Heide; mit seinen lieben jungen Freunden und Freundinnen unternommen"/>
    <s v="Wagner, Hermann"/>
    <s v="Kinder- und Jugendbücher"/>
    <s v="Spamer"/>
    <x v="0"/>
    <s v="PPN74387983X"/>
    <x v="479"/>
    <s v="http://resolver.staatsbibliothek-berlin.de/SBB0000D37900000000"/>
    <s v="ger"/>
    <s v="1887"/>
    <x v="0"/>
    <s v="Berlin; Leipzig"/>
    <s v="https://content.staatsbibliothek-berlin.de/dc/74387983X.ocr.zip"/>
    <x v="1"/>
  </r>
  <r>
    <s v="Der Gewerbefleiß; ein belehrendes Bilderbuch für artige Kinder"/>
    <s v="Dietrich, Ewald"/>
    <s v="Kinder- und Jugendbücher; Historische Drucke"/>
    <s v="Fechner"/>
    <x v="0"/>
    <s v="PPN769745482"/>
    <x v="480"/>
    <s v="http://resolver.staatsbibliothek-berlin.de/SBB0000FA2A00000000"/>
    <s v="ger"/>
    <s v="1860"/>
    <x v="0"/>
    <s v="Guben"/>
    <s v="https://content.staatsbibliothek-berlin.de/dc/769745482.ocr.zip"/>
    <x v="1"/>
  </r>
  <r>
    <s v="Les Arts et métiers ou les curieux secrets"/>
    <s v="Labouche, Alexandre"/>
    <s v="Kinder- und Jugendbücher; Historische Drucke"/>
    <s v="Mame"/>
    <x v="0"/>
    <s v="PPN744086582"/>
    <x v="481"/>
    <s v="http://resolver.staatsbibliothek-berlin.de/SBB0000D55800000000"/>
    <s v="fre"/>
    <s v="1878"/>
    <x v="0"/>
    <s v="Tours"/>
    <s v="https://content.staatsbibliothek-berlin.de/dc/744086582.ocr.zip"/>
    <x v="1"/>
  </r>
  <r>
    <s v="Sammlung neuer Muster von Papparbeiten, dargestellt in Abbildungen derselben und ihrer Netze; nebst speciellen Anleitungen, die als Nachträge zum Papparbeiter zu betrachten sind"/>
    <s v="Blasche, Bernhard Heinrich"/>
    <s v="Kinder- und Jugendbücher"/>
    <s v="In der Buchhandl. der Erziehungsanstalt"/>
    <x v="0"/>
    <s v="PPN770591795"/>
    <x v="482"/>
    <s v="http://resolver.staatsbibliothek-berlin.de/SBB0001059E00000000"/>
    <s v="ger"/>
    <s v="1809"/>
    <x v="0"/>
    <s v="Schnepfenthal"/>
    <s v="empty"/>
    <x v="0"/>
  </r>
  <r>
    <s v="Naturgeschichte für die Jugend; mit 120 in Kupfer gestochenen Abbildungen"/>
    <s v="Jerrer, Georg Ludwig"/>
    <s v="Kinder- und Jugendbücher; Historische Drucke"/>
    <s v="Campe"/>
    <x v="0"/>
    <s v="PPN769003206"/>
    <x v="483"/>
    <s v="http://resolver.staatsbibliothek-berlin.de/SBB0000F7EE00000000"/>
    <s v="ger"/>
    <s v="1833"/>
    <x v="0"/>
    <s v="Nürnberg"/>
    <s v="empty"/>
    <x v="0"/>
  </r>
  <r>
    <s v="Das Süßwasser-Aquarium; eine Anleitung zur Herstellung und Pflege desselben ; mit 1 Titelbild und 61 in den Text gedruckten Holzschnitten"/>
    <s v="Hermes, Otto; Roßmäßler, Emil Adolf"/>
    <s v="Kinder- und Jugendbücher; Historische Drucke"/>
    <s v="Mendelssohn"/>
    <x v="0"/>
    <s v="PPN742584763"/>
    <x v="484"/>
    <s v="http://resolver.staatsbibliothek-berlin.de/SBB0000D25B00000000"/>
    <s v="ger"/>
    <s v="1880"/>
    <x v="0"/>
    <s v="Leipzig"/>
    <s v="https://content.staatsbibliothek-berlin.de/dc/742584763.ocr.zip"/>
    <x v="1"/>
  </r>
  <r>
    <s v="Berge's kleines Schmetterlingsbuch für Knaben und Anfänger"/>
    <s v="Rebel, H.; Berge, Friedrich"/>
    <s v="Kinder- und Jugendbücher"/>
    <s v="Schweizerbart"/>
    <x v="0"/>
    <s v="PPN743967801"/>
    <x v="485"/>
    <s v="http://resolver.staatsbibliothek-berlin.de/SBB0000D4C200000000"/>
    <s v="ger"/>
    <s v="1911"/>
    <x v="0"/>
    <s v="Stuttgart"/>
    <s v="https://content.staatsbibliothek-berlin.de/dc/743967801.ocr.zip"/>
    <x v="1"/>
  </r>
  <r>
    <s v="Elementarbuch der Insektenkunde vorzüglich der Käfer; nebst einer Anweis. d. Insekten zu erkennen... ; ein Geschenk für kl. Insektensammler"/>
    <s v="Malinowsky, ..."/>
    <s v="Kinder- und Jugendbücher; Historische Drucke"/>
    <s v="Basse"/>
    <x v="0"/>
    <s v="PPN756641462"/>
    <x v="486"/>
    <s v="http://resolver.staatsbibliothek-berlin.de/SBB0000EB7B00000000"/>
    <s v="ger"/>
    <s v="1816"/>
    <x v="0"/>
    <s v="Quedlinburg"/>
    <s v="empty"/>
    <x v="0"/>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x v="0"/>
    <s v="PPN745236499"/>
    <x v="487"/>
    <s v="http://resolver.staatsbibliothek-berlin.de/SBB0000D67600000000"/>
    <s v="ger"/>
    <s v="1868"/>
    <x v="0"/>
    <s v="Leipzig"/>
    <s v="https://content.staatsbibliothek-berlin.de/dc/745236499.ocr.zip"/>
    <x v="1"/>
  </r>
  <r>
    <s v="Die Eroberung der Luft; ein Luftschifferbuch ; mit 22 Tonbildern"/>
    <s v="Martin, Rudolf; Schalk, Gustav"/>
    <s v="Kinder- und Jugendbücher; Historische Drucke"/>
    <s v="Verl. Jugendhort"/>
    <x v="0"/>
    <s v="PPN744905877"/>
    <x v="488"/>
    <s v="http://resolver.staatsbibliothek-berlin.de/SBB0000D58A00000000"/>
    <s v="ger"/>
    <s v="1909"/>
    <x v="0"/>
    <s v="Berlin"/>
    <s v="https://content.staatsbibliothek-berlin.de/dc/744905877.ocr.zip"/>
    <x v="1"/>
  </r>
  <r>
    <s v="Reise von Bern über die Gemmi und den Simplon nach den Borromäischen Inseln; für die Jugend beschrieben/  von Friedrich Meisner"/>
    <s v="Meisner, Friedrich"/>
    <s v="Kinder- und Jugendbücher"/>
    <s v="Burgdorfer"/>
    <x v="0"/>
    <s v="PPN771066953"/>
    <x v="489"/>
    <s v="http://resolver.staatsbibliothek-berlin.de/SBB00010AC500000000"/>
    <s v="ger"/>
    <s v="1825"/>
    <x v="0"/>
    <s v="Bern"/>
    <s v="empty"/>
    <x v="0"/>
  </r>
  <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Schubert, H. H."/>
    <s v="Kinder- und Jugendbücher; Historische Drucke"/>
    <s v="Schreiber &amp; Schill"/>
    <x v="0"/>
    <s v="PPN750043059"/>
    <x v="490"/>
    <s v="http://resolver.staatsbibliothek-berlin.de/SBB0000E1EF00000000"/>
    <s v="ger"/>
    <s v="1854"/>
    <x v="0"/>
    <s v="Eßlingen; Stuttgart"/>
    <s v="https://content.staatsbibliothek-berlin.de/dc/750043059.ocr.zip"/>
    <x v="1"/>
  </r>
  <r>
    <s v="300 geographische Charaden; Worträthsel und Räthselfragen zur Belehrung und Unterhaltung für die reifere Jugend"/>
    <s v="Hoffmann, Franz"/>
    <s v="Kinder- und Jugendbücher; Historische Drucke"/>
    <s v="Hallberger"/>
    <x v="0"/>
    <s v="PPN767435338"/>
    <x v="491"/>
    <s v="http://resolver.staatsbibliothek-berlin.de/SBB0000F37F00000000"/>
    <s v="ger"/>
    <s v="1850"/>
    <x v="0"/>
    <s v="Stuttgart"/>
    <s v="https://content.staatsbibliothek-berlin.de/dc/767435338.ocr.zip"/>
    <x v="1"/>
  </r>
  <r>
    <s v="Die reinste Quelle jugendlicher Freuden, oder 300 Spiele zur Ausbildung des Geistes, Kräftigung des Körpers und zur geselligen Erheiterung im Freien wie im Zimmer; theils gesammelt, theils selbst bearbeitet und durch 37 Abbildungen erläutert von J. A. L. Werner, Leutnant ..."/>
    <s v="Werner, Johann Adolf Ludwig"/>
    <s v="Kinder- und Jugendbücher; Historische Drucke"/>
    <s v="Arnold"/>
    <x v="0"/>
    <s v="PPN766629139"/>
    <x v="492"/>
    <s v="http://resolver.staatsbibliothek-berlin.de/SBB0000F01D00000000"/>
    <s v="ger"/>
    <s v="1836"/>
    <x v="0"/>
    <s v="Dresden; Leipzig"/>
    <s v="empty"/>
    <x v="0"/>
  </r>
  <r>
    <s v="Liebhaber-Photographie; mit 67 Abb."/>
    <s v="Lehnert, Georg"/>
    <s v="Kinder- und Jugendbücher; Historische Drucke"/>
    <s v="Union Dt. Verl.-Ges."/>
    <x v="0"/>
    <s v="PPN744084539"/>
    <x v="493"/>
    <s v="http://resolver.staatsbibliothek-berlin.de/SBB0000D54F00000000"/>
    <s v="ger"/>
    <s v="1899"/>
    <x v="0"/>
    <s v="Stuttgart [u.a.]"/>
    <s v="https://content.staatsbibliothek-berlin.de/dc/744084539.ocr.zip"/>
    <x v="1"/>
  </r>
  <r>
    <s v="Aus Schlesiens Tier- und Pflanzenleben; aus dem Buche der Natur ; mit 16 Abb."/>
    <s v="Matzker, Paul"/>
    <s v="Kinder- und Jugendbücher; Historische Drucke"/>
    <s v="Görlich"/>
    <x v="0"/>
    <s v="PPN74388017X"/>
    <x v="494"/>
    <s v="http://resolver.staatsbibliothek-berlin.de/SBB0000D37B00000000"/>
    <s v="ger"/>
    <s v="1912"/>
    <x v="0"/>
    <s v="Breslau"/>
    <s v="https://content.staatsbibliothek-berlin.de/dc/74388017X.ocr.zip"/>
    <x v="1"/>
  </r>
  <r>
    <s v="Pleasant Pages for young people; a book of instruction and amusement on the infant school system"/>
    <s v="Prout Newcombe, S."/>
    <s v="Kinder- und Jugendbücher; Historische Drucke"/>
    <s v="Houlston"/>
    <x v="0"/>
    <s v="PPN745446493"/>
    <x v="495"/>
    <s v="http://resolver.staatsbibliothek-berlin.de/SBB0000D6BB00000000"/>
    <s v="eng"/>
    <s v="1876"/>
    <x v="0"/>
    <s v="London"/>
    <s v="https://content.staatsbibliothek-berlin.de/dc/745446493.ocr.zip"/>
    <x v="1"/>
  </r>
  <r>
    <s v="Wilde Thiere; nach den Beobachtungen und Erzählungen von Naturforschern und Reisenden beschrieben"/>
    <s v="Brandt, Eduard"/>
    <s v="Kinder- und Jugendbücher"/>
    <s v="Chelius"/>
    <x v="0"/>
    <s v="PPN770572731"/>
    <x v="496"/>
    <s v="http://resolver.staatsbibliothek-berlin.de/SBB0001056E00000000"/>
    <s v="ger"/>
    <s v="1860"/>
    <x v="0"/>
    <s v="Stuttgart"/>
    <s v="https://content.staatsbibliothek-berlin.de/dc/770572731.ocr.zip"/>
    <x v="1"/>
  </r>
  <r>
    <s v="Guido und Minona oder Unterhaltungen zweier Freunde mit ihren Kindern"/>
    <s v="Kerndörffer, Heinrich August"/>
    <s v="Kinder- und Jugendbücher; Historische Drucke"/>
    <s v="Magazin für Industrie und Literatur"/>
    <x v="0"/>
    <s v="PPN750596007"/>
    <x v="497"/>
    <s v="http://resolver.staatsbibliothek-berlin.de/SBB0000E32300000000"/>
    <s v="ger"/>
    <s v="1827"/>
    <x v="0"/>
    <s v="Leipzig"/>
    <s v="empty"/>
    <x v="0"/>
  </r>
  <r>
    <s v="Die Heide"/>
    <s v="Wagner, Wiegand"/>
    <s v="Kinder- und Jugendbücher"/>
    <s v="Quelle &amp; Meyer"/>
    <x v="0"/>
    <s v="PPN743960939"/>
    <x v="498"/>
    <s v="http://resolver.staatsbibliothek-berlin.de/SBB0000D4B000000000"/>
    <s v="ger"/>
    <s v="1909"/>
    <x v="0"/>
    <s v="Leipzig"/>
    <s v="https://content.staatsbibliothek-berlin.de/dc/743960939.ocr.zip"/>
    <x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x v="0"/>
    <s v="PPN745237118"/>
    <x v="499"/>
    <s v="http://resolver.staatsbibliothek-berlin.de/SBB0000D67800000000"/>
    <s v="ger"/>
    <s v="1875"/>
    <x v="0"/>
    <s v="Leipzig"/>
    <s v="https://content.staatsbibliothek-berlin.de/dc/745237118.ocr.zip"/>
    <x v="1"/>
  </r>
  <r>
    <s v="Aus dem Tierleben"/>
    <s v="Felter, ...; Kirchner, J.; Weir, Harrison"/>
    <s v="Kinder- und Jugendbücher; Historische Drucke"/>
    <s v="Verl. des Tractathauses, Rodemeyer"/>
    <x v="0"/>
    <s v="PPN743864425"/>
    <x v="500"/>
    <s v="http://resolver.staatsbibliothek-berlin.de/SBB0000D36100000000"/>
    <s v="ger"/>
    <s v="1890"/>
    <x v="0"/>
    <s v="Bremen"/>
    <s v="https://content.staatsbibliothek-berlin.de/dc/743864425.ocr.zip"/>
    <x v="1"/>
  </r>
  <r>
    <s v="Der junge Experimentier-Künstler; Versuche mit der Elektrizität"/>
    <s v="Günther, Hanns"/>
    <s v="Kinder- und Jugendbücher"/>
    <s v="Nister"/>
    <x v="0"/>
    <s v="PPN741709619"/>
    <x v="501"/>
    <s v="http://resolver.staatsbibliothek-berlin.de/SBB0000D04F00000000"/>
    <s v="ger"/>
    <s v="1912"/>
    <x v="0"/>
    <s v="Nürnberg"/>
    <s v="https://content.staatsbibliothek-berlin.de/dc/741709619.ocr.zip"/>
    <x v="1"/>
  </r>
  <r>
    <s v="Voyages de Chardin en Perse et autres lieux de l'Orient"/>
    <s v="Breton, J. B. J.; Campe, Joachim Heinrich"/>
    <s v="Kinder- und Jugendbücher"/>
    <s v="Dufour"/>
    <x v="2"/>
    <s v="PPN770947891"/>
    <x v="502"/>
    <s v="http://resolver.staatsbibliothek-berlin.de/SBB000109F700010000"/>
    <s v="fre"/>
    <s v="1804"/>
    <x v="0"/>
    <s v="À Paris [usw.]"/>
    <s v="empty"/>
    <x v="0"/>
  </r>
  <r>
    <s v="Entwickelung des Erdballs und seiner Gesteinsformationen &lt;Geogenie&gt;"/>
    <s v="Ludwig, Rudolph"/>
    <s v="Kinder- und Jugendbücher"/>
    <s v="Spamer"/>
    <x v="2"/>
    <s v="PPN742498557"/>
    <x v="503"/>
    <s v="http://resolver.staatsbibliothek-berlin.de/SBB0000D1C000020000"/>
    <s v="ger"/>
    <s v="1861"/>
    <x v="0"/>
    <s v="Leipzig"/>
    <s v="https://content.staatsbibliothek-berlin.de/dc/742498557.ocr.zip"/>
    <x v="1"/>
  </r>
  <r>
    <s v="In den Werkstätten"/>
    <s v="Roth, Richard; Luckenbacher, Franz"/>
    <s v="Kinder- und Jugendbücher; Historische Drucke"/>
    <s v="Spamer"/>
    <x v="2"/>
    <s v="PPN744073723"/>
    <x v="504"/>
    <s v="http://resolver.staatsbibliothek-berlin.de/SBB0000D53B00010000"/>
    <s v="ger"/>
    <s v="1879"/>
    <x v="0"/>
    <s v="Leipzig"/>
    <s v="https://content.staatsbibliothek-berlin.de/dc/744073723.ocr.zip"/>
    <x v="1"/>
  </r>
  <r>
    <s v="Histoire Des Chiens Célébres; Entre-mêlée de Notices curieuses sur l'histoire naturelle pour donner le goût de la lecture à la jeunesse ; ornée de gravures"/>
    <s v="Freville, Anne Franc̜ois Joachim"/>
    <s v="Kinder- und Jugendbücher; Historische Drucke"/>
    <s v="Louis"/>
    <x v="1"/>
    <s v="PPN75021127X"/>
    <x v="505"/>
    <s v="http://resolver.staatsbibliothek-berlin.de/SBB0000E27000000000"/>
    <s v="fre"/>
    <s v="1796"/>
    <x v="0"/>
    <s v="Paris"/>
    <s v="empty"/>
    <x v="0"/>
  </r>
  <r>
    <s v="Geschenk für meine Kinder, am Tage ihrer Verlobung oder Vollständiger Unterricht über die Erziehung der Jugend vom Keime an, bis in das mannbare Alter"/>
    <s v="Weinrauch, ..."/>
    <s v="Kinder- und Jugendbücher; Historische Drucke"/>
    <s v="Strauß"/>
    <x v="2"/>
    <s v="PPN76633886X"/>
    <x v="506"/>
    <s v="http://resolver.staatsbibliothek-berlin.de/SBB0000EEA000020000"/>
    <s v="ger"/>
    <s v="1848"/>
    <x v="0"/>
    <s v="Wien"/>
    <s v="empty"/>
    <x v="0"/>
  </r>
  <r>
    <s v="Das Buch der Arbeit"/>
    <s v="Bergmann, Leo"/>
    <s v="Kinder- und Jugendbücher; Historische Drucke"/>
    <s v="Spamer"/>
    <x v="1"/>
    <s v="PPN756548039"/>
    <x v="507"/>
    <s v="http://resolver.staatsbibliothek-berlin.de/SBB0000EB2200000000"/>
    <s v="ger"/>
    <s v="1854"/>
    <x v="0"/>
    <s v="Leipzig"/>
    <s v="empty"/>
    <x v="0"/>
  </r>
  <r>
    <s v="Vorlagen für den Spiel- und Bildungs-Baukasten für Kinder jedes Alters"/>
    <m/>
    <s v="Kinder- und Jugendbücher"/>
    <s v="Baukasten-Verl.]"/>
    <x v="2"/>
    <s v="PPN746161743"/>
    <x v="508"/>
    <s v="http://resolver.staatsbibliothek-berlin.de/SBB0000D81900020000"/>
    <s v="ger"/>
    <s v="1890"/>
    <x v="0"/>
    <s v="[Weimar"/>
    <s v="https://content.staatsbibliothek-berlin.de/dc/746161743.ocr.zip"/>
    <x v="1"/>
  </r>
  <r>
    <s v="Das Buch der Arbeit"/>
    <s v="Schwarzwäller, U.; Bergmann, Leo"/>
    <s v="Kinder- und Jugendbücher; Historische Drucke"/>
    <s v="Spamer"/>
    <x v="2"/>
    <s v="PPN76673319X"/>
    <x v="509"/>
    <s v="http://resolver.staatsbibliothek-berlin.de/SBB0000EB2200020000"/>
    <s v="ger"/>
    <s v="1855"/>
    <x v="0"/>
    <s v="Leipzig"/>
    <s v="https://content.staatsbibliothek-berlin.de/dc/76673319X.ocr.zip"/>
    <x v="1"/>
  </r>
  <r>
    <s v="Die Sammlung"/>
    <s v="Bonus, Arthur"/>
    <s v="Kinder- und Jugendbücher"/>
    <s v="Callwey"/>
    <x v="2"/>
    <s v="PPN745593208"/>
    <x v="510"/>
    <s v="http://resolver.staatsbibliothek-berlin.de/SBB0000D6ED00010000"/>
    <s v="ger"/>
    <s v="1907"/>
    <x v="0"/>
    <s v="München"/>
    <s v="https://content.staatsbibliothek-berlin.de/dc/745593208.ocr.zip"/>
    <x v="1"/>
  </r>
  <r>
    <s v="Das Wissenswürdigste für Kinder"/>
    <s v="Balzer, ..."/>
    <s v="Kinder- und Jugendbücher; Historische Drucke"/>
    <s v="Schall"/>
    <x v="2"/>
    <s v="PPN768629136"/>
    <x v="511"/>
    <s v="http://resolver.staatsbibliothek-berlin.de/SBB0000F70F00010000"/>
    <s v="ger"/>
    <s v="1802"/>
    <x v="0"/>
    <s v="Breslau"/>
    <s v="empty"/>
    <x v="0"/>
  </r>
  <r>
    <s v="Kinder-Conversations-Lexikon; eine Gabe für die wiß- und lernbegierige Jugend ; auch für Eltern, Lehrer, Erzieher und für jeden Kinderfreund"/>
    <s v="Weiß, Wilhelm"/>
    <s v="Kinder- und Jugendbücher"/>
    <s v="Lama"/>
    <x v="1"/>
    <s v="PPN770451209"/>
    <x v="512"/>
    <s v="http://resolver.staatsbibliothek-berlin.de/SBB0001048F00000000"/>
    <s v="ger"/>
    <s v="1867"/>
    <x v="0"/>
    <s v="Dillingen"/>
    <s v="empty"/>
    <x v="0"/>
  </r>
  <r>
    <s v="Recueil de voyages intéressans pour l'instruction et l'amusement de la jeunesse"/>
    <s v="Campe, Joachim Heinrich"/>
    <s v="Kinder- und Jugendbücher"/>
    <s v="Streng"/>
    <x v="2"/>
    <s v="PPN78053509X"/>
    <x v="513"/>
    <s v="http://resolver.staatsbibliothek-berlin.de/SBB000153F100030000"/>
    <s v="ger"/>
    <s v="1787"/>
    <x v="0"/>
    <s v="A Francfort sur le Mein"/>
    <s v="empty"/>
    <x v="0"/>
  </r>
  <r>
    <s v="Die kleinen Freunde der Naturgeschichte"/>
    <s v="Hoepfner, Adolf Friedrich"/>
    <s v="Kinder- und Jugendbücher; Historische Drucke"/>
    <s v="Wittekindt"/>
    <x v="2"/>
    <s v="PPN756401305"/>
    <x v="514"/>
    <s v="http://resolver.staatsbibliothek-berlin.de/SBB0000EA6200020000"/>
    <s v="ger"/>
    <s v="1805"/>
    <x v="0"/>
    <s v="Eisenach"/>
    <s v="empty"/>
    <x v="0"/>
  </r>
  <r>
    <s v="Der algebraische Jugendfreund oder populäre Darstellung der Grundlehren der Algebra für Anfänger"/>
    <s v="Hoffmann, Joh. Jos. Ign."/>
    <s v="Kinder- und Jugendbücher"/>
    <s v="Kupferberg"/>
    <x v="2"/>
    <s v="PPN746573162"/>
    <x v="515"/>
    <s v="http://resolver.staatsbibliothek-berlin.de/SBB0000D83300010000"/>
    <s v="ger"/>
    <s v="1825"/>
    <x v="0"/>
    <s v="Mainz"/>
    <s v="empty"/>
    <x v="0"/>
  </r>
  <r>
    <s v="Die Feierstunde, ein Buch zur Unterhaltung und Belehrung für Jedermann, besonders auch für die zu bildende Jugend in Städten und auf dem Lande"/>
    <s v="Conrad, M."/>
    <s v="Kinder- und Jugendbücher"/>
    <s v="Verf.; Ramming"/>
    <x v="2"/>
    <s v="PPN781535204"/>
    <x v="516"/>
    <s v="http://resolver.staatsbibliothek-berlin.de/SBB000155DB00020000"/>
    <s v="ger"/>
    <s v="1834"/>
    <x v="0"/>
    <s v="Dresden; Dresden"/>
    <s v="empty"/>
    <x v="0"/>
  </r>
  <r>
    <s v="Naturwissenschaften"/>
    <s v="Kaehler, Ludwig August"/>
    <s v="Kinder- und Jugendbücher; Historische Drucke"/>
    <s v="Fleischer"/>
    <x v="2"/>
    <s v="PPN751347027"/>
    <x v="517"/>
    <s v="http://resolver.staatsbibliothek-berlin.de/SBB0000E20400010000"/>
    <s v="ger"/>
    <s v="1819"/>
    <x v="0"/>
    <s v="Leipzig"/>
    <s v="empty"/>
    <x v="0"/>
  </r>
  <r>
    <s v="Vorlagen für den Spiel- und Bildungs-Baukasten für Kinder jedes Alters"/>
    <m/>
    <s v="Kinder- und Jugendbücher"/>
    <s v="Baukasten-Verl.]"/>
    <x v="2"/>
    <s v="PPN746160828"/>
    <x v="518"/>
    <s v="http://resolver.staatsbibliothek-berlin.de/SBB0000D81900010000"/>
    <s v="ger"/>
    <s v="1890"/>
    <x v="0"/>
    <s v="[Weimar"/>
    <s v="https://content.staatsbibliothek-berlin.de/dc/746160828.ocr.zip"/>
    <x v="1"/>
  </r>
  <r>
    <s v="All the year round in our village"/>
    <m/>
    <s v="Kinder- und Jugendbücher; Historische Drucke"/>
    <s v="Nelson"/>
    <x v="1"/>
    <s v="PPN743673883"/>
    <x v="519"/>
    <s v="http://resolver.staatsbibliothek-berlin.de/SBB0000D31000000000"/>
    <s v="eng"/>
    <s v="1908"/>
    <x v="0"/>
    <s v="[London u.a.]"/>
    <s v="empty"/>
    <x v="0"/>
  </r>
  <r>
    <s v="Pinnock's catechism of mineralogy"/>
    <s v="Pinnock, William"/>
    <s v="Kinder- und Jugendbücher; Historische Drucke"/>
    <s v="Whittaker"/>
    <x v="2"/>
    <s v="PPN768671787"/>
    <x v="520"/>
    <s v="http://resolver.staatsbibliothek-berlin.de/SBB0000F6EC000A0000"/>
    <s v="eng"/>
    <s v="1834"/>
    <x v="0"/>
    <s v="London"/>
    <s v="empty"/>
    <x v="0"/>
  </r>
  <r>
    <s v="Der Bau und die Einrichtung der Schiffe"/>
    <s v="Richter, Theodor Friedrich Maximilian"/>
    <s v="Kinder- und Jugendbücher"/>
    <s v="Arnold"/>
    <x v="2"/>
    <s v="PPN781544548"/>
    <x v="521"/>
    <s v="http://resolver.staatsbibliothek-berlin.de/SBB000155E900020000"/>
    <s v="ger"/>
    <s v="1850"/>
    <x v="0"/>
    <s v="Leipzig"/>
    <s v="https://content.staatsbibliothek-berlin.de/dc/781544548.ocr.zip"/>
    <x v="1"/>
  </r>
  <r>
    <s v="Stadt und Land; naturgeschichtliche Streifzüge in Mitteldeutschland mit seinen jungen Freunden unternommen ; mit 100 Abbildungen, 3 Tondruck- sowie 1 bunten Titelbilde"/>
    <s v="Wagner, Hermann"/>
    <s v="Kinder- und Jugendbücher; Historische Drucke"/>
    <s v="Spamer"/>
    <x v="2"/>
    <s v="PPN741276127"/>
    <x v="522"/>
    <s v="http://resolver.staatsbibliothek-berlin.de/SBB0000CED800020000"/>
    <s v="ger"/>
    <s v="1866"/>
    <x v="0"/>
    <s v="Leipzig"/>
    <s v="https://content.staatsbibliothek-berlin.de/dc/741276127.ocr.zip"/>
    <x v="1"/>
  </r>
  <r>
    <s v="Geschenk für meine Kinder, am Tage ihrer Verlobung oder Vollständiger Unterricht über die Erziehung der Jugend vom Keime an, bis in das mannbare Alter; Allen guten Menschen zugeeignet und ... empfohlen von einem Menschenfreunde"/>
    <m/>
    <s v="Kinder- und Jugendbücher; Historische Drucke"/>
    <s v="Strauß"/>
    <x v="1"/>
    <s v="PPN766338002"/>
    <x v="523"/>
    <s v="http://resolver.staatsbibliothek-berlin.de/SBB0000EEA000000000"/>
    <s v="ger"/>
    <s v="1814"/>
    <x v="0"/>
    <s v="Wien"/>
    <s v="empty"/>
    <x v="0"/>
  </r>
  <r>
    <s v="Allerhand Experimente aus dem Gebiete der Physik mit meist selbst gebauten Apparaten"/>
    <s v="Witting, E."/>
    <s v="Kinder- und Jugendbücher"/>
    <s v="Maier"/>
    <x v="2"/>
    <s v="PPN746141319"/>
    <x v="524"/>
    <s v="http://resolver.staatsbibliothek-berlin.de/SBB0000D7EF00010000"/>
    <s v="ger"/>
    <s v="1913"/>
    <x v="0"/>
    <s v="Ravensburg"/>
    <s v="https://content.staatsbibliothek-berlin.de/dc/746141319.ocr.zip"/>
    <x v="1"/>
  </r>
  <r>
    <s v="Pflanzenleben in Feld und Garten"/>
    <s v="Kriete, Fritz; Rabes, Otto; Buckley, Arabella B."/>
    <s v="Kinder- und Jugendbücher"/>
    <s v="Gesenius"/>
    <x v="2"/>
    <s v="PPN743888081"/>
    <x v="525"/>
    <s v="http://resolver.staatsbibliothek-berlin.de/SBB0000D38B00030000"/>
    <s v="ger"/>
    <s v="1931"/>
    <x v="0"/>
    <s v="Halle a. S."/>
    <s v="https://content.staatsbibliothek-berlin.de/dc/743888081.ocr.zip"/>
    <x v="1"/>
  </r>
  <r>
    <s v="A catechism of the geology, containing an account of the various changes which the surface of the earth has undergone, and the causes and effects of these changes"/>
    <s v="Pinnock, William"/>
    <s v="Kinder- und Jugendbücher; Historische Drucke"/>
    <s v="Whittaker"/>
    <x v="2"/>
    <s v="PPN768672325"/>
    <x v="526"/>
    <s v="http://resolver.staatsbibliothek-berlin.de/SBB0000F6EC000B0000"/>
    <s v="eng"/>
    <s v="1835"/>
    <x v="0"/>
    <s v="London"/>
    <s v="empty"/>
    <x v="0"/>
  </r>
  <r>
    <s v="Le Buffon de la jeunesse, ou abrégé d'histoire naturelle, ouvrage élémentaire, a l'usage des jeunes gens...; orné de 32 planches/ rédigé par Pierre Blanchard"/>
    <s v="Blanchard, Pierre; Buffon, Georges-Louis Leclerc"/>
    <s v="Kinder- und Jugendbücher; Historische Drucke"/>
    <s v="Belin-Leprieur"/>
    <x v="1"/>
    <s v="PPN756348935"/>
    <x v="527"/>
    <s v="http://resolver.staatsbibliothek-berlin.de/SBB0000EA5A00000000"/>
    <s v="fre"/>
    <s v="1835"/>
    <x v="0"/>
    <s v="Paris"/>
    <s v="empty"/>
    <x v="0"/>
  </r>
  <r>
    <s v="Stadt und Land; Streifzüge in Mitteldeutschland ; mit seinen jungen Freunden unternommen ; mit 102 Abb., einem Tondruck- und einem bunten Titelbilde"/>
    <s v="Wagner, Hermann"/>
    <s v="Kinder- und Jugendbücher; Historische Drucke"/>
    <s v="Spamer"/>
    <x v="2"/>
    <s v="PPN741277425"/>
    <x v="528"/>
    <s v="http://resolver.staatsbibliothek-berlin.de/SBB0000CED800030000"/>
    <s v="ger"/>
    <s v="1882"/>
    <x v="0"/>
    <s v="Berlin; Leipzig"/>
    <s v="https://content.staatsbibliothek-berlin.de/dc/741277425.ocr.zip"/>
    <x v="1"/>
  </r>
  <r>
    <s v="physikalische Kinderfreund"/>
    <s v="Poppe, Johann Heinrich Moritz"/>
    <s v="Kinder- und Jugendbücher; Historische Drucke"/>
    <s v="Sommer"/>
    <x v="2"/>
    <s v="PPN751007951"/>
    <x v="529"/>
    <s v="http://resolver.staatsbibliothek-berlin.de/SBB0000E41700000000"/>
    <s v="ger"/>
    <s v="1802"/>
    <x v="0"/>
    <s v="Leipzig"/>
    <s v="empty"/>
    <x v="0"/>
  </r>
  <r>
    <s v="The new Children's encyclopædia"/>
    <s v="Mee, Arthur"/>
    <s v="Kinder- und Jugendbücher; Historische Drucke"/>
    <s v="Amalgamated Press"/>
    <x v="2"/>
    <s v="PPN74526705X"/>
    <x v="530"/>
    <s v="http://resolver.staatsbibliothek-berlin.de/SBB0000D67D00010000"/>
    <s v="eng"/>
    <s v="1910"/>
    <x v="0"/>
    <s v="London"/>
    <s v="https://content.staatsbibliothek-berlin.de/dc/74526705X.ocr.zip"/>
    <x v="1"/>
  </r>
  <r>
    <s v="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
    <s v="Teller, Eduard"/>
    <s v="Kinder- und Jugendbücher"/>
    <s v="Spamer"/>
    <x v="1"/>
    <s v="PPN742543145"/>
    <x v="531"/>
    <s v="http://resolver.staatsbibliothek-berlin.de/SBB0000D1F500000000"/>
    <s v="ger"/>
    <s v="1878"/>
    <x v="0"/>
    <s v="Leipzig"/>
    <s v="empty"/>
    <x v="0"/>
  </r>
  <r>
    <s v="Onkel Brisson's interessante Abend-Erzählungen im Kreise seiner Kinder in belehrenden Unterhaltungen über das Ausserordentliche in der Natur und Kunst; für das Alter von 8 - 14 Jahren bestimmt ; [deutsches Lesebuch über Naturwunder, Naturmerkwürdigkeiten und Kunstsachen]"/>
    <s v="Brisson, ..."/>
    <s v="Kinder- und Jugendbücher"/>
    <s v="Herold &amp; Wahlstab"/>
    <x v="1"/>
    <s v="PPN746884435"/>
    <x v="532"/>
    <s v="http://resolver.staatsbibliothek-berlin.de/SBB0000DBDC00000000"/>
    <s v="ger"/>
    <s v="1831"/>
    <x v="0"/>
    <s v="Lüneburg"/>
    <s v="empty"/>
    <x v="0"/>
  </r>
  <r>
    <s v="Im Süden; eine Alpenreise ; mit seinen jungen Freunden und Freundinnen unternommen ; mit 86 Text-Abb., einem Tondruck- und einem bunten Titelbilde"/>
    <s v="Wagner, Hermann"/>
    <s v="Kinder- und Jugendbücher; Historische Drucke"/>
    <s v="Spamer"/>
    <x v="2"/>
    <s v="PPN740909118"/>
    <x v="533"/>
    <s v="http://resolver.staatsbibliothek-berlin.de/SBB0000CED800010000"/>
    <s v="ger"/>
    <s v="1882"/>
    <x v="0"/>
    <s v="Berlin; Leipzig"/>
    <s v="https://content.staatsbibliothek-berlin.de/dc/740909118.ocr.zip"/>
    <x v="1"/>
  </r>
  <r>
    <s v="Botanik"/>
    <s v="Kißling, J.; Matthes, Franz"/>
    <s v="Kinder- und Jugendbücher"/>
    <s v="Weise"/>
    <x v="2"/>
    <s v="PPN744075033"/>
    <x v="534"/>
    <s v="http://resolver.staatsbibliothek-berlin.de/SBB0000D53A00020000"/>
    <s v="ger"/>
    <s v="1894"/>
    <x v="0"/>
    <s v="Stuttgart"/>
    <s v="https://content.staatsbibliothek-berlin.de/dc/744075033.ocr.zip"/>
    <x v="1"/>
  </r>
  <r>
    <s v="Kinder-Conversations-Lexikon"/>
    <s v="Weiß, Wilhelm"/>
    <s v="Kinder- und Jugendbücher"/>
    <s v="Lama"/>
    <x v="2"/>
    <s v="PPN770451780"/>
    <x v="535"/>
    <s v="http://resolver.staatsbibliothek-berlin.de/SBB0001048F00010000"/>
    <s v="ger"/>
    <s v="1867"/>
    <x v="0"/>
    <s v="Dillingen"/>
    <s v="https://content.staatsbibliothek-berlin.de/dc/770451780.ocr.zip"/>
    <x v="1"/>
  </r>
  <r>
    <s v="Geschenk für meine Kinder, am Tage ihrer Verlobung oder Vollständiger Unterricht über die Erziehung der Jugend vom Keime an, bis in das mannbare Alter"/>
    <s v="Weinrauch, ..."/>
    <s v="Kinder- und Jugendbücher; Historische Drucke"/>
    <s v="Strauß"/>
    <x v="2"/>
    <s v="PPN766339440"/>
    <x v="536"/>
    <s v="http://resolver.staatsbibliothek-berlin.de/SBB0000EEA000040000"/>
    <s v="ger"/>
    <s v="1814"/>
    <x v="0"/>
    <s v="Wien"/>
    <s v="empty"/>
    <x v="0"/>
  </r>
  <r>
    <s v="Histoire Des Chiens Célébres"/>
    <s v="Freville, Anne Franc̜ois Joachim"/>
    <s v="Kinder- und Jugendbücher; Historische Drucke"/>
    <s v="Louis"/>
    <x v="2"/>
    <s v="PPN750211938"/>
    <x v="537"/>
    <s v="http://resolver.staatsbibliothek-berlin.de/SBB0000E27400000000"/>
    <s v="fre"/>
    <s v="1808"/>
    <x v="0"/>
    <s v="Paris"/>
    <s v="empty"/>
    <x v="0"/>
  </r>
  <r>
    <s v="Illustrierte Naturgeschichte der drei Reiche für Schule und Haus; nach dem neuesten Stande unsres Wissens bearbeitet"/>
    <s v="Matthes, Franz; Kißling, J."/>
    <s v="Kinder- und Jugendbücher"/>
    <s v="Weise"/>
    <x v="1"/>
    <s v="PPN744072751"/>
    <x v="538"/>
    <s v="http://resolver.staatsbibliothek-berlin.de/SBB0000D53A00000000"/>
    <s v="ger"/>
    <s v="1893"/>
    <x v="0"/>
    <s v="Stuttgart"/>
    <s v="empty"/>
    <x v="0"/>
  </r>
  <r>
    <s v="Colonies in Asia, Africa and Australia"/>
    <s v="Pinnock, William"/>
    <s v="Kinder- und Jugendbücher; Historische Drucke"/>
    <s v="Whittaker"/>
    <x v="2"/>
    <s v="PPN768670306"/>
    <x v="539"/>
    <s v="http://resolver.staatsbibliothek-berlin.de/SBB0000F6EC00050000"/>
    <s v="eng"/>
    <s v="1830"/>
    <x v="0"/>
    <s v="London"/>
    <s v="empty"/>
    <x v="0"/>
  </r>
  <r>
    <s v="Onkel Brisson's interessante Abend-Erzählungen im Kreise seiner Kinder in belehrenden Unterhaltungen über das Ausserordentliche in der Natur und Kunst"/>
    <s v="Clennell, I.; Brisson, ..."/>
    <s v="Kinder- und Jugendbücher"/>
    <s v="Herold &amp; Wahlstab"/>
    <x v="2"/>
    <s v="PPN746885172"/>
    <x v="540"/>
    <s v="http://resolver.staatsbibliothek-berlin.de/SBB0000DBDC00010000"/>
    <s v="ger"/>
    <s v="1831"/>
    <x v="0"/>
    <s v="Lüneburg"/>
    <s v="empty"/>
    <x v="0"/>
  </r>
  <r>
    <s v="Des Johann Amos Comenius Orbis Pictus"/>
    <s v="Müller, Adelbert; Comenius, Johann Amos"/>
    <s v="Kinder- und Jugendbücher; Historische Drucke"/>
    <s v="Endter"/>
    <x v="1"/>
    <s v="PPN766621480"/>
    <x v="541"/>
    <s v="http://resolver.staatsbibliothek-berlin.de/SBB0000F00F00000000"/>
    <s v="ger"/>
    <s v="1835"/>
    <x v="0"/>
    <s v="Nürnberg"/>
    <s v="empty"/>
    <x v="0"/>
  </r>
  <r>
    <s v="die Vögel enhaltend; Mit 16 Schautafeln in 62 Abbildungen"/>
    <s v="Hennig, C."/>
    <s v="Kinder- und Jugendbücher; Historische Drucke"/>
    <s v="Hennig"/>
    <x v="2"/>
    <s v="PPN76951362X"/>
    <x v="542"/>
    <s v="http://resolver.staatsbibliothek-berlin.de/SBB0000F9A400010000"/>
    <s v="ger"/>
    <s v="1839"/>
    <x v="0"/>
    <s v="Berlin; Prag"/>
    <s v="empty"/>
    <x v="0"/>
  </r>
  <r>
    <s v="Allerlei vom Leben der Pflanzen; für Knaben und Mädchen vom 10ten Jahre an"/>
    <s v="Lichtenberger, Franz"/>
    <s v="Kinder- und Jugendbücher; Historische Drucke"/>
    <s v="Schaffstein"/>
    <x v="1"/>
    <s v="PPN743703480"/>
    <x v="543"/>
    <s v="http://resolver.staatsbibliothek-berlin.de/SBB0000D33D00000000"/>
    <s v="ger"/>
    <s v="1908"/>
    <x v="0"/>
    <s v="Köln am Rhein"/>
    <s v="empty"/>
    <x v="0"/>
  </r>
  <r>
    <s v="Geschenk für meine Kinder, am Tage ihrer Verlobung oder Vollständiger Unterricht über die Erziehung der Jugend vom Keime an, bis in das mannbare Alter"/>
    <s v="Weinrauch, ..."/>
    <s v="Kinder- und Jugendbücher; Historische Drucke"/>
    <s v="Strauß"/>
    <x v="2"/>
    <s v="PPN766339858"/>
    <x v="544"/>
    <s v="http://resolver.staatsbibliothek-berlin.de/SBB0000EEA000050000"/>
    <s v="ger"/>
    <s v="1814"/>
    <x v="0"/>
    <s v="Wien"/>
    <s v="empty"/>
    <x v="0"/>
  </r>
  <r>
    <s v="Die Natur und die Menschen"/>
    <s v="Löhr, Johann Andreas Christian"/>
    <s v="Kinder- und Jugendbücher; Historische Drucke"/>
    <s v="Fleischer"/>
    <x v="2"/>
    <s v="PPN766351297"/>
    <x v="545"/>
    <s v="http://resolver.staatsbibliothek-berlin.de/SBB0000EEB900010000"/>
    <s v="ger"/>
    <s v="1803"/>
    <x v="0"/>
    <s v="Leipzig"/>
    <s v="empty"/>
    <x v="0"/>
  </r>
  <r>
    <s v="Children's magazine"/>
    <s v="Mee, Arthur"/>
    <s v="Kinder- und Jugendbücher; Historische Drucke"/>
    <s v="Amalgamated Press"/>
    <x v="2"/>
    <s v="PPN745595944"/>
    <x v="546"/>
    <s v="http://resolver.staatsbibliothek-berlin.de/SBB0000D67D00060000"/>
    <s v="eng"/>
    <s v="1912"/>
    <x v="0"/>
    <s v="London"/>
    <s v="https://content.staatsbibliothek-berlin.de/dc/745595944.ocr.zip"/>
    <x v="1"/>
  </r>
  <r>
    <s v="Bilder und Scenen aus Amerika; nach vorzüglichen Reisebeschreibungen für die Jugend"/>
    <s v="Grube, A. W."/>
    <s v="Kinder- und Jugendbücher"/>
    <s v="Steinkopf"/>
    <x v="2"/>
    <s v="PPN781817161"/>
    <x v="547"/>
    <s v="http://resolver.staatsbibliothek-berlin.de/SBB0001565700040000"/>
    <s v="ger"/>
    <s v="1860"/>
    <x v="0"/>
    <s v="Stuttgart"/>
    <s v="https://content.staatsbibliothek-berlin.de/dc/781817161.ocr.zip"/>
    <x v="1"/>
  </r>
  <r>
    <s v="Das Wissenswürdigste für Kinder"/>
    <m/>
    <s v="Kinder- und Jugendbücher; Historische Drucke"/>
    <s v="Schall"/>
    <x v="1"/>
    <s v="PPN768628695"/>
    <x v="548"/>
    <s v="http://resolver.staatsbibliothek-berlin.de/SBB0000F70F00000000"/>
    <s v="ger"/>
    <s v="1802"/>
    <x v="0"/>
    <s v="Breslau"/>
    <s v="empty"/>
    <x v="0"/>
  </r>
  <r>
    <s v="The new Children's encyclopædia"/>
    <s v="Mee, Arthur"/>
    <s v="Kinder- und Jugendbücher; Historische Drucke"/>
    <s v="Amalgamated Press"/>
    <x v="2"/>
    <s v="PPN745280099"/>
    <x v="549"/>
    <s v="http://resolver.staatsbibliothek-berlin.de/SBB0000D67D00020000"/>
    <s v="eng"/>
    <s v="1910"/>
    <x v="0"/>
    <s v="London"/>
    <s v="https://content.staatsbibliothek-berlin.de/dc/745280099.ocr.zip"/>
    <x v="1"/>
  </r>
  <r>
    <s v="Scotland"/>
    <s v="Pinnock, William"/>
    <s v="Kinder- und Jugendbücher; Historische Drucke"/>
    <s v="Whittaker"/>
    <x v="2"/>
    <s v="PPN768667984"/>
    <x v="550"/>
    <s v="http://resolver.staatsbibliothek-berlin.de/SBB0000F6EC00020000"/>
    <s v="eng"/>
    <s v="1834"/>
    <x v="0"/>
    <s v="London"/>
    <s v="empty"/>
    <x v="0"/>
  </r>
  <r>
    <s v="Le spectacle de la nature ou entretiens sur les particularités de l'histoire naturelle; qui ont paru les plus propres à rendre les jeunes-gens curieux, et à leur former l'esprit"/>
    <s v="Pluche, Noel A."/>
    <s v="Kinder- und Jugendbücher; Historische Drucke"/>
    <s v="Estienne"/>
    <x v="1"/>
    <s v="PPN768995442"/>
    <x v="551"/>
    <s v="http://resolver.staatsbibliothek-berlin.de/SBB0000F7D600000000"/>
    <s v="fre"/>
    <s v="1763"/>
    <x v="0"/>
    <s v="Paris"/>
    <s v="empty"/>
    <x v="0"/>
  </r>
  <r>
    <s v="Gemeinfaßlich geordnete und gemeinnützige Naturgeschichte; für unkundige Liebhaber derselben und für die erwachsene Jugend"/>
    <s v="Schlez, Johann Ferdinand"/>
    <s v="Kinder- und Jugendbücher"/>
    <s v="Class"/>
    <x v="1"/>
    <s v="PPN770178006"/>
    <x v="552"/>
    <s v="http://resolver.staatsbibliothek-berlin.de/SBB0001035A00000000"/>
    <s v="ger"/>
    <s v="1824"/>
    <x v="0"/>
    <s v="Heilbronn am Neckar [u.a.]"/>
    <s v="empty"/>
    <x v="0"/>
  </r>
  <r>
    <s v="Rätsel"/>
    <s v="Bonus, Arthur"/>
    <s v="Kinder- und Jugendbücher"/>
    <s v="Callwey"/>
    <x v="1"/>
    <s v="PPN745592198"/>
    <x v="553"/>
    <s v="http://resolver.staatsbibliothek-berlin.de/SBB0000D6ED00000000"/>
    <s v="ger"/>
    <s v="1907"/>
    <x v="0"/>
    <s v="München"/>
    <s v="empty"/>
    <x v="0"/>
  </r>
  <r>
    <s v="Real-Schul-Lexikon; Ein Hilfsmittel zum Verständnis d. alten Classiker, für die studirende Jugend"/>
    <s v="Kraft, Friedrich Karl; Müller, Cornelius"/>
    <s v="Kinder- und Jugendbücher; Historische Drucke"/>
    <s v="Herold"/>
    <x v="1"/>
    <s v="PPN768208548"/>
    <x v="554"/>
    <s v="http://resolver.staatsbibliothek-berlin.de/SBB0000F5A500000000"/>
    <s v="ger"/>
    <s v="1853"/>
    <x v="0"/>
    <s v="Hamburg"/>
    <s v="empty"/>
    <x v="0"/>
  </r>
  <r>
    <s v="Schienen, Weichen, Kreuzungen, Brücken, Tunnels etc.; ein Beitrag zur Förderung der Handfertigkeit in der Familie"/>
    <s v="Konwiczka, Hans"/>
    <s v="Kinder- und Jugendbücher"/>
    <s v="Beyer"/>
    <x v="2"/>
    <s v="PPN745732917"/>
    <x v="555"/>
    <s v="http://resolver.staatsbibliothek-berlin.de/SBB0000D74500010000"/>
    <s v="ger"/>
    <s v="1909"/>
    <x v="0"/>
    <s v="Leipzig"/>
    <s v="https://content.staatsbibliothek-berlin.de/dc/745732917.ocr.zip"/>
    <x v="1"/>
  </r>
  <r>
    <s v="A catechism of the first principles of natural history"/>
    <s v="Pinnock, William"/>
    <s v="Kinder- und Jugendbücher; Historische Drucke"/>
    <s v="Whittaker"/>
    <x v="2"/>
    <s v="PPN768670632"/>
    <x v="556"/>
    <s v="http://resolver.staatsbibliothek-berlin.de/SBB0000F6EC00060000"/>
    <s v="eng"/>
    <s v="1834"/>
    <x v="0"/>
    <s v="London"/>
    <s v="empty"/>
    <x v="0"/>
  </r>
  <r>
    <s v="Die Lehre vom Bau und der Zusammensetzung der festen Erdrinde &lt;Geognosie&gt;"/>
    <s v="Ludwig, Rudolph"/>
    <s v="Kinder- und Jugendbücher"/>
    <s v="Spamer"/>
    <x v="2"/>
    <s v="PPN74249716X"/>
    <x v="557"/>
    <s v="http://resolver.staatsbibliothek-berlin.de/SBB0000D1C000010000"/>
    <s v="ger"/>
    <s v="1861"/>
    <x v="0"/>
    <s v="Leipzig"/>
    <s v="https://content.staatsbibliothek-berlin.de/dc/74249716X.ocr.zip"/>
    <x v="1"/>
  </r>
  <r>
    <s v="Der physikalische Kinderfreund"/>
    <s v="Poppe, Johann Heinrich Moritz"/>
    <s v="Kinder- und Jugendbücher; Historische Drucke"/>
    <s v="Sommer"/>
    <x v="1"/>
    <s v="PPN751006866"/>
    <x v="558"/>
    <s v="http://resolver.staatsbibliothek-berlin.de/SBB0000E41400000000"/>
    <s v="ger"/>
    <s v="1801"/>
    <x v="0"/>
    <s v="Leipzig"/>
    <s v="empty"/>
    <x v="0"/>
  </r>
  <r>
    <s v="Natural history reader"/>
    <s v="Wood, J. G."/>
    <s v="Kinder- und Jugendbücher"/>
    <m/>
    <x v="1"/>
    <s v="PPN742563405"/>
    <x v="559"/>
    <s v="http://resolver.staatsbibliothek-berlin.de/SBB0000D21C00000000"/>
    <s v="eng"/>
    <m/>
    <x v="0"/>
    <m/>
    <s v="empty"/>
    <x v="0"/>
  </r>
  <r>
    <s v="Die Natur und die Menschen; Ein Inbegriff vieler Merkwürdigkeiten für Leser aus allerlei Ständen, für die Jugend und ihre Freunde insonderheit"/>
    <s v="Löhr, Johann Andreas Christian"/>
    <s v="Kinder- und Jugendbücher; Historische Drucke"/>
    <s v="Fleischer"/>
    <x v="1"/>
    <s v="PPN766351017"/>
    <x v="560"/>
    <s v="http://resolver.staatsbibliothek-berlin.de/SBB0000EEB900000000"/>
    <s v="ger"/>
    <s v="1803"/>
    <x v="0"/>
    <s v="Leipzig"/>
    <s v="empty"/>
    <x v="0"/>
  </r>
  <r>
    <s v="Poissons"/>
    <s v="Blanchard, Pierre; Buffon, Georges-Louis Le Clerc"/>
    <s v="Kinder- und Jugendbücher; Historische Drucke"/>
    <s v="Belin-Leprieur"/>
    <x v="2"/>
    <s v="PPN756349524"/>
    <x v="561"/>
    <s v="http://resolver.staatsbibliothek-berlin.de/SBB0000EA5A00010000"/>
    <s v="fre"/>
    <s v="1835"/>
    <x v="0"/>
    <s v="Paris"/>
    <s v="empty"/>
    <x v="0"/>
  </r>
  <r>
    <s v="Reisen für die Jugend und ihre Freunde"/>
    <s v="Becker, Gottfried Wilhelm"/>
    <s v="Kinder- und Jugendbücher"/>
    <s v="Hinrichs"/>
    <x v="1"/>
    <s v="PPN77096897X"/>
    <x v="562"/>
    <s v="http://resolver.staatsbibliothek-berlin.de/SBB00010A2000000000"/>
    <s v="ger"/>
    <s v="1840"/>
    <x v="0"/>
    <s v="Leipzig"/>
    <s v="empty"/>
    <x v="0"/>
  </r>
  <r>
    <s v="Bilder und Scenen aus Afrika; nach vorzüglichen Reisebeschreibungen für die Jugend"/>
    <s v="Grube, A.W."/>
    <s v="Kinder- und Jugendbücher"/>
    <s v="Steinkopf"/>
    <x v="2"/>
    <s v="PPN781814782"/>
    <x v="563"/>
    <s v="http://resolver.staatsbibliothek-berlin.de/SBB0001565700020000"/>
    <s v="ger"/>
    <s v="1854"/>
    <x v="0"/>
    <s v="Stuttgart"/>
    <s v="https://content.staatsbibliothek-berlin.de/dc/781814782.ocr.zip"/>
    <x v="1"/>
  </r>
  <r>
    <s v="Natural history reader"/>
    <s v="Wood, J. G."/>
    <s v="Kinder- und Jugendbücher"/>
    <s v="Isbister"/>
    <x v="2"/>
    <s v="PPN742563820"/>
    <x v="564"/>
    <s v="http://resolver.staatsbibliothek-berlin.de/SBB0000D21C00010000"/>
    <s v="eng"/>
    <s v="1882"/>
    <x v="0"/>
    <s v="London"/>
    <s v="https://content.staatsbibliothek-berlin.de/dc/742563820.ocr.zip"/>
    <x v="1"/>
  </r>
  <r>
    <s v="Aus dem Leben unserer Vögel"/>
    <s v="Kriete, Fritz; Rabes, Otto; Buckley, Arabella B."/>
    <s v="Kinder- und Jugendbücher"/>
    <s v="Gesenius"/>
    <x v="2"/>
    <s v="PPN743889533"/>
    <x v="565"/>
    <s v="http://resolver.staatsbibliothek-berlin.de/SBB0000D38B00050000"/>
    <s v="ger"/>
    <s v="1911"/>
    <x v="0"/>
    <s v="Halle a. S."/>
    <s v="https://content.staatsbibliothek-berlin.de/dc/743889533.ocr.zip"/>
    <x v="1"/>
  </r>
  <r>
    <s v="Umfassend die Flora der ersten Jahreshälfte"/>
    <s v="Bley, Franz"/>
    <s v="Kinder- und Jugendbücher"/>
    <m/>
    <x v="2"/>
    <s v="PPN74396473X"/>
    <x v="566"/>
    <s v="http://resolver.staatsbibliothek-berlin.de/SBB0000D4B800010000"/>
    <s v="ger"/>
    <s v="1897"/>
    <x v="0"/>
    <m/>
    <s v="https://content.staatsbibliothek-berlin.de/dc/74396473X.ocr.zip"/>
    <x v="1"/>
  </r>
  <r>
    <s v="Umfassend die Flora der zweiten Jahreshälfte"/>
    <s v="Bley, Franz"/>
    <s v="Kinder- und Jugendbücher"/>
    <m/>
    <x v="2"/>
    <s v="PPN74396568X"/>
    <x v="567"/>
    <s v="http://resolver.staatsbibliothek-berlin.de/SBB0000D4B800020000"/>
    <s v="ger"/>
    <s v="1898"/>
    <x v="0"/>
    <m/>
    <s v="https://content.staatsbibliothek-berlin.de/dc/74396568X.ocr.zip"/>
    <x v="1"/>
  </r>
  <r>
    <s v="Die Völker der Erde, ihr Leben, ihre Sitten und Gebräuche"/>
    <s v="Hoffmann, Karl Friedrich Vollrath"/>
    <s v="Kinder- und Jugendbücher"/>
    <s v="Hoffmann"/>
    <x v="2"/>
    <s v="PPN781284406"/>
    <x v="568"/>
    <s v="http://resolver.staatsbibliothek-berlin.de/SBB0001555E00010000"/>
    <s v="ger"/>
    <s v="1840"/>
    <x v="0"/>
    <s v="Stuttgart"/>
    <s v="empty"/>
    <x v="0"/>
  </r>
  <r>
    <s v="J. Staub's Bilderwerk zum Anschauungsunterricht für jüngere Kinder"/>
    <s v="Staub, J."/>
    <s v="Kinder- und Jugendbücher"/>
    <s v="Staub &amp; Köchli"/>
    <x v="2"/>
    <s v="PPN746196067"/>
    <x v="569"/>
    <s v="http://resolver.staatsbibliothek-berlin.de/SBB0000D82B00010000"/>
    <s v="ger"/>
    <s v="1880"/>
    <x v="0"/>
    <s v="Zürich [u.a.]"/>
    <s v="https://content.staatsbibliothek-berlin.de/dc/746196067.ocr.zip"/>
    <x v="1"/>
  </r>
  <r>
    <s v="C. Hennig's compendiöse Menagerie der vorzüglichsten Säugethiere und Vögel; Ein unterhaltendes und lehrreiches Lese- und Schaubuch für die Jugend zur ersten Begründung naturwissenschaftlicher Kenntnisse"/>
    <s v="Hennig, C."/>
    <s v="Kinder- und Jugendbücher; Historische Drucke"/>
    <s v="Hennig"/>
    <x v="1"/>
    <s v="PPN769512992"/>
    <x v="570"/>
    <s v="http://resolver.staatsbibliothek-berlin.de/SBB0000F9A400000000"/>
    <s v="ger"/>
    <s v="1839"/>
    <x v="0"/>
    <s v="Prag; Berlin"/>
    <s v="empty"/>
    <x v="0"/>
  </r>
  <r>
    <s v="Catechism of horticulture"/>
    <s v="Pinnock, William"/>
    <s v="Kinder- und Jugendbücher; Historische Drucke"/>
    <s v="Whittaker"/>
    <x v="2"/>
    <s v="PPN768671299"/>
    <x v="571"/>
    <s v="http://resolver.staatsbibliothek-berlin.de/SBB0000F6EC00080000"/>
    <s v="eng"/>
    <s v="1830"/>
    <x v="0"/>
    <s v="London"/>
    <s v="empty"/>
    <x v="0"/>
  </r>
  <r>
    <s v="Kupfersammlung zur Funk'schen Naturgeschichte"/>
    <m/>
    <s v="Kinder- und Jugendbücher; Historische Drucke"/>
    <s v="In der Schulbuchhandlung"/>
    <x v="2"/>
    <s v="PPN766738523"/>
    <x v="572"/>
    <s v="http://resolver.staatsbibliothek-berlin.de/SBB0000EB7200010000"/>
    <s v="ger"/>
    <s v="1795"/>
    <x v="0"/>
    <s v="Braunschweig"/>
    <s v="empty"/>
    <x v="0"/>
  </r>
  <r>
    <s v="Das Buch der Arbeit"/>
    <s v="Bergmann, Leo"/>
    <s v="Kinder- und Jugendbücher; Historische Drucke"/>
    <s v="Spamer"/>
    <x v="2"/>
    <s v="PPN766732835"/>
    <x v="573"/>
    <s v="http://resolver.staatsbibliothek-berlin.de/SBB0000EB2200010000"/>
    <s v="ger"/>
    <s v="1854"/>
    <x v="0"/>
    <s v="Leipzig"/>
    <s v="https://content.staatsbibliothek-berlin.de/dc/766732835.ocr.zip"/>
    <x v="1"/>
  </r>
  <r>
    <s v="Die Fahrten und Abenteuer des Lieutenant Ferdinand von Wrangel auf der Reise von Petersburg nach der Nordostküste von Sibirien; für die Jugend und ihre Freunde"/>
    <s v="Becker, Gottfried Wilhelm"/>
    <s v="Kinder- und Jugendbücher"/>
    <s v="Hinrich"/>
    <x v="2"/>
    <s v="PPN781542049"/>
    <x v="574"/>
    <s v="http://resolver.staatsbibliothek-berlin.de/SBB00010A2000010000"/>
    <s v="ger"/>
    <s v="1841"/>
    <x v="0"/>
    <s v="Leipzig"/>
    <s v="empty"/>
    <x v="0"/>
  </r>
  <r>
    <s v="Die kleinen Freunde der Naturgeschichte"/>
    <s v="Hoepfner, Adolf Friedrich"/>
    <s v="Kinder- und Jugendbücher; Historische Drucke"/>
    <s v="Wittekindt"/>
    <x v="2"/>
    <s v="PPN756606640"/>
    <x v="575"/>
    <s v="http://resolver.staatsbibliothek-berlin.de/SBB0000EA6200040000"/>
    <s v="ger"/>
    <s v="1802"/>
    <x v="0"/>
    <s v="Eisenach"/>
    <s v="empty"/>
    <x v="0"/>
  </r>
  <r>
    <s v="Colonies in Europe and America"/>
    <s v="Pinnock, William"/>
    <s v="Kinder- und Jugendbücher; Historische Drucke"/>
    <s v="Whittaker"/>
    <x v="2"/>
    <s v="PPN768670004"/>
    <x v="576"/>
    <s v="http://resolver.staatsbibliothek-berlin.de/SBB0000F6EC00040000"/>
    <s v="eng"/>
    <s v="1830"/>
    <x v="0"/>
    <s v="London"/>
    <s v="empty"/>
    <x v="0"/>
  </r>
  <r>
    <s v="Vorlagen für den Spiel- und Bildungs-Baukasten für Kinder jedes Alters"/>
    <m/>
    <s v="Kinder- und Jugendbücher"/>
    <s v="Baukasten-Verl.]"/>
    <x v="1"/>
    <s v="PPN746159897"/>
    <x v="577"/>
    <s v="http://resolver.staatsbibliothek-berlin.de/SBB0000D81900000000"/>
    <s v="ger"/>
    <s v="1890"/>
    <x v="0"/>
    <s v="[Weimar"/>
    <s v="empty"/>
    <x v="0"/>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s v="Delbrück, Jules"/>
    <s v="Kinder- und Jugendbücher"/>
    <s v="Bonhoure"/>
    <x v="1"/>
    <s v="PPN771564287"/>
    <x v="578"/>
    <s v="http://resolver.staatsbibliothek-berlin.de/SBB00012D9900000000"/>
    <s v="fre"/>
    <s v="1860"/>
    <x v="0"/>
    <s v="Paris"/>
    <s v="empty"/>
    <x v="0"/>
  </r>
  <r>
    <s v="Minor morals"/>
    <s v="Smith, Charlotte"/>
    <s v="Kinder- und Jugendbücher"/>
    <s v="Newman"/>
    <x v="2"/>
    <s v="PPN746669232"/>
    <x v="579"/>
    <s v="http://resolver.staatsbibliothek-berlin.de/SBB0000DB8A00020000"/>
    <s v="eng"/>
    <s v="1816"/>
    <x v="0"/>
    <s v="London"/>
    <s v="empty"/>
    <x v="0"/>
  </r>
  <r>
    <s v="Bäume und Sträucher"/>
    <s v="Kriete, Fritz; Rabes, Otto; Buckley, Arabella B."/>
    <s v="Kinder- und Jugendbücher"/>
    <s v="Gesenius"/>
    <x v="2"/>
    <s v="PPN743946618"/>
    <x v="580"/>
    <s v="http://resolver.staatsbibliothek-berlin.de/SBB0000D38B00060000"/>
    <s v="ger"/>
    <s v="1911"/>
    <x v="0"/>
    <s v="Halle a. S."/>
    <s v="https://content.staatsbibliothek-berlin.de/dc/743946618.ocr.zip"/>
    <x v="1"/>
  </r>
  <r>
    <s v="Handbuch der Naturgeschichte"/>
    <s v="Stein, Christian Gottfrried Daniel"/>
    <s v="Kinder- und Jugendbücher; Historische Drucke"/>
    <s v="Hinrich"/>
    <x v="2"/>
    <s v="PPN746335768"/>
    <x v="581"/>
    <s v="http://resolver.staatsbibliothek-berlin.de/SBB0000D8C600010000"/>
    <s v="ger"/>
    <s v="1820"/>
    <x v="0"/>
    <s v="Leipzig"/>
    <s v="empty"/>
    <x v="0"/>
  </r>
  <r>
    <s v="A-K"/>
    <s v="Kraft, Friedrich Karl; Müller, Cornelius"/>
    <s v="Kinder- und Jugendbücher; Historische Drucke"/>
    <s v="Herold"/>
    <x v="2"/>
    <s v="PPN768208866"/>
    <x v="582"/>
    <s v="http://resolver.staatsbibliothek-berlin.de/SBB0000F5A500010000"/>
    <s v="ger"/>
    <s v="1853"/>
    <x v="0"/>
    <s v="Hamburg"/>
    <s v="https://content.staatsbibliothek-berlin.de/dc/768208866.ocr.zip"/>
    <x v="1"/>
  </r>
  <r>
    <s v="Von den Eigenschaften der irdischen Körper und von den Naturbegebenheiten auf Erden; mit zwanzig Kupfertafeln"/>
    <s v="Wünsch, Christian Ernst"/>
    <s v="Kinder- und Jugendbücher; Historische Drucke; VD18 digital"/>
    <s v="Breitkopf"/>
    <x v="2"/>
    <s v="PPN746633580"/>
    <x v="583"/>
    <s v="http://resolver.staatsbibliothek-berlin.de/SBB0000DB7800020000"/>
    <s v="ger"/>
    <s v="1794"/>
    <x v="1"/>
    <s v="Leipzig"/>
    <s v="empty"/>
    <x v="0"/>
  </r>
  <r>
    <s v="Joh. Amos Comenii Orbis sensualium pictus; Quvadrilingvis Emendatus ; Hoc est: Omnium fundamentalium in mundo Rerum, &amp; vitâ Actionum, Pictura &amp; Nomenclatura, Germanica, Latina, Italica, &amp; Gallica ; Cum Titulorum Indicibus atque Vocabulorum Dictionariolis"/>
    <s v="Cramer, Matthias; Comenius, Johann Amos"/>
    <s v="Kinder- und Jugendbücher; Historische Drucke; VD18 digital"/>
    <s v="Endterus"/>
    <x v="0"/>
    <s v="PPN770159389"/>
    <x v="584"/>
    <s v="http://resolver.staatsbibliothek-berlin.de/SBB0001033D00000000"/>
    <s v="fre; ger; lat; ita"/>
    <s v="1707"/>
    <x v="1"/>
    <s v="Noribergae"/>
    <s v="https://content.staatsbibliothek-berlin.de/dc/770159389.ocr.zip"/>
    <x v="1"/>
  </r>
  <r>
    <s v="Naturgeschichte für Kinder; Mit 14 Kupfertafeln"/>
    <s v="Raff, Georg Christian"/>
    <s v="Kinder- und Jugendbücher; Historische Drucke; VD18 digital"/>
    <s v="Balz und Schramm"/>
    <x v="0"/>
    <s v="PPN751261254"/>
    <x v="585"/>
    <s v="http://resolver.staatsbibliothek-berlin.de/SBB0000E52E00000000"/>
    <s v="ger"/>
    <s v="1788"/>
    <x v="1"/>
    <s v="Tübingen"/>
    <s v="empty"/>
    <x v="0"/>
  </r>
  <r>
    <s v="M. Georg Christian Raff, ausserordentlichen Lehrers der Geschichte und Geographie auf dem Liceum zu Göttingen Geographie für Kinder zum Gebrauch auf Schulen"/>
    <s v="Raff, Georg Christian"/>
    <s v="Kinder- und Jugendbücher; VD18 digital"/>
    <s v="Dieterich"/>
    <x v="0"/>
    <s v="PPN770913504"/>
    <x v="586"/>
    <s v="http://resolver.staatsbibliothek-berlin.de/SBB0001082B00000000"/>
    <s v="ger"/>
    <s v="1780"/>
    <x v="1"/>
    <s v="Göttingen"/>
    <s v="empty"/>
    <x v="0"/>
  </r>
  <r>
    <s v="Coup D'Oeil Sur Le Tableau De La Nature; A L'Usage Des Enfans"/>
    <m/>
    <s v="Kinder- und Jugendbücher; Historische Drucke; VD18 digital"/>
    <s v="Lorenz &amp; Schouler"/>
    <x v="0"/>
    <s v="PPN751515108"/>
    <x v="587"/>
    <s v="http://resolver.staatsbibliothek-berlin.de/SBB0000E5B500000000"/>
    <s v="fre"/>
    <s v="1796"/>
    <x v="1"/>
    <s v="Strasbourg"/>
    <s v="empty"/>
    <x v="0"/>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s v="Schulbuchhandlung"/>
    <x v="0"/>
    <s v="PPN812334108"/>
    <x v="588"/>
    <s v="http://resolver.staatsbibliothek-berlin.de/SBB0001884400000000"/>
    <s v="ger"/>
    <s v="1800"/>
    <x v="2"/>
    <s v="Braunschweig"/>
    <s v="empty"/>
    <x v="0"/>
  </r>
  <r>
    <s v="Operis Elementaris Pars Quarta"/>
    <s v="Basedow, Johann Bernhard"/>
    <s v="Kinder- und Jugendbücher; Historische Drucke; VD18 digital"/>
    <s v="Heybruch"/>
    <x v="2"/>
    <s v="PPN768547296"/>
    <x v="589"/>
    <s v="http://resolver.staatsbibliothek-berlin.de/SBB0000F6AE00040000"/>
    <s v="lat"/>
    <s v="1774"/>
    <x v="1"/>
    <s v="Dessaviae; Dessaviae"/>
    <s v="empty"/>
    <x v="0"/>
  </r>
  <r>
    <s v="Operis Elementaris Pars Tertia"/>
    <s v="Basedow, Johann Bernhard"/>
    <s v="Kinder- und Jugendbücher; Historische Drucke; VD18 digital"/>
    <m/>
    <x v="2"/>
    <s v="PPN768545951"/>
    <x v="590"/>
    <s v="http://resolver.staatsbibliothek-berlin.de/SBB0000F6AE00030000"/>
    <s v="lat"/>
    <s v="1774"/>
    <x v="1"/>
    <s v="Dessaviae"/>
    <s v="empty"/>
    <x v="0"/>
  </r>
  <r>
    <s v="Operis Elementaris Pars Prima"/>
    <s v="Basedow, Johann Bernhard"/>
    <s v="Kinder- und Jugendbücher; Historische Drucke; VD18 digital"/>
    <s v="Selbstverl.; Crusius"/>
    <x v="2"/>
    <s v="PPN768541816"/>
    <x v="591"/>
    <s v="http://resolver.staatsbibliothek-berlin.de/SBB0000F6AE00010000"/>
    <s v="lat"/>
    <s v="1774"/>
    <x v="1"/>
    <s v="Dessaviae; Lipsiae"/>
    <s v="empty"/>
    <x v="0"/>
  </r>
  <r>
    <s v="Operis Elementaris Pars Secunda"/>
    <s v="Basedow, Johann Bernhard"/>
    <s v="Kinder- und Jugendbücher; Historische Drucke; VD18 digital"/>
    <m/>
    <x v="2"/>
    <s v="PPN768545188"/>
    <x v="592"/>
    <s v="http://resolver.staatsbibliothek-berlin.de/SBB0000F6AE00020000"/>
    <s v="lat"/>
    <s v="1774"/>
    <x v="1"/>
    <s v="Dessaviae"/>
    <s v="empty"/>
    <x v="0"/>
  </r>
  <r>
    <s v="Operis Elementaris Pars ...; Quae Habet Scientiae Omnis Necessariae Penum Recte Dispositam Ad Instituendam Juventutem ..."/>
    <s v="Basedow, Johann Bernhard"/>
    <s v="Kinder- und Jugendbücher; Historische Drucke; VD18 digital"/>
    <s v="Selbstverlag; Crusius; Heybruch"/>
    <x v="1"/>
    <s v="PPN777045494"/>
    <x v="593"/>
    <s v="http://resolver.staatsbibliothek-berlin.de/SBB0000F6AE00000000"/>
    <s v="lat"/>
    <s v="1774"/>
    <x v="1"/>
    <s v="Dessaviae; Lipsiae; Dessaviae"/>
    <s v="empty"/>
    <x v="0"/>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s v="Spranger"/>
    <x v="0"/>
    <s v="PPN810780038"/>
    <x v="594"/>
    <s v="http://resolver.staatsbibliothek-berlin.de/SBB0001880C00000000"/>
    <s v="ger"/>
    <s v="1800"/>
    <x v="2"/>
    <s v="Berlin"/>
    <s v="empty"/>
    <x v="0"/>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m/>
    <x v="0"/>
    <s v="PPN803783248"/>
    <x v="595"/>
    <s v="http://resolver.staatsbibliothek-berlin.de/SBB0001793400000000"/>
    <s v="ger"/>
    <s v="1780"/>
    <x v="2"/>
    <s v="Frankfurt; Leipzig"/>
    <s v="empty"/>
    <x v="0"/>
  </r>
  <r>
    <s v="Tägliches Handbuch für die Jugend"/>
    <s v="Trapp, Ernst Christian"/>
    <s v="Historische Drucke; Kinder- und Jugendbücher; VD18 digital"/>
    <s v="Bohn"/>
    <x v="0"/>
    <s v="PPN82240737X"/>
    <x v="596"/>
    <s v="http://resolver.staatsbibliothek-berlin.de/SBB000199FB00000000"/>
    <s v="ger"/>
    <s v="1784"/>
    <x v="2"/>
    <s v="Hamburg"/>
    <s v="empty"/>
    <x v="0"/>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s v="Gleditsch"/>
    <x v="0"/>
    <s v="PPN805590390"/>
    <x v="597"/>
    <s v="http://resolver.staatsbibliothek-berlin.de/SBB00017A9500000000"/>
    <s v="ger"/>
    <s v="1735"/>
    <x v="2"/>
    <s v="Leipzig"/>
    <s v="empty"/>
    <x v="0"/>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m/>
    <x v="0"/>
    <s v="PPN770090877"/>
    <x v="598"/>
    <s v="http://resolver.staatsbibliothek-berlin.de/SBB000102BD00000000"/>
    <s v="ger"/>
    <s v="1780"/>
    <x v="1"/>
    <s v="[S.l.]"/>
    <s v="empty"/>
    <x v="0"/>
  </r>
  <r>
    <s v="Kurz verfasste Kinder-Geographie; in acht und vierzig Lectionen eingetheilet, und mit den benöthigten Charten versehen"/>
    <s v="Dorn, Sebastian; Lenglet DuFresnoy, Nicolas"/>
    <s v="Historische Drucke; Kinder- und Jugendbücher; Geschichte / Ethnographie / Geographie; VD18 digital"/>
    <s v="Monath"/>
    <x v="0"/>
    <s v="PPN811154831"/>
    <x v="599"/>
    <s v="http://resolver.staatsbibliothek-berlin.de/SBB0001882600000000"/>
    <s v="ger"/>
    <s v="1746"/>
    <x v="2"/>
    <s v="Nürnberg"/>
    <s v="empty"/>
    <x v="0"/>
  </r>
  <r>
    <s v="Children's magazine"/>
    <s v="Mee, Arthur"/>
    <s v="Kinder- und Jugendbücher; Historische Drucke"/>
    <s v="Amalgamated Press"/>
    <x v="2"/>
    <s v="PPN745593933"/>
    <x v="600"/>
    <s v="http://resolver.staatsbibliothek-berlin.de/SBB0000D67D00030000"/>
    <s v="eng"/>
    <s v="1911"/>
    <x v="0"/>
    <s v="London"/>
    <s v="https://content.staatsbibliothek-berlin.de/dc/745593933.ocr.zip"/>
    <x v="1"/>
  </r>
  <r>
    <s v="Zoologie"/>
    <s v="Kißling, J.; Matthes, Franz"/>
    <s v="Kinder- und Jugendbücher"/>
    <s v="Weise"/>
    <x v="2"/>
    <s v="PPN744073804"/>
    <x v="601"/>
    <s v="http://resolver.staatsbibliothek-berlin.de/SBB0000D53A00010000"/>
    <s v="ger"/>
    <s v="1893"/>
    <x v="0"/>
    <s v="Stuttgart"/>
    <s v="https://content.staatsbibliothek-berlin.de/dc/744073804.ocr.zip"/>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
    <s v="Delbrück, Jules"/>
    <s v="Kinder- und Jugendbücher"/>
    <s v="Hachette"/>
    <x v="1"/>
    <s v="PPN771544790"/>
    <x v="602"/>
    <s v="http://resolver.staatsbibliothek-berlin.de/SBB00012D8100000000"/>
    <s v="fre"/>
    <s v="1860"/>
    <x v="0"/>
    <s v="Paris"/>
    <s v="empty"/>
    <x v="0"/>
  </r>
  <r>
    <s v="Die Wasserwelt oder das Meer und die Schifffahrt im ganzen Umfange; zur Belehrung der reiferen Jugend und zur Unterhaltung für Jedermann"/>
    <s v="Richter, Theodor Friedrich Maximilian"/>
    <s v="Kinder- und Jugendbücher"/>
    <s v="Arnold"/>
    <x v="1"/>
    <s v="PPN781542537"/>
    <x v="603"/>
    <s v="http://resolver.staatsbibliothek-berlin.de/SBB000155E900000000"/>
    <s v="ger"/>
    <s v="1850"/>
    <x v="0"/>
    <s v="Leipzig"/>
    <s v="empty"/>
    <x v="0"/>
  </r>
  <r>
    <s v="Recueil de voyages intéressans pour l'instruction et l'amusement de la jeunesse"/>
    <s v="Campe, Joachim Heinrich"/>
    <s v="Kinder- und Jugendbücher"/>
    <s v="Streng"/>
    <x v="2"/>
    <s v="PPN780538315"/>
    <x v="604"/>
    <s v="http://resolver.staatsbibliothek-berlin.de/SBB000153F100060000"/>
    <s v="fre"/>
    <s v="1789"/>
    <x v="0"/>
    <s v="A Francfort sur le Mein"/>
    <s v="empty"/>
    <x v="0"/>
  </r>
  <r>
    <s v="Children's magazine"/>
    <s v="Mee, Arthur"/>
    <s v="Kinder- und Jugendbücher; Historische Drucke"/>
    <s v="Amalgamated Press"/>
    <x v="2"/>
    <s v="PPN745594883"/>
    <x v="605"/>
    <s v="http://resolver.staatsbibliothek-berlin.de/SBB0000D67D00040000"/>
    <s v="eng"/>
    <s v="1912"/>
    <x v="0"/>
    <s v="London"/>
    <s v="https://content.staatsbibliothek-berlin.de/dc/745594883.ocr.zip"/>
    <x v="1"/>
  </r>
  <r>
    <s v="July to december"/>
    <m/>
    <s v="Kinder- und Jugendbücher; Historische Drucke"/>
    <s v="Nelson"/>
    <x v="2"/>
    <s v="PPN743676130"/>
    <x v="606"/>
    <s v="http://resolver.staatsbibliothek-berlin.de/SBB0000D31000010000"/>
    <s v="eng"/>
    <s v="1908"/>
    <x v="0"/>
    <s v="[London u.a.]"/>
    <s v="https://content.staatsbibliothek-berlin.de/dc/743676130.ocr.zip"/>
    <x v="1"/>
  </r>
  <r>
    <s v="Das Meer mit seinen physischen und chemischen Eigenschaften"/>
    <s v="Richter, Theodor Friedrich Maximilian"/>
    <s v="Kinder- und Jugendbücher"/>
    <s v="Arnold"/>
    <x v="2"/>
    <s v="PPN781543223"/>
    <x v="607"/>
    <s v="http://resolver.staatsbibliothek-berlin.de/SBB000155E900010000"/>
    <s v="ger"/>
    <s v="1850"/>
    <x v="0"/>
    <s v="Leipzig"/>
    <s v="https://content.staatsbibliothek-berlin.de/dc/781543223.ocr.zip"/>
    <x v="1"/>
  </r>
  <r>
    <s v="In den Werkstätten; Onkel Leopolds und seiner jungen Verwandten Wanderungen durch die Stätten des Gewerbfleißes oder Das neue Buch der Arbeit"/>
    <s v="Roth, Richard; Luckenbacher, Franz"/>
    <s v="Kinder- und Jugendbücher; Historische Drucke"/>
    <s v="Spamer"/>
    <x v="1"/>
    <s v="PPN744073316"/>
    <x v="608"/>
    <s v="http://resolver.staatsbibliothek-berlin.de/SBB0000D53B00000000"/>
    <s v="ger"/>
    <s v="1879"/>
    <x v="0"/>
    <s v="Leipzig"/>
    <s v="empty"/>
    <x v="0"/>
  </r>
  <r>
    <s v="I. Frühling. II. Sommer"/>
    <s v="Pflanz, Josef Anton"/>
    <s v="Kinder- und Jugendbücher; Historische Drucke"/>
    <s v="Hallberg"/>
    <x v="2"/>
    <s v="PPN766737365"/>
    <x v="609"/>
    <s v="http://resolver.staatsbibliothek-berlin.de/SBB0000F0D700010000"/>
    <s v="ger"/>
    <s v="1850"/>
    <x v="0"/>
    <s v="Stuttgart"/>
    <s v="https://content.staatsbibliothek-berlin.de/dc/766737365.ocr.zip"/>
    <x v="1"/>
  </r>
  <r>
    <s v="Geographisches Lehrbuch für die ersten Anfänger, oder die unterste Klasse"/>
    <s v="Semler, Johann Salomon; Schütz, Christian Gottfried"/>
    <s v="Kinder- und Jugendbücher"/>
    <s v="Gebauer"/>
    <x v="2"/>
    <s v="PPN780595025"/>
    <x v="610"/>
    <s v="http://resolver.staatsbibliothek-berlin.de/SBB0001546E00010000"/>
    <s v="ger"/>
    <s v="1780"/>
    <x v="0"/>
    <s v="Halle"/>
    <s v="empty"/>
    <x v="0"/>
  </r>
  <r>
    <s v="Onkel Brisson's interessante Abend-Erzählungen im Kreise seiner Kinder in belehrenden Unterhaltungen über das Ausserordentliche in der Natur und Kunst"/>
    <s v="Owen, S.; Brisson, ..."/>
    <s v="Kinder- und Jugendbücher"/>
    <s v="Herold &amp; Wahlstab"/>
    <x v="2"/>
    <s v="PPN746886411"/>
    <x v="611"/>
    <s v="http://resolver.staatsbibliothek-berlin.de/SBB0000DBDC00020000"/>
    <s v="ger"/>
    <s v="1831"/>
    <x v="0"/>
    <s v="Lüneburg"/>
    <s v="empty"/>
    <x v="0"/>
  </r>
  <r>
    <s v="Naturwissenschaften"/>
    <s v="Frenzel, ...; Drache, ...; Kaehler, Ludwig August"/>
    <s v="Kinder- und Jugendbücher; Historische Drucke"/>
    <s v="Fleischer"/>
    <x v="2"/>
    <s v="PPN750063696"/>
    <x v="612"/>
    <s v="http://resolver.staatsbibliothek-berlin.de/SBB0000E20500000000"/>
    <s v="ger"/>
    <s v="1818"/>
    <x v="0"/>
    <s v="Leipzig"/>
    <s v="empty"/>
    <x v="0"/>
  </r>
  <r>
    <s v="Recueil de voyages intéressans pour l'instruction et l'amusement de la jeunesse"/>
    <s v="Campe, Joachim Heinrich"/>
    <s v="Kinder- und Jugendbücher"/>
    <s v="Streng"/>
    <x v="2"/>
    <s v="PPN780533607"/>
    <x v="613"/>
    <s v="http://resolver.staatsbibliothek-berlin.de/SBB000153F100010000"/>
    <s v="fre"/>
    <s v="1786"/>
    <x v="0"/>
    <s v="A Francfort sur le Mein"/>
    <s v="empty"/>
    <x v="0"/>
  </r>
  <r>
    <s v="Bilder und Scenen aus Europa; nach vorzüglichen Reisebeschreibungen für die Jugend"/>
    <s v="Grube, A. W."/>
    <s v="Kinder- und Jugendbücher"/>
    <s v="Steinkopf"/>
    <x v="2"/>
    <s v="PPN781816092"/>
    <x v="614"/>
    <s v="http://resolver.staatsbibliothek-berlin.de/SBB0001565700030000"/>
    <s v="ger"/>
    <s v="1854"/>
    <x v="0"/>
    <s v="Stuttgart"/>
    <s v="https://content.staatsbibliothek-berlin.de/dc/781816092.ocr.zip"/>
    <x v="1"/>
  </r>
  <r>
    <s v="Gallerie der Natur"/>
    <s v="Blum, A."/>
    <s v="Kinder- und Jugendbücher; Historische Drucke"/>
    <s v="Knick"/>
    <x v="1"/>
    <s v="PPN757445071"/>
    <x v="615"/>
    <s v="http://resolver.staatsbibliothek-berlin.de/SBB0000EDA200000000"/>
    <s v="ger"/>
    <s v="1836"/>
    <x v="0"/>
    <s v="Erfurt"/>
    <s v="empty"/>
    <x v="0"/>
  </r>
  <r>
    <s v="England &amp; Wales"/>
    <s v="Pinnock, William"/>
    <s v="Kinder- und Jugendbücher; Historische Drucke"/>
    <s v="Whittaker"/>
    <x v="2"/>
    <s v="PPN768665132"/>
    <x v="616"/>
    <s v="http://resolver.staatsbibliothek-berlin.de/SBB0000F6EC00010000"/>
    <s v="eng"/>
    <s v="1834"/>
    <x v="0"/>
    <s v="London"/>
    <s v="empty"/>
    <x v="0"/>
  </r>
  <r>
    <s v="Pinnock's catechism of the elements of botany"/>
    <s v="Pinnock, William"/>
    <s v="Kinder- und Jugendbücher; Historische Drucke"/>
    <s v="Whittaker"/>
    <x v="2"/>
    <s v="PPN768671531"/>
    <x v="617"/>
    <s v="http://resolver.staatsbibliothek-berlin.de/SBB0000F6EC00090000"/>
    <s v="eng"/>
    <s v="1834"/>
    <x v="0"/>
    <s v="London"/>
    <s v="empty"/>
    <x v="0"/>
  </r>
  <r>
    <s v="Geschenk für meine Kinder, am Tage ihrer Verlobung oder Vollständiger Unterricht über die Erziehung der Jugend vom Keime an, bis in das mannbare Alter"/>
    <s v="Weinrauch, ..."/>
    <s v="Kinder- und Jugendbücher; Historische Drucke"/>
    <s v="Strauß"/>
    <x v="2"/>
    <s v="PPN766338177"/>
    <x v="618"/>
    <s v="http://resolver.staatsbibliothek-berlin.de/SBB0000EEA000010000"/>
    <s v="ger"/>
    <s v="1814"/>
    <x v="0"/>
    <s v="Wien"/>
    <s v="empty"/>
    <x v="0"/>
  </r>
  <r>
    <s v="Pinnock's catechism of anatomy ; for the instruction of youth in the first principles of that science"/>
    <s v="Pinnock, William"/>
    <s v="Kinder- und Jugendbücher; Historische Drucke"/>
    <s v="Whittaker"/>
    <x v="2"/>
    <s v="PPN768672880"/>
    <x v="619"/>
    <s v="http://resolver.staatsbibliothek-berlin.de/SBB0000F6EC000D0000"/>
    <s v="eng"/>
    <s v="1835"/>
    <x v="0"/>
    <s v="London"/>
    <s v="empty"/>
    <x v="0"/>
  </r>
  <r>
    <s v="A catechism of conchology; containing a pleasing and familiar description of the construction and classification of shells, according to the Linnæan system ; with examples of each class"/>
    <s v="Pinnock, William"/>
    <s v="Kinder- und Jugendbücher; Historische Drucke"/>
    <s v="Whittaker"/>
    <x v="2"/>
    <s v="PPN768672635"/>
    <x v="620"/>
    <s v="http://resolver.staatsbibliothek-berlin.de/SBB0000F6EC000C0000"/>
    <s v="eng"/>
    <s v="1840"/>
    <x v="0"/>
    <s v="London"/>
    <s v="empty"/>
    <x v="0"/>
  </r>
  <r>
    <s v="Children's magazine"/>
    <s v="Mee, Arthur"/>
    <s v="Kinder- und Jugendbücher; Historische Drucke"/>
    <s v="Amalgamated Press"/>
    <x v="2"/>
    <s v="PPN745595472"/>
    <x v="621"/>
    <s v="http://resolver.staatsbibliothek-berlin.de/SBB0000D67D00050000"/>
    <s v="eng"/>
    <s v="1912"/>
    <x v="0"/>
    <s v="London"/>
    <s v="https://content.staatsbibliothek-berlin.de/dc/745595472.ocr.zip"/>
    <x v="1"/>
  </r>
  <r>
    <s v="Naturstudien; Skizzen aus der Pflanzen- und Thierwelt"/>
    <s v="Masius, Hermann"/>
    <s v="Kinder- und Jugendbücher; Historische Drucke"/>
    <s v="Brandstetter"/>
    <x v="1"/>
    <s v="PPN756452929"/>
    <x v="622"/>
    <s v="http://resolver.staatsbibliothek-berlin.de/SBB0000EAA400000000"/>
    <s v="ger"/>
    <s v="1852"/>
    <x v="0"/>
    <s v="Leipzig"/>
    <s v="empty"/>
    <x v="0"/>
  </r>
  <r>
    <s v="Vaterländische Merkwürdigkeiten; Biographien berühmter und ausgezeichneter Männer; Erzählungen aus der Österreichischen Geschichte ... ; ein belehrendes und unterhaltendes Lesebuch für die Jugend zur Bildung des Verstandes, Veredlung des Herzens ..."/>
    <s v="Chimani, Leopold"/>
    <s v="Kinder- und Jugendbücher; Historische Drucke"/>
    <m/>
    <x v="1"/>
    <s v="PPN770922775"/>
    <x v="623"/>
    <s v="http://resolver.staatsbibliothek-berlin.de/SBB0001099100000000"/>
    <s v="ger"/>
    <m/>
    <x v="0"/>
    <m/>
    <s v="empty"/>
    <x v="0"/>
  </r>
  <r>
    <s v="J. Staub's Bilderwerk zum Anschauungsunterricht für jüngere Kinder; ein Buch für Haus und Schule ; vier Hefte mit 50 Doppeltafeln in Farbendruck und einem Anhang von Liedern, Erzählungen und Beschreibungen"/>
    <s v="Staub, J."/>
    <s v="Kinder- und Jugendbücher"/>
    <s v="Staub &amp; Köchli"/>
    <x v="1"/>
    <s v="PPN74619563X"/>
    <x v="624"/>
    <s v="http://resolver.staatsbibliothek-berlin.de/SBB0000D82B00000000"/>
    <s v="ger"/>
    <s v="1880"/>
    <x v="0"/>
    <s v="Zürich [u.a.]"/>
    <s v="empty"/>
    <x v="0"/>
  </r>
  <r>
    <s v="Recueil de voyages intéressans pour l'instruction et l'amusement de la jeunesse"/>
    <s v="Campe, Joachim Heinrich"/>
    <s v="Kinder- und Jugendbücher"/>
    <s v="Streng"/>
    <x v="2"/>
    <s v="PPN780537629"/>
    <x v="625"/>
    <s v="http://resolver.staatsbibliothek-berlin.de/SBB000153F100050000"/>
    <s v="fre"/>
    <s v="1788"/>
    <x v="0"/>
    <s v="A Francfort sur le Mein"/>
    <s v="empty"/>
    <x v="0"/>
  </r>
  <r>
    <s v="Die Naturwissenschaften; ein Hand-u. Lesebuch für die weibliche Jugend und Ungelehrte überhaupt"/>
    <s v="Kähler, Ludwig August"/>
    <s v="Kinder- und Jugendbücher; Historische Drucke"/>
    <s v="Fleischer"/>
    <x v="1"/>
    <s v="PPN750062169"/>
    <x v="626"/>
    <s v="http://resolver.staatsbibliothek-berlin.de/SBB0000E20400000000"/>
    <s v="ger"/>
    <s v="1818"/>
    <x v="0"/>
    <s v="Leipzig"/>
    <s v="empty"/>
    <x v="0"/>
  </r>
  <r>
    <s v="Eisenbahnanlagen"/>
    <s v="Konwiczka, Hans"/>
    <s v="Kinder- und Jugendbücher"/>
    <s v="Beyer"/>
    <x v="1"/>
    <s v="PPN745732275"/>
    <x v="627"/>
    <s v="http://resolver.staatsbibliothek-berlin.de/SBB0000D74500000000"/>
    <s v="ger"/>
    <s v="1909"/>
    <x v="0"/>
    <s v="Leipzig"/>
    <s v="empty"/>
    <x v="0"/>
  </r>
  <r>
    <s v="Die Feierstunde, ein Buch zur Unterhaltung und Belehrung für Jedermann, besonders auch für die zu bildende Jugend in Städten und auf dem Lande"/>
    <s v="Conrad, M."/>
    <s v="Kinder- und Jugendbücher"/>
    <s v="Verf.; Ramming"/>
    <x v="2"/>
    <s v="PPN78153304X"/>
    <x v="628"/>
    <s v="http://resolver.staatsbibliothek-berlin.de/SBB000155DB00010000"/>
    <s v="ger"/>
    <s v="1834"/>
    <x v="0"/>
    <s v="Dresden; Dresden"/>
    <s v="empty"/>
    <x v="0"/>
  </r>
  <r>
    <s v="Physik in Bildern"/>
    <s v="Teller, Eduard"/>
    <s v="Kinder- und Jugendbücher"/>
    <s v="Spamer"/>
    <x v="2"/>
    <s v="PPN742544176"/>
    <x v="629"/>
    <s v="http://resolver.staatsbibliothek-berlin.de/SBB0000D1F500020000"/>
    <s v="ger"/>
    <s v="1878"/>
    <x v="0"/>
    <s v="Leipzig"/>
    <s v="https://content.staatsbibliothek-berlin.de/dc/742544176.ocr.zip"/>
    <x v="1"/>
  </r>
  <r>
    <s v="Die kleinen Freunde der Naturgeschichte"/>
    <s v="Hoepfner, Adolf Friedrich"/>
    <s v="Kinder- und Jugendbücher; Historische Drucke"/>
    <s v="Wittekindt"/>
    <x v="2"/>
    <s v="PPN756402417"/>
    <x v="630"/>
    <s v="http://resolver.staatsbibliothek-berlin.de/SBB0000EA6200030000"/>
    <s v="ger"/>
    <s v="1807"/>
    <x v="0"/>
    <s v="Eisenach"/>
    <s v="empty"/>
    <x v="0"/>
  </r>
  <r>
    <s v="Pinnock's catechisms of the arts and scienses: or, juvenile cyclopædia; in twelve volumes"/>
    <s v="Pinnock, William"/>
    <s v="Kinder- und Jugendbücher; Historische Drucke"/>
    <s v="Whittaker"/>
    <x v="1"/>
    <s v="PPN76858454X"/>
    <x v="631"/>
    <s v="http://resolver.staatsbibliothek-berlin.de/SBB0000F6EC00000000"/>
    <s v="eng"/>
    <s v="1834"/>
    <x v="0"/>
    <s v="London"/>
    <s v="empty"/>
    <x v="0"/>
  </r>
  <r>
    <s v="..., welche die Zoologie enthält"/>
    <s v="Schlez, Johann Ferdinand"/>
    <s v="Kinder- und Jugendbücher"/>
    <s v="Class"/>
    <x v="2"/>
    <s v="PPN77017910X"/>
    <x v="632"/>
    <s v="http://resolver.staatsbibliothek-berlin.de/SBB0001035A00010000"/>
    <s v="ger"/>
    <s v="1824"/>
    <x v="0"/>
    <s v="Heilbronn am Neckar [u.a.]"/>
    <s v="empty"/>
    <x v="0"/>
  </r>
  <r>
    <s v="Von den Himmelskörpern; mit neunzehn Kupfertafeln"/>
    <s v="Endner, Gustav Georg; Wünsch, Christian Ernst"/>
    <s v="Kinder- und Jugendbücher; Historische Drucke; VD18 digital"/>
    <s v="Breitkopf"/>
    <x v="2"/>
    <s v="PPN746631480"/>
    <x v="633"/>
    <s v="http://resolver.staatsbibliothek-berlin.de/SBB0000DB7800010000"/>
    <s v="ger"/>
    <s v="1791"/>
    <x v="1"/>
    <s v="Leipzig"/>
    <s v="empty"/>
    <x v="0"/>
  </r>
  <r>
    <s v="D. Christian Ernst Wünsch Professor zu Frankfurth an der Oder Kosmologische Unterhaltungen für junge Freunde der Naturerkenntniß"/>
    <s v="Wünsch, Christian Ernst"/>
    <s v="Kinder- und Jugendbücher; Historische Drucke; VD18 digital"/>
    <s v="Breitkopf"/>
    <x v="1"/>
    <s v="PPN746630824"/>
    <x v="634"/>
    <s v="http://resolver.staatsbibliothek-berlin.de/SBB0000DB7800000000"/>
    <s v="ger"/>
    <s v="1791"/>
    <x v="1"/>
    <s v="Leipzig"/>
    <s v="empty"/>
    <x v="0"/>
  </r>
  <r>
    <s v="Connoissances Les Plus Nécessaires Tirées De L'Étude De La Nature Et Des Arts Et Métiers; Destinées A La Jeuness Du Moyen Age"/>
    <s v="Simon, ...; Schweighäuser, Johann"/>
    <s v="Kinder- und Jugendbücher; VD18 digital; Historische Drucke"/>
    <s v="Thurneissen"/>
    <x v="0"/>
    <s v="PPN746887663"/>
    <x v="635"/>
    <s v="http://resolver.staatsbibliothek-berlin.de/SBB0000DBDE00000000"/>
    <s v="fre"/>
    <s v="1781"/>
    <x v="1"/>
    <s v="Basle"/>
    <s v="empty"/>
    <x v="0"/>
  </r>
  <r>
    <s v="In den Werkstätten"/>
    <s v="Roth, Richard; Luckenbacher, Franz"/>
    <s v="Kinder- und Jugendbücher; Historische Drucke"/>
    <s v="Spamer"/>
    <x v="2"/>
    <s v="PPN744074843"/>
    <x v="636"/>
    <s v="http://resolver.staatsbibliothek-berlin.de/SBB0000D53B00020000"/>
    <s v="ger"/>
    <s v="1879"/>
    <x v="0"/>
    <s v="Leipzig"/>
    <s v="https://content.staatsbibliothek-berlin.de/dc/744074843.ocr.zip"/>
    <x v="1"/>
  </r>
  <r>
    <s v="welcher das Pflanzenreich und Mineralreich enthält"/>
    <s v="Hochstetter, Ch. F.; Gebauer, Christian August"/>
    <s v="Kinder- und Jugendbücher; Historische Drucke"/>
    <s v="Mäcken"/>
    <x v="2"/>
    <s v="PPN750695226"/>
    <x v="637"/>
    <s v="http://resolver.staatsbibliothek-berlin.de/SBB0000E39D00000000"/>
    <s v="ger"/>
    <s v="1833"/>
    <x v="0"/>
    <s v="Reutlingen"/>
    <s v="empty"/>
    <x v="0"/>
  </r>
  <r>
    <s v="Die Natur und die Menschen"/>
    <s v="Löhr, Johann Andreas Christian"/>
    <s v="Kinder- und Jugendbücher; Historische Drucke"/>
    <s v="Fleischer"/>
    <x v="2"/>
    <s v="PPN768626765"/>
    <x v="638"/>
    <s v="http://resolver.staatsbibliothek-berlin.de/SBB0000EEB900020000"/>
    <s v="ger"/>
    <s v="1803"/>
    <x v="0"/>
    <s v="Leipzig"/>
    <s v="empty"/>
    <x v="0"/>
  </r>
  <r>
    <s v="Contenant ce qui regarde les dehors et l'intérieur de la terre"/>
    <s v="Le Bas, Jacques-Philippe; Boucher, ...; Pluche, Antoine"/>
    <s v="Kinder- und Jugendbücher; Historische Drucke"/>
    <s v="Knapen"/>
    <x v="2"/>
    <s v="PPN768996163"/>
    <x v="639"/>
    <s v="http://resolver.staatsbibliothek-berlin.de/SBB0000F7D600010000"/>
    <s v="fre"/>
    <s v="1780"/>
    <x v="0"/>
    <s v="Paris"/>
    <s v="empty"/>
    <x v="0"/>
  </r>
  <r>
    <s v="Kinderaugen in der Natur"/>
    <s v="Kriete, Fritz; Rabes, Otto; Buckley, Arabella B."/>
    <s v="Kinder- und Jugendbücher"/>
    <s v="Gesenius"/>
    <x v="1"/>
    <s v="PPN743883780"/>
    <x v="640"/>
    <s v="http://resolver.staatsbibliothek-berlin.de/SBB0000D38B00000000"/>
    <s v="ger"/>
    <s v="1910"/>
    <x v="0"/>
    <s v="Halle"/>
    <s v="empty"/>
    <x v="0"/>
  </r>
  <r>
    <s v="Recueil de voyages intéressans pour l'instruction et l'amusement de la jeunesse"/>
    <s v="Campe, Joachim Heinrich"/>
    <s v="Kinder- und Jugendbücher"/>
    <s v="Streng"/>
    <x v="1"/>
    <s v="PPN780532678"/>
    <x v="641"/>
    <s v="http://resolver.staatsbibliothek-berlin.de/SBB000153F100000000"/>
    <s v="fre"/>
    <s v="1786"/>
    <x v="0"/>
    <s v="A Francfort sur le Mein"/>
    <s v="empty"/>
    <x v="0"/>
  </r>
  <r>
    <s v="A catechism of agriculture; in which a pleasing and interesting account of the most approved methods of cultivating the earth has been attempted"/>
    <s v="Pinnock, William"/>
    <s v="Kinder- und Jugendbücher; Historische Drucke"/>
    <s v="Whittaker"/>
    <x v="2"/>
    <s v="PPN768670977"/>
    <x v="642"/>
    <s v="http://resolver.staatsbibliothek-berlin.de/SBB0000F6EC00070000"/>
    <s v="eng"/>
    <s v="1839"/>
    <x v="0"/>
    <s v="London"/>
    <s v="empty"/>
    <x v="0"/>
  </r>
  <r>
    <s v="Allerlei vom Leben der Pflanzen"/>
    <s v="Lichtenberger, Franz"/>
    <s v="Kinder- und Jugendbücher; Historische Drucke"/>
    <s v="Schaffstein"/>
    <x v="2"/>
    <s v="PPN743703855"/>
    <x v="643"/>
    <s v="http://resolver.staatsbibliothek-berlin.de/SBB0000D33D00010000"/>
    <s v="ger"/>
    <s v="1908"/>
    <x v="0"/>
    <s v="Köln a. Rh."/>
    <s v="https://content.staatsbibliothek-berlin.de/dc/743703855.ocr.zip"/>
    <x v="1"/>
  </r>
  <r>
    <s v="Beyträge zur Bildung des jungen Staatsbürgers; Ein Lesebuch für Österreichs Jugend"/>
    <s v="Schindler, J.; Chimani, Leopold"/>
    <s v="Kinder- und Jugendbücher; Historische Drucke"/>
    <s v="Verl.-Gewölbe der k.k. Schulbücher-Verschleiß-Administration"/>
    <x v="2"/>
    <s v="PPN770923305"/>
    <x v="644"/>
    <s v="http://resolver.staatsbibliothek-berlin.de/SBB0001099100010000"/>
    <s v="ger"/>
    <s v="1819"/>
    <x v="0"/>
    <s v="Wien"/>
    <s v="empty"/>
    <x v="0"/>
  </r>
  <r>
    <s v="The new Children's encyclopædia"/>
    <s v="Mee, Arthur"/>
    <s v="Kinder- und Jugendbücher; Historische Drucke"/>
    <s v="Amalgamated Press"/>
    <x v="1"/>
    <s v="PPN745266320"/>
    <x v="645"/>
    <s v="http://resolver.staatsbibliothek-berlin.de/SBB0000D67D00000000"/>
    <s v="eng"/>
    <s v="1910"/>
    <x v="0"/>
    <s v="London"/>
    <s v="empty"/>
    <x v="0"/>
  </r>
  <r>
    <s v="III. Herbst. - IV. Winter"/>
    <s v="Pflanz, Josef Anton"/>
    <s v="Kinder- und Jugendbücher; Historische Drucke"/>
    <s v="Hallberg"/>
    <x v="2"/>
    <s v="PPN766737594"/>
    <x v="646"/>
    <s v="http://resolver.staatsbibliothek-berlin.de/SBB0000F0D700020000"/>
    <s v="ger"/>
    <s v="1850"/>
    <x v="0"/>
    <s v="Stuttgart"/>
    <s v="https://content.staatsbibliothek-berlin.de/dc/766737594.ocr.zip"/>
    <x v="1"/>
  </r>
  <r>
    <s v="Des Orbis Pictus zweite Abtheilung, oder unterhaltendes und belehrendes Lesebuch für die erwachseneren Knaben und Mädchen; Eine erklärende Beigabe zu den mit der ersten Abtheilung gelieferten Kupfertafeln"/>
    <s v="Müller, Adelbert; Comenius, Johann Amos"/>
    <s v="Kinder- und Jugendbücher; Historische Drucke"/>
    <s v="Endter"/>
    <x v="2"/>
    <s v="PPN766622002"/>
    <x v="647"/>
    <s v="http://resolver.staatsbibliothek-berlin.de/SBB0000F00F00020000"/>
    <s v="ger"/>
    <s v="1835"/>
    <x v="0"/>
    <s v="Nürnberg"/>
    <s v="empty"/>
    <x v="0"/>
  </r>
  <r>
    <s v="Les récréations instructives"/>
    <s v="Delbrück, Jules"/>
    <s v="Kinder- und Jugendbücher"/>
    <s v="Bonhoure"/>
    <x v="2"/>
    <s v="PPN771615655"/>
    <x v="648"/>
    <s v="http://resolver.staatsbibliothek-berlin.de/SBB00012D9900010000"/>
    <s v="fre"/>
    <s v="1860"/>
    <x v="0"/>
    <s v="Paris"/>
    <s v="https://content.staatsbibliothek-berlin.de/dc/771615655.ocr.zip"/>
    <x v="1"/>
  </r>
  <r>
    <s v="Voyages de Chardin en Perse et autres lieux de l'Orient; rédigé pour l'instruction et l'amusement de la jeunesse"/>
    <s v="Breton, J. B. J.; Campe, Joachim Heinrich"/>
    <s v="Kinder- und Jugendbücher"/>
    <s v="Dufour"/>
    <x v="1"/>
    <s v="PPN770947360"/>
    <x v="649"/>
    <s v="http://resolver.staatsbibliothek-berlin.de/SBB000109F700000000"/>
    <s v="fre"/>
    <s v="1804"/>
    <x v="0"/>
    <s v="À Paris [usw.]"/>
    <s v="empty"/>
    <x v="0"/>
  </r>
  <r>
    <s v="Histoire Des Chiens Célébres"/>
    <s v="Freville, Anne Franc̜ois Joachim"/>
    <s v="Kinder- und Jugendbücher; Historische Drucke"/>
    <s v="Louis"/>
    <x v="2"/>
    <s v="PPN750211571"/>
    <x v="650"/>
    <s v="http://resolver.staatsbibliothek-berlin.de/SBB0000E27100000000"/>
    <s v="fre"/>
    <s v="1808"/>
    <x v="0"/>
    <s v="Paris"/>
    <s v="empty"/>
    <x v="0"/>
  </r>
  <r>
    <s v="Recueil de voyages intéressans pour l'instruction et l'amusement de la jeunesse"/>
    <s v="Campe, Joachim Heinrich"/>
    <s v="Kinder- und Jugendbücher"/>
    <s v="Streng"/>
    <x v="2"/>
    <s v="PPN780539222"/>
    <x v="651"/>
    <s v="http://resolver.staatsbibliothek-berlin.de/SBB000153F100070000"/>
    <s v="fre"/>
    <s v="1790"/>
    <x v="0"/>
    <s v="A Francfort sur le Mein"/>
    <s v="empty"/>
    <x v="0"/>
  </r>
  <r>
    <s v="Die kleinen Freunde der Naturgeschichte"/>
    <s v="Höpfner, Adolf Friedrich"/>
    <s v="Kinder- und Jugendbücher; Historische Drucke"/>
    <s v="Wittekindt"/>
    <x v="2"/>
    <s v="PPN756360528"/>
    <x v="652"/>
    <s v="http://resolver.staatsbibliothek-berlin.de/SBB0000EA6200010000"/>
    <s v="ger"/>
    <s v="1803"/>
    <x v="0"/>
    <s v="Eisenach"/>
    <s v="empty"/>
    <x v="0"/>
  </r>
  <r>
    <s v="Die fröhliche Reise nach Thüringen; Für die Jugend und ihre Freunde von *r [i. e. Gottfried Wilhelm Becker] ; Mit 2 Ansichten"/>
    <s v="Becker, Gottfried Wilhelm"/>
    <s v="Kinder- und Jugendbücher; Historische Drucke"/>
    <s v="Hinrichs"/>
    <x v="2"/>
    <s v="PPN770969143"/>
    <x v="653"/>
    <s v="http://resolver.staatsbibliothek-berlin.de/SBB00010A2100000000"/>
    <s v="ger"/>
    <s v="1840"/>
    <x v="0"/>
    <s v="Leipzig"/>
    <s v="empty"/>
    <x v="0"/>
  </r>
  <r>
    <s v="Geschenk für meine Kinder, am Tage ihrer Verlobung oder Vollständiger Unterricht über die Erziehung der Jugend vom Keime an, bis in das mannbare Alter"/>
    <s v="Weinrauch, ..."/>
    <s v="Kinder- und Jugendbücher; Historische Drucke"/>
    <s v="Strauß"/>
    <x v="2"/>
    <s v="PPN766339068"/>
    <x v="654"/>
    <s v="http://resolver.staatsbibliothek-berlin.de/SBB0000EEA000030000"/>
    <s v="ger"/>
    <s v="1814"/>
    <x v="0"/>
    <s v="Wien"/>
    <s v="empty"/>
    <x v="0"/>
  </r>
  <r>
    <s v="Des Orbis Pictus erste Abtheilung, oder unterhaltendes und belehrendes Bilderbuch für Kinder des zartern Alters"/>
    <s v="Müller, Adelbert; Geuder, ..."/>
    <s v="Kinder- und Jugendbücher; Historische Drucke"/>
    <s v="Endter"/>
    <x v="2"/>
    <s v="PPN766621650"/>
    <x v="655"/>
    <s v="http://resolver.staatsbibliothek-berlin.de/SBB0000F00F00010000"/>
    <s v="ger"/>
    <s v="1835"/>
    <x v="0"/>
    <s v="Nürnberg"/>
    <s v="empty"/>
    <x v="0"/>
  </r>
  <r>
    <s v="Bilder und Scenen aus Asien und Australien; nach vorzüglichen Reisebeschreibungen für die Jugend"/>
    <s v="Grube, A. W."/>
    <s v="Kinder- und Jugendbücher"/>
    <s v="Steinkopf"/>
    <x v="2"/>
    <s v="PPN781813794"/>
    <x v="656"/>
    <s v="http://resolver.staatsbibliothek-berlin.de/SBB0001565700010000"/>
    <s v="ger"/>
    <s v="1860"/>
    <x v="0"/>
    <s v="Stuttgart"/>
    <s v="https://content.staatsbibliothek-berlin.de/dc/781813794.ocr.zip"/>
    <x v="1"/>
  </r>
  <r>
    <s v="Naturstudien"/>
    <s v="Masius, Hermann"/>
    <s v="Kinder- und Jugendbücher; Historische Drucke"/>
    <s v="Brandstetter"/>
    <x v="2"/>
    <s v="PPN756453194"/>
    <x v="657"/>
    <s v="http://resolver.staatsbibliothek-berlin.de/SBB0000EAA400010000"/>
    <s v="ger"/>
    <s v="1852"/>
    <x v="0"/>
    <s v="Leipzig"/>
    <s v="https://content.staatsbibliothek-berlin.de/dc/756453194.ocr.zip"/>
    <x v="1"/>
  </r>
  <r>
    <s v="... welcher das Thierreich enthält."/>
    <s v="Hochstetter, Ch. F.; Gebauer, Christian August"/>
    <s v="Kinder- und Jugendbücher; Historische Drucke"/>
    <s v="Mäcken"/>
    <x v="2"/>
    <s v="PPN750691107"/>
    <x v="658"/>
    <s v="http://resolver.staatsbibliothek-berlin.de/SBB0000E39800000000"/>
    <s v="ger"/>
    <s v="1833"/>
    <x v="0"/>
    <s v="Reutlingen"/>
    <s v="empty"/>
    <x v="0"/>
  </r>
  <r>
    <s v="Physikalische Experimente für Knaben; mit selbsthergestellten Apparaten"/>
    <s v="Witting, E."/>
    <s v="Kinder- und Jugendbücher"/>
    <s v="Maier"/>
    <x v="1"/>
    <s v="PPN746044011"/>
    <x v="659"/>
    <s v="http://resolver.staatsbibliothek-berlin.de/SBB0000D7EF00000000"/>
    <s v="ger"/>
    <s v="1913"/>
    <x v="0"/>
    <s v="Ravensburg"/>
    <s v="empty"/>
    <x v="0"/>
  </r>
  <r>
    <s v="Handbuch der Naturgeschichte"/>
    <s v="Stein, Christian Gottfr. Dan."/>
    <s v="Kinder- und Jugendbücher"/>
    <s v="Hinrichs"/>
    <x v="2"/>
    <s v="PPN769888623"/>
    <x v="660"/>
    <s v="http://resolver.staatsbibliothek-berlin.de/SBB0000D8C600040000"/>
    <s v="ger"/>
    <s v="1812"/>
    <x v="0"/>
    <s v="Leipzig"/>
    <s v="empty"/>
    <x v="0"/>
  </r>
  <r>
    <s v="Bilder und Scenen aus dem Natur- und Menschenleben in den fünf Haupttheilen der Erde; nach vorzüglichen Reisebeschreibungen für die Jugend"/>
    <s v="Grube, A. W."/>
    <s v="Kinder- und Jugendbücher"/>
    <s v="Steinkopf"/>
    <x v="1"/>
    <s v="PPN781810221"/>
    <x v="661"/>
    <s v="http://resolver.staatsbibliothek-berlin.de/SBB0001565700000000"/>
    <s v="ger"/>
    <s v="1860"/>
    <x v="0"/>
    <s v="Stuttgart"/>
    <s v="empty"/>
    <x v="0"/>
  </r>
  <r>
    <s v="Die Völker der Erde, ihr Leben, ihre Sitten und Gebräuche; zur Belehrung und Unterhaltung"/>
    <s v="Hoffmann, Karl Friedrich Vollrath"/>
    <s v="Kinder- und Jugendbücher"/>
    <s v="Hoffmann"/>
    <x v="1"/>
    <s v="PPN781283892"/>
    <x v="662"/>
    <s v="http://resolver.staatsbibliothek-berlin.de/SBB0001555E00000000"/>
    <s v="ger"/>
    <s v="1840"/>
    <x v="0"/>
    <s v="Stuttgart"/>
    <s v="empty"/>
    <x v="0"/>
  </r>
  <r>
    <s v="Children's magazine"/>
    <s v="Mee, Arthur"/>
    <s v="Kinder- und Jugendbücher; Historische Drucke"/>
    <s v="Amalgamated Press"/>
    <x v="2"/>
    <s v="PPN745593933"/>
    <x v="600"/>
    <s v="http://resolver.staatsbibliothek-berlin.de/SBB0000D67D00030000"/>
    <s v="eng"/>
    <s v="1911"/>
    <x v="0"/>
    <s v="London"/>
    <s v="https://content.staatsbibliothek-berlin.de/dc/745593933.ocr.zip"/>
    <x v="1"/>
  </r>
  <r>
    <s v="Zoologie"/>
    <s v="Kißling, J.; Matthes, Franz"/>
    <s v="Kinder- und Jugendbücher"/>
    <s v="Weise"/>
    <x v="2"/>
    <s v="PPN744073804"/>
    <x v="601"/>
    <s v="http://resolver.staatsbibliothek-berlin.de/SBB0000D53A00010000"/>
    <s v="ger"/>
    <s v="1893"/>
    <x v="0"/>
    <s v="Stuttgart"/>
    <s v="https://content.staatsbibliothek-berlin.de/dc/744073804.ocr.zip"/>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
    <s v="Delbrück, Jules"/>
    <s v="Kinder- und Jugendbücher"/>
    <s v="Hachette"/>
    <x v="1"/>
    <s v="PPN771544790"/>
    <x v="602"/>
    <s v="http://resolver.staatsbibliothek-berlin.de/SBB00012D8100000000"/>
    <s v="fre"/>
    <s v="1860"/>
    <x v="0"/>
    <s v="Paris"/>
    <s v="empty"/>
    <x v="0"/>
  </r>
  <r>
    <s v="Die Wasserwelt oder das Meer und die Schifffahrt im ganzen Umfange; zur Belehrung der reiferen Jugend und zur Unterhaltung für Jedermann"/>
    <s v="Richter, Theodor Friedrich Maximilian"/>
    <s v="Kinder- und Jugendbücher"/>
    <s v="Arnold"/>
    <x v="1"/>
    <s v="PPN781542537"/>
    <x v="603"/>
    <s v="http://resolver.staatsbibliothek-berlin.de/SBB000155E900000000"/>
    <s v="ger"/>
    <s v="1850"/>
    <x v="0"/>
    <s v="Leipzig"/>
    <s v="empty"/>
    <x v="0"/>
  </r>
  <r>
    <s v="Recueil de voyages intéressans pour l'instruction et l'amusement de la jeunesse"/>
    <s v="Campe, Joachim Heinrich"/>
    <s v="Kinder- und Jugendbücher"/>
    <s v="Streng"/>
    <x v="2"/>
    <s v="PPN780538315"/>
    <x v="604"/>
    <s v="http://resolver.staatsbibliothek-berlin.de/SBB000153F100060000"/>
    <s v="fre"/>
    <s v="1789"/>
    <x v="0"/>
    <s v="A Francfort sur le Mein"/>
    <s v="empty"/>
    <x v="0"/>
  </r>
  <r>
    <s v="Children's magazine"/>
    <s v="Mee, Arthur"/>
    <s v="Kinder- und Jugendbücher; Historische Drucke"/>
    <s v="Amalgamated Press"/>
    <x v="2"/>
    <s v="PPN745594883"/>
    <x v="605"/>
    <s v="http://resolver.staatsbibliothek-berlin.de/SBB0000D67D00040000"/>
    <s v="eng"/>
    <s v="1912"/>
    <x v="0"/>
    <s v="London"/>
    <s v="https://content.staatsbibliothek-berlin.de/dc/745594883.ocr.zip"/>
    <x v="1"/>
  </r>
  <r>
    <s v="July to december"/>
    <m/>
    <s v="Kinder- und Jugendbücher; Historische Drucke"/>
    <s v="Nelson"/>
    <x v="2"/>
    <s v="PPN743676130"/>
    <x v="606"/>
    <s v="http://resolver.staatsbibliothek-berlin.de/SBB0000D31000010000"/>
    <s v="eng"/>
    <s v="1908"/>
    <x v="0"/>
    <s v="[London u.a.]"/>
    <s v="https://content.staatsbibliothek-berlin.de/dc/743676130.ocr.zip"/>
    <x v="1"/>
  </r>
  <r>
    <s v="Das Meer mit seinen physischen und chemischen Eigenschaften"/>
    <s v="Richter, Theodor Friedrich Maximilian"/>
    <s v="Kinder- und Jugendbücher"/>
    <s v="Arnold"/>
    <x v="2"/>
    <s v="PPN781543223"/>
    <x v="607"/>
    <s v="http://resolver.staatsbibliothek-berlin.de/SBB000155E900010000"/>
    <s v="ger"/>
    <s v="1850"/>
    <x v="0"/>
    <s v="Leipzig"/>
    <s v="https://content.staatsbibliothek-berlin.de/dc/781543223.ocr.zip"/>
    <x v="1"/>
  </r>
  <r>
    <s v="In den Werkstätten; Onkel Leopolds und seiner jungen Verwandten Wanderungen durch die Stätten des Gewerbfleißes oder Das neue Buch der Arbeit"/>
    <s v="Roth, Richard; Luckenbacher, Franz"/>
    <s v="Kinder- und Jugendbücher; Historische Drucke"/>
    <s v="Spamer"/>
    <x v="1"/>
    <s v="PPN744073316"/>
    <x v="608"/>
    <s v="http://resolver.staatsbibliothek-berlin.de/SBB0000D53B00000000"/>
    <s v="ger"/>
    <s v="1879"/>
    <x v="0"/>
    <s v="Leipzig"/>
    <s v="empty"/>
    <x v="0"/>
  </r>
  <r>
    <s v="I. Frühling. II. Sommer"/>
    <s v="Pflanz, Josef Anton"/>
    <s v="Kinder- und Jugendbücher; Historische Drucke"/>
    <s v="Hallberg"/>
    <x v="2"/>
    <s v="PPN766737365"/>
    <x v="609"/>
    <s v="http://resolver.staatsbibliothek-berlin.de/SBB0000F0D700010000"/>
    <s v="ger"/>
    <s v="1850"/>
    <x v="0"/>
    <s v="Stuttgart"/>
    <s v="https://content.staatsbibliothek-berlin.de/dc/766737365.ocr.zip"/>
    <x v="1"/>
  </r>
  <r>
    <s v="Geographisches Lehrbuch für die ersten Anfänger, oder die unterste Klasse"/>
    <s v="Semler, Johann Salomon; Schütz, Christian Gottfried"/>
    <s v="Kinder- und Jugendbücher"/>
    <s v="Gebauer"/>
    <x v="2"/>
    <s v="PPN780595025"/>
    <x v="610"/>
    <s v="http://resolver.staatsbibliothek-berlin.de/SBB0001546E00010000"/>
    <s v="ger"/>
    <s v="1780"/>
    <x v="0"/>
    <s v="Halle"/>
    <s v="empty"/>
    <x v="0"/>
  </r>
  <r>
    <s v="Onkel Brisson's interessante Abend-Erzählungen im Kreise seiner Kinder in belehrenden Unterhaltungen über das Ausserordentliche in der Natur und Kunst"/>
    <s v="Owen, S.; Brisson, ..."/>
    <s v="Kinder- und Jugendbücher"/>
    <s v="Herold &amp; Wahlstab"/>
    <x v="2"/>
    <s v="PPN746886411"/>
    <x v="611"/>
    <s v="http://resolver.staatsbibliothek-berlin.de/SBB0000DBDC00020000"/>
    <s v="ger"/>
    <s v="1831"/>
    <x v="0"/>
    <s v="Lüneburg"/>
    <s v="empty"/>
    <x v="0"/>
  </r>
  <r>
    <s v="Naturwissenschaften"/>
    <s v="Frenzel, ...; Drache, ...; Kaehler, Ludwig August"/>
    <s v="Kinder- und Jugendbücher; Historische Drucke"/>
    <s v="Fleischer"/>
    <x v="2"/>
    <s v="PPN750063696"/>
    <x v="612"/>
    <s v="http://resolver.staatsbibliothek-berlin.de/SBB0000E20500000000"/>
    <s v="ger"/>
    <s v="1818"/>
    <x v="0"/>
    <s v="Leipzig"/>
    <s v="empty"/>
    <x v="0"/>
  </r>
  <r>
    <s v="Recueil de voyages intéressans pour l'instruction et l'amusement de la jeunesse"/>
    <s v="Campe, Joachim Heinrich"/>
    <s v="Kinder- und Jugendbücher"/>
    <s v="Streng"/>
    <x v="2"/>
    <s v="PPN780533607"/>
    <x v="613"/>
    <s v="http://resolver.staatsbibliothek-berlin.de/SBB000153F100010000"/>
    <s v="fre"/>
    <s v="1786"/>
    <x v="0"/>
    <s v="A Francfort sur le Mein"/>
    <s v="empty"/>
    <x v="0"/>
  </r>
  <r>
    <s v="Bilder und Scenen aus Europa; nach vorzüglichen Reisebeschreibungen für die Jugend"/>
    <s v="Grube, A. W."/>
    <s v="Kinder- und Jugendbücher"/>
    <s v="Steinkopf"/>
    <x v="2"/>
    <s v="PPN781816092"/>
    <x v="614"/>
    <s v="http://resolver.staatsbibliothek-berlin.de/SBB0001565700030000"/>
    <s v="ger"/>
    <s v="1854"/>
    <x v="0"/>
    <s v="Stuttgart"/>
    <s v="https://content.staatsbibliothek-berlin.de/dc/781816092.ocr.zip"/>
    <x v="1"/>
  </r>
  <r>
    <s v="Gallerie der Natur"/>
    <s v="Blum, A."/>
    <s v="Kinder- und Jugendbücher; Historische Drucke"/>
    <s v="Knick"/>
    <x v="1"/>
    <s v="PPN757445071"/>
    <x v="615"/>
    <s v="http://resolver.staatsbibliothek-berlin.de/SBB0000EDA200000000"/>
    <s v="ger"/>
    <s v="1836"/>
    <x v="0"/>
    <s v="Erfurt"/>
    <s v="empty"/>
    <x v="0"/>
  </r>
  <r>
    <s v="England &amp; Wales"/>
    <s v="Pinnock, William"/>
    <s v="Kinder- und Jugendbücher; Historische Drucke"/>
    <s v="Whittaker"/>
    <x v="2"/>
    <s v="PPN768665132"/>
    <x v="616"/>
    <s v="http://resolver.staatsbibliothek-berlin.de/SBB0000F6EC00010000"/>
    <s v="eng"/>
    <s v="1834"/>
    <x v="0"/>
    <s v="London"/>
    <s v="empty"/>
    <x v="0"/>
  </r>
  <r>
    <s v="Pinnock's catechism of the elements of botany"/>
    <s v="Pinnock, William"/>
    <s v="Kinder- und Jugendbücher; Historische Drucke"/>
    <s v="Whittaker"/>
    <x v="2"/>
    <s v="PPN768671531"/>
    <x v="617"/>
    <s v="http://resolver.staatsbibliothek-berlin.de/SBB0000F6EC00090000"/>
    <s v="eng"/>
    <s v="1834"/>
    <x v="0"/>
    <s v="London"/>
    <s v="empty"/>
    <x v="0"/>
  </r>
  <r>
    <s v="Geschenk für meine Kinder, am Tage ihrer Verlobung oder Vollständiger Unterricht über die Erziehung der Jugend vom Keime an, bis in das mannbare Alter"/>
    <s v="Weinrauch, ..."/>
    <s v="Kinder- und Jugendbücher; Historische Drucke"/>
    <s v="Strauß"/>
    <x v="2"/>
    <s v="PPN766338177"/>
    <x v="618"/>
    <s v="http://resolver.staatsbibliothek-berlin.de/SBB0000EEA000010000"/>
    <s v="ger"/>
    <s v="1814"/>
    <x v="0"/>
    <s v="Wien"/>
    <s v="empty"/>
    <x v="0"/>
  </r>
  <r>
    <s v="Pinnock's catechism of anatomy ; for the instruction of youth in the first principles of that science"/>
    <s v="Pinnock, William"/>
    <s v="Kinder- und Jugendbücher; Historische Drucke"/>
    <s v="Whittaker"/>
    <x v="2"/>
    <s v="PPN768672880"/>
    <x v="619"/>
    <s v="http://resolver.staatsbibliothek-berlin.de/SBB0000F6EC000D0000"/>
    <s v="eng"/>
    <s v="1835"/>
    <x v="0"/>
    <s v="London"/>
    <s v="empty"/>
    <x v="0"/>
  </r>
  <r>
    <s v="A catechism of conchology; containing a pleasing and familiar description of the construction and classification of shells, according to the Linnæan system ; with examples of each class"/>
    <s v="Pinnock, William"/>
    <s v="Kinder- und Jugendbücher; Historische Drucke"/>
    <s v="Whittaker"/>
    <x v="2"/>
    <s v="PPN768672635"/>
    <x v="620"/>
    <s v="http://resolver.staatsbibliothek-berlin.de/SBB0000F6EC000C0000"/>
    <s v="eng"/>
    <s v="1840"/>
    <x v="0"/>
    <s v="London"/>
    <s v="empty"/>
    <x v="0"/>
  </r>
  <r>
    <s v="Children's magazine"/>
    <s v="Mee, Arthur"/>
    <s v="Kinder- und Jugendbücher; Historische Drucke"/>
    <s v="Amalgamated Press"/>
    <x v="2"/>
    <s v="PPN745595472"/>
    <x v="621"/>
    <s v="http://resolver.staatsbibliothek-berlin.de/SBB0000D67D00050000"/>
    <s v="eng"/>
    <s v="1912"/>
    <x v="0"/>
    <s v="London"/>
    <s v="https://content.staatsbibliothek-berlin.de/dc/745595472.ocr.zip"/>
    <x v="1"/>
  </r>
  <r>
    <s v="Naturstudien; Skizzen aus der Pflanzen- und Thierwelt"/>
    <s v="Masius, Hermann"/>
    <s v="Kinder- und Jugendbücher; Historische Drucke"/>
    <s v="Brandstetter"/>
    <x v="1"/>
    <s v="PPN756452929"/>
    <x v="622"/>
    <s v="http://resolver.staatsbibliothek-berlin.de/SBB0000EAA400000000"/>
    <s v="ger"/>
    <s v="1852"/>
    <x v="0"/>
    <s v="Leipzig"/>
    <s v="empty"/>
    <x v="0"/>
  </r>
  <r>
    <s v="Vaterländische Merkwürdigkeiten; Biographien berühmter und ausgezeichneter Männer; Erzählungen aus der Österreichischen Geschichte ... ; ein belehrendes und unterhaltendes Lesebuch für die Jugend zur Bildung des Verstandes, Veredlung des Herzens ..."/>
    <s v="Chimani, Leopold"/>
    <s v="Kinder- und Jugendbücher; Historische Drucke"/>
    <m/>
    <x v="1"/>
    <s v="PPN770922775"/>
    <x v="623"/>
    <s v="http://resolver.staatsbibliothek-berlin.de/SBB0001099100000000"/>
    <s v="ger"/>
    <m/>
    <x v="0"/>
    <m/>
    <s v="empty"/>
    <x v="0"/>
  </r>
  <r>
    <s v="J. Staub's Bilderwerk zum Anschauungsunterricht für jüngere Kinder; ein Buch für Haus und Schule ; vier Hefte mit 50 Doppeltafeln in Farbendruck und einem Anhang von Liedern, Erzählungen und Beschreibungen"/>
    <s v="Staub, J."/>
    <s v="Kinder- und Jugendbücher"/>
    <s v="Staub &amp; Köchli"/>
    <x v="1"/>
    <s v="PPN74619563X"/>
    <x v="624"/>
    <s v="http://resolver.staatsbibliothek-berlin.de/SBB0000D82B00000000"/>
    <s v="ger"/>
    <s v="1880"/>
    <x v="0"/>
    <s v="Zürich [u.a.]"/>
    <s v="empty"/>
    <x v="0"/>
  </r>
  <r>
    <s v="Recueil de voyages intéressans pour l'instruction et l'amusement de la jeunesse"/>
    <s v="Campe, Joachim Heinrich"/>
    <s v="Kinder- und Jugendbücher"/>
    <s v="Streng"/>
    <x v="2"/>
    <s v="PPN780537629"/>
    <x v="625"/>
    <s v="http://resolver.staatsbibliothek-berlin.de/SBB000153F100050000"/>
    <s v="fre"/>
    <s v="1788"/>
    <x v="0"/>
    <s v="A Francfort sur le Mein"/>
    <s v="empty"/>
    <x v="0"/>
  </r>
  <r>
    <s v="Die Naturwissenschaften; ein Hand-u. Lesebuch für die weibliche Jugend und Ungelehrte überhaupt"/>
    <s v="Kähler, Ludwig August"/>
    <s v="Kinder- und Jugendbücher; Historische Drucke"/>
    <s v="Fleischer"/>
    <x v="1"/>
    <s v="PPN750062169"/>
    <x v="626"/>
    <s v="http://resolver.staatsbibliothek-berlin.de/SBB0000E20400000000"/>
    <s v="ger"/>
    <s v="1818"/>
    <x v="0"/>
    <s v="Leipzig"/>
    <s v="empty"/>
    <x v="0"/>
  </r>
  <r>
    <s v="Eisenbahnanlagen"/>
    <s v="Konwiczka, Hans"/>
    <s v="Kinder- und Jugendbücher"/>
    <s v="Beyer"/>
    <x v="1"/>
    <s v="PPN745732275"/>
    <x v="627"/>
    <s v="http://resolver.staatsbibliothek-berlin.de/SBB0000D74500000000"/>
    <s v="ger"/>
    <s v="1909"/>
    <x v="0"/>
    <s v="Leipzig"/>
    <s v="empty"/>
    <x v="0"/>
  </r>
  <r>
    <s v="Die Feierstunde, ein Buch zur Unterhaltung und Belehrung für Jedermann, besonders auch für die zu bildende Jugend in Städten und auf dem Lande"/>
    <s v="Conrad, M."/>
    <s v="Kinder- und Jugendbücher"/>
    <s v="Verf.; Ramming"/>
    <x v="2"/>
    <s v="PPN78153304X"/>
    <x v="628"/>
    <s v="http://resolver.staatsbibliothek-berlin.de/SBB000155DB00010000"/>
    <s v="ger"/>
    <s v="1834"/>
    <x v="0"/>
    <s v="Dresden; Dresden"/>
    <s v="empty"/>
    <x v="0"/>
  </r>
  <r>
    <s v="Physik in Bildern"/>
    <s v="Teller, Eduard"/>
    <s v="Kinder- und Jugendbücher"/>
    <s v="Spamer"/>
    <x v="2"/>
    <s v="PPN742544176"/>
    <x v="629"/>
    <s v="http://resolver.staatsbibliothek-berlin.de/SBB0000D1F500020000"/>
    <s v="ger"/>
    <s v="1878"/>
    <x v="0"/>
    <s v="Leipzig"/>
    <s v="https://content.staatsbibliothek-berlin.de/dc/742544176.ocr.zip"/>
    <x v="1"/>
  </r>
  <r>
    <s v="Coup D'Oeil Sur Le Tableau De La Nature; A L'Usage Des Enfans"/>
    <m/>
    <s v="Kinder- und Jugendbücher; Historische Drucke; VD18 digital"/>
    <s v="Lorenz &amp; Schouler"/>
    <x v="0"/>
    <s v="PPN751515108"/>
    <x v="587"/>
    <s v="http://resolver.staatsbibliothek-berlin.de/SBB0000E5B500000000"/>
    <s v="fre"/>
    <s v="1796"/>
    <x v="1"/>
    <s v="Strasbourg"/>
    <s v="empty"/>
    <x v="0"/>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s v="Spranger"/>
    <x v="0"/>
    <s v="PPN810780038"/>
    <x v="594"/>
    <s v="http://resolver.staatsbibliothek-berlin.de/SBB0001880C00000000"/>
    <s v="ger"/>
    <s v="1800"/>
    <x v="2"/>
    <s v="Berlin"/>
    <s v="empty"/>
    <x v="0"/>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m/>
    <x v="0"/>
    <s v="PPN803783248"/>
    <x v="595"/>
    <s v="http://resolver.staatsbibliothek-berlin.de/SBB0001793400000000"/>
    <s v="ger"/>
    <s v="1780"/>
    <x v="2"/>
    <s v="Frankfurt; Leipzig"/>
    <s v="empty"/>
    <x v="0"/>
  </r>
  <r>
    <s v="Tägliches Handbuch für die Jugend"/>
    <s v="Trapp, Ernst Christian"/>
    <s v="Historische Drucke; Kinder- und Jugendbücher; VD18 digital"/>
    <s v="Bohn"/>
    <x v="0"/>
    <s v="PPN82240737X"/>
    <x v="596"/>
    <s v="http://resolver.staatsbibliothek-berlin.de/SBB000199FB00000000"/>
    <s v="ger"/>
    <s v="1784"/>
    <x v="2"/>
    <s v="Hamburg"/>
    <s v="empty"/>
    <x v="0"/>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s v="Gleditsch"/>
    <x v="0"/>
    <s v="PPN805590390"/>
    <x v="597"/>
    <s v="http://resolver.staatsbibliothek-berlin.de/SBB00017A9500000000"/>
    <s v="ger"/>
    <s v="1735"/>
    <x v="2"/>
    <s v="Leipzig"/>
    <s v="empty"/>
    <x v="0"/>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m/>
    <x v="0"/>
    <s v="PPN770090877"/>
    <x v="598"/>
    <s v="http://resolver.staatsbibliothek-berlin.de/SBB000102BD00000000"/>
    <s v="ger"/>
    <s v="1780"/>
    <x v="1"/>
    <s v="[S.l.]"/>
    <s v="empty"/>
    <x v="0"/>
  </r>
  <r>
    <s v="Kurz verfasste Kinder-Geographie; in acht und vierzig Lectionen eingetheilet, und mit den benöthigten Charten versehen"/>
    <s v="Dorn, Sebastian; Lenglet DuFresnoy, Nicolas"/>
    <s v="Historische Drucke; Kinder- und Jugendbücher; Geschichte / Ethnographie / Geographie; VD18 digital"/>
    <s v="Monath"/>
    <x v="0"/>
    <s v="PPN811154831"/>
    <x v="599"/>
    <s v="http://resolver.staatsbibliothek-berlin.de/SBB0001882600000000"/>
    <s v="ger"/>
    <s v="1746"/>
    <x v="2"/>
    <s v="Nürnberg"/>
    <s v="empty"/>
    <x v="0"/>
  </r>
  <r>
    <s v="Emerson's erstes Rechnenbuch für Kinder; nach d. in d. vereinigt. Staaten von Nordamerika allgemein eingeführten Werkchen, zur Beförderung eines zweckmäß. Elementarunterrichts im Rechnen"/>
    <s v="Baßler, ...; Emerson, Frederick"/>
    <s v="Kinder- und Jugendbücher; Historische Drucke"/>
    <s v="Hartung"/>
    <x v="0"/>
    <s v="PPN757125913"/>
    <x v="663"/>
    <s v="http://resolver.staatsbibliothek-berlin.de/SBB0000ECFB00000000"/>
    <s v="ger"/>
    <s v="1844"/>
    <x v="0"/>
    <s v="Leipzig"/>
    <s v="empty"/>
    <x v="0"/>
  </r>
  <r>
    <s v="Die Wunder des Glaspalastes; ein Festgeschenk für die Jugend"/>
    <s v="Vogel, Carl; Wieck, Friedrich Georg"/>
    <s v="Kinder- und Jugendbücher"/>
    <s v="Weber"/>
    <x v="0"/>
    <s v="PPN771013175"/>
    <x v="664"/>
    <s v="http://resolver.staatsbibliothek-berlin.de/SBB00010A6100000000"/>
    <s v="ger"/>
    <s v="1852"/>
    <x v="0"/>
    <s v="Leipzig"/>
    <s v="https://content.staatsbibliothek-berlin.de/dc/771013175.ocr.zip"/>
    <x v="1"/>
  </r>
  <r>
    <s v="Joan. Amos. Comenii Orbis Pictus"/>
    <s v="Comenius, Johann Amos"/>
    <s v="Kinder- und Jugendbücher; Historische Drucke"/>
    <s v="Pospjšil"/>
    <x v="0"/>
    <s v="PPN768256461"/>
    <x v="665"/>
    <s v="http://resolver.staatsbibliothek-berlin.de/SBB0000F5FE00000000"/>
    <s v="ger"/>
    <s v="1833"/>
    <x v="0"/>
    <s v="Hradec Králowé"/>
    <s v="empty"/>
    <x v="0"/>
  </r>
  <r>
    <s v="Häusliche Kleinkunst und Bastelarbeit in Wort und Bild; ein Beschäftigungsbuch für alle, die am eigenen Werk Freude haben, und die mit Selbstgeschaffenem erfreuen wollen"/>
    <s v="Pfeiffer, Hermann"/>
    <s v="Kinder- und Jugendbücher"/>
    <s v="Zieger"/>
    <x v="0"/>
    <s v="PPN745615910"/>
    <x v="666"/>
    <s v="http://resolver.staatsbibliothek-berlin.de/SBB0000D72400000000"/>
    <s v="ger"/>
    <s v="1911"/>
    <x v="0"/>
    <s v="Leipzig"/>
    <s v="https://content.staatsbibliothek-berlin.de/dc/745615910.ocr.zip"/>
    <x v="1"/>
  </r>
  <r>
    <s v="Gefiederte Baukünstler; Charakterschilderungen aus der Vogelwelt : mit besonderer Berücksichtigung der Nestbauart der Vögel"/>
    <s v="Busch, Arnold; Wolf-Harnier, Eduard"/>
    <s v="Kinder- und Jugendbücher; Historische Drucke"/>
    <s v="Anton"/>
    <x v="0"/>
    <s v="PPN742422704"/>
    <x v="667"/>
    <s v="http://resolver.staatsbibliothek-berlin.de/SBB0000D14B00000000"/>
    <s v="ger"/>
    <s v="1910"/>
    <x v="0"/>
    <s v="Leipzig [u.a.]"/>
    <s v="https://content.staatsbibliothek-berlin.de/dc/742422704.ocr.zip"/>
    <x v="1"/>
  </r>
  <r>
    <s v="Blicke in das Leben der Thiere oder Forschungen über die Thierseele"/>
    <s v="Jarisch, H. Anton"/>
    <s v="Kinder- und Jugendbücher"/>
    <s v="Sommer"/>
    <x v="0"/>
    <s v="PPN769906591"/>
    <x v="668"/>
    <s v="http://resolver.staatsbibliothek-berlin.de/SBB0001022000000000"/>
    <s v="ger"/>
    <s v="1851"/>
    <x v="0"/>
    <s v="Wien"/>
    <s v="https://content.staatsbibliothek-berlin.de/dc/769906591.ocr.zip"/>
    <x v="1"/>
  </r>
  <r>
    <s v="Elémens de la grammaire française"/>
    <s v="Lhomond, Charles François"/>
    <s v="Kinder- und Jugendbücher; Historische Drucke"/>
    <s v="Bossange, Masson et Besson"/>
    <x v="0"/>
    <s v="PPN770372163"/>
    <x v="669"/>
    <s v="http://resolver.staatsbibliothek-berlin.de/SBB0001045D00000000"/>
    <s v="fre"/>
    <s v="1807"/>
    <x v="0"/>
    <s v="Paris"/>
    <s v="empty"/>
    <x v="0"/>
  </r>
  <r>
    <s v="Die Naturlehre als Hinleitung zur religiösen Naturbetrachtung; zum Gebrauche für Volksschulen"/>
    <s v="Raab, Friedrich Christian"/>
    <s v="Kinder- und Jugendbücher; Historische Drucke"/>
    <s v="Gläser"/>
    <x v="0"/>
    <s v="PPN77020127X"/>
    <x v="670"/>
    <s v="http://resolver.staatsbibliothek-berlin.de/SBB0001039600000000"/>
    <s v="ger"/>
    <s v="1839"/>
    <x v="0"/>
    <s v="Gotha"/>
    <s v="empty"/>
    <x v="0"/>
  </r>
  <r>
    <s v="Neue Bilder-Geographie für die Jugend; nach der Congreß-Acte vom Jahre 1815, den letzten Friedensschlüssen und den neuesten Verträgen"/>
    <s v="Jerrer, Georg Ludwig"/>
    <s v="Kinder- und Jugendbücher"/>
    <s v="Campe"/>
    <x v="0"/>
    <s v="PPN781365732"/>
    <x v="671"/>
    <s v="http://resolver.staatsbibliothek-berlin.de/SBB000155AA00000000"/>
    <s v="ger"/>
    <s v="1819"/>
    <x v="0"/>
    <s v="Nürnberg"/>
    <s v="empty"/>
    <x v="0"/>
  </r>
  <r>
    <s v="Handbüchlein zur angenehmen und nützlichen Beschäftigung für junge Damen, oder Encyclopädie der vorzüglichsten weiblichen Kunstarbeiten, namentlich des Zuschneidens und Nähens der Wäsche ... ; Mit 88 Abbildungen"/>
    <s v="Leidenfrost, Charlotte"/>
    <s v="Kinder- und Jugendbücher; Historische Drucke"/>
    <s v="Voigt"/>
    <x v="0"/>
    <s v="PPN766568067"/>
    <x v="672"/>
    <s v="http://resolver.staatsbibliothek-berlin.de/SBB0000EFC800000000"/>
    <s v="ger"/>
    <s v="1827"/>
    <x v="0"/>
    <s v="Ilmenau"/>
    <s v="empty"/>
    <x v="0"/>
  </r>
  <r>
    <s v="Entdeckungsreisen in Feld und Flur; mit seinen lieben jungen Freunden und Freundinnen unternommen"/>
    <s v="Wagner, Hermann"/>
    <s v="Kinder- und Jugendbücher"/>
    <s v="Spamer"/>
    <x v="0"/>
    <s v="PPN742562468"/>
    <x v="673"/>
    <s v="http://resolver.staatsbibliothek-berlin.de/SBB0000D21900000000"/>
    <s v="ger"/>
    <s v="1863"/>
    <x v="0"/>
    <s v="Leipzig"/>
    <s v="https://content.staatsbibliothek-berlin.de/dc/742562468.ocr.zip"/>
    <x v="1"/>
  </r>
  <r>
    <s v="Erzählungen über Gegenstände aus den drey Reichen der Natur; Ein belehrendes Bilderbuch"/>
    <s v="Horny, Konrad; Glatz, Jakob"/>
    <s v="Kinder- und Jugendbücher; Historische Drucke"/>
    <s v="Campe"/>
    <x v="0"/>
    <s v="PPN766733769"/>
    <x v="674"/>
    <s v="http://resolver.staatsbibliothek-berlin.de/SBB0000F0C900000000"/>
    <s v="ger"/>
    <s v="1811"/>
    <x v="0"/>
    <s v="Hamburg"/>
    <s v="empty"/>
    <x v="0"/>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Rebau, Heinrich"/>
    <s v="Kinder- und Jugendbücher"/>
    <s v="Fleischhauer"/>
    <x v="0"/>
    <s v="PPN743948327"/>
    <x v="675"/>
    <s v="http://resolver.staatsbibliothek-berlin.de/SBB0000D44A00000000"/>
    <s v="ger"/>
    <s v="1877"/>
    <x v="0"/>
    <s v="Reutlingen"/>
    <s v="https://content.staatsbibliothek-berlin.de/dc/743948327.ocr.zip"/>
    <x v="1"/>
  </r>
  <r>
    <s v="F. Martin's Naturgeschichte für die Jugend; mit dreihunderteinundzwanzig Abbildungen"/>
    <s v="Kolb, Christian Friedrich August; Martin, F."/>
    <s v="Kinder- und Jugendbücher; Historische Drucke"/>
    <s v="Barth"/>
    <x v="0"/>
    <s v="PPN741295784"/>
    <x v="676"/>
    <s v="http://resolver.staatsbibliothek-berlin.de/SBB0000CFA800000000"/>
    <s v="ger"/>
    <s v="1890"/>
    <x v="0"/>
    <s v="Stuttgart"/>
    <s v="https://content.staatsbibliothek-berlin.de/dc/741295784.ocr.zip"/>
    <x v="1"/>
  </r>
  <r>
    <s v="Joh. Amos Comenii Orbis sensualium pictus quadrilinguis; Hoc est: Omnium fundamentalium in mundo rerum et in vita actionum pictura et nomenclatura, Latina, Polonica, Gallica, et Germanica"/>
    <s v="Comenius, Johann Amos"/>
    <s v="Kinder- und Jugendbücher; Historische Drucke"/>
    <s v="Korn"/>
    <x v="0"/>
    <s v="PPN766239713"/>
    <x v="677"/>
    <s v="http://resolver.staatsbibliothek-berlin.de/SBB0000EE5200000000"/>
    <s v="pol"/>
    <s v="1805"/>
    <x v="0"/>
    <s v="Wroclaw"/>
    <s v="empty"/>
    <x v="0"/>
  </r>
  <r>
    <s v="Die Pflege der Haustiere"/>
    <s v="Lachmann, Hermann"/>
    <s v="Kinder- und Jugendbücher"/>
    <s v="Union Dt. Verlagsges."/>
    <x v="0"/>
    <s v="PPN743955099"/>
    <x v="678"/>
    <s v="http://resolver.staatsbibliothek-berlin.de/SBB0000D4A200000000"/>
    <s v="ger"/>
    <s v="1916"/>
    <x v="0"/>
    <s v="Stuttgart; Berlin [u.a.]"/>
    <s v="https://content.staatsbibliothek-berlin.de/dc/743955099.ocr.zip"/>
    <x v="1"/>
  </r>
  <r>
    <s v="Naturgeschichte einer Kerze; sechs Vorlesungen für die Jugend ; mit einem Lebensabriß Faraday's"/>
    <s v="Meyer, Richard; Faraday, Michael"/>
    <s v="Kinder- und Jugendbücher"/>
    <s v="Schultze"/>
    <x v="0"/>
    <s v="PPN741194392"/>
    <x v="679"/>
    <s v="http://resolver.staatsbibliothek-berlin.de/SBB0000CF3F00000000"/>
    <s v="ger"/>
    <s v="1905"/>
    <x v="0"/>
    <s v="Dresden; 4. Aufl."/>
    <s v="https://content.staatsbibliothek-berlin.de/dc/741194392.ocr.zip"/>
    <x v="1"/>
  </r>
  <r>
    <s v="Wir machen uns ein Pflanzen-Spiel und lernen dabei schnell und viel"/>
    <m/>
    <s v="Kinder- und Jugendbücher"/>
    <s v="Kaufmann"/>
    <x v="0"/>
    <s v="PPN745730221"/>
    <x v="680"/>
    <s v="http://resolver.staatsbibliothek-berlin.de/SBB0000D74000000000"/>
    <s v="ger"/>
    <s v="1900"/>
    <x v="0"/>
    <s v="Lahr in Baden"/>
    <s v="https://content.staatsbibliothek-berlin.de/dc/745730221.ocr.zip"/>
    <x v="1"/>
  </r>
  <r>
    <s v="Entdeckungsreisen in der Wohnstube"/>
    <s v="Wagner, Hermann"/>
    <s v="Kinder- und Jugendbücher"/>
    <s v="Spamer"/>
    <x v="0"/>
    <s v="PPN742703983"/>
    <x v="681"/>
    <s v="http://resolver.staatsbibliothek-berlin.de/SBB0000D29F00000000"/>
    <s v="ger"/>
    <s v="1905"/>
    <x v="0"/>
    <s v="Leipzig"/>
    <s v="https://content.staatsbibliothek-berlin.de/dc/742703983.ocr.zip"/>
    <x v="1"/>
  </r>
  <r>
    <s v="Kinder-Conversations-Lexikon [Kinderkonversationslexikon]; eine Gabe für die wiß- und lernbegierige Jugend"/>
    <s v="Weiss, Wilhelm"/>
    <s v="Kinder- und Jugendbücher; Historische Drucke"/>
    <s v="Manz"/>
    <x v="0"/>
    <s v="PPN745861873"/>
    <x v="682"/>
    <s v="http://resolver.staatsbibliothek-berlin.de/SBB0000D78500000000"/>
    <s v="ger"/>
    <s v="1874"/>
    <x v="0"/>
    <s v="Dillingen a. d. D."/>
    <s v="https://content.staatsbibliothek-berlin.de/dc/745861873.ocr.zip"/>
    <x v="1"/>
  </r>
  <r>
    <s v="Benigna oder Das Leben der Natur; Eine Vorschule der Naturgeschichte ; Lesebuch für die Jugend"/>
    <s v="Wolf, Ludwig; Meyer, Ludwig; Wilmsen, Friedrich Philipp"/>
    <s v="Kinder- und Jugendbücher; Historische Drucke"/>
    <m/>
    <x v="0"/>
    <s v="PPN749785608"/>
    <x v="683"/>
    <s v="http://resolver.staatsbibliothek-berlin.de/SBB0000E0BC00000000"/>
    <s v="ger"/>
    <s v="1827"/>
    <x v="0"/>
    <m/>
    <s v="empty"/>
    <x v="0"/>
  </r>
  <r>
    <s v="Die Entdeckung des Nigers in Afrika; Eine unterhaltende und belehrende Reisebeschreibung für die Jugend"/>
    <s v="Reise, Richard Landers"/>
    <s v="Kinder- und Jugendbücher; Historische Drucke"/>
    <s v="Schaarschmidt"/>
    <x v="0"/>
    <s v="PPN770907679"/>
    <x v="684"/>
    <s v="http://resolver.staatsbibliothek-berlin.de/SBB000107C000000000"/>
    <s v="ger"/>
    <s v="1833"/>
    <x v="0"/>
    <s v="Leipzig"/>
    <s v="empty"/>
    <x v="0"/>
  </r>
  <r>
    <s v="Spiele zur Uebung und Erholung des Körpers und des Geistes"/>
    <s v="GutsMuths, J. C. F.; Klumpp, F. W.; Schettler, O."/>
    <s v="Kinder- und Jugendbücher"/>
    <s v="Grau &lt;Lion&gt;"/>
    <x v="0"/>
    <s v="PPN746028377"/>
    <x v="685"/>
    <s v="http://resolver.staatsbibliothek-berlin.de/SBB0000D7C700000000"/>
    <s v="ger"/>
    <s v="1878"/>
    <x v="0"/>
    <s v="Hof"/>
    <s v="https://content.staatsbibliothek-berlin.de/dc/746028377.ocr.zip"/>
    <x v="1"/>
  </r>
  <r>
    <s v="Dreihundert Rätsel für den Schulgebrauch"/>
    <m/>
    <s v="Kinder- und Jugendbücher"/>
    <s v="R. Herrosé"/>
    <x v="0"/>
    <s v="PPN745605370"/>
    <x v="686"/>
    <s v="http://resolver.staatsbibliothek-berlin.de/SBB0000D71300000000"/>
    <s v="ger"/>
    <s v="1894"/>
    <x v="0"/>
    <s v="Wittemberg"/>
    <s v="https://content.staatsbibliothek-berlin.de/dc/745605370.ocr.zip"/>
    <x v="1"/>
  </r>
  <r>
    <s v="Naturgeschichte für Kinder"/>
    <s v="Meyer, F. A. A.; Raff, Georg Christian"/>
    <s v="Kinder- und Jugendbücher"/>
    <s v="Grund"/>
    <x v="0"/>
    <s v="PPN770147801"/>
    <x v="687"/>
    <s v="http://resolver.staatsbibliothek-berlin.de/SBB0001032700000000"/>
    <s v="ger"/>
    <s v="1833"/>
    <x v="0"/>
    <s v="Wien"/>
    <s v="empty"/>
    <x v="0"/>
  </r>
  <r>
    <s v="Das Verkehrswesen"/>
    <s v="Borght, Richard van der"/>
    <s v="Kinder- und Jugendbücher; Historische Drucke"/>
    <s v="Janssen"/>
    <x v="0"/>
    <s v="PPN744899338"/>
    <x v="688"/>
    <s v="http://resolver.staatsbibliothek-berlin.de/SBB0000D57F00000000"/>
    <s v="ger"/>
    <s v="1913"/>
    <x v="0"/>
    <s v="Hamburg &amp; Berlin"/>
    <s v="https://content.staatsbibliothek-berlin.de/dc/744899338.ocr.zip"/>
    <x v="1"/>
  </r>
  <r>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s v="Endter"/>
    <x v="0"/>
    <s v="PPN76821422X"/>
    <x v="689"/>
    <s v="http://resolver.staatsbibliothek-berlin.de/SBB0000F5AD00000000"/>
    <s v="ger"/>
    <s v="1687"/>
    <x v="4"/>
    <s v="Nürnberg"/>
    <s v="empty"/>
    <x v="0"/>
  </r>
  <r>
    <s v="Biblische Naturgeschichte für Schulen und Familien"/>
    <s v="Barth, Christian Gottlob"/>
    <s v="Kinder- und Jugendbücher"/>
    <s v="in der Vereinsbuchhandl.; Stuttgart : Steinkopf in Komm."/>
    <x v="0"/>
    <s v="PPN769086349"/>
    <x v="690"/>
    <s v="http://resolver.staatsbibliothek-berlin.de/SBB0000F85700000000"/>
    <s v="ger"/>
    <s v="1854"/>
    <x v="0"/>
    <s v="Calw"/>
    <s v="https://content.staatsbibliothek-berlin.de/dc/769086349.ocr.zip"/>
    <x v="1"/>
  </r>
  <r>
    <s v="Galerie des voyages pittoresques dans l'Asie, l'Afrique, l'Amérique et les terres Australes; pour la jeunesse ; avec la traduction allemande en face et 8 planches coloriées soigneusement, représentant les costumes de ces peuples"/>
    <s v="Hofstetter, Jean Bapt."/>
    <s v="Kinder- und Jugendbücher"/>
    <s v="Müller"/>
    <x v="0"/>
    <s v="PPN77094681X"/>
    <x v="691"/>
    <s v="http://resolver.staatsbibliothek-berlin.de/SBB000109F500000000"/>
    <s v="ger; fre"/>
    <s v="1840"/>
    <x v="0"/>
    <s v="Vienne"/>
    <s v="empty"/>
    <x v="0"/>
  </r>
  <r>
    <s v="Encyclopédie des enfans ou abrégé de toutes les sciences à l'usage des écoles des deux sexes"/>
    <s v="Tardieu, ...; Masson, José René"/>
    <s v="Kinder- und Jugendbücher; Historische Drucke"/>
    <s v="Bossange et Masson"/>
    <x v="0"/>
    <s v="PPN766436802"/>
    <x v="692"/>
    <s v="http://resolver.staatsbibliothek-berlin.de/SBB0000EF6400000000"/>
    <s v="fre"/>
    <s v="1811"/>
    <x v="0"/>
    <s v="Paris"/>
    <s v="empty"/>
    <x v="0"/>
  </r>
  <r>
    <s v="Anekdoten aus der Thiergeschichte; Ein Lesebuch für die Jugend. Mit 12 Kupfern [von C. G. Eichler]"/>
    <s v="Eichler, C. G."/>
    <s v="Kinder- und Jugendbücher; Historische Drucke"/>
    <s v="Trachsler"/>
    <x v="0"/>
    <s v="PPN749884371"/>
    <x v="693"/>
    <s v="http://resolver.staatsbibliothek-berlin.de/SBB0000E14900000000"/>
    <s v="ger"/>
    <s v="1808"/>
    <x v="0"/>
    <s v="Zürich; Leipzig"/>
    <s v="empty"/>
    <x v="0"/>
  </r>
  <r>
    <s v="The little folks' picture natural history; first glimpses of the animal world"/>
    <s v="Step, Edward"/>
    <s v="Kinder- und Jugendbücher"/>
    <s v="Warne"/>
    <x v="0"/>
    <s v="PPN743976339"/>
    <x v="694"/>
    <s v="http://resolver.staatsbibliothek-berlin.de/SBB0000D4D600000000"/>
    <s v="eng"/>
    <s v="1902"/>
    <x v="0"/>
    <s v="London [u.a.]"/>
    <s v="https://content.staatsbibliothek-berlin.de/dc/743976339.ocr.zip"/>
    <x v="1"/>
  </r>
  <r>
    <s v="Kurze und leicht faßliche Belehrung der Jugend über die verschiedenen Arten von Feuersgefahren und über die Mittel denselben vorzubeugen"/>
    <m/>
    <s v="Kinder- und Jugendbücher"/>
    <s v="Kienreich"/>
    <x v="0"/>
    <s v="PPN770591523"/>
    <x v="695"/>
    <s v="http://resolver.staatsbibliothek-berlin.de/SBB0001059C00000000"/>
    <s v="ger"/>
    <s v="1809"/>
    <x v="0"/>
    <s v="Grätz"/>
    <s v="empty"/>
    <x v="0"/>
  </r>
  <r>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ockstroh, Heinrich"/>
    <s v="Kinder- und Jugendbücher"/>
    <s v="Schüppel; Hayn"/>
    <x v="0"/>
    <s v="PPN770555926"/>
    <x v="696"/>
    <s v="http://resolver.staatsbibliothek-berlin.de/SBB0001054700000000"/>
    <s v="ger"/>
    <s v="1835"/>
    <x v="0"/>
    <s v="Berlin; Berlin"/>
    <s v="empty"/>
    <x v="0"/>
  </r>
  <r>
    <s v="Récreátions physique"/>
    <s v="Castelli, Horace; Castillon, A."/>
    <s v="Kinder- und Jugendbücher"/>
    <s v="Hachette"/>
    <x v="0"/>
    <s v="PPN742250377"/>
    <x v="697"/>
    <s v="http://resolver.staatsbibliothek-berlin.de/SBB0000D0CE00000000"/>
    <s v="fre"/>
    <s v="1867"/>
    <x v="0"/>
    <s v="Paris"/>
    <s v="https://content.staatsbibliothek-berlin.de/dc/742250377.ocr.zip"/>
    <x v="1"/>
  </r>
  <r>
    <s v="Der Thiergarten zu Lilienthal; ein unterhaltendes naturgeschichtliches Bilder- u. Lesebuch für Knaben und Mädchen"/>
    <s v="Haas, Meno; Rockstroh, H."/>
    <s v="Kinder- und Jugendbücher"/>
    <s v="Amelang"/>
    <x v="0"/>
    <s v="PPN770493955"/>
    <x v="698"/>
    <s v="http://resolver.staatsbibliothek-berlin.de/SBB000104D500000000"/>
    <s v="ger"/>
    <s v="1829"/>
    <x v="0"/>
    <s v="Berlin"/>
    <s v="empty"/>
    <x v="0"/>
  </r>
  <r>
    <s v="Geographie Des Enfans, Ou Methode Abregée De La Geographie; Divisée par Leçons; avec la Liste des principales Cartes nécessaires aux Jeunes gens"/>
    <s v="Lenglet du Fresnoy, Nicolas"/>
    <s v="Kinder- und Jugendbücher"/>
    <s v="Chez De Bure l'aîné, à S. Paul; Chez Rollin fils, à S. Athanase"/>
    <x v="0"/>
    <s v="PPN780444280"/>
    <x v="699"/>
    <s v="http://resolver.staatsbibliothek-berlin.de/SBB000153B200000000"/>
    <s v="fre"/>
    <s v="1740"/>
    <x v="0"/>
    <s v="A Paris"/>
    <s v="empty"/>
    <x v="0"/>
  </r>
  <r>
    <s v="Räthselnüßchen nebst Nußknacker zum Aufknacken für brave, dickbackige Kinder"/>
    <s v="Richter, Ludwig; Löschke, Traugott"/>
    <s v="Kinder- und Jugendbücher; Historische Drucke"/>
    <s v="Fritzsche"/>
    <x v="0"/>
    <s v="PPN766687295"/>
    <x v="700"/>
    <s v="http://resolver.staatsbibliothek-berlin.de/SBB0000F07B00000000"/>
    <s v="ger"/>
    <s v="1849"/>
    <x v="0"/>
    <s v="Leipzig"/>
    <s v="empty"/>
    <x v="0"/>
  </r>
  <r>
    <s v="Die Sänger im Frühlingshaine, oder Beschreibung der vorzüglichsten einheimischen Sangvögel; Erzählungen und Gedichte über dieselben, zur Belehrung und Warnung vor Mißhandlung der Vögel und ihrer Brut"/>
    <s v="Krummacher, F. A.; Kügelgen, Wilhelm; Kamp, Hermann Adam"/>
    <s v="Kinder- und Jugendbücher; Historische Drucke"/>
    <s v="Bädeker"/>
    <x v="0"/>
    <s v="PPN756632560"/>
    <x v="701"/>
    <s v="http://resolver.staatsbibliothek-berlin.de/SBB0000EB6900000000"/>
    <s v="ger"/>
    <s v="1830"/>
    <x v="0"/>
    <s v="Essen"/>
    <s v="empty"/>
    <x v="0"/>
  </r>
  <r>
    <s v="Der Kinderfreund auf dem Lande; ein Geschenk für die ländliche Jugend"/>
    <s v="Schulze, Karl Ludwig"/>
    <s v="Kinder- und Jugendbücher"/>
    <s v="Realschulbuchhandlung"/>
    <x v="0"/>
    <s v="PPN771330588"/>
    <x v="702"/>
    <s v="http://resolver.staatsbibliothek-berlin.de/SBB00012D3B00000000"/>
    <s v="ger"/>
    <s v="1806"/>
    <x v="0"/>
    <s v="Berlin"/>
    <s v="empty"/>
    <x v="0"/>
  </r>
  <r>
    <s v="Die Wunder der Natur und die Wunderwerke der Welt, oder Vater Brissons Unterhaltungen mit seinen Kindern über Natur- und Kunstmerkwürdigkeiten; Ein physikalisches und belehrendes Bilderbuch ; Mit 32 colorirten Abbildungen"/>
    <s v="Müller, Heinrich"/>
    <s v="Kinder- und Jugendbücher; Historische Drucke"/>
    <s v="Herold"/>
    <x v="0"/>
    <s v="PPN77028230X"/>
    <x v="703"/>
    <s v="http://resolver.staatsbibliothek-berlin.de/SBB000103DE00000000"/>
    <s v="ger"/>
    <s v="1831"/>
    <x v="0"/>
    <s v="Hamburg"/>
    <s v="empty"/>
    <x v="0"/>
  </r>
  <r>
    <s v="Berufswahl; die vier Fakultäten"/>
    <m/>
    <s v="Kinder- und Jugendbücher; Historische Drucke"/>
    <s v="Union Dt. Verlagsges."/>
    <x v="0"/>
    <s v="PPN744070074"/>
    <x v="704"/>
    <s v="http://resolver.staatsbibliothek-berlin.de/SBB0000D53000000000"/>
    <s v="ger"/>
    <s v="1900"/>
    <x v="0"/>
    <s v="Stuttgart [u.a.]"/>
    <s v="https://content.staatsbibliothek-berlin.de/dc/744070074.ocr.zip"/>
    <x v="1"/>
  </r>
  <r>
    <s v="Der Thiergarten; eine Aufforderung an d. Jugend zu heiterer Betrachtung d. lebendigen Natur ; Text nach d. neuesten u. besten Hilfsquellen d. Naturwiss."/>
    <s v="Canton, Gustav"/>
    <s v="Kinder- und Jugendbücher; Historische Drucke"/>
    <s v="Scholz"/>
    <x v="0"/>
    <s v="PPN749919507"/>
    <x v="705"/>
    <s v="http://resolver.staatsbibliothek-berlin.de/SBB0000E19800000000"/>
    <s v="ger"/>
    <s v="1860"/>
    <x v="0"/>
    <s v="Mainz"/>
    <s v="https://content.staatsbibliothek-berlin.de/dc/749919507.ocr.zip"/>
    <x v="1"/>
  </r>
  <r>
    <s v="Niedere Pflanzen"/>
    <s v="Timm, R."/>
    <s v="Kinder- und Jugendbücher"/>
    <s v="Quelle &amp; Meyer"/>
    <x v="0"/>
    <s v="PPN745115985"/>
    <x v="706"/>
    <s v="http://resolver.staatsbibliothek-berlin.de/SBB0000D59A00000000"/>
    <s v="ger"/>
    <s v="1909"/>
    <x v="0"/>
    <s v="Leipzig"/>
    <s v="https://content.staatsbibliothek-berlin.de/dc/745115985.ocr.zip"/>
    <x v="1"/>
  </r>
  <r>
    <s v="Die kleinen Freunde der Naturgeschichte"/>
    <s v="Höpfner, Adolf Friedrich"/>
    <s v="Kinder- und Jugendbücher; Historische Drucke"/>
    <s v="Wittekindt"/>
    <x v="1"/>
    <s v="PPN756359821"/>
    <x v="707"/>
    <s v="http://resolver.staatsbibliothek-berlin.de/SBB0000EA6200000000"/>
    <s v="ger"/>
    <s v="1802"/>
    <x v="0"/>
    <s v="Eisenach"/>
    <s v="empty"/>
    <x v="0"/>
  </r>
  <r>
    <s v="Reisen der Zöglinge zu Schnepfenthal"/>
    <s v="Salzmann, Christian Gotthilf"/>
    <s v="Kinder- und Jugendbücher; Historische Drucke"/>
    <s v="Wohler"/>
    <x v="1"/>
    <s v="PPN771065000"/>
    <x v="708"/>
    <s v="http://resolver.staatsbibliothek-berlin.de/SBB00010AAF00000000"/>
    <s v="ger"/>
    <s v="1800"/>
    <x v="0"/>
    <s v="Ulm"/>
    <s v="empty"/>
    <x v="0"/>
  </r>
  <r>
    <s v="Aus dem Leben der Insekten"/>
    <s v="Kriete, Fritz; Rabes, Otto; Buckley, Arabella B."/>
    <s v="Kinder- und Jugendbücher"/>
    <s v="Gesenius"/>
    <x v="2"/>
    <s v="PPN743947525"/>
    <x v="709"/>
    <s v="http://resolver.staatsbibliothek-berlin.de/SBB0000D38B00070000"/>
    <s v="ger"/>
    <s v="1911"/>
    <x v="0"/>
    <s v="Halle a. S."/>
    <s v="https://content.staatsbibliothek-berlin.de/dc/743947525.ocr.zip"/>
    <x v="1"/>
  </r>
  <r>
    <s v="Reisen der Zöglinge zu Schnepfenthal"/>
    <s v="Salzmann, Christian Gotthilf"/>
    <s v="Kinder- und Jugendbücher; Historische Drucke"/>
    <s v="Wohler"/>
    <x v="2"/>
    <s v="PPN771065396"/>
    <x v="710"/>
    <s v="http://resolver.staatsbibliothek-berlin.de/SBB00010AAF00010000"/>
    <s v="ger"/>
    <s v="1800"/>
    <x v="0"/>
    <s v="Ulm"/>
    <s v="empty"/>
    <x v="0"/>
  </r>
  <r>
    <s v="Die Feierstunde, ein Buch zur Unterhaltung und Belehrung für Jedermann, besonders auch für die zu bildende Jugend in Städten und auf dem Lande. [..., langer Erscheinungshinweis]"/>
    <s v="Conrad, M."/>
    <s v="Kinder- und Jugendbücher"/>
    <s v="Verf.; Ramming"/>
    <x v="1"/>
    <s v="PPN781532248"/>
    <x v="628"/>
    <s v="http://resolver.staatsbibliothek-berlin.de/SBB000155DB00000000"/>
    <s v="ger"/>
    <s v="1834"/>
    <x v="0"/>
    <s v="Dresden; Dresden"/>
    <s v="empty"/>
    <x v="0"/>
  </r>
  <r>
    <s v="Entdeckungsreisen in der Heimat; mit seinen jungen Freunden unternommen"/>
    <s v="Wagner, Hermann"/>
    <s v="Kinder- und Jugendbücher; Historische Drucke"/>
    <s v="Spamer"/>
    <x v="1"/>
    <s v="PPN740908049"/>
    <x v="711"/>
    <s v="http://resolver.staatsbibliothek-berlin.de/SBB0000CED800000000"/>
    <s v="ger"/>
    <s v="1874"/>
    <x v="0"/>
    <s v="Leipzig"/>
    <s v="empty"/>
    <x v="0"/>
  </r>
  <r>
    <s v="Les récréations instructives"/>
    <s v="Delbrück, Jules"/>
    <s v="Kinder- und Jugendbücher"/>
    <s v="Hachette"/>
    <x v="2"/>
    <s v="PPN771561814"/>
    <x v="712"/>
    <s v="http://resolver.staatsbibliothek-berlin.de/SBB00012D8100010000"/>
    <s v="fre"/>
    <s v="1860"/>
    <x v="0"/>
    <s v="Paris"/>
    <s v="https://content.staatsbibliothek-berlin.de/dc/771561814.ocr.zip"/>
    <x v="1"/>
  </r>
  <r>
    <s v="Tiere und Pflanzen in Wald und Feld"/>
    <s v="Kriete, Fritz; Rabes, Otto; Buckley, Arabella B."/>
    <s v="Kinder- und Jugendbücher"/>
    <s v="Gesenius"/>
    <x v="2"/>
    <s v="PPN743884388"/>
    <x v="713"/>
    <s v="http://resolver.staatsbibliothek-berlin.de/SBB0000D38B00010000"/>
    <s v="ger"/>
    <s v="1910"/>
    <x v="0"/>
    <s v="Halle a. d. Saale"/>
    <s v="https://content.staatsbibliothek-berlin.de/dc/743884388.ocr.zip"/>
    <x v="1"/>
  </r>
  <r>
    <s v="Handbuch der Naturgeschichte; für die gebildeten Stände, Gymnasien und Schulen besonders in Hinsicht auf Geographie ausgearbeitet"/>
    <s v="Stein, Christian Gottfr. Dan."/>
    <s v="Kinder- und Jugendbücher"/>
    <s v="Hinrichs"/>
    <x v="1"/>
    <s v="PPN74633513X"/>
    <x v="714"/>
    <s v="http://resolver.staatsbibliothek-berlin.de/SBB0000D8C600000000"/>
    <s v="ger"/>
    <s v="1812"/>
    <x v="0"/>
    <s v="Leipzig"/>
    <s v="empty"/>
    <x v="0"/>
  </r>
  <r>
    <s v="Naturgeschichte für die deutsche Jugend"/>
    <s v="Hochstetter, Ch. F.; Gebauer, Christian August"/>
    <s v="Kinder- und Jugendbücher; Historische Drucke"/>
    <s v="Mäcken"/>
    <x v="1"/>
    <s v="PPN750690755"/>
    <x v="715"/>
    <s v="http://resolver.staatsbibliothek-berlin.de/SBB0000E39700000000"/>
    <s v="ger"/>
    <s v="1833"/>
    <x v="0"/>
    <s v="Reutlingen"/>
    <s v="empty"/>
    <x v="0"/>
  </r>
  <r>
    <s v="Kupfersammlung zur Funk'schen Naturgeschichte; zum Schulgebrauch"/>
    <m/>
    <s v="Kinder- und Jugendbücher; Historische Drucke"/>
    <s v="Schulbuchhandlung"/>
    <x v="1"/>
    <s v="PPN756636841"/>
    <x v="716"/>
    <s v="http://resolver.staatsbibliothek-berlin.de/SBB0000EB7200000000"/>
    <s v="ger"/>
    <s v="1795"/>
    <x v="0"/>
    <s v="Braunschweig"/>
    <s v="empty"/>
    <x v="0"/>
  </r>
  <r>
    <s v="..., welche die Botanik und Mineralogie enthält"/>
    <s v="Schlez, Johann Ferdinand; Rau, Gottlieb Martin Wilhelm Ludwig"/>
    <s v="Kinder- und Jugendbücher"/>
    <s v="Class"/>
    <x v="2"/>
    <s v="PPN770179568"/>
    <x v="717"/>
    <s v="http://resolver.staatsbibliothek-berlin.de/SBB0001035A00020000"/>
    <s v="ger"/>
    <s v="1824"/>
    <x v="0"/>
    <s v="Heilbronn am Neckar [u.a.]"/>
    <s v="empty"/>
    <x v="0"/>
  </r>
  <r>
    <s v="Der mathematische Jugendfreund; arithmetrische Abtheilung"/>
    <s v="Hoffmann, Joh. Jos. Ign."/>
    <s v="Kinder- und Jugendbücher"/>
    <s v="Kupferberg"/>
    <x v="1"/>
    <s v="PPN746223781"/>
    <x v="718"/>
    <s v="http://resolver.staatsbibliothek-berlin.de/SBB0000D83300000000"/>
    <s v="ger"/>
    <s v="1825"/>
    <x v="0"/>
    <s v="Mainz"/>
    <s v="empty"/>
    <x v="0"/>
  </r>
  <r>
    <s v="Der physikalische Kinderfreund"/>
    <s v="Poppe, Johann Heinrich Moritz"/>
    <s v="Kinder- und Jugendbücher; Historische Drucke"/>
    <s v="Sommer"/>
    <x v="2"/>
    <s v="PPN751007447"/>
    <x v="719"/>
    <s v="http://resolver.staatsbibliothek-berlin.de/SBB0000E41600000000"/>
    <s v="ger"/>
    <s v="1801"/>
    <x v="0"/>
    <s v="Leipzig"/>
    <s v="empty"/>
    <x v="0"/>
  </r>
  <r>
    <s v="L - Z"/>
    <s v="Müller, Cornelius; Kraft, Friedrich Karl"/>
    <s v="Kinder- und Jugendbücher; Historische Drucke"/>
    <s v="Herold"/>
    <x v="2"/>
    <s v="PPN768209382"/>
    <x v="720"/>
    <s v="http://resolver.staatsbibliothek-berlin.de/SBB0000F5A500020000"/>
    <s v="ger"/>
    <s v="1853"/>
    <x v="0"/>
    <s v="Hamburg"/>
    <s v="https://content.staatsbibliothek-berlin.de/dc/768209382.ocr.zip"/>
    <x v="1"/>
  </r>
  <r>
    <s v="Naturstudien"/>
    <s v="Masius, Hermann"/>
    <s v="Kinder- und Jugendbücher; Historische Drucke"/>
    <s v="Brandstetter"/>
    <x v="2"/>
    <s v="PPN756453623"/>
    <x v="721"/>
    <s v="http://resolver.staatsbibliothek-berlin.de/SBB0000EAA400020000"/>
    <s v="ger"/>
    <s v="1857"/>
    <x v="0"/>
    <s v="Leipzig"/>
    <s v="https://content.staatsbibliothek-berlin.de/dc/756453623.ocr.zip"/>
    <x v="1"/>
  </r>
  <r>
    <s v="Die Natur in Bildern; ein belehrendes u. unterhaltendes Bilderbuch zum Behufe e. naturgemäßen Entwickl. u. Bildung d. Verstandes u. Gemüthes d. Kinder ; mit sehr vielen Scenen aus d. Natur, u. 350 Abb. einzelner naturhist. Gegenstände"/>
    <s v="Pflanz, Josef Anton"/>
    <s v="Kinder- und Jugendbücher; Historische Drucke"/>
    <s v="Hallberg"/>
    <x v="1"/>
    <s v="PPN766737225"/>
    <x v="722"/>
    <s v="http://resolver.staatsbibliothek-berlin.de/SBB0000F0D700000000"/>
    <s v="ger"/>
    <s v="1850"/>
    <x v="0"/>
    <s v="Stuttgart"/>
    <s v="empty"/>
    <x v="0"/>
  </r>
  <r>
    <s v="Ireland"/>
    <s v="Pinnock, William"/>
    <s v="Kinder- und Jugendbücher; Historische Drucke"/>
    <s v="Whittaker"/>
    <x v="2"/>
    <s v="PPN768668794"/>
    <x v="723"/>
    <s v="http://resolver.staatsbibliothek-berlin.de/SBB0000F6EC00030000"/>
    <s v="eng"/>
    <s v="1834"/>
    <x v="0"/>
    <s v="London"/>
    <s v="empty"/>
    <x v="0"/>
  </r>
  <r>
    <s v="Das Buch der Geologie; Naturgeschichte der Erde in allgemein verständlicher Darstellung für alle Freunde dieser Wissenschaft"/>
    <s v="Ludwig, Rudolph"/>
    <s v="Kinder- und Jugendbücher"/>
    <s v="Spamer"/>
    <x v="1"/>
    <s v="PPN742495051"/>
    <x v="724"/>
    <s v="http://resolver.staatsbibliothek-berlin.de/SBB0000D1C000000000"/>
    <s v="ger"/>
    <s v="1861"/>
    <x v="0"/>
    <s v="Leipzig"/>
    <s v="empty"/>
    <x v="0"/>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s v="Schulbuchhandlung"/>
    <x v="0"/>
    <s v="PPN812334108"/>
    <x v="588"/>
    <s v="http://resolver.staatsbibliothek-berlin.de/SBB0001884400000000"/>
    <s v="ger"/>
    <s v="1800"/>
    <x v="2"/>
    <s v="Braunschweig"/>
    <s v="empty"/>
    <x v="0"/>
  </r>
  <r>
    <s v="Von Spanien, Portugal, Frankreich, und Italien. Nebst einer Melodie nach Belieben beym Claviere zu singen"/>
    <s v="Weigang, Johann Karl Gottlob Willhelm"/>
    <s v="Kinder- und Jugendbücher; Historische Drucke; VD18 digital"/>
    <s v="Müller"/>
    <x v="2"/>
    <s v="PPN771071671"/>
    <x v="725"/>
    <s v="http://resolver.staatsbibliothek-berlin.de/SBB00010C0200010000"/>
    <s v="ger"/>
    <s v="1796"/>
    <x v="1"/>
    <s v="Schweidnitz"/>
    <s v="empty"/>
    <x v="0"/>
  </r>
  <r>
    <s v="Erste 53 Tafeln"/>
    <s v="Wolke, Christian Heinrich; Rossmäßler, Johann August"/>
    <s v="Kinder- und Jugendbücher; Historische Drucke; VD18 digital"/>
    <s v="Crusius"/>
    <x v="2"/>
    <s v="PPN757224881"/>
    <x v="726"/>
    <s v="http://resolver.staatsbibliothek-berlin.de/SBB0000ED3F00010000"/>
    <s v="ger"/>
    <s v="1782"/>
    <x v="1"/>
    <s v="Leipzig"/>
    <s v="empty"/>
    <x v="0"/>
  </r>
  <r>
    <s v="In 47 Kupfertafeln"/>
    <s v="Wolke, Christian Heinrich; Rossmäßler, Johann August"/>
    <s v="Kinder- und Jugendbücher; Historische Drucke; VD18 digital"/>
    <s v="Crusius"/>
    <x v="2"/>
    <s v="PPN757225179"/>
    <x v="727"/>
    <s v="http://resolver.staatsbibliothek-berlin.de/SBB0000ED3F00020000"/>
    <s v="ger"/>
    <s v="1787"/>
    <x v="1"/>
    <s v="Leipzig"/>
    <s v="empty"/>
    <x v="0"/>
  </r>
  <r>
    <s v="Geographie in Versen; ein ersprießliches Hülfsmittel für die Jugend zur leichtern Erlernung der Geographie"/>
    <s v="Weigang, Johann Karl Gottlob Willhelm"/>
    <s v="Kinder- und Jugendbücher; Historische Drucke; VD18 digital"/>
    <s v="Müller"/>
    <x v="1"/>
    <s v="PPN771071116"/>
    <x v="728"/>
    <s v="http://resolver.staatsbibliothek-berlin.de/SBB00010C0200000000"/>
    <s v="ger"/>
    <s v="1796"/>
    <x v="1"/>
    <s v="Schweidnitz"/>
    <s v="empty"/>
    <x v="0"/>
  </r>
  <r>
    <s v="Beschreibung der zum Elementarwerk gehörigen und von Daniel Chodowiecki (bis auf 18) gezeichneten hundert Kupfertafeln, enthaltend die Methoden durch welche der Jugend auf eine leichte und angeneme Weise Kenntnisse der Sachen und Sprachen zugleich können mitgeteilt werden"/>
    <s v="Wolke, Christian Heinrich"/>
    <s v="Kinder- und Jugendbücher; Historische Drucke; VD18 digital"/>
    <s v="Crusius"/>
    <x v="1"/>
    <s v="PPN757224652"/>
    <x v="729"/>
    <s v="http://resolver.staatsbibliothek-berlin.de/SBB0000ED3F00000000"/>
    <s v="ger"/>
    <s v="1782"/>
    <x v="1"/>
    <s v="Leipzig"/>
    <s v="empty"/>
    <x v="0"/>
  </r>
  <r>
    <s v="Ein Schock Weihnachtsnüsse; nebst zugehörigem Nussnacker für Kinder und Erwachsene"/>
    <s v="Schulze, Franz Eilhard"/>
    <s v="Kinder- und Jugendbücher; Historische Drucke"/>
    <s v="Fiedler"/>
    <x v="0"/>
    <s v="PPN745599478"/>
    <x v="730"/>
    <s v="http://resolver.staatsbibliothek-berlin.de/SBB0000D6FA00000000"/>
    <s v="ger"/>
    <s v="1904"/>
    <x v="0"/>
    <s v="Leipzig"/>
    <s v="https://content.staatsbibliothek-berlin.de/dc/745599478.ocr.zip"/>
    <x v="1"/>
  </r>
  <r>
    <s v="Kleine Sternkunde; mit 73 Abb."/>
    <m/>
    <s v="Historische Drucke"/>
    <s v="Union Dt. Verlagsges."/>
    <x v="0"/>
    <s v="PPN741281317"/>
    <x v="731"/>
    <s v="http://resolver.staatsbibliothek-berlin.de/SBB0000CF8100000000"/>
    <s v="ger"/>
    <s v="1899"/>
    <x v="0"/>
    <s v="Stuttgart [u.a.]"/>
    <s v="https://content.staatsbibliothek-berlin.de/dc/741281317.ocr.zip"/>
    <x v="1"/>
  </r>
  <r>
    <s v="Neuestes Bilderbuch zur Belehrung und Unterhaltung; [500 illuminierte Abbildungen auf 28 Tafeln und colorirtem Titel, mit einer Weltkarte und ausführlicher Beschreibung in deutscher, französischer und englischer Sprache]"/>
    <m/>
    <s v="Kinder- und Jugendbücher; Historische Drucke"/>
    <s v="Engelhorn &amp; Hochdanz"/>
    <x v="0"/>
    <s v="PPN749904984"/>
    <x v="732"/>
    <s v="http://resolver.staatsbibliothek-berlin.de/SBB0000E17100000000"/>
    <s v="ger"/>
    <s v="1848"/>
    <x v="0"/>
    <s v="Stuttgart"/>
    <s v="empty"/>
    <x v="0"/>
  </r>
  <r>
    <s v="Zeichenapparate für das technische Zeichnen; nebst Anleitung für den Gebrauch der Zeicheninstrumente ; nebst Anhang: Das Kolorieren von Plänen ; ein Beitrag zur Förderung der Handfertigkeit in der Familie"/>
    <s v="Konwiczka, Hans"/>
    <s v="Kinder- und Jugendbücher"/>
    <s v="Beyer"/>
    <x v="0"/>
    <s v="PPN745731295"/>
    <x v="733"/>
    <s v="http://resolver.staatsbibliothek-berlin.de/SBB0000D74200000000"/>
    <s v="ger"/>
    <s v="1909"/>
    <x v="0"/>
    <s v="Leipzig"/>
    <s v="https://content.staatsbibliothek-berlin.de/dc/745731295.ocr.zip"/>
    <x v="1"/>
  </r>
  <r>
    <s v="Kleines Bilder A. B. C."/>
    <s v="Kästner, Christian August Leberecht"/>
    <s v="Kinder- und Jugendbücher; Historische Drucke"/>
    <s v="Cnobloch"/>
    <x v="0"/>
    <s v="PPN767036271"/>
    <x v="734"/>
    <s v="http://resolver.staatsbibliothek-berlin.de/SBB0000F1AE00000000"/>
    <s v="ger"/>
    <s v="1832"/>
    <x v="0"/>
    <s v="Leipzig"/>
    <s v="empty"/>
    <x v="0"/>
  </r>
  <r>
    <s v="Kartiny iz estestvennoj istorii; s nazvanijami na trech jazykach"/>
    <m/>
    <s v="Kinder- und Jugendbücher"/>
    <s v="Berndt"/>
    <x v="0"/>
    <s v="PPN74407780X"/>
    <x v="735"/>
    <s v="http://resolver.staatsbibliothek-berlin.de/SBB0000D54100000000"/>
    <s v="fre"/>
    <s v="1880"/>
    <x v="0"/>
    <s v="Odessa"/>
    <s v="https://content.staatsbibliothek-berlin.de/dc/74407780X.ocr.zip"/>
    <x v="1"/>
  </r>
  <r>
    <s v="Heinrich Rebau's Naturgeschichte für Schule und Haus; eine gemeinfaßliche und ausführliche Beschreibung aller drei Reiche der Natur"/>
    <s v="Jäger, Gustav; Wagner, Hermann; Fraas, O.; Rebau, Heinrich"/>
    <s v="Kinder- und Jugendbücher"/>
    <s v="Hoffmann &lt;Thienemann&gt;"/>
    <x v="0"/>
    <s v="PPN743980093"/>
    <x v="736"/>
    <s v="http://resolver.staatsbibliothek-berlin.de/SBB0000D4E500000000"/>
    <s v="ger"/>
    <s v="1871"/>
    <x v="0"/>
    <s v="Stuttgart"/>
    <s v="https://content.staatsbibliothek-berlin.de/dc/743980093.ocr.zip"/>
    <x v="1"/>
  </r>
  <r>
    <s v="Naturgeschichte für Kinder, von M. Georg Christian Raff, ordentlichem Lehrer der Geschcihte und Geographie auf dem Lyceum zu Göttingen"/>
    <s v="Raff, Georg Christian"/>
    <s v="Kinder- und Jugendbücher; Historische Drucke"/>
    <s v="Dieterich"/>
    <x v="0"/>
    <s v="PPN751302775"/>
    <x v="737"/>
    <s v="http://resolver.staatsbibliothek-berlin.de/SBB0000E53100000000"/>
    <s v="ger"/>
    <s v="1833"/>
    <x v="0"/>
    <s v="Göttingen"/>
    <s v="empty"/>
    <x v="0"/>
  </r>
  <r>
    <s v="Butterflies and moths; shown to the children ; 48 coloured pictures"/>
    <s v="Wood, Theodore; Kelman, Janet Harvey"/>
    <s v="Kinder- und Jugendbücher; Historische Drucke"/>
    <s v="Jack"/>
    <x v="0"/>
    <s v="PPN743881400"/>
    <x v="738"/>
    <s v="http://resolver.staatsbibliothek-berlin.de/SBB0000D37E00000000"/>
    <s v="eng"/>
    <s v="1909"/>
    <x v="0"/>
    <s v="London [u.a.]"/>
    <s v="https://content.staatsbibliothek-berlin.de/dc/743881400.ocr.zip"/>
    <x v="1"/>
  </r>
  <r>
    <s v="Arbeiten mit Zigarrenkisten; allerhand Winke und Anregungen für fleissige Hände"/>
    <s v="Moser-Naunhof, F."/>
    <s v="Historische Drucke"/>
    <s v="Union Dt. Verlagsges."/>
    <x v="0"/>
    <s v="PPN745601456"/>
    <x v="739"/>
    <s v="http://resolver.staatsbibliothek-berlin.de/SBB0000D70000000000"/>
    <s v="ger"/>
    <s v="1911"/>
    <x v="0"/>
    <s v="Berlin [u.a.]; Stuttgart"/>
    <s v="https://content.staatsbibliothek-berlin.de/dc/745601456.ocr.zip"/>
    <x v="1"/>
  </r>
  <r>
    <s v="Bewundernswürdige Anecdoten von Thieren; zur Belehrung und Unterhaltung für die Jugend beiderlei Geschlechts ; mit 1 Kupfer"/>
    <m/>
    <s v="Kinder- und Jugendbücher; Historische Drucke"/>
    <s v="Friese"/>
    <x v="0"/>
    <s v="PPN770154557"/>
    <x v="740"/>
    <s v="http://resolver.staatsbibliothek-berlin.de/SBB0001033200000000"/>
    <s v="ger"/>
    <s v="1810"/>
    <x v="0"/>
    <s v="Pirna"/>
    <s v="empty"/>
    <x v="0"/>
  </r>
  <r>
    <s v="Der kleine Papparbeiter oder deutliche Anweisung in Pappe zu arbeiten für Kinder"/>
    <s v="Kerndörffer, Heinrich August"/>
    <s v="Kinder- und Jugendbücher; Historische Drucke"/>
    <s v="Friese"/>
    <x v="0"/>
    <s v="PPN766720330"/>
    <x v="741"/>
    <s v="http://resolver.staatsbibliothek-berlin.de/SBB0000F0AE00000000"/>
    <s v="ger"/>
    <s v="1815"/>
    <x v="0"/>
    <s v="Pirna"/>
    <s v="empty"/>
    <x v="0"/>
  </r>
  <r>
    <s v="La vie des fleurs"/>
    <s v="Stahl, P.-J.; Noel, Eugène"/>
    <s v="Kinder- und Jugendbücher"/>
    <s v="Hetzel"/>
    <x v="0"/>
    <s v="PPN74396683X"/>
    <x v="742"/>
    <s v="http://resolver.staatsbibliothek-berlin.de/SBB0000D4BF00000000"/>
    <s v="fre"/>
    <s v="1863"/>
    <x v="0"/>
    <s v="Paris"/>
    <s v="https://content.staatsbibliothek-berlin.de/dc/74396683X.ocr.zip"/>
    <x v="1"/>
  </r>
  <r>
    <s v="Spiegel der Natur; ein Lesebuch zur Belehrung und Unterhaltung"/>
    <m/>
    <s v="Kinder- und Jugendbücher"/>
    <s v="Palm &amp; Enke &lt;Enke&gt;"/>
    <x v="0"/>
    <s v="PPN746688547"/>
    <x v="743"/>
    <s v="http://resolver.staatsbibliothek-berlin.de/SBB0000DB9300000000"/>
    <s v="ger"/>
    <s v="1854"/>
    <x v="0"/>
    <s v="Erlangen"/>
    <s v="https://content.staatsbibliothek-berlin.de/dc/746688547.ocr.zip"/>
    <x v="1"/>
  </r>
  <r>
    <s v="Naturschutz, Haus und Schule"/>
    <s v="Knauer, Friedrich"/>
    <s v="Kinder- und Jugendbücher"/>
    <s v="Manz"/>
    <x v="0"/>
    <s v="PPN744748682"/>
    <x v="744"/>
    <s v="http://resolver.staatsbibliothek-berlin.de/SBB0000D56600000000"/>
    <s v="ger"/>
    <s v="1912"/>
    <x v="0"/>
    <s v="Regensburg"/>
    <s v="https://content.staatsbibliothek-berlin.de/dc/744748682.ocr.zip"/>
    <x v="1"/>
  </r>
  <r>
    <s v="Der lustige Maler; ein humoristisches Malbuch mit lustigen Versen"/>
    <s v="Rösler, Franz"/>
    <s v="Kinder- und Jugendbücher; Historische Drucke"/>
    <s v="Hahn"/>
    <x v="0"/>
    <s v="PPN745601928"/>
    <x v="745"/>
    <s v="http://resolver.staatsbibliothek-berlin.de/SBB0000D70100000000"/>
    <s v="ger"/>
    <s v="1907"/>
    <x v="0"/>
    <s v="Leipzig"/>
    <s v="https://content.staatsbibliothek-berlin.de/dc/745601928.ocr.zip"/>
    <x v="1"/>
  </r>
  <r>
    <s v="Naturgeschichte für Kinder, von M. Georg Christian Raff, ordentlichen Lehrer der Geschichte und Geographie auf dem Lyceum zu Göttingen. Mit Vierzehn Kupfertafeln"/>
    <s v="Meyer, Friedrich Albrecht Anton; Raff, Georg Christian"/>
    <s v="Kinder- und Jugendbücher; Historische Drucke"/>
    <s v="Enßlin"/>
    <x v="0"/>
    <s v="PPN749775750"/>
    <x v="746"/>
    <s v="http://resolver.staatsbibliothek-berlin.de/SBB0000E0B400000000"/>
    <s v="ger"/>
    <s v="1820"/>
    <x v="0"/>
    <s v="Reutlingen"/>
    <s v="empty"/>
    <x v="0"/>
  </r>
  <r>
    <s v="Kurze Darstellung des Planetensystems unserer Sonne, so weit es für den etwas reifern Verstand der Jugend, aber ohne mathematische Kenntnisse begreiflich ist; zur weitern Erklärung beym mündlichen Unterricht entworfen"/>
    <s v="Schulze, Gottlob Leberecht"/>
    <s v="Kinder- und Jugendbücher; Historische Drucke"/>
    <s v="Fulde"/>
    <x v="0"/>
    <s v="PPN751183733"/>
    <x v="747"/>
    <s v="http://resolver.staatsbibliothek-berlin.de/SBB0000E4FD00000000"/>
    <s v="ger"/>
    <s v="1808"/>
    <x v="0"/>
    <s v="Schneeberg"/>
    <s v="empty"/>
    <x v="0"/>
  </r>
  <r>
    <s v="Großes Räthselbuch [Rätselbuch]; für die reifere Jugend ; mit Titelbild"/>
    <s v="Enslin, Karl"/>
    <s v="Kinder- und Jugendbücher; Historische Drucke"/>
    <s v="Chelius"/>
    <x v="0"/>
    <s v="PPN745597742"/>
    <x v="748"/>
    <s v="http://resolver.staatsbibliothek-berlin.de/SBB0000D6F400000000"/>
    <s v="ger"/>
    <s v="1872"/>
    <x v="0"/>
    <s v="Stuttgart"/>
    <s v="https://content.staatsbibliothek-berlin.de/dc/745597742.ocr.zip"/>
    <x v="1"/>
  </r>
  <r>
    <s v="Das Leben der Natur; eine Vorschule der Naturgeschichte ; Lesebuch für Schulen und Familien"/>
    <s v="Wilmsen, Friedrich Philipp"/>
    <s v="Kinder- und Jugendbücher"/>
    <s v="Herbig"/>
    <x v="0"/>
    <s v="PPN770076645"/>
    <x v="749"/>
    <s v="http://resolver.staatsbibliothek-berlin.de/SBB000102A200000000"/>
    <s v="ger"/>
    <s v="1827"/>
    <x v="0"/>
    <s v="Berlin"/>
    <s v="empty"/>
    <x v="0"/>
  </r>
  <r>
    <s v="Wen soll ich malen?; Ein Bilderbuch"/>
    <s v="Probst, Hans"/>
    <s v="Kinder- und Jugendbücher"/>
    <s v="Braun &amp; Schneider"/>
    <x v="0"/>
    <s v="PPN746148534"/>
    <x v="750"/>
    <s v="http://resolver.staatsbibliothek-berlin.de/SBB0000D81600000000"/>
    <s v="ger"/>
    <s v="1912"/>
    <x v="0"/>
    <s v="München"/>
    <s v="https://content.staatsbibliothek-berlin.de/dc/746148534.ocr.zip"/>
    <x v="1"/>
  </r>
  <r>
    <s v="Wunder der sinnreichsten Karten- und Rechnungs-Künste, so wie der interessantesten, leicht auszuführenden chemischen, optischen, physikalischen und ökonomischen Zauberkünste; Zum Nutzen und Vergnügen für Jedermann ; Insbesondere auch für lebensfrohe Gesellschaften"/>
    <m/>
    <s v="Kinder- und Jugendbücher; Historische Drucke"/>
    <s v="Bartholomäus"/>
    <x v="0"/>
    <s v="PPN767435958"/>
    <x v="751"/>
    <s v="http://resolver.staatsbibliothek-berlin.de/SBB0000F38200000000"/>
    <s v="ger"/>
    <s v="1840"/>
    <x v="0"/>
    <s v="Erfurt"/>
    <s v="empty"/>
    <x v="0"/>
  </r>
  <r>
    <s v="Mes jolis jeux; album illustré de 675 gravures et de 4 planches en couleurs"/>
    <s v="Brés, H. S."/>
    <s v="Kinder- und Jugendbücher; Historische Drucke"/>
    <s v="Hachette"/>
    <x v="0"/>
    <s v="PPN745136990"/>
    <x v="752"/>
    <s v="http://resolver.staatsbibliothek-berlin.de/SBB0000D5D500000000"/>
    <s v="fre"/>
    <s v="1900"/>
    <x v="0"/>
    <s v="Paris"/>
    <s v="https://content.staatsbibliothek-berlin.de/dc/745136990.ocr.zip"/>
    <x v="1"/>
  </r>
  <r>
    <s v="Münchner Spielbuch für Knaben- wie Mädchen- Volks- und Mittelschulen"/>
    <s v="Weber, G. H."/>
    <s v="Kinder- und Jugendbücher"/>
    <s v="Oldenbourg"/>
    <x v="0"/>
    <s v="PPN745190871"/>
    <x v="753"/>
    <s v="http://resolver.staatsbibliothek-berlin.de/SBB0000D64C00000000"/>
    <s v="ger"/>
    <s v="1907"/>
    <x v="0"/>
    <s v="Berlin; München"/>
    <s v="https://content.staatsbibliothek-berlin.de/dc/745190871.ocr.zip"/>
    <x v="1"/>
  </r>
  <r>
    <s v="The boy's own book of the manufactures &amp; industries of the world"/>
    <s v="Dalziel, George; Dalziel, Edward; Noyce, Elisha"/>
    <s v="Kinder- und Jugendbücher; Historische Drucke"/>
    <s v="Ward [u.a.]"/>
    <x v="0"/>
    <s v="PPN744082358"/>
    <x v="754"/>
    <s v="http://resolver.staatsbibliothek-berlin.de/SBB0000D54A00000000"/>
    <s v="eng"/>
    <s v="1881"/>
    <x v="0"/>
    <s v="London"/>
    <s v="https://content.staatsbibliothek-berlin.de/dc/744082358.ocr.zip"/>
    <x v="1"/>
  </r>
  <r>
    <s v="Wanderungen durch die Natur; Wiese, Moor und Heide"/>
    <s v="Pfendsack, H.; Brüning, Christian Johann Edmund"/>
    <s v="Kinder- und Jugendbücher; Historische Drucke"/>
    <s v="Loewe"/>
    <x v="0"/>
    <s v="PPN741299925"/>
    <x v="755"/>
    <s v="http://resolver.staatsbibliothek-berlin.de/SBB0000CFB000000000"/>
    <s v="ger"/>
    <s v="1910"/>
    <x v="0"/>
    <s v="Stuttgart"/>
    <s v="https://content.staatsbibliothek-berlin.de/dc/741299925.ocr.zip"/>
    <x v="1"/>
  </r>
  <r>
    <s v="Naturgeschichtliche Bilder für Schule und Haus; Zoologie, Botanik, Mineralogie ; 244 Tafeln mit 1060 Holzschnitten und mehr als 1200 Aufgaben"/>
    <s v="Plüss, Benjamin"/>
    <s v="Kinder- und Jugendbücher; Historische Drucke"/>
    <s v="Herder"/>
    <x v="0"/>
    <s v="PPN743881737"/>
    <x v="756"/>
    <s v="http://resolver.staatsbibliothek-berlin.de/SBB0000D38100000000"/>
    <s v="ger"/>
    <s v="1897"/>
    <x v="0"/>
    <s v="Freiburg im Breisgau"/>
    <s v="https://content.staatsbibliothek-berlin.de/dc/743881737.ocr.zip"/>
    <x v="1"/>
  </r>
  <r>
    <s v="Biographien aus der Naturkunde, in ästhetischer Form und religiösem Sinn; nebst e. Vorw. über d. ästhet. Seite d. naturkundl. Unterrichts"/>
    <s v="Grube, August Wilhelm"/>
    <s v="Kinder- und Jugendbücher; Historische Drucke"/>
    <s v="Steinkopf"/>
    <x v="0"/>
    <s v="PPN757122353"/>
    <x v="757"/>
    <s v="http://resolver.staatsbibliothek-berlin.de/SBB0000ECF300000000"/>
    <s v="ger"/>
    <s v="1851"/>
    <x v="0"/>
    <s v="Stuttgart"/>
    <s v="https://content.staatsbibliothek-berlin.de/dc/757122353.ocr.zip"/>
    <x v="1"/>
  </r>
  <r>
    <s v="Entdeckungsreisen in Haus und Hof; mit seinen jungen Freunden unternommen"/>
    <s v="Wagner, Hermann"/>
    <s v="Kinder- und Jugendbücher"/>
    <s v="Spamer"/>
    <x v="0"/>
    <s v="PPN743643984"/>
    <x v="758"/>
    <s v="http://resolver.staatsbibliothek-berlin.de/SBB0000D30900000000"/>
    <s v="ger"/>
    <s v="1892"/>
    <x v="0"/>
    <s v="Leipzig"/>
    <s v="https://content.staatsbibliothek-berlin.de/dc/743643984.ocr.zip"/>
    <x v="1"/>
  </r>
  <r>
    <s v="Reisen der Brüder Schomburgk in Britisch-Guiana; Im Auszug für das größere Publikum und die Jugend bearbeitet"/>
    <s v="Stricker, Wilhelm"/>
    <s v="Kinder- und Jugendbücher; Historische Drucke"/>
    <s v="Auffarth"/>
    <x v="0"/>
    <s v="PPN771015666"/>
    <x v="759"/>
    <s v="http://resolver.staatsbibliothek-berlin.de/SBB00010A6600000000"/>
    <s v="ger"/>
    <s v="1852"/>
    <x v="0"/>
    <s v="Frankfurt am Main"/>
    <s v="https://content.staatsbibliothek-berlin.de/dc/771015666.ocr.zip"/>
    <x v="1"/>
  </r>
  <r>
    <s v="Die Künste des menschlichen Lebens in Beziehung auf Nahrung, Kleidung und Wohnung; In einer Reihe Briefen"/>
    <s v="Michaelis, Christian Friedrich"/>
    <s v="Kinder- und Jugendbücher; Historische Drucke"/>
    <s v="Baumgärtner"/>
    <x v="0"/>
    <s v="PPN750203439"/>
    <x v="760"/>
    <s v="http://resolver.staatsbibliothek-berlin.de/SBB0000E25800000000"/>
    <s v="ger"/>
    <s v="1816"/>
    <x v="0"/>
    <s v="Leipzig"/>
    <s v="empty"/>
    <x v="0"/>
  </r>
  <r>
    <s v="Der junge Elektrotechniker; mit 152 Abb."/>
    <m/>
    <s v="Kinder- und Jugendbücher; Historische Drucke"/>
    <s v="Union Dt. Verlagsges."/>
    <x v="0"/>
    <s v="PPN744085411"/>
    <x v="761"/>
    <s v="http://resolver.staatsbibliothek-berlin.de/SBB0000D55200000000"/>
    <s v="ger"/>
    <s v="1910"/>
    <x v="0"/>
    <s v="Stuttgart [u.a.]"/>
    <s v="https://content.staatsbibliothek-berlin.de/dc/744085411.ocr.zip"/>
    <x v="1"/>
  </r>
  <r>
    <s v="Lord Makartney's Gesandtschaftsreise nach China"/>
    <s v="Körber, Philipp; Makartney, ..."/>
    <s v="Kinder- und Jugendbücher"/>
    <s v="Lotzbeck"/>
    <x v="0"/>
    <s v="PPN770951074"/>
    <x v="762"/>
    <s v="http://resolver.staatsbibliothek-berlin.de/SBB000109FF00000000"/>
    <s v="ger"/>
    <s v="1847"/>
    <x v="0"/>
    <s v="Nürnberg"/>
    <s v="empty"/>
    <x v="0"/>
  </r>
  <r>
    <s v="Kantner's illustrated book of objects, containing over 2000 fine engravings with explanations in English and German"/>
    <m/>
    <s v="Kinder- und Jugendbücher"/>
    <s v="Kantner"/>
    <x v="0"/>
    <s v="PPN746210493"/>
    <x v="763"/>
    <s v="http://resolver.staatsbibliothek-berlin.de/SBB0000D82D00000000"/>
    <s v="ger"/>
    <s v="1887"/>
    <x v="0"/>
    <s v="Reading, Pa."/>
    <s v="https://content.staatsbibliothek-berlin.de/dc/746210493.ocr.zip"/>
    <x v="1"/>
  </r>
  <r>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Schubert, Gotthilf Heinrich"/>
    <s v="Kinder- und Jugendbücher; Historische Drucke"/>
    <s v="Schreiber &amp; Schill"/>
    <x v="0"/>
    <s v="PPN749898577"/>
    <x v="764"/>
    <s v="http://resolver.staatsbibliothek-berlin.de/SBB0000E16300000000"/>
    <s v="ger"/>
    <s v="1855"/>
    <x v="0"/>
    <s v="Enßlingen; Stuttgart"/>
    <s v="https://content.staatsbibliothek-berlin.de/dc/749898577.ocr.zip"/>
    <x v="1"/>
  </r>
  <r>
    <s v="Der Bauerknabe als Mechaniker oder Was Nachdenken thut"/>
    <s v="Heubner, Otto Leonhard; Mayhew, Henry"/>
    <s v="Kinder- und Jugendbücher"/>
    <s v="Kuntze"/>
    <x v="0"/>
    <s v="PPN770455565"/>
    <x v="765"/>
    <s v="http://resolver.staatsbibliothek-berlin.de/SBB0001049300000000"/>
    <s v="ger"/>
    <s v="1859"/>
    <x v="0"/>
    <s v="Dresden"/>
    <s v="https://content.staatsbibliothek-berlin.de/dc/770455565.ocr.zip"/>
    <x v="1"/>
  </r>
  <r>
    <s v="Naturgeschichte für die Jugend beiderlei Geschlechts; Mit 198 Abbildungen auf 24 Tafeln"/>
    <s v="Martin, F."/>
    <s v="Kinder- und Jugendbücher; Historische Drucke"/>
    <s v="Schmidt &amp; Spring"/>
    <x v="0"/>
    <s v="PPN769079733"/>
    <x v="766"/>
    <s v="http://resolver.staatsbibliothek-berlin.de/SBB0000F84400000000"/>
    <s v="ger"/>
    <s v="1844"/>
    <x v="0"/>
    <s v="Stuttgart"/>
    <s v="empty"/>
    <x v="0"/>
  </r>
  <r>
    <s v="Entdeckungsreisen im Wald und auf der Heide; mit seinen lieben jungen Freunden und Freundinnen unternommen ; mit 130 Textabb, 4 Tonbildern, 2 Taf. Naturselbstdr. u. 1 Buntbilde"/>
    <s v="Wagner, Hermann"/>
    <s v="Kinder- und Jugendbücher"/>
    <s v="Spamer"/>
    <x v="0"/>
    <s v="PPN770456723"/>
    <x v="767"/>
    <s v="http://resolver.staatsbibliothek-berlin.de/SBB0001049400000000"/>
    <s v="ger"/>
    <s v="1873"/>
    <x v="0"/>
    <s v="Leipzig"/>
    <s v="https://content.staatsbibliothek-berlin.de/dc/770456723.ocr.zip"/>
    <x v="1"/>
  </r>
  <r>
    <s v="Naturgeschichte der vierfüßigen Thiere für die Jugend ; Mit Kupfern"/>
    <m/>
    <s v="Kinder- und Jugendbücher"/>
    <s v="Campe"/>
    <x v="0"/>
    <s v="PPN77037378X"/>
    <x v="768"/>
    <s v="http://resolver.staatsbibliothek-berlin.de/SBB0001046300000000"/>
    <s v="ger"/>
    <s v="1820"/>
    <x v="0"/>
    <s v="Nürnberg"/>
    <s v="empty"/>
    <x v="0"/>
  </r>
  <r>
    <s v="Kochbüchlein für die Puppenküche; oder erste Anweisung zum Kochen ; für Mädchen von 8 - 14 Jahren"/>
    <s v="Bimbach, Julie; Löffler, Henriette"/>
    <s v="Kinder- und Jugendbücher; Historische Drucke"/>
    <s v="Schreiber"/>
    <x v="0"/>
    <s v="PPN745829740"/>
    <x v="769"/>
    <s v="http://resolver.staatsbibliothek-berlin.de/SBB0000D76100000000"/>
    <s v="ger"/>
    <s v="1884"/>
    <x v="0"/>
    <s v="Eßlingen"/>
    <s v="https://content.staatsbibliothek-berlin.de/dc/745829740.ocr.zip"/>
    <x v="1"/>
  </r>
  <r>
    <s v="Die Jahreszeiten; in Bildern zum Anschauungs-Unterricht für die Jugend in Schule und Haus ; 30 in feinstem Farbendr. ausgeführte Doppelfolio-Taf."/>
    <s v="Streich, Tr. Fr.; Mehl, Hermann"/>
    <s v="Kinder- und Jugendbücher; Historische Drucke"/>
    <s v="Schreiber"/>
    <x v="0"/>
    <s v="PPN770849091"/>
    <x v="770"/>
    <s v="http://resolver.staatsbibliothek-berlin.de/SBB000106FD00000000"/>
    <s v="ger"/>
    <s v="1877"/>
    <x v="0"/>
    <s v="Eßlingen"/>
    <s v="https://content.staatsbibliothek-berlin.de/dc/770849091.ocr.zip"/>
    <x v="1"/>
  </r>
  <r>
    <s v="Naturhistorische Unterhaltungsstunden für Kinder"/>
    <m/>
    <s v="Kinder- und Jugendbücher"/>
    <s v="Rieger"/>
    <x v="0"/>
    <s v="PPN770139299"/>
    <x v="771"/>
    <s v="http://resolver.staatsbibliothek-berlin.de/SBB0001031D00000000"/>
    <s v="ger"/>
    <s v="1801"/>
    <x v="0"/>
    <s v="Augsburg"/>
    <s v="empty"/>
    <x v="0"/>
  </r>
  <r>
    <s v="Wie Auguste und Wilhelmine ihre Puppe erzogen"/>
    <m/>
    <s v="Kinder- und Jugendbücher; Historische Drucke"/>
    <s v="Hasselberg"/>
    <x v="0"/>
    <s v="PPN770801293"/>
    <x v="772"/>
    <s v="http://resolver.staatsbibliothek-berlin.de/SBB000106B000000000"/>
    <s v="ger"/>
    <s v="1841"/>
    <x v="0"/>
    <s v="Berlin"/>
    <s v="empty"/>
    <x v="0"/>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x v="0"/>
    <s v="PPN742491862"/>
    <x v="773"/>
    <s v="http://resolver.staatsbibliothek-berlin.de/SBB0000D1B900000000"/>
    <s v="ger"/>
    <s v="1876"/>
    <x v="0"/>
    <s v="Leipzig"/>
    <s v="https://content.staatsbibliothek-berlin.de/dc/742491862.ocr.zip"/>
    <x v="1"/>
  </r>
  <r>
    <s v="Blicke aus der Schule in das Leben, in die Schöpfung der Welt und in die Kulturgeschichte der Menschheit; ein Buch für Schule und Haus, und ein Handbuch für Lehrer zur Belebung des Unterrichts"/>
    <s v="Pfregner, Joseph"/>
    <s v="Kinder- und Jugendbücher; Historische Drucke"/>
    <s v="Lotzbeck"/>
    <x v="0"/>
    <s v="PPN745863191"/>
    <x v="774"/>
    <s v="http://resolver.staatsbibliothek-berlin.de/SBB0000D78600000000"/>
    <s v="ger"/>
    <s v="1865"/>
    <x v="0"/>
    <s v="Nürnberg"/>
    <s v="https://content.staatsbibliothek-berlin.de/dc/745863191.ocr.zip"/>
    <x v="1"/>
  </r>
  <r>
    <s v="Der kleine Raff, oder Vater Gotthold's Unterhaltungen mit seinen Kindern über die Reiche der Natur; eine Naturgeschichte für die liebe Jugend"/>
    <s v="Beumer, Philipp Jakob"/>
    <s v="Kinder- und Jugendbücher"/>
    <s v="Bagel"/>
    <x v="0"/>
    <s v="PPN770149146"/>
    <x v="775"/>
    <s v="http://resolver.staatsbibliothek-berlin.de/SBB0001032900000000"/>
    <s v="ger"/>
    <s v="1852"/>
    <x v="0"/>
    <s v="Wesel"/>
    <s v="https://content.staatsbibliothek-berlin.de/dc/770149146.ocr.zip"/>
    <x v="1"/>
  </r>
  <r>
    <s v="Anecdotes of animals; Selected by a lady, for the amusement of her children"/>
    <m/>
    <s v="Kinder- und Jugendbücher; Historische Drucke"/>
    <s v="Harvey &amp; Darton"/>
    <x v="0"/>
    <s v="PPN749885475"/>
    <x v="776"/>
    <s v="http://resolver.staatsbibliothek-berlin.de/SBB0000E14E00000000"/>
    <s v="eng"/>
    <s v="1832"/>
    <x v="0"/>
    <s v="London"/>
    <s v="empty"/>
    <x v="0"/>
  </r>
  <r>
    <s v="Soziales Wandern"/>
    <s v="Winter, Max"/>
    <s v="Kinder- und Jugendbücher; Historische Drucke"/>
    <s v="Verl. der Wiener Volksbuchhandlung Brand"/>
    <x v="0"/>
    <s v="PPN770850928"/>
    <x v="777"/>
    <s v="http://resolver.staatsbibliothek-berlin.de/SBB0001070200000000"/>
    <s v="ger"/>
    <s v="1911"/>
    <x v="0"/>
    <s v="Wien"/>
    <s v="https://content.staatsbibliothek-berlin.de/dc/770850928.ocr.zip"/>
    <x v="1"/>
  </r>
  <r>
    <s v="Die Völker Südafrika's; nach Augenzeugen geschildert; und die Geschichte der Mussetse"/>
    <s v="Weyermüller, Friedrich"/>
    <s v="Kinder- und Jugendbücher"/>
    <s v="Levrault"/>
    <x v="0"/>
    <s v="PPN770964516"/>
    <x v="778"/>
    <s v="http://resolver.staatsbibliothek-berlin.de/SBB00010A1500000000"/>
    <s v="ger"/>
    <s v="1842"/>
    <x v="0"/>
    <s v="Straßburg"/>
    <s v="empty"/>
    <x v="0"/>
  </r>
  <r>
    <s v="Der Gesundheitsfreund der Jugend; oder praktische Anweisung, wie man in der Jugend den Grund zu einer dauerhaften Gesundheit legen und sie bis ins späteste Alter erhalten könne"/>
    <s v="Struve, Christian August"/>
    <s v="Kinder- und Jugendbücher; Historische Drucke"/>
    <s v="Hahn"/>
    <x v="0"/>
    <s v="PPN756555914"/>
    <x v="779"/>
    <s v="http://resolver.staatsbibliothek-berlin.de/SBB0000EB2800000000"/>
    <s v="ger"/>
    <s v="1803"/>
    <x v="0"/>
    <s v="Hannover"/>
    <s v="empty"/>
    <x v="0"/>
  </r>
  <r>
    <s v="Im Grünen oder Die kleinen Pflanzenfreunde; kleine Erzählungen aus dem Pflanzenreich"/>
    <s v="Wagner, Hermann"/>
    <s v="Kinder- und Jugendbücher"/>
    <s v="Spamer"/>
    <x v="0"/>
    <s v="PPN743677439"/>
    <x v="780"/>
    <s v="http://resolver.staatsbibliothek-berlin.de/SBB0000D31600000000"/>
    <s v="ger"/>
    <s v="1892"/>
    <x v="0"/>
    <s v="Leipzig"/>
    <s v="https://content.staatsbibliothek-berlin.de/dc/743677439.ocr.zip"/>
    <x v="1"/>
  </r>
  <r>
    <s v="Naturgeschichte für Kinder"/>
    <s v="Lippold, Georg Heinrich Christian; Funke, Karl Philipp"/>
    <s v="Kinder- und Jugendbücher; Historische Drucke"/>
    <s v="Kummer"/>
    <x v="0"/>
    <s v="PPN75152235X"/>
    <x v="781"/>
    <s v="http://resolver.staatsbibliothek-berlin.de/SBB0000E5BA00000000"/>
    <s v="ger"/>
    <s v="1820"/>
    <x v="0"/>
    <s v="Leipzig"/>
    <s v="empty"/>
    <x v="0"/>
  </r>
  <r>
    <s v="Neue Bilder-Schule; enthält: das Merkwürdigste aus der Moral, Natur- und Weltgeschichte ; ein nüz[!]liches Lesebuch für die erwachsene Jugend"/>
    <s v="Koch, A."/>
    <s v="Kinder- und Jugendbücher"/>
    <s v="Magazin für Litteratur"/>
    <x v="0"/>
    <s v="PPN769902278"/>
    <x v="782"/>
    <s v="http://resolver.staatsbibliothek-berlin.de/SBB0001021400000000"/>
    <s v="ger"/>
    <s v="1805"/>
    <x v="0"/>
    <s v="Stuttgart"/>
    <s v="empty"/>
    <x v="0"/>
  </r>
  <r>
    <s v="Naturgeschichte des Thier-, Pflanzen- und Mineralreichs für Kinder; sowohl zum Selbst- als Privat- und öffentlichen Unterricht"/>
    <s v="Leng, H."/>
    <s v="Kinder- und Jugendbücher"/>
    <s v="Voigt"/>
    <x v="0"/>
    <s v="PPN746946619"/>
    <x v="783"/>
    <s v="http://resolver.staatsbibliothek-berlin.de/SBB0000DBFA00000000"/>
    <s v="ger"/>
    <s v="1830"/>
    <x v="0"/>
    <s v="Ilmenau"/>
    <s v="empty"/>
    <x v="0"/>
  </r>
  <r>
    <s v="Naturgeschichte der 3 Reiche; mit 520 Abbildungen und beschreibendem Text"/>
    <m/>
    <s v="Kinder- und Jugendbücher; Historische Drucke"/>
    <s v="Weise"/>
    <x v="0"/>
    <s v="PPN744082560"/>
    <x v="784"/>
    <s v="http://resolver.staatsbibliothek-berlin.de/SBB0000D54B00000000"/>
    <s v="ger"/>
    <s v="1901"/>
    <x v="0"/>
    <s v="Stuttgart"/>
    <s v="https://content.staatsbibliothek-berlin.de/dc/744082560.ocr.zip"/>
    <x v="1"/>
  </r>
  <r>
    <s v="Die kleine Köchin"/>
    <s v="Riedl, Christine Charlotte"/>
    <s v="Kinder- und Jugendbücher; Historische Drucke"/>
    <s v="Stoffel &amp; Wachter"/>
    <x v="0"/>
    <s v="PPN767043464"/>
    <x v="785"/>
    <s v="http://resolver.staatsbibliothek-berlin.de/SBB0000F1B800000000"/>
    <s v="ger"/>
    <s v="1854"/>
    <x v="0"/>
    <s v="Lindau"/>
    <s v="https://content.staatsbibliothek-berlin.de/dc/767043464.ocr.zip"/>
    <x v="1"/>
  </r>
  <r>
    <s v="J. C. F. GutsMuths' Spiele zur Übung und Erholung des Körpers und Geistes; gesammelt und bearbeitet für die Jugend, ihre Erzieher und alle Freunde unschuldiger Jugendfreuden"/>
    <s v="Klumpp, F. W.; Schettler, O.; Lion, J. C.; GutsMuths, J. C. F."/>
    <s v="Kinder- und Jugendbücher"/>
    <s v="Grau &lt;Lion&gt;"/>
    <x v="0"/>
    <s v="PPN745997465"/>
    <x v="786"/>
    <s v="http://resolver.staatsbibliothek-berlin.de/SBB0000D79E00000000"/>
    <s v="ger"/>
    <s v="1893"/>
    <x v="0"/>
    <s v="Hof"/>
    <s v="https://content.staatsbibliothek-berlin.de/dc/745997465.ocr.zip"/>
    <x v="1"/>
  </r>
  <r>
    <s v="Neckräthselbuch; Räthselfrägen und Volksräthsel zur Lust und Lehr' für das reifende, begreifende Jugendalter von 10-1000 Jahren"/>
    <s v="Ensfurt, Franklin"/>
    <s v="Kinder- und Jugendbücher"/>
    <s v="Winter"/>
    <x v="0"/>
    <s v="PPN745606369"/>
    <x v="787"/>
    <s v="http://resolver.staatsbibliothek-berlin.de/SBB0000D71700000000"/>
    <s v="ger"/>
    <s v="1883"/>
    <x v="0"/>
    <s v="Frankfurt a. M."/>
    <s v="https://content.staatsbibliothek-berlin.de/dc/745606369.ocr.zip"/>
    <x v="1"/>
  </r>
  <r>
    <s v="Les récréations de la campagne"/>
    <m/>
    <s v="Kinder- und Jugendbücher; Historische Drucke"/>
    <s v="Langlumé et Peltier"/>
    <x v="0"/>
    <s v="PPN766687767"/>
    <x v="788"/>
    <s v="http://resolver.staatsbibliothek-berlin.de/SBB0000F07E00000000"/>
    <s v="fre"/>
    <s v="1820"/>
    <x v="0"/>
    <s v="[S.l.]"/>
    <s v="empty"/>
    <x v="0"/>
  </r>
  <r>
    <s v="Räthselhafte Dinge oder Wie sich die Steine bewegen; Einführung in die Grundgesetze der Natur ; Erlebnisse und Schilderungen während einer Ferienreise"/>
    <s v="Röhrich, Richard"/>
    <s v="Kinder- und Jugendbücher"/>
    <s v="Spamer"/>
    <x v="0"/>
    <s v="PPN744749980"/>
    <x v="789"/>
    <s v="http://resolver.staatsbibliothek-berlin.de/SBB0000D56800000000"/>
    <s v="ger"/>
    <s v="1872"/>
    <x v="0"/>
    <s v="Leipzig"/>
    <s v="https://content.staatsbibliothek-berlin.de/dc/744749980.ocr.zip"/>
    <x v="1"/>
  </r>
  <r>
    <s v="Naturstudien in Wald und Feld; Spaziergangs-Plaudereien ; ein Buch für die Jugend"/>
    <s v="Schwindrazheim, O.; Kraepelin, Karl"/>
    <s v="Kinder- und Jugendbücher"/>
    <s v="B. G. Teubner"/>
    <x v="0"/>
    <s v="PPN742276988"/>
    <x v="790"/>
    <s v="http://resolver.staatsbibliothek-berlin.de/SBB0000D0EB00000000"/>
    <s v="ger"/>
    <s v="1902"/>
    <x v="0"/>
    <s v="Berlin; Leipzig"/>
    <s v="https://content.staatsbibliothek-berlin.de/dc/742276988.ocr.zip"/>
    <x v="1"/>
  </r>
  <r>
    <s v="Naturgeschichte für Kinder, von M. Georg Christian Raff, ordentlichem Lehrer der Geschichte und Geographie auf dem Lyceum zu Göttingen. Nach des Verfassers Tode besorgt von M. F. A. A. Meyer. Mit vierzehn Kupfertafeln"/>
    <s v="Meyer, Friedrich Albrecht Anton; Raff, Georg Christian"/>
    <s v="Kinder- und Jugendbücher; Historische Drucke"/>
    <s v="Dieterich"/>
    <x v="0"/>
    <s v="PPN751303755"/>
    <x v="791"/>
    <s v="http://resolver.staatsbibliothek-berlin.de/SBB0000E53200000000"/>
    <s v="ger"/>
    <s v="1818"/>
    <x v="0"/>
    <s v="Göttingen"/>
    <s v="empty"/>
    <x v="0"/>
  </r>
  <r>
    <s v="Recueil de cartes géographiques, plans, vues et médailles de l'ancienne Grèce, rélatifs au voyage du jeune Anacharsis, précédé d'une analyse critique des cartes"/>
    <s v="Barbié du Bocage, Jean Denis"/>
    <s v="Kinder- und Jugendbücher; Historische Drucke"/>
    <s v="de Bure"/>
    <x v="0"/>
    <s v="PPN771019181"/>
    <x v="792"/>
    <s v="http://resolver.staatsbibliothek-berlin.de/SBB00010A6B00000000"/>
    <s v="fre"/>
    <s v="1790"/>
    <x v="0"/>
    <s v="Paris"/>
    <s v="empty"/>
    <x v="0"/>
  </r>
  <r>
    <s v="Wunder aus dem Pflanzenreiche"/>
    <s v="Brüning, Christian"/>
    <s v="Kinder- und Jugendbücher; Historische Drucke"/>
    <s v="Loewe"/>
    <x v="0"/>
    <s v="PPN741715503"/>
    <x v="793"/>
    <s v="http://resolver.staatsbibliothek-berlin.de/SBB0000D05C00000000"/>
    <s v="ger"/>
    <s v="1908"/>
    <x v="0"/>
    <s v="Stuttgart"/>
    <s v="https://content.staatsbibliothek-berlin.de/dc/741715503.ocr.zip"/>
    <x v="1"/>
  </r>
  <r>
    <s v="Die Emanzipation der Kinder; eine Rede an die Schuljugend"/>
    <s v="Braun, Lily"/>
    <s v="Kinder- und Jugendbücher; Historische Drucke"/>
    <s v="Langen"/>
    <x v="0"/>
    <s v="PPN770854133"/>
    <x v="794"/>
    <s v="http://resolver.staatsbibliothek-berlin.de/SBB0001070900000000"/>
    <s v="ger"/>
    <s v="1911"/>
    <x v="0"/>
    <s v="München"/>
    <s v="https://content.staatsbibliothek-berlin.de/dc/770854133.ocr.zip"/>
    <x v="1"/>
  </r>
  <r>
    <s v="Astronomie et météorologie à l'usage des jeunes personnes; d'après Arago, Laplace et W. Herschell ; orné de planches grav. sur acier"/>
    <s v="Montaut, Gabriel Xavier; Ulliac-Trémadeure, Sophie"/>
    <s v="Kinder- und Jugendbücher; Historische Drucke"/>
    <s v="Didier"/>
    <x v="0"/>
    <s v="PPN749925868"/>
    <x v="795"/>
    <s v="http://resolver.staatsbibliothek-berlin.de/SBB0000E1A100000000"/>
    <s v="fre"/>
    <s v="1855"/>
    <x v="0"/>
    <s v="Paris"/>
    <s v="https://content.staatsbibliothek-berlin.de/dc/749925868.ocr.zip"/>
    <x v="1"/>
  </r>
  <r>
    <s v="Der Käfersammler; unsere größeren Käferarten in Wort und Bild ; mit über 500 Abbildungen in Farbendruck auf 20 Tafeln"/>
    <s v="Fleischer, H.; Hofmann, Ernst"/>
    <s v="Kinder- und Jugendbücher; Historische Drucke"/>
    <s v="Nitzschke-Brettinger"/>
    <x v="0"/>
    <s v="PPN742428451"/>
    <x v="796"/>
    <s v="http://resolver.staatsbibliothek-berlin.de/SBB0000D15700000000"/>
    <s v="ger"/>
    <s v="1910"/>
    <x v="0"/>
    <s v="Stuttgart"/>
    <s v="https://content.staatsbibliothek-berlin.de/dc/742428451.ocr.zip"/>
    <x v="1"/>
  </r>
  <r>
    <s v="Lehrbuch der Naturgeschichte für den ersten Unterricht"/>
    <s v="Schubert, Gotthilf Heinrich"/>
    <s v="Kinder- und Jugendbücher; Historische Drucke"/>
    <s v="Heyder"/>
    <x v="0"/>
    <s v="PPN746289545"/>
    <x v="797"/>
    <s v="http://resolver.staatsbibliothek-berlin.de/SBB0000D88B00000000"/>
    <s v="ger"/>
    <s v="1823"/>
    <x v="0"/>
    <s v="Erlangen"/>
    <s v="empty"/>
    <x v="0"/>
  </r>
  <r>
    <s v="Das Buch wunderbarer Erfindungen; in Erzählungen für die reifere Jugend"/>
    <s v="Thomas, Louis"/>
    <s v="Historische Drucke"/>
    <s v="Spamer"/>
    <x v="0"/>
    <s v="PPN81792714X"/>
    <x v="798"/>
    <s v="http://resolver.staatsbibliothek-berlin.de/SBB0001915700000000"/>
    <s v="ger"/>
    <s v="1854"/>
    <x v="0"/>
    <s v="Leipzig"/>
    <s v="https://content.staatsbibliothek-berlin.de/dc/81792714X.ocr.zip"/>
    <x v="1"/>
  </r>
  <r>
    <s v="Blätter aus dem Buche der Natur"/>
    <s v="Zoller, Edmund; Mauch, X. A.; Conscience, Hendrik"/>
    <s v="Kinder- und Jugendbücher; Historische Drucke"/>
    <s v="Hallberger"/>
    <x v="0"/>
    <s v="PPN751011193"/>
    <x v="799"/>
    <s v="http://resolver.staatsbibliothek-berlin.de/SBB0000E41C00000000"/>
    <s v="ger"/>
    <s v="1855"/>
    <x v="0"/>
    <s v="Stuttgart"/>
    <s v="https://content.staatsbibliothek-berlin.de/dc/751011193.ocr.zip"/>
    <x v="1"/>
  </r>
  <r>
    <s v="Der frohe Schüler; Eine Sammlung geeigneter Spiele und Gesänge zur Beförderung unschuldiger Erholungen in Familie und Schule ; mit besonderer Rücksicht auf Jugendfeste"/>
    <s v="Meyer, H."/>
    <s v="Kinder- und Jugendbücher; Historische Drucke"/>
    <s v="Cantonal-Schulbücher-Verlag"/>
    <x v="0"/>
    <s v="PPN766852091"/>
    <x v="800"/>
    <s v="http://resolver.staatsbibliothek-berlin.de/SBB0000F13800000000"/>
    <s v="ger"/>
    <s v="1840"/>
    <x v="0"/>
    <s v="Luzern"/>
    <s v="empty"/>
    <x v="0"/>
  </r>
  <r>
    <s v="Wanderungen durch die Sternenwelt; ein Geschenk für die reifere Jugend ; mit 12 col. Kupfern"/>
    <s v="Dietrich, Fr."/>
    <s v="Kinder- und Jugendbücher; Historische Drucke"/>
    <s v="Thomas"/>
    <x v="0"/>
    <s v="PPN750737867"/>
    <x v="801"/>
    <s v="http://resolver.staatsbibliothek-berlin.de/SBB0000E3CC00000000"/>
    <s v="ger"/>
    <s v="1852"/>
    <x v="0"/>
    <s v="Leipzig"/>
    <s v="https://content.staatsbibliothek-berlin.de/dc/750737867.ocr.zip"/>
    <x v="1"/>
  </r>
  <r>
    <s v="Die Naturlehre; als kurzer Inbegriff der Sternkunde, der Physik sammt Chemie und der Lehre von der Erdbildung ; für Schulen und Familien"/>
    <s v="Schubert, Gotthilf Heinrich"/>
    <s v="Kinder- und Jugendbücher; Historische Drucke"/>
    <s v="Vereinsbuchhandl.; Steinkopf"/>
    <x v="0"/>
    <s v="PPN751184136"/>
    <x v="802"/>
    <s v="http://resolver.staatsbibliothek-berlin.de/SBB0000E4FF00000000"/>
    <s v="ger"/>
    <s v="1853"/>
    <x v="0"/>
    <s v="Calw; Stuttgart"/>
    <s v="https://content.staatsbibliothek-berlin.de/dc/751184136.ocr.zip"/>
    <x v="1"/>
  </r>
  <r>
    <s v="Rätselschatz; eine Sammlung deutscher poetischer Rätsel, Charaden, Homonyme, Palindrome, Anagramme, Arithmogriphe, Logogriphe, Rösselsprünge und Citaten-Rätsel"/>
    <s v="Loewicke, Robert"/>
    <s v="Kinder- und Jugendbücher"/>
    <s v="Süddt. Verl.-Inst. &lt;Hänselmann&gt;"/>
    <x v="0"/>
    <s v="PPN74543875X"/>
    <x v="803"/>
    <s v="http://resolver.staatsbibliothek-berlin.de/SBB0000D6B300000000"/>
    <s v="ger"/>
    <s v="1888"/>
    <x v="0"/>
    <s v="Stuttgart"/>
    <s v="https://content.staatsbibliothek-berlin.de/dc/74543875X.ocr.zip"/>
    <x v="1"/>
  </r>
  <r>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Kiesenwetter, Ernst Hellmuth; Reibisch, Theodor Friedrich"/>
    <s v="Kinder- und Jugendbücher; Historische Drucke"/>
    <s v="Spamer"/>
    <x v="0"/>
    <s v="PPN74128393X"/>
    <x v="804"/>
    <s v="http://resolver.staatsbibliothek-berlin.de/SBB0000CF8D00000000"/>
    <s v="ger"/>
    <s v="1876"/>
    <x v="0"/>
    <s v="Leipzig"/>
    <s v="https://content.staatsbibliothek-berlin.de/dc/74128393X.ocr.zip"/>
    <x v="1"/>
  </r>
  <r>
    <s v="Thiergeschichten für Kinder von 7 bis 10 Jahren; Nach v. Humboldt, Bingley, Shaw, Davy u. A. von L. Oland ; Mit zwölf feinen Holzschnitten"/>
    <s v="Oland, L."/>
    <s v="Kinder- und Jugendbücher; Historische Drucke"/>
    <s v="Westermann"/>
    <x v="0"/>
    <s v="PPN756402972"/>
    <x v="805"/>
    <s v="http://resolver.staatsbibliothek-berlin.de/SBB0000EA7A00000000"/>
    <s v="ger"/>
    <s v="1846"/>
    <x v="0"/>
    <s v="Braunschweig"/>
    <s v="empty"/>
    <x v="0"/>
  </r>
  <r>
    <s v="Belehrende Unterhaltungen aus der Geschichte, der Natur-, Erd- und Menschenkunde und der Technologie für die reifere Jugend; mit 42 Lithographien"/>
    <m/>
    <s v="Kinder- und Jugendbücher; Historische Drucke"/>
    <s v="Bagel"/>
    <x v="0"/>
    <s v="PPN766850471"/>
    <x v="806"/>
    <s v="http://resolver.staatsbibliothek-berlin.de/SBB0000F13500000000"/>
    <s v="ger"/>
    <s v="1839"/>
    <x v="0"/>
    <s v="Wesel"/>
    <s v="empty"/>
    <x v="0"/>
  </r>
  <r>
    <s v="Des Kindes erstes Rechenbuch; Hans Fixundfertig, der kleine Rechenmeister ; ein heiter-praktisches Rechenbuch in Wort und Bild für den ersten häuslichen Unterricht"/>
    <s v="Schäfer, Wilhelm; Diefenbach, Leonhard"/>
    <s v="Kinder- und Jugendbücher"/>
    <s v="Oehmigke"/>
    <x v="0"/>
    <s v="PPN741358581"/>
    <x v="807"/>
    <s v="http://resolver.staatsbibliothek-berlin.de/SBB0000CFF000000000"/>
    <s v="ger"/>
    <s v="1911"/>
    <x v="0"/>
    <s v="Einbeck [u.a.]"/>
    <s v="https://content.staatsbibliothek-berlin.de/dc/741358581.ocr.zip"/>
    <x v="1"/>
  </r>
  <r>
    <s v="Ein Mund voll Brot; Briefe an ein kleines Mädchen über das Leben der Menschen und Thiere"/>
    <s v="Macé, Jean"/>
    <s v="Kinder- und Jugendbücher"/>
    <s v="Lücke"/>
    <x v="0"/>
    <s v="PPN744060109"/>
    <x v="808"/>
    <s v="http://resolver.staatsbibliothek-berlin.de/SBB0000D52400000000"/>
    <s v="ger"/>
    <s v="1862"/>
    <x v="0"/>
    <s v="Winterthur"/>
    <s v="https://content.staatsbibliothek-berlin.de/dc/744060109.ocr.zip"/>
    <x v="1"/>
  </r>
  <r>
    <s v="Der junge Künstler; ein Bilderbuch für kleine Maler"/>
    <s v="Probst, Hans"/>
    <s v="Kinder- und Jugendbücher"/>
    <s v="Braun &amp; Schneider"/>
    <x v="0"/>
    <s v="PPN745849334"/>
    <x v="809"/>
    <s v="http://resolver.staatsbibliothek-berlin.de/SBB0000D77300000000"/>
    <s v="ger"/>
    <s v="1903"/>
    <x v="0"/>
    <s v="München"/>
    <s v="https://content.staatsbibliothek-berlin.de/dc/745849334.ocr.zip"/>
    <x v="1"/>
  </r>
  <r>
    <s v="Spiel und Sport"/>
    <s v="Allihn, Max"/>
    <s v="Kinder- und Jugendbücher"/>
    <s v="Velhagen &amp; Klasing"/>
    <x v="0"/>
    <s v="PPN74513159X"/>
    <x v="810"/>
    <s v="http://resolver.staatsbibliothek-berlin.de/SBB0000D5CB00000000"/>
    <s v="ger"/>
    <s v="1899"/>
    <x v="0"/>
    <s v="Bielefeld [u.a.]"/>
    <s v="https://content.staatsbibliothek-berlin.de/dc/74513159X.ocr.zip"/>
    <x v="1"/>
  </r>
  <r>
    <s v="E. A. Roßmäßlers Flora im Winterkleide; neu bearbeitet und durch eine Biographie E. A. Roßmäßlers vermehrt ; mit über 150 kolorierten und lithographierten Abbildungen, 5 in den Text gedruckten Holzschnitten und einem Porträt des Verfassers"/>
    <s v="Lutz, Karl G.; Roßmäßler, Emil Adolf"/>
    <s v="Kinder- und Jugendbücher; Historische Drucke"/>
    <s v="Hänselmann"/>
    <x v="0"/>
    <s v="PPN743858859"/>
    <x v="811"/>
    <s v="http://resolver.staatsbibliothek-berlin.de/SBB0000D35C00000000"/>
    <s v="ger"/>
    <s v="1887"/>
    <x v="0"/>
    <s v="Stuttgart"/>
    <s v="empty"/>
    <x v="0"/>
  </r>
  <r>
    <s v="Unterhaltende Belehrungen aus der Naturgeschichte, Naturlehre und Vaterlandskunde; verbunden mit leichten Uebungen im Kopfrechnen"/>
    <m/>
    <s v="Kinder- und Jugendbücher; Historische Drucke"/>
    <s v="Wagner"/>
    <x v="0"/>
    <s v="PPN770856837"/>
    <x v="812"/>
    <s v="http://resolver.staatsbibliothek-berlin.de/SBB0001070E00000000"/>
    <s v="ger"/>
    <s v="1825"/>
    <x v="0"/>
    <s v="Neustadt a. d. O."/>
    <s v="empty"/>
    <x v="0"/>
  </r>
  <r>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Comenius, ...; Gailer, J. E."/>
    <s v="Kinder- und Jugendbücher; Historische Drucke"/>
    <s v="Mäcken"/>
    <x v="0"/>
    <s v="PPN767912470"/>
    <x v="813"/>
    <s v="http://resolver.staatsbibliothek-berlin.de/SBB0000F4E800000000"/>
    <s v="ger"/>
    <s v="1832"/>
    <x v="0"/>
    <s v="Reutlingen"/>
    <s v="empty"/>
    <x v="0"/>
  </r>
  <r>
    <s v="Signale in Krieg und Frieden; mit 5 Tafeln und zahlreichen Abbildungen im Text"/>
    <s v="Ulmer, Fritz"/>
    <s v="Kinder- und Jugendbücher; Historische Drucke"/>
    <s v="Quelle &amp; Meyer"/>
    <x v="0"/>
    <s v="PPN744070864"/>
    <x v="814"/>
    <s v="http://resolver.staatsbibliothek-berlin.de/SBB0000D53300000000"/>
    <s v="ger"/>
    <s v="1910"/>
    <x v="0"/>
    <s v="Leipzig"/>
    <s v="https://content.staatsbibliothek-berlin.de/dc/744070864.ocr.zip"/>
    <x v="1"/>
  </r>
  <r>
    <s v="Neues Puppen-Kochbuch; eine nützliche Gabe für junge Mädchen"/>
    <s v="Horn, Eleonore"/>
    <s v="Kinder- und Jugendbücher; Historische Drucke"/>
    <s v="Enßlin &amp; Laiblin"/>
    <x v="0"/>
    <s v="PPN745280935"/>
    <x v="815"/>
    <s v="http://resolver.staatsbibliothek-berlin.de/SBB0000D69500000000"/>
    <s v="ger"/>
    <s v="1880"/>
    <x v="0"/>
    <s v="Reutlingen"/>
    <s v="https://content.staatsbibliothek-berlin.de/dc/745280935.ocr.zip"/>
    <x v="1"/>
  </r>
  <r>
    <s v="Räthselbüchlein für Kinder"/>
    <s v="Scherer, Georg"/>
    <s v="Kinder- und Jugendbücher"/>
    <s v="Scherer"/>
    <x v="0"/>
    <s v="PPN770492967"/>
    <x v="816"/>
    <s v="http://resolver.staatsbibliothek-berlin.de/SBB000104D300000000"/>
    <s v="ger"/>
    <s v="1861"/>
    <x v="0"/>
    <s v="Stuttgart"/>
    <s v="https://content.staatsbibliothek-berlin.de/dc/770492967.ocr.zip"/>
    <x v="1"/>
  </r>
  <r>
    <s v="Krieg und Frieden im Tierreiche"/>
    <s v="Specht, Friedrich; Bals, Heinrich"/>
    <s v="Kinder- und Jugendbücher; Historische Drucke"/>
    <s v="Manz"/>
    <x v="0"/>
    <s v="PPN743868307"/>
    <x v="817"/>
    <s v="http://resolver.staatsbibliothek-berlin.de/SBB0000D36800000000"/>
    <s v="ger"/>
    <s v="1904"/>
    <x v="0"/>
    <s v="Regensburg"/>
    <s v="https://content.staatsbibliothek-berlin.de/dc/743868307.ocr.zip"/>
    <x v="1"/>
  </r>
  <r>
    <s v="Naturgeschichte für Kinder"/>
    <s v="Raff, Georg Christian"/>
    <s v="Kinder- und Jugendbücher"/>
    <s v="Dieterich"/>
    <x v="0"/>
    <s v="PPN769090311"/>
    <x v="818"/>
    <s v="http://resolver.staatsbibliothek-berlin.de/SBB0000F85D00000000"/>
    <s v="ger"/>
    <s v="1833"/>
    <x v="0"/>
    <s v="Göttingen"/>
    <s v="empty"/>
    <x v="0"/>
  </r>
  <r>
    <s v="Naturgeschichte für Kinder"/>
    <s v="Otto, Carl"/>
    <s v="Kinder- und Jugendbücher; Historische Drucke"/>
    <s v="Niese"/>
    <x v="0"/>
    <s v="PPN756807328"/>
    <x v="819"/>
    <s v="http://resolver.staatsbibliothek-berlin.de/SBB0000EC4100000000"/>
    <s v="ger"/>
    <s v="1844"/>
    <x v="0"/>
    <s v="Saalfeld"/>
    <s v="empty"/>
    <x v="0"/>
  </r>
  <r>
    <s v="Die fleißige Puppenschneiderin; Anleitung und Muster zur vollständigen Bekleidung einer Puppe"/>
    <s v="Heyde, Bertha; Lutz, Julie"/>
    <s v="Kinder- und Jugendbücher"/>
    <s v="Weise"/>
    <x v="0"/>
    <s v="PPN745594204"/>
    <x v="820"/>
    <s v="http://resolver.staatsbibliothek-berlin.de/SBB0000D6F000000000"/>
    <s v="ger"/>
    <s v="1902"/>
    <x v="0"/>
    <s v="Stuttgart"/>
    <s v="https://content.staatsbibliothek-berlin.de/dc/745594204.ocr.zip"/>
    <x v="1"/>
  </r>
  <r>
    <s v="Der kleine Raupen-Sammler; Beschreibung u. Abb. der vorzüglichsten deutschen Tag-, Abend- u. Nachtfalter-Raupen. Nebst Anleitung wie solche aufzufinden u. wie sie zu verpflegen sind, um schöne Schmetterlinge daraus zu erziehen. Mit vielen colorirten Abb."/>
    <m/>
    <s v="Kinder- und Jugendbücher; Historische Drucke"/>
    <s v="Thienemann"/>
    <x v="0"/>
    <s v="PPN75640987X"/>
    <x v="821"/>
    <s v="http://resolver.staatsbibliothek-berlin.de/SBB0000EA8200000000"/>
    <s v="ger"/>
    <s v="1859"/>
    <x v="0"/>
    <s v="Stuttgart"/>
    <s v="https://content.staatsbibliothek-berlin.de/dc/75640987X.ocr.zip"/>
    <x v="1"/>
  </r>
  <r>
    <s v="Räthselhafte Dinge oder wie sich die Steine bewegen; Einführung in die Grundgesetze der Natur ; Erlebnisse und Schilderungen während einer Ferienreise"/>
    <s v="Röhrich, Richard"/>
    <s v="Kinder- und Jugendbücher"/>
    <s v="Spamer"/>
    <x v="0"/>
    <s v="PPN744751209"/>
    <x v="822"/>
    <s v="http://resolver.staatsbibliothek-berlin.de/SBB0000D56900000000"/>
    <s v="ger"/>
    <s v="1885"/>
    <x v="0"/>
    <s v="Leipzig"/>
    <s v="https://content.staatsbibliothek-berlin.de/dc/744751209.ocr.zip"/>
    <x v="1"/>
  </r>
  <r>
    <s v="Die Eroberung der Luft; ein Handbuch der Luftschiffahrt und Flugtechnik ; nach den neuesten Erfindungen und Erfahrungen gemeinverständlich dargestellt für alt und jung"/>
    <m/>
    <s v="Kinder- und Jugendbücher; Historische Drucke"/>
    <s v="Union Dt. Verl.-Ges."/>
    <x v="0"/>
    <s v="PPN744903149"/>
    <x v="823"/>
    <s v="http://resolver.staatsbibliothek-berlin.de/SBB0000D58600000000"/>
    <s v="ger"/>
    <s v="1909"/>
    <x v="0"/>
    <s v="Berlin [u.a.]; Stuttgart"/>
    <s v="https://content.staatsbibliothek-berlin.de/dc/744903149.ocr.zip"/>
    <x v="1"/>
  </r>
  <r>
    <s v="Les jeunes Physiciens"/>
    <s v="Gérard, F.-C."/>
    <s v="Kinder- und Jugendbücher; Historische Drucke"/>
    <s v="Mégard"/>
    <x v="0"/>
    <s v="PPN746350252"/>
    <x v="824"/>
    <s v="http://resolver.staatsbibliothek-berlin.de/SBB0000D8DA00000000"/>
    <s v="fre"/>
    <s v="1860"/>
    <x v="0"/>
    <s v="Rouen"/>
    <s v="https://content.staatsbibliothek-berlin.de/dc/746350252.ocr.zip"/>
    <x v="1"/>
  </r>
  <r>
    <s v="Ny Orbis pictus, p°a fransyska och svenska; til öfning för ungdom i Franska Spr°akets lärande"/>
    <s v="Meynier, Johann Heinrich"/>
    <s v="Kinder- und Jugendbücher"/>
    <s v="Wiborg"/>
    <x v="0"/>
    <s v="PPN77057372X"/>
    <x v="825"/>
    <s v="http://resolver.staatsbibliothek-berlin.de/SBB0001057100000000"/>
    <s v="fre"/>
    <s v="1824"/>
    <x v="0"/>
    <s v="Stockholm"/>
    <s v="empty"/>
    <x v="0"/>
  </r>
  <r>
    <s v="Das Meer und die merkwürdigsten Seereisen unserer Zeit; der Jugend lehrreich erzählt"/>
    <s v="Weber, ...; Nikoley, ...; Loewenberg, Julius"/>
    <s v="Kinder- und Jugendbücher"/>
    <s v="Hasselberg"/>
    <x v="0"/>
    <s v="PPN781904714"/>
    <x v="826"/>
    <s v="http://resolver.staatsbibliothek-berlin.de/SBB000156AB00000000"/>
    <s v="ger"/>
    <s v="1840"/>
    <x v="0"/>
    <s v="Berlin"/>
    <s v="empty"/>
    <x v="0"/>
  </r>
  <r>
    <s v="Oeconomische Naturgeschichte für den deutschen Landmann und die Jugend in den mittleren Schulen"/>
    <s v="Sander, Heinrich"/>
    <s v="Kinder- und Jugendbücher; Historische Drucke"/>
    <s v="Jacobäer"/>
    <x v="2"/>
    <s v="PPN750715650"/>
    <x v="827"/>
    <s v="http://resolver.staatsbibliothek-berlin.de/SBB0000E3BE00000000"/>
    <s v="ger"/>
    <s v="1782"/>
    <x v="0"/>
    <s v="Leipzig"/>
    <s v="empty"/>
    <x v="0"/>
  </r>
  <r>
    <s v="150 colorirte Abbildungen der für den ersten Unterricht wichtigsten Gift- und Kulturpflanzen"/>
    <s v="Grönland, Johannes"/>
    <s v="Kinder- und Jugendbücher"/>
    <s v="Schreiber"/>
    <x v="2"/>
    <s v="PPN744045967"/>
    <x v="828"/>
    <s v="http://resolver.staatsbibliothek-berlin.de/SBB0000D4B200020000"/>
    <s v="ger"/>
    <s v="1879"/>
    <x v="0"/>
    <s v="Eßlingen"/>
    <s v="https://content.staatsbibliothek-berlin.de/dc/744045967.ocr.zip"/>
    <x v="1"/>
  </r>
  <r>
    <s v="Abbildungen der merkwürdigsten Gegenstände aus dem Thier-, Pflanzen- und Mineral-Reiche; zu Funke's und jedem andern Lehrbuche der Naturgeschichte brauchbar ; in vier und zwanzig Blättern"/>
    <s v="Marechal, ...; Blaschke, János; Funke, Carl Philipp"/>
    <s v="Kinder- und Jugendbücher"/>
    <s v="Haas"/>
    <x v="2"/>
    <s v="PPN770593984"/>
    <x v="829"/>
    <s v="http://resolver.staatsbibliothek-berlin.de/SBB0000DBA900070000"/>
    <s v="ger"/>
    <s v="1812"/>
    <x v="0"/>
    <s v="Wien"/>
    <s v="empty"/>
    <x v="0"/>
  </r>
  <r>
    <s v="Oeconomische Naturgeschichte für den deutschen Landmann und die Jugend in den mittleren Schulen"/>
    <s v="Sander, Heinrich"/>
    <s v="Kinder- und Jugendbücher; Historische Drucke"/>
    <s v="Jacobäer"/>
    <x v="1"/>
    <s v="PPN750715340"/>
    <x v="830"/>
    <s v="http://resolver.staatsbibliothek-berlin.de/SBB0000E3BC00000000"/>
    <s v="ger"/>
    <s v="1782"/>
    <x v="0"/>
    <s v="Leipzig"/>
    <s v="empty"/>
    <x v="0"/>
  </r>
  <r>
    <s v="Europa's Länder und Völker"/>
    <s v="Selchow, Felix"/>
    <s v="Kinder- und Jugendbücher; Historische Drucke"/>
    <s v="Amelang"/>
    <x v="2"/>
    <s v="PPN770910009"/>
    <x v="831"/>
    <s v="http://resolver.staatsbibliothek-berlin.de/SBB000107C100020000"/>
    <s v="ger"/>
    <s v="1840"/>
    <x v="0"/>
    <s v="Berlin"/>
    <s v="empty"/>
    <x v="0"/>
  </r>
  <r>
    <s v="In die Natur!"/>
    <s v="Terks, F.; Süß, Gust.; Wagner, Hermann"/>
    <s v="Kinder- und Jugendbücher"/>
    <s v="Hellmich &lt;Anders&gt;"/>
    <x v="2"/>
    <s v="PPN742551601"/>
    <x v="832"/>
    <s v="http://resolver.staatsbibliothek-berlin.de/SBB0000D08600050000"/>
    <s v="ger"/>
    <s v="1891"/>
    <x v="0"/>
    <s v="Bielefeld"/>
    <s v="https://content.staatsbibliothek-berlin.de/dc/742551601.ocr.zip"/>
    <x v="1"/>
  </r>
  <r>
    <s v="L'Encyclopédie enfantine, ou magazin pour les petits enfans"/>
    <s v="LosRios, Angélique"/>
    <s v="Kinder- und Jugendbücher; Historische Drucke"/>
    <s v="Walther"/>
    <x v="2"/>
    <s v="PPN768261856"/>
    <x v="833"/>
    <s v="http://resolver.staatsbibliothek-berlin.de/SBB0000F60700010000"/>
    <s v="fre"/>
    <s v="1787"/>
    <x v="0"/>
    <s v="Dresde"/>
    <s v="empty"/>
    <x v="0"/>
  </r>
  <r>
    <s v="Contenant ce qui regarde le dehors &amp; l'intérieur de la Terre; Suite de la 2. partie"/>
    <s v="Le Bas, Jacques-Philippe; Boucher, ..."/>
    <s v="Kinder- und Jugendbücher; Historische Drucke"/>
    <m/>
    <x v="2"/>
    <s v="PPN769043828"/>
    <x v="834"/>
    <s v="http://resolver.staatsbibliothek-berlin.de/SBB0000EBAB00020000"/>
    <s v="fre"/>
    <s v="1752"/>
    <x v="0"/>
    <m/>
    <s v="empty"/>
    <x v="0"/>
  </r>
  <r>
    <s v="Lustreisen mit Kindern in den Harz; Ein belehrendes Lesebuch für Eltern und Kinder in vier Heften"/>
    <s v="Hauer, Heinrich"/>
    <s v="Kinder- und Jugendbücher; Historische Drucke"/>
    <s v="Ernst"/>
    <x v="1"/>
    <s v="PPN771193165"/>
    <x v="835"/>
    <s v="http://resolver.staatsbibliothek-berlin.de/SBB0001263000000000"/>
    <s v="ger"/>
    <s v="1824"/>
    <x v="0"/>
    <s v="Quedlinburg"/>
    <s v="empty"/>
    <x v="0"/>
  </r>
  <r>
    <s v="Der Münzen-, Siegel- und Briefmarkensammler; nebst Anleitung zur Herstellung von Abgüssen und Abdrücken"/>
    <s v="Ortleb, Alexander; Ortleb, Gustav"/>
    <s v="Kinder- und Jugendbücher"/>
    <s v="Mode"/>
    <x v="2"/>
    <s v="PPN745591698"/>
    <x v="836"/>
    <s v="http://resolver.staatsbibliothek-berlin.de/SBB0000D6EC00010000"/>
    <s v="ger"/>
    <s v="1885"/>
    <x v="0"/>
    <s v="Berlin"/>
    <s v="https://content.staatsbibliothek-berlin.de/dc/745591698.ocr.zip"/>
    <x v="1"/>
  </r>
  <r>
    <s v="Der Lehrer im Walde"/>
    <s v="Kasthofer, Karl"/>
    <s v="Kinder- und Jugendbücher"/>
    <s v="Jenni"/>
    <x v="1"/>
    <s v="PPN770100066"/>
    <x v="837"/>
    <s v="http://resolver.staatsbibliothek-berlin.de/SBB000102C800000000"/>
    <s v="ger"/>
    <s v="1828"/>
    <x v="0"/>
    <s v="Bern"/>
    <s v="empty"/>
    <x v="0"/>
  </r>
  <r>
    <s v="Versuch einer practischen Anweisung für Schullehrer, Hofmeister, Aeltern, welche die Verstandeskräfte ihrer Zöglinge und Kinder auf eine zweckmäßige Weise üben und schärfen wollen"/>
    <s v="Pöhlmann, Johann Paulus"/>
    <s v="Kinder- und Jugendbücher"/>
    <s v="Palm"/>
    <x v="1"/>
    <s v="PPN769907679"/>
    <x v="838"/>
    <s v="http://resolver.staatsbibliothek-berlin.de/SBB0001022400000000"/>
    <s v="ger"/>
    <s v="1801"/>
    <x v="0"/>
    <s v="Erlangen"/>
    <s v="empty"/>
    <x v="0"/>
  </r>
  <r>
    <s v="Dampf"/>
    <s v="Biedenkapp, Georg"/>
    <s v="Kinder- und Jugendbücher; Historische Drucke"/>
    <s v="Paetel"/>
    <x v="2"/>
    <s v="PPN745123597"/>
    <x v="839"/>
    <s v="http://resolver.staatsbibliothek-berlin.de/SBB0000D5A900010000"/>
    <s v="ger"/>
    <s v="1911"/>
    <x v="0"/>
    <s v="Berlin-Wilmersdorf"/>
    <s v="https://content.staatsbibliothek-berlin.de/dc/745123597.ocr.zip"/>
    <x v="1"/>
  </r>
  <r>
    <s v="Die wichtigsten neuern Land- und Seereisen"/>
    <s v="Harnisch, Wilhelm"/>
    <s v="Kinder- und Jugendbücher"/>
    <s v="Fleischer"/>
    <x v="1"/>
    <s v="PPN781625076"/>
    <x v="840"/>
    <s v="http://resolver.staatsbibliothek-berlin.de/SBB0001562B00000000"/>
    <s v="ger"/>
    <s v="1821"/>
    <x v="0"/>
    <s v="Leipzig"/>
    <s v="empty"/>
    <x v="0"/>
  </r>
  <r>
    <s v="In die Natur!"/>
    <s v="Süs, Gustav; Wagner, Hermann"/>
    <s v="Kinder- und Jugendbücher; Historische Drucke"/>
    <s v="Helmich"/>
    <x v="2"/>
    <s v="PPN769114202"/>
    <x v="841"/>
    <s v="http://resolver.staatsbibliothek-berlin.de/SBB0000D08600090000"/>
    <s v="ger"/>
    <s v="1856"/>
    <x v="0"/>
    <s v="Bielefeld"/>
    <s v="https://content.staatsbibliothek-berlin.de/dc/769114202.ocr.zip"/>
    <x v="1"/>
  </r>
  <r>
    <s v="Geographische Skizzen; Asien, Amerika, Afrika, Australien"/>
    <s v="Rösler, Franz"/>
    <s v="Kinder- und Jugendbücher"/>
    <s v="Hahn"/>
    <x v="2"/>
    <s v="PPN746000456"/>
    <x v="842"/>
    <s v="http://resolver.staatsbibliothek-berlin.de/SBB0000D77800030000"/>
    <s v="ger"/>
    <s v="1905"/>
    <x v="0"/>
    <s v="Leipzig"/>
    <s v="https://content.staatsbibliothek-berlin.de/dc/746000456.ocr.zip"/>
    <x v="1"/>
  </r>
  <r>
    <s v="Paraguay und Tukuman, in historischer, statistischer und naturhistorischer Hinsicht; Ein interessantes Lesebuch für die Jugend ; Mit ausgemahlten Kupfern"/>
    <s v="Humboldt, Alexander"/>
    <s v="Kinder- und Jugendbücher; Historische Drucke"/>
    <s v="Vollmer"/>
    <x v="2"/>
    <s v="PPN771061765"/>
    <x v="843"/>
    <s v="http://resolver.staatsbibliothek-berlin.de/SBB00010AA800040000"/>
    <s v="ger"/>
    <s v="1805"/>
    <x v="0"/>
    <s v="Altona; Hamburg"/>
    <s v="empty"/>
    <x v="0"/>
  </r>
  <r>
    <s v="Kleiner naturhistorischer Schul-Atlas, nebst Anweisung über Fang, Zubereitung und Aufbewahrung der Thiere"/>
    <s v="Dufft, J. C."/>
    <s v="Kinder- und Jugendbücher"/>
    <s v="Hartung"/>
    <x v="1"/>
    <s v="PPN770542255"/>
    <x v="844"/>
    <s v="http://resolver.staatsbibliothek-berlin.de/SBB0001052800000000"/>
    <s v="ger"/>
    <s v="1843"/>
    <x v="0"/>
    <s v="Leipzig"/>
    <s v="empty"/>
    <x v="0"/>
  </r>
  <r>
    <s v="Alexander von Humbolds Reisen um die Welt und durch das Innere von Südamerika; Interessantes Lehrbuch für die Jugend"/>
    <s v="Schütz, Friedrich Wilhelm; Humboldt, Alexander"/>
    <s v="Kinder- und Jugendbücher; Historische Drucke"/>
    <s v="Vollmer"/>
    <x v="1"/>
    <s v="PPN771057512"/>
    <x v="845"/>
    <s v="http://resolver.staatsbibliothek-berlin.de/SBB00010AA800000000"/>
    <s v="ger"/>
    <s v="1805"/>
    <x v="0"/>
    <s v="Hamburg; Altona"/>
    <s v="empty"/>
    <x v="0"/>
  </r>
  <r>
    <s v="Symes Reise ins Reich Burmhan, Woodard's Schicksale auf Celebes, Bligh's Fahrt auf einem Boot von Tofoa nach Timor und Turner's Reise in Butan und Tibet; nebst einer Übersicht von Hinterindien und den ostindischen Inseln; für die Jugend und andere Leser"/>
    <s v="Harnisch, Wilhelm"/>
    <s v="Kinder- und Jugendbücher"/>
    <s v="Fleischer"/>
    <x v="2"/>
    <s v="PPN781636353"/>
    <x v="846"/>
    <s v="http://resolver.staatsbibliothek-berlin.de/SBB0001562B00060000"/>
    <s v="ger"/>
    <s v="1824"/>
    <x v="0"/>
    <s v="Leipzig"/>
    <s v="empty"/>
    <x v="0"/>
  </r>
  <r>
    <s v="Alexander v. Humbolds Reisen um die Welt und durch das Innere von Südamerika"/>
    <s v="Louck, ...; Humboldt, Alexander"/>
    <s v="Kinder- und Jugendbücher; Historische Drucke"/>
    <s v="Vollmer"/>
    <x v="2"/>
    <s v="PPN771052766"/>
    <x v="847"/>
    <s v="http://resolver.staatsbibliothek-berlin.de/SBB00010AA100010000"/>
    <s v="ger"/>
    <s v="1810"/>
    <x v="0"/>
    <s v="Hamburg"/>
    <s v="empty"/>
    <x v="0"/>
  </r>
  <r>
    <s v="Les récréations instructives"/>
    <s v="Delbrück, Jules"/>
    <s v="Kinder- und Jugendbücher"/>
    <s v="Borrani"/>
    <x v="2"/>
    <s v="PPN771543808"/>
    <x v="848"/>
    <s v="http://resolver.staatsbibliothek-berlin.de/SBB00012D7A00020000"/>
    <s v="fre"/>
    <s v="1860"/>
    <x v="0"/>
    <s v="Paris"/>
    <s v="https://content.staatsbibliothek-berlin.de/dc/771543808.ocr.zip"/>
    <x v="1"/>
  </r>
  <r>
    <s v="Des Schotten Sir Georg Stuart Mackenzie Reise durch Island und des Engländers John Ross Reise zur Ausforschung des Baffins-Busens und einer Durchfahrt nordwestlich von Grönland; für die Jugend und andere Leser"/>
    <s v="Harnisch, Wilhelm"/>
    <s v="Kinder- und Jugendbücher"/>
    <s v="Fleischer"/>
    <x v="2"/>
    <s v="PPN78162584X"/>
    <x v="849"/>
    <s v="http://resolver.staatsbibliothek-berlin.de/SBB0001562B00010000"/>
    <s v="ger"/>
    <s v="1821"/>
    <x v="0"/>
    <s v="Leipzig"/>
    <s v="empty"/>
    <x v="0"/>
  </r>
  <r>
    <s v="Versuch einer practischen Anweisung für Schullehrer, Hofmeister und Aeltern, welche die Verstandeskräfte ihrer Zöglinge und Kinder auf eine zweckmäßige Weise üben und schärfen wollen"/>
    <s v="Pöhlmann, Johann Paul"/>
    <s v="Kinder- und Jugendbücher"/>
    <s v="Palm"/>
    <x v="2"/>
    <s v="PPN769908616"/>
    <x v="850"/>
    <s v="http://resolver.staatsbibliothek-berlin.de/SBB0001022400010000"/>
    <s v="ger"/>
    <s v="1803"/>
    <x v="0"/>
    <s v="Erlangen"/>
    <s v="empty"/>
    <x v="0"/>
  </r>
  <r>
    <s v="Erzählungen und Schilderungen vom Seelen- und Wanderleben, von der Lebensweise, der Jagd, dem Fange, und der Zähmung der Tiere ; mit 78 Illustrationen"/>
    <s v="Roth, Richard; Reichenbach, Anton Benedikt"/>
    <s v="Kinder- und Jugendbücher; Historische Drucke"/>
    <s v="Spamer"/>
    <x v="2"/>
    <s v="PPN74368723X"/>
    <x v="851"/>
    <s v="http://resolver.staatsbibliothek-berlin.de/SBB0000D32500020000"/>
    <s v="ger"/>
    <s v="1894"/>
    <x v="0"/>
    <s v="Leipzig"/>
    <s v="https://content.staatsbibliothek-berlin.de/dc/74368723X.ocr.zip"/>
    <x v="1"/>
  </r>
  <r>
    <s v="Der Schnellzeichner; ein neues Malbuch für Schule und Elternhaus"/>
    <s v="Rösler, Franz"/>
    <s v="Kinder- und Jugendbücher"/>
    <s v="Hahn"/>
    <x v="1"/>
    <s v="PPN745850499"/>
    <x v="852"/>
    <s v="http://resolver.staatsbibliothek-berlin.de/SBB0000D77800000000"/>
    <s v="ger"/>
    <s v="1911"/>
    <x v="0"/>
    <s v="Leipzig"/>
    <s v="empty"/>
    <x v="0"/>
  </r>
  <r>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Harnisch, Wilhelm"/>
    <s v="Kinder- und Jugendbücher"/>
    <s v="Fleischer"/>
    <x v="2"/>
    <s v="PPN781643902"/>
    <x v="853"/>
    <s v="http://resolver.staatsbibliothek-berlin.de/SBB0001562B000B0000"/>
    <s v="ger"/>
    <s v="1827"/>
    <x v="0"/>
    <s v="Leipzig"/>
    <s v="empty"/>
    <x v="0"/>
  </r>
  <r>
    <s v="Nouvelle histoire naturelle"/>
    <m/>
    <s v="Kinder- und Jugendbücher; Historische Drucke"/>
    <s v="Gide"/>
    <x v="2"/>
    <s v="PPN770164560"/>
    <x v="854"/>
    <s v="http://resolver.staatsbibliothek-berlin.de/SBB0001034300030000"/>
    <s v="fre"/>
    <s v="1820"/>
    <x v="0"/>
    <s v="Paris"/>
    <s v="empty"/>
    <x v="0"/>
  </r>
  <r>
    <s v="Welcher Afrika enthält"/>
    <s v="Bauer, Johann Christian August"/>
    <s v="Kinder- und Jugendbücher"/>
    <s v="Gräff"/>
    <x v="2"/>
    <s v="PPN78161967X"/>
    <x v="855"/>
    <s v="http://resolver.staatsbibliothek-berlin.de/SBB0001561700020000"/>
    <s v="ger"/>
    <s v="1809"/>
    <x v="0"/>
    <s v="Leipzig"/>
    <s v="empty"/>
    <x v="0"/>
  </r>
  <r>
    <s v="Ländliche Spatziergänge in Gesprächen"/>
    <s v="Weisse, Christian Friedrich; Hoppe, ...; Smith, Charlotte Turner"/>
    <s v="Kinder- und Jugendbücher; Historische Drucke"/>
    <s v="Gräff"/>
    <x v="2"/>
    <s v="PPN770920543"/>
    <x v="856"/>
    <s v="http://resolver.staatsbibliothek-berlin.de/SBB0001098800020000"/>
    <s v="ger"/>
    <s v="1801"/>
    <x v="0"/>
    <s v="Leipzig"/>
    <s v="empty"/>
    <x v="0"/>
  </r>
  <r>
    <s v="In die Natur!"/>
    <s v="Cerks, F.; Süs, G.; Wagner, Hermann"/>
    <s v="Kinder- und Jugendbücher"/>
    <s v="Helmich &lt;Anders&gt;"/>
    <x v="2"/>
    <s v="PPN742556115"/>
    <x v="857"/>
    <s v="http://resolver.staatsbibliothek-berlin.de/SBB0000D08600070000"/>
    <s v="ger"/>
    <s v="1891"/>
    <x v="0"/>
    <s v="Bielefeld"/>
    <s v="https://content.staatsbibliothek-berlin.de/dc/742556115.ocr.zip"/>
    <x v="1"/>
  </r>
  <r>
    <s v="Welcher Polynesien enthält"/>
    <s v="Bauer, Johann Christian August"/>
    <s v="Kinder- und Jugendbücher"/>
    <s v="Gräff"/>
    <x v="2"/>
    <s v="PPN781620961"/>
    <x v="858"/>
    <s v="http://resolver.staatsbibliothek-berlin.de/SBB0001561700030000"/>
    <s v="ger"/>
    <s v="1809"/>
    <x v="0"/>
    <s v="Leipzig"/>
    <s v="empty"/>
    <x v="0"/>
  </r>
  <r>
    <s v="Spiel und Spaß und noch etwas; ein Unterhaltungs- und Beschäftigungsbuch für kleinere und größere Kinder"/>
    <s v="Dorenwell, K."/>
    <s v="Kinder- und Jugendbücher"/>
    <s v="Teubner"/>
    <x v="1"/>
    <s v="PPN745709753"/>
    <x v="859"/>
    <s v="http://resolver.staatsbibliothek-berlin.de/SBB0000D73300000000"/>
    <s v="ger"/>
    <s v="1915"/>
    <x v="0"/>
    <s v="Berlin; Leipzig"/>
    <s v="empty"/>
    <x v="0"/>
  </r>
  <r>
    <s v="Reise von Alexandrien durch die Wüste und Palästina"/>
    <s v="Grosse, Karl"/>
    <s v="Kinder- und Jugendbücher"/>
    <s v="Schreck"/>
    <x v="2"/>
    <s v="PPN770956084"/>
    <x v="860"/>
    <s v="http://resolver.staatsbibliothek-berlin.de/SBB00010A0500020000"/>
    <s v="ger"/>
    <s v="1847"/>
    <x v="0"/>
    <s v="Eilenburg"/>
    <s v="empty"/>
    <x v="0"/>
  </r>
  <r>
    <s v="Bilderbuch für Kinder"/>
    <s v="Bertuch, Friedrich Justin"/>
    <s v="Kinder- und Jugendbücher; Historische Drucke"/>
    <s v="Industrie-Comptoir"/>
    <x v="2"/>
    <s v="PPN768150477"/>
    <x v="861"/>
    <s v="http://resolver.staatsbibliothek-berlin.de/SBB0000EEAF00040000"/>
    <s v="ger"/>
    <s v="1798"/>
    <x v="0"/>
    <s v="Weimar"/>
    <s v="empty"/>
    <x v="0"/>
  </r>
  <r>
    <s v="Les jeunes voyageurs; ou lettres sur la France, en prose et en vers ; ornées de quatre-vingt-huit gravures offrant la carte générale de France ... les noms des hommes celèbres, etc."/>
    <s v="A., L. N.; Taillard, Constant"/>
    <s v="Kinder- und Jugendbücher; Historische Drucke"/>
    <s v="Lelong"/>
    <x v="1"/>
    <s v="PPN771190557"/>
    <x v="862"/>
    <s v="http://resolver.staatsbibliothek-berlin.de/SBB0001262B00000000"/>
    <s v="fre"/>
    <s v="1821"/>
    <x v="0"/>
    <s v="Paris"/>
    <s v="empty"/>
    <x v="0"/>
  </r>
  <r>
    <s v="In die Natur!"/>
    <s v="Wagner, Hermann"/>
    <s v="Kinder- und Jugendbücher"/>
    <s v="Helmich"/>
    <x v="2"/>
    <s v="PPN742090434"/>
    <x v="863"/>
    <s v="http://resolver.staatsbibliothek-berlin.de/SBB0000D08600040000"/>
    <s v="ger"/>
    <s v="1862"/>
    <x v="0"/>
    <s v="Bielefeld"/>
    <s v="https://content.staatsbibliothek-berlin.de/dc/742090434.ocr.zip"/>
    <x v="1"/>
  </r>
  <r>
    <s v="Bilderwerk zum Anschauungsunterricht für jüngere Kinder"/>
    <s v="Staub, J.; Fischer, H."/>
    <s v="Kinder- und Jugendbücher"/>
    <s v="Hindermann &amp; Siebenmann"/>
    <x v="2"/>
    <s v="PPN74619515X"/>
    <x v="864"/>
    <s v="http://resolver.staatsbibliothek-berlin.de/SBB0000D82300030000"/>
    <s v="ger"/>
    <s v="1877"/>
    <x v="0"/>
    <s v="Zürich"/>
    <s v="https://content.staatsbibliothek-berlin.de/dc/74619515X.ocr.zip"/>
    <x v="1"/>
  </r>
  <r>
    <s v="Brasilien, in historischer, statistischer und naturhistorischer Hinsicht; Ein interessantes Lesebuch für die Jugend ; Mit ausgemahlten und schwarzen Kupfern"/>
    <s v="Humboldt, Alexander"/>
    <s v="Kinder- und Jugendbücher; Historische Drucke"/>
    <s v="Vollmer"/>
    <x v="2"/>
    <s v="PPN771059426"/>
    <x v="865"/>
    <s v="http://resolver.staatsbibliothek-berlin.de/SBB00010AA800020000"/>
    <s v="ger"/>
    <s v="1805"/>
    <x v="0"/>
    <s v="Hamburg; Altona"/>
    <s v="empty"/>
    <x v="0"/>
  </r>
  <r>
    <s v="Reise nach dem Falkensteine, Selkethale, Mägdesprunge, Alexisbade und der Silberhütte"/>
    <s v="Hauer, Heinrich"/>
    <s v="Kinder- und Jugendbücher; Historische Drucke"/>
    <s v="Ernst"/>
    <x v="2"/>
    <s v="PPN771234694"/>
    <x v="866"/>
    <s v="http://resolver.staatsbibliothek-berlin.de/SBB0001263000020000"/>
    <s v="ger"/>
    <s v="1824"/>
    <x v="0"/>
    <s v="Quedlinburg"/>
    <s v="empty"/>
    <x v="0"/>
  </r>
  <r>
    <s v="Des Pfarrers Johann Campbell's beide Reisen in Süd-Afrika und James Prior's Kundschaftsreise nach der Ostküste von Afrika"/>
    <s v="Harnisch, Wilhelm"/>
    <s v="Kinder- und Jugendbücher"/>
    <s v="Fleischer"/>
    <x v="2"/>
    <s v="PPN781803861"/>
    <x v="867"/>
    <s v="http://resolver.staatsbibliothek-berlin.de/SBB0001562B000C0000"/>
    <s v="ger"/>
    <s v="1829"/>
    <x v="0"/>
    <s v="Leipzig"/>
    <s v="empty"/>
    <x v="0"/>
  </r>
  <r>
    <s v="Das Thierreich"/>
    <s v="Funke, C. Ph."/>
    <s v="Kinder- und Jugendbücher"/>
    <s v="Haas"/>
    <x v="2"/>
    <s v="PPN74681402X"/>
    <x v="868"/>
    <s v="http://resolver.staatsbibliothek-berlin.de/SBB0000DBA900020000"/>
    <s v="ger"/>
    <s v="1812"/>
    <x v="0"/>
    <s v="Wien"/>
    <s v="empty"/>
    <x v="0"/>
  </r>
  <r>
    <s v="Bilderwerk zum Anschauungsunterricht für jüngere Kinder"/>
    <s v="Staub, J.; Fischer, H."/>
    <s v="Kinder- und Jugendbücher"/>
    <s v="Hindermann &amp; Siebenmann"/>
    <x v="2"/>
    <s v="PPN746172389"/>
    <x v="869"/>
    <s v="http://resolver.staatsbibliothek-berlin.de/SBB0000D82300010000"/>
    <s v="ger"/>
    <s v="1875"/>
    <x v="0"/>
    <s v="Zürich"/>
    <s v="https://content.staatsbibliothek-berlin.de/dc/746172389.ocr.zip"/>
    <x v="1"/>
  </r>
  <r>
    <s v="Europa's Länder und Völker; ein lehrreiches Unterhaltungsbuch für die gebildete Jugend"/>
    <s v="Selchow, Felix"/>
    <s v="Kinder- und Jugendbücher"/>
    <s v="Amelang"/>
    <x v="1"/>
    <s v="PPN770908896"/>
    <x v="870"/>
    <s v="http://resolver.staatsbibliothek-berlin.de/SBB000107C100000000"/>
    <s v="ger"/>
    <s v="1822"/>
    <x v="0"/>
    <s v="Berlin"/>
    <s v="empty"/>
    <x v="0"/>
  </r>
  <r>
    <s v="Für die ganz Kleinen"/>
    <s v="Dorenwell, K."/>
    <s v="Kinder- und Jugendbücher"/>
    <s v="Teubner"/>
    <x v="2"/>
    <s v="PPN745723748"/>
    <x v="871"/>
    <s v="http://resolver.staatsbibliothek-berlin.de/SBB0000D73300010000"/>
    <s v="ger"/>
    <s v="1915"/>
    <x v="0"/>
    <s v="Leipzig; Berlin"/>
    <s v="https://content.staatsbibliothek-berlin.de/dc/745723748.ocr.zip"/>
    <x v="1"/>
  </r>
  <r>
    <s v="Für die Kleinen zwischen 5 und 8 Jahren"/>
    <s v="Dorenwell, K."/>
    <s v="Kinder- und Jugendbücher"/>
    <s v="Teubner"/>
    <x v="2"/>
    <s v="PPN745725198"/>
    <x v="872"/>
    <s v="http://resolver.staatsbibliothek-berlin.de/SBB0000D73300020000"/>
    <s v="ger"/>
    <s v="1911"/>
    <x v="0"/>
    <s v="Berlin; Leipzig"/>
    <s v="https://content.staatsbibliothek-berlin.de/dc/745725198.ocr.zip"/>
    <x v="1"/>
  </r>
  <r>
    <s v="Nouvelle histoire naturelle"/>
    <m/>
    <s v="Kinder- und Jugendbücher; Historische Drucke"/>
    <s v="Gide"/>
    <x v="2"/>
    <s v="PPN770165508"/>
    <x v="873"/>
    <s v="http://resolver.staatsbibliothek-berlin.de/SBB0001034300050000"/>
    <s v="fre"/>
    <s v="1820"/>
    <x v="0"/>
    <s v="Paris"/>
    <s v="empty"/>
    <x v="0"/>
  </r>
  <r>
    <s v="Der geometrische Jugendfreund oder populäre Darstellung der Grundlehren der Geometrie und Trigonometrie für Anfänger"/>
    <s v="Hoffmann, Joh. Jos. Ign."/>
    <s v="Kinder- und Jugendbücher"/>
    <s v="Kupferberg"/>
    <x v="2"/>
    <s v="PPN746576080"/>
    <x v="874"/>
    <s v="http://resolver.staatsbibliothek-berlin.de/SBB0000D92D00010000"/>
    <s v="ger"/>
    <s v="1827"/>
    <x v="0"/>
    <s v="Mainz"/>
    <s v="empty"/>
    <x v="0"/>
  </r>
  <r>
    <s v="In die Natur!"/>
    <s v="Süß, Gustav; Wagner, Hermann"/>
    <s v="Kinder- und Jugendbücher; Historische Drucke"/>
    <s v="Helmich"/>
    <x v="2"/>
    <s v="PPN751309451"/>
    <x v="875"/>
    <s v="http://resolver.staatsbibliothek-berlin.de/SBB0000D08600080000"/>
    <s v="ger"/>
    <s v="1855"/>
    <x v="0"/>
    <s v="Bielefeld"/>
    <s v="https://content.staatsbibliothek-berlin.de/dc/751309451.ocr.zip"/>
    <x v="1"/>
  </r>
  <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Harnisch, Wilhelm; Schröter, J. F."/>
    <s v="Kinder- und Jugendbücher"/>
    <s v="Fleischer"/>
    <x v="2"/>
    <s v="PPN781641314"/>
    <x v="876"/>
    <s v="http://resolver.staatsbibliothek-berlin.de/SBB0001562B00080000"/>
    <s v="ger"/>
    <s v="1825"/>
    <x v="0"/>
    <s v="Leipzig"/>
    <s v="empty"/>
    <x v="0"/>
  </r>
  <r>
    <s v="Der sichtbaren Welt Erster Theil: Aller vornehmsten Weltdinge, und menschlichen Handlungen, Abbildung und Benahmung"/>
    <s v="Comenius, Johannes Amos"/>
    <s v="Kinder- und Jugendbücher"/>
    <s v="Endt"/>
    <x v="2"/>
    <s v="PPN770184375"/>
    <x v="877"/>
    <s v="http://resolver.staatsbibliothek-berlin.de/SBB0001035F00010000"/>
    <s v="ger"/>
    <s v="1769"/>
    <x v="0"/>
    <s v="Norimbergae"/>
    <s v="https://content.staatsbibliothek-berlin.de/dc/770184375.ocr.zip"/>
    <x v="1"/>
  </r>
  <r>
    <s v="Häkelschule für Damen; Die Kunst sämmtliche Häkelarbeiten zu erlernen ; zum Schul- und Hausgebrauch"/>
    <s v="Leander, Charlotte"/>
    <s v="Kinder- und Jugendbücher; Historische Drucke"/>
    <s v="Hennings und Hopf"/>
    <x v="1"/>
    <s v="PPN766739171"/>
    <x v="878"/>
    <s v="http://resolver.staatsbibliothek-berlin.de/SBB0000F0DC00000000"/>
    <s v="ger"/>
    <s v="1845"/>
    <x v="0"/>
    <s v="Erfurt"/>
    <s v="empty"/>
    <x v="0"/>
  </r>
  <r>
    <s v="Les récréations instructives"/>
    <s v="Delbrück, Jules"/>
    <s v="Kinder- und Jugendbücher"/>
    <s v="Borrani"/>
    <x v="2"/>
    <s v="PPN771542097"/>
    <x v="879"/>
    <s v="http://resolver.staatsbibliothek-berlin.de/SBB00012D7A00010000"/>
    <s v="fre"/>
    <s v="1860"/>
    <x v="0"/>
    <s v="Paris"/>
    <s v="https://content.staatsbibliothek-berlin.de/dc/771542097.ocr.zip"/>
    <x v="1"/>
  </r>
  <r>
    <s v="L'Encyclopédie enfantine, ou magazin pour les petits enfans"/>
    <s v="LosRios, Angélique"/>
    <s v="Kinder- und Jugendbücher; Historische Drucke"/>
    <s v="Walther"/>
    <x v="1"/>
    <s v="PPN768261457"/>
    <x v="880"/>
    <s v="http://resolver.staatsbibliothek-berlin.de/SBB0000F60700000000"/>
    <s v="fre"/>
    <s v="1787"/>
    <x v="0"/>
    <s v="Dresde"/>
    <s v="empty"/>
    <x v="0"/>
  </r>
  <r>
    <s v="Burkhardt's Reise durch Syrien, Palästina, Aegypten und Nubien nach Arabien und Salt's zweite Reise nach Abyssinien; für die Jugend und andere Leser"/>
    <s v="Harnisch, Wilhelm"/>
    <s v="Kinder- und Jugendbücher"/>
    <s v="Fleischer"/>
    <x v="2"/>
    <s v="PPN781642620"/>
    <x v="881"/>
    <s v="http://resolver.staatsbibliothek-berlin.de/SBB0001562B000A0000"/>
    <s v="ger"/>
    <s v="1827"/>
    <x v="0"/>
    <s v="Leipzig"/>
    <s v="empty"/>
    <x v="0"/>
  </r>
  <r>
    <s v="Orbis sensualium picti pars prima; hot est omnium principalium in mundo rerum, &amp; in vita actionum, pictura &amp; nomenclatura; editio longe auctior &amp; emendatior, cum titulorum jaxtra atque vocab lorum indice"/>
    <s v="Comenius, Johannes Amos"/>
    <s v="Kinder- und Jugendbücher"/>
    <s v="Endt"/>
    <x v="1"/>
    <s v="PPN770183719"/>
    <x v="882"/>
    <s v="http://resolver.staatsbibliothek-berlin.de/SBB0001035F00000000"/>
    <s v="ger"/>
    <s v="1769"/>
    <x v="0"/>
    <s v="Norimbergae"/>
    <s v="empty"/>
    <x v="0"/>
  </r>
  <r>
    <s v="Der Papparbeiter, oder Anleitung in Pappe zu arbeiten; Vorzüglich Erziehern gewidmet"/>
    <s v="Blasche, Bernhard Heinrich"/>
    <s v="Kinder- und Jugendbücher"/>
    <s v="Erziehungsanstalt"/>
    <x v="1"/>
    <s v="PPN770510426"/>
    <x v="883"/>
    <s v="http://resolver.staatsbibliothek-berlin.de/SBB000104F600000000"/>
    <s v="ger"/>
    <s v="1797"/>
    <x v="0"/>
    <s v="Schnepfenthal"/>
    <s v="empty"/>
    <x v="0"/>
  </r>
  <r>
    <s v="Welcher die Thiere und Pflanzen betrachtet"/>
    <s v="Pluche, Noël Antoine"/>
    <s v="Kinder- und Jugendbücher; Historische Drucke"/>
    <s v="Monath"/>
    <x v="2"/>
    <s v="PPN769093051"/>
    <x v="884"/>
    <s v="http://resolver.staatsbibliothek-berlin.de/SBB0000F86600010000"/>
    <s v="ger"/>
    <s v="1760"/>
    <x v="0"/>
    <s v="Leipzig; Frankfurt"/>
    <s v="empty"/>
    <x v="0"/>
  </r>
  <r>
    <s v="Der Papparbeiter, oder Anleitung in Pappe zu arbeiten"/>
    <s v="Blasche, Bernhard Heinrich"/>
    <s v="Kinder- und Jugendbücher"/>
    <s v="Erziehungsanstalt"/>
    <x v="2"/>
    <s v="PPN770512070"/>
    <x v="885"/>
    <s v="http://resolver.staatsbibliothek-berlin.de/SBB0000EF6000030000"/>
    <s v="ger"/>
    <s v="1801"/>
    <x v="0"/>
    <s v="Schnepfenthal"/>
    <s v="empty"/>
    <x v="0"/>
  </r>
  <r>
    <s v="Anatomie"/>
    <s v="Dufft, J. C."/>
    <s v="Kinder- und Jugendbücher"/>
    <s v="Hartung"/>
    <x v="2"/>
    <s v="PPN770545920"/>
    <x v="886"/>
    <s v="http://resolver.staatsbibliothek-berlin.de/SBB0001052800040000"/>
    <s v="ger"/>
    <s v="1853"/>
    <x v="0"/>
    <s v="Leipzig"/>
    <s v="https://content.staatsbibliothek-berlin.de/dc/770545920.ocr.zip"/>
    <x v="1"/>
  </r>
  <r>
    <s v="Nouvelle histoire naturelle"/>
    <m/>
    <s v="Kinder- und Jugendbücher; Historische Drucke"/>
    <s v="Gide"/>
    <x v="2"/>
    <s v="PPN770164935"/>
    <x v="887"/>
    <s v="http://resolver.staatsbibliothek-berlin.de/SBB0001034300040000"/>
    <s v="fre"/>
    <s v="1820"/>
    <x v="0"/>
    <s v="Paris"/>
    <s v="empty"/>
    <x v="0"/>
  </r>
  <r>
    <s v="Des Schotten Melish Reisen durch die vereinten Staaten von Nordamerika und einen Theil von Kanada in den Jahren 1806 - 1811; für die Jugend und andere Leser"/>
    <s v="Harnisch, Wilhelm; Melish, John"/>
    <s v="Kinder- und Jugendbücher"/>
    <s v="Fleischer"/>
    <x v="2"/>
    <s v="PPN78162813X"/>
    <x v="888"/>
    <s v="http://resolver.staatsbibliothek-berlin.de/SBB0001562B00020000"/>
    <s v="ger"/>
    <s v="1821"/>
    <x v="0"/>
    <s v="Leipzig"/>
    <s v="empty"/>
    <x v="0"/>
  </r>
  <r>
    <s v="Der Schnellzeichner"/>
    <s v="Rösler, Franz"/>
    <s v="Kinder- und Jugendbücher"/>
    <s v="Hahn"/>
    <x v="2"/>
    <s v="PPN745999409"/>
    <x v="889"/>
    <s v="http://resolver.staatsbibliothek-berlin.de/SBB0000D77800020000"/>
    <s v="ger"/>
    <s v="1912"/>
    <x v="0"/>
    <s v="Leipzig"/>
    <s v="https://content.staatsbibliothek-berlin.de/dc/745999409.ocr.zip"/>
    <x v="1"/>
  </r>
  <r>
    <s v="Für den Schüler"/>
    <s v="Neumann, Gustav Friedrich Ludwig"/>
    <s v="Kinder- und Jugendbücher; Historische Drucke"/>
    <s v="Schultze"/>
    <x v="2"/>
    <s v="PPN76826264X"/>
    <x v="890"/>
    <s v="http://resolver.staatsbibliothek-berlin.de/SBB0000F60C00010000"/>
    <s v="ger"/>
    <s v="1837"/>
    <x v="0"/>
    <s v="Berlin"/>
    <s v="empty"/>
    <x v="0"/>
  </r>
  <r>
    <s v="Die nützliche Welt"/>
    <m/>
    <s v="Kinder- und Jugendbücher; Historische Drucke"/>
    <s v="Graß und Barth"/>
    <x v="2"/>
    <s v="PPN769036775"/>
    <x v="891"/>
    <s v="http://resolver.staatsbibliothek-berlin.de/SBB0000F80F00020000"/>
    <s v="ger"/>
    <s v="1811"/>
    <x v="0"/>
    <s v="Breslau"/>
    <s v="empty"/>
    <x v="0"/>
  </r>
  <r>
    <s v="Les Études convenables aux demoiselles; Contenant la grammaire, la poésie, la rhétorique, le commerce des lettres ... et un court traité d'arithméthique ; ouvrage destiné aux jeunes pensionnaires des communautés et maisons religieuses"/>
    <m/>
    <s v="Kinder- und Jugendbücher; Historische Drucke"/>
    <s v="Les Libraires Associés"/>
    <x v="1"/>
    <s v="PPN757647758"/>
    <x v="892"/>
    <s v="http://resolver.staatsbibliothek-berlin.de/SBB0000EDCA00000000"/>
    <s v="fre"/>
    <s v="1789"/>
    <x v="0"/>
    <s v="Paris"/>
    <s v="empty"/>
    <x v="0"/>
  </r>
  <r>
    <s v="Neue Spaziergänge eines Naturforschers"/>
    <s v="Gey-Heinze, Marie; Marshall, William"/>
    <s v="Kinder- und Jugendbücher"/>
    <s v="Seemann"/>
    <x v="2"/>
    <s v="PPN743875605"/>
    <x v="893"/>
    <s v="http://resolver.staatsbibliothek-berlin.de/SBB0000D35800020000"/>
    <s v="ger"/>
    <s v="1907"/>
    <x v="0"/>
    <s v="Leipzig"/>
    <s v="https://content.staatsbibliothek-berlin.de/dc/743875605.ocr.zip"/>
    <x v="1"/>
  </r>
  <r>
    <s v="Bilderbuch für Kinder"/>
    <s v="Bertuch, Friedrich Justin"/>
    <s v="Kinder- und Jugendbücher; Historische Drucke"/>
    <s v="Industrie-Comptoir"/>
    <x v="2"/>
    <s v="PPN768148014"/>
    <x v="894"/>
    <s v="http://resolver.staatsbibliothek-berlin.de/SBB0000EEAF00030000"/>
    <s v="ger"/>
    <s v="1798"/>
    <x v="0"/>
    <s v="Weimar"/>
    <s v="empty"/>
    <x v="0"/>
  </r>
  <r>
    <s v="In die Natur!"/>
    <s v="Huth, H.; Süs, H.; Wagner, Hermann"/>
    <s v="Kinder- und Jugendbücher"/>
    <s v="Helmich"/>
    <x v="2"/>
    <s v="PPN742072193"/>
    <x v="895"/>
    <s v="http://resolver.staatsbibliothek-berlin.de/SBB0000D08600010000"/>
    <s v="ger"/>
    <s v="1885"/>
    <x v="0"/>
    <s v="Bielefeld"/>
    <s v="https://content.staatsbibliothek-berlin.de/dc/742072193.ocr.zip"/>
    <x v="1"/>
  </r>
  <r>
    <s v="Europa's Länder und Völker"/>
    <s v="Selchow, Felix"/>
    <s v="Kinder- und Jugendbücher"/>
    <s v="Amelang"/>
    <x v="2"/>
    <s v="PPN771059760"/>
    <x v="896"/>
    <s v="http://resolver.staatsbibliothek-berlin.de/SBB000107C100060000"/>
    <s v="ger"/>
    <s v="1828"/>
    <x v="0"/>
    <s v="Berlin"/>
    <s v="empty"/>
    <x v="0"/>
  </r>
  <r>
    <s v="Ny orbis pictus"/>
    <m/>
    <s v="Kinder- und Jugendbücher; Historische Drucke"/>
    <s v="Wasenius"/>
    <x v="2"/>
    <s v="PPN757406432"/>
    <x v="897"/>
    <s v="http://resolver.staatsbibliothek-berlin.de/SBB0000ED7600020000"/>
    <s v="ger"/>
    <s v="1840"/>
    <x v="0"/>
    <s v="Helsingfors"/>
    <s v="empty"/>
    <x v="0"/>
  </r>
  <r>
    <s v="Handbuch der Naturgeschichte der drei Reiche; für Schule und Haus"/>
    <s v="Gräfe, Heinrich; Naumann, Johann Friedrich"/>
    <s v="Kinder- und Jugendbücher"/>
    <s v="Reichart"/>
    <x v="1"/>
    <s v="PPN770202357"/>
    <x v="898"/>
    <s v="http://resolver.staatsbibliothek-berlin.de/SBB0001039A00000000"/>
    <s v="ger"/>
    <s v="1836"/>
    <x v="0"/>
    <s v="Eisleben [u.a.]"/>
    <s v="empty"/>
    <x v="0"/>
  </r>
  <r>
    <s v="Erzählungen und Schilderungen von den Lebensweise, den Sitten und Gewohnheiten der Tiere ; mit 100 Illustrationen"/>
    <s v="Roth, Richard; Reichenbach, Anton Benedikt"/>
    <s v="Kinder- und Jugendbücher; Historische Drucke"/>
    <s v="Spamer"/>
    <x v="2"/>
    <s v="PPN743686411"/>
    <x v="899"/>
    <s v="http://resolver.staatsbibliothek-berlin.de/SBB0000D32500010000"/>
    <s v="ger"/>
    <s v="1894"/>
    <x v="0"/>
    <s v="Leipzig"/>
    <s v="https://content.staatsbibliothek-berlin.de/dc/743686411.ocr.zip"/>
    <x v="1"/>
  </r>
  <r>
    <s v="In die Natur!"/>
    <s v="Süs, G.; Wagner, Hermann"/>
    <s v="Kinder- und Jugendbücher"/>
    <s v="Helmich"/>
    <x v="2"/>
    <s v="PPN742553876"/>
    <x v="900"/>
    <s v="http://resolver.staatsbibliothek-berlin.de/SBB0000D08600060000"/>
    <s v="ger"/>
    <s v="1877"/>
    <x v="0"/>
    <s v="Bielefeld"/>
    <s v="https://content.staatsbibliothek-berlin.de/dc/742553876.ocr.zip"/>
    <x v="1"/>
  </r>
  <r>
    <s v="Nouvelle histoire naturelle"/>
    <m/>
    <s v="Kinder- und Jugendbücher; Historische Drucke"/>
    <s v="Gide"/>
    <x v="2"/>
    <s v="PPN77016580X"/>
    <x v="901"/>
    <s v="http://resolver.staatsbibliothek-berlin.de/SBB0001034300060000"/>
    <s v="fre"/>
    <s v="1820"/>
    <x v="0"/>
    <s v="Paris"/>
    <s v="empty"/>
    <x v="0"/>
  </r>
  <r>
    <s v="Naturgeschichte der merkwürdigsten fremden Thiere"/>
    <s v="Gressler, F. G. L."/>
    <s v="Kinder- und Jugendbücher; Historische Drucke"/>
    <s v="Schulbuchh. des Thüringer Lehrervereins"/>
    <x v="2"/>
    <s v="PPN769045324"/>
    <x v="902"/>
    <s v="http://resolver.staatsbibliothek-berlin.de/SBB0000EA9500050000"/>
    <s v="ger"/>
    <s v="1850"/>
    <x v="0"/>
    <s v="Langensalza"/>
    <s v="https://content.staatsbibliothek-berlin.de/dc/769045324.ocr.zip"/>
    <x v="1"/>
  </r>
  <r>
    <s v="Kreis der Ausfüllung des Systems; Botanik; Mineralogie"/>
    <s v="Dufft, J. C."/>
    <s v="Kinder- und Jugendbücher"/>
    <s v="Hartung"/>
    <x v="2"/>
    <s v="PPN770544304"/>
    <x v="903"/>
    <s v="http://resolver.staatsbibliothek-berlin.de/SBB0001052800030000"/>
    <s v="ger"/>
    <s v="1846"/>
    <x v="0"/>
    <s v="Leipzig"/>
    <s v="empty"/>
    <x v="0"/>
  </r>
  <r>
    <s v="Bilder zum Anschauungs-Unterricht für die Jugend"/>
    <m/>
    <s v="Kinder- und Jugendbücher"/>
    <s v="Schreiber"/>
    <x v="1"/>
    <s v="PPN743962044"/>
    <x v="904"/>
    <s v="http://resolver.staatsbibliothek-berlin.de/SBB0000D4B200000000"/>
    <s v="ger"/>
    <s v="1839"/>
    <x v="0"/>
    <s v="Eßlingen am Neckar"/>
    <s v="empty"/>
    <x v="0"/>
  </r>
  <r>
    <s v="Von der Waldbehandlung und Waldbenutzung und von der Baumsaat und Baumpflanzung"/>
    <s v="Kasthofer, Karl"/>
    <s v="Kinder- und Jugendbücher"/>
    <m/>
    <x v="2"/>
    <s v="PPN770101402"/>
    <x v="905"/>
    <s v="http://resolver.staatsbibliothek-berlin.de/SBB000102C800020000"/>
    <s v="ger"/>
    <s v="1829"/>
    <x v="0"/>
    <m/>
    <s v="empty"/>
    <x v="0"/>
  </r>
  <r>
    <s v="Kleine Weltkunde, oder das Wissenwertheste aus der Erdkunde, Geschichte, Naturbeschreibung, Naturlehre, Gewerb-, Himmels- und Menschenkunde als Ein Unterrichtsgegenstand; Ein Lehr- und Lesebuch für den ersten Realunterricht"/>
    <s v="Neumann, Gustav Friedrich Ludwig"/>
    <s v="Kinder- und Jugendbücher; Historische Drucke"/>
    <s v="Schultze"/>
    <x v="1"/>
    <s v="PPN768262399"/>
    <x v="906"/>
    <s v="http://resolver.staatsbibliothek-berlin.de/SBB0000F60C00000000"/>
    <s v="ger"/>
    <s v="1837"/>
    <x v="0"/>
    <s v="Berlin"/>
    <s v="empty"/>
    <x v="0"/>
  </r>
  <r>
    <s v="Von der Natur und dem Nutzen der vorzüglichsten Bäume und Sträucher"/>
    <s v="Kasthofer, Karl"/>
    <s v="Kinder- und Jugendbücher"/>
    <m/>
    <x v="2"/>
    <s v="PPN770100732"/>
    <x v="907"/>
    <s v="http://resolver.staatsbibliothek-berlin.de/SBB000102C800010000"/>
    <s v="ger"/>
    <s v="1828"/>
    <x v="0"/>
    <m/>
    <s v="empty"/>
    <x v="0"/>
  </r>
  <r>
    <s v="In die Natur!"/>
    <s v="Süs, Gust.; Wagner, Hermann"/>
    <s v="Kinder- und Jugendbücher"/>
    <s v="Helmich"/>
    <x v="2"/>
    <s v="PPN742086356"/>
    <x v="908"/>
    <s v="http://resolver.staatsbibliothek-berlin.de/SBB0000D08600020000"/>
    <s v="ger"/>
    <s v="1861"/>
    <x v="0"/>
    <s v="Bielefeld"/>
    <s v="https://content.staatsbibliothek-berlin.de/dc/742086356.ocr.zip"/>
    <x v="1"/>
  </r>
  <r>
    <s v="In die Natur!; Biographieen aus dem Naturleben für die Jugend und ihre Freunde"/>
    <s v="Huth, H.; Wagner, Hermann"/>
    <s v="Kinder- und Jugendbücher"/>
    <s v="Helmich"/>
    <x v="1"/>
    <s v="PPN742070875"/>
    <x v="909"/>
    <s v="http://resolver.staatsbibliothek-berlin.de/SBB0000D08600000000"/>
    <s v="ger"/>
    <s v="1855"/>
    <x v="0"/>
    <s v="Bielefeld"/>
    <s v="empty"/>
    <x v="0"/>
  </r>
  <r>
    <s v="Das Tierreich"/>
    <s v="Haufe, Ewald"/>
    <s v="Kinder- und Jugendbücher"/>
    <s v="Enßlin &amp; Laiblin"/>
    <x v="2"/>
    <s v="PPN741639092"/>
    <x v="910"/>
    <s v="http://resolver.staatsbibliothek-berlin.de/SBB0000D02600020000"/>
    <s v="ger"/>
    <s v="1891"/>
    <x v="0"/>
    <s v="Reutlingen"/>
    <s v="https://content.staatsbibliothek-berlin.de/dc/741639092.ocr.zip"/>
    <x v="1"/>
  </r>
  <r>
    <s v="Das Buch der Natur"/>
    <s v="Wagner, Hermann"/>
    <s v="Kinder- und Jugendbücher; Historische Drucke"/>
    <s v="Flemming"/>
    <x v="2"/>
    <s v="PPN757127320"/>
    <x v="911"/>
    <s v="http://resolver.staatsbibliothek-berlin.de/SBB0000D21D00040000"/>
    <s v="ger"/>
    <s v="1859"/>
    <x v="0"/>
    <s v="Glogau"/>
    <s v="https://content.staatsbibliothek-berlin.de/dc/757127320.ocr.zip"/>
    <x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x v="2"/>
    <s v="PPN743862635"/>
    <x v="912"/>
    <s v="http://resolver.staatsbibliothek-berlin.de/SBB0000D35F00010000"/>
    <s v="ger"/>
    <s v="1881"/>
    <x v="0"/>
    <s v="Leipzig"/>
    <s v="https://content.staatsbibliothek-berlin.de/dc/743862635.ocr.zip"/>
    <x v="1"/>
  </r>
  <r>
    <s v="Bilderbuch für Kinder"/>
    <s v="Caroline Louise &lt; Mecklenburg-Schwerin, Erbprinzessin&gt;; Bertuch, Friedrich Justin"/>
    <s v="Kinder- und Jugendbücher; Historische Drucke"/>
    <s v="Industrie Comptoir"/>
    <x v="2"/>
    <s v="PPN766349438"/>
    <x v="913"/>
    <s v="http://resolver.staatsbibliothek-berlin.de/SBB0000EEAF00020000"/>
    <s v="fre"/>
    <s v="1803"/>
    <x v="0"/>
    <s v="Weimar"/>
    <s v="empty"/>
    <x v="0"/>
  </r>
  <r>
    <s v="Les jeunes voyageurs"/>
    <s v="A., L. N.; Taillard, Constant; Perrot, A. M.; Blanchard, ..."/>
    <s v="Kinder- und Jugendbücher; Historische Drucke"/>
    <s v="Lelong"/>
    <x v="2"/>
    <s v="PPN771190778"/>
    <x v="914"/>
    <s v="http://resolver.staatsbibliothek-berlin.de/SBB0001262B00010000"/>
    <s v="fre"/>
    <s v="1821"/>
    <x v="0"/>
    <s v="Paris"/>
    <s v="empty"/>
    <x v="0"/>
  </r>
  <r>
    <s v="Bilderbuch für Kinder"/>
    <s v="Bertuch, Friedrich Justin"/>
    <s v="Kinder- und Jugendbücher; Historische Drucke"/>
    <s v="Industrie-Comptoir"/>
    <x v="2"/>
    <s v="PPN768151384"/>
    <x v="915"/>
    <s v="http://resolver.staatsbibliothek-berlin.de/SBB0000EEAF00060000"/>
    <s v="ger"/>
    <s v="1798"/>
    <x v="0"/>
    <s v="Weimar"/>
    <s v="empty"/>
    <x v="0"/>
  </r>
  <r>
    <s v="Europa's Länder und Völker"/>
    <s v="Selchow, Felix"/>
    <s v="Kinder- und Jugendbücher"/>
    <s v="Amelang"/>
    <x v="2"/>
    <s v="PPN77106070X"/>
    <x v="916"/>
    <s v="http://resolver.staatsbibliothek-berlin.de/SBB000107C100070000"/>
    <s v="ger"/>
    <s v="1828"/>
    <x v="0"/>
    <s v="Berlin"/>
    <s v="empty"/>
    <x v="0"/>
  </r>
  <r>
    <s v="[Kreis der Arten, als Repräsentanten der Klassen und Ordnungen]"/>
    <s v="Dufft, J. C."/>
    <s v="Kinder- und Jugendbücher"/>
    <s v="Hartung"/>
    <x v="2"/>
    <s v="PPN770542735"/>
    <x v="917"/>
    <s v="http://resolver.staatsbibliothek-berlin.de/SBB0001052800010000"/>
    <s v="ger"/>
    <s v="1843"/>
    <x v="0"/>
    <s v="Leipzig"/>
    <s v="empty"/>
    <x v="0"/>
  </r>
  <r>
    <s v="Reise von Belgrad bis in den Hafen von Alexandrien"/>
    <s v="Grosse, Karl"/>
    <s v="Kinder- und Jugendbücher"/>
    <s v="Schreck"/>
    <x v="2"/>
    <s v="PPN770954898"/>
    <x v="918"/>
    <s v="http://resolver.staatsbibliothek-berlin.de/SBB00010A0500010000"/>
    <s v="ger"/>
    <s v="1846"/>
    <x v="0"/>
    <s v="Eilenburg"/>
    <s v="empty"/>
    <x v="0"/>
  </r>
  <r>
    <s v="Das Mineral- und Pflanzenreich"/>
    <s v="Haufe, Ewald"/>
    <s v="Kinder- und Jugendbücher"/>
    <s v="Enßlin &amp; Laiblin"/>
    <x v="2"/>
    <s v="PPN741503263"/>
    <x v="919"/>
    <s v="http://resolver.staatsbibliothek-berlin.de/SBB0000D02600010000"/>
    <s v="ger"/>
    <s v="1891"/>
    <x v="0"/>
    <s v="Reutlingen"/>
    <s v="https://content.staatsbibliothek-berlin.de/dc/741503263.ocr.zip"/>
    <x v="1"/>
  </r>
  <r>
    <s v="Der stereometrische Jugendfreund oder populäre Darstellung der Grundlehren der Stereometrie für Anfänger"/>
    <s v="Hoffmann, Joh. Jos. Ign."/>
    <s v="Kinder- und Jugendbücher"/>
    <s v="Kupferberg"/>
    <x v="2"/>
    <s v="PPN746577885"/>
    <x v="920"/>
    <s v="http://resolver.staatsbibliothek-berlin.de/SBB0000D93100000000"/>
    <s v="ger"/>
    <s v="1827"/>
    <x v="0"/>
    <s v="Mainz"/>
    <s v="empty"/>
    <x v="0"/>
  </r>
  <r>
    <s v="Bilderbuch für Kinder"/>
    <s v="Bertuch, Friedrich Justin"/>
    <s v="Kinder- und Jugendbücher; Historische Drucke"/>
    <s v="Industrie-Comptoir"/>
    <x v="2"/>
    <s v="PPN768153476"/>
    <x v="921"/>
    <s v="http://resolver.staatsbibliothek-berlin.de/SBB0000EEAF00080000"/>
    <s v="ger"/>
    <s v="1795"/>
    <x v="0"/>
    <s v="Weimar"/>
    <s v="empty"/>
    <x v="0"/>
  </r>
  <r>
    <s v="Naturgeschichte der merkwürdigsten fremden Thiere für Kinder; mit 12 lithograph. Taf., nebst vielen zwischen den Text gedruckten Abb."/>
    <s v="Greßler, Friedrich Gustav Ludwig"/>
    <s v="Kinder- und Jugendbücher"/>
    <s v="Schulbuchh. d.Th. L. V."/>
    <x v="2"/>
    <s v="PPN769113605"/>
    <x v="922"/>
    <s v="http://resolver.staatsbibliothek-berlin.de/SBB0000EA9500070000"/>
    <s v="ger"/>
    <s v="1860"/>
    <x v="0"/>
    <s v="Langensalza"/>
    <s v="https://content.staatsbibliothek-berlin.de/dc/769113605.ocr.zip"/>
    <x v="1"/>
  </r>
  <r>
    <s v="Alexander Caldcleugh's Reisen in Südamerika, John Luccock's Streifereien im südlichen Brasilien und des Prinzen Maximilian zu Neuwied Reise in Brasilien; für die Jugend und andere Leser"/>
    <s v="Harnisch, Wilhelm"/>
    <s v="Kinder- und Jugendbücher"/>
    <s v="Fleischer"/>
    <x v="2"/>
    <s v="PPN781805856"/>
    <x v="923"/>
    <s v="http://resolver.staatsbibliothek-berlin.de/SBB0001562B000E0000"/>
    <s v="ger"/>
    <s v="1831"/>
    <x v="0"/>
    <s v="Leipzig"/>
    <s v="empty"/>
    <x v="0"/>
  </r>
  <r>
    <s v="Oeconomische Naturgeschichte für den deutschen Landmann und die Jugend in den mittleren Schulen"/>
    <s v="Fabricius, Johann C."/>
    <s v="Kinder- und Jugendbücher; Historische Drucke"/>
    <s v="Jacobäer"/>
    <x v="2"/>
    <s v="PPN750717688"/>
    <x v="924"/>
    <s v="http://resolver.staatsbibliothek-berlin.de/SBB0000E3C200000000"/>
    <s v="ger"/>
    <s v="1784"/>
    <x v="0"/>
    <s v="Leipzig"/>
    <s v="empty"/>
    <x v="0"/>
  </r>
  <r>
    <s v="Versuch einer practischen Anweisung für Schullehrer, Hofmeister, Aeltern, welche die Verstandeskräfte ihrer Zöglinge und Kinder auf eine zweckmäßige Weise üben und schärfen wollen"/>
    <s v="Pöhlmann, Johann Paul"/>
    <s v="Kinder- und Jugendbücher"/>
    <s v="Palm; Junge"/>
    <x v="2"/>
    <s v="PPN769909639"/>
    <x v="925"/>
    <s v="http://resolver.staatsbibliothek-berlin.de/SBB0001022400020000"/>
    <s v="ger"/>
    <s v="1804"/>
    <x v="0"/>
    <s v="Erlangen; [Erlangen]"/>
    <s v="empty"/>
    <x v="0"/>
  </r>
  <r>
    <s v="... welcher das Thierreich enthält. Mit 283 Abbildungen auf 19 Tafeln und einem Titelkupfer"/>
    <s v="Hochstetter, Ch. F.; Gebauer, Christian August"/>
    <s v="Kinder- und Jugendbücher; Historische Drucke"/>
    <s v="Mäcken"/>
    <x v="2"/>
    <s v="PPN769121500"/>
    <x v="926"/>
    <s v="http://resolver.staatsbibliothek-berlin.de/SBB0000F8B600010000"/>
    <s v="ger"/>
    <s v="1849"/>
    <x v="0"/>
    <s v="Reutlingen"/>
    <s v="empty"/>
    <x v="0"/>
  </r>
  <r>
    <s v="Von den auf der Erde sich ereignenden Phänomenen"/>
    <s v="Wünsch, Christian Ernst"/>
    <s v="Historische Drucke"/>
    <s v="Breitkopf"/>
    <x v="2"/>
    <s v="PPN746838662"/>
    <x v="927"/>
    <s v="http://resolver.staatsbibliothek-berlin.de/SBB0000DBC600020000"/>
    <s v="ger"/>
    <s v="1779"/>
    <x v="0"/>
    <s v="Leipzig"/>
    <s v="empty"/>
    <x v="0"/>
  </r>
  <r>
    <s v="Alexander Selkirchs sonderbare Schicksale zu Wasser und zu Lande; zur Erleichterung des geographischen Unterrichts für die Jugend der mittlern Stände und zum Selbstunterricht"/>
    <s v="Bauer, Johann Christian August"/>
    <s v="Kinder- und Jugendbücher"/>
    <s v="Frölich"/>
    <x v="1"/>
    <s v="PPN78161354X"/>
    <x v="928"/>
    <s v="http://resolver.staatsbibliothek-berlin.de/SBB0001561700000000"/>
    <s v="ger"/>
    <s v="1806"/>
    <x v="0"/>
    <s v="Berlin"/>
    <s v="empty"/>
    <x v="0"/>
  </r>
  <r>
    <s v="Naturgeschichte und Technologie für Lehrer in Schulen und Liebhaber dieser Wissenschaften"/>
    <s v="Funke, Carl Philipp"/>
    <s v="Kinder- und Jugendbücher"/>
    <s v="Haas"/>
    <x v="1"/>
    <s v="PPN746811675"/>
    <x v="929"/>
    <s v="http://resolver.staatsbibliothek-berlin.de/SBB0000DBA900000000"/>
    <s v="ger"/>
    <s v="1812"/>
    <x v="0"/>
    <s v="Wien"/>
    <s v="empty"/>
    <x v="0"/>
  </r>
  <r>
    <s v="Lustreisen mit Kindern in den Harz"/>
    <s v="Hauer, Heinrich"/>
    <s v="Kinder- und Jugendbücher; Historische Drucke"/>
    <s v="Ernst"/>
    <x v="2"/>
    <s v="PPN77123578X"/>
    <x v="930"/>
    <s v="http://resolver.staatsbibliothek-berlin.de/SBB0001263000040000"/>
    <s v="ger"/>
    <s v="1824"/>
    <x v="0"/>
    <s v="Quedlinburg"/>
    <s v="empty"/>
    <x v="0"/>
  </r>
  <r>
    <s v="Das Buch der Natur"/>
    <s v="Hasse, Ernst; Wagner, Hermann"/>
    <s v="Kinder- und Jugendbücher; Historische Drucke"/>
    <s v="Flemming"/>
    <x v="2"/>
    <s v="PPN746056303"/>
    <x v="931"/>
    <s v="http://resolver.staatsbibliothek-berlin.de/SBB0000D21D00030000"/>
    <s v="ger"/>
    <s v="1879"/>
    <x v="0"/>
    <s v="Glogau"/>
    <s v="https://content.staatsbibliothek-berlin.de/dc/746056303.ocr.zip"/>
    <x v="1"/>
  </r>
  <r>
    <s v="Naturgeschichte für die Jugend und zum Selbstunterricht"/>
    <s v="Reider, Jakob Ernst von"/>
    <s v="Kinder- und Jugendbücher; Historische Drucke"/>
    <s v="Zeh"/>
    <x v="1"/>
    <s v="PPN770474179"/>
    <x v="932"/>
    <s v="http://resolver.staatsbibliothek-berlin.de/SBB000104B700000000"/>
    <s v="ger"/>
    <s v="1826"/>
    <x v="0"/>
    <s v="Leipzig; Nürnberg"/>
    <s v="empty"/>
    <x v="0"/>
  </r>
  <r>
    <s v="Dialogen für Kinder und Zöglinge über die Natur, zur Aufklärung ihres Verstandes und Veredlung ihres Herzens"/>
    <s v="Schulz, Christian"/>
    <s v="Kinder- und Jugendbücher; Historische Drucke"/>
    <s v="Breitkopf"/>
    <x v="1"/>
    <s v="PPN746274831"/>
    <x v="933"/>
    <s v="http://resolver.staatsbibliothek-berlin.de/SBB0000D86900000000"/>
    <s v="ger"/>
    <s v="1793"/>
    <x v="0"/>
    <s v="Leipzig"/>
    <s v="empty"/>
    <x v="0"/>
  </r>
  <r>
    <s v="Lustreisen mit Kindern in den Harz"/>
    <s v="Hauer, Heinrich"/>
    <s v="Kinder- und Jugendbücher; Historische Drucke"/>
    <s v="Ernst"/>
    <x v="2"/>
    <s v="PPN771195893"/>
    <x v="934"/>
    <s v="http://resolver.staatsbibliothek-berlin.de/SBB0001263000010000"/>
    <s v="ger"/>
    <s v="1824"/>
    <x v="0"/>
    <s v="Quedlinburg"/>
    <s v="empty"/>
    <x v="0"/>
  </r>
  <r>
    <s v="In die Natur!"/>
    <s v="Süs, G.; Wagner, Hermann"/>
    <s v="Kinder- und Jugendbücher"/>
    <s v="Helmich"/>
    <x v="2"/>
    <s v="PPN742088790"/>
    <x v="935"/>
    <s v="http://resolver.staatsbibliothek-berlin.de/SBB0000D08600030000"/>
    <s v="ger"/>
    <s v="1862"/>
    <x v="0"/>
    <s v="Bielefeld"/>
    <s v="https://content.staatsbibliothek-berlin.de/dc/742088790.ocr.zip"/>
    <x v="1"/>
  </r>
  <r>
    <s v="Schreibers kleiner Atlas der Mineralogie"/>
    <m/>
    <s v="Kinder- und Jugendbücher"/>
    <s v="F. Schreiber"/>
    <x v="2"/>
    <s v="PPN742570010"/>
    <x v="936"/>
    <s v="http://resolver.staatsbibliothek-berlin.de/SBB0000D22A00010000"/>
    <s v="ger"/>
    <s v="1912"/>
    <x v="0"/>
    <s v="Esslingen [u.a.]"/>
    <s v="https://content.staatsbibliothek-berlin.de/dc/742570010.ocr.zip"/>
    <x v="1"/>
  </r>
  <r>
    <s v="... welcher das Thierreich enthält. Mit 23 Abbildungen auf 19 Tafeln und einem Titelkupfer"/>
    <s v="Hochstetter, Christian Ferdinand; Rebau, Heinrich"/>
    <s v="Kinder- und Jugendbücher; Historische Drucke"/>
    <s v="Mäcken"/>
    <x v="2"/>
    <s v="PPN769383483"/>
    <x v="937"/>
    <s v="http://resolver.staatsbibliothek-berlin.de/SBB0000F8B600030000"/>
    <s v="ger"/>
    <s v="1840"/>
    <x v="0"/>
    <s v="Reutlingen"/>
    <s v="empty"/>
    <x v="0"/>
  </r>
  <r>
    <s v="Merckwürdige Reisen in fremde Welttheile"/>
    <s v="Glatz, Jacob"/>
    <s v="Kinder- und Jugendbücher"/>
    <s v="Bureau für Litteratur"/>
    <x v="2"/>
    <s v="PPN781820944"/>
    <x v="938"/>
    <s v="http://resolver.staatsbibliothek-berlin.de/SBB0001566600030000"/>
    <s v="ger"/>
    <s v="1803"/>
    <x v="0"/>
    <s v="Fürth"/>
    <s v="empty"/>
    <x v="0"/>
  </r>
  <r>
    <s v="Nouvelle histoire naturelle"/>
    <m/>
    <s v="Kinder- und Jugendbücher; Historische Drucke"/>
    <s v="Gide"/>
    <x v="2"/>
    <s v="PPN770166008"/>
    <x v="939"/>
    <s v="http://resolver.staatsbibliothek-berlin.de/SBB0001034300070000"/>
    <s v="fre"/>
    <s v="1820"/>
    <x v="0"/>
    <s v="Paris"/>
    <s v="empty"/>
    <x v="0"/>
  </r>
  <r>
    <s v="Neue Spaziergänge eines Naturforschers"/>
    <s v="Flinzer, Fedor; Marshall, William"/>
    <s v="Kinder- und Jugendbücher"/>
    <s v="Seemann"/>
    <x v="2"/>
    <s v="PPN743857429"/>
    <x v="940"/>
    <s v="http://resolver.staatsbibliothek-berlin.de/SBB0000D35800010000"/>
    <s v="ger"/>
    <s v="1908"/>
    <x v="0"/>
    <s v="Leipzig"/>
    <s v="https://content.staatsbibliothek-berlin.de/dc/743857429.ocr.zip"/>
    <x v="1"/>
  </r>
  <r>
    <s v="Die nützliche Welt"/>
    <m/>
    <s v="Kinder- und Jugendbücher; Historische Drucke"/>
    <s v="Graß und Barth"/>
    <x v="2"/>
    <s v="PPN769035515"/>
    <x v="941"/>
    <s v="http://resolver.staatsbibliothek-berlin.de/SBB0000F80F00010000"/>
    <s v="ger"/>
    <s v="1811"/>
    <x v="0"/>
    <s v="Breslau"/>
    <s v="empty"/>
    <x v="0"/>
  </r>
  <r>
    <s v="Neu-Spanien oder Mexico in historischer, statistischer und Naturhistorischer Hinsicht; Ein interessantes Lesebuch für die Jugend ; Mit ausgemahlten und schwarzen Kupfern"/>
    <s v="Humboldt, Alexander"/>
    <s v="Kinder- und Jugendbücher; Historische Drucke"/>
    <s v="Vollmer"/>
    <x v="2"/>
    <s v="PPN771060718"/>
    <x v="942"/>
    <s v="http://resolver.staatsbibliothek-berlin.de/SBB00010AA800030000"/>
    <s v="ger"/>
    <s v="1805"/>
    <x v="0"/>
    <s v="Altona; Hamburg"/>
    <s v="empty"/>
    <x v="0"/>
  </r>
  <r>
    <s v="Reise um die Erde gemacht von A. J. von Krusenstern und G. H. von Langsdorff; nebst Golownins Gefangenschaft in Japan; für die Jugend und andere Leser"/>
    <s v="Harnisch, Wilhelm"/>
    <s v="Kinder- und Jugendbücher"/>
    <s v="Fleischer"/>
    <x v="2"/>
    <s v="PPN781634156"/>
    <x v="943"/>
    <s v="http://resolver.staatsbibliothek-berlin.de/SBB0001562B00040000"/>
    <s v="ger"/>
    <s v="1823"/>
    <x v="0"/>
    <s v="Leipzig"/>
    <s v="empty"/>
    <x v="0"/>
  </r>
  <r>
    <s v="J. Staubs Bilderwerk zum Anschauungsunterricht für jüngere Kinder; ein Buch für Haus und Schule ; vier Hefte mit 48 Doppeltafeln in Farbendruck und einem Anhang von Liedern, Erzählungen und Märchen"/>
    <s v="Fischer, J.; Staub, Johannes"/>
    <s v="Kinder- und Jugendbücher"/>
    <s v="Hindermann &amp; Siebenmann"/>
    <x v="1"/>
    <s v="PPN630139504"/>
    <x v="944"/>
    <s v="http://resolver.staatsbibliothek-berlin.de/SBB0000D82300000000"/>
    <s v="ger"/>
    <s v="1875"/>
    <x v="0"/>
    <s v="Zürich"/>
    <s v="empty"/>
    <x v="0"/>
  </r>
  <r>
    <s v="Mineralreich"/>
    <s v="Gräfe, Heinrich; Naumann, Johann Friedrich"/>
    <s v="Kinder- und Jugendbücher"/>
    <s v="Reichart"/>
    <x v="2"/>
    <s v="PPN770204333"/>
    <x v="945"/>
    <s v="http://resolver.staatsbibliothek-berlin.de/SBB0001039A00030000"/>
    <s v="ger"/>
    <s v="1838"/>
    <x v="0"/>
    <s v="Eisleben [u.a.]"/>
    <s v="empty"/>
    <x v="0"/>
  </r>
  <r>
    <s v="... welcher das Pflanzenreich und Mineralreich enthält. Mit 101 Abbildungen auf 11 Tafeln nebst einem Titelkupfer"/>
    <s v="Hochstetter, Ch. F.; Dertinger, Ernst; Gebauer, Christian August"/>
    <s v="Kinder- und Jugendbücher; Historische Drucke"/>
    <s v="Mäcken"/>
    <x v="2"/>
    <s v="PPN769122159"/>
    <x v="946"/>
    <s v="http://resolver.staatsbibliothek-berlin.de/SBB0000F8B600020000"/>
    <s v="ger"/>
    <s v="1849"/>
    <x v="0"/>
    <s v="Reutlingen"/>
    <s v="empty"/>
    <x v="0"/>
  </r>
  <r>
    <s v="Europa's Länder und Völker"/>
    <s v="Selchow, Felix"/>
    <s v="Kinder- und Jugendbücher; Historische Drucke"/>
    <s v="Amelang"/>
    <x v="2"/>
    <s v="PPN770912710"/>
    <x v="947"/>
    <s v="http://resolver.staatsbibliothek-berlin.de/SBB000107C100040000"/>
    <s v="ger"/>
    <s v="1822"/>
    <x v="0"/>
    <s v="Berlin"/>
    <s v="empty"/>
    <x v="0"/>
  </r>
  <r>
    <s v="Buch für Kinder"/>
    <s v="Hold, Ernst"/>
    <s v="Kinder- und Jugendbücher; Historische Drucke"/>
    <s v="Hinrichs"/>
    <x v="1"/>
    <s v="PPN767226372"/>
    <x v="948"/>
    <s v="http://resolver.staatsbibliothek-berlin.de/SBB0000F32600000000"/>
    <s v="ger"/>
    <s v="1815"/>
    <x v="0"/>
    <s v="Leipzig"/>
    <s v="empty"/>
    <x v="0"/>
  </r>
  <r>
    <s v="Das Buch der Natur; Naturwissenschaftliche Lebensbilder für Jung und Alt"/>
    <s v="Wagner, Hermann"/>
    <s v="Kinder- und Jugendbücher; Historische Drucke"/>
    <s v="Flemming"/>
    <x v="1"/>
    <s v="PPN742564150"/>
    <x v="949"/>
    <s v="http://resolver.staatsbibliothek-berlin.de/SBB0000D21D00000000"/>
    <s v="ger"/>
    <s v="1879"/>
    <x v="0"/>
    <s v="Glogau"/>
    <s v="empty"/>
    <x v="0"/>
  </r>
  <r>
    <s v="Naturgeschichte für Kinder"/>
    <s v="Gressler, Friedrich Gustav Ludwig"/>
    <s v="Kinder- und Jugendbücher; Historische Drucke"/>
    <s v="Schulbuchh. des Thüringer Lehrervereins"/>
    <x v="1"/>
    <s v="PPN756440971"/>
    <x v="950"/>
    <s v="http://resolver.staatsbibliothek-berlin.de/SBB0000EA9500000000"/>
    <s v="ger"/>
    <s v="1849"/>
    <x v="0"/>
    <s v="Langensalza"/>
    <s v="empty"/>
    <x v="0"/>
  </r>
  <r>
    <s v="Dialogen für Kinder und Zöglinge über die Natur, zur Aufklärung ihres Verstandes und Veredlung ihres Herzens"/>
    <s v="Schulz, Christian"/>
    <s v="Kinder- und Jugendbücher; Historische Drucke"/>
    <s v="Breitkopf"/>
    <x v="2"/>
    <s v="PPN75171545X"/>
    <x v="951"/>
    <s v="http://resolver.staatsbibliothek-berlin.de/SBB0000D86900030000"/>
    <s v="ger"/>
    <s v="1794"/>
    <x v="0"/>
    <s v="Leipzig"/>
    <s v="empty"/>
    <x v="0"/>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
    <s v="Delbrück, Jules"/>
    <s v="Kinder- und Jugendbücher"/>
    <s v="Borrani"/>
    <x v="1"/>
    <s v="PPN771537298"/>
    <x v="952"/>
    <s v="http://resolver.staatsbibliothek-berlin.de/SBB00012D7A00000000"/>
    <s v="fre"/>
    <s v="1860"/>
    <x v="0"/>
    <s v="Paris"/>
    <s v="empty"/>
    <x v="0"/>
  </r>
  <r>
    <s v="Naturgeschichte; das Thierreich"/>
    <s v="Funke, C. Ph."/>
    <s v="Kinder- und Jugendbücher"/>
    <s v="Haas"/>
    <x v="2"/>
    <s v="PPN746812981"/>
    <x v="953"/>
    <s v="http://resolver.staatsbibliothek-berlin.de/SBB0000DBA900010000"/>
    <s v="ger"/>
    <s v="1812"/>
    <x v="0"/>
    <s v="Wien"/>
    <s v="empty"/>
    <x v="0"/>
  </r>
  <r>
    <s v="Pennsylvanien, in historischer, statistischer und naturhistorischer Hinsicht; Ein interessantes Lesebuch für die Jugend ; Mit ausgemahlten Kupfern"/>
    <s v="Humboldt, Alexander"/>
    <s v="Kinder- und Jugendbücher; Historische Drucke"/>
    <s v="Vollmer"/>
    <x v="2"/>
    <s v="PPN771062885"/>
    <x v="954"/>
    <s v="http://resolver.staatsbibliothek-berlin.de/SBB00010AA800050000"/>
    <s v="ger"/>
    <s v="1805"/>
    <x v="0"/>
    <s v="Hamburg; Altona"/>
    <s v="empty"/>
    <x v="0"/>
  </r>
  <r>
    <s v="Der kleine Nußknacker; [1200 Kinder-Rätsel, Scherzfragen, Rebusse, Spielliedchen, Verschen und Gebete"/>
    <s v="Lausch, Ernst"/>
    <s v="Kinder- und Jugendbücher"/>
    <s v="Heinsius"/>
    <x v="1"/>
    <s v="PPN745821405"/>
    <x v="955"/>
    <s v="http://resolver.staatsbibliothek-berlin.de/SBB0000D75700000000"/>
    <s v="ger"/>
    <s v="1882"/>
    <x v="0"/>
    <s v="Bremen"/>
    <s v="empty"/>
    <x v="0"/>
  </r>
  <r>
    <s v="Naturgemälde der ganzen Welt; Abbildungen aus dem Thier- und Pflanzenreich aller Zonen für die Jugend ; 48 colorirte Tafeln nebst einem beschreibenden Text"/>
    <s v="Wagner, Hermann; Votteler, C."/>
    <s v="Kinder- und Jugendbücher"/>
    <s v="Schreiber"/>
    <x v="2"/>
    <s v="PPN744047501"/>
    <x v="956"/>
    <s v="http://resolver.staatsbibliothek-berlin.de/SBB0000D4B200030000"/>
    <s v="ger"/>
    <s v="1870"/>
    <x v="0"/>
    <s v="Eßlingen"/>
    <s v="https://content.staatsbibliothek-berlin.de/dc/744047501.ocr.zip"/>
    <x v="1"/>
  </r>
  <r>
    <s v="Bilderbuch für Kinder"/>
    <s v="Bertuch, Friedrich Justin"/>
    <s v="Kinder- und Jugendbücher; Historische Drucke"/>
    <s v="Industrie-Comptoir"/>
    <x v="2"/>
    <s v="PPN768153115"/>
    <x v="957"/>
    <s v="http://resolver.staatsbibliothek-berlin.de/SBB0000EEAF00070000"/>
    <s v="ger"/>
    <s v="1792"/>
    <x v="0"/>
    <s v="Weimar"/>
    <s v="empty"/>
    <x v="0"/>
  </r>
  <r>
    <s v="Naturgeschichte der in Deutschland einheimischen Thiere für Kinder"/>
    <s v="Gressler, Friedrich Gustav Ludwig"/>
    <s v="Kinder- und Jugendbücher; Historische Drucke"/>
    <s v="Schulbuchh. des Thüringer Lehrervereins"/>
    <x v="2"/>
    <s v="PPN756441307"/>
    <x v="958"/>
    <s v="http://resolver.staatsbibliothek-berlin.de/SBB0000EA9500010000"/>
    <s v="ger"/>
    <s v="1850"/>
    <x v="0"/>
    <s v="Langensalza"/>
    <s v="https://content.staatsbibliothek-berlin.de/dc/756441307.ocr.zip"/>
    <x v="1"/>
  </r>
  <r>
    <s v="Der Papparbeiter, oder Anleitung in Pappe zu arbeiten"/>
    <s v="Blasche, Bernhard Heinrich"/>
    <s v="Kinder- und Jugendbücher"/>
    <s v="Erziehungsanstalt"/>
    <x v="2"/>
    <s v="PPN770512925"/>
    <x v="959"/>
    <s v="http://resolver.staatsbibliothek-berlin.de/SBB0000EF6000040000"/>
    <s v="ger"/>
    <s v="1801"/>
    <x v="0"/>
    <s v="Schnepfenthal"/>
    <s v="empty"/>
    <x v="0"/>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x v="0"/>
    <s v="PPN745232752"/>
    <x v="960"/>
    <s v="http://resolver.staatsbibliothek-berlin.de/SBB0000D67200000000"/>
    <s v="ger"/>
    <s v="1865"/>
    <x v="0"/>
    <s v="Leipzig"/>
    <s v="https://content.staatsbibliothek-berlin.de/dc/745232752.ocr.zip"/>
    <x v="1"/>
  </r>
  <r>
    <s v="Des deutschen Knaben Experimentirbuch; praktische Anleitung zum unterhaltenden und belehrenden Experimentiren auf den Gebieten der Physik und Chemie"/>
    <s v="Emsmann, H.; Dammer, O."/>
    <s v="Kinder- und Jugendbücher"/>
    <s v="Velhagen &amp; Klasing"/>
    <x v="0"/>
    <s v="PPN746141734"/>
    <x v="961"/>
    <s v="http://resolver.staatsbibliothek-berlin.de/SBB0000D81200000000"/>
    <s v="ger"/>
    <s v="1881"/>
    <x v="0"/>
    <s v="Bielefeld [u.a.]"/>
    <s v="https://content.staatsbibliothek-berlin.de/dc/746141734.ocr.zip"/>
    <x v="1"/>
  </r>
  <r>
    <s v="Stettiner Puppen-Kochbuch"/>
    <s v="Braun, Richard"/>
    <s v="Kinder- und Jugendbücher"/>
    <m/>
    <x v="0"/>
    <s v="PPN770576176"/>
    <x v="962"/>
    <s v="http://resolver.staatsbibliothek-berlin.de/SBB0001057B00000000"/>
    <s v="ger"/>
    <s v="1900"/>
    <x v="0"/>
    <s v="Stettin"/>
    <s v="https://content.staatsbibliothek-berlin.de/dc/770576176.ocr.zip"/>
    <x v="1"/>
  </r>
  <r>
    <s v="Wanderungen durch die Sternenwelt; Ein Geschenk für die reifere Jugend ; Mit 12 col. Kupfern"/>
    <s v="Dietrich, Fr."/>
    <s v="Kinder- und Jugendbücher; Historische Drucke"/>
    <s v="Thomas; Teubner"/>
    <x v="0"/>
    <s v="PPN769377319"/>
    <x v="963"/>
    <s v="http://resolver.staatsbibliothek-berlin.de/SBB0000F95900000000"/>
    <s v="ger"/>
    <s v="1851"/>
    <x v="0"/>
    <s v="Leipzig; Leipzig"/>
    <s v="https://content.staatsbibliothek-berlin.de/dc/769377319.ocr.zip"/>
    <x v="1"/>
  </r>
  <r>
    <s v="Wanderungen durch das sächsische Erzgebirge; ein belehrrendes und unterhaltendes Lesebuch für Kinder von 8-14 Jahren"/>
    <s v="Gebauer, Carl Eduard"/>
    <s v="Kinder- und Jugendbücher"/>
    <s v="Türk"/>
    <x v="0"/>
    <s v="PPN771005121"/>
    <x v="964"/>
    <s v="http://resolver.staatsbibliothek-berlin.de/SBB00010A5300000000"/>
    <s v="ger"/>
    <s v="1852"/>
    <x v="0"/>
    <s v="Dresden"/>
    <s v="https://content.staatsbibliothek-berlin.de/dc/771005121.ocr.zip"/>
    <x v="1"/>
  </r>
  <r>
    <s v="Illustrirtes Spielbuch für Knaben; 1001 unterhaltende und anregende Belustigungen, Spiele und Beschäftigungen für Körper und Geist, im Freien sowie im Zimmer"/>
    <s v="Wagner, Hermann"/>
    <s v="Kinder- und Jugendbücher"/>
    <s v="Spamer"/>
    <x v="0"/>
    <s v="PPN74602598X"/>
    <x v="965"/>
    <s v="http://resolver.staatsbibliothek-berlin.de/SBB0000D7C000000000"/>
    <s v="ger"/>
    <s v="1864"/>
    <x v="0"/>
    <s v="Leipzig"/>
    <s v="https://content.staatsbibliothek-berlin.de/dc/74602598X.ocr.zip"/>
    <x v="1"/>
  </r>
  <r>
    <s v="Zonen-Bilder; Natur- und Sittengemälde für die reifere Jugend"/>
    <s v="Hoffmann, Franz"/>
    <s v="Kinder- und Jugendbücher"/>
    <s v="Stoppani"/>
    <x v="0"/>
    <s v="PPN781610877"/>
    <x v="966"/>
    <s v="http://resolver.staatsbibliothek-berlin.de/SBB0001560F00000000"/>
    <s v="ger"/>
    <s v="1860"/>
    <x v="0"/>
    <s v="Stuttgart"/>
    <s v="https://content.staatsbibliothek-berlin.de/dc/781610877.ocr.zip"/>
    <x v="1"/>
  </r>
  <r>
    <s v="Illustrierte Naturgeschichte für die Jugend; zur Selbstbelehrung und für den ersten Unterricht"/>
    <s v="Lutz, Karl G.; Berge, Friedrich"/>
    <s v="Kinder- und Jugendbücher; Historische Drucke"/>
    <s v="Loewe"/>
    <x v="0"/>
    <s v="PPN742584038"/>
    <x v="967"/>
    <s v="http://resolver.staatsbibliothek-berlin.de/SBB0000D25100000000"/>
    <s v="ger"/>
    <s v="1889"/>
    <x v="0"/>
    <s v="Stuttgart [u.a.]"/>
    <s v="https://content.staatsbibliothek-berlin.de/dc/742584038.ocr.zip"/>
    <x v="1"/>
  </r>
  <r>
    <s v="Kurze Reisebeschreibung in die drey Urkantone; ein Geschenk für die schweizerische Schuljugend auf das Jahr 1828"/>
    <s v="Zemp, L.; Egli, Bernard; Rietsch, Nikolaus"/>
    <s v="Kinder- und Jugendbücher"/>
    <s v="Anich"/>
    <x v="0"/>
    <s v="PPN771005962"/>
    <x v="968"/>
    <s v="http://resolver.staatsbibliothek-berlin.de/SBB00010A5500000000"/>
    <s v="ger"/>
    <s v="1828"/>
    <x v="0"/>
    <s v="Luzern"/>
    <s v="empty"/>
    <x v="0"/>
  </r>
  <r>
    <s v="Im Reiche der Technik; Geschichten für Arbeiterkinder"/>
    <s v="Bergold, Curt; Woldt, Richard"/>
    <s v="Kinder- und Jugendbücher; Historische Drucke"/>
    <s v="Kaden"/>
    <x v="0"/>
    <s v="PPN75668742X"/>
    <x v="969"/>
    <s v="http://resolver.staatsbibliothek-berlin.de/SBB0000EBC000000000"/>
    <s v="ger"/>
    <s v="1910"/>
    <x v="0"/>
    <s v="Dresden"/>
    <s v="https://content.staatsbibliothek-berlin.de/dc/75668742X.ocr.zip"/>
    <x v="1"/>
  </r>
  <r>
    <s v="Von Kindern, die Sorgenpfade ziehen; Bilder aus Jammer und Not unsrer Kinderwelt für große und kleine Leute, die Mitleid haben"/>
    <s v="Püschel, Paul"/>
    <s v="Kinder- und Jugendbücher; Historische Drucke"/>
    <s v="Baensch"/>
    <x v="0"/>
    <s v="PPN770852165"/>
    <x v="970"/>
    <s v="http://resolver.staatsbibliothek-berlin.de/SBB0001070700000000"/>
    <s v="ger"/>
    <s v="1908"/>
    <x v="0"/>
    <s v="Dresden"/>
    <s v="https://content.staatsbibliothek-berlin.de/dc/770852165.ocr.zip"/>
    <x v="1"/>
  </r>
  <r>
    <s v="Naturgeschichte einer Kerze; sechs Vorlesungen für die Jugend"/>
    <s v="Meyer, Richard; Faraday, Michael"/>
    <s v="Kinder- und Jugendbücher"/>
    <s v="Oppenheim"/>
    <x v="0"/>
    <s v="PPN741220075"/>
    <x v="971"/>
    <s v="http://resolver.staatsbibliothek-berlin.de/SBB0000CF5400000000"/>
    <s v="ger"/>
    <s v="1883"/>
    <x v="0"/>
    <s v="Berlin"/>
    <s v="https://content.staatsbibliothek-berlin.de/dc/741220075.ocr.zip"/>
    <x v="1"/>
  </r>
  <r>
    <s v="Chemisches Experimentierbuch für Knaben"/>
    <s v="Scheid, Karl"/>
    <s v="Kinder- und Jugendbücher"/>
    <s v="Teubner"/>
    <x v="0"/>
    <s v="PPN741711567"/>
    <x v="972"/>
    <s v="http://resolver.staatsbibliothek-berlin.de/SBB0000D05400000000"/>
    <s v="ger"/>
    <s v="1908"/>
    <x v="0"/>
    <s v="Leipzig; Berlin"/>
    <s v="https://content.staatsbibliothek-berlin.de/dc/741711567.ocr.zip"/>
    <x v="1"/>
  </r>
  <r>
    <s v="Kinderfreuden"/>
    <m/>
    <s v="Kinder- und Jugendbücher"/>
    <s v="Campe"/>
    <x v="0"/>
    <s v="PPN770158102"/>
    <x v="973"/>
    <s v="http://resolver.staatsbibliothek-berlin.de/SBB0001033A00000000"/>
    <s v="ger"/>
    <s v="1810"/>
    <x v="0"/>
    <s v="Nürnberg"/>
    <s v="empty"/>
    <x v="0"/>
  </r>
  <r>
    <s v="Naturgeschichte für Kinder; mit Kupfern"/>
    <s v="Lippold, G. H. C.; Funke, C. Ph."/>
    <s v="Kinder- und Jugendbücher"/>
    <s v="Kummer"/>
    <x v="0"/>
    <s v="PPN769073611"/>
    <x v="974"/>
    <s v="http://resolver.staatsbibliothek-berlin.de/SBB0000F83E00000000"/>
    <s v="ger"/>
    <s v="1834"/>
    <x v="0"/>
    <s v="Leipzig"/>
    <s v="empty"/>
    <x v="0"/>
  </r>
  <r>
    <s v="Der kleine mechanische Künstler; oder Anweisung zu mancherlei nützlichen und angenehmen kleinen Handarbeiten : Ein Buch für die Jugend in ihren Neben- oder Freistunden"/>
    <s v="Rockstroh, H."/>
    <s v="Kinder- und Jugendbücher; Historische Drucke"/>
    <s v="Cnobloch"/>
    <x v="0"/>
    <s v="PPN767131835"/>
    <x v="975"/>
    <s v="http://resolver.staatsbibliothek-berlin.de/SBB0000F2BA00000000"/>
    <s v="ger"/>
    <s v="1824"/>
    <x v="0"/>
    <s v="Leipzig"/>
    <s v="empty"/>
    <x v="0"/>
  </r>
  <r>
    <s v="An der See; geologisch-geographische Betrachungen für mittlere und reife Schüler ; mit 61 Abbildungen im Text"/>
    <s v="Dahms, P."/>
    <s v="Kinder- und Jugendbücher; Historische Drucke"/>
    <s v="Teubner"/>
    <x v="0"/>
    <s v="PPN741302233"/>
    <x v="976"/>
    <s v="http://resolver.staatsbibliothek-berlin.de/SBB0000CFB600000000"/>
    <s v="ger"/>
    <s v="1911"/>
    <x v="0"/>
    <s v="Leipzig [u.a.]"/>
    <s v="https://content.staatsbibliothek-berlin.de/dc/741302233.ocr.zip"/>
    <x v="1"/>
  </r>
  <r>
    <s v="Naturgeschichte für Kinder; mit Kupfern"/>
    <s v="Lippold, G. H. C.; Funke, C. Ph."/>
    <s v="Kinder- und Jugendbücher"/>
    <s v="Kummer"/>
    <x v="0"/>
    <s v="PPN769071422"/>
    <x v="977"/>
    <s v="http://resolver.staatsbibliothek-berlin.de/SBB0000F83B00000000"/>
    <s v="ger"/>
    <s v="1830"/>
    <x v="0"/>
    <s v="Leipzig"/>
    <s v="empty"/>
    <x v="0"/>
  </r>
  <r>
    <s v="Kleine Zahllehre in Zahlbildern; Mit zwei Anschaumitteln"/>
    <s v="Zeller, Karl August"/>
    <s v="Kinder- und Jugendbücher; Historische Drucke"/>
    <s v="Literatur-Comptoir"/>
    <x v="0"/>
    <s v="PPN751258466"/>
    <x v="978"/>
    <s v="http://resolver.staatsbibliothek-berlin.de/SBB0000E52A00000000"/>
    <s v="ger"/>
    <s v="1840"/>
    <x v="0"/>
    <s v="Stuttgart"/>
    <s v="empty"/>
    <x v="0"/>
  </r>
  <r>
    <s v="Tierleben in der Heimat; mit 3 Tafeln und 32 Abbildungen"/>
    <s v="Schröder, W.; Müller, Ad.; Lütke, A.; Brüning, Christian Johann Edmund"/>
    <s v="Kinder- und Jugendbücher; Historische Drucke"/>
    <s v="Schultze"/>
    <x v="0"/>
    <s v="PPN743867688"/>
    <x v="979"/>
    <s v="http://resolver.staatsbibliothek-berlin.de/SBB0000D36600000000"/>
    <s v="ger"/>
    <s v="1905"/>
    <x v="0"/>
    <s v="Dresden"/>
    <s v="https://content.staatsbibliothek-berlin.de/dc/743867688.ocr.zip"/>
    <x v="1"/>
  </r>
  <r>
    <s v="Vater Conrad's lehrreiche Unterhaltungen mit seinen Enkeln; ein Weihnachts- oder Geburts-Tags-Geschenk für wißbegierige Kinder"/>
    <s v="Becker, Karl"/>
    <s v="Kinder- und Jugendbücher"/>
    <s v="Richter"/>
    <x v="0"/>
    <s v="PPN770567827"/>
    <x v="980"/>
    <s v="http://resolver.staatsbibliothek-berlin.de/SBB0001055F00000000"/>
    <s v="ger"/>
    <s v="1835"/>
    <x v="0"/>
    <s v="Breslau"/>
    <s v="empty"/>
    <x v="0"/>
  </r>
  <r>
    <s v="Naturgeschichte für die Jugend"/>
    <s v="Fleischmann, F.; Jerrer, Georg Ludwig"/>
    <s v="Kinder- und Jugendbücher; Historische Drucke"/>
    <s v="Campe"/>
    <x v="0"/>
    <s v="PPN770160107"/>
    <x v="981"/>
    <s v="http://resolver.staatsbibliothek-berlin.de/SBB0001033E00000000"/>
    <s v="ger"/>
    <s v="1821"/>
    <x v="0"/>
    <s v="Nürnberg"/>
    <s v="empty"/>
    <x v="0"/>
  </r>
  <r>
    <s v="Das grosse Rätselbuch; zweitausend Original-Rätsel für jung und alt"/>
    <s v="Sutermeister, Otto"/>
    <s v="Kinder- und Jugendbücher"/>
    <s v="E. Sutermeister [usw.]"/>
    <x v="0"/>
    <s v="PPN745600476"/>
    <x v="982"/>
    <s v="http://resolver.staatsbibliothek-berlin.de/SBB0000D6FF00000000"/>
    <s v="ger"/>
    <s v="1903"/>
    <x v="0"/>
    <s v="Bern"/>
    <s v="https://content.staatsbibliothek-berlin.de/dc/745600476.ocr.zip"/>
    <x v="1"/>
  </r>
  <r>
    <s v="Spiele zur Uebung und Erholung des Körpers und Geistes, für die Jugend, ihre Erzieher und alle Freunde unschuldiger Jugendfreuden"/>
    <s v="Klumpp, Friedrich Wilhelm; Guts-Muths, J. C. F."/>
    <s v="Kinder- und Jugendbücher; Historische Drucke"/>
    <s v="Hoffmann"/>
    <x v="0"/>
    <s v="PPN766236137"/>
    <x v="983"/>
    <s v="http://resolver.staatsbibliothek-berlin.de/SBB0000EE4E00000000"/>
    <s v="ger"/>
    <s v="1845"/>
    <x v="0"/>
    <s v="Stuttgart"/>
    <s v="empty"/>
    <x v="0"/>
  </r>
  <r>
    <s v="Wanderungen in Begleitung eines Naturkundigen; eine Naturgeschichte für das Volk, insbesondere für die Jugend ; in Verbindung mit mehreren Forschern ; mit 25 farbigen Tafeln und 233 Textillustrationen"/>
    <s v="Lutz, Karl G."/>
    <s v="Historische Drucke"/>
    <s v="Sprösser &amp; Nägele"/>
    <x v="0"/>
    <s v="PPN742424677"/>
    <x v="984"/>
    <s v="http://resolver.staatsbibliothek-berlin.de/SBB0000D14F00000000"/>
    <s v="ger"/>
    <s v="1899"/>
    <x v="0"/>
    <s v="Stuttgart"/>
    <s v="https://content.staatsbibliothek-berlin.de/dc/742424677.ocr.zip"/>
    <x v="1"/>
  </r>
  <r>
    <s v="Ein Sack Nüsse; Rätsel für Jung und Alt"/>
    <s v="Goßlar, Stephanie"/>
    <s v="Kinder- und Jugendbücher; Historische Drucke"/>
    <s v="Schriftenvertriebsanst."/>
    <x v="0"/>
    <s v="PPN769904386"/>
    <x v="985"/>
    <s v="http://resolver.staatsbibliothek-berlin.de/SBB0001021A00000000"/>
    <s v="ger"/>
    <s v="1900"/>
    <x v="0"/>
    <s v="Berlin"/>
    <s v="https://content.staatsbibliothek-berlin.de/dc/769904386.ocr.zip"/>
    <x v="1"/>
  </r>
  <r>
    <s v="Wie ernährt sich die Pflanze?; Naturbeobachtungen draußen und im Hause"/>
    <s v="Krieger, Otto"/>
    <s v="Kinder- und Jugendbücher; Historische Drucke"/>
    <s v="Quelle &amp; Meyer"/>
    <x v="0"/>
    <s v="PPN74244239X"/>
    <x v="986"/>
    <s v="http://resolver.staatsbibliothek-berlin.de/SBB0000D17700000000"/>
    <s v="ger"/>
    <s v="1913"/>
    <x v="0"/>
    <s v="Leipzig"/>
    <s v="https://content.staatsbibliothek-berlin.de/dc/74244239X.ocr.zip"/>
    <x v="1"/>
  </r>
  <r>
    <s v="Gemeinnütziger Unterricht über die Gifte; für Kinder und Unwissende"/>
    <s v="Scholz, Franz Paul"/>
    <s v="Kinder- und Jugendbücher; Historische Drucke"/>
    <s v="Barth &amp; Hamberger"/>
    <x v="0"/>
    <s v="PPN749937866"/>
    <x v="987"/>
    <s v="http://resolver.staatsbibliothek-berlin.de/SBB0000E1B100000000"/>
    <s v="ger"/>
    <s v="1801"/>
    <x v="0"/>
    <s v="Breslau"/>
    <s v="empty"/>
    <x v="0"/>
  </r>
  <r>
    <s v="Populäre Naturgeschichte der drei Reiche; mit besonderer Beziehung auf das praktische Leben ; ein belehrendes Handbuch für Erwachsene und für die reifere Jugend"/>
    <s v="Beumer, Philipp Jacob"/>
    <s v="Kinder- und Jugendbücher; Historische Drucke"/>
    <s v="Bagel"/>
    <x v="0"/>
    <s v="PPN743865790"/>
    <x v="988"/>
    <s v="http://resolver.staatsbibliothek-berlin.de/SBB0000D36300000000"/>
    <s v="ger"/>
    <s v="1861"/>
    <x v="0"/>
    <s v="Wesel"/>
    <s v="https://content.staatsbibliothek-berlin.de/dc/743865790.ocr.zip"/>
    <x v="1"/>
  </r>
  <r>
    <s v="Hamburger Mädchenspiele"/>
    <s v="Dannmeyer, Carl Heinrich"/>
    <s v="Kinder- und Jugendbücher; Historische Drucke"/>
    <s v="Janssen"/>
    <x v="0"/>
    <s v="PPN746242123"/>
    <x v="989"/>
    <s v="http://resolver.staatsbibliothek-berlin.de/SBB0000D85D00000000"/>
    <s v="ger"/>
    <s v="1908"/>
    <x v="0"/>
    <s v="Hamburg"/>
    <s v="https://content.staatsbibliothek-berlin.de/dc/746242123.ocr.zip"/>
    <x v="1"/>
  </r>
  <r>
    <s v="Naturstudien in der Sommerfrische; Reise-Plaudereien ; ein Buch für die Jugend"/>
    <s v="Schwindrazheim, Oskar; Kraepelin, Karl"/>
    <s v="Kinder- und Jugendbücher"/>
    <s v="Teubner"/>
    <x v="0"/>
    <s v="PPN742561984"/>
    <x v="990"/>
    <s v="http://resolver.staatsbibliothek-berlin.de/SBB0000D21800000000"/>
    <s v="ger"/>
    <s v="1911"/>
    <x v="0"/>
    <s v="Berlin; Leipzig"/>
    <s v="https://content.staatsbibliothek-berlin.de/dc/742561984.ocr.zip"/>
    <x v="1"/>
  </r>
  <r>
    <s v="Die Thierwelt; Schilderungen aus dem Thierleben aller Zonen für die reifere Jugend ; mit 8 colorirten Bildern"/>
    <m/>
    <s v="Kinder- und Jugendbücher"/>
    <s v="Riese"/>
    <x v="0"/>
    <s v="PPN74489056X"/>
    <x v="991"/>
    <s v="http://resolver.staatsbibliothek-berlin.de/SBB0000D57200000000"/>
    <s v="ger"/>
    <s v="1870"/>
    <x v="0"/>
    <s v="Berlin"/>
    <s v="https://content.staatsbibliothek-berlin.de/dc/74489056X.ocr.zip"/>
    <x v="1"/>
  </r>
  <r>
    <s v="Der kleine Rechenmeister in Bildern; zur Unterhaltung und Beschäftigung der Kinder"/>
    <m/>
    <s v="Kinder- und Jugendbücher"/>
    <s v="Nitzschke"/>
    <x v="0"/>
    <s v="PPN769901565"/>
    <x v="992"/>
    <s v="http://resolver.staatsbibliothek-berlin.de/SBB0001021300000000"/>
    <s v="ger"/>
    <s v="1860"/>
    <x v="0"/>
    <s v="Stuttgart"/>
    <s v="https://content.staatsbibliothek-berlin.de/dc/769901565.ocr.zip"/>
    <x v="1"/>
  </r>
  <r>
    <s v="Scenes in America; for the amusement and instruction of little Tarry-at-home travellers"/>
    <s v="Taylor, Isaac"/>
    <s v="Kinder- und Jugendbücher"/>
    <s v="Andrus"/>
    <x v="0"/>
    <s v="PPN771039042"/>
    <x v="993"/>
    <s v="http://resolver.staatsbibliothek-berlin.de/SBB00010A8900000000"/>
    <s v="eng"/>
    <s v="1830"/>
    <x v="0"/>
    <s v="Hartford"/>
    <s v="empty"/>
    <x v="0"/>
  </r>
  <r>
    <s v="Die Schule der Mechanik und Maschinenkunde; zum Selbststudium für Laien und angehende Fachgenossen"/>
    <s v="Kohl, Friedrich; Luckenbacher, Franz"/>
    <s v="Kinder- und Jugendbücher; Historische Drucke"/>
    <s v="Spamer"/>
    <x v="0"/>
    <s v="PPN745866867"/>
    <x v="994"/>
    <s v="http://resolver.staatsbibliothek-berlin.de/SBB0000D79400000000"/>
    <s v="ger"/>
    <s v="1865"/>
    <x v="0"/>
    <s v="Leipzig"/>
    <s v="https://content.staatsbibliothek-berlin.de/dc/745866867.ocr.zip"/>
    <x v="1"/>
  </r>
  <r>
    <s v="Erheiterungen und Belehrungen aus dem Natur-, Kunst- und Völkerleben; für die reifere Jugend"/>
    <s v="Liebholdt, Christian"/>
    <s v="Kinder- und Jugendbücher"/>
    <s v="Weik"/>
    <x v="0"/>
    <s v="PPN780594185"/>
    <x v="995"/>
    <s v="http://resolver.staatsbibliothek-berlin.de/SBB0001546D00000000"/>
    <s v="ger"/>
    <s v="1850"/>
    <x v="0"/>
    <s v="Philadelphia"/>
    <s v="https://content.staatsbibliothek-berlin.de/dc/780594185.ocr.zip"/>
    <x v="1"/>
  </r>
  <r>
    <s v="Ein Sack Nüsse; Rätsel für Jung und Alt"/>
    <s v="Gosslar, Stephanie"/>
    <s v="Kinder- und Jugendbücher"/>
    <s v="Schriftenvertriebsanst."/>
    <x v="0"/>
    <s v="PPN74572633X"/>
    <x v="996"/>
    <s v="http://resolver.staatsbibliothek-berlin.de/SBB0000D73400000000"/>
    <s v="ger"/>
    <s v="1908"/>
    <x v="0"/>
    <s v="Berlin"/>
    <s v="https://content.staatsbibliothek-berlin.de/dc/74572633X.ocr.zip"/>
    <x v="1"/>
  </r>
  <r>
    <s v="Récréations chimiques"/>
    <s v="Castelli, Horace; Castillon, A."/>
    <s v="Kinder- und Jugendbücher"/>
    <s v="Hachette"/>
    <x v="0"/>
    <s v="PPN742061604"/>
    <x v="997"/>
    <s v="http://resolver.staatsbibliothek-berlin.de/SBB0000D07400000000"/>
    <s v="fre"/>
    <s v="1874"/>
    <x v="0"/>
    <s v="Paris"/>
    <s v="https://content.staatsbibliothek-berlin.de/dc/742061604.ocr.zip"/>
    <x v="1"/>
  </r>
  <r>
    <s v="Joh. Amos Comenii Orbis Sensualium Pictus; Hoc est: Omnium fundamentalium in mundo rerum, &amp; in vita actionum, Pictura et Nomenclatura"/>
    <s v="Comenius, Johannes Amos"/>
    <s v="Kinder- und Jugendbücher"/>
    <s v="Endter"/>
    <x v="0"/>
    <s v="PPN769905080"/>
    <x v="998"/>
    <s v="http://resolver.staatsbibliothek-berlin.de/SBB0001021E00000000"/>
    <s v="ger"/>
    <s v="1698"/>
    <x v="4"/>
    <s v="Noribergae"/>
    <s v="empty"/>
    <x v="0"/>
  </r>
  <r>
    <s v="Teutsches Lese-Buch für die Jugend; Zum Gebrauche des Strasburgischen Gymnasiums"/>
    <m/>
    <s v="Kinder- und Jugendbücher; Historische Drucke"/>
    <s v="Heitz"/>
    <x v="0"/>
    <s v="PPN770200877"/>
    <x v="999"/>
    <s v="http://resolver.staatsbibliothek-berlin.de/SBB0001039400000000"/>
    <s v="ger"/>
    <s v="1803"/>
    <x v="0"/>
    <s v="Strasburg"/>
    <s v="empty"/>
    <x v="0"/>
  </r>
  <r>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Staudacher, Hans"/>
    <s v="Kinder- und Jugendbücher"/>
    <s v="L. v. Vangerow"/>
    <x v="0"/>
    <s v="PPN741357461"/>
    <x v="1000"/>
    <s v="http://resolver.staatsbibliothek-berlin.de/SBB0000CFEF00000000"/>
    <s v="ger"/>
    <s v="1893"/>
    <x v="0"/>
    <s v="Bremerhaven"/>
    <s v="https://content.staatsbibliothek-berlin.de/dc/741357461.ocr.zip"/>
    <x v="1"/>
  </r>
  <r>
    <s v="Naturstudien im Hause; Plaudereien in der Dämmerstunde ; ein Buch für die Jugend"/>
    <s v="Schwindrazheim, O.; Kraepelin, Karl"/>
    <s v="Kinder- und Jugendbücher"/>
    <s v="Teubner"/>
    <x v="0"/>
    <s v="PPN742267695"/>
    <x v="1001"/>
    <s v="http://resolver.staatsbibliothek-berlin.de/SBB0000D0E100000000"/>
    <s v="ger"/>
    <s v="1896"/>
    <x v="0"/>
    <s v="Leizig"/>
    <s v="https://content.staatsbibliothek-berlin.de/dc/742267695.ocr.zip"/>
    <x v="1"/>
  </r>
  <r>
    <s v="Mungo Park's Reise in Afrika"/>
    <s v="Schulz, Christian; Park, Mungo"/>
    <s v="Kinder- und Jugendbücher; Historische Drucke"/>
    <s v="Schüppel"/>
    <x v="0"/>
    <s v="PPN770906710"/>
    <x v="1002"/>
    <s v="http://resolver.staatsbibliothek-berlin.de/SBB000107BE00000000"/>
    <s v="ger"/>
    <s v="1805"/>
    <x v="0"/>
    <s v="Berlin"/>
    <s v="empty"/>
    <x v="0"/>
  </r>
  <r>
    <s v="Hundert Schnurrpfeifereien; anregende und ohne Vorübung oder umständliche Geräthschaften von Jedermann leicht ausführbare Unterhaltungen für Groß und Klein"/>
    <s v="Tromholt, Sophus; Tit, Tom"/>
    <s v="Kinder- und Jugendbücher"/>
    <s v="Verl. des Universum &lt;Hauschild&gt;"/>
    <x v="0"/>
    <s v="PPN741222795"/>
    <x v="1003"/>
    <s v="http://resolver.staatsbibliothek-berlin.de/SBB0000CF5600000000"/>
    <s v="ger"/>
    <s v="1890"/>
    <x v="0"/>
    <s v="Dresden [u.a.]"/>
    <s v="https://content.staatsbibliothek-berlin.de/dc/741222795.ocr.zip"/>
    <x v="1"/>
  </r>
  <r>
    <s v="Neue Gesellschaftsspiele und Unterhaltungen, zum Vergnügen und zur Uebung des Scharfsinns für die Jugend"/>
    <s v="Hölder, Luise"/>
    <s v="Kinder- und Jugendbücher"/>
    <s v="Ebner"/>
    <x v="0"/>
    <s v="PPN770574688"/>
    <x v="1004"/>
    <s v="http://resolver.staatsbibliothek-berlin.de/SBB0001057400000000"/>
    <s v="ger"/>
    <s v="1824"/>
    <x v="0"/>
    <s v="Ulm"/>
    <s v="empty"/>
    <x v="0"/>
  </r>
  <r>
    <s v="Das Bewegungsspiel; seine geschichtliche Entwickelung, sein Wert und seine methodische Behandlung, nebst einer Sammlung von über 200 ausgewählten Spielen und 25 Abzählreimen. Auf Grund und im Sinne des Minist.-Reskripts vom 27. Oktober 1882"/>
    <s v="Trapp, Eduard; Pinzke, Hermann"/>
    <s v="Kinder- und Jugendbücher"/>
    <s v="H. Beyer"/>
    <x v="0"/>
    <s v="PPN74518961X"/>
    <x v="1005"/>
    <s v="http://resolver.staatsbibliothek-berlin.de/SBB0000D64A00000000"/>
    <s v="ger"/>
    <s v="1894"/>
    <x v="0"/>
    <s v="Langensalza"/>
    <s v="https://content.staatsbibliothek-berlin.de/dc/74518961X.ocr.zip"/>
    <x v="1"/>
  </r>
  <r>
    <s v="Wunderbuch für die reifere Jugend; Eine Gallerie der merkwürdigsten und interessantesten Werke der Natur und Kunst in Erzählungen und Bildern ; Zur Belehrung und Unterhaltung"/>
    <s v="Gailer, J. E."/>
    <s v="Kinder- und Jugendbücher; Historische Drucke"/>
    <s v="Hoffmann"/>
    <x v="0"/>
    <s v="PPN767868803"/>
    <x v="1006"/>
    <s v="http://resolver.staatsbibliothek-berlin.de/SBB0000F48400000000"/>
    <s v="ger"/>
    <s v="1842"/>
    <x v="0"/>
    <s v="Stuttgart"/>
    <s v="empty"/>
    <x v="0"/>
  </r>
  <r>
    <s v="Les phénomènes et les curiosités de la nature"/>
    <s v="Lemaitre, Augustin François; Munerelle, Jean-Baptiste"/>
    <s v="Kinder- und Jugendbücher"/>
    <s v="Derivaux [usw.]"/>
    <x v="0"/>
    <s v="PPN771307942"/>
    <x v="1007"/>
    <s v="http://resolver.staatsbibliothek-berlin.de/SBB00012D2F00000000"/>
    <s v="fre"/>
    <s v="1856"/>
    <x v="0"/>
    <s v="Strasbourg"/>
    <s v="https://content.staatsbibliothek-berlin.de/dc/771307942.ocr.zip"/>
    <x v="1"/>
  </r>
  <r>
    <s v="F. Martin's Naturgeschichte für die Jugend beiderlei Geschlechts; mit dreihundert Abbildungen und zwanzig Holzschnitten"/>
    <s v="Kolb, Christian Friedrich August; Martin, F."/>
    <s v="Kinder- und Jugendbücher; Historische Drucke"/>
    <s v="Schmidt &amp; Spring"/>
    <x v="0"/>
    <s v="PPN741291576"/>
    <x v="1008"/>
    <s v="http://resolver.staatsbibliothek-berlin.de/SBB0000CFA100000000"/>
    <s v="ger"/>
    <s v="1876"/>
    <x v="0"/>
    <s v="Stuttgart"/>
    <s v="https://content.staatsbibliothek-berlin.de/dc/741291576.ocr.zip"/>
    <x v="1"/>
  </r>
  <r>
    <s v="Häusliche Kunstarbeiten; ein Leitfaden und Nachschlagewerk zur Selbstbeschäftigung in verschiedenen häuslichen Kunstarbeiten mit und ohne Malerei"/>
    <s v="Ortleb, August; Ortleb, Gustav"/>
    <s v="Kinder- und Jugendbücher"/>
    <s v="Spamer"/>
    <x v="0"/>
    <s v="PPN745729193"/>
    <x v="1009"/>
    <s v="http://resolver.staatsbibliothek-berlin.de/SBB0000D73E00000000"/>
    <s v="ger"/>
    <s v="1897"/>
    <x v="0"/>
    <s v="Leipzig"/>
    <s v="https://content.staatsbibliothek-berlin.de/dc/745729193.ocr.zip"/>
    <x v="1"/>
  </r>
  <r>
    <s v="Neuestes Bilderbuch zur Belehrung und Unterhaltung"/>
    <m/>
    <s v="Kinder- und Jugendbücher; Historische Drucke"/>
    <s v="Engelhorn &amp; Hochdanz"/>
    <x v="0"/>
    <s v="PPN767124820"/>
    <x v="1010"/>
    <s v="http://resolver.staatsbibliothek-berlin.de/SBB0000F2A200000000"/>
    <s v="ger"/>
    <s v="1848"/>
    <x v="0"/>
    <s v="Stuttgart"/>
    <s v="empty"/>
    <x v="0"/>
  </r>
  <r>
    <s v="A catechism of natural history; or, the animal kingdom displayed; being a concise, easy, and familiar description of beasts, birds, fishes, and insects : for the use and instruction of youth"/>
    <s v="Pinnock, William"/>
    <s v="Kinder- und Jugendbücher; Historische Drucke"/>
    <s v="Pinnock &amp; Maunder"/>
    <x v="0"/>
    <s v="PPN756734274"/>
    <x v="1011"/>
    <s v="http://resolver.staatsbibliothek-berlin.de/SBB0000EC1900000000"/>
    <s v="eng"/>
    <s v="1817"/>
    <x v="0"/>
    <s v="London"/>
    <s v="empty"/>
    <x v="0"/>
  </r>
  <r>
    <s v="Reise nach Persien"/>
    <s v="Schütz, Friedrich Wilhelm; Kotzebue, Moritz"/>
    <s v="Kinder- und Jugendbücher"/>
    <s v="Lauffer"/>
    <x v="0"/>
    <s v="PPN770949835"/>
    <x v="1012"/>
    <s v="http://resolver.staatsbibliothek-berlin.de/SBB000109FD00000000"/>
    <s v="ger"/>
    <s v="1826"/>
    <x v="0"/>
    <s v="Leipzig"/>
    <s v="empty"/>
    <x v="0"/>
  </r>
  <r>
    <s v="Der Denkfreund; Ein Lehr- und Lesebuch für Volksschulen"/>
    <s v="Schlez, Johann Ferdinand"/>
    <s v="Kinder- und Jugendbücher; Historische Drucke"/>
    <s v="Heyer"/>
    <x v="0"/>
    <s v="PPN768157846"/>
    <x v="1013"/>
    <s v="http://resolver.staatsbibliothek-berlin.de/SBB0000F57000000000"/>
    <s v="ger"/>
    <s v="1834"/>
    <x v="0"/>
    <s v="Gießen"/>
    <s v="empty"/>
    <x v="0"/>
  </r>
  <r>
    <s v="Wie die Pflanze die Erde erobert hat; für die Jugend erzählt"/>
    <s v="Lutz, Frida; Kradolfer, E."/>
    <s v="Kinder- und Jugendbücher"/>
    <s v="Dieterich &lt;Weicher&gt;"/>
    <x v="0"/>
    <s v="PPN743680650"/>
    <x v="1014"/>
    <s v="http://resolver.staatsbibliothek-berlin.de/SBB0000D31E00000000"/>
    <s v="ger"/>
    <s v="1908"/>
    <x v="0"/>
    <s v="Leipzig"/>
    <s v="https://content.staatsbibliothek-berlin.de/dc/743680650.ocr.zip"/>
    <x v="1"/>
  </r>
  <r>
    <s v="Mannigfaltigkeiten aus der Völker- und Thierkunde; nebst Beschreibung des Leuchtthurms zu Pharos, der Perlenfischerei und der Gottheiten der alten Aegypter zur angenehmen und nützlichen Unterhaltung der Jugend"/>
    <s v="Campe, Ehregott"/>
    <s v="Kinder- und Jugendbücher; Historische Drucke"/>
    <s v="Flittner"/>
    <x v="0"/>
    <s v="PPN770153062"/>
    <x v="1015"/>
    <s v="http://resolver.staatsbibliothek-berlin.de/SBB0001033000000000"/>
    <s v="ger"/>
    <s v="1828"/>
    <x v="0"/>
    <s v="Berlin"/>
    <s v="empty"/>
    <x v="0"/>
  </r>
  <r>
    <s v="Tableau de la Grèce ancienne et moderne"/>
    <s v="Marlès, J. Lacroix"/>
    <s v="Kinder- und Jugendbücher; Historische Drucke"/>
    <s v="Mame"/>
    <x v="0"/>
    <s v="PPN771020155"/>
    <x v="1016"/>
    <s v="http://resolver.staatsbibliothek-berlin.de/SBB00010A6D00000000"/>
    <s v="fre"/>
    <s v="1845"/>
    <x v="0"/>
    <s v="Tours"/>
    <s v="empty"/>
    <x v="0"/>
  </r>
  <r>
    <s v="Die Familienunterhaltung oder zwölf hundert erlesene gute Räthsel nebst Auflösung"/>
    <m/>
    <s v="Kinder- und Jugendbücher; Historische Drucke"/>
    <s v="Pinckvoß"/>
    <x v="0"/>
    <s v="PPN770856152"/>
    <x v="1017"/>
    <s v="http://resolver.staatsbibliothek-berlin.de/SBB0001070D00000000"/>
    <s v="ger"/>
    <s v="1820"/>
    <x v="0"/>
    <s v="Altona"/>
    <s v="empty"/>
    <x v="0"/>
  </r>
  <r>
    <s v="Ländliche Spatziergänge in Gesprächen"/>
    <s v="Weisse, Christian Friedrich; Hoppe, ...; Smith, Charlotte Turner"/>
    <s v="Kinder- und Jugendbücher; Historische Drucke"/>
    <s v="Gräff"/>
    <x v="2"/>
    <s v="PPN770919952"/>
    <x v="1018"/>
    <s v="http://resolver.staatsbibliothek-berlin.de/SBB0001098800010000"/>
    <s v="ger"/>
    <s v="1800"/>
    <x v="0"/>
    <s v="Leipzig"/>
    <s v="empty"/>
    <x v="0"/>
  </r>
  <r>
    <s v="Der kleine Nußknacker"/>
    <s v="Lausch, Ernst"/>
    <s v="Kinder- und Jugendbücher"/>
    <s v="Heinsius"/>
    <x v="2"/>
    <s v="PPN745826962"/>
    <x v="1019"/>
    <s v="http://resolver.staatsbibliothek-berlin.de/SBB0000D75700020000"/>
    <s v="ger"/>
    <s v="1882"/>
    <x v="0"/>
    <s v="Bremen"/>
    <s v="https://content.staatsbibliothek-berlin.de/dc/745826962.ocr.zip"/>
    <x v="1"/>
  </r>
  <r>
    <s v="J. Staubs Bilderwerk zum Anschauungsunterricht für jüngere Kinder"/>
    <s v="Staub, Johann; Fischer, H."/>
    <s v="Kinder- und Jugendbücher"/>
    <s v="Hindermann und Siebenmann"/>
    <x v="2"/>
    <s v="PPN769122639"/>
    <x v="1020"/>
    <s v="http://resolver.staatsbibliothek-berlin.de/SBB0000D82300040000"/>
    <s v="ger"/>
    <s v="1879"/>
    <x v="0"/>
    <s v="Zürich"/>
    <s v="https://content.staatsbibliothek-berlin.de/dc/769122639.ocr.zip"/>
    <x v="1"/>
  </r>
  <r>
    <s v="Elektrizität und Presse"/>
    <s v="Biedenkapp, Georg"/>
    <s v="Kinder- und Jugendbücher; Historische Drucke"/>
    <s v="Paetel"/>
    <x v="2"/>
    <s v="PPN745124577"/>
    <x v="1021"/>
    <s v="http://resolver.staatsbibliothek-berlin.de/SBB0000D5A900020000"/>
    <s v="ger"/>
    <s v="1911"/>
    <x v="0"/>
    <s v="Berlin-Wilmersdorf"/>
    <s v="https://content.staatsbibliothek-berlin.de/dc/745124577.ocr.zip"/>
    <x v="1"/>
  </r>
  <r>
    <s v="Hearne's, Mackenzie's, Lewis und Pike's Entdekkungsreisen im Innern Nordamerika's; nebst einer Beschreibung der Nordwestküste und Neuspaniens ; für die Jugend und andere Leser"/>
    <s v="Harnisch, Wilhelm"/>
    <s v="Kinder- und Jugendbücher"/>
    <s v="Fleischer"/>
    <x v="2"/>
    <s v="PPN781632498"/>
    <x v="1022"/>
    <s v="http://resolver.staatsbibliothek-berlin.de/SBB0001562B00030000"/>
    <s v="ger"/>
    <s v="1821"/>
    <x v="0"/>
    <s v="Leipzig"/>
    <s v="empty"/>
    <x v="0"/>
  </r>
  <r>
    <s v="Die nützliche Welt"/>
    <m/>
    <s v="Kinder- und Jugendbücher; Historische Drucke"/>
    <s v="Graß und Barth"/>
    <x v="1"/>
    <s v="PPN769033563"/>
    <x v="1023"/>
    <s v="http://resolver.staatsbibliothek-berlin.de/SBB0000F80F00000000"/>
    <s v="ger"/>
    <s v="1811"/>
    <x v="0"/>
    <s v="Breslau"/>
    <s v="empty"/>
    <x v="0"/>
  </r>
  <r>
    <s v="Häkelschule für Damen"/>
    <s v="Leander, Charlotte"/>
    <s v="Kinder- und Jugendbücher; Historische Drucke"/>
    <s v="Hennings und Hopff f"/>
    <x v="2"/>
    <s v="PPN766739570"/>
    <x v="1024"/>
    <s v="http://resolver.staatsbibliothek-berlin.de/SBB0000F0DC00010000"/>
    <s v="ger"/>
    <s v="1845"/>
    <x v="0"/>
    <s v="Erfurt"/>
    <s v="empty"/>
    <x v="0"/>
  </r>
  <r>
    <s v="Lustreisen mit Kindern in den Harz"/>
    <s v="Hauer, Heinrich"/>
    <s v="Kinder- und Jugendbücher; Historische Drucke"/>
    <s v="Ernst"/>
    <x v="2"/>
    <s v="PPN771235461"/>
    <x v="1025"/>
    <s v="http://resolver.staatsbibliothek-berlin.de/SBB0001263000030000"/>
    <s v="ger"/>
    <s v="1824"/>
    <x v="0"/>
    <s v="Quedlinburg"/>
    <s v="empty"/>
    <x v="0"/>
  </r>
  <r>
    <s v="Rebau's Naturgeschichte für die deutsche Jugend"/>
    <s v="Hochstetter, Christian Ferdinand; Rebau, Heinrich"/>
    <s v="Kinder- und Jugendbücher; Historische Drucke"/>
    <s v="Mäcken"/>
    <x v="1"/>
    <s v="PPN769121292"/>
    <x v="1026"/>
    <s v="http://resolver.staatsbibliothek-berlin.de/SBB0000F8B600000000"/>
    <s v="ger"/>
    <s v="1840"/>
    <x v="0"/>
    <s v="Reutlingen"/>
    <s v="empty"/>
    <x v="0"/>
  </r>
  <r>
    <s v="Der Lehrmeister oder ein allgemeines System der Erziehung worinn die ersten Grundsätze einer feinen Gelehrsamkeit ... vorgetragen werden ...; In zwölf Abtheilungen mit nützlichen Kupfern erläutert ; In zween Bänden"/>
    <s v="Teubern, Hans Ernst; Dodsley, Robert"/>
    <s v="Kinder- und Jugendbücher; Historische Drucke"/>
    <s v="Heinsiußische Buchhandlung"/>
    <x v="1"/>
    <s v="PPN757442544"/>
    <x v="1027"/>
    <s v="http://resolver.staatsbibliothek-berlin.de/SBB0000ED9C00000000"/>
    <s v="ger"/>
    <s v="1765"/>
    <x v="0"/>
    <s v="Leipzig"/>
    <s v="empty"/>
    <x v="0"/>
  </r>
  <r>
    <s v="In die Natur!"/>
    <s v="Wagner, Hermann"/>
    <s v="Kinder- und Jugendbücher"/>
    <s v="Helmich"/>
    <x v="2"/>
    <s v="PPN782000746"/>
    <x v="1028"/>
    <s v="http://resolver.staatsbibliothek-berlin.de/SBB0000D086000A0000"/>
    <s v="ger"/>
    <s v="1857"/>
    <x v="0"/>
    <s v="Bielefeld"/>
    <s v="https://content.staatsbibliothek-berlin.de/dc/782000746.ocr.zip"/>
    <x v="1"/>
  </r>
  <r>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Hederich, Benjamin"/>
    <s v="Kinder- und Jugendbücher; Historische Drucke; VD18 digital"/>
    <s v="Gleditsch"/>
    <x v="0"/>
    <s v="PPN767921496"/>
    <x v="1029"/>
    <s v="http://resolver.staatsbibliothek-berlin.de/SBB0000F4FB00000000"/>
    <s v="ger"/>
    <s v="1748"/>
    <x v="1"/>
    <s v="Leipzig"/>
    <s v="empty"/>
    <x v="0"/>
  </r>
  <r>
    <s v="Atlas Portatilis; Oder Compendieuse Vorstellung Der gantzen Welt, in einer kleinen Cosmographie ; Der grünenden Jugend zum Besten in XXX. saubern Land-Charten, mit Einer kurtzen Erläuterung"/>
    <s v="Gregorii, Johann Gottfried"/>
    <s v="Kinder- und Jugendbücher; Historische Drucke; VD18 digital"/>
    <s v="Weigel"/>
    <x v="0"/>
    <s v="PPN770500412"/>
    <x v="1030"/>
    <s v="http://resolver.staatsbibliothek-berlin.de/SBB000104DE00000000"/>
    <s v="ger"/>
    <s v="1724"/>
    <x v="1"/>
    <s v="Nürnberg"/>
    <s v="empty"/>
    <x v="0"/>
  </r>
  <r>
    <s v="Naturlehre für die Jugend; Mit Kupfern"/>
    <s v="Ebert, Johann Jacob"/>
    <s v="Kinder- und Jugendbücher; VD18 digital; Historische Drucke"/>
    <s v="Weidmann und Reich"/>
    <x v="1"/>
    <s v="PPN769091741"/>
    <x v="1031"/>
    <s v="http://resolver.staatsbibliothek-berlin.de/SBB0000F86000000000"/>
    <s v="ger"/>
    <s v="1776"/>
    <x v="1"/>
    <s v="Leipzig"/>
    <s v="empty"/>
    <x v="0"/>
  </r>
  <r>
    <s v="Sammlung electrischer Spielwerke für junge Electriker"/>
    <s v="Seiferheld, Georg Heinrich"/>
    <s v="Kinder- und Jugendbücher; Historische Drucke; VD18 digital"/>
    <s v="Monath"/>
    <x v="2"/>
    <s v="PPN766719286"/>
    <x v="1032"/>
    <s v="http://resolver.staatsbibliothek-berlin.de/SBB0000F08A00020000"/>
    <s v="ger"/>
    <s v="1788"/>
    <x v="0"/>
    <s v="Altdorf; Nürnberg"/>
    <s v="empty"/>
    <x v="0"/>
  </r>
  <r>
    <s v="Gymnastik für die Jugend; Enthaltend Eine Praktische Anweisung Zu Leibesübungen; Ein Beytrag Zur Nöthigsten Verbesserung Der Körperlichen Erziehung"/>
    <s v="Westermayr, Konrad; Lips, Johann Heinrich; Guts Muths, Johann Christoph Friedrich"/>
    <s v="Kinder- und Jugendbücher; Historische Drucke; VD18 digital"/>
    <s v="Buchhandlung der Erziehungsanstalt."/>
    <x v="0"/>
    <s v="PPN770156606"/>
    <x v="1033"/>
    <s v="http://resolver.staatsbibliothek-berlin.de/SBB0001033500000000"/>
    <s v="ger"/>
    <s v="1793"/>
    <x v="1"/>
    <s v="Schnepfenthal"/>
    <s v="empty"/>
    <x v="0"/>
  </r>
  <r>
    <s v="Naturlehre für die Jugend"/>
    <s v="Globig, Hanns Gotthelf von; Ebert, Johann Jacob"/>
    <s v="Kinder- und Jugendbücher; VD18 digital; Historische Drucke"/>
    <s v="Weidmann und Reich"/>
    <x v="2"/>
    <s v="PPN769093078"/>
    <x v="1034"/>
    <s v="http://resolver.staatsbibliothek-berlin.de/SBB0000F86000010000"/>
    <s v="ger"/>
    <s v="1776"/>
    <x v="1"/>
    <s v="Leipzig"/>
    <s v="empty"/>
    <x v="0"/>
  </r>
  <r>
    <s v="Gustav oder der Papagay; Eine Geschichte für Kinder, um sie über den Werth der Dinge zu belehren; Mit Kupfern"/>
    <s v="Schule, Georg Christian; Fischer, Gottlob Eusebius"/>
    <s v="Kinder- und Jugendbücher; VD18 digital; Historische Drucke"/>
    <s v="Leo"/>
    <x v="0"/>
    <s v="PPN770149839"/>
    <x v="1035"/>
    <s v="http://resolver.staatsbibliothek-berlin.de/SBB0001032B00000000"/>
    <s v="ger"/>
    <s v="1795"/>
    <x v="1"/>
    <s v="Leipzig"/>
    <s v="empty"/>
    <x v="0"/>
  </r>
  <r>
    <s v="Sammlung electrischer Spielwerke für junge Electriker"/>
    <s v="Seiferheld, Georg Heinrich"/>
    <s v="Kinder- und Jugendbücher; Historische Drucke; VD18 digital"/>
    <s v="Monath"/>
    <x v="2"/>
    <s v="PPN766692183"/>
    <x v="1036"/>
    <s v="http://resolver.staatsbibliothek-berlin.de/SBB0000F08A00010000"/>
    <s v="ger"/>
    <s v="1787"/>
    <x v="0"/>
    <s v="Nürnberg; Altdorf"/>
    <s v="empty"/>
    <x v="0"/>
  </r>
  <r>
    <s v="Naturlehre für die Jugend"/>
    <s v="Ebert, Johann Jacob"/>
    <s v="Kinder- und Jugendbücher; VD18 digital; Historische Drucke"/>
    <s v="Weidmann und Reich"/>
    <x v="2"/>
    <s v="PPN769109217"/>
    <x v="1037"/>
    <s v="http://resolver.staatsbibliothek-berlin.de/SBB0000F86000030000"/>
    <s v="ger"/>
    <s v="1778"/>
    <x v="1"/>
    <s v="Leipzig"/>
    <s v="empty"/>
    <x v="0"/>
  </r>
  <r>
    <s v="Ausführliche Mathematische Geographie; ein Lesebuch für die Jugend ; Mit Kupfern"/>
    <s v="Walch, Albrecht Georg"/>
    <s v="Kinder- und Jugendbücher; VD18 digital; Historische Drucke"/>
    <s v="Dieterich"/>
    <x v="0"/>
    <s v="PPN78042882X"/>
    <x v="1038"/>
    <s v="http://resolver.staatsbibliothek-berlin.de/SBB000153A600000000"/>
    <s v="ger"/>
    <s v="1783"/>
    <x v="1"/>
    <s v="Göttingen"/>
    <s v="empty"/>
    <x v="0"/>
  </r>
  <r>
    <s v="Naturlehre für die Jugend"/>
    <s v="Ebert, Johann Jacob"/>
    <s v="Kinder- und Jugendbücher; VD18 digital; Historische Drucke"/>
    <s v="Weidmann und Reich"/>
    <x v="2"/>
    <s v="PPN769094759"/>
    <x v="1039"/>
    <s v="http://resolver.staatsbibliothek-berlin.de/SBB0000F86000020000"/>
    <s v="ger"/>
    <s v="1777"/>
    <x v="1"/>
    <s v="Leipzig"/>
    <s v="empty"/>
    <x v="0"/>
  </r>
  <r>
    <s v="Sammlung electrischer Spielwerke für junge Electriker; mit Kupfertaf."/>
    <s v="Seiferheld, Georg Heinrich"/>
    <s v="Kinder- und Jugendbücher; Historische Drucke; VD18 digital"/>
    <s v="Monath"/>
    <x v="1"/>
    <s v="PPN766691799"/>
    <x v="1040"/>
    <s v="http://resolver.staatsbibliothek-berlin.de/SBB0000F08A00000000"/>
    <s v="ger"/>
    <s v="1787"/>
    <x v="0"/>
    <s v="Altdorf; Nürnberg"/>
    <s v="empty"/>
    <x v="0"/>
  </r>
  <r>
    <s v="Babioles"/>
    <m/>
    <s v="Historische Drucke; Kinder- und Jugendbücher; VD18 digital"/>
    <m/>
    <x v="0"/>
    <s v="PPN821967223"/>
    <x v="1041"/>
    <s v="http://resolver.staatsbibliothek-berlin.de/SBB0001991800000000"/>
    <s v="fre"/>
    <s v="1793"/>
    <x v="2"/>
    <s v="Leipsig"/>
    <s v="empty"/>
    <x v="0"/>
  </r>
  <r>
    <s v="Bilderbuch für Kinder"/>
    <s v="Bernhard &lt;Sachsen-Weimar-Eisenach, Herzog&gt;; Westermayr, Henriette; Bertuch, Friedrich Justin"/>
    <s v="Historische Drucke; Kinder- und Jugendbücher; VD18 digital"/>
    <s v="Industrie-Comptoir"/>
    <x v="2"/>
    <s v="PPN1022177362"/>
    <x v="1042"/>
    <s v="http://resolver.staatsbibliothek-berlin.de/SBB0000EEAF000D0000"/>
    <s v="ger; fre"/>
    <s v="1798"/>
    <x v="2"/>
    <s v="Weimar"/>
    <s v="empty"/>
    <x v="0"/>
  </r>
  <r>
    <s v="Bilderbuch für Kinder"/>
    <s v="Bertuch, Carl"/>
    <s v="Historische Drucke; Kinder- und Jugendbücher; VD18 digital"/>
    <s v="Landes-Industrie-Comptoir"/>
    <x v="2"/>
    <s v="PPN1022179330"/>
    <x v="1043"/>
    <s v="http://resolver.staatsbibliothek-berlin.de/SBB0000EEAF000F0000"/>
    <s v="ger; fre; eng; ita"/>
    <s v="1810"/>
    <x v="2"/>
    <s v="Weimar"/>
    <s v="empty"/>
    <x v="0"/>
  </r>
  <r>
    <s v="Bilderbuch für Kinder"/>
    <s v="Caroline Louise &lt;Mecklenburg-Schwerin, Erbprinzessin&gt;; Waitz, Johann Christian Wilhelm; Graff, Carl Anton; Westerwald, C.; Bertuch, Friedrich Justin"/>
    <s v="Historische Drucke; Kinder- und Jugendbücher; VD18 digital"/>
    <s v="Industrie-Comptoir"/>
    <x v="2"/>
    <s v="PPN1022176641"/>
    <x v="1044"/>
    <s v="http://resolver.staatsbibliothek-berlin.de/SBB0000EEAF000C0000"/>
    <s v="ger; fre"/>
    <s v="1796"/>
    <x v="2"/>
    <s v="Weimar"/>
    <s v="empty"/>
    <x v="0"/>
  </r>
  <r>
    <s v="Bilderbuch für Kinder"/>
    <s v="Froriep, Ludwig Friedrich"/>
    <s v="Historische Drucke; Kinder- und Jugendbücher; VD18 digital"/>
    <s v="Landes-Industrie-Comptoir"/>
    <x v="2"/>
    <s v="PPN1022181149"/>
    <x v="1045"/>
    <s v="http://resolver.staatsbibliothek-berlin.de/SBB0000EEAF00120000"/>
    <s v="ger; fre"/>
    <s v="1821"/>
    <x v="2"/>
    <s v="Weimar"/>
    <s v="empty"/>
    <x v="0"/>
  </r>
  <r>
    <s v="Herrn von Büffons Naturgeschichte der vierfüßigen Thiere"/>
    <s v="Buffon, Georges Louis Leclerc"/>
    <s v="Kinder- und Jugendbücher; Historische Drucke"/>
    <s v="Bachmann &amp; Gundermann"/>
    <x v="2"/>
    <s v="PPN756450985"/>
    <x v="1046"/>
    <s v="http://resolver.staatsbibliothek-berlin.de/SBB0000EAA100010000"/>
    <s v="ger"/>
    <s v="1804"/>
    <x v="0"/>
    <s v="Hamburg"/>
    <s v="empty"/>
    <x v="0"/>
  </r>
  <r>
    <s v="Der kleine Nußknacker"/>
    <s v="Lausch, Ernst"/>
    <s v="Kinder- und Jugendbücher"/>
    <s v="Heinsius"/>
    <x v="2"/>
    <s v="PPN745825478"/>
    <x v="1047"/>
    <s v="http://resolver.staatsbibliothek-berlin.de/SBB0000D75700010000"/>
    <s v="ger"/>
    <s v="1882"/>
    <x v="0"/>
    <s v="Bremen"/>
    <s v="https://content.staatsbibliothek-berlin.de/dc/745825478.ocr.zip"/>
    <x v="1"/>
  </r>
  <r>
    <s v="Bilderwerk zum Anschauungsunterricht für jüngere Kinder"/>
    <s v="Staub, J.; Fischer, H."/>
    <s v="Kinder- und Jugendbücher"/>
    <s v="Hindermann &amp; Siebenmann"/>
    <x v="2"/>
    <s v="PPN746175000"/>
    <x v="1048"/>
    <s v="http://resolver.staatsbibliothek-berlin.de/SBB0000D82300020000"/>
    <s v="ger"/>
    <s v="1876"/>
    <x v="0"/>
    <s v="Zürich"/>
    <s v="https://content.staatsbibliothek-berlin.de/dc/746175000.ocr.zip"/>
    <x v="1"/>
  </r>
  <r>
    <s v="Welcher die allgemeine Einleitung und Asien enthält"/>
    <s v="Bauer, Johann Christian August"/>
    <s v="Kinder- und Jugendbücher"/>
    <s v="Frölich"/>
    <x v="2"/>
    <s v="PPN781618711"/>
    <x v="1049"/>
    <s v="http://resolver.staatsbibliothek-berlin.de/SBB0001561700010000"/>
    <s v="ger"/>
    <s v="1806"/>
    <x v="0"/>
    <s v="Berlin"/>
    <s v="empty"/>
    <x v="0"/>
  </r>
  <r>
    <s v="Gewerbkunde oder Gallerie der vorzüglichsten Künste und Handwerke"/>
    <s v="Hehl, Jean"/>
    <s v="Kinder- und Jugendbücher"/>
    <s v="Müller"/>
    <x v="2"/>
    <s v="PPN76990324X"/>
    <x v="1050"/>
    <s v="http://resolver.staatsbibliothek-berlin.de/SBB0001021600010000"/>
    <s v="fre"/>
    <s v="1820"/>
    <x v="0"/>
    <s v="Wien"/>
    <s v="empty"/>
    <x v="0"/>
  </r>
  <r>
    <s v="Thierreich"/>
    <s v="Gräfe, Heinrich; Naumann, Johann Friedrich"/>
    <s v="Kinder- und Jugendbücher"/>
    <s v="Reichart"/>
    <x v="2"/>
    <s v="PPN770202640"/>
    <x v="1051"/>
    <s v="http://resolver.staatsbibliothek-berlin.de/SBB0001039A00010000"/>
    <s v="ger"/>
    <s v="1836"/>
    <x v="0"/>
    <s v="Eisleben [u.a.]"/>
    <s v="empty"/>
    <x v="0"/>
  </r>
  <r>
    <s v="Unterhaltungen für Kinder zur Begründung ihrer Kenntnisse von der Welt, dem Menschen und der Natur"/>
    <s v="Riedel, Karl Traugott; Hold, Ernst"/>
    <s v="Kinder- und Jugendbücher; Historische Drucke"/>
    <s v="Hinrichs"/>
    <x v="2"/>
    <s v="PPN76722647X"/>
    <x v="1052"/>
    <s v="http://resolver.staatsbibliothek-berlin.de/SBB0000F32600010000"/>
    <s v="ger"/>
    <s v="1818"/>
    <x v="0"/>
    <s v="Leipzig"/>
    <s v="empty"/>
    <x v="0"/>
  </r>
  <r>
    <s v="Der Lehrmeister oder ein allgemeines System der Erziehung worinn die ersten Grundsätze einer feinen Gelehrsamkeit ... vorgetragen werden ..."/>
    <s v="Teubern, Hans Ernst; Dodsley, Robert"/>
    <s v="Kinder- und Jugendbücher; Historische Drucke"/>
    <s v="Heinsiußische Buchhandlung"/>
    <x v="2"/>
    <s v="PPN757443001"/>
    <x v="1053"/>
    <s v="http://resolver.staatsbibliothek-berlin.de/SBB0000ED9C00010000"/>
    <s v="ger"/>
    <s v="1767"/>
    <x v="0"/>
    <s v="Leipzig"/>
    <s v="empty"/>
    <x v="0"/>
  </r>
  <r>
    <s v="Der mathematische Jugendfreund; Geometrische Abtheilung"/>
    <s v="Hoffmann, Joh. Jos. Ign."/>
    <s v="Kinder- und Jugendbücher"/>
    <s v="Kupferberg"/>
    <x v="1"/>
    <s v="PPN746574894"/>
    <x v="1054"/>
    <s v="http://resolver.staatsbibliothek-berlin.de/SBB0000D92D00000000"/>
    <s v="ger"/>
    <s v="1827"/>
    <x v="0"/>
    <s v="Mainz"/>
    <s v="empty"/>
    <x v="0"/>
  </r>
  <r>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m/>
    <s v="Kinder- und Jugendbücher"/>
    <s v="Schreiber"/>
    <x v="2"/>
    <s v="PPN743962850"/>
    <x v="1055"/>
    <s v="http://resolver.staatsbibliothek-berlin.de/SBB0000D4B200010000"/>
    <s v="ger"/>
    <s v="1877"/>
    <x v="0"/>
    <s v="Eßlingen"/>
    <s v="https://content.staatsbibliothek-berlin.de/dc/743962850.ocr.zip"/>
    <x v="1"/>
  </r>
  <r>
    <s v="Ny orbis pictus; eller den synliga verlden i bilder för ungdomen, med beskrifningar på svenska, fransyska och tyska språken"/>
    <m/>
    <s v="Kinder- und Jugendbücher; Historische Drucke"/>
    <s v="Wasenius"/>
    <x v="1"/>
    <s v="PPN757403743"/>
    <x v="1056"/>
    <s v="http://resolver.staatsbibliothek-berlin.de/SBB0000ED7600000000"/>
    <s v="ger"/>
    <s v="1840"/>
    <x v="0"/>
    <s v="Helsingfors"/>
    <s v="empty"/>
    <x v="0"/>
  </r>
  <r>
    <s v="Europa's Länder und Völker"/>
    <s v="Selchow, Felix"/>
    <s v="Kinder- und Jugendbücher; Historische Drucke"/>
    <s v="Amelang"/>
    <x v="2"/>
    <s v="PPN77090940X"/>
    <x v="1057"/>
    <s v="http://resolver.staatsbibliothek-berlin.de/SBB000107C100010000"/>
    <s v="ger"/>
    <s v="1840"/>
    <x v="0"/>
    <s v="Berlin"/>
    <s v="empty"/>
    <x v="0"/>
  </r>
  <r>
    <s v="Bilderbuch für Kinder"/>
    <s v="Bertuch, Friedrich Justin"/>
    <s v="Kinder- und Jugendbücher; Historische Drucke"/>
    <s v="Industrie-Comptoir"/>
    <x v="2"/>
    <s v="PPN768151015"/>
    <x v="1058"/>
    <s v="http://resolver.staatsbibliothek-berlin.de/SBB0000EEAF00050000"/>
    <s v="ger"/>
    <s v="1798"/>
    <x v="0"/>
    <s v="Weimar"/>
    <s v="empty"/>
    <x v="0"/>
  </r>
  <r>
    <s v="Alexander v. Humbolds Reisen um die Welt und durch das Innere von Südamerika; Ein interessantes und unterhaltendes Lesebuch"/>
    <s v="Louck, ...; Humboldt, Alexander"/>
    <s v="Kinder- und Jugendbücher; Historische Drucke"/>
    <s v="Vollmer"/>
    <x v="1"/>
    <s v="PPN771052278"/>
    <x v="1059"/>
    <s v="http://resolver.staatsbibliothek-berlin.de/SBB00010AA100000000"/>
    <s v="ger"/>
    <s v="1810"/>
    <x v="0"/>
    <s v="Hamburg"/>
    <s v="empty"/>
    <x v="0"/>
  </r>
  <r>
    <s v="Naturgeschichte des Pflanzenreichs für Kinder"/>
    <s v="Gressler, Friedrich Gustav Ludwig"/>
    <s v="Kinder- und Jugendbücher; Historische Drucke"/>
    <s v="Schulbuchh. des Thüringer Lehrervereins"/>
    <x v="2"/>
    <s v="PPN756442680"/>
    <x v="1060"/>
    <s v="http://resolver.staatsbibliothek-berlin.de/SBB0000EA9500020000"/>
    <s v="ger"/>
    <s v="1852"/>
    <x v="0"/>
    <s v="Langensalza"/>
    <s v="https://content.staatsbibliothek-berlin.de/dc/756442680.ocr.zip"/>
    <x v="1"/>
  </r>
  <r>
    <s v="Reichenbachs Buch der Tierwelt"/>
    <s v="Reichenbach, Anton Benedikt"/>
    <s v="Kinder- und Jugendbücher; Historische Drucke"/>
    <s v="Spamer"/>
    <x v="1"/>
    <s v="PPN743685539"/>
    <x v="1061"/>
    <s v="http://resolver.staatsbibliothek-berlin.de/SBB0000D32500000000"/>
    <s v="ger"/>
    <s v="1894"/>
    <x v="0"/>
    <s v="Leipzig"/>
    <s v="empty"/>
    <x v="0"/>
  </r>
  <r>
    <s v="Kreis der Familien und Gattungen"/>
    <s v="Dufft, J. C."/>
    <s v="Kinder- und Jugendbücher"/>
    <s v="Hartung"/>
    <x v="2"/>
    <s v="PPN770543545"/>
    <x v="1062"/>
    <s v="http://resolver.staatsbibliothek-berlin.de/SBB0001052800020000"/>
    <s v="ger"/>
    <s v="1845"/>
    <x v="0"/>
    <s v="Leipzig"/>
    <s v="empty"/>
    <x v="0"/>
  </r>
  <r>
    <s v="Die Entwicklung der modernen Verkehrsmittel"/>
    <s v="Biedenkapp, Georg"/>
    <s v="Kinder- und Jugendbücher; Historische Drucke"/>
    <s v="Paetel"/>
    <x v="1"/>
    <s v="PPN745123155"/>
    <x v="1063"/>
    <s v="http://resolver.staatsbibliothek-berlin.de/SBB0000D5A900000000"/>
    <s v="ger"/>
    <s v="1911"/>
    <x v="0"/>
    <s v="Berlin-Wilmersdorf"/>
    <s v="empty"/>
    <x v="0"/>
  </r>
  <r>
    <s v="Merckwürdige Reisen in fremde Welttheile; zu nächst für die jüngere Jugend"/>
    <s v="Glatz, Jacob"/>
    <s v="Kinder- und Jugendbücher"/>
    <s v="Büreau für Litteratur"/>
    <x v="1"/>
    <s v="PPN781818982"/>
    <x v="1064"/>
    <s v="http://resolver.staatsbibliothek-berlin.de/SBB0001566600000000"/>
    <s v="ger"/>
    <s v="1802"/>
    <x v="0"/>
    <s v="Fürth"/>
    <s v="empty"/>
    <x v="0"/>
  </r>
  <r>
    <s v="Bilderbuch für Kinder"/>
    <s v="Bertuch, Friedrich Justin"/>
    <s v="Kinder- und Jugendbücher; Historische Drucke"/>
    <s v="Industrie-Comptoir"/>
    <x v="2"/>
    <s v="PPN768154189"/>
    <x v="1065"/>
    <s v="http://resolver.staatsbibliothek-berlin.de/SBB0000EEAF00090000"/>
    <s v="ger"/>
    <s v="1795"/>
    <x v="0"/>
    <s v="Weimar"/>
    <s v="empty"/>
    <x v="0"/>
  </r>
  <r>
    <s v="Amherst's Gesandtschaftsreise nach und durch China, Macartney's Reise von Peking nach der Tartarei, die Reisen eines Kaufmannes durch Hainan und Südchina, und Hall's Reise nach Korea und den Lutschu-Inseln; für die Jugend und andere Leser"/>
    <s v="Harnisch, Wilhelm"/>
    <s v="Kinder- und Jugendbücher"/>
    <s v="Fleischer"/>
    <x v="2"/>
    <s v="PPN781635403"/>
    <x v="1066"/>
    <s v="http://resolver.staatsbibliothek-berlin.de/SBB0001562B00050000"/>
    <s v="ger"/>
    <s v="1824"/>
    <x v="0"/>
    <s v="Leipzig"/>
    <s v="empty"/>
    <x v="0"/>
  </r>
  <r>
    <s v="Welcher das Pflanzenreich und Mineralreich enthält; Mit 101 Abbildungen auf 11 Tafeln nebst einem Titelkupfer"/>
    <s v="Hochstetter, Christian Ferdinand; Rebau, Heinrich"/>
    <s v="Kinder- und Jugendbücher; Historische Drucke"/>
    <s v="Mäcken"/>
    <x v="2"/>
    <s v="PPN769384293"/>
    <x v="1067"/>
    <s v="http://resolver.staatsbibliothek-berlin.de/SBB0000F8B600040000"/>
    <s v="ger"/>
    <s v="1840"/>
    <x v="0"/>
    <s v="Reutlingen"/>
    <s v="empty"/>
    <x v="0"/>
  </r>
  <r>
    <s v="Gewerbkunde oder Gallerie der vorzüglichsten Künste und Handwerke; ein lehrreiches  und unterhaltendes Buch für die Jugend"/>
    <s v="Hehl, Jean"/>
    <s v="Kinder- und Jugendbücher"/>
    <s v="Müller"/>
    <x v="1"/>
    <s v="PPN769902782"/>
    <x v="1068"/>
    <s v="http://resolver.staatsbibliothek-berlin.de/SBB0001021600000000"/>
    <s v="fre"/>
    <s v="1820"/>
    <x v="0"/>
    <s v="Wien"/>
    <s v="empty"/>
    <x v="0"/>
  </r>
  <r>
    <s v="Von den Weltkörpern"/>
    <s v="Wünsch, Christian Ernst"/>
    <s v="Kinder- und Jugendbücher"/>
    <s v="Breitkopf"/>
    <x v="2"/>
    <s v="PPN746837461"/>
    <x v="1069"/>
    <s v="http://resolver.staatsbibliothek-berlin.de/SBB0000DBC600010000"/>
    <s v="ger"/>
    <s v="1778"/>
    <x v="0"/>
    <s v="Leipzig"/>
    <s v="empty"/>
    <x v="0"/>
  </r>
  <r>
    <s v="Le Spectacle de la nature ou entretiens sur les particularités de l'histoire naturelle, qui ont paru les plus propres à rendre les Jeunes-Gens curieux, &amp; à leur former l'esprit"/>
    <s v="Pluche, Noël Antoine"/>
    <s v="Kinder- und Jugendbücher; Historische Drucke"/>
    <s v="Estienne"/>
    <x v="1"/>
    <s v="PPN756675375"/>
    <x v="1070"/>
    <s v="http://resolver.staatsbibliothek-berlin.de/SBB0000EBAB00000000"/>
    <s v="fre"/>
    <s v="1752"/>
    <x v="0"/>
    <s v="Paris"/>
    <s v="empty"/>
    <x v="0"/>
  </r>
  <r>
    <s v="Von dem Menschen"/>
    <s v="Wünsch, Christian Ernst"/>
    <s v="Kinder- und Jugendbücher"/>
    <s v="Breitkopf"/>
    <x v="2"/>
    <s v="PPN746848455"/>
    <x v="1071"/>
    <s v="http://resolver.staatsbibliothek-berlin.de/SBB0000DBC600030000"/>
    <s v="ger"/>
    <s v="1780"/>
    <x v="0"/>
    <s v="Leipzig"/>
    <s v="empty"/>
    <x v="0"/>
  </r>
  <r>
    <s v="Pflanzenreich"/>
    <s v="Gräfe, Heinrich; Naumann, Johann Friedrich"/>
    <s v="Kinder- und Jugendbücher"/>
    <s v="Reichart"/>
    <x v="2"/>
    <s v="PPN770203361"/>
    <x v="1072"/>
    <s v="http://resolver.staatsbibliothek-berlin.de/SBB0001039A00020000"/>
    <s v="ger"/>
    <s v="1838"/>
    <x v="0"/>
    <s v="Eisleben [u.a.]"/>
    <s v="empty"/>
    <x v="0"/>
  </r>
  <r>
    <s v="Schau-Platz der Natur, oder: Unterredungen von der Beschaffenheit und den Absichten der natürlichen Dinge, wodurch die Leser zu weiterm Nachforschen aufgemuntert, und auf richtige Begriffe von der Allmacht und Weisheit Gottes geführet werden"/>
    <s v="Pluche, Noel Antoine"/>
    <s v="Kinder- und Jugendbücher; Historische Drucke"/>
    <s v="Monath"/>
    <x v="1"/>
    <s v="PPN769092845"/>
    <x v="1073"/>
    <s v="http://resolver.staatsbibliothek-berlin.de/SBB0000F86600000000"/>
    <s v="ger"/>
    <s v="1747"/>
    <x v="0"/>
    <s v="Frankfurt; Leipzig"/>
    <s v="empty"/>
    <x v="0"/>
  </r>
  <r>
    <s v="Pferd und Esel, Schwein, Reh und Hirsch, Renthier, Rind- und Rindviehrassen; mit 125 Text-Abb., drei Ton- und einem bunten Titelbilde"/>
    <s v="Pösche, Hermann"/>
    <s v="Kinder- und Jugendbücher; Historische Drucke"/>
    <s v="Spamer"/>
    <x v="2"/>
    <s v="PPN743863518"/>
    <x v="1074"/>
    <s v="http://resolver.staatsbibliothek-berlin.de/SBB0000D35F00020000"/>
    <s v="ger"/>
    <s v="1879"/>
    <x v="0"/>
    <s v="Leipzig"/>
    <s v="https://content.staatsbibliothek-berlin.de/dc/743863518.ocr.zip"/>
    <x v="1"/>
  </r>
  <r>
    <s v="Naturgeschichte; das Gewächsreich"/>
    <s v="Funke, C. Ph."/>
    <s v="Kinder- und Jugendbücher"/>
    <s v="Haas"/>
    <x v="2"/>
    <s v="PPN746824386"/>
    <x v="1075"/>
    <s v="http://resolver.staatsbibliothek-berlin.de/SBB0000DBA900040000"/>
    <s v="ger"/>
    <s v="1812"/>
    <x v="0"/>
    <s v="Wien"/>
    <s v="empty"/>
    <x v="0"/>
  </r>
  <r>
    <s v="Technologie, oder Gewinnung, Benutzung und Bearbeitung der Mineralien"/>
    <s v="Funke, C. Ph."/>
    <s v="Kinder- und Jugendbücher"/>
    <s v="Haas"/>
    <x v="2"/>
    <s v="PPN746827237"/>
    <x v="1076"/>
    <s v="http://resolver.staatsbibliothek-berlin.de/SBB0000DBA900060000"/>
    <s v="ger"/>
    <s v="1812"/>
    <x v="0"/>
    <s v="Wien"/>
    <s v="empty"/>
    <x v="0"/>
  </r>
  <r>
    <s v="Naturgeschichte der merkwürdigsten fremden Thiere"/>
    <s v="Gressler, Friedrich Gustav Ludwig"/>
    <s v="Kinder- und Jugendbücher; Historische Drucke"/>
    <s v="Schulbuchh. des Thüringer Lehrervereins"/>
    <x v="2"/>
    <s v="PPN756443156"/>
    <x v="1077"/>
    <s v="http://resolver.staatsbibliothek-berlin.de/SBB0000EA9500030000"/>
    <s v="ger"/>
    <s v="1852"/>
    <x v="0"/>
    <s v="Langensalza"/>
    <s v="https://content.staatsbibliothek-berlin.de/dc/756443156.ocr.zip"/>
    <x v="1"/>
  </r>
  <r>
    <s v="Europa's Länder und Völker"/>
    <s v="Selchow, Felix"/>
    <s v="Kinder- und Jugendbücher; Historische Drucke"/>
    <s v="Amelang"/>
    <x v="2"/>
    <s v="PPN770912419"/>
    <x v="1078"/>
    <s v="http://resolver.staatsbibliothek-berlin.de/SBB000107C100030000"/>
    <s v="ger"/>
    <s v="1822"/>
    <x v="0"/>
    <s v="Berlin"/>
    <s v="empty"/>
    <x v="0"/>
  </r>
  <r>
    <s v="Der sichtbaren Welt anderer Theil; mit 150, Figuren erläutert, und durchgehends auf das sorgfältigste verbessert..."/>
    <s v="Comenius, Johannes Amos"/>
    <s v="Kinder- und Jugendbücher"/>
    <s v="Endt"/>
    <x v="2"/>
    <s v="PPN770370691"/>
    <x v="1079"/>
    <s v="http://resolver.staatsbibliothek-berlin.de/SBB0001035F00020000"/>
    <s v="ger"/>
    <s v="1769"/>
    <x v="0"/>
    <s v="Noribergae"/>
    <s v="empty"/>
    <x v="0"/>
  </r>
  <r>
    <s v="Deutsche Reisen"/>
    <s v="Draeger, A."/>
    <s v="Kinder- und Jugendbücher"/>
    <s v="Zieger"/>
    <x v="1"/>
    <s v="PPN770919103"/>
    <x v="1080"/>
    <s v="http://resolver.staatsbibliothek-berlin.de/SBB0001098700000000"/>
    <s v="ger"/>
    <s v="1853"/>
    <x v="0"/>
    <s v="Leipzig"/>
    <s v="empty"/>
    <x v="0"/>
  </r>
  <r>
    <s v="Ländliche Spatziergänge in Gesprächen"/>
    <s v="Weisse, Christian Friedrich; Hoppe, ...; Smith, Charlotte Turner"/>
    <s v="Kinder- und Jugendbücher; Historische Drucke"/>
    <s v="Gräff"/>
    <x v="1"/>
    <s v="PPN770919162"/>
    <x v="1081"/>
    <s v="http://resolver.staatsbibliothek-berlin.de/SBB0001098800000000"/>
    <s v="ger"/>
    <s v="1800"/>
    <x v="0"/>
    <s v="Leipzig"/>
    <s v="empty"/>
    <x v="0"/>
  </r>
  <r>
    <s v="Bilderbuch für Kinder"/>
    <s v="Bertuch, Friedrich Justin; Bertuch, Carl"/>
    <s v="Kinder- und Jugendbücher; Historische Drucke"/>
    <s v="Landes Industrie-Comptoir"/>
    <x v="2"/>
    <s v="PPN766348008"/>
    <x v="1082"/>
    <s v="http://resolver.staatsbibliothek-berlin.de/SBB0000EEAF00010000"/>
    <s v="fre"/>
    <s v="1810"/>
    <x v="0"/>
    <s v="Weimar"/>
    <s v="empty"/>
    <x v="0"/>
  </r>
  <r>
    <s v="Der Schnellzeichner"/>
    <s v="Rösler, Franz"/>
    <s v="Kinder- und Jugendbücher"/>
    <s v="Hahn"/>
    <x v="2"/>
    <s v="PPN745852416"/>
    <x v="1083"/>
    <s v="http://resolver.staatsbibliothek-berlin.de/SBB0000D77800010000"/>
    <s v="ger"/>
    <s v="1911"/>
    <x v="0"/>
    <s v="Leipzig"/>
    <s v="https://content.staatsbibliothek-berlin.de/dc/745852416.ocr.zip"/>
    <x v="1"/>
  </r>
  <r>
    <s v="Illustrierte Naturgeschichte der drei Reiche"/>
    <s v="Haufe, Ewald"/>
    <s v="Kinder- und Jugendbücher"/>
    <s v="Enßlin &amp; Laiblin"/>
    <x v="1"/>
    <s v="PPN741502852"/>
    <x v="1084"/>
    <s v="http://resolver.staatsbibliothek-berlin.de/SBB0000D02600000000"/>
    <s v="ger"/>
    <s v="1891"/>
    <x v="0"/>
    <s v="Reutlingen"/>
    <s v="empty"/>
    <x v="0"/>
  </r>
  <r>
    <s v="Alexander von Humbolds Reisen um die Welt und durch das Innere von Südamerika : Interessantes Lehrbuch für die Jugend"/>
    <s v="Schütz, Friedrich Wilhelm; Humboldt, Alexander"/>
    <s v="Kinder- und Jugendbücher; Historische Drucke"/>
    <s v="Vollmer"/>
    <x v="2"/>
    <s v="PPN771057709"/>
    <x v="1085"/>
    <s v="http://resolver.staatsbibliothek-berlin.de/SBB00010AA800010000"/>
    <s v="ger"/>
    <s v="1805"/>
    <x v="0"/>
    <s v="Altona; Hamburg"/>
    <s v="empty"/>
    <x v="0"/>
  </r>
  <r>
    <s v="Naturgeschichte; das Mineral-Reich"/>
    <s v="Funke, C. Ph."/>
    <s v="Kinder- und Jugendbücher"/>
    <s v="Haas"/>
    <x v="2"/>
    <s v="PPN74682582X"/>
    <x v="1086"/>
    <s v="http://resolver.staatsbibliothek-berlin.de/SBB0000DBA900050000"/>
    <s v="ger"/>
    <s v="1812"/>
    <x v="0"/>
    <s v="Wien"/>
    <s v="empty"/>
    <x v="0"/>
  </r>
  <r>
    <s v="Naturgeschichte der in Deutschland einheimischen Thiere für Kinder; mit 12 lithograph. Taf., nebst vielen zwischen den Text gedr. Abb."/>
    <s v="Gressler, F. G. L."/>
    <s v="Kinder- und Jugendbücher"/>
    <s v="Schulbuchh. d. Th. L. V."/>
    <x v="2"/>
    <s v="PPN769111769"/>
    <x v="1087"/>
    <s v="http://resolver.staatsbibliothek-berlin.de/SBB0000EA9500060000"/>
    <s v="ger"/>
    <s v="1861"/>
    <x v="0"/>
    <s v="Langensalza"/>
    <s v="https://content.staatsbibliothek-berlin.de/dc/769111769.ocr.zip"/>
    <x v="1"/>
  </r>
  <r>
    <s v="Die Wunder des Hochgebirges; für die reifere Jugend"/>
    <s v="Draeger, A."/>
    <s v="Kinder- und Jugendbücher"/>
    <s v="Zieger"/>
    <x v="2"/>
    <s v="PPN770919987"/>
    <x v="1088"/>
    <s v="http://resolver.staatsbibliothek-berlin.de/SBB0001098700010000"/>
    <s v="ger"/>
    <s v="1853"/>
    <x v="0"/>
    <s v="Leipzig"/>
    <s v="https://content.staatsbibliothek-berlin.de/dc/770919987.ocr.zip"/>
    <x v="1"/>
  </r>
  <r>
    <s v="Peron's Entdeckungsreise um Neuholland, Flinders Untersuchungen der Ostkünste dieses Landes, Oxley's Forschungsreisen im Innern von Neu-Süd-Wallis, Mariner's Aufenthalt auf den Tonga-Inseln und Nichola's Reise nach und in Neuseeland; für die Jugend und andere Leser"/>
    <s v="Harnisch, Wilhelm"/>
    <s v="Kinder- und Jugendbücher"/>
    <s v="Fleischer"/>
    <x v="2"/>
    <s v="PPN781804930"/>
    <x v="1089"/>
    <s v="http://resolver.staatsbibliothek-berlin.de/SBB0001562B000D0000"/>
    <s v="ger"/>
    <s v="1830"/>
    <x v="0"/>
    <s v="Leipzig"/>
    <s v="empty"/>
    <x v="0"/>
  </r>
  <r>
    <s v="L'Encyclopédie enfantine, ou magazin pour les petits enfans"/>
    <s v="LosRios, Angélique"/>
    <s v="Kinder- und Jugendbücher; Historische Drucke"/>
    <s v="Walther"/>
    <x v="2"/>
    <s v="PPN768261651"/>
    <x v="1090"/>
    <s v="http://resolver.staatsbibliothek-berlin.de/SBB0000F60800000000"/>
    <s v="fre"/>
    <s v="1791"/>
    <x v="0"/>
    <s v="Dresde"/>
    <s v="empty"/>
    <x v="0"/>
  </r>
  <r>
    <s v="Merckwürdige Reisen in fremde Welttheile"/>
    <s v="Glatz, Jacob"/>
    <s v="Kinder- und Jugendbücher"/>
    <s v="Bureau für Litteratur"/>
    <x v="2"/>
    <s v="PPN781820251"/>
    <x v="1091"/>
    <s v="http://resolver.staatsbibliothek-berlin.de/SBB0001566600020000"/>
    <s v="ger"/>
    <s v="1803"/>
    <x v="0"/>
    <s v="Fürth"/>
    <s v="empty"/>
    <x v="0"/>
  </r>
  <r>
    <s v="Herrn von Büffons Naturgeschichte der vierfüßigen Thiere; Zu einem lehrreichen Lesebuch für die Jugend, nach Campe's Lehrart bearbeitet von dem Verfasser des Lesebuchs: Beschreibung der Reise des Capitain Cook um die Welt"/>
    <s v="Buffon, Georges Louis Leclerc"/>
    <s v="Kinder- und Jugendbücher; Historische Drucke"/>
    <s v="Bachmann und Gundermann"/>
    <x v="1"/>
    <s v="PPN756450276"/>
    <x v="1092"/>
    <s v="http://resolver.staatsbibliothek-berlin.de/SBB0000EAA100000000"/>
    <s v="ger"/>
    <s v="1804"/>
    <x v="0"/>
    <s v="Hamburg"/>
    <s v="empty"/>
    <x v="0"/>
  </r>
  <r>
    <s v="Naturgeschichte der in Deutschland einheimischen Thiere für Kinder"/>
    <s v="Gressler, Friedrich Gustav Ludwig"/>
    <s v="Kinder- und Jugendbücher; Historische Drucke"/>
    <s v="Schulbuchh. des Thüringer Lehrer-Vereins"/>
    <x v="2"/>
    <s v="PPN769044972"/>
    <x v="1093"/>
    <s v="http://resolver.staatsbibliothek-berlin.de/SBB0000EA9500040000"/>
    <s v="ger"/>
    <s v="1849"/>
    <x v="0"/>
    <s v="Langensalza"/>
    <s v="empty"/>
    <x v="0"/>
  </r>
  <r>
    <s v="Der Lehrmeister oder ein allgemeines System der Erziehung worinn die ersten Grundsätze einer feinen Gelehrsamkeit ... vorgetragen werden ..."/>
    <s v="Teubern, Hans Ernst; Haymann, ...; Bernigeroth, Johann Martin; Dodsley, Robert"/>
    <s v="Kinder- und Jugendbücher; Historische Drucke"/>
    <s v="Heinsiußische Buchhandlung"/>
    <x v="2"/>
    <s v="PPN768617901"/>
    <x v="1094"/>
    <s v="http://resolver.staatsbibliothek-berlin.de/SBB0000ED9C00020000"/>
    <s v="ger"/>
    <s v="1765"/>
    <x v="0"/>
    <s v="Leipzig"/>
    <s v="empty"/>
    <x v="0"/>
  </r>
  <r>
    <s v="Naturgeschichte des Planzen- und Mineralreichs für Kinder; mit 12 lithograph. Taf., nebst vielen in den Text gedr. Abb."/>
    <s v="Gressler, F. G. L."/>
    <s v="Kinder- und Jugendbücher"/>
    <s v="Schulbuchh. des Thür. L. V."/>
    <x v="2"/>
    <s v="PPN769115691"/>
    <x v="1095"/>
    <s v="http://resolver.staatsbibliothek-berlin.de/SBB0000EA9500080000"/>
    <s v="ger"/>
    <s v="1862"/>
    <x v="0"/>
    <s v="Langensalza"/>
    <s v="https://content.staatsbibliothek-berlin.de/dc/769115691.ocr.zip"/>
    <x v="1"/>
  </r>
  <r>
    <s v="Merckwürdige Reisen in fremde Welttheile"/>
    <s v="Glatz, Jacob"/>
    <s v="Kinder- und Jugendbücher"/>
    <s v="Bureau für Litteratur"/>
    <x v="2"/>
    <s v="PPN781821436"/>
    <x v="1096"/>
    <s v="http://resolver.staatsbibliothek-berlin.de/SBB0001566600040000"/>
    <s v="ger"/>
    <s v="1804"/>
    <x v="0"/>
    <s v="Fürth"/>
    <s v="empty"/>
    <x v="0"/>
  </r>
  <r>
    <s v="Das Thierreich; mit 11 fein illuminirten Kupfertafeln"/>
    <s v="Reider, Jakob Ernst von"/>
    <s v="Kinder- und Jugendbücher; Historische Drucke"/>
    <s v="Zeh"/>
    <x v="2"/>
    <s v="PPN770474594"/>
    <x v="1097"/>
    <s v="http://resolver.staatsbibliothek-berlin.de/SBB000104B700010000"/>
    <s v="ger"/>
    <s v="1826"/>
    <x v="0"/>
    <s v="Leipzig; Nürnberg"/>
    <s v="empty"/>
    <x v="0"/>
  </r>
  <r>
    <s v="Geographische Skizzen aus Europa"/>
    <s v="Rösler, Franz"/>
    <s v="Kinder- und Jugendbücher"/>
    <s v="Hahn"/>
    <x v="2"/>
    <s v="PPN746022158"/>
    <x v="1098"/>
    <s v="http://resolver.staatsbibliothek-berlin.de/SBB0000D77800040000"/>
    <s v="ger"/>
    <s v="1912"/>
    <x v="0"/>
    <s v="Leipzig"/>
    <s v="https://content.staatsbibliothek-berlin.de/dc/746022158.ocr.zip"/>
    <x v="1"/>
  </r>
  <r>
    <s v="Reisen der Zöglinge zu Schnepfenthal"/>
    <s v="Salzmann, Christian Gotthilf; Ausfeld, Johann Wilhelm"/>
    <s v="Kinder- und Jugendbücher; Historische Drucke"/>
    <s v="Buchhandlung der Erziehungsanstalt"/>
    <x v="1"/>
    <s v="PPN771288093"/>
    <x v="1099"/>
    <s v="http://resolver.staatsbibliothek-berlin.de/SBB00012D2700000000"/>
    <s v="ger"/>
    <s v="1799"/>
    <x v="0"/>
    <s v="Schnepfenthal"/>
    <s v="empty"/>
    <x v="0"/>
  </r>
  <r>
    <s v="Contenant ce qui regarde l'homme en société avec dieu"/>
    <s v="Eisen, Ch.; LeBas, Jacques-Philippe; Pluche, Noël Antoine"/>
    <s v="Kinder- und Jugendbücher; Historische Drucke"/>
    <m/>
    <x v="2"/>
    <s v="PPN756677033"/>
    <x v="1100"/>
    <s v="http://resolver.staatsbibliothek-berlin.de/SBB0000EBAB00010000"/>
    <s v="fre"/>
    <s v="1755"/>
    <x v="0"/>
    <m/>
    <s v="https://content.staatsbibliothek-berlin.de/dc/756677033.ocr.zip"/>
    <x v="1"/>
  </r>
  <r>
    <s v="Alexander von Humbolt Reise in Südamerika und Waller's Kreuzerfahrten in Westindien; für die Jugend und andere Leser"/>
    <s v="Harnisch, Wilhelm"/>
    <s v="Kinder- und Jugendbücher"/>
    <s v="Fleischer"/>
    <x v="2"/>
    <s v="PPN781809592"/>
    <x v="1101"/>
    <s v="http://resolver.staatsbibliothek-berlin.de/SBB0001562B00100000"/>
    <s v="ger"/>
    <s v="1832"/>
    <x v="0"/>
    <s v="Leipzig"/>
    <s v="empty"/>
    <x v="0"/>
  </r>
  <r>
    <s v="Ny orbis pictus"/>
    <m/>
    <s v="Kinder- und Jugendbücher; Historische Drucke"/>
    <s v="Wasenius"/>
    <x v="2"/>
    <s v="PPN75740569X"/>
    <x v="1102"/>
    <s v="http://resolver.staatsbibliothek-berlin.de/SBB0000ED7600010000"/>
    <s v="ger"/>
    <s v="1840"/>
    <x v="0"/>
    <s v="Helsingfors"/>
    <s v="empty"/>
    <x v="0"/>
  </r>
  <r>
    <s v="... durch Beifügung der Schweiz vermehrter Theil"/>
    <s v="Selchow, Felix"/>
    <s v="Kinder- und Jugendbücher; Historische Drucke"/>
    <s v="Amelang"/>
    <x v="2"/>
    <s v="PPN770913555"/>
    <x v="1103"/>
    <s v="http://resolver.staatsbibliothek-berlin.de/SBB000107C100050000"/>
    <s v="ger"/>
    <s v="1827"/>
    <x v="0"/>
    <s v="Berlin"/>
    <s v="empty"/>
    <x v="0"/>
  </r>
  <r>
    <s v="Fitzclarence's Reise mitten durch Hindostan, Haafners Reise durch Ceilon und längs der Ostküste Hindostans; Elphinstone's Gesandtschaftsreise nach Kabul, nebst Christie's und Pottinger's Kundschaftsreise durch Belochistan und Seisthan; für die Jugend und andere Leser"/>
    <s v="Harnisch, Wilhelm"/>
    <s v="Kinder- und Jugendbücher"/>
    <s v="Fleischer"/>
    <x v="2"/>
    <s v="PPN78163752X"/>
    <x v="1104"/>
    <s v="http://resolver.staatsbibliothek-berlin.de/SBB0001562B00070000"/>
    <s v="ger"/>
    <s v="1825"/>
    <x v="0"/>
    <s v="Leipzig"/>
    <s v="empty"/>
    <x v="0"/>
  </r>
  <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Harnisch, Wilhelm"/>
    <s v="Kinder- und Jugendbücher"/>
    <s v="Fleischer"/>
    <x v="2"/>
    <s v="PPN781806976"/>
    <x v="1105"/>
    <s v="http://resolver.staatsbibliothek-berlin.de/SBB0001562B000F0000"/>
    <s v="ger"/>
    <s v="1831"/>
    <x v="0"/>
    <s v="Leipzig"/>
    <s v="empty"/>
    <x v="0"/>
  </r>
  <r>
    <s v="Merckwürdige Reisen in fremde Welttheile"/>
    <s v="Glatz, Jacob"/>
    <s v="Kinder- und Jugendbücher"/>
    <s v="Büreau für Litteratur"/>
    <x v="2"/>
    <s v="PPN781819636"/>
    <x v="1106"/>
    <s v="http://resolver.staatsbibliothek-berlin.de/SBB0001566600010000"/>
    <s v="ger"/>
    <s v="1802"/>
    <x v="0"/>
    <s v="Fürth"/>
    <s v="empty"/>
    <x v="0"/>
  </r>
  <r>
    <s v="Les Études convenables aux demoiselles"/>
    <m/>
    <s v="Kinder- und Jugendbücher; Historische Drucke"/>
    <s v="Les Libraires Associès"/>
    <x v="2"/>
    <s v="PPN757647952"/>
    <x v="1107"/>
    <s v="http://resolver.staatsbibliothek-berlin.de/SBB0000EDCA00010000"/>
    <s v="fre"/>
    <s v="1789"/>
    <x v="0"/>
    <s v="Paris"/>
    <s v="empty"/>
    <x v="0"/>
  </r>
  <r>
    <s v="Schreibers kleiner Atlas der Mineralogie"/>
    <m/>
    <s v="Kinder- und Jugendbücher"/>
    <m/>
    <x v="1"/>
    <s v="PPN742569330"/>
    <x v="1108"/>
    <s v="http://resolver.staatsbibliothek-berlin.de/SBB0000D22A00000000"/>
    <s v="ger"/>
    <m/>
    <x v="0"/>
    <m/>
    <s v="empty"/>
    <x v="0"/>
  </r>
  <r>
    <s v="Dialogen für Kinder und Zöglinge über die Natur, zur Aufklärung ihres Verstandes und Veredlung ihres Herzens"/>
    <s v="Schulz, Christian"/>
    <s v="Kinder- und Jugendbücher; Historische Drucke"/>
    <s v="Breitkopf"/>
    <x v="2"/>
    <s v="PPN746276206"/>
    <x v="1109"/>
    <s v="http://resolver.staatsbibliothek-berlin.de/SBB0000D86900020000"/>
    <s v="ger"/>
    <s v="1793"/>
    <x v="0"/>
    <s v="Leipzig"/>
    <s v="empty"/>
    <x v="0"/>
  </r>
  <r>
    <s v="Neue Spaziergänge eines Naturforschers"/>
    <s v="Gey-Heinze, Maire; Flinzer, Fedor; Marshall, William"/>
    <s v="Kinder- und Jugendbücher"/>
    <s v="Seemann"/>
    <x v="1"/>
    <s v="PPN743857119"/>
    <x v="1110"/>
    <s v="http://resolver.staatsbibliothek-berlin.de/SBB0000D35800000000"/>
    <s v="ger"/>
    <s v="1908"/>
    <x v="0"/>
    <s v="Leipzig"/>
    <s v="empty"/>
    <x v="0"/>
  </r>
  <r>
    <s v="Reisen der Zöglinge zu Schnepfenthal"/>
    <s v="Salzmann, Christian Gotthilf"/>
    <s v="Kinder- und Jugendbücher; Historische Drucke"/>
    <s v="Buchhandlung der Erziehungsanstalt"/>
    <x v="2"/>
    <s v="PPN77128831X"/>
    <x v="1111"/>
    <s v="http://resolver.staatsbibliothek-berlin.de/SBB00012D2700010000"/>
    <s v="ger"/>
    <s v="1799"/>
    <x v="0"/>
    <s v="Schnepfenthal"/>
    <s v="empty"/>
    <x v="0"/>
  </r>
  <r>
    <s v="Naturgeschichte; das Gewächsreich"/>
    <s v="Funke, C. Ph."/>
    <s v="Kinder- und Jugendbücher"/>
    <s v="Haas"/>
    <x v="2"/>
    <s v="PPN746819323"/>
    <x v="1112"/>
    <s v="http://resolver.staatsbibliothek-berlin.de/SBB0000DBA900030000"/>
    <s v="ger"/>
    <s v="1812"/>
    <x v="0"/>
    <s v="Wien"/>
    <s v="empty"/>
    <x v="0"/>
  </r>
  <r>
    <s v="Das goldene Buch für Kinder; oder der lieben Jugend kleine Reisebibliothek; enthaltend die merkwürdigen und lehrreichen Erzählungen zwölf verschiedener Reisen zu Wasser und zu Land"/>
    <s v="Grosse, Karl"/>
    <s v="Kinder- und Jugendbücher"/>
    <s v="Schreck"/>
    <x v="1"/>
    <s v="PPN770954103"/>
    <x v="1113"/>
    <s v="http://resolver.staatsbibliothek-berlin.de/SBB00010A0500000000"/>
    <s v="ger"/>
    <s v="1846"/>
    <x v="0"/>
    <s v="Eilenburg"/>
    <s v="empty"/>
    <x v="0"/>
  </r>
  <r>
    <s v="Lalotte und Fanfan, oder die Begebenheiten zweier auf eine wüste Insel ausgesetzten Kinder"/>
    <s v="Schmidt, Friedrich; Ducray-Duminil, François Guillaume"/>
    <s v="Historische Drucke; Kinder- und Jugendbücher; VD18 digital"/>
    <s v="Siegert"/>
    <x v="1"/>
    <s v="PPN1013750993"/>
    <x v="1114"/>
    <s v="http://resolver.staatsbibliothek-berlin.de/SBB00021D2C00000000"/>
    <s v="ger"/>
    <s v="1789"/>
    <x v="2"/>
    <s v="Liegnitz; Leipzig"/>
    <s v="empty"/>
    <x v="0"/>
  </r>
  <r>
    <s v="Bilderbuch für Kinder"/>
    <s v="Froriep, Ludwig Friedrich; Metzeroth, G. Ph."/>
    <s v="Historische Drucke; Kinder- und Jugendbücher; VD18 digital"/>
    <s v="Landes-Industrie-Comptoir"/>
    <x v="2"/>
    <s v="PPN1022182412"/>
    <x v="1115"/>
    <s v="http://resolver.staatsbibliothek-berlin.de/SBB0000EEAF00140000"/>
    <s v="ger; fre"/>
    <s v="1830"/>
    <x v="2"/>
    <s v="Weimar"/>
    <s v="empty"/>
    <x v="0"/>
  </r>
  <r>
    <s v="Bilderbuch für Kinder"/>
    <s v="Karl Friedrich &lt;Sachsen-Weimar-Eisenach, Großherzog&gt;; Bertuch, Friedrich Justin"/>
    <s v="Historische Drucke; Kinder- und Jugendbücher; VD18 digital"/>
    <s v="Expedition des Journals des Luxus und der Moden; Ettingerische Buchhandlung"/>
    <x v="2"/>
    <s v="PPN1022174185"/>
    <x v="1116"/>
    <s v="http://resolver.staatsbibliothek-berlin.de/SBB0000EEAF000A0000"/>
    <s v="ger"/>
    <s v="1790"/>
    <x v="2"/>
    <s v="Weimar; Gotha; [Gotha]"/>
    <s v="empty"/>
    <x v="0"/>
  </r>
  <r>
    <s v="Bilderbuch für Kinder"/>
    <s v="Froriep, Ludwig Friedrich"/>
    <s v="Historische Drucke; Kinder- und Jugendbücher; VD18 digital"/>
    <s v="Landes-Industrie-Comptoir"/>
    <x v="2"/>
    <s v="PPN1022181858"/>
    <x v="1117"/>
    <s v="http://resolver.staatsbibliothek-berlin.de/SBB0000EEAF00130000"/>
    <s v="ger; fre"/>
    <s v="1824"/>
    <x v="2"/>
    <s v="Weimar"/>
    <s v="empty"/>
    <x v="0"/>
  </r>
  <r>
    <s v="Bilderbuch für Kinder"/>
    <s v="Hössel, Johann Baptist; Kaiser, Friedrich; Bertuch, Friedrich Justin"/>
    <s v="Historische Drucke; Kinder- und Jugendbücher; VD18 digital"/>
    <s v="Industrie-Comptoir"/>
    <x v="2"/>
    <s v="PPN1022178725"/>
    <x v="1118"/>
    <s v="http://resolver.staatsbibliothek-berlin.de/SBB0000EEAF000E0000"/>
    <s v="ger; fre; eng; ita"/>
    <s v="1802"/>
    <x v="2"/>
    <s v="Weimar"/>
    <s v="empty"/>
    <x v="0"/>
  </r>
  <r>
    <s v="Bilderbuch für Kinder"/>
    <s v="Caroline Louise &lt;Mecklenburg-Schwerin, Erbprinzessin&gt;; Bertuch, Friedrich Justin"/>
    <s v="Historische Drucke; Kinder- und Jugendbücher; VD18 digital"/>
    <s v="Industrie-Comptoir"/>
    <x v="2"/>
    <s v="PPN1022176099"/>
    <x v="1119"/>
    <s v="http://resolver.staatsbibliothek-berlin.de/SBB0000EEAF000B0000"/>
    <s v="ger; fre"/>
    <s v="1795"/>
    <x v="2"/>
    <s v="Weimar"/>
    <s v="empty"/>
    <x v="0"/>
  </r>
  <r>
    <s v="Bilderbuch für Kinder"/>
    <s v="Bertuch, Carl"/>
    <s v="Historische Drucke; Kinder- und Jugendbücher; VD18 digital"/>
    <s v="Landes-Industrie-Comptoir"/>
    <x v="2"/>
    <s v="PPN1022180045"/>
    <x v="1120"/>
    <s v="http://resolver.staatsbibliothek-berlin.de/SBB0000EEAF00100000"/>
    <s v="ger; fre"/>
    <s v="1813"/>
    <x v="2"/>
    <s v="Weimar"/>
    <s v="empty"/>
    <x v="0"/>
  </r>
  <r>
    <s v="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
    <s v="Bertuch, Friedrich Justin"/>
    <s v="Historische Drucke; Kinder- und Jugendbücher; VD18 digital"/>
    <s v="Expedition des Journals des Luxus und der Moden; Ettingerische Buchhandlung"/>
    <x v="1"/>
    <s v="PPN766347346"/>
    <x v="1121"/>
    <s v="http://resolver.staatsbibliothek-berlin.de/SBB0000EEAF00000000"/>
    <s v="ger; fre"/>
    <s v="1790"/>
    <x v="2"/>
    <s v="Gotha; Weimar; [Gotha]"/>
    <s v="empty"/>
    <x v="0"/>
  </r>
  <r>
    <s v="Bilderbuch für Kinder"/>
    <s v="Froriep, Ludwig Friedrich; Götz, Theodor"/>
    <s v="Historische Drucke; Kinder- und Jugendbücher; VD18 digital"/>
    <s v="Landes-Industrie-Comptoir"/>
    <x v="2"/>
    <s v="PPN1022180509"/>
    <x v="1122"/>
    <s v="http://resolver.staatsbibliothek-berlin.de/SBB0000EEAF00110000"/>
    <s v="ger; fre"/>
    <s v="1816"/>
    <x v="2"/>
    <s v="Weimar"/>
    <s v="empty"/>
    <x v="0"/>
  </r>
  <r>
    <s v="Mit 15 Kupfertafeln und 1 Karte"/>
    <s v="Rumpf, Johann Daniel Friedrich; Bartholdy, Georg Wilhelm"/>
    <s v="Kinder- und Jugendbücher; VD18 digital; Historische Drucke"/>
    <s v="Oehmigke"/>
    <x v="2"/>
    <s v="PPN780331745"/>
    <x v="1123"/>
    <s v="http://resolver.staatsbibliothek-berlin.de/SBB0001537200040000"/>
    <s v="ger"/>
    <s v="1804"/>
    <x v="1"/>
    <s v="Berlin"/>
    <s v="empty"/>
    <x v="0"/>
  </r>
  <r>
    <s v="Vaillants zweite Reise ins Innere von Afrika; aus dem Französischen von neuem frei übersetzt und abgekürzt ; [Theil 1]"/>
    <s v="Le Vaillant, François"/>
    <s v="Kinder- und Jugendbücher; Historische Drucke; VD18 digital"/>
    <s v="Schulbuchhandlung"/>
    <x v="2"/>
    <s v="PPN780591976"/>
    <x v="1124"/>
    <s v="http://resolver.staatsbibliothek-berlin.de/SBB0001546000050000"/>
    <s v="ger"/>
    <s v="1799"/>
    <x v="1"/>
    <s v="Braunschweig"/>
    <s v="empty"/>
    <x v="0"/>
  </r>
  <r>
    <s v="Reise des Grafen von Benjowsky; aus dem Englischen von neuem frei übersetzt und abgekürzt"/>
    <s v="Benyowszky, Móric Agost Aladár"/>
    <s v="Kinder- und Jugendbücher; Historische Drucke; VD18 digital"/>
    <s v="Schulbuchhandlung"/>
    <x v="2"/>
    <s v="PPN780589653"/>
    <x v="1125"/>
    <s v="http://resolver.staatsbibliothek-berlin.de/SBB0001546000010000"/>
    <s v="ger"/>
    <s v="1794"/>
    <x v="1"/>
    <s v="Braunschweig"/>
    <s v="https://content.staatsbibliothek-berlin.de/dc/780589653.ocr.zip"/>
    <x v="1"/>
  </r>
  <r>
    <s v="Neue Reise in die vereinten Staaten von Nordamerika, gemacht im Jahr 1788 von dem französischen Bürger J. P. Brissot (Warwille)"/>
    <s v="Brissot de Warville, Jacques Pierre"/>
    <s v="Kinder- und Jugendbücher; Historische Drucke; VD18 digital"/>
    <s v="Schulbuchhandlung; Kircher"/>
    <x v="2"/>
    <s v="PPN780590937"/>
    <x v="1126"/>
    <s v="http://resolver.staatsbibliothek-berlin.de/SBB0001546000030000"/>
    <s v="ger"/>
    <s v="1796"/>
    <x v="1"/>
    <s v="Braunschweig; Braunschweig"/>
    <s v="empty"/>
    <x v="0"/>
  </r>
  <r>
    <s v="Mit zwanzig Kupfertafeln"/>
    <s v="Rumpf, Johann Daniel Friedrich; Bartholdy, Georg Wilhelm"/>
    <s v="Kinder- und Jugendbücher; VD18 digital; Historische Drucke"/>
    <s v="Oehmigke"/>
    <x v="2"/>
    <s v="PPN780330404"/>
    <x v="1127"/>
    <s v="http://resolver.staatsbibliothek-berlin.de/SBB0001537200020000"/>
    <s v="ger"/>
    <s v="1802"/>
    <x v="1"/>
    <s v="Berlin"/>
    <s v="empty"/>
    <x v="0"/>
  </r>
  <r>
    <s v="Lehr-Buch darin ein kurzgefaßter Unterricht aus verschiedenen philosophischen und mathematischen Wissenschaften, der Historie und Geographie gegeben wird"/>
    <s v="Reccard, Gotthilf Christian"/>
    <s v="Kinder- und Jugendbücher; Historische Drucke; VD18 digital"/>
    <s v="im Verlage der Realschulbuchhandlung"/>
    <x v="2"/>
    <s v="PPN768985315"/>
    <x v="1128"/>
    <s v="http://resolver.staatsbibliothek-berlin.de/SBB0000F5B100020000"/>
    <s v="ger"/>
    <s v="1783"/>
    <x v="1"/>
    <s v="Berlin"/>
    <s v="empty"/>
    <x v="0"/>
  </r>
  <r>
    <s v="Mit vier Karten und zwölf Kupfertafeln"/>
    <s v="Rumpf, Johann Daniel Friedrich; Bartholdy, Georg Wilhelm"/>
    <s v="Kinder- und Jugendbücher; VD18 digital; Historische Drucke"/>
    <s v="Oehmigke"/>
    <x v="2"/>
    <s v="PPN780327004"/>
    <x v="1129"/>
    <s v="http://resolver.staatsbibliothek-berlin.de/SBB0001537D00000000"/>
    <s v="ger"/>
    <s v="1798"/>
    <x v="1"/>
    <s v="Berlin"/>
    <s v="empty"/>
    <x v="0"/>
  </r>
  <r>
    <s v="Fortsetzung der Campischen Reisebeschreibungen für die Jugend"/>
    <m/>
    <s v="Kinder- und Jugendbücher; Historische Drucke; VD18 digital"/>
    <s v="Schulbuchhandlung; Kircher"/>
    <x v="1"/>
    <s v="PPN780587766"/>
    <x v="1130"/>
    <s v="http://resolver.staatsbibliothek-berlin.de/SBB0001546000000000"/>
    <s v="ger"/>
    <s v="1794"/>
    <x v="1"/>
    <s v="Braunschweig; Braunschweig"/>
    <s v="empty"/>
    <x v="0"/>
  </r>
  <r>
    <s v="Mit 20 Kupfertafeln"/>
    <s v="Rumpf, Johann Daniel Friedrich; Bartholdy, Georg Wilhelm"/>
    <s v="Kinder- und Jugendbücher; Historische Drucke; VD18 digital"/>
    <s v="Oehmigke"/>
    <x v="2"/>
    <s v="PPN780412397"/>
    <x v="1131"/>
    <s v="http://resolver.staatsbibliothek-berlin.de/SBB0001537200050000"/>
    <s v="ger"/>
    <s v="1812"/>
    <x v="1"/>
    <s v="Berlin"/>
    <s v="empty"/>
    <x v="0"/>
  </r>
  <r>
    <s v="Lehr-Buch darin ein kurzgefaßter Unterricht aus verschiedenen philosophischen und mathematischen Wissenschaften, der Historie und Geographie gegeben wird; Zum Gebrauch in Schulen ..."/>
    <s v="Reccard, Gotthilf Christian"/>
    <s v="Kinder- und Jugendbücher; Historische Drucke; VD18 digital"/>
    <s v="im Verlage der Realschulbuchhandlung"/>
    <x v="1"/>
    <s v="PPN768215501"/>
    <x v="1132"/>
    <s v="http://resolver.staatsbibliothek-berlin.de/SBB0000F5B100000000"/>
    <s v="ger"/>
    <s v="1782"/>
    <x v="1"/>
    <s v="Berlin"/>
    <s v="empty"/>
    <x v="0"/>
  </r>
  <r>
    <s v="Geographische Tabellen für die Jugend zur Vorbereitung und Wiederholung"/>
    <s v="Lipsius, Johann Gottfried"/>
    <s v="Kinder- und Jugendbücher; VD18 digital; Historische Drucke"/>
    <s v="Gerlach"/>
    <x v="1"/>
    <s v="PPN780548728"/>
    <x v="1133"/>
    <s v="http://resolver.staatsbibliothek-berlin.de/SBB0001541C00000000"/>
    <s v="ger"/>
    <s v="1782"/>
    <x v="1"/>
    <s v="Friedrichstadt"/>
    <s v="empty"/>
    <x v="0"/>
  </r>
  <r>
    <s v="Neue Reise in die vereinten Staaten von Nordamerika, gemacht im Jahr 1788 von dem französischen Bürger J. P. Brissot (Warwille)"/>
    <s v="Brissot de Warville, Jacques Pierre"/>
    <s v="Kinder- und Jugendbücher; Historische Drucke; VD18 digital"/>
    <s v="Schulbuchhandlung"/>
    <x v="2"/>
    <s v="PPN780591399"/>
    <x v="1134"/>
    <s v="http://resolver.staatsbibliothek-berlin.de/SBB0001546000040000"/>
    <s v="ger"/>
    <s v="1797"/>
    <x v="5"/>
    <s v="Braunschweig"/>
    <s v="empty"/>
    <x v="0"/>
  </r>
  <r>
    <s v="Reise des Grafen von Benjowsky; aus dem Englischen von neuem frei übersetzt und abgekürzt"/>
    <s v="Benyowszky, Móric Agost Aladár"/>
    <s v="Kinder- und Jugendbücher; Historische Drucke; VD18 digital"/>
    <s v="Schulbuchhandlung; Kircher"/>
    <x v="2"/>
    <s v="PPN780590341"/>
    <x v="1135"/>
    <s v="http://resolver.staatsbibliothek-berlin.de/SBB0001546000020000"/>
    <s v="ger"/>
    <s v="1795"/>
    <x v="1"/>
    <s v="Braunschweig; Braunschweig"/>
    <s v="empty"/>
    <x v="0"/>
  </r>
  <r>
    <s v="Hinter- und Vorder-Indien; Mit 16 Kupfertaf."/>
    <s v="Rumpf, Johann Daniel Friedrich; Bartholdy, Georg Wilhelm"/>
    <s v="Kinder- und Jugendbücher; VD18 digital; Historische Drucke"/>
    <s v="Oehmigke"/>
    <x v="2"/>
    <s v="PPN78032918X"/>
    <x v="1136"/>
    <s v="http://resolver.staatsbibliothek-berlin.de/SBB0001537200010000"/>
    <s v="ger"/>
    <s v="1800"/>
    <x v="1"/>
    <s v="Berlin"/>
    <s v="empty"/>
    <x v="0"/>
  </r>
  <r>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Büsching, Anton Friedrich"/>
    <s v="Historische Drucke; Kinder- und Jugendbücher; VD18 digital"/>
    <s v="Füeßli"/>
    <x v="2"/>
    <s v="PPN825816718"/>
    <x v="1137"/>
    <s v="http://resolver.staatsbibliothek-berlin.de/SBB00019CED00010000"/>
    <s v="ger"/>
    <s v="1769"/>
    <x v="2"/>
    <s v="Zürich"/>
    <s v="empty"/>
    <x v="0"/>
  </r>
  <r>
    <s v="Der aufrichtige Kalendermann; Ein gar kurioses und nützliches Buch ; Für die Jugend und den gemeinen Bürger und Bauersmann"/>
    <s v="Steinbeck, Christoph Gottlieb"/>
    <s v="Historische Drucke; Kinder- und Jugendbücher; VD18 digital"/>
    <s v="Fleischer"/>
    <x v="2"/>
    <s v="PPN823961540"/>
    <x v="1138"/>
    <s v="http://resolver.staatsbibliothek-berlin.de/SBB00019AEE00010000"/>
    <s v="ger"/>
    <s v="1794"/>
    <x v="2"/>
    <s v="Leipzig"/>
    <s v="empty"/>
    <x v="0"/>
  </r>
  <r>
    <s v="Interessante Schilderungen der merkwürdigsten Säugthiere; Ein neues Spiel- und Lesebuch als ein Geschenk zu angenehmer Selbstbeschäftigung für wißbegierige Kinder von einem Kinderfreunde ; Mit Kupfern und Karten"/>
    <m/>
    <s v="Historische Drucke; Kinder- und Jugendbücher; Naturwissenschaften / Mathematik; VD18 digital"/>
    <s v="Supprian"/>
    <x v="0"/>
    <s v="PPN805607706"/>
    <x v="1139"/>
    <s v="http://resolver.staatsbibliothek-berlin.de/SBB00017AA500000000"/>
    <s v="ger"/>
    <s v="1797"/>
    <x v="2"/>
    <s v="Leipzig"/>
    <s v="empty"/>
    <x v="0"/>
  </r>
  <r>
    <s v="Allgemeines Lesebuch für den Bürger und Landmann; vornehmlich zum Gebrauch in Stadt- und Landschulen"/>
    <s v="Seiler, Georg Friedrich"/>
    <s v="Historische Drucke; Kinder- und Jugendbücher; Naturwissenschaften / Mathematik; Pädagogik; VD18 digital"/>
    <s v="Bibelanst."/>
    <x v="0"/>
    <s v="PPN801003954"/>
    <x v="1140"/>
    <s v="http://resolver.staatsbibliothek-berlin.de/SBB000177D800000000"/>
    <s v="ger"/>
    <s v="1796"/>
    <x v="2"/>
    <s v="Erlangen"/>
    <s v="empty"/>
    <x v="0"/>
  </r>
  <r>
    <s v="Nützliches und angenehmes Lehrbuch für die Jugend"/>
    <s v="Büsching, Anton Friedrich"/>
    <s v="Historische Drucke; Kinder- und Jugendbücher; VD18 digital"/>
    <s v="Füeßli"/>
    <x v="1"/>
    <s v="PPN825816564"/>
    <x v="1141"/>
    <s v="http://resolver.staatsbibliothek-berlin.de/SBB00019CED00000000"/>
    <s v="ger"/>
    <s v="1749"/>
    <x v="2"/>
    <s v="Zürich"/>
    <s v="empty"/>
    <x v="0"/>
  </r>
  <r>
    <s v="Lalotte und Fanfan, oder die Begebenheiten zweier auf eine wüste Insel ausgesetzten Kinder"/>
    <s v="Schmidt, Friedrich; Ducray-Duminil, François Guillaume"/>
    <s v="Historische Drucke; Kinder- und Jugendbücher; VD18 digital"/>
    <s v="Siegert"/>
    <x v="2"/>
    <s v="PPN1013751302"/>
    <x v="1142"/>
    <s v="http://resolver.staatsbibliothek-berlin.de/SBB00021D2C00020000"/>
    <s v="ger"/>
    <s v="1789"/>
    <x v="2"/>
    <s v="Liegnitz; Leipzig"/>
    <s v="empty"/>
    <x v="0"/>
  </r>
  <r>
    <s v="L'Encyclopédie enfantine, ou magazin pour les petits enfans"/>
    <s v="LosRios, Angélique"/>
    <s v="Kinder- und Jugendbücher; Historische Drucke; VD18 digital"/>
    <s v="Walther"/>
    <x v="0"/>
    <s v="PPN766281582"/>
    <x v="1143"/>
    <s v="http://resolver.staatsbibliothek-berlin.de/SBB00021E3200010000"/>
    <s v="fre"/>
    <s v="1771"/>
    <x v="1"/>
    <s v="Dresde"/>
    <s v="empty"/>
    <x v="0"/>
  </r>
  <r>
    <s v="Der aufrichtige Kalendermann; Ein gar kurioses und nützliches Buch ; Für die Jugend und den gemeinen Bürger und Bauersmann ; (Jn drei Theilen.)"/>
    <s v="Steinbeck, Christoph Gottlieb"/>
    <s v="Historische Drucke; Kinder- und Jugendbücher"/>
    <s v="Fleischer"/>
    <x v="2"/>
    <s v="PPN823935612"/>
    <x v="1144"/>
    <s v="http://resolver.staatsbibliothek-berlin.de/SBB00019AE700010000"/>
    <s v="ger"/>
    <s v="1820"/>
    <x v="0"/>
    <s v="Leipzig"/>
    <s v="empty"/>
    <x v="0"/>
  </r>
  <r>
    <s v="Der emsige Naturforscher undSammler"/>
    <m/>
    <s v="Historische Drucke; Naturwissenschaften / Mathematik"/>
    <s v="Mode"/>
    <x v="1"/>
    <s v="PPN745591345"/>
    <x v="1145"/>
    <s v="http://resolver.staatsbibliothek-berlin.de/SBB0000D6EC00000000"/>
    <s v="ger"/>
    <s v="1885"/>
    <x v="6"/>
    <s v="Berlin"/>
    <s v="empty"/>
    <x v="0"/>
  </r>
  <r>
    <s v="Kosmologische Unterhaltungen für die Jugend"/>
    <s v="Wünsch, Christian Ernst"/>
    <s v="Historische Drucke; Kinder- und Jugendbücher; VD18 digital"/>
    <s v="Breitkopf"/>
    <x v="1"/>
    <s v="PPN746834519"/>
    <x v="1146"/>
    <s v="http://resolver.staatsbibliothek-berlin.de/SBB0000DBC600000000"/>
    <s v="ger"/>
    <s v="1778"/>
    <x v="2"/>
    <s v="Leipzig"/>
    <s v="empty"/>
    <x v="0"/>
  </r>
  <r>
    <s v="Lalotte und Fanfan, oder die Begebenheiten zweier auf eine wüste Insel ausgesetzten Kinder"/>
    <s v="Schmidt, Friedrich; Endner, Gustav Georg; Ducray-Duminil, François Guillaume"/>
    <s v="Historische Drucke; Kinder- und Jugendbücher; VD18 digital"/>
    <s v="Siegert"/>
    <x v="2"/>
    <s v="PPN1013751108"/>
    <x v="1147"/>
    <s v="http://resolver.staatsbibliothek-berlin.de/SBB00021D2C00010000"/>
    <s v="ger"/>
    <s v="1789"/>
    <x v="2"/>
    <s v="Liegnitz; Leipzig"/>
    <s v="empty"/>
    <x v="0"/>
  </r>
  <r>
    <s v="Beim Onkel Doktor auf dem Lande; ein Buch für Eltern"/>
    <s v="Burgerstein, Leo; Oker-Blom, Max"/>
    <s v="Kinder- und Jugendbücher; Historische Drucke"/>
    <s v="Pichler"/>
    <x v="0"/>
    <s v="PPN742553841"/>
    <x v="1148"/>
    <s v="http://resolver.staatsbibliothek-berlin.de/SBB0000D20400000000"/>
    <s v="ger"/>
    <s v="1906"/>
    <x v="0"/>
    <s v="Wien [u.a.]"/>
    <s v="https://content.staatsbibliothek-berlin.de/dc/742553841.ocr.zip"/>
    <x v="1"/>
  </r>
  <r>
    <s v="Die kleine Hausfrau; in 12 Bildern mit Text"/>
    <s v="Holting, Gustav; Hosemann, Theodor"/>
    <s v="Kinder- und Jugendbücher"/>
    <s v="Winckelmann"/>
    <x v="0"/>
    <s v="PPN770603122"/>
    <x v="1149"/>
    <s v="http://resolver.staatsbibliothek-berlin.de/SBB000105B500000000"/>
    <s v="ger"/>
    <s v="1845"/>
    <x v="0"/>
    <s v="Berlin"/>
    <s v="empty"/>
    <x v="0"/>
  </r>
  <r>
    <s v="Der aufrichtige Kalendermann; Ein gar kurioses und nützliches Buch ; Für die Jugend und den gemeinen Bürger und Bauersmann"/>
    <s v="Steinbeck, Christoph Gottlieb"/>
    <s v="Historische Drucke; Kinder- und Jugendbücher; VD18 digital"/>
    <s v="Fleischer"/>
    <x v="1"/>
    <s v="PPN823961419"/>
    <x v="1150"/>
    <s v="http://resolver.staatsbibliothek-berlin.de/SBB00019AEE00000000"/>
    <s v="ger"/>
    <s v="1794"/>
    <x v="2"/>
    <s v="Leipzig"/>
    <s v="empty"/>
    <x v="0"/>
  </r>
  <r>
    <s v="Welche enthält einige abgebrochene Geographische und Historische Stücke; Nebst Verbesserungen des ersten Theils, und einem Register über beyde Theile"/>
    <s v="Büsching, Anton Friedrich"/>
    <s v="Historische Drucke; Kinder- und Jugendbücher; VD18 digital"/>
    <s v="Füeßli"/>
    <x v="2"/>
    <s v="PPN82581698X"/>
    <x v="1151"/>
    <s v="http://resolver.staatsbibliothek-berlin.de/SBB00019CED00020000"/>
    <s v="ger"/>
    <s v="1769"/>
    <x v="2"/>
    <s v="Zürich"/>
    <s v="empty"/>
    <x v="0"/>
  </r>
  <r>
    <s v="Der aufrichtige Kalendermann; Ein gar kurioses und nützliches Buch ; Für die Jugend und den gemeinen Bürger und Bauersmann"/>
    <s v="Steinbeck, Christoph Gottlieb"/>
    <s v="Historische Drucke; Kinder- und Jugendbücher; VD18 digital"/>
    <s v="Fleischer"/>
    <x v="2"/>
    <s v="PPN823961885"/>
    <x v="1152"/>
    <s v="http://resolver.staatsbibliothek-berlin.de/SBB00019AEE00020000"/>
    <s v="ger"/>
    <s v="1800"/>
    <x v="2"/>
    <s v="Leipzig"/>
    <s v="empty"/>
    <x v="0"/>
  </r>
  <r>
    <s v="Libellvs, Sanitatis Tvendae Elementa Complectens; In Vsvum Scholarum Ac Disciplinae Domesticae Compositvs"/>
    <s v="Faust, Bernhard Christoph"/>
    <s v="Kinder- und Jugendbücher; Historische Drucke; VD18 digital"/>
    <s v="Kummer"/>
    <x v="0"/>
    <s v="PPN770077854"/>
    <x v="1153"/>
    <s v="http://resolver.staatsbibliothek-berlin.de/SBB000102A400000000"/>
    <s v="lat; ger"/>
    <s v="1796"/>
    <x v="1"/>
    <s v="Lipsiae"/>
    <s v="empty"/>
    <x v="0"/>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s v="Deinzer"/>
    <x v="0"/>
    <s v="PPN821973746"/>
    <x v="1154"/>
    <s v="http://resolver.staatsbibliothek-berlin.de/SBB0001991C00000000"/>
    <s v="ger"/>
    <s v="1769"/>
    <x v="2"/>
    <s v="Leipzig; Budißin"/>
    <s v="empty"/>
    <x v="0"/>
  </r>
  <r>
    <s v="Kurzes und leichtes Rechenbuch für Anfänger wie auch für Bürger- und Landschulen; Erster und zweiter Theil"/>
    <s v="Schellenberg, Johann Philipp"/>
    <s v="Historische Drucke; Kinder- und Jugendbücher; Naturwissenschaften / Mathematik; VD18 digital"/>
    <s v="Flecks Schriften"/>
    <x v="0"/>
    <s v="PPN805145044"/>
    <x v="1155"/>
    <s v="http://resolver.staatsbibliothek-berlin.de/SBB000179CE00000000"/>
    <s v="ger"/>
    <s v="1798"/>
    <x v="2"/>
    <s v="Lobenstein"/>
    <s v="empty"/>
    <x v="0"/>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s v="Monath; Arnold"/>
    <x v="0"/>
    <s v="PPN770444709"/>
    <x v="1156"/>
    <s v="http://resolver.staatsbibliothek-berlin.de/SBB0001048500000000"/>
    <s v="lat; ger; fre"/>
    <s v="1761"/>
    <x v="1"/>
    <s v="Nürnberg"/>
    <s v="empty"/>
    <x v="0"/>
  </r>
  <r>
    <s v="Mit 20 Kupfertafeln"/>
    <s v="Lehmann, Gottfried Arnold; Rumpf, Johann Daniel Friedrich; Bartholdy, Georg Wilhelm"/>
    <s v="Historische Drucke; Kinder- und Jugendbücher; VD18 digital"/>
    <s v="Neue Sozietäts-Verlags-Buchhandlung; Oehmigke"/>
    <x v="2"/>
    <s v="PPN1011283662"/>
    <x v="1131"/>
    <s v="http://resolver.staatsbibliothek-berlin.de/SBB0001537200070000"/>
    <s v="ger"/>
    <s v="1812"/>
    <x v="2"/>
    <s v="Berlin; Berlin"/>
    <s v="empty"/>
    <x v="0"/>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s v="Endter"/>
    <x v="2"/>
    <s v="PPN824414888"/>
    <x v="1157"/>
    <s v="http://resolver.staatsbibliothek-berlin.de/SBB00019B6700010000"/>
    <s v="ger"/>
    <s v="1754"/>
    <x v="2"/>
    <s v="Noribergae"/>
    <s v="empty"/>
    <x v="0"/>
  </r>
  <r>
    <s v="Lalotte und Fanfan, oder die Begebenheiten zweier auf eine wüste Insel ausgesetzten Kinder"/>
    <s v="Schmidt, Friedrich; Ducray-Duminil, François Guillaume"/>
    <s v="Historische Drucke; Kinder- und Jugendbücher; VD18 digital"/>
    <s v="Siegert"/>
    <x v="2"/>
    <s v="PPN1013751566"/>
    <x v="1158"/>
    <s v="http://resolver.staatsbibliothek-berlin.de/SBB00021D2C00040000"/>
    <s v="ger"/>
    <s v="1790"/>
    <x v="2"/>
    <s v="Liegnitz; Leipzig"/>
    <s v="empty"/>
    <x v="0"/>
  </r>
  <r>
    <s v="Arithmetischer Unterricht für die Jugend"/>
    <s v="Körner, Heinrich"/>
    <s v="Kinder- und Jugendbücher; VD18 digital; Historische Drucke"/>
    <s v="Füeßli"/>
    <x v="0"/>
    <s v="PPN746591667"/>
    <x v="1159"/>
    <s v="http://resolver.staatsbibliothek-berlin.de/SBB0000D94100000000"/>
    <s v="ger"/>
    <s v="1783"/>
    <x v="1"/>
    <s v="Zürich"/>
    <s v="empty"/>
    <x v="0"/>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s v="Deinzer"/>
    <x v="0"/>
    <s v="PPN821973746"/>
    <x v="1154"/>
    <s v="http://resolver.staatsbibliothek-berlin.de/SBB0001991C00000000"/>
    <s v="ger"/>
    <s v="1769"/>
    <x v="2"/>
    <s v="Leipzig; Budißin"/>
    <s v="empty"/>
    <x v="0"/>
  </r>
  <r>
    <s v="Kurzes und leichtes Rechenbuch für Anfänger wie auch für Bürger- und Landschulen; Erster und zweiter Theil"/>
    <s v="Schellenberg, Johann Philipp"/>
    <s v="Historische Drucke; Kinder- und Jugendbücher; Naturwissenschaften / Mathematik; VD18 digital"/>
    <s v="Flecks Schriften"/>
    <x v="0"/>
    <s v="PPN805145044"/>
    <x v="1155"/>
    <s v="http://resolver.staatsbibliothek-berlin.de/SBB000179CE00000000"/>
    <s v="ger"/>
    <s v="1798"/>
    <x v="2"/>
    <s v="Lobenstein"/>
    <s v="empty"/>
    <x v="0"/>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s v="Monath; Arnold"/>
    <x v="0"/>
    <s v="PPN770444709"/>
    <x v="1156"/>
    <s v="http://resolver.staatsbibliothek-berlin.de/SBB0001048500000000"/>
    <s v="lat; ger; fre"/>
    <s v="1761"/>
    <x v="1"/>
    <s v="Nürnberg"/>
    <s v="empty"/>
    <x v="0"/>
  </r>
  <r>
    <s v="Mit 20 Kupfertafeln"/>
    <s v="Lehmann, Gottfried Arnold; Rumpf, Johann Daniel Friedrich; Bartholdy, Georg Wilhelm"/>
    <s v="Historische Drucke; Kinder- und Jugendbücher; VD18 digital"/>
    <s v="Neue Sozietäts-Verlags-Buchhandlung; Oehmigke"/>
    <x v="2"/>
    <s v="PPN1011283662"/>
    <x v="1131"/>
    <s v="http://resolver.staatsbibliothek-berlin.de/SBB0001537200070000"/>
    <s v="ger"/>
    <s v="1812"/>
    <x v="2"/>
    <s v="Berlin; Berlin"/>
    <s v="empty"/>
    <x v="0"/>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s v="Endter"/>
    <x v="2"/>
    <s v="PPN824414888"/>
    <x v="1157"/>
    <s v="http://resolver.staatsbibliothek-berlin.de/SBB00019B6700010000"/>
    <s v="ger"/>
    <s v="1754"/>
    <x v="2"/>
    <s v="Noribergae"/>
    <s v="empty"/>
    <x v="0"/>
  </r>
  <r>
    <s v="Lalotte und Fanfan, oder die Begebenheiten zweier auf eine wüste Insel ausgesetzten Kinder"/>
    <s v="Schmidt, Friedrich; Ducray-Duminil, François Guillaume"/>
    <s v="Historische Drucke; Kinder- und Jugendbücher; VD18 digital"/>
    <s v="Siegert"/>
    <x v="2"/>
    <s v="PPN1013751566"/>
    <x v="1158"/>
    <s v="http://resolver.staatsbibliothek-berlin.de/SBB00021D2C00040000"/>
    <s v="ger"/>
    <s v="1790"/>
    <x v="2"/>
    <s v="Liegnitz; Leipzig"/>
    <s v="empty"/>
    <x v="0"/>
  </r>
  <r>
    <s v="Arithmetischer Unterricht für die Jugend"/>
    <s v="Körner, Heinrich"/>
    <s v="Kinder- und Jugendbücher; VD18 digital; Historische Drucke"/>
    <s v="Füeßli"/>
    <x v="0"/>
    <s v="PPN746591667"/>
    <x v="1159"/>
    <s v="http://resolver.staatsbibliothek-berlin.de/SBB0000D94100000000"/>
    <s v="ger"/>
    <s v="1783"/>
    <x v="1"/>
    <s v="Zürich"/>
    <s v="empty"/>
    <x v="0"/>
  </r>
  <r>
    <s v="Sittenbüchlein für Kinder; Zur allgemeinen Schul-encyklopädie gehörig"/>
    <s v="Campe, Joachim Heinrich"/>
    <s v="Kinder- und Jugendbücher; Historische Drucke; VD18 digital"/>
    <s v="Verl. der Schulbuchh."/>
    <x v="0"/>
    <s v="PPN773126708"/>
    <x v="1160"/>
    <s v="http://resolver.staatsbibliothek-berlin.de/SBB0001450500000000"/>
    <s v="ger"/>
    <s v="1793"/>
    <x v="1"/>
    <s v="Braunschweig"/>
    <s v="empty"/>
    <x v="0"/>
  </r>
  <r>
    <s v="Gesundheits-Katechismus zum Gebrauche in den Schulen und beym häuslichen Unterrichte; Mit 4 Holzschnitten"/>
    <s v="Faust, Bernhard Christoph"/>
    <s v="Kinder- und Jugendbücher; Historische Drucke; VD18 digital"/>
    <s v="Kummer"/>
    <x v="0"/>
    <s v="PPN767927788"/>
    <x v="1161"/>
    <s v="http://resolver.staatsbibliothek-berlin.de/SBB0000F50800000000"/>
    <s v="ger"/>
    <s v="1797"/>
    <x v="1"/>
    <s v="Leipzig"/>
    <s v="empty"/>
    <x v="0"/>
  </r>
  <r>
    <s v="Von dem Menschen; Mit vielen gemalten Kupfertafeln"/>
    <s v="Rossmäßler, Johann Adolf; Endner, Gustav Georg; Wünsch, Christian Ernst; Wünsch, Christian Ernst"/>
    <s v="Historische Drucke; Kinder- und Jugendbücher; VD18 digital"/>
    <s v="Breitkopf"/>
    <x v="2"/>
    <s v="PPN1012216098"/>
    <x v="1071"/>
    <s v="http://resolver.staatsbibliothek-berlin.de/SBB0000DBC600040000"/>
    <s v="ger"/>
    <s v="1780"/>
    <x v="2"/>
    <s v="Leipzig"/>
    <s v="empty"/>
    <x v="0"/>
  </r>
  <r>
    <s v="La Recréation en famille"/>
    <s v="Henriquez, René; Good, Arthur"/>
    <s v="Kinder- und Jugendbücher; Historische Drucke"/>
    <s v="Colin"/>
    <x v="0"/>
    <s v="PPN745466532"/>
    <x v="1162"/>
    <s v="http://resolver.staatsbibliothek-berlin.de/SBB0000D6D800000000"/>
    <s v="fre"/>
    <s v="1903"/>
    <x v="0"/>
    <s v="Paris"/>
    <s v="https://content.staatsbibliothek-berlin.de/dc/745466532.ocr.zip"/>
    <x v="1"/>
  </r>
  <r>
    <s v="Kleines Kochbuch für die Puppenküche"/>
    <m/>
    <s v="Kinder- und Jugendbücher; Historische Drucke"/>
    <s v="Weise"/>
    <x v="0"/>
    <s v="PPN745432395"/>
    <x v="1163"/>
    <s v="http://resolver.staatsbibliothek-berlin.de/SBB0000D6A900000000"/>
    <s v="ger"/>
    <s v="1913"/>
    <x v="0"/>
    <s v="Stuttgart"/>
    <s v="https://content.staatsbibliothek-berlin.de/dc/745432395.ocr.zip"/>
    <x v="1"/>
  </r>
  <r>
    <s v="Peter Parley's Tales about the sun, moon, and stars"/>
    <s v="Parley, Peter"/>
    <s v="Kinder- und Jugendbücher"/>
    <s v="Thomas &amp; Cowperthwait"/>
    <x v="0"/>
    <s v="PPN770140203"/>
    <x v="1164"/>
    <s v="http://resolver.staatsbibliothek-berlin.de/SBB0001031E00000000"/>
    <s v="eng"/>
    <s v="1842"/>
    <x v="0"/>
    <s v="Philadelphia"/>
    <s v="empty"/>
    <x v="0"/>
  </r>
  <r>
    <s v="Nouvelle histoire naturelle; a l'usage de la jeunesse"/>
    <m/>
    <s v="Kinder- und Jugendbücher; Historische Drucke"/>
    <s v="Gide"/>
    <x v="1"/>
    <s v="PPN770163130"/>
    <x v="1165"/>
    <s v="http://resolver.staatsbibliothek-berlin.de/SBB0001034300000000"/>
    <s v="fre"/>
    <s v="1820"/>
    <x v="0"/>
    <s v="Paris"/>
    <s v="empty"/>
    <x v="0"/>
  </r>
  <r>
    <s v="Haustöchterchens Kochschule für Spiel und Leben; ein Kochbuch mit Waage und Maßgeräten im Puppenmaß"/>
    <s v="Ille-Beeg, Marie; Reiß, Fritz; Jäger, Anna"/>
    <s v="Kinder- und Jugendbücher; Historische Drucke"/>
    <s v="Maier"/>
    <x v="0"/>
    <s v="PPN745129129"/>
    <x v="1166"/>
    <s v="http://resolver.staatsbibliothek-berlin.de/SBB0000D5C500000000"/>
    <s v="ger"/>
    <s v="1896"/>
    <x v="0"/>
    <s v="Ravensburg"/>
    <s v="https://content.staatsbibliothek-berlin.de/dc/745129129.ocr.zip"/>
    <x v="1"/>
  </r>
  <r>
    <s v="Nouvelle histoire naturelle"/>
    <m/>
    <s v="Kinder- und Jugendbücher; Historische Drucke"/>
    <s v="Gide"/>
    <x v="2"/>
    <s v="PPN770163610"/>
    <x v="1167"/>
    <s v="http://resolver.staatsbibliothek-berlin.de/SBB0001034300010000"/>
    <s v="fre"/>
    <s v="1820"/>
    <x v="0"/>
    <s v="Paris"/>
    <s v="empty"/>
    <x v="0"/>
  </r>
  <r>
    <s v="Die Puppenküche; Küchen-Recepte für kleine Kinder"/>
    <m/>
    <s v="Kinder- und Jugendbücher; Historische Drucke"/>
    <m/>
    <x v="0"/>
    <s v="PPN74528115X"/>
    <x v="1168"/>
    <s v="http://resolver.staatsbibliothek-berlin.de/SBB0000D69A00000000"/>
    <s v="ger"/>
    <s v="1900"/>
    <x v="0"/>
    <s v="[S.l.]"/>
    <s v="https://content.staatsbibliothek-berlin.de/dc/74528115X.ocr.zip"/>
    <x v="1"/>
  </r>
  <r>
    <s v="Lalotte und Fanfan, oder die Begebenheiten zweier auf eine wüste Insel ausgesetzten Kinder"/>
    <s v="Schmidt, Friedrich; Ducray-Duminil, François Guillaume"/>
    <s v="Historische Drucke; Kinder- und Jugendbücher; VD18 digital"/>
    <s v="Siegert"/>
    <x v="2"/>
    <s v="PPN1013751353"/>
    <x v="1169"/>
    <s v="http://resolver.staatsbibliothek-berlin.de/SBB00021D2C00030000"/>
    <s v="ger"/>
    <s v="1790"/>
    <x v="2"/>
    <s v="Liegnitz; Leipzig"/>
    <s v="empty"/>
    <x v="0"/>
  </r>
  <r>
    <s v="Der aufrichtige Kalendermann; Ein gar kurioses und nützliches Buch ; Für die Jugend und den gemeinen Bürger und Bauersmann ; (Jn drei Theilen.)"/>
    <s v="Steinbeck, Christoph Gottlieb"/>
    <s v="Historische Drucke; Kinder- und Jugendbücher"/>
    <s v="Fleischer"/>
    <x v="2"/>
    <s v="PPN823935841"/>
    <x v="1170"/>
    <s v="http://resolver.staatsbibliothek-berlin.de/SBB00019AE700020000"/>
    <s v="ger"/>
    <s v="1822"/>
    <x v="0"/>
    <s v="Leipzig"/>
    <s v="empty"/>
    <x v="0"/>
  </r>
  <r>
    <s v="Der emsige Naturforscher undSammler"/>
    <m/>
    <s v="Historische Drucke; Naturwissenschaften / Mathematik"/>
    <s v="Mode"/>
    <x v="1"/>
    <s v="PPN745591345"/>
    <x v="1145"/>
    <s v="http://resolver.staatsbibliothek-berlin.de/SBB0000D6EC00000000"/>
    <s v="ger"/>
    <s v="1885"/>
    <x v="6"/>
    <s v="Berlin"/>
    <s v="empty"/>
    <x v="0"/>
  </r>
  <r>
    <s v="Erste 53 Tafeln"/>
    <s v="Wolke, Christian Heinrich"/>
    <s v="Kinder- und Jugendbücher; Historische Drucke; VD18 digital"/>
    <m/>
    <x v="2"/>
    <s v="PPN766279359"/>
    <x v="1171"/>
    <s v="http://resolver.staatsbibliothek-berlin.de/SBB0000EE8100010000"/>
    <s v="ger"/>
    <s v="1781"/>
    <x v="1"/>
    <s v="Dessau"/>
    <s v="empty"/>
    <x v="0"/>
  </r>
  <r>
    <s v="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
    <s v="Wolke, Christian Heinrich"/>
    <s v="Kinder- und Jugendbücher; Historische Drucke; VD18 digital"/>
    <m/>
    <x v="1"/>
    <s v="PPN766279081"/>
    <x v="1172"/>
    <s v="http://resolver.staatsbibliothek-berlin.de/SBB0000EE8100000000"/>
    <s v="ger"/>
    <s v="1781"/>
    <x v="1"/>
    <s v="Dessau"/>
    <s v="empty"/>
    <x v="0"/>
  </r>
  <r>
    <s v="Röntgenstrahlen; mit 125 Illustrationen und einem Titelbild"/>
    <s v="Smolik, Joh. N."/>
    <s v="Kinder- und Jugendbücher; Historische Drucke"/>
    <s v="Manz"/>
    <x v="0"/>
    <s v="PPN744070821"/>
    <x v="744"/>
    <s v="http://resolver.staatsbibliothek-berlin.de/SBB0000D53200000000"/>
    <s v="ger"/>
    <s v="1912"/>
    <x v="0"/>
    <s v="Regensburg"/>
    <s v="https://content.staatsbibliothek-berlin.de/dc/744070821.ocr.zip"/>
    <x v="1"/>
  </r>
  <r>
    <s v="Der zoologische Garten mit Tieren aller Arten in Bildern und Gedichten und vielen Geschichten"/>
    <s v="Hammer, Guido; Wegener, Wilhelm; Zähler, Julius"/>
    <s v="Kinder- und Jugendbücher"/>
    <s v="Kaufmann"/>
    <x v="0"/>
    <s v="PPN770495117"/>
    <x v="1173"/>
    <s v="http://resolver.staatsbibliothek-berlin.de/SBB000104D800000000"/>
    <s v="ger"/>
    <s v="1868"/>
    <x v="0"/>
    <s v="Dresden"/>
    <s v="https://content.staatsbibliothek-berlin.de/dc/770495117.ocr.zip"/>
    <x v="1"/>
  </r>
  <r>
    <s v="Thiergärten [Tiergärten] und Menagerien mit ihren Insassen; neue Streifereien, Beobachtungen und Studien eines Malers"/>
    <s v="Spamer, Franz Otto; Boll, Ernst; Leutemann, Heinrich"/>
    <s v="Kinder- und Jugendbücher; Historische Drucke"/>
    <s v="Spamer"/>
    <x v="0"/>
    <s v="PPN74388289X"/>
    <x v="1174"/>
    <s v="http://resolver.staatsbibliothek-berlin.de/SBB0000D38800000000"/>
    <s v="ger"/>
    <s v="1868"/>
    <x v="0"/>
    <s v="Leipzig"/>
    <s v="https://content.staatsbibliothek-berlin.de/dc/74388289X.ocr.zip"/>
    <x v="1"/>
  </r>
  <r>
    <s v="Naturgeschichte für Kinder; Verfasset von C. Ph. Funke herausgegeben von G. H. C. Lippold. Mit Kupfern"/>
    <s v="Lippold, Georg Heinrich Christian; Funke, Carl Philipp"/>
    <s v="Kinder- und Jugendbücher; Historische Drucke"/>
    <s v="Kummer"/>
    <x v="0"/>
    <s v="PPN751524255"/>
    <x v="1175"/>
    <s v="http://resolver.staatsbibliothek-berlin.de/SBB0000E5BD00000000"/>
    <s v="ger"/>
    <s v="1808"/>
    <x v="0"/>
    <s v="Leipzig"/>
    <s v="empty"/>
    <x v="0"/>
  </r>
  <r>
    <s v="Des Kindes erstes Beschäftigungsbuch; praktische Anleitung zur Selbstbeschäftigung für jüngere Kinder ; zugleich für die Hand der Mutter und Kindergärtnerin"/>
    <s v="Barth, Ernst; Niederley, W."/>
    <s v="Kinder- und Jugendbücher"/>
    <s v="Velhagen &amp; Klasing"/>
    <x v="0"/>
    <s v="PPN74562586X"/>
    <x v="1176"/>
    <s v="http://resolver.staatsbibliothek-berlin.de/SBB0000D72700000000"/>
    <s v="ger"/>
    <s v="1887"/>
    <x v="0"/>
    <s v="Bielefeld [u.a.]"/>
    <s v="https://content.staatsbibliothek-berlin.de/dc/74562586X.ocr.zip"/>
    <x v="1"/>
  </r>
  <r>
    <s v="Der Mensch und die Thierwelt; Ein Bilderbuch mit erklärendem Text"/>
    <m/>
    <s v="Kinder- und Jugendbücher; Historische Drucke"/>
    <s v="Schreiber"/>
    <x v="0"/>
    <s v="PPN749898801"/>
    <x v="1177"/>
    <s v="http://resolver.staatsbibliothek-berlin.de/SBB0000E16500000000"/>
    <s v="fre"/>
    <s v="1850"/>
    <x v="0"/>
    <s v="Eßlingen"/>
    <s v="https://content.staatsbibliothek-berlin.de/dc/749898801.ocr.zip"/>
    <x v="1"/>
  </r>
  <r>
    <s v="Bilderlust für Kinder; Mit 269 colorirten Abbildungen"/>
    <m/>
    <s v="Kinder- und Jugendbücher; Historische Drucke"/>
    <s v="Hoffmann"/>
    <x v="0"/>
    <s v="PPN770199925"/>
    <x v="1178"/>
    <s v="http://resolver.staatsbibliothek-berlin.de/SBB0001039200000000"/>
    <s v="ger"/>
    <s v="1842"/>
    <x v="0"/>
    <s v="Stuttgart"/>
    <s v="empty"/>
    <x v="0"/>
  </r>
  <r>
    <s v="Bilder aus Alphons Guckkasten; nebst einer Sammlung unterhaltender Spiele"/>
    <s v="Reinhold, Carolina"/>
    <s v="Kinder- und Jugendbücher; Historische Drucke"/>
    <s v="Bauer und Raspe"/>
    <x v="0"/>
    <s v="PPN770158676"/>
    <x v="1179"/>
    <s v="http://resolver.staatsbibliothek-berlin.de/SBB0001033C00000000"/>
    <s v="ger"/>
    <s v="1833"/>
    <x v="0"/>
    <s v="Nürnberg"/>
    <s v="empty"/>
    <x v="0"/>
  </r>
  <r>
    <s v="Encyclopédie des enfans, ou abrégé de toutes les sciences, a l'usage des écoles des deux sexes"/>
    <s v="Tardieu, ...; Masson, José René"/>
    <s v="Kinder- und Jugendbücher; Historische Drucke"/>
    <s v="Masson"/>
    <x v="0"/>
    <s v="PPN767067762"/>
    <x v="1180"/>
    <s v="http://resolver.staatsbibliothek-berlin.de/SBB0000F20800000000"/>
    <s v="fre"/>
    <s v="1821"/>
    <x v="0"/>
    <s v="Paris"/>
    <s v="empty"/>
    <x v="0"/>
  </r>
  <r>
    <s v="Die Kalenderkunde oder Anleitung zur richtigen Kenntniß des Kalenders und zum nützlichen Gebrauche desselben, für Kinder in Stadt- und Land-Schulen"/>
    <s v="Münch, M. C."/>
    <s v="Kinder- und Jugendbücher"/>
    <s v="Rieger"/>
    <x v="0"/>
    <s v="PPN746888856"/>
    <x v="1181"/>
    <s v="http://resolver.staatsbibliothek-berlin.de/SBB0000DBE100000000"/>
    <s v="ger"/>
    <s v="1834"/>
    <x v="0"/>
    <s v="Augsburg"/>
    <s v="empty"/>
    <x v="0"/>
  </r>
  <r>
    <s v="Unterhaltungen aus der Naturkunde"/>
    <s v="Heßler, ..."/>
    <s v="Kinder- und Jugendbücher"/>
    <s v="Verl. des Vereins zur Verbreitung Guter und Wohlfeiler Volksschriften"/>
    <x v="0"/>
    <s v="PPN746689802"/>
    <x v="1182"/>
    <s v="http://resolver.staatsbibliothek-berlin.de/SBB0000DB9500000000"/>
    <s v="ger"/>
    <s v="1844"/>
    <x v="0"/>
    <s v="Zwickau"/>
    <s v="empty"/>
    <x v="0"/>
  </r>
  <r>
    <s v="Fünfzig Sylben-Räthsel aus der Naturgeschichte"/>
    <s v="Meyer, H.; Corrodi, W."/>
    <s v="Kinder- und Jugendbücher"/>
    <s v="Scholz"/>
    <x v="0"/>
    <s v="PPN769889549"/>
    <x v="1183"/>
    <s v="http://resolver.staatsbibliothek-berlin.de/SBB000101FE00000000"/>
    <s v="ger"/>
    <s v="1850"/>
    <x v="0"/>
    <s v="Mainz"/>
    <s v="https://content.staatsbibliothek-berlin.de/dc/769889549.ocr.zip"/>
    <x v="1"/>
  </r>
  <r>
    <s v="Naturlehre für Schule und Haus"/>
    <s v="Schmidt, F."/>
    <s v="Kinder- und Jugendbücher; Historische Drucke"/>
    <s v="Leuckart"/>
    <x v="0"/>
    <s v="PPN770199011"/>
    <x v="1184"/>
    <s v="http://resolver.staatsbibliothek-berlin.de/SBB0001038F00000000"/>
    <s v="ger"/>
    <s v="1845"/>
    <x v="0"/>
    <s v="Breslau"/>
    <s v="empty"/>
    <x v="0"/>
  </r>
  <r>
    <s v="Petite galerie de figures pour servir à la connoissance des objects de la nature et de l'art, des moeurs et des coutumes de differens peuples &amp; à l'usage des jeunes-Gens des deux sexes"/>
    <s v="Krüger, ...; Serrurier, L.; Haas, P.; Mila, Wilhelm"/>
    <s v="Kinder- und Jugendbücher; Historische Drucke"/>
    <s v="Oehmigke"/>
    <x v="0"/>
    <s v="PPN757443834"/>
    <x v="1185"/>
    <s v="http://resolver.staatsbibliothek-berlin.de/SBB0000ED9E00000000"/>
    <s v="ger"/>
    <s v="1803"/>
    <x v="0"/>
    <s v="Berlin"/>
    <s v="empty"/>
    <x v="0"/>
  </r>
  <r>
    <s v="Bildergallerie der Thierwelt oder Abbildungen des Interessantesten aus dem Thierreiche; mit ausführlicher Beschreibung"/>
    <s v="Reichenbach, Anton Benedict"/>
    <s v="Kinder- und Jugendbücher; Historische Drucke"/>
    <s v="Pönicke"/>
    <x v="0"/>
    <s v="PPN749932341"/>
    <x v="1186"/>
    <s v="http://resolver.staatsbibliothek-berlin.de/SBB0000E1A800000000"/>
    <s v="ger"/>
    <s v="1835"/>
    <x v="0"/>
    <s v="Leipzig"/>
    <s v="empty"/>
    <x v="0"/>
  </r>
  <r>
    <s v="Nouvelle encyclopédie de la jeunesse, ou abrégé de toutes les sciences; plus étendu et plus méthodique que les précédens; ouvrage élémentaire, ... ; avec 30 figures et deux cartes"/>
    <m/>
    <s v="Kinder- und Jugendbücher; Historische Drucke"/>
    <s v="Le Prieur"/>
    <x v="0"/>
    <s v="PPN767857755"/>
    <x v="1187"/>
    <s v="http://resolver.staatsbibliothek-berlin.de/SBB0000F47600000000"/>
    <s v="fre"/>
    <s v="1803"/>
    <x v="0"/>
    <s v="Paris"/>
    <s v="empty"/>
    <x v="0"/>
  </r>
  <r>
    <s v="John Ross zweite Entdeckungsreise nach den Gegenden des Nordpols"/>
    <s v="Maukisch, Heinrich Eduard"/>
    <s v="Kinder- und Jugendbücher"/>
    <s v="Fischer &amp; Fuchs"/>
    <x v="0"/>
    <s v="PPN771017669"/>
    <x v="1188"/>
    <s v="http://resolver.staatsbibliothek-berlin.de/SBB00010A6A00000000"/>
    <s v="ger"/>
    <s v="1836"/>
    <x v="0"/>
    <s v="Leipzig"/>
    <s v="empty"/>
    <x v="0"/>
  </r>
  <r>
    <s v="Neunhundert und neun Räthsel [Rätsel]; bestehend aus Wort-, Sylben- und Buchstaben-Räthseln"/>
    <s v="Bernher, J. C."/>
    <s v="Kinder- und Jugendbücher; Historische Drucke"/>
    <s v="Franz"/>
    <x v="0"/>
    <s v="PPN745121772"/>
    <x v="1189"/>
    <s v="http://resolver.staatsbibliothek-berlin.de/SBB0000D5A400000000"/>
    <s v="ger"/>
    <s v="1863"/>
    <x v="0"/>
    <s v="München"/>
    <s v="https://content.staatsbibliothek-berlin.de/dc/745121772.ocr.zip"/>
    <x v="1"/>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s v="Merkur"/>
    <x v="0"/>
    <s v="PPN741341336"/>
    <x v="1190"/>
    <s v="http://resolver.staatsbibliothek-berlin.de/SBB0000CFDF00000000"/>
    <s v="ger"/>
    <s v="1910"/>
    <x v="0"/>
    <s v="Berlin"/>
    <s v="https://content.staatsbibliothek-berlin.de/dc/741341336.ocr.zip"/>
    <x v="1"/>
  </r>
  <r>
    <s v="Was wollen wir spielen?; Die schönsten Jugendspiele und Spielreime für Knaben und Mädchen"/>
    <s v="Kolb, C. F. A."/>
    <s v="Kinder- und Jugendbücher"/>
    <s v="Schmidt &amp; Spring"/>
    <x v="0"/>
    <s v="PPN745589456"/>
    <x v="1191"/>
    <s v="http://resolver.staatsbibliothek-berlin.de/SBB0000D6E800000000"/>
    <s v="ger"/>
    <s v="1867"/>
    <x v="0"/>
    <s v="Stuttgart"/>
    <s v="https://content.staatsbibliothek-berlin.de/dc/745589456.ocr.zip"/>
    <x v="1"/>
  </r>
  <r>
    <s v="Kleine Sternkunde; mit 66 Abbildungen, einer Mond- und einer Sternkarte"/>
    <s v="Ristenpart, Friedrich"/>
    <s v="Kinder- und Jugendbücher; Historische Drucke"/>
    <s v="Union Dt. Verl.-Ges."/>
    <x v="0"/>
    <s v="PPN741298562"/>
    <x v="1192"/>
    <s v="http://resolver.staatsbibliothek-berlin.de/SBB0000CFAE00000000"/>
    <s v="ger"/>
    <s v="1911"/>
    <x v="0"/>
    <s v="Stuttgart [u.a.]"/>
    <s v="https://content.staatsbibliothek-berlin.de/dc/741298562.ocr.zip"/>
    <x v="1"/>
  </r>
  <r>
    <s v="Naturgeschichte; der Jugend gewidmet"/>
    <s v="Wagner, Hermann"/>
    <s v="Kinder- und Jugendbücher"/>
    <s v="Hoffmann &lt;Thienemann&gt;"/>
    <x v="0"/>
    <s v="PPN740909703"/>
    <x v="1193"/>
    <s v="http://resolver.staatsbibliothek-berlin.de/SBB0000CEDA00000000"/>
    <s v="ger"/>
    <s v="1876"/>
    <x v="0"/>
    <s v="Stuttgart"/>
    <s v="https://content.staatsbibliothek-berlin.de/dc/740909703.ocr.zip"/>
    <x v="1"/>
  </r>
  <r>
    <s v="Joh. Amos Comenii Orbis Sensualium Pictus Quadrilinguis, Hoc est: Omnium fundamentalium in mundo rerum, &amp; in vita actionum, Pictura &amp; Nomenclatura, Germanica, Latina, Italica, Et Gallica; Cum Titulorum iuxta, atq[ue] Vocabulorum Indice"/>
    <s v="Dilherrus, Joh. Michael; Teppati, B. L.; Comenius, Johannes Amos"/>
    <s v="Kinder- und Jugendbücher"/>
    <s v="Endteri"/>
    <x v="0"/>
    <s v="PPN769893562"/>
    <x v="1194"/>
    <s v="http://resolver.staatsbibliothek-berlin.de/SBB0001020500000000"/>
    <s v="fre"/>
    <s v="1679"/>
    <x v="4"/>
    <s v="Noribergae"/>
    <s v="empty"/>
    <x v="0"/>
  </r>
  <r>
    <s v="Les Francais en Algérie; souvenirs d'un voyage fait en 1841"/>
    <s v="Venillot, Louis"/>
    <s v="Kinder- und Jugendbücher"/>
    <s v="Mame"/>
    <x v="0"/>
    <s v="PPN781821916"/>
    <x v="1195"/>
    <s v="http://resolver.staatsbibliothek-berlin.de/SBB0001566800000000"/>
    <s v="fre"/>
    <s v="1845"/>
    <x v="0"/>
    <s v="Tours"/>
    <s v="empty"/>
    <x v="0"/>
  </r>
  <r>
    <s v="Rätselbuch; eine Auswahl von Rätseln aller Art"/>
    <s v="Giehrl, Emmy"/>
    <s v="Kinder- und Jugendbücher; Historische Drucke"/>
    <s v="Manz"/>
    <x v="0"/>
    <s v="PPN745599966"/>
    <x v="1196"/>
    <s v="http://resolver.staatsbibliothek-berlin.de/SBB0000D6FD00000000"/>
    <s v="ger"/>
    <s v="1899"/>
    <x v="0"/>
    <s v="Straubing"/>
    <s v="https://content.staatsbibliothek-berlin.de/dc/745599966.ocr.zip"/>
    <x v="1"/>
  </r>
  <r>
    <s v="Arbeits- und Beschäftigungsbuch für Mädchen"/>
    <m/>
    <s v="Historische Drucke"/>
    <s v="Bagel"/>
    <x v="0"/>
    <s v="PPN745124623"/>
    <x v="1197"/>
    <s v="http://resolver.staatsbibliothek-berlin.de/SBB0000D5B000000000"/>
    <s v="ger"/>
    <s v="1880"/>
    <x v="0"/>
    <s v="Mühlheim"/>
    <s v="https://content.staatsbibliothek-berlin.de/dc/745124623.ocr.zip"/>
    <x v="1"/>
  </r>
  <r>
    <s v="Der Mensch und die Elemente; dargestellt in Bildern und Erzählungen für die reifere Jugend"/>
    <m/>
    <s v="Kinder- und Jugendbücher"/>
    <s v="Dannheimer"/>
    <x v="0"/>
    <s v="PPN746285191"/>
    <x v="1198"/>
    <s v="http://resolver.staatsbibliothek-berlin.de/SBB0000D88100000000"/>
    <s v="ger"/>
    <s v="1846"/>
    <x v="0"/>
    <s v="Kempten"/>
    <s v="empty"/>
    <x v="0"/>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x v="0"/>
    <s v="PPN771049552"/>
    <x v="1199"/>
    <s v="http://resolver.staatsbibliothek-berlin.de/SBB00010A9D00000000"/>
    <s v="ger"/>
    <s v="1859"/>
    <x v="0"/>
    <s v="Leipzig"/>
    <s v="https://content.staatsbibliothek-berlin.de/dc/771049552.ocr.zip"/>
    <x v="1"/>
  </r>
  <r>
    <s v="Naturstudien in Wald und Feld; Spaziergangs-Plaudereien ; ein Buch für die Jugend"/>
    <s v="Schwindrazheim, O.; Kraepelin, Karl"/>
    <s v="Kinder- und Jugendbücher"/>
    <s v="Teubner"/>
    <x v="0"/>
    <s v="PPN742274357"/>
    <x v="1200"/>
    <s v="http://resolver.staatsbibliothek-berlin.de/SBB0000D0EA00000000"/>
    <s v="ger"/>
    <s v="1905"/>
    <x v="0"/>
    <s v="Leipzig; Berlin"/>
    <s v="https://content.staatsbibliothek-berlin.de/dc/742274357.ocr.zip"/>
    <x v="1"/>
  </r>
  <r>
    <s v="Zwischen Himmel und Erde; von Luftfahrzeugen, von ihrer Erfindung, ihrer Entwicklung und Verwendung ; ein Buch für die Jugend und das Volk ; mit vielen Abb."/>
    <s v="Wilhelm, Richard"/>
    <s v="Kinder- und Jugendbücher; Historische Drucke"/>
    <s v="Verl. der Schiller-Buchh. &lt;Teschner&gt;"/>
    <x v="0"/>
    <s v="PPN745262686"/>
    <x v="1201"/>
    <s v="http://resolver.staatsbibliothek-berlin.de/SBB0000D67C00000000"/>
    <s v="ger"/>
    <s v="1909"/>
    <x v="0"/>
    <s v="Charlottenburg"/>
    <s v="https://content.staatsbibliothek-berlin.de/dc/745262686.ocr.zip"/>
    <x v="1"/>
  </r>
  <r>
    <s v="Kosmos für die Jugend; Blicke in die Schöpfung der Welt und in die Kulturgeschichte der Menschheit vom Anfang bis zur Gegenwart"/>
    <s v="Perlberg, G.; Körber, Philipp"/>
    <s v="Kinder- und Jugendbücher"/>
    <s v="Lotzbeck"/>
    <x v="0"/>
    <s v="PPN781914949"/>
    <x v="1202"/>
    <s v="http://resolver.staatsbibliothek-berlin.de/SBB000156B200000000"/>
    <s v="ger"/>
    <s v="1859"/>
    <x v="0"/>
    <s v="Nürnberg"/>
    <s v="https://content.staatsbibliothek-berlin.de/dc/781914949.ocr.zip"/>
    <x v="1"/>
  </r>
  <r>
    <s v="Europas Tierwelt in Bildern; mit 168 Abbildungen"/>
    <s v="Hammer, Ad."/>
    <s v="Kinder- und Jugendbücher; Historische Drucke"/>
    <s v="Klinkhardt"/>
    <x v="0"/>
    <s v="PPN741714515"/>
    <x v="1203"/>
    <s v="http://resolver.staatsbibliothek-berlin.de/SBB0000D05A00000000"/>
    <s v="ger"/>
    <s v="1891"/>
    <x v="0"/>
    <s v="Leipzig [u.a.]"/>
    <s v="https://content.staatsbibliothek-berlin.de/dc/741714515.ocr.zip"/>
    <x v="1"/>
  </r>
  <r>
    <s v="Spiele zur Übung und Erholung des Körpers und Geistes für die Jugend, ihre Erzieher und alle Freunde unschuldiger Jugendfreuden ; mit 1 Titelkupfer und 16 kleinen Rissen"/>
    <s v="GutsMuths, Johann Christoph Friedrich"/>
    <s v="Kinder- und Jugendbücher; Historische Drucke"/>
    <s v="Buchhandlung der Erziehungsanstalt"/>
    <x v="0"/>
    <s v="PPN766235467"/>
    <x v="1204"/>
    <s v="http://resolver.staatsbibliothek-berlin.de/SBB0000EE4D00000000"/>
    <s v="ger"/>
    <s v="1802"/>
    <x v="0"/>
    <s v="Schnepfenthal"/>
    <s v="empty"/>
    <x v="0"/>
  </r>
  <r>
    <s v="Das Turnen im Spiel oder lustige Bewegungsspiele für muntere Knaben; eine Auswahl der einfacheren Jugend- und Turnspiele zur geistigen und körperlichen Erholung des jüngeren Alters. Als Festgeschenk und als Beitrag zu einer naturgemäßen Jugenderziehung bearbeitet"/>
    <s v="Kloss, Moritz"/>
    <s v="Kinder- und Jugendbücher"/>
    <s v="Schönfeld"/>
    <x v="0"/>
    <s v="PPN770371299"/>
    <x v="1205"/>
    <s v="http://resolver.staatsbibliothek-berlin.de/SBB0001045800000000"/>
    <s v="ger"/>
    <s v="1869"/>
    <x v="0"/>
    <s v="Dresden"/>
    <s v="https://content.staatsbibliothek-berlin.de/dc/770371299.ocr.zip"/>
    <x v="1"/>
  </r>
  <r>
    <s v="Neueste Räthselsammlung, als Beitrag zur Unterhaltung und Uebung des Scharfsinns; Ein Weihnachts- und Geburtstagsgeschenk"/>
    <s v="Ziehnert, Johann Gottlieb Amadeus"/>
    <s v="Kinder- und Jugendbücher; Historische Drucke"/>
    <s v="Friese"/>
    <x v="0"/>
    <s v="PPN767437187"/>
    <x v="1206"/>
    <s v="http://resolver.staatsbibliothek-berlin.de/SBB0000F38600000000"/>
    <s v="ger"/>
    <s v="1819"/>
    <x v="0"/>
    <s v="Pirna"/>
    <s v="empty"/>
    <x v="0"/>
  </r>
  <r>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Guthsmuths, Rosinus"/>
    <s v="Kinder- und Jugendbücher; Historische Drucke"/>
    <s v="Flittner"/>
    <x v="0"/>
    <s v="PPN751258229"/>
    <x v="1207"/>
    <s v="http://resolver.staatsbibliothek-berlin.de/SBB0000E52900000000"/>
    <s v="ger"/>
    <s v="1825"/>
    <x v="0"/>
    <s v="Berlin"/>
    <s v="empty"/>
    <x v="0"/>
  </r>
  <r>
    <s v="Die Hundert Wunder der Welt u. der drei Naturreiche; nach den besten und neuesten Quellen beschrieben und durch Abbildungen versinnlicht"/>
    <s v="Haumann, Gustav Heinrich; Clarke, C. C."/>
    <s v="Kinder- und Jugendbücher"/>
    <s v="Voigt"/>
    <x v="0"/>
    <s v="PPN769907067"/>
    <x v="1208"/>
    <s v="http://resolver.staatsbibliothek-berlin.de/SBB0001022300000000"/>
    <s v="ger"/>
    <s v="1821"/>
    <x v="0"/>
    <s v="Sondershausen [u.a.]"/>
    <s v="empty"/>
    <x v="0"/>
  </r>
  <r>
    <s v="Der kleine Taschenspieler; Eine reichhaltige Sammlung von leicht ausführbaren, höchst interessanten und überraschenden Taschenspieler- und Karten-Kunststücken, Belustigungen aus der Chemie und Arithmetik und Scherzen zur heiteren Unterhaltung im gemüthlichen Kreise"/>
    <s v="Frickelli, W."/>
    <s v="Kinder- und Jugendbücher; Historische Drucke"/>
    <s v="Bagel"/>
    <x v="0"/>
    <s v="PPN767229711"/>
    <x v="1209"/>
    <s v="http://resolver.staatsbibliothek-berlin.de/SBB0000F33000000000"/>
    <s v="ger"/>
    <s v="1870"/>
    <x v="0"/>
    <s v="Mülheim a. d. Ruhr"/>
    <s v="https://content.staatsbibliothek-berlin.de/dc/767229711.ocr.zip"/>
    <x v="1"/>
  </r>
  <r>
    <s v="Entdeckungsreisen in Feld und Flur; mit seinen lieben jungen Freunden und Freundinnen unternommen"/>
    <s v="Wagner, Hermann"/>
    <s v="Kinder- und Jugendbücher"/>
    <s v="Spamer"/>
    <x v="0"/>
    <s v="PPN743878809"/>
    <x v="1210"/>
    <s v="http://resolver.staatsbibliothek-berlin.de/SBB0000D37700000000"/>
    <s v="ger"/>
    <s v="1888"/>
    <x v="0"/>
    <s v="Leipzig; Berlin"/>
    <s v="https://content.staatsbibliothek-berlin.de/dc/743878809.ocr.zip"/>
    <x v="1"/>
  </r>
  <r>
    <s v="Die physikalische Technik oder Anleitung zur Anstellung von physikalischen Versuchen und zur Herstellung von physikalischen Apparaten mit möglichst einfachen Mitteln"/>
    <s v="Frick, J."/>
    <s v="Kinder- und Jugendbücher"/>
    <s v="Vieweg"/>
    <x v="0"/>
    <s v="PPN741141574"/>
    <x v="1211"/>
    <s v="http://resolver.staatsbibliothek-berlin.de/SBB0000CF2900000000"/>
    <s v="ger"/>
    <s v="1876"/>
    <x v="0"/>
    <s v="Braunschweig"/>
    <s v="https://content.staatsbibliothek-berlin.de/dc/741141574.ocr.zip"/>
    <x v="1"/>
  </r>
  <r>
    <s v="D. Christoph Gottlieb Steinbecks Feuerkatechismus; Für die liebe Jugend unsers teutschen Vaterlandes"/>
    <s v="Steinbeck, Christoph Gottlieb"/>
    <s v="Kinder- und Jugendbücher; Historische Drucke"/>
    <s v="Böse"/>
    <x v="0"/>
    <s v="PPN750202866"/>
    <x v="1212"/>
    <s v="http://resolver.staatsbibliothek-berlin.de/SBB0000E25600000000"/>
    <s v="ger"/>
    <s v="1804"/>
    <x v="0"/>
    <s v="Weißenfels; Leipzig"/>
    <s v="empty"/>
    <x v="0"/>
  </r>
  <r>
    <s v="Naturstudien; Skizzen aus der Pflanzen- und Tierwelt"/>
    <s v="Georgy, Wilhelm; Masius, Hermann"/>
    <s v="Kinder- und Jugendbücher"/>
    <s v="Brandstetter"/>
    <x v="0"/>
    <s v="PPN742718883"/>
    <x v="1213"/>
    <s v="http://resolver.staatsbibliothek-berlin.de/SBB0000D2C300000000"/>
    <s v="ger"/>
    <s v="1863"/>
    <x v="0"/>
    <s v="Leipzig"/>
    <s v="https://content.staatsbibliothek-berlin.de/dc/742718883.ocr.zip"/>
    <x v="1"/>
  </r>
  <r>
    <s v="Wanderungen und Streifzüge; die Säugetiere Deutschlands"/>
    <s v="Floericke, Curt"/>
    <s v="Kinder- und Jugendbücher"/>
    <s v="Nister"/>
    <x v="0"/>
    <s v="PPN744747376"/>
    <x v="1214"/>
    <s v="http://resolver.staatsbibliothek-berlin.de/SBB0000D56300000000"/>
    <s v="ger"/>
    <s v="1909"/>
    <x v="0"/>
    <s v="Nürnberg"/>
    <s v="https://content.staatsbibliothek-berlin.de/dc/744747376.ocr.zip"/>
    <x v="1"/>
  </r>
  <r>
    <s v="Erzählungen aus dem Leben der Säugethiere für die die langen Winterabende; den braven u. fleißigen Knaben gewidmet ; mit 8 color. Bildern"/>
    <s v="Herbst, Hermann"/>
    <s v="Kinder- und Jugendbücher; Historische Drucke"/>
    <s v="Schmidt &amp; Spring"/>
    <x v="0"/>
    <s v="PPN749885904"/>
    <x v="1215"/>
    <s v="http://resolver.staatsbibliothek-berlin.de/SBB0000E14F00000000"/>
    <s v="ger"/>
    <s v="1860"/>
    <x v="0"/>
    <s v="Stuttgart"/>
    <s v="https://content.staatsbibliothek-berlin.de/dc/749885904.ocr.zip"/>
    <x v="1"/>
  </r>
  <r>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Englert, D."/>
    <s v="Kinder- und Jugendbücher; Historische Drucke"/>
    <s v="Schreiber"/>
    <x v="0"/>
    <s v="PPN770186424"/>
    <x v="1216"/>
    <s v="http://resolver.staatsbibliothek-berlin.de/SBB0001036600000000"/>
    <s v="fre"/>
    <s v="1838"/>
    <x v="0"/>
    <s v="Esslingen"/>
    <s v="empty"/>
    <x v="0"/>
  </r>
  <r>
    <s v="Geschichte des Menschen; ein Anhang zu C. Ph. Funke's Naturgeschichte und Technologie"/>
    <s v="Funke, C. Ph."/>
    <s v="Kinder- und Jugendbücher"/>
    <s v="Haas"/>
    <x v="0"/>
    <s v="PPN746829752"/>
    <x v="1217"/>
    <s v="http://resolver.staatsbibliothek-berlin.de/SBB0000DBC000000000"/>
    <s v="ger"/>
    <s v="1812"/>
    <x v="0"/>
    <s v="Wien"/>
    <s v="empty"/>
    <x v="0"/>
  </r>
  <r>
    <s v="Die Pilgerreise nach dem heiligen Lande, oder: Gottlieb Brunners und seiner Gefährten Schicksale und Erlebnise im Orient; eine unterhaltende und in Bezug auf biblische Geschichte und Geographie belehrende Erzählung für die Jugend und deren Freunde"/>
    <s v="Maar, Joh.; Rothbart, Ferd.; Schwed, Friedrich"/>
    <s v="Kinder- und Jugendbücher"/>
    <s v="Wöller"/>
    <x v="0"/>
    <s v="PPN770965547"/>
    <x v="1218"/>
    <s v="http://resolver.staatsbibliothek-berlin.de/SBB00010A1900000000"/>
    <s v="ger"/>
    <s v="1840"/>
    <x v="0"/>
    <s v="Leipzig"/>
    <s v="empty"/>
    <x v="0"/>
  </r>
  <r>
    <s v="Kleine Bilderschule für die Jugend"/>
    <s v="Hausius, Karl Gottlob"/>
    <s v="Kinder- und Jugendbücher; Historische Drucke"/>
    <s v="Voß"/>
    <x v="0"/>
    <s v="PPN767121260"/>
    <x v="1219"/>
    <s v="http://resolver.staatsbibliothek-berlin.de/SBB0000F29700000000"/>
    <s v="ger"/>
    <s v="1802"/>
    <x v="0"/>
    <s v="Leipzig"/>
    <s v="empty"/>
    <x v="0"/>
  </r>
  <r>
    <s v="Räthsel und Charaden zur Schärfung der Denkkraft für die Jugend; auch zur Unterhaltung in geselligen Zirkeln"/>
    <m/>
    <s v="Kinder- und Jugendbücher"/>
    <s v="Campe"/>
    <x v="0"/>
    <s v="PPN770148336"/>
    <x v="1220"/>
    <s v="http://resolver.staatsbibliothek-berlin.de/SBB0001032800000000"/>
    <s v="ger"/>
    <s v="1817"/>
    <x v="0"/>
    <s v="Nürnberg"/>
    <s v="empty"/>
    <x v="0"/>
  </r>
  <r>
    <s v="Encyclopédie des enfans, ou abrégé de toutes les sciences à l'usage des jeunes personnes ..."/>
    <s v="Formey, ..."/>
    <s v="Kinder- und Jugendbücher; Historische Drucke"/>
    <s v="Cailler"/>
    <x v="0"/>
    <s v="PPN767922867"/>
    <x v="1221"/>
    <s v="http://resolver.staatsbibliothek-berlin.de/SBB0000F4FE00000000"/>
    <s v="fre"/>
    <s v="1784"/>
    <x v="0"/>
    <s v="Genève"/>
    <s v="empty"/>
    <x v="0"/>
  </r>
  <r>
    <s v="Räthselbüchlein für Kinder"/>
    <s v="Scherer, Georg"/>
    <s v="Kinder- und Jugendbücher; Historische Drucke"/>
    <s v="Dürr"/>
    <x v="0"/>
    <s v="PPN745122426"/>
    <x v="1222"/>
    <s v="http://resolver.staatsbibliothek-berlin.de/SBB0000D5A600000000"/>
    <s v="ger"/>
    <s v="1873"/>
    <x v="0"/>
    <s v="Leipzig"/>
    <s v="https://content.staatsbibliothek-berlin.de/dc/745122426.ocr.zip"/>
    <x v="1"/>
  </r>
  <r>
    <s v="Récréation des enfans"/>
    <s v="Lassalle, Louis; Eymery, Alexis"/>
    <s v="Kinder- und Jugendbücher; Historische Drucke"/>
    <s v="Eymery &amp;  Aubert"/>
    <x v="0"/>
    <s v="PPN766623033"/>
    <x v="1223"/>
    <s v="http://resolver.staatsbibliothek-berlin.de/SBB0000F01100000000"/>
    <s v="fre"/>
    <s v="1842"/>
    <x v="0"/>
    <s v="Paris"/>
    <s v="empty"/>
    <x v="0"/>
  </r>
  <r>
    <s v="Die Kraftmaschinen; mit zahlreichen Abb. im Text und 2 Tafeln"/>
    <s v="Schütze, C."/>
    <s v="Kinder- und Jugendbücher; Historische Drucke"/>
    <s v="Quelle &amp; Meyer"/>
    <x v="0"/>
    <s v="PPN744088194"/>
    <x v="1224"/>
    <s v="http://resolver.staatsbibliothek-berlin.de/SBB0000D55C00000000"/>
    <s v="ger"/>
    <s v="1909"/>
    <x v="0"/>
    <s v="Leipzig"/>
    <s v="https://content.staatsbibliothek-berlin.de/dc/744088194.ocr.zip"/>
    <x v="1"/>
  </r>
  <r>
    <s v="Die kleine Menagerie; Schaulust für das zarte Jugendalter in Abbildungen der merkwürdigsten wilden Säugethiere ; in 8 colorirten Stahlstichen"/>
    <m/>
    <s v="Kinder- und Jugendbücher; Historische Drucke"/>
    <s v="Geissler"/>
    <x v="0"/>
    <s v="PPN749888067"/>
    <x v="1225"/>
    <s v="http://resolver.staatsbibliothek-berlin.de/SBB0000E15A00000000"/>
    <s v="ger"/>
    <s v="1854"/>
    <x v="0"/>
    <s v="Nürnberg"/>
    <s v="https://content.staatsbibliothek-berlin.de/dc/749888067.ocr.zip"/>
    <x v="1"/>
  </r>
  <r>
    <s v="Die kleine Puppenschneiderin; ein Büchlein für kleine Mädchen, nach welchem sie lernen, ihre Puppenanzüge selbst herzustellen ; für eine Puppe 21 cm groß, mit Schnittmustern u. Abb."/>
    <s v="Lucas, Agnes"/>
    <s v="Kinder- und Jugendbücher"/>
    <s v="Maier"/>
    <x v="0"/>
    <s v="PPN770371949"/>
    <x v="1226"/>
    <s v="http://resolver.staatsbibliothek-berlin.de/SBB0001045C00000000"/>
    <s v="ger"/>
    <s v="1900"/>
    <x v="0"/>
    <s v="Ravensburg"/>
    <s v="https://content.staatsbibliothek-berlin.de/dc/770371949.ocr.zip"/>
    <x v="1"/>
  </r>
  <r>
    <s v="Größeres Handbuch für Schüler zum Gebrauche bei dem Unterrichte in Bürgerschulen und höheren Unterrichtsanstalten"/>
    <s v="Berthelt, August; Jäkel, Julius; Petermann, Karl"/>
    <s v="Kinder- und Jugendbücher; Historische Drucke"/>
    <s v="Klinkhardt"/>
    <x v="0"/>
    <s v="PPN745278302"/>
    <x v="1227"/>
    <s v="http://resolver.staatsbibliothek-berlin.de/SBB0000D69100000000"/>
    <s v="ger"/>
    <s v="1868"/>
    <x v="0"/>
    <s v="Leipzig"/>
    <s v="https://content.staatsbibliothek-berlin.de/dc/745278302.ocr.zip"/>
    <x v="1"/>
  </r>
  <r>
    <s v="Natur-, Reise- und Lebensbilder aus Unter-Aegypten, Ceylon und Vorder-Indien"/>
    <s v="Kutzner, J. G.; Haun, A."/>
    <s v="Kinder- und Jugendbücher"/>
    <s v="Oehmigke"/>
    <x v="0"/>
    <s v="PPN770963641"/>
    <x v="1228"/>
    <s v="http://resolver.staatsbibliothek-berlin.de/SBB00010A1200000000"/>
    <s v="ger"/>
    <s v="1860"/>
    <x v="0"/>
    <s v="Leipzig"/>
    <s v="https://content.staatsbibliothek-berlin.de/dc/770963641.ocr.zip"/>
    <x v="1"/>
  </r>
  <r>
    <s v="Bilderbuch für kleine wißbegierige Knaben"/>
    <m/>
    <s v="Kinder- und Jugendbücher"/>
    <s v="Campe"/>
    <x v="0"/>
    <s v="PPN769911064"/>
    <x v="1229"/>
    <s v="http://resolver.staatsbibliothek-berlin.de/SBB0001022A00000000"/>
    <s v="ger"/>
    <s v="1837"/>
    <x v="0"/>
    <s v="Nürnberg"/>
    <s v="empty"/>
    <x v="0"/>
  </r>
  <r>
    <s v="Dyrehaven i colorerede afbildninger; texten efter de nyeste og bedste naturvidenskabelige Værker"/>
    <m/>
    <s v="Kinder- und Jugendbücher; Historische Drucke"/>
    <s v="Iversen"/>
    <x v="0"/>
    <s v="PPN770469868"/>
    <x v="1230"/>
    <s v="http://resolver.staatsbibliothek-berlin.de/SBB000104B000000000"/>
    <s v="dan"/>
    <s v="1851"/>
    <x v="0"/>
    <s v="Kopenhagen"/>
    <s v="https://content.staatsbibliothek-berlin.de/dc/770469868.ocr.zip"/>
    <x v="1"/>
  </r>
  <r>
    <s v="Astronomische Jugend-Abende"/>
    <s v="Meinhardt, R.; Seiffart, S."/>
    <s v="Kinder- und Jugendbücher"/>
    <s v="Heymann &lt;Wagner&gt;"/>
    <x v="0"/>
    <s v="PPN745844510"/>
    <x v="1231"/>
    <s v="http://resolver.staatsbibliothek-berlin.de/SBB0000D76B00000000"/>
    <s v="ger"/>
    <s v="1865"/>
    <x v="0"/>
    <s v="Berlin"/>
    <s v="https://content.staatsbibliothek-berlin.de/dc/745844510.ocr.zip"/>
    <x v="1"/>
  </r>
  <r>
    <s v="Belehrende Darstellungen aus dem Vaterlande: ein Lesebuch für die Jugend, zur näheren Kenntniß des Landes und seiner Bewohner"/>
    <s v="Blaschke, J.; Chimani, Leopold"/>
    <s v="Kinder- und Jugendbücher"/>
    <s v="Doll"/>
    <x v="0"/>
    <s v="PPN770996337"/>
    <x v="1232"/>
    <s v="http://resolver.staatsbibliothek-berlin.de/SBB00010A4A00000000"/>
    <s v="ger"/>
    <s v="1827"/>
    <x v="0"/>
    <s v="Wien"/>
    <s v="empty"/>
    <x v="0"/>
  </r>
  <r>
    <s v="Naturlehre für Bürger- und Volksschulen; mit Hinweisung auf biblische Stellen"/>
    <s v="Melos, Johann Gottfried"/>
    <s v="Kinder- und Jugendbücher; Historische Drucke"/>
    <s v="Verlag der Hof-, Buch- u. Kunsthandlung"/>
    <x v="0"/>
    <s v="PPN769376452"/>
    <x v="1233"/>
    <s v="http://resolver.staatsbibliothek-berlin.de/SBB0000F95800000000"/>
    <s v="ger"/>
    <s v="1819"/>
    <x v="0"/>
    <s v="Rudolstadt"/>
    <s v="empty"/>
    <x v="0"/>
  </r>
  <r>
    <s v="F. Martin's Naturgeschichte für die Jugend beiderlei Geschlechts; mit 300 colorirten Abbildungen und 20 Holzschnitten"/>
    <s v="Kolb, Christian Friedrich August; Martin, F."/>
    <s v="Kinder- und Jugendbücher; Historische Drucke"/>
    <s v="Schmidt &amp; Spring"/>
    <x v="0"/>
    <s v="PPN741286416"/>
    <x v="1234"/>
    <s v="http://resolver.staatsbibliothek-berlin.de/SBB0000CF9700000000"/>
    <s v="ger"/>
    <s v="1872"/>
    <x v="0"/>
    <s v="Stuttgart"/>
    <s v="https://content.staatsbibliothek-berlin.de/dc/741286416.ocr.zip"/>
    <x v="1"/>
  </r>
  <r>
    <s v="Familien Bilder-Buch zur angenehmen und lehrreichen Unterhaltung der Jugend"/>
    <s v="Funke, Carl Philipp"/>
    <s v="Kinder- und Jugendbücher; Historische Drucke"/>
    <s v="Campe"/>
    <x v="0"/>
    <s v="PPN768157366"/>
    <x v="1235"/>
    <s v="http://resolver.staatsbibliothek-berlin.de/SBB0000F56E00000000"/>
    <s v="ger"/>
    <s v="1809"/>
    <x v="0"/>
    <s v="Nürnberg; Leipzig"/>
    <s v="empty"/>
    <x v="0"/>
  </r>
  <r>
    <s v="Kleine Naturgeschichte der vierfüßigen Thiere für Kinder ; Enthält 48 Bilder und Erklärungen derselben in deutscher und französischer Sprache"/>
    <m/>
    <s v="Kinder- und Jugendbücher; Historische Drucke"/>
    <s v="Müller"/>
    <x v="0"/>
    <s v="PPN756355397"/>
    <x v="1236"/>
    <s v="http://resolver.staatsbibliothek-berlin.de/SBB0000EA6000000000"/>
    <s v="fre"/>
    <s v="1828"/>
    <x v="0"/>
    <s v="Wien"/>
    <s v="empty"/>
    <x v="0"/>
  </r>
  <r>
    <s v="Entdeckungsreisen in der Wohnstube; mit seinen jungen Freunden unternommen"/>
    <s v="Wagner, Hermann"/>
    <s v="Kinder- und Jugendbücher"/>
    <s v="Spamer"/>
    <x v="0"/>
    <s v="PPN743858840"/>
    <x v="1237"/>
    <s v="http://resolver.staatsbibliothek-berlin.de/SBB0000D35D00000000"/>
    <s v="ger"/>
    <s v="1876"/>
    <x v="0"/>
    <s v="Leipzig"/>
    <s v="https://content.staatsbibliothek-berlin.de/dc/743858840.ocr.zip"/>
    <x v="1"/>
  </r>
  <r>
    <s v="Hundert Rätsel"/>
    <s v="Wittenhaus, K. A."/>
    <s v="Kinder- und Jugendbücher"/>
    <s v="Beck"/>
    <x v="0"/>
    <s v="PPN745593526"/>
    <x v="1238"/>
    <s v="http://resolver.staatsbibliothek-berlin.de/SBB0000D6EF00000000"/>
    <s v="ger"/>
    <s v="1903"/>
    <x v="0"/>
    <s v="München"/>
    <s v="https://content.staatsbibliothek-berlin.de/dc/745593526.ocr.zip"/>
    <x v="1"/>
  </r>
  <r>
    <s v="Wanderungen durch die Werkstätten der Neuzeit; mit seinen jungen Freunden ausgeführt ; mit 146 Holzschnitten"/>
    <s v="Wagner, Hermann"/>
    <s v="Kinder- und Jugendbücher; Historische Drucke"/>
    <s v="Flemming"/>
    <x v="0"/>
    <s v="PPN745867944"/>
    <x v="1239"/>
    <s v="http://resolver.staatsbibliothek-berlin.de/SBB0000D79700000000"/>
    <s v="ger"/>
    <s v="1879"/>
    <x v="0"/>
    <s v="Glogau"/>
    <s v="https://content.staatsbibliothek-berlin.de/dc/745867944.ocr.zip"/>
    <x v="1"/>
  </r>
  <r>
    <s v="Für unsere Knaben; der Jugend Kunstfertigkeit und Spiel"/>
    <s v="Bergmeister, Josef M."/>
    <s v="Kinder- und Jugendbücher; Historische Drucke"/>
    <s v="Mey &amp; Widmayer"/>
    <x v="0"/>
    <s v="PPN745605753"/>
    <x v="1240"/>
    <s v="http://resolver.staatsbibliothek-berlin.de/SBB0000D71500000000"/>
    <s v="ger"/>
    <s v="1897"/>
    <x v="0"/>
    <s v="München"/>
    <s v="https://content.staatsbibliothek-berlin.de/dc/745605753.ocr.zip"/>
    <x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x v="0"/>
    <s v="PPN756691540"/>
    <x v="1241"/>
    <s v="http://resolver.staatsbibliothek-berlin.de/SBB0000EBC600000000"/>
    <s v="ger"/>
    <s v="1855"/>
    <x v="0"/>
    <s v="Leipzig"/>
    <s v="https://content.staatsbibliothek-berlin.de/dc/756691540.ocr.zip"/>
    <x v="1"/>
  </r>
  <r>
    <s v="Illustrierte Naturgeschichte für die Jugend; zur Selbstbelehrung und für den ersten Unterricht"/>
    <s v="Rebmann, E.; Berge, Friedrich"/>
    <s v="Kinder- und Jugendbücher"/>
    <s v="Effenberger &lt;Loewe&gt;"/>
    <x v="0"/>
    <s v="PPN741642123"/>
    <x v="1242"/>
    <s v="http://resolver.staatsbibliothek-berlin.de/SBB0000D04200000000"/>
    <s v="ger"/>
    <s v="1897"/>
    <x v="0"/>
    <s v="Stuttgart"/>
    <s v="https://content.staatsbibliothek-berlin.de/dc/741642123.ocr.zip"/>
    <x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x v="0"/>
    <s v="PPN770449964"/>
    <x v="1243"/>
    <s v="http://resolver.staatsbibliothek-berlin.de/SBB0001048B00000000"/>
    <s v="ger"/>
    <s v="1871"/>
    <x v="0"/>
    <s v="Leipzig"/>
    <s v="https://content.staatsbibliothek-berlin.de/dc/770449964.ocr.zip"/>
    <x v="1"/>
  </r>
  <r>
    <s v="Naturgeschichte für Kinder"/>
    <s v="Lippold, Georg Heinrich Christian; Funke, Karl Philipp"/>
    <s v="Kinder- und Jugendbücher; Historische Drucke"/>
    <s v="Kummer"/>
    <x v="0"/>
    <s v="PPN769379753"/>
    <x v="1244"/>
    <s v="http://resolver.staatsbibliothek-berlin.de/SBB0000F95C00000000"/>
    <s v="ger"/>
    <s v="1823"/>
    <x v="0"/>
    <s v="Leipzig"/>
    <s v="empty"/>
    <x v="0"/>
  </r>
  <r>
    <s v="Naturgeschichte der Amphibien, Fische, Weich- und Schaalenthiere, Insekten, Würmer und Strahlenthiere in Bildern ... zum Anschauungsunterricht für die Jugend ... nach der ... Naturgeschichte für Schulen; mit erklärendem Texte in dt. u. franz. Sprache"/>
    <s v="Schubert, Gotthilf Heinrich"/>
    <s v="Kinder- und Jugendbücher; Historische Drucke"/>
    <s v="Schreiber"/>
    <x v="0"/>
    <s v="PPN749903856"/>
    <x v="1245"/>
    <s v="http://resolver.staatsbibliothek-berlin.de/SBB0000E16E00000000"/>
    <s v="ger"/>
    <s v="1865"/>
    <x v="0"/>
    <s v="Eßlingen"/>
    <s v="https://content.staatsbibliothek-berlin.de/dc/749903856.ocr.zip"/>
    <x v="1"/>
  </r>
  <r>
    <s v="Die Erde und das Weltall; faßlich bearbeitet für die Jugend und das Volk ; mit vielen Illustrationen"/>
    <m/>
    <s v="Kinder- und Jugendbücher"/>
    <s v="Benziger"/>
    <x v="0"/>
    <s v="PPN742572021"/>
    <x v="1246"/>
    <s v="http://resolver.staatsbibliothek-berlin.de/SBB0000D23500000000"/>
    <s v="ger"/>
    <s v="1872"/>
    <x v="0"/>
    <s v="Einsiedeln [u.a.]"/>
    <s v="https://content.staatsbibliothek-berlin.de/dc/742572021.ocr.zip"/>
    <x v="1"/>
  </r>
  <r>
    <s v="F. Martin's Naturgeschichte für die Jugend"/>
    <s v="Kolb, C. F. A.; Martin, F."/>
    <s v="Kinder- und Jugendbücher; Historische Drucke"/>
    <s v="Schmidt &amp; Spring"/>
    <x v="0"/>
    <s v="PPN770272266"/>
    <x v="1247"/>
    <s v="http://resolver.staatsbibliothek-berlin.de/SBB000103CF00000000"/>
    <s v="ger"/>
    <s v="1885"/>
    <x v="0"/>
    <s v="Leipzig; Stuttgart"/>
    <s v="https://content.staatsbibliothek-berlin.de/dc/770272266.ocr.zip"/>
    <x v="1"/>
  </r>
  <r>
    <s v="Kurzer Entwurf der Naturgeschichte zum Gebrauch in höhern Schulen"/>
    <s v="Funke, Carl Philipp"/>
    <s v="Kinder- und Jugendbücher"/>
    <s v="Mylius"/>
    <x v="0"/>
    <s v="PPN770201792"/>
    <x v="1248"/>
    <s v="http://resolver.staatsbibliothek-berlin.de/SBB0001039800000000"/>
    <s v="ger"/>
    <s v="1804"/>
    <x v="0"/>
    <s v="Berlin"/>
    <s v="empty"/>
    <x v="0"/>
  </r>
  <r>
    <s v="Im Walde"/>
    <s v="Zähler, Julius; Sachsse, Emil"/>
    <s v="Kinder- und Jugendbücher"/>
    <s v="Meinhold"/>
    <x v="0"/>
    <s v="PPN770494404"/>
    <x v="1249"/>
    <s v="http://resolver.staatsbibliothek-berlin.de/SBB000104D600000000"/>
    <s v="ger"/>
    <s v="1858"/>
    <x v="0"/>
    <s v="Dresden"/>
    <s v="https://content.staatsbibliothek-berlin.de/dc/770494404.ocr.zip"/>
    <x v="1"/>
  </r>
  <r>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m/>
    <s v="Kinder- und Jugendbücher; Historische Drucke"/>
    <s v="Uz"/>
    <x v="0"/>
    <s v="PPN756349915"/>
    <x v="1250"/>
    <s v="http://resolver.staatsbibliothek-berlin.de/SBB0000EA5C00000000"/>
    <s v="ger"/>
    <s v="1825"/>
    <x v="0"/>
    <s v="Meißen"/>
    <s v="empty"/>
    <x v="0"/>
  </r>
  <r>
    <s v="Hundert Schulspiele; gesammelt nach den Alterstufen der Kinder"/>
    <m/>
    <s v="Kinder- und Jugendbücher"/>
    <s v="Huhle &lt;Adler&gt;"/>
    <x v="0"/>
    <s v="PPN745144403"/>
    <x v="1251"/>
    <s v="http://resolver.staatsbibliothek-berlin.de/SBB0000D5F600000000"/>
    <s v="ger"/>
    <s v="1893"/>
    <x v="0"/>
    <s v="Dresden"/>
    <s v="https://content.staatsbibliothek-berlin.de/dc/745144403.ocr.zip"/>
    <x v="1"/>
  </r>
  <r>
    <s v="Abrégé de toutes les sciences, à l'usage des enfants; Refondu, beaucoup augmenté et corrigé dans toutes ses parties, afin de le rendre propre à l'usage des écoles des pays catholiques"/>
    <m/>
    <s v="Kinder- und Jugendbücher; Historische Drucke"/>
    <s v="Labbey"/>
    <x v="0"/>
    <s v="PPN767231392"/>
    <x v="1252"/>
    <s v="http://resolver.staatsbibliothek-berlin.de/SBB0000F33900000000"/>
    <s v="fre"/>
    <s v="1787"/>
    <x v="0"/>
    <s v="Rouen"/>
    <s v="empty"/>
    <x v="0"/>
  </r>
  <r>
    <s v="Romantische Reise um die Welt; Ein Spiel zur angenehmen Unterhaltung in Gesellschaften ; Mit einer illuminirten Kupfertafel"/>
    <m/>
    <s v="Kinder- und Jugendbücher; Historische Drucke"/>
    <s v="Müller"/>
    <x v="0"/>
    <s v="PPN766624013"/>
    <x v="1253"/>
    <s v="http://resolver.staatsbibliothek-berlin.de/SBB0000F01300000000"/>
    <s v="ger"/>
    <s v="1820"/>
    <x v="0"/>
    <s v="Wien"/>
    <s v="empty"/>
    <x v="0"/>
  </r>
  <r>
    <s v="Atlas des enfans; ou méthode nouvelle, courte, facile et demonstrative, pour apprendre la geographie ; en 22 cartes enluminées, avec un nouveau traité de la sphere, ..."/>
    <m/>
    <s v="Kinder- und Jugendbücher"/>
    <s v="Schneider"/>
    <x v="0"/>
    <s v="PPN780547977"/>
    <x v="1254"/>
    <s v="http://resolver.staatsbibliothek-berlin.de/SBB0001541800000000"/>
    <s v="fre"/>
    <s v="1779"/>
    <x v="0"/>
    <s v="A  Amsterdam"/>
    <s v="empty"/>
    <x v="0"/>
  </r>
  <r>
    <s v="Sphinxe; Fragen, Räthsel u. a. Aufgaben mit ihrer Lösung ; aus der Sprachlehre, Natur- und Völkergeschichte, Erdbeschreibung u.s.w. ; denkenden Schülern für Schule und Haus gewidmet"/>
    <s v="Lampert, Johann Wilhelm Friedrich"/>
    <s v="Kinder- und Jugendbücher"/>
    <s v="Wagner"/>
    <x v="0"/>
    <s v="PPN769986625"/>
    <x v="1255"/>
    <s v="http://resolver.staatsbibliothek-berlin.de/SBB0001027700000000"/>
    <s v="ger"/>
    <s v="1827"/>
    <x v="0"/>
    <s v="Neustadt a. d. D."/>
    <s v="empty"/>
    <x v="0"/>
  </r>
  <r>
    <s v="Der Käfersammler; mit 188 nach der Natur gezeichneten und photographisch aufgenommenen Abbildungen"/>
    <s v="Bau, Alexander"/>
    <s v="Kinder- und Jugendbücher"/>
    <s v="Union Dt. Verl.-Ges."/>
    <x v="0"/>
    <s v="PPN744062802"/>
    <x v="1256"/>
    <s v="http://resolver.staatsbibliothek-berlin.de/SBB0000D52600000000"/>
    <s v="ger"/>
    <s v="1903"/>
    <x v="0"/>
    <s v="Berlin [u.a.]; Stuttgart"/>
    <s v="https://content.staatsbibliothek-berlin.de/dc/744062802.ocr.zip"/>
    <x v="1"/>
  </r>
  <r>
    <s v="Fünfhundert Räthsel und Charaden für Kinder von 8-14 Jahren; zum Gebrauch in Schule und Haus ; nebst einem Anh. von 40 lehrreichen Zahlenräthseln"/>
    <s v="Bossert, G. F."/>
    <s v="Kinder- und Jugendbücher"/>
    <s v="Kirn"/>
    <x v="0"/>
    <s v="PPN745727425"/>
    <x v="1257"/>
    <s v="http://resolver.staatsbibliothek-berlin.de/SBB0000D73800000000"/>
    <s v="ger"/>
    <s v="1873"/>
    <x v="0"/>
    <s v="Stuttgart"/>
    <s v="https://content.staatsbibliothek-berlin.de/dc/745727425.ocr.zip"/>
    <x v="1"/>
  </r>
  <r>
    <s v="Erste Nahrung für den gesunden Menschenverstand"/>
    <s v="Dolz, Johann Christian; Thieme, Karl Traugott"/>
    <s v="Kinder- und Jugendbücher; Historische Drucke"/>
    <s v="Vogel"/>
    <x v="0"/>
    <s v="PPN768530156"/>
    <x v="1258"/>
    <s v="http://resolver.staatsbibliothek-berlin.de/SBB0000F6A300000000"/>
    <s v="ger"/>
    <s v="1856"/>
    <x v="0"/>
    <s v="Leipzig"/>
    <s v="https://content.staatsbibliothek-berlin.de/dc/768530156.ocr.zip"/>
    <x v="1"/>
  </r>
  <r>
    <s v="Naturgeschichte für Kinder"/>
    <s v="Meyer, F. A. A.; Raff, Georg Christian"/>
    <s v="Kinder- und Jugendbücher"/>
    <s v="Haas"/>
    <x v="0"/>
    <s v="PPN770146651"/>
    <x v="1259"/>
    <s v="http://resolver.staatsbibliothek-berlin.de/SBB0001032600000000"/>
    <s v="ger"/>
    <s v="1811"/>
    <x v="0"/>
    <s v="Wien, Prag"/>
    <s v="empty"/>
    <x v="0"/>
  </r>
  <r>
    <s v="Les clients d'un vieux poirier; le monde des insectes"/>
    <s v="Becker, L.; Bruyssel, E."/>
    <s v="Kinder- und Jugendbücher"/>
    <s v="Hetzel"/>
    <x v="0"/>
    <s v="PPN742707105"/>
    <x v="1260"/>
    <s v="http://resolver.staatsbibliothek-berlin.de/SBB0000D2A700000000"/>
    <s v="fre"/>
    <s v="1878"/>
    <x v="0"/>
    <s v="Paris"/>
    <s v="https://content.staatsbibliothek-berlin.de/dc/742707105.ocr.zip"/>
    <x v="1"/>
  </r>
  <r>
    <s v="Allerhand Kurzweil für jung und alt"/>
    <s v="Fritz, Trude"/>
    <s v="Kinder- und Jugendbücher; Historische Drucke"/>
    <s v="Schauenburg"/>
    <x v="0"/>
    <s v="PPN745135935"/>
    <x v="1261"/>
    <s v="http://resolver.staatsbibliothek-berlin.de/SBB0000D5D300000000"/>
    <s v="ger"/>
    <s v="1911"/>
    <x v="0"/>
    <s v="Lahr in Baden"/>
    <s v="https://content.staatsbibliothek-berlin.de/dc/745135935.ocr.zip"/>
    <x v="1"/>
  </r>
  <r>
    <s v="Streifzüge durch Wald und Flur; eine Anleitung zur Beobachtung der heimischen Natur in Monatsbildern"/>
    <s v="Landsberg, Bernhard; Landsberg, H."/>
    <s v="Kinder- und Jugendbücher"/>
    <s v="Teubner"/>
    <x v="0"/>
    <s v="PPN744056527"/>
    <x v="1262"/>
    <s v="http://resolver.staatsbibliothek-berlin.de/SBB0000D52100000000"/>
    <s v="ger"/>
    <s v="1902"/>
    <x v="0"/>
    <s v="Leipzig"/>
    <s v="https://content.staatsbibliothek-berlin.de/dc/744056527.ocr.zip"/>
    <x v="1"/>
  </r>
  <r>
    <s v="In den Werkstätten"/>
    <s v="Dressel, August"/>
    <s v="Kinder- und Jugendbücher; Historische Drucke"/>
    <s v="Spamer"/>
    <x v="2"/>
    <s v="PPN744074193"/>
    <x v="1263"/>
    <s v="http://resolver.staatsbibliothek-berlin.de/SBB0000D51B00020000"/>
    <s v="ger"/>
    <s v="1902"/>
    <x v="0"/>
    <s v="Leipzig"/>
    <s v="https://content.staatsbibliothek-berlin.de/dc/744074193.ocr.zip"/>
    <x v="1"/>
  </r>
  <r>
    <s v="Die Welt in Bildern"/>
    <s v="Baumeister, Joseph"/>
    <s v="Kinder- und Jugendbücher"/>
    <s v="Baumeister"/>
    <x v="2"/>
    <s v="PPN771247435"/>
    <x v="1264"/>
    <s v="http://resolver.staatsbibliothek-berlin.de/SBB00010DC900050000"/>
    <s v="ger"/>
    <s v="1791"/>
    <x v="0"/>
    <s v="Wien"/>
    <s v="empty"/>
    <x v="0"/>
  </r>
  <r>
    <s v="Werke der Allmacht oder Wunder der Natur"/>
    <s v="Scholz, Franz Paul"/>
    <s v="Kinder- und Jugendbücher"/>
    <s v="Graß &amp; Barth"/>
    <x v="2"/>
    <s v="PPN770551203"/>
    <x v="1265"/>
    <s v="http://resolver.staatsbibliothek-berlin.de/SBB0001052E00030000"/>
    <s v="ger"/>
    <s v="1827"/>
    <x v="0"/>
    <s v="Breslau"/>
    <s v="empty"/>
    <x v="0"/>
  </r>
  <r>
    <s v="The Children's encyclopaedia"/>
    <s v="Mee, Arthur"/>
    <s v="Kinder- und Jugendbücher; Historische Drucke"/>
    <s v="Carmelite House"/>
    <x v="2"/>
    <s v="PPN745238750"/>
    <x v="1266"/>
    <s v="http://resolver.staatsbibliothek-berlin.de/SBB0000D67700040000"/>
    <s v="eng"/>
    <s v="1908"/>
    <x v="0"/>
    <s v="London"/>
    <s v="https://content.staatsbibliothek-berlin.de/dc/745238750.ocr.zip"/>
    <x v="1"/>
  </r>
  <r>
    <s v="Mineralogie; 24 Taf. mit 490 kolorierten Abb. nebst erklärendem Text"/>
    <s v="Schubert, Gotthilf Heinrich; Kenngott, Adolf"/>
    <s v="Kinder- und Jugendbücher; Historische Drucke"/>
    <s v="Schreiber"/>
    <x v="2"/>
    <s v="PPN749505958"/>
    <x v="1267"/>
    <s v="http://resolver.staatsbibliothek-berlin.de/SBB0000CFF5000C0000"/>
    <s v="ger"/>
    <s v="1888"/>
    <x v="0"/>
    <s v="Eßlingen bei Stuttgart"/>
    <s v="https://content.staatsbibliothek-berlin.de/dc/749505958.ocr.zip"/>
    <x v="1"/>
  </r>
  <r>
    <s v="Naturgeschichtliche Belustigungen oder Abbildungen naturgeschichtlicher Gegenstände aus Bertuchs Bilderbuche für Kinder mit dem neuberichtigten Funkischen Texte zum Gebrauche für öffentliche Schulen und Privat-Unterricht ausgehoben"/>
    <s v="Funke, Karl Philipp; Bertuch, Friedrich Justin"/>
    <s v="Kinder- und Jugendbücher; Historische Drucke"/>
    <s v="Landes-Industrie-Comptoir"/>
    <x v="1"/>
    <s v="PPN756456479"/>
    <x v="1268"/>
    <s v="http://resolver.staatsbibliothek-berlin.de/SBB0000EAA900000000"/>
    <s v="ger"/>
    <s v="1830"/>
    <x v="0"/>
    <s v="Weimar"/>
    <s v="empty"/>
    <x v="0"/>
  </r>
  <r>
    <s v="Räthselschatz"/>
    <s v="Bittkow, Theophil"/>
    <s v="Kinder- und Jugendbücher; Historische Drucke"/>
    <s v="Bittkow; Striese &amp; Comp."/>
    <x v="2"/>
    <s v="PPN767128508"/>
    <x v="1269"/>
    <s v="http://resolver.staatsbibliothek-berlin.de/SBB0000F2A700050000"/>
    <s v="ger"/>
    <s v="1853"/>
    <x v="0"/>
    <s v="Berlin; Berlin"/>
    <s v="https://content.staatsbibliothek-berlin.de/dc/767128508.ocr.zip"/>
    <x v="1"/>
  </r>
  <r>
    <s v="Einleitung und die Beschreibung von Europa"/>
    <m/>
    <s v="Kinder- und Jugendbücher"/>
    <s v="Campe"/>
    <x v="2"/>
    <s v="PPN770375456"/>
    <x v="1270"/>
    <s v="http://resolver.staatsbibliothek-berlin.de/SBB0001046700010000"/>
    <s v="ger"/>
    <s v="1820"/>
    <x v="0"/>
    <s v="Nürnberg"/>
    <s v="empty"/>
    <x v="0"/>
  </r>
  <r>
    <s v="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
    <m/>
    <s v="Kinder- und Jugendbücher"/>
    <s v="Voigt"/>
    <x v="1"/>
    <s v="PPN745138403"/>
    <x v="1271"/>
    <s v="http://resolver.staatsbibliothek-berlin.de/SBB0000D5DF00000000"/>
    <s v="ger"/>
    <s v="1874"/>
    <x v="0"/>
    <s v="Weimar"/>
    <s v="empty"/>
    <x v="0"/>
  </r>
  <r>
    <s v="[Pflanzen und Mineralien]"/>
    <s v="Wolf, L.; Haas, Meno; Wilmsen, Friedrich Philipp"/>
    <s v="Kinder- und Jugendbücher; Historische Drucke"/>
    <s v="Amelang"/>
    <x v="2"/>
    <s v="PPN75141736X"/>
    <x v="1272"/>
    <s v="http://resolver.staatsbibliothek-berlin.de/SBB0000E58800030000"/>
    <s v="ger"/>
    <s v="1831"/>
    <x v="0"/>
    <s v="Berlin"/>
    <s v="empty"/>
    <x v="0"/>
  </r>
  <r>
    <s v="Das Buch der Thierwelt"/>
    <s v="Reichenbach, Anton Benedikt"/>
    <s v="Kinder- und Jugendbücher; Historische Drucke"/>
    <s v="Spamer"/>
    <x v="1"/>
    <s v="PPN769050360"/>
    <x v="1273"/>
    <s v="http://resolver.staatsbibliothek-berlin.de/SBB0000F82600000000"/>
    <s v="ger"/>
    <s v="1855"/>
    <x v="0"/>
    <s v="Leipzig"/>
    <s v="empty"/>
    <x v="0"/>
  </r>
  <r>
    <s v="Des Elementarwerks von Joh. Bernhard Basedow dritter Band"/>
    <s v="Basedow, Johann Bernhard"/>
    <s v="Kinder- und Jugendbücher; Historische Drucke; VD18 digital"/>
    <s v="Heybruch"/>
    <x v="2"/>
    <s v="PPN767135407"/>
    <x v="1274"/>
    <s v="http://resolver.staatsbibliothek-berlin.de/SBB00021EC700010000"/>
    <s v="ger"/>
    <s v="1785"/>
    <x v="0"/>
    <s v="Dessau"/>
    <s v="empty"/>
    <x v="0"/>
  </r>
  <r>
    <s v="Libri Elementaris Pars ... Sive Prima Edvcationis Elementa"/>
    <s v="Mangelsdorf, Karl Ehregott; Basedow, Johann Bernhard"/>
    <s v="Kinder- und Jugendbücher; VD18 digital; Historische Drucke"/>
    <s v="Gebauer"/>
    <x v="0"/>
    <s v="PPN770570291"/>
    <x v="1275"/>
    <s v="http://resolver.staatsbibliothek-berlin.de/SBB0001056500000000"/>
    <s v="lat"/>
    <s v="1772"/>
    <x v="1"/>
    <s v="Halae"/>
    <s v="empty"/>
    <x v="0"/>
  </r>
  <r>
    <s v="Des Elementarwerks von Joh. Bernhard Basedow ... Band; Ein wohlgewählter Vorrath der besten Erkenntnisse ; zum Lernen, Lehren, Wiederholen und Nachdenken"/>
    <s v="Basedow, Johann Bernhard"/>
    <s v="Kinder- und Jugendbücher; Historische Drucke; VD18 digital"/>
    <m/>
    <x v="1"/>
    <s v="PPN101479143X"/>
    <x v="1276"/>
    <s v="http://resolver.staatsbibliothek-berlin.de/SBB00021EC700000000"/>
    <s v="ger"/>
    <s v="1785"/>
    <x v="0"/>
    <s v="Dessau"/>
    <s v="empty"/>
    <x v="0"/>
  </r>
  <r>
    <s v="Vorbereitende Uebungen zum Aufmerken und Nachdenken für junge Leute von wenigstens zwölf Jahren; Ein Schul- und Familienbuch"/>
    <s v="Mangelsdorff, Karl Ehregott"/>
    <s v="Kinder- und Jugendbücher; Historische Drucke; VD18 digital"/>
    <s v="Nicolovius"/>
    <x v="0"/>
    <s v="PPN770368247"/>
    <x v="1277"/>
    <s v="http://resolver.staatsbibliothek-berlin.de/SBB0001045200000000"/>
    <s v="ger"/>
    <s v="1798"/>
    <x v="1"/>
    <s v="Königsberg"/>
    <s v="empty"/>
    <x v="0"/>
  </r>
  <r>
    <s v="Bilderbuch für die nachdenkende Jugend zur angenehmen und nützlichen Unterhaltung; Mit 4 und 20 Kupfern"/>
    <s v="Schwarz, Carl Benjamin; Müller, Ernst"/>
    <s v="Kinder- und Jugendbücher; VD18 digital; Historische Drucke"/>
    <s v="Voß &amp; Leo"/>
    <x v="0"/>
    <s v="PPN769885438"/>
    <x v="1278"/>
    <s v="http://resolver.staatsbibliothek-berlin.de/SBB000101F700000000"/>
    <s v="ger"/>
    <s v="1792"/>
    <x v="1"/>
    <s v="Leipzig"/>
    <s v="empty"/>
    <x v="0"/>
  </r>
  <r>
    <s v="Johann. Amos Comenii Orbis Pictus; Die Welt in Bildern, in zwey und achtzig Abschnitte zum Gebrauche der kleinsten studirenden Jugend in den kaiserl. königl. Staaten zusammengezogen"/>
    <s v="Comenius, Johann Amos"/>
    <s v="Kinder- und Jugendbücher; Historische Drucke; VD18 digital"/>
    <s v="Trattner"/>
    <x v="0"/>
    <s v="PPN770077129"/>
    <x v="1279"/>
    <s v="http://resolver.staatsbibliothek-berlin.de/SBB000102A300000000"/>
    <s v="lat; ger"/>
    <s v="1792"/>
    <x v="1"/>
    <s v="Wien"/>
    <s v="empty"/>
    <x v="0"/>
  </r>
  <r>
    <s v="Les petites familles"/>
    <m/>
    <s v="Kinder- und Jugendbücher"/>
    <s v="Le Fuel"/>
    <x v="0"/>
    <s v="PPN770331610"/>
    <x v="1280"/>
    <s v="http://resolver.staatsbibliothek-berlin.de/SBB0001042300000000"/>
    <s v="fre"/>
    <s v="1819"/>
    <x v="0"/>
    <s v="Paris"/>
    <s v="empty"/>
    <x v="0"/>
  </r>
  <r>
    <s v="A new Natural History; intented as a present for good boys and girls; with elegant cuts"/>
    <m/>
    <s v="Kinder- und Jugendbücher; Historische Drucke"/>
    <s v="Walker"/>
    <x v="0"/>
    <s v="PPN749789301"/>
    <x v="1281"/>
    <s v="http://resolver.staatsbibliothek-berlin.de/SBB0000E0C200000000"/>
    <s v="eng"/>
    <s v="1840"/>
    <x v="0"/>
    <s v="Otley"/>
    <s v="empty"/>
    <x v="0"/>
  </r>
  <r>
    <s v="Deutscher Rätselschatz; Altes und Neues"/>
    <s v="Hofacker, Ludwig; Richter, Ludwig"/>
    <s v="Kinder- und Jugendbücher"/>
    <s v="Steinkopf"/>
    <x v="0"/>
    <s v="PPN745728480"/>
    <x v="1282"/>
    <s v="http://resolver.staatsbibliothek-berlin.de/SBB0000D73A00000000"/>
    <s v="ger"/>
    <s v="1884"/>
    <x v="0"/>
    <s v="Stuttgart"/>
    <s v="https://content.staatsbibliothek-berlin.de/dc/745728480.ocr.zip"/>
    <x v="1"/>
  </r>
  <r>
    <s v="Naturhistorisches Bilder- und Lese-Buch oder Erzählungen über Gegenstände aus den drei Reichen der Natur. Von Jakob Glatz, Mitarbeiter an der Erziehungsanstalt zu Schnepfenthal. Nebst 300 Abb. von [Konrad] Horny u. einer kurzen Erklärung derselben in Versen"/>
    <s v="Horny, Konrad; Glatz, Jakob"/>
    <s v="Kinder- und Jugendbücher; Historische Drucke"/>
    <s v="Doll"/>
    <x v="0"/>
    <s v="PPN749734396"/>
    <x v="1283"/>
    <s v="http://resolver.staatsbibliothek-berlin.de/SBB0000E07300000000"/>
    <s v="ger"/>
    <s v="1803"/>
    <x v="0"/>
    <s v="Wien"/>
    <s v="empty"/>
    <x v="0"/>
  </r>
  <r>
    <s v="Vierhundert Räthsel und Charaden für Kinder von 10-14 Jahren; Zu erheiternden Denkübungen in Schulen und zu angenehmer und nützlicher Unterhaltung in häuslichen Kreisen ; Nebst einem Anhang von 60 für denselben Zweck passenden Rechnungs-Beispielen"/>
    <s v="Bosert, G. F."/>
    <s v="Kinder- und Jugendbücher; Historische Drucke"/>
    <s v="Weychardt"/>
    <x v="0"/>
    <s v="PPN767434544"/>
    <x v="1284"/>
    <s v="http://resolver.staatsbibliothek-berlin.de/SBB0000F37C00000000"/>
    <s v="ger"/>
    <s v="1840"/>
    <x v="0"/>
    <s v="Eßlingen"/>
    <s v="empty"/>
    <x v="0"/>
  </r>
  <r>
    <s v="Jo. Amosii Comenii Orbis Sensualium Pictus, Hoc est omnium Fundamentalium in Mundo rerum &amp; vita actionum Pictura &amp; Nomenclatura, ...; Secunda in Dania Edito, quæ, multis in melius &amp; utilius mutatis, post Latinam, Teutonicam, Gallicam, Italicam &amp; Polonicam Linguam"/>
    <s v="Rhode, Johann Georg; Comenius, Johann Amos"/>
    <s v="Kinder- und Jugendbücher; Historische Drucke"/>
    <s v="Paulli"/>
    <x v="0"/>
    <s v="PPN767924703"/>
    <x v="1285"/>
    <s v="http://resolver.staatsbibliothek-berlin.de/SBB0000F50200000000"/>
    <s v="ger"/>
    <s v="1686"/>
    <x v="4"/>
    <s v="Hafniae"/>
    <s v="empty"/>
    <x v="0"/>
  </r>
  <r>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m/>
    <s v="Kinder- und Jugendbücher; Historische Drucke"/>
    <s v="Däniker"/>
    <x v="0"/>
    <s v="PPN756563860"/>
    <x v="1286"/>
    <s v="http://resolver.staatsbibliothek-berlin.de/SBB0000EB3200000000"/>
    <s v="ger"/>
    <s v="1853"/>
    <x v="0"/>
    <s v="Zürich"/>
    <s v="https://content.staatsbibliothek-berlin.de/dc/756563860.ocr.zip"/>
    <x v="1"/>
  </r>
  <r>
    <s v="Das deutsche Räthselbuch"/>
    <s v="Simrock, Karl"/>
    <s v="Kinder- und Jugendbücher"/>
    <s v="Schwabe"/>
    <x v="0"/>
    <s v="PPN746032498"/>
    <x v="1287"/>
    <s v="http://resolver.staatsbibliothek-berlin.de/SBB0000D7D900000000"/>
    <s v="ger"/>
    <s v="1874"/>
    <x v="0"/>
    <s v="Basel"/>
    <s v="https://content.staatsbibliothek-berlin.de/dc/746032498.ocr.zip"/>
    <x v="1"/>
  </r>
  <r>
    <s v="Unterhaltende Fabeln und Erzählungen aus der Naturgeschichte der Fische, Käfer, Insekten, des Gewächs- und Mineralreichs; für kleinere Kinder die sich zu dieser Wissenschaft vorbereiten wollen"/>
    <s v="Geißler, Peter Carl; Hoelder, Luise"/>
    <s v="Kinder- und Jugendbücher; Historische Drucke"/>
    <s v="Cnobloch"/>
    <x v="0"/>
    <s v="PPN749768738"/>
    <x v="1288"/>
    <s v="http://resolver.staatsbibliothek-berlin.de/SBB0000E0AC00000000"/>
    <s v="ger"/>
    <s v="1830"/>
    <x v="0"/>
    <s v="Leipzig"/>
    <s v="empty"/>
    <x v="0"/>
  </r>
  <r>
    <s v="Der jugendliche Künstler in Laubsäge-Arbeiten; Musterbuch für Kunstarbeiten in Holz mit Mosaik, Marqueterie und Malerei für die reifere Jugend"/>
    <s v="Ortleb, Alexander; Ortleb, Gustav"/>
    <s v="Kinder- und Jugendbücher; Historische Drucke"/>
    <s v="Spamer"/>
    <x v="0"/>
    <s v="PPN745866522"/>
    <x v="1289"/>
    <s v="http://resolver.staatsbibliothek-berlin.de/SBB0000D79200000000"/>
    <s v="ger"/>
    <s v="1876"/>
    <x v="0"/>
    <s v="Leipzig"/>
    <s v="https://content.staatsbibliothek-berlin.de/dc/745866522.ocr.zip"/>
    <x v="1"/>
  </r>
  <r>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m/>
    <s v="Kinder- und Jugendbücher; Historische Drucke"/>
    <s v="Eymery"/>
    <x v="0"/>
    <s v="PPN767132890"/>
    <x v="1290"/>
    <s v="http://resolver.staatsbibliothek-berlin.de/SBB0000F2BE00000000"/>
    <s v="fre"/>
    <s v="1822"/>
    <x v="0"/>
    <s v="Paris"/>
    <s v="empty"/>
    <x v="0"/>
  </r>
  <r>
    <s v="Lawn Tennis und andere Spiele"/>
    <s v="Heineken, Ph."/>
    <s v="Kinder- und Jugendbücher"/>
    <s v="Union Dt. Verlagsanst."/>
    <x v="0"/>
    <s v="PPN745157084"/>
    <x v="1291"/>
    <s v="http://resolver.staatsbibliothek-berlin.de/SBB0000D61400000000"/>
    <s v="ger"/>
    <s v="1905"/>
    <x v="0"/>
    <s v="Berlin [u.a.]; Stuttgart"/>
    <s v="https://content.staatsbibliothek-berlin.de/dc/745157084.ocr.zip"/>
    <x v="1"/>
  </r>
  <r>
    <s v="Arbeitskunde; ein Hilfsbuch für die Jugend zur Selbstbestätigung durch schaffende Arbeit in Schule und Haus ; mit 12 farb. u. 4 schwarzen Tafeln sowie mehr als 500 Textbildern"/>
    <s v="Ladenbauer, Norbert; Bergmann, Ferdinand"/>
    <s v="Kinder- und Jugendbücher"/>
    <s v="Haase"/>
    <x v="0"/>
    <s v="PPN745231470"/>
    <x v="1292"/>
    <s v="http://resolver.staatsbibliothek-berlin.de/SBB0000D67100000000"/>
    <s v="ger"/>
    <s v="1911"/>
    <x v="0"/>
    <s v="Prag [u.a.]"/>
    <s v="https://content.staatsbibliothek-berlin.de/dc/745231470.ocr.zip"/>
    <x v="1"/>
  </r>
  <r>
    <s v="Illustriertes Kinderspielbuch; enthaltend 808 volkstümliche Spiele, Lieder, Reime, Sprüche, Verse, Rätsel"/>
    <s v="Bruns, Wilhelm"/>
    <s v="Kinder- und Jugendbücher; Historische Drucke"/>
    <s v="Schwann"/>
    <x v="0"/>
    <s v="PPN746235119"/>
    <x v="1293"/>
    <s v="http://resolver.staatsbibliothek-berlin.de/SBB0000D84900000000"/>
    <s v="ger"/>
    <s v="1884"/>
    <x v="0"/>
    <s v="Düsseldorf"/>
    <s v="https://content.staatsbibliothek-berlin.de/dc/746235119.ocr.zip"/>
    <x v="1"/>
  </r>
  <r>
    <s v="Rätselbuch für Jung und Alt"/>
    <s v="Scherer, Georg"/>
    <s v="Kinder- und Jugendbücher; Historische Drucke"/>
    <s v="Braun &amp; Schneider"/>
    <x v="0"/>
    <s v="PPN745279384"/>
    <x v="1294"/>
    <s v="http://resolver.staatsbibliothek-berlin.de/SBB0000D69300000000"/>
    <s v="ger"/>
    <s v="1910"/>
    <x v="0"/>
    <s v="München"/>
    <s v="https://content.staatsbibliothek-berlin.de/dc/745279384.ocr.zip"/>
    <x v="1"/>
  </r>
  <r>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Schubert, Gotthilf Heinrich"/>
    <s v="Kinder- und Jugendbücher; Historische Drucke"/>
    <s v="Schreiber"/>
    <x v="0"/>
    <s v="PPN749928409"/>
    <x v="1295"/>
    <s v="http://resolver.staatsbibliothek-berlin.de/SBB0000E1A400000000"/>
    <s v="fre"/>
    <s v="1841"/>
    <x v="0"/>
    <s v="Eßlingen am Neckar"/>
    <s v="empty"/>
    <x v="0"/>
  </r>
  <r>
    <s v="Naturgeschichte der Säugethiere und Vögel; mit 16 col. Taf."/>
    <m/>
    <s v="Kinder- und Jugendbücher; Historische Drucke"/>
    <s v="Fechner"/>
    <x v="0"/>
    <s v="PPN757124860"/>
    <x v="1296"/>
    <s v="http://resolver.staatsbibliothek-berlin.de/SBB0000ECF700000000"/>
    <s v="ger"/>
    <s v="1840"/>
    <x v="0"/>
    <s v="Guben"/>
    <s v="empty"/>
    <x v="0"/>
  </r>
  <r>
    <s v="Vom Einbaum zum Linienschiff; Streifzüge auf dem Gebiete der Schiffahrt und des Seewesens ; für mittlere und reife Schüler ; mit 90 Abb. im Text"/>
    <s v="Radunz, Karl"/>
    <s v="Kinder- und Jugendbücher; Historische Drucke"/>
    <s v="Teubner"/>
    <x v="0"/>
    <s v="PPN744071518"/>
    <x v="1297"/>
    <s v="http://resolver.staatsbibliothek-berlin.de/SBB0000D53500000000"/>
    <s v="ger"/>
    <s v="1912"/>
    <x v="0"/>
    <s v="Leipzig [u.a.]"/>
    <s v="https://content.staatsbibliothek-berlin.de/dc/744071518.ocr.zip"/>
    <x v="1"/>
  </r>
  <r>
    <s v="Marie Flink, die kleine Gemüsegärtnerin oder gründliche Belehrung in dem Gemüsebau"/>
    <s v="Metzger, J."/>
    <s v="Kinder- und Jugendbücher"/>
    <s v="Winter"/>
    <x v="0"/>
    <s v="PPN744891477"/>
    <x v="1298"/>
    <s v="http://resolver.staatsbibliothek-berlin.de/SBB0000D57300000000"/>
    <s v="ger"/>
    <s v="1872"/>
    <x v="0"/>
    <s v="Frankfurt a. M."/>
    <s v="https://content.staatsbibliothek-berlin.de/dc/744891477.ocr.zip"/>
    <x v="1"/>
  </r>
  <r>
    <s v="Lehrbuch der nothwendigen und nützlichen Kenntnisse, besonders für eine, nach weitrer Bildung strebende, Jugend"/>
    <s v="Dolz, Johann Christian"/>
    <s v="Kinder- und Jugendbücher"/>
    <s v="Barth"/>
    <x v="0"/>
    <s v="PPN770199410"/>
    <x v="1299"/>
    <s v="http://resolver.staatsbibliothek-berlin.de/SBB0001039000000000"/>
    <s v="ger"/>
    <s v="1815"/>
    <x v="0"/>
    <s v="Leipzig"/>
    <s v="empty"/>
    <x v="0"/>
  </r>
  <r>
    <s v="Weltkatastrophen; Betrachtungen über die zukünftigen Schicksale unserer Erdenwelt"/>
    <s v="Meyer, Max Wilhelm"/>
    <s v="Kinder- und Jugendbücher"/>
    <s v="Paetel"/>
    <x v="0"/>
    <s v="PPN742567885"/>
    <x v="1300"/>
    <s v="http://resolver.staatsbibliothek-berlin.de/SBB0000D22800000000"/>
    <s v="ger"/>
    <s v="1907"/>
    <x v="0"/>
    <s v="Berlin"/>
    <s v="https://content.staatsbibliothek-berlin.de/dc/742567885.ocr.zip"/>
    <x v="1"/>
  </r>
  <r>
    <s v="Der gestirnte Himmel oder Anweisung zur Kenntniß der Gestirne und der vorzüglichsten Sterne; Zur Belehrung und Unterhaltung für gebildete Leser besonders jüngeren Alters"/>
    <s v="Wolf, Ludwig; Lehmann, G. W.; Jättnig, F.; Rockstroh, Heinrich"/>
    <s v="Kinder- und Jugendbücher; Historische Drucke"/>
    <s v="Amelang"/>
    <x v="0"/>
    <s v="PPN751257885"/>
    <x v="1301"/>
    <s v="http://resolver.staatsbibliothek-berlin.de/SBB0000E52800000000"/>
    <s v="ger"/>
    <s v="1830"/>
    <x v="0"/>
    <s v="Berlin"/>
    <s v="empty"/>
    <x v="0"/>
  </r>
  <r>
    <s v="Entdeckungsreisen in Feld und Flur; mit seinen lieben jungen Freunden und Freundinnen unternommen"/>
    <s v="Dressel, ...; Wagner, Hermann"/>
    <s v="Kinder- und Jugendbücher"/>
    <s v="Spamer"/>
    <x v="0"/>
    <s v="PPN743638301"/>
    <x v="1302"/>
    <s v="http://resolver.staatsbibliothek-berlin.de/SBB0000D2FF00000000"/>
    <s v="ger"/>
    <s v="1892"/>
    <x v="0"/>
    <s v="Leipzig"/>
    <s v="https://content.staatsbibliothek-berlin.de/dc/743638301.ocr.zip"/>
    <x v="1"/>
  </r>
  <r>
    <s v="Lehrbuch der Naturgeschichte; für Schulen und zum Selbstunterricht"/>
    <s v="Schubert, Gotthilf Heinrich"/>
    <s v="Kinder- und Jugendbücher; Historische Drucke"/>
    <s v="Heyder"/>
    <x v="0"/>
    <s v="PPN746330340"/>
    <x v="1303"/>
    <s v="http://resolver.staatsbibliothek-berlin.de/SBB0000D8B900000000"/>
    <s v="ger"/>
    <s v="1834"/>
    <x v="0"/>
    <s v="Erlangen"/>
    <s v="empty"/>
    <x v="0"/>
  </r>
  <r>
    <s v="Physikalisches Experimentierbuch für Knaben; eine Anleitung zur Ausführung physikalischer Experimente und zur Selbstanfertigung der hierzu nötigen Apparate"/>
    <s v="Beisswanger, Richard"/>
    <s v="Kinder- und Jugendbücher"/>
    <s v="Union Dt. Verlagsges."/>
    <x v="0"/>
    <s v="PPN741371243"/>
    <x v="1304"/>
    <s v="http://resolver.staatsbibliothek-berlin.de/SBB0000D00C00000000"/>
    <s v="ger"/>
    <s v="1911"/>
    <x v="0"/>
    <s v="Berlin [u.a.]; Stuttgart"/>
    <s v="https://content.staatsbibliothek-berlin.de/dc/741371243.ocr.zip"/>
    <x v="1"/>
  </r>
  <r>
    <s v="Naturgeschichte für die Jugend beiderlei Geschlechts"/>
    <s v="Rebau, Heinrich"/>
    <s v="Kinder- und Jugendbücher; Historische Drucke"/>
    <s v="Hoffmann"/>
    <x v="0"/>
    <s v="PPN749884703"/>
    <x v="1305"/>
    <s v="http://resolver.staatsbibliothek-berlin.de/SBB0000E14A00000000"/>
    <s v="ger"/>
    <s v="1838"/>
    <x v="0"/>
    <s v="Stuttgart"/>
    <s v="empty"/>
    <x v="0"/>
  </r>
  <r>
    <s v="Der kleine Naturfreund; ein Weihnachtsgeschenk für wißbegierige Kinder ; Mit 6 illuminirten Kupfern"/>
    <m/>
    <s v="Kinder- und Jugendbücher; Historische Drucke"/>
    <s v="Kummer"/>
    <x v="0"/>
    <s v="PPN756629322"/>
    <x v="1306"/>
    <s v="http://resolver.staatsbibliothek-berlin.de/SBB0000EB6400000000"/>
    <s v="ger"/>
    <s v="1806"/>
    <x v="0"/>
    <s v="Leipzig"/>
    <s v="empty"/>
    <x v="0"/>
  </r>
  <r>
    <s v="Lehrbuch der Naturgeschichte für die Jugend"/>
    <s v="Stein, Christian Gottfried Daniel; Baumann, L. A."/>
    <s v="Kinder- und Jugendbücher"/>
    <s v="Horvath"/>
    <x v="0"/>
    <s v="PPN746691246"/>
    <x v="1307"/>
    <s v="http://resolver.staatsbibliothek-berlin.de/SBB0000DB9C00000000"/>
    <s v="ger"/>
    <s v="1820"/>
    <x v="0"/>
    <s v="Potsdam"/>
    <s v="empty"/>
    <x v="0"/>
  </r>
  <r>
    <s v="Jeux des adolescents"/>
    <s v="Belèze, Guillaume Louis Gustave"/>
    <s v="Kinder- und Jugendbücher"/>
    <s v="Hachette"/>
    <x v="0"/>
    <s v="PPN745142591"/>
    <x v="1308"/>
    <s v="http://resolver.staatsbibliothek-berlin.de/SBB0000D5F200000000"/>
    <s v="fre"/>
    <s v="1866"/>
    <x v="0"/>
    <s v="Paris"/>
    <s v="https://content.staatsbibliothek-berlin.de/dc/745142591.ocr.zip"/>
    <x v="1"/>
  </r>
  <r>
    <s v="Cabinet du jeune naturaliste, ou histoire des animaux, des végétaux et des minéra"/>
    <s v="Joubert, J."/>
    <s v="Kinder- und Jugendbücher; Historische Drucke"/>
    <s v="Ardant"/>
    <x v="0"/>
    <s v="PPN749728752"/>
    <x v="1309"/>
    <s v="http://resolver.staatsbibliothek-berlin.de/SBB0000E06E00000000"/>
    <s v="fre"/>
    <s v="1839"/>
    <x v="0"/>
    <s v="Paris [u.a.]"/>
    <s v="empty"/>
    <x v="0"/>
  </r>
  <r>
    <s v="Allerlei Brettspiele und andere Hausspiele; leichtfaßliche Anleitung zur Erlernung des beliebtesten Brettspiele etc."/>
    <s v="Mitis, Caesar"/>
    <s v="Kinder- und Jugendbücher"/>
    <s v="Maier"/>
    <x v="0"/>
    <s v="PPN745212913"/>
    <x v="1310"/>
    <s v="http://resolver.staatsbibliothek-berlin.de/SBB0000D65700000000"/>
    <s v="ger"/>
    <s v="1905"/>
    <x v="0"/>
    <s v="Ravensburg"/>
    <s v="https://content.staatsbibliothek-berlin.de/dc/745212913.ocr.zip"/>
    <x v="1"/>
  </r>
  <r>
    <s v="Räthselschatz; für die Jugend ; zur Übung im Denken ; zur Belehrenden Unterhaltung"/>
    <s v="Brüllow, Dr.; Schäffer, W."/>
    <s v="Kinder- und Jugendbücher; Historische Drucke"/>
    <s v="Oehmigke"/>
    <x v="0"/>
    <s v="PPN745125581"/>
    <x v="1311"/>
    <s v="http://resolver.staatsbibliothek-berlin.de/SBB0000D5B600000000"/>
    <s v="ger"/>
    <s v="1864"/>
    <x v="0"/>
    <s v="Neu Ruppin"/>
    <s v="https://content.staatsbibliothek-berlin.de/dc/745125581.ocr.zip"/>
    <x v="1"/>
  </r>
  <r>
    <s v="Wanderungen durch den Zoologischen Garten; dargestellt in naturgetreuen Abbildungen der Thiergruppen des Zoologischen Gartens zu Berlin"/>
    <s v="Beumer, Ph. Jac.; Bernhardt, ..."/>
    <s v="Kinder- und Jugendbücher"/>
    <s v="Bagel]"/>
    <x v="0"/>
    <s v="PPN770552722"/>
    <x v="1312"/>
    <s v="http://resolver.staatsbibliothek-berlin.de/SBB0001053D00000000"/>
    <s v="ger"/>
    <s v="1860"/>
    <x v="0"/>
    <s v="[Wesel"/>
    <s v="https://content.staatsbibliothek-berlin.de/dc/770552722.ocr.zip"/>
    <x v="1"/>
  </r>
  <r>
    <s v="Neues Bilder-Cabinet"/>
    <s v="Glatz, Jakob"/>
    <s v="Kinder- und Jugendbücher"/>
    <s v="Fleischer"/>
    <x v="0"/>
    <s v="PPN770138527"/>
    <x v="1313"/>
    <s v="http://resolver.staatsbibliothek-berlin.de/SBB0001031B00000000"/>
    <s v="ger"/>
    <s v="1810"/>
    <x v="0"/>
    <s v="Leipzig"/>
    <s v="empty"/>
    <x v="0"/>
  </r>
  <r>
    <s v="Illustriertes Spielbuch für Kinder; unterhaltende und belustigende Spiele und Beschäftigungen für kleine Kinder im Zimmer sowie im Freien"/>
    <s v="Hahn, Alban; Dedekind, Anna; Bloch, Ida"/>
    <s v="Kinder- und Jugendbücher"/>
    <s v="Spamer"/>
    <x v="0"/>
    <s v="PPN745183891"/>
    <x v="1314"/>
    <s v="http://resolver.staatsbibliothek-berlin.de/SBB0000D64200000000"/>
    <s v="ger"/>
    <s v="1913"/>
    <x v="0"/>
    <s v="Leipzig"/>
    <s v="https://content.staatsbibliothek-berlin.de/dc/745183891.ocr.zip"/>
    <x v="1"/>
  </r>
  <r>
    <s v="Das Wasser im Dienste des Menschen"/>
    <s v="Musmacher, Christoph"/>
    <s v="Kinder- und Jugendbücher; Historische Drucke"/>
    <s v="Manz"/>
    <x v="0"/>
    <s v="PPN744076544"/>
    <x v="1315"/>
    <s v="http://resolver.staatsbibliothek-berlin.de/SBB0000D53F00000000"/>
    <s v="ger"/>
    <s v="1908"/>
    <x v="0"/>
    <s v="Regensburg"/>
    <s v="https://content.staatsbibliothek-berlin.de/dc/744076544.ocr.zip"/>
    <x v="1"/>
  </r>
  <r>
    <s v="Ein neuer Spielkamerad in Schule, Haus und Garten; siebzig neue und originelle Jugendspiele mit lustigen Weisen"/>
    <s v="Gindler, Friedrich; Schramke, Hermann"/>
    <s v="Kinder- und Jugendbücher"/>
    <s v="W. Pauli &lt;Jerosch&gt;"/>
    <x v="0"/>
    <s v="PPN74599864X"/>
    <x v="1316"/>
    <s v="http://resolver.staatsbibliothek-berlin.de/SBB0000D7A200000000"/>
    <s v="ger"/>
    <s v="1894"/>
    <x v="0"/>
    <s v="Berlin"/>
    <s v="https://content.staatsbibliothek-berlin.de/dc/74599864X.ocr.zip"/>
    <x v="1"/>
  </r>
  <r>
    <s v="Im Grünen oder Die kleinen Pflanzenfreunde; kleine Erzählungen aus dem Pflanzenreich ; mit 80 i. d. Text gedr. Abb., 1 bunten Titelbild sowie 2 Tondruckbilder"/>
    <s v="Wagner, Hermann"/>
    <s v="Kinder- und Jugendbücher; Historische Drucke"/>
    <s v="Spamer"/>
    <x v="0"/>
    <s v="PPN741711419"/>
    <x v="1317"/>
    <s v="http://resolver.staatsbibliothek-berlin.de/SBB0000D05300000000"/>
    <s v="ger"/>
    <s v="1869"/>
    <x v="0"/>
    <s v="Leipzig"/>
    <s v="https://content.staatsbibliothek-berlin.de/dc/741711419.ocr.zip"/>
    <x v="1"/>
  </r>
  <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Scheffelt, Michael"/>
    <s v="Kinder- und Jugendbücher"/>
    <s v="Bartholomäi"/>
    <x v="0"/>
    <s v="PPN746651848"/>
    <x v="1318"/>
    <s v="http://resolver.staatsbibliothek-berlin.de/SBB0000DB8000000000"/>
    <s v="ger"/>
    <s v="1724"/>
    <x v="0"/>
    <s v="Ulm"/>
    <s v="empty"/>
    <x v="0"/>
  </r>
  <r>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Schmidt, Johann August Friedrich"/>
    <s v="Kinder- und Jugendbücher; Historische Drucke"/>
    <s v="Voigt"/>
    <x v="0"/>
    <s v="PPN75101530X"/>
    <x v="1319"/>
    <s v="http://resolver.staatsbibliothek-berlin.de/SBB0000E42200000000"/>
    <s v="ger"/>
    <s v="1834"/>
    <x v="0"/>
    <s v="Ilmenau"/>
    <s v="empty"/>
    <x v="0"/>
  </r>
  <r>
    <s v="Unterhaltendes Allerley; Ein angenehmes und nützliches Geschenk für die Jugend"/>
    <s v="Kästner, Christian August Leberecht"/>
    <s v="Kinder- und Jugendbücher; Historische Drucke"/>
    <s v="Magazin für Industrie und Literatur"/>
    <x v="0"/>
    <s v="PPN766848272"/>
    <x v="1320"/>
    <s v="http://resolver.staatsbibliothek-berlin.de/SBB0000F12C00000000"/>
    <s v="ger"/>
    <s v="1825"/>
    <x v="0"/>
    <s v="Leipzig"/>
    <s v="empty"/>
    <x v="0"/>
  </r>
  <r>
    <s v="Kurze Erdbeschreibung der Schweiz zum Gebrauche der Jugend"/>
    <s v="Körner, Heinrich"/>
    <s v="Kinder- und Jugendbücher"/>
    <s v="Steiner"/>
    <x v="0"/>
    <s v="PPN770969631"/>
    <x v="1321"/>
    <s v="http://resolver.staatsbibliothek-berlin.de/SBB00010A2400000000"/>
    <s v="ger"/>
    <s v="1805"/>
    <x v="0"/>
    <s v="Winterthur"/>
    <s v="empty"/>
    <x v="0"/>
  </r>
  <r>
    <s v="Der kleine Taschenspieler und Magiker, oder deutliche Anweisung verschiedene Taschenspielerkünste und magische Täuschungen mit wenigen Kosten zu machen; Zur Unterhaltung und Belehrung über manches Unerklärbarscheinende der natürlichen Magie"/>
    <s v="Kerndoerffer, Heinrich August"/>
    <s v="Kinder- und Jugendbücher; Historische Drucke"/>
    <s v="Friese"/>
    <x v="0"/>
    <s v="PPN76673188X"/>
    <x v="1322"/>
    <s v="http://resolver.staatsbibliothek-berlin.de/SBB0000F0C500000000"/>
    <s v="ger"/>
    <s v="1820"/>
    <x v="0"/>
    <s v="Piona"/>
    <s v="empty"/>
    <x v="0"/>
  </r>
  <r>
    <s v="Gesundheits-Katechismus zum Gebrauche in den Schulen und beym häuslichen Unterrichte; Mit 4 Holzschnitten"/>
    <s v="Faust, Bernhard Christoph"/>
    <s v="Kinder- und Jugendbücher; Historische Drucke"/>
    <s v="Kummer"/>
    <x v="0"/>
    <s v="PPN757118534"/>
    <x v="1323"/>
    <s v="http://resolver.staatsbibliothek-berlin.de/SBB0000ECE300000000"/>
    <s v="ger"/>
    <s v="1802"/>
    <x v="0"/>
    <s v="Leipzig"/>
    <s v="empty"/>
    <x v="0"/>
  </r>
  <r>
    <s v="Chemische Plaudereien; für 10- bis 14jährige Schüler aller Schulgattungen"/>
    <s v="Wunder, L."/>
    <s v="Kinder- und Jugendbücher"/>
    <s v="Teubner"/>
    <x v="0"/>
    <s v="PPN741707314"/>
    <x v="1324"/>
    <s v="http://resolver.staatsbibliothek-berlin.de/SBB0000D04B00000000"/>
    <s v="ger"/>
    <s v="1913"/>
    <x v="0"/>
    <s v="Berlin; Leipzig"/>
    <s v="https://content.staatsbibliothek-berlin.de/dc/741707314.ocr.zip"/>
    <x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x v="0"/>
    <s v="PPN742710181"/>
    <x v="1325"/>
    <s v="http://resolver.staatsbibliothek-berlin.de/SBB0000D2AC00000000"/>
    <s v="ger"/>
    <s v="1865"/>
    <x v="0"/>
    <s v="Leipzig"/>
    <s v="https://content.staatsbibliothek-berlin.de/dc/742710181.ocr.zip"/>
    <x v="1"/>
  </r>
  <r>
    <s v="Im Hochgebirge; tiergeographische Charakterbilder ; mit 27 Abb."/>
    <s v="Keller, Konrad"/>
    <s v="Kinder- und Jugendbücher; Historische Drucke"/>
    <s v="Quelle &amp; Meyer"/>
    <x v="0"/>
    <s v="PPN742443159"/>
    <x v="1326"/>
    <s v="http://resolver.staatsbibliothek-berlin.de/SBB0000D17900000000"/>
    <s v="ger"/>
    <s v="1911"/>
    <x v="0"/>
    <s v="Leipzig"/>
    <s v="https://content.staatsbibliothek-berlin.de/dc/742443159.ocr.zip"/>
    <x v="1"/>
  </r>
  <r>
    <s v="Das Blumen-Alphabet; ein System, mit welchem irgend ein Name oder eine Zahl durch die Vermittelung von Blumen oder Blättern von sechs verschiedenen Farben oder Formen deutlich ausgedrückt werden kann"/>
    <s v="S., J."/>
    <s v="Kinder- und Jugendbücher"/>
    <s v="Meinhold"/>
    <x v="0"/>
    <s v="PPN745161839"/>
    <x v="1327"/>
    <s v="http://resolver.staatsbibliothek-berlin.de/SBB0000D61D00000000"/>
    <s v="ger"/>
    <s v="1881"/>
    <x v="0"/>
    <s v="Dresden"/>
    <s v="https://content.staatsbibliothek-berlin.de/dc/745161839.ocr.zip"/>
    <x v="1"/>
  </r>
  <r>
    <s v="Das Nützlichste aus Naturgeschichte; mit einer kurzen Anweisung, wie und wozu die wichtigsten Naturprodukte benutzt werden können ; ein Buch für die Schuljugend"/>
    <s v="Scholz, F. P."/>
    <s v="Kinder- und Jugendbücher"/>
    <s v="Barth"/>
    <x v="0"/>
    <s v="PPN746286252"/>
    <x v="1328"/>
    <s v="http://resolver.staatsbibliothek-berlin.de/SBB0000D88400000000"/>
    <s v="ger"/>
    <s v="1806"/>
    <x v="0"/>
    <s v="Breslau"/>
    <s v="empty"/>
    <x v="0"/>
  </r>
  <r>
    <s v="Jo. Amos Comenius; Graeco Latinus Usui Studiosae Juventutis Accommodatus"/>
    <s v="Comenius, Johann Amos"/>
    <s v="Kinder- und Jugendbücher; Historische Drucke"/>
    <s v="Binz"/>
    <x v="0"/>
    <s v="PPN768253020"/>
    <x v="1329"/>
    <s v="http://resolver.staatsbibliothek-berlin.de/SBB0000F5FD00000000"/>
    <s v="lat"/>
    <s v="1802"/>
    <x v="0"/>
    <s v="Vindobonae"/>
    <s v="empty"/>
    <x v="0"/>
  </r>
  <r>
    <s v="Kleine leichte und angenehme Kinderspiele zur gesellschaftlichen Unterhaltung; Ein Taschenbuch für Kinder der gebildeten Stände aufs Jahr 1811 ; mit 4 Kupfern u. Holzschnitten"/>
    <s v="Weinrauch, Caspar; Claudius, Georg Karl"/>
    <s v="Kinder- und Jugendbücher"/>
    <s v="Hinrichs"/>
    <x v="0"/>
    <s v="PPN770088910"/>
    <x v="1330"/>
    <s v="http://resolver.staatsbibliothek-berlin.de/SBB000102B800000000"/>
    <s v="ger"/>
    <s v="1811"/>
    <x v="0"/>
    <s v="Leipzig"/>
    <s v="empty"/>
    <x v="0"/>
  </r>
  <r>
    <s v="Naturgeschichte für Kinder"/>
    <s v="Meyer, F. A. A.; Raff, Georg Christian"/>
    <s v="Kinder- und Jugendbücher"/>
    <s v="Fleischhauer u. Spohn"/>
    <x v="0"/>
    <s v="PPN76907619X"/>
    <x v="1331"/>
    <s v="http://resolver.staatsbibliothek-berlin.de/SBB0000F84100000000"/>
    <s v="ger"/>
    <s v="1835"/>
    <x v="0"/>
    <s v="Reutlingen"/>
    <s v="empty"/>
    <x v="0"/>
  </r>
  <r>
    <s v="Inventions et découvertes ou les curieuses origines"/>
    <s v="Soulange, Ernest"/>
    <s v="Kinder- und Jugendbücher"/>
    <s v="Mame"/>
    <x v="0"/>
    <s v="PPN77047196X"/>
    <x v="1332"/>
    <s v="http://resolver.staatsbibliothek-berlin.de/SBB000104B300000000"/>
    <s v="fre"/>
    <s v="1859"/>
    <x v="0"/>
    <s v="Tours"/>
    <s v="https://content.staatsbibliothek-berlin.de/dc/77047196X.ocr.zip"/>
    <x v="1"/>
  </r>
  <r>
    <s v="Die Jagdlust; Ein unterhaltendes Bilderbuch für die Jugend, enthaltend die Art und Weise das vorzüglichste inländische Wild zu jagen und zu fangen, nebst vielen kurzweiligen Jagd-Anekdoten ; (Mit 12 color. Darst. von Jagden)"/>
    <s v="Chimani, Leopold"/>
    <s v="Kinder- und Jugendbücher; Historische Drucke"/>
    <s v="Müller"/>
    <x v="0"/>
    <s v="PPN76657170X"/>
    <x v="1333"/>
    <s v="http://resolver.staatsbibliothek-berlin.de/SBB0000EFCB00000000"/>
    <s v="ger"/>
    <s v="1820"/>
    <x v="0"/>
    <s v="Wien"/>
    <s v="empty"/>
    <x v="0"/>
  </r>
  <r>
    <s v="Tagebuch des Naturfreundes; Bilder und Skizzen aus dem kreisenden Wechsel der Jahreszeiten ; zur Veredlung jugendlicher Gemüther und Vergnügung empfindender Herzen"/>
    <s v="Ebersberg, Josef Sigmund"/>
    <s v="Kinder- und Jugendbücher; Historische Drucke"/>
    <s v="Grund"/>
    <x v="0"/>
    <s v="PPN74973244X"/>
    <x v="1334"/>
    <s v="http://resolver.staatsbibliothek-berlin.de/SBB0000E07200000000"/>
    <s v="ger"/>
    <s v="1840"/>
    <x v="0"/>
    <s v="Wien"/>
    <s v="empty"/>
    <x v="0"/>
  </r>
  <r>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Barth, Ernst; Niederley, W."/>
    <s v="Kinder- und Jugendbücher"/>
    <s v="Velhagen &amp; Klasing"/>
    <x v="0"/>
    <s v="PPN745445284"/>
    <x v="1335"/>
    <s v="http://resolver.staatsbibliothek-berlin.de/SBB0000D6B900000000"/>
    <s v="ger"/>
    <s v="1903"/>
    <x v="0"/>
    <s v="Bielefeld [u.a.]"/>
    <s v="https://content.staatsbibliothek-berlin.de/dc/745445284.ocr.zip"/>
    <x v="1"/>
  </r>
  <r>
    <s v="Uncle Philips Conversations with children"/>
    <s v="Hawks, Francis Lister"/>
    <s v="Kinder- und Jugendbücher; Historische Drucke"/>
    <s v="Tegg"/>
    <x v="0"/>
    <s v="PPN751157759"/>
    <x v="1336"/>
    <s v="http://resolver.staatsbibliothek-berlin.de/SBB0000E4E100000000"/>
    <s v="eng"/>
    <s v="1836"/>
    <x v="0"/>
    <s v="London"/>
    <s v="empty"/>
    <x v="0"/>
  </r>
  <r>
    <s v="The world's fair or, children's prize gift book of the great exhibition of 1851; Descr. the beautiful inv. and manufactures exh. therein; with pretty stories about the people who have made and sent them, and how they live when at home"/>
    <m/>
    <s v="Kinder- und Jugendbücher; Historische Drucke"/>
    <s v="Dean [usw.]"/>
    <x v="0"/>
    <s v="PPN756347904"/>
    <x v="1337"/>
    <s v="http://resolver.staatsbibliothek-berlin.de/SBB0000EA5600000000"/>
    <s v="eng"/>
    <s v="1851"/>
    <x v="0"/>
    <s v="London"/>
    <s v="https://content.staatsbibliothek-berlin.de/dc/756347904.ocr.zip"/>
    <x v="1"/>
  </r>
  <r>
    <s v="Vierhundert Räthsel und Charaden für Kinder von 10-14 Jahren; Zu erheiternden Denkübungen in Schulen und zu angenehmer und nützlicher Unterhaltung in häuslichen Kreisen. Nebst einem Anhang von 60 für denselben Zweck passenden Rechnungs-Beispielen"/>
    <s v="Bossert, G. F."/>
    <s v="Kinder- und Jugendbücher; Historische Drucke"/>
    <s v="Dannheimer"/>
    <x v="0"/>
    <s v="PPN767433092"/>
    <x v="1338"/>
    <s v="http://resolver.staatsbibliothek-berlin.de/SBB0000F37700000000"/>
    <s v="ger"/>
    <s v="1841"/>
    <x v="0"/>
    <s v="Eßlingen"/>
    <s v="empty"/>
    <x v="0"/>
  </r>
  <r>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Ursinus, Joh. Henricus"/>
    <s v="Kinder- und Jugendbücher; Historische Drucke"/>
    <s v="Hermsdorfius; Wustius"/>
    <x v="0"/>
    <s v="PPN767850289"/>
    <x v="1339"/>
    <s v="http://resolver.staatsbibliothek-berlin.de/SBB0000F46800000000"/>
    <s v="lat"/>
    <s v="1670"/>
    <x v="4"/>
    <s v="Francofurti; Francofurti"/>
    <s v="empty"/>
    <x v="0"/>
  </r>
  <r>
    <s v="Der Lehrmeister oder ein allgemeines System der Erziehung, worinne die ersten Grundsätze einer feinen Gelehrsamkeit vorgetragen werden"/>
    <s v="Teubern, Hans Ernst; Schröckh, Matthias; Ebert, Johann Jacob; Dodsley, Robert"/>
    <s v="Kinder- und Jugendbücher"/>
    <s v="Heinsius"/>
    <x v="2"/>
    <s v="PPN770173209"/>
    <x v="1340"/>
    <s v="http://resolver.staatsbibliothek-berlin.de/SBB0001035800020000"/>
    <s v="ger"/>
    <s v="1783"/>
    <x v="0"/>
    <s v="Leipzig"/>
    <s v="empty"/>
    <x v="0"/>
  </r>
  <r>
    <s v="Beiträge zur angenehmen und nützlichen Beschäftigung für Knaben"/>
    <s v="Montfort, A. G."/>
    <s v="Kinder- und Jugendbücher; Historische Drucke"/>
    <s v="Jansen"/>
    <x v="2"/>
    <s v="PPN767228383"/>
    <x v="1341"/>
    <s v="http://resolver.staatsbibliothek-berlin.de/SBB0000F32C00020000"/>
    <s v="ger"/>
    <s v="1856"/>
    <x v="0"/>
    <s v="Weimar"/>
    <s v="https://content.staatsbibliothek-berlin.de/dc/767228383.ocr.zip"/>
    <x v="1"/>
  </r>
  <r>
    <s v="Of pneumatics"/>
    <s v="Joyce, Jeremiah"/>
    <s v="Kinder- und Jugendbücher; Historische Drucke"/>
    <s v="Johnson"/>
    <x v="2"/>
    <s v="PPN746628730"/>
    <x v="1342"/>
    <s v="http://resolver.staatsbibliothek-berlin.de/SBB0000DB7400020000"/>
    <s v="eng"/>
    <s v="1809"/>
    <x v="0"/>
    <s v="London"/>
    <s v="empty"/>
    <x v="0"/>
  </r>
  <r>
    <s v="Amphibien, Fische, Insekten und Wuermer"/>
    <s v="Haas, Meno; Study, ...; Wilmsen, F. P."/>
    <s v="Kinder- und Jugendbücher; Historische Drucke"/>
    <s v="Amelang"/>
    <x v="2"/>
    <s v="PPN751416673"/>
    <x v="1343"/>
    <s v="http://resolver.staatsbibliothek-berlin.de/SBB0000E58800020000"/>
    <s v="ger"/>
    <s v="1831"/>
    <x v="0"/>
    <s v="Berlin"/>
    <s v="empty"/>
    <x v="0"/>
  </r>
  <r>
    <s v="Beiträge zur angenehmen und nützlichen Beschäftigung für Knaben"/>
    <s v="Montfort, A. G."/>
    <s v="Kinder- und Jugendbücher; Historische Drucke"/>
    <s v="Jansen"/>
    <x v="2"/>
    <s v="PPN767227921"/>
    <x v="1344"/>
    <s v="http://resolver.staatsbibliothek-berlin.de/SBB0000F32C00010000"/>
    <s v="ger"/>
    <s v="1856"/>
    <x v="0"/>
    <s v="Weimar"/>
    <s v="https://content.staatsbibliothek-berlin.de/dc/767227921.ocr.zip"/>
    <x v="1"/>
  </r>
  <r>
    <s v="Die Welt in Bildern; vorzüglich zum Vergnügen und Unterricht der Jugend"/>
    <s v="Baumeister, Joseph Anton Ignaz"/>
    <s v="Kinder- und Jugendbücher"/>
    <s v="Baumeister"/>
    <x v="1"/>
    <s v="PPN77107848X"/>
    <x v="1345"/>
    <s v="http://resolver.staatsbibliothek-berlin.de/SBB00010DC900000000"/>
    <s v="ger"/>
    <s v="1788"/>
    <x v="0"/>
    <s v="Wien"/>
    <s v="empty"/>
    <x v="0"/>
  </r>
  <r>
    <s v="Unterhaltungen eines Landschullehrers mit seinen Kindern auf Spatziergängen und in der Schule über merkwürdige Wörter und Sachen aus der Natur und dem gemeinen Leben"/>
    <s v="Wolffram, Johann Christian"/>
    <s v="Kinder- und Jugendbücher; Historische Drucke"/>
    <s v="Erziehungsanstalt"/>
    <x v="2"/>
    <s v="PPN769910491"/>
    <x v="1346"/>
    <s v="http://resolver.staatsbibliothek-berlin.de/SBB0001022700010000"/>
    <s v="ger"/>
    <s v="1794"/>
    <x v="0"/>
    <s v="Schnepfenthal"/>
    <s v="empty"/>
    <x v="0"/>
  </r>
  <r>
    <s v="Der aufrichtige Kalendermann; Ein gar kurioses und nützliches Buch ; Für die Jugend und den gemeinen Bürger und Bauersmann"/>
    <s v="Schmidt, Joseph; Steinbeck, Christoph Gottlieb"/>
    <s v="Historische Drucke; Kinder- und Jugendbücher; VD18 digital"/>
    <s v="Fleischer"/>
    <x v="2"/>
    <s v="PPN825948096"/>
    <x v="1347"/>
    <s v="http://resolver.staatsbibliothek-berlin.de/SBB0000F06900020000"/>
    <s v="ger"/>
    <s v="1804"/>
    <x v="7"/>
    <s v="Leipzig"/>
    <s v="empty"/>
    <x v="0"/>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s v="Bibelanstalt"/>
    <x v="0"/>
    <s v="PPN812324854"/>
    <x v="1348"/>
    <s v="http://resolver.staatsbibliothek-berlin.de/SBB0001883600000000"/>
    <s v="ger"/>
    <s v="1790"/>
    <x v="2"/>
    <s v="[S.l.]"/>
    <s v="empty"/>
    <x v="0"/>
  </r>
  <r>
    <s v="Neue Bilder Gallerie für junge Söhne und Töchter zur angenehmen und nützlichen Selbstbeschäftigung aus dem Reiche der Natur, Kunst, Sitten, und des gemeinen Lebens"/>
    <m/>
    <s v="Historische Drucke; Kinder- und Jugendbücher; Pädagogik; VD18 digital"/>
    <m/>
    <x v="3"/>
    <s v="PPN826095550"/>
    <x v="1349"/>
    <m/>
    <s v="ger"/>
    <s v="1798"/>
    <x v="2"/>
    <m/>
    <s v="empty"/>
    <x v="0"/>
  </r>
  <r>
    <s v="Erdbeschreibung von Kursachsen und den iezt dazu gehörenden Ländern; für die Jugend"/>
    <s v="Merkel, Dankegott Immanuel"/>
    <s v="Kinder- und Jugendbücher; VD18 digital; Historische Drucke"/>
    <s v="Barth"/>
    <x v="1"/>
    <s v="PPN770890776"/>
    <x v="1350"/>
    <s v="http://resolver.staatsbibliothek-berlin.de/SBB0001074800000000"/>
    <s v="ger"/>
    <s v="1796"/>
    <x v="1"/>
    <s v="Leipzig"/>
    <s v="empty"/>
    <x v="0"/>
  </r>
  <r>
    <s v="Erdbeschreibung von Kursachsen und den iezt dazu gehörenden Ländern"/>
    <s v="Merkel, Dankegott Immanuel"/>
    <s v="Historische Drucke; Kinder- und Jugendbücher; VD18 digital"/>
    <s v="Barth"/>
    <x v="2"/>
    <s v="PPN1010842528"/>
    <x v="1351"/>
    <s v="http://resolver.staatsbibliothek-berlin.de/SBB0001074800040000"/>
    <s v="ger"/>
    <s v="1798"/>
    <x v="2"/>
    <s v="Leipzig"/>
    <s v="empty"/>
    <x v="0"/>
  </r>
  <r>
    <s v="Naturgeschichte für Kinder; Mit Elf Kupffer-Tafeln"/>
    <s v="Raff, Georg Christian"/>
    <s v="Kinder- und Jugendbücher; Historische Drucke; VD18 digital"/>
    <s v="Dieterich"/>
    <x v="0"/>
    <s v="PPN751257656"/>
    <x v="1352"/>
    <s v="http://resolver.staatsbibliothek-berlin.de/SBB0000E52600000000"/>
    <s v="ger"/>
    <s v="1778"/>
    <x v="1"/>
    <s v="Göttingen"/>
    <s v="empty"/>
    <x v="0"/>
  </r>
  <r>
    <s v="Der hundertjährige Kalender ohne Schnurpfeifereien; Ein Volksbuch"/>
    <s v="Steinbeck, Christoph Gottlieb"/>
    <s v="Kinder- und Jugendbücher; Historische Drucke; VD18 digital"/>
    <s v="Expedition der deutschen Volkszeitung und Heinsius"/>
    <x v="2"/>
    <s v="PPN766682218"/>
    <x v="1353"/>
    <s v="http://resolver.staatsbibliothek-berlin.de/SBB0000F06900010000"/>
    <s v="ger"/>
    <s v="1795"/>
    <x v="1"/>
    <s v="Gera"/>
    <s v="empty"/>
    <x v="0"/>
  </r>
  <r>
    <s v="Neue Bilder Gallerie für junge Söhne und Töchter zur angenehmen und nützlichen Selbstbeschäftigung aus dem Reiche der Natur, Kunst, Sitten, und des gemeinen Lebens"/>
    <m/>
    <s v="Historische Drucke; Kinder- und Jugendbücher; Pädagogik; VD18 digital"/>
    <m/>
    <x v="3"/>
    <s v="PPN82603893X"/>
    <x v="1354"/>
    <m/>
    <s v="ger"/>
    <s v="1795"/>
    <x v="2"/>
    <m/>
    <s v="empty"/>
    <x v="0"/>
  </r>
  <r>
    <s v="Illustriertes Spielbuch für Mädchen; unterhaltende und anregende Belustigungen, Spiele und Beschäftigungen für Körper und Geist, im Zimmer sowie im Freien"/>
    <s v="Leske, Marie"/>
    <s v="Kinder- und Jugendbücher"/>
    <s v="Spamer"/>
    <x v="0"/>
    <s v="PPN745437567"/>
    <x v="1355"/>
    <s v="http://resolver.staatsbibliothek-berlin.de/SBB0000D6B100000000"/>
    <s v="ger"/>
    <s v="1892"/>
    <x v="0"/>
    <s v="Leipzig"/>
    <s v="https://content.staatsbibliothek-berlin.de/dc/745437567.ocr.zip"/>
    <x v="1"/>
  </r>
  <r>
    <s v="Das Menschengeschlecht und die Thierwelt; in Bildern mit erläuterndem und belehrendem Texte für Schule und Haus"/>
    <s v="Driendl, Thomas"/>
    <s v="Kinder- und Jugendbücher; Historische Drucke"/>
    <s v="Driendl"/>
    <x v="0"/>
    <s v="PPN770468993"/>
    <x v="1356"/>
    <s v="http://resolver.staatsbibliothek-berlin.de/SBB000104AD00000000"/>
    <s v="ger"/>
    <s v="1855"/>
    <x v="0"/>
    <s v="München"/>
    <s v="https://content.staatsbibliothek-berlin.de/dc/770468993.ocr.zip"/>
    <x v="1"/>
  </r>
  <r>
    <s v="Aëroplandrachen; ausführliche Anleitung zur Selbstherstellung von Aëroplandrachen für grössere Knaben"/>
    <s v="Jakubek, R.; Tauber, Th."/>
    <s v="Kinder- und Jugendbücher; Historische Drucke"/>
    <s v="Maier"/>
    <x v="0"/>
    <s v="PPN745604862"/>
    <x v="1357"/>
    <s v="http://resolver.staatsbibliothek-berlin.de/SBB0000D71200000000"/>
    <s v="ger"/>
    <s v="1911"/>
    <x v="0"/>
    <s v="Ravensburg"/>
    <s v="https://content.staatsbibliothek-berlin.de/dc/745604862.ocr.zip"/>
    <x v="1"/>
  </r>
  <r>
    <s v="Was ein kleines Mädchen wissen muß"/>
    <s v="Gizycki, P.; Wood-Allen, Mary"/>
    <s v="Kinder- und Jugendbücher; Historische Drucke"/>
    <s v="Witt"/>
    <x v="0"/>
    <s v="PPN744077451"/>
    <x v="1358"/>
    <s v="http://resolver.staatsbibliothek-berlin.de/SBB0000D54000000000"/>
    <s v="ger"/>
    <s v="1910"/>
    <x v="0"/>
    <s v="Berlin"/>
    <s v="https://content.staatsbibliothek-berlin.de/dc/744077451.ocr.zip"/>
    <x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x v="0"/>
    <s v="PPN745122655"/>
    <x v="1359"/>
    <s v="http://resolver.staatsbibliothek-berlin.de/SBB0000D5A700000000"/>
    <s v="ger"/>
    <s v="1891"/>
    <x v="0"/>
    <s v="Bielefeld [u.a.]"/>
    <s v="https://content.staatsbibliothek-berlin.de/dc/745122655.ocr.zip"/>
    <x v="1"/>
  </r>
  <r>
    <s v="Wie Gritli haushalten lernt"/>
    <s v="Coradi-Stahl, Emma"/>
    <s v="Kinder- und Jugendbücher; Historische Drucke"/>
    <s v="Rascher"/>
    <x v="1"/>
    <s v="PPN746058721"/>
    <x v="1360"/>
    <s v="http://resolver.staatsbibliothek-berlin.de/SBB0000D80900000000"/>
    <s v="ger"/>
    <s v="1909"/>
    <x v="0"/>
    <s v="Zürich"/>
    <s v="empty"/>
    <x v="0"/>
  </r>
  <r>
    <s v="Der aufrichtige Kalendermann; Ein gar kurioses und nützliches Buch ; Für die Jugend und den gemeinen Bürger und Bauersmann"/>
    <s v="Schmidt, Joseph; Steinbeck, Christoph Gottlieb"/>
    <s v="Historische Drucke; Kinder- und Jugendbücher; VD18 digital"/>
    <s v="Fleischer"/>
    <x v="2"/>
    <s v="PPN825948096"/>
    <x v="1347"/>
    <s v="http://resolver.staatsbibliothek-berlin.de/SBB0000F06900020000"/>
    <s v="ger"/>
    <s v="1804"/>
    <x v="7"/>
    <s v="Leipzig"/>
    <s v="empty"/>
    <x v="0"/>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s v="Bibelanstalt"/>
    <x v="0"/>
    <s v="PPN812324854"/>
    <x v="1348"/>
    <s v="http://resolver.staatsbibliothek-berlin.de/SBB0001883600000000"/>
    <s v="ger"/>
    <s v="1790"/>
    <x v="2"/>
    <s v="[S.l.]"/>
    <s v="empty"/>
    <x v="0"/>
  </r>
  <r>
    <s v="Neue Bilder Gallerie für junge Söhne und Töchter zur angenehmen und nützlichen Selbstbeschäftigung aus dem Reiche der Natur, Kunst, Sitten, und des gemeinen Lebens"/>
    <m/>
    <s v="Historische Drucke; Kinder- und Jugendbücher; Pädagogik; VD18 digital"/>
    <m/>
    <x v="3"/>
    <s v="PPN826095550"/>
    <x v="1349"/>
    <m/>
    <s v="ger"/>
    <s v="1798"/>
    <x v="2"/>
    <m/>
    <s v="empty"/>
    <x v="0"/>
  </r>
  <r>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Pescheck, Christian"/>
    <s v="Historische Drucke; Kinder- und Jugendbücher; Geschichte / Ethnographie / Geographie; VD18 digital"/>
    <s v="Richter"/>
    <x v="0"/>
    <s v="PPN804980780"/>
    <x v="1361"/>
    <s v="http://resolver.staatsbibliothek-berlin.de/SBB0001798B00000000"/>
    <s v="ger"/>
    <s v="1735"/>
    <x v="2"/>
    <s v="Budißin"/>
    <s v="empty"/>
    <x v="0"/>
  </r>
  <r>
    <s v="Taschenbuch der Erfindungen; zur Belehrung und angenehmen Unterhaltung für Kinder"/>
    <m/>
    <s v="Kinder- und Jugendbücher; Historische Drucke; VD18 digital"/>
    <s v="Sommer"/>
    <x v="0"/>
    <s v="PPN770182984"/>
    <x v="1362"/>
    <s v="http://resolver.staatsbibliothek-berlin.de/SBB0001035B00000000"/>
    <s v="ger"/>
    <s v="1796"/>
    <x v="1"/>
    <s v="Leipzig"/>
    <s v="empty"/>
    <x v="0"/>
  </r>
  <r>
    <s v="Kleine Topographie für die Jugend"/>
    <m/>
    <s v="Historische Drucke; Kinder- und Jugendbücher; Geschichte / Ethnographie / Geographie; VD18 digital"/>
    <s v="Stoy"/>
    <x v="0"/>
    <s v="PPN803524374"/>
    <x v="1363"/>
    <s v="http://resolver.staatsbibliothek-berlin.de/SBB000178FB00000000"/>
    <s v="ger"/>
    <s v="1780"/>
    <x v="2"/>
    <s v="Nürnberg"/>
    <s v="empty"/>
    <x v="0"/>
  </r>
  <r>
    <s v="Naturgeschichte für Kinder, von M. Georg Christian Raff, ordentlicher Lehrer der Geschichte und Geographie auf dem Lyceum zu Göttingen. Mit Vierzehn Kupfertafeln"/>
    <s v="Raff, Georg Christian"/>
    <s v="Historische Drucke; Kinder- und Jugendbücher; Naturwissenschaften / Mathematik; VD18 digital"/>
    <s v="Schramm und Balz"/>
    <x v="0"/>
    <s v="PPN803798660"/>
    <x v="1364"/>
    <s v="http://resolver.staatsbibliothek-berlin.de/SBB0001793900000000"/>
    <s v="ger"/>
    <s v="1787"/>
    <x v="2"/>
    <s v="Tübingen"/>
    <s v="empty"/>
    <x v="0"/>
  </r>
  <r>
    <s v="Werkstätte der Kinder"/>
    <s v="Blasche, Bernhard Heinrich"/>
    <s v="Historische Drucke; Kinder- und Jugendbücher; VD18 digital"/>
    <s v="Perthes"/>
    <x v="2"/>
    <s v="PPN822170183"/>
    <x v="1365"/>
    <s v="http://resolver.staatsbibliothek-berlin.de/SBB0001998C00010000"/>
    <s v="ger"/>
    <s v="1800"/>
    <x v="2"/>
    <s v="Gotha"/>
    <s v="empty"/>
    <x v="0"/>
  </r>
  <r>
    <s v="Versuch eines Elementarbuches für Kinder durch Abbildung der merkwürdigsten Dinge und derselben deutschen, lateinischen, französischen und italiänischen Benennungen"/>
    <s v="Seybold, Johann Georg"/>
    <s v="Historische Drucke; Kinder- und Jugendbücher; Sprachen / Literaturen; VD18 digital"/>
    <s v="Raspe"/>
    <x v="0"/>
    <s v="PPN823352676"/>
    <x v="1366"/>
    <s v="http://resolver.staatsbibliothek-berlin.de/SBB00019A8400000000"/>
    <s v="ita"/>
    <s v="1770"/>
    <x v="2"/>
    <s v="Nürnberg"/>
    <s v="empty"/>
    <x v="0"/>
  </r>
  <r>
    <s v="Werkstätte der Kinder; Ein Handbuch für Eltern und Erzieher, zu zweckmäßiger Beschäftigung ihrer Kinder und Zöglinge"/>
    <s v="Blasche, Bernhard Heinrich"/>
    <s v="Historische Drucke; Kinder- und Jugendbücher; VD18 digital"/>
    <s v="Perthes"/>
    <x v="1"/>
    <s v="PPN82216874X"/>
    <x v="1367"/>
    <s v="http://resolver.staatsbibliothek-berlin.de/SBB0001998C00000000"/>
    <s v="ger"/>
    <s v="1800"/>
    <x v="2"/>
    <s v="Gotha"/>
    <s v="empty"/>
    <x v="0"/>
  </r>
  <r>
    <s v="Werkstätte der Kinder; Ein Handbuch für Eltern und Erzieher, zu zweckmäßiger Beschäftigung ihrer Kinder und Zöglinge"/>
    <s v="Blasche, Bernhard Heinrich"/>
    <s v="Historische Drucke; Kinder- und Jugendbücher; VD18 digital"/>
    <s v="Perthes"/>
    <x v="2"/>
    <s v="PPN822172267"/>
    <x v="1368"/>
    <s v="http://resolver.staatsbibliothek-berlin.de/SBB0001998C00030000"/>
    <s v="ger"/>
    <s v="1802"/>
    <x v="1"/>
    <s v="Gotha"/>
    <s v="empty"/>
    <x v="0"/>
  </r>
  <r>
    <s v="Der aufrichtige Kalendermann; Ein gar kurioses und nützliches Buch ; Für die Jugend und den gemeinen Bürger und Bauersmann"/>
    <s v="Steinbeck, Christoph Gottlieb"/>
    <s v="Historische Drucke; Kinder- und Jugendbücher"/>
    <s v="Steinbeck; Fleischer [in Komm.]; Rothe [in Komm.]"/>
    <x v="1"/>
    <s v="PPN766681289"/>
    <x v="1369"/>
    <s v="http://resolver.staatsbibliothek-berlin.de/SBB0000F06900000000"/>
    <s v="ger"/>
    <s v="1795"/>
    <x v="2"/>
    <s v="Langenberg ohnweit Gera; Leipzig; Gera"/>
    <s v="empty"/>
    <x v="0"/>
  </r>
  <r>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Bockshammer, Johann Christian"/>
    <s v="Historische Drucke; Kinder- und Jugendbücher; VD18 digital"/>
    <s v="Wever"/>
    <x v="0"/>
    <s v="PPN819412740"/>
    <x v="1370"/>
    <s v="http://resolver.staatsbibliothek-berlin.de/SBB0001944C00000000"/>
    <s v="ger"/>
    <s v="1784"/>
    <x v="2"/>
    <s v="Berlin"/>
    <s v="empty"/>
    <x v="0"/>
  </r>
  <r>
    <s v="Werkstätte der Kinder; Ein Handbuch für Eltern und Erzieher, zu zweckmäßiger Beschäftigung ihrer Kinder und Zöglinge"/>
    <s v="Blasche, Bernhard Heinrich"/>
    <s v="Historische Drucke; Kinder- und Jugendbücher; VD18 digital"/>
    <s v="Perthes"/>
    <x v="2"/>
    <s v="PPN822171236"/>
    <x v="1371"/>
    <s v="http://resolver.staatsbibliothek-berlin.de/SBB0001998C00020000"/>
    <s v="ger"/>
    <s v="1801"/>
    <x v="1"/>
    <s v="Gotha"/>
    <s v="empty"/>
    <x v="0"/>
  </r>
  <r>
    <s v="Kurzer Inbegriff aller Wissenschaften zum Gebrauch der Kinder von sechs bis zwölf Jahren"/>
    <m/>
    <s v="Historische Drucke; Kinder- und Jugendbücher; VD18 digital"/>
    <s v="Horvath"/>
    <x v="0"/>
    <s v="PPN823055957"/>
    <x v="1372"/>
    <s v="http://resolver.staatsbibliothek-berlin.de/SBB00019A4700000000"/>
    <s v="ger"/>
    <s v="1782"/>
    <x v="2"/>
    <s v="Potsdam"/>
    <s v="empty"/>
    <x v="0"/>
  </r>
  <r>
    <s v="Neue Bilder Gallerie für junge Söhne und Töchter zur angenehmen und nützlichen Selbstbeschäftigung aus dem Reiche der Natur, Kunst, Sitten, und des gemeinen Lebens"/>
    <m/>
    <s v="Historische Drucke; Kinder- und Jugendbücher; Pädagogik; VD18 digital"/>
    <m/>
    <x v="3"/>
    <s v="PPN826263143"/>
    <x v="1373"/>
    <m/>
    <s v="ger"/>
    <s v="1805"/>
    <x v="2"/>
    <m/>
    <s v="empty"/>
    <x v="0"/>
  </r>
  <r>
    <s v="Centuria Ænigmatum Selectorum"/>
    <s v="Ludwig, Johann Christoph"/>
    <s v="Kinder- und Jugendbücher; Historische Drucke; VD18 digital"/>
    <s v="Cöler"/>
    <x v="1"/>
    <s v="PPN669834475"/>
    <x v="1374"/>
    <s v="http://resolver.staatsbibliothek-berlin.de/SBB00014E6000000000"/>
    <s v="ger"/>
    <s v="1746"/>
    <x v="2"/>
    <s v="Franckfurt; Leipzig; Nordhausen"/>
    <s v="empty"/>
    <x v="0"/>
  </r>
  <r>
    <s v="Werkstätte der Kinder; Ein Handbuch für Eltern und Erzieher, zu zweckmäßiger Beschäftigung ihrer Kinder und Zöglinge"/>
    <s v="Blasche, Bernhard Heinrich"/>
    <s v="Historische Drucke; Kinder- und Jugendbücher; VD18 digital"/>
    <s v="Perthes"/>
    <x v="2"/>
    <s v="PPN822173018"/>
    <x v="1375"/>
    <s v="http://resolver.staatsbibliothek-berlin.de/SBB0001998C00040000"/>
    <s v="ger"/>
    <s v="1802"/>
    <x v="1"/>
    <s v="Gotha"/>
    <s v="empty"/>
    <x v="0"/>
  </r>
  <r>
    <s v="Handbuch für Kinder von reiferem Alter; zur Bildung des Verstandes und Herzens"/>
    <m/>
    <s v="Historische Drucke; Kinder- und Jugendbücher; Pädagogik; VD18 digital"/>
    <s v="Monath"/>
    <x v="0"/>
    <s v="PPN801008034"/>
    <x v="1376"/>
    <s v="http://resolver.staatsbibliothek-berlin.de/SBB000177E200000000"/>
    <s v="ger"/>
    <s v="1776"/>
    <x v="2"/>
    <s v="Nürnberg"/>
    <s v="empty"/>
    <x v="0"/>
  </r>
  <r>
    <s v="Zweytes Hundert auserlesener Räthzel; benebst derselben Auflösungen, Erklährungen und nützlichen Moralibus, wie auch einem Anhange auserlesener Merckwürdigkeiten von ausländischen Thieren, Gewächsen, Stauden und andern vermischten Sachen"/>
    <s v="Ludwig, Johann Christoph"/>
    <s v="Kinder- und Jugendbücher; Historische Drucke; VD18 digital"/>
    <s v="Grießbach"/>
    <x v="2"/>
    <s v="PPN770567940"/>
    <x v="1377"/>
    <s v="http://resolver.staatsbibliothek-berlin.de/SBB00014E6000010000"/>
    <s v="ger"/>
    <s v="1748"/>
    <x v="1"/>
    <s v="Leipzig; Franckfurt"/>
    <s v="empty"/>
    <x v="0"/>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x v="0"/>
    <s v="PPN745180493"/>
    <x v="1378"/>
    <s v="http://resolver.staatsbibliothek-berlin.de/SBB0000D63400000000"/>
    <s v="ger"/>
    <s v="1909"/>
    <x v="0"/>
    <s v="Berlin"/>
    <s v="https://content.staatsbibliothek-berlin.de/dc/745180493.ocr.zip"/>
    <x v="1"/>
  </r>
  <r>
    <s v="Amphibien"/>
    <s v="Bertuch, Friedrich Justin"/>
    <s v="Kinder- und Jugendbücher; Historische Drucke"/>
    <s v="Landes-Industrie-Comptoir"/>
    <x v="2"/>
    <s v="PPN756506727"/>
    <x v="1379"/>
    <s v="http://resolver.staatsbibliothek-berlin.de/SBB0000EAA900050000"/>
    <s v="ger"/>
    <s v="1830"/>
    <x v="0"/>
    <s v="Weimar"/>
    <s v="empty"/>
    <x v="0"/>
  </r>
  <r>
    <s v="Contenant ce qui regarde les animaux et les plantes"/>
    <s v="Le Bas, Jacques-Philippe; Pluche, Antoine"/>
    <s v="Kinder- und Jugendbücher; Historische Drucke"/>
    <s v="Knapen"/>
    <x v="2"/>
    <s v="PPN768989388"/>
    <x v="1380"/>
    <s v="http://resolver.staatsbibliothek-berlin.de/SBB0000F7C500010000"/>
    <s v="fre"/>
    <s v="1789"/>
    <x v="0"/>
    <s v="Paris"/>
    <s v="empty"/>
    <x v="0"/>
  </r>
  <r>
    <s v="Le voyageur de la jeunesse dans les quatre paries du monde; ouvrage élémentaire, ..."/>
    <s v="Blanchard, Pierre"/>
    <s v="Kinder- und Jugendbücher"/>
    <s v="Le Prieur"/>
    <x v="1"/>
    <s v="PPN781844932"/>
    <x v="1381"/>
    <s v="http://resolver.staatsbibliothek-berlin.de/SBB0001568200000000"/>
    <s v="fre"/>
    <s v="1804"/>
    <x v="0"/>
    <s v="A Paris"/>
    <s v="empty"/>
    <x v="0"/>
  </r>
  <r>
    <s v="Naturgeschichte des Thier-, Pflanzen- und Mineralreichs; in kolorierten Bildern nebst erläuterndem Text ; [für Schule und Haus]"/>
    <s v="Schubert, Gotthilf Heinrich"/>
    <s v="Kinder- und Jugendbücher"/>
    <s v="Schreiber"/>
    <x v="1"/>
    <s v="PPN74136168X"/>
    <x v="1382"/>
    <s v="http://resolver.staatsbibliothek-berlin.de/SBB0000CFF500000000"/>
    <s v="ger"/>
    <s v="1842"/>
    <x v="0"/>
    <s v="Eßlingen bei Stuttgart"/>
    <s v="empty"/>
    <x v="0"/>
  </r>
  <r>
    <s v="Le spectacle de la nature, ou entretiens sur les particularités de l'histoire naturelle; qui ont paru les plus propres à rendre les jeunes gens curieux, &amp; à leur former l'esprit"/>
    <s v="Pluche, Antoine"/>
    <s v="Kinder- und Jugendbücher; Historische Drucke"/>
    <s v="Knapen"/>
    <x v="1"/>
    <s v="PPN768987938"/>
    <x v="1383"/>
    <s v="http://resolver.staatsbibliothek-berlin.de/SBB0000F7C500000000"/>
    <s v="fre"/>
    <s v="1780"/>
    <x v="0"/>
    <s v="Paris"/>
    <s v="empty"/>
    <x v="0"/>
  </r>
  <r>
    <s v="Enthaltend über 100 durch 12 Bogen Text erläuterte Abbildungen aus der Geschichte, Geographie, Naturgeschichte und andern Merkwürdigkeiten in 12 Heften mit farbigem Umschlag"/>
    <m/>
    <s v="Kinder- und Jugendbücher; Historische Drucke"/>
    <s v="Hellfarth"/>
    <x v="2"/>
    <s v="PPN770506399"/>
    <x v="1384"/>
    <s v="http://resolver.staatsbibliothek-berlin.de/SBB000104E200020000"/>
    <s v="ger"/>
    <s v="1833"/>
    <x v="0"/>
    <s v="Gotha"/>
    <s v="empty"/>
    <x v="0"/>
  </r>
  <r>
    <s v="Weihnachtsnüsse oder 500 neue deutsche Sprichwörter"/>
    <s v="Wander, Karl Friedrich Wilhelm"/>
    <s v="Kinder- und Jugendbücher"/>
    <s v="Nesener in Komm."/>
    <x v="2"/>
    <s v="PPN769983766"/>
    <x v="1385"/>
    <s v="http://resolver.staatsbibliothek-berlin.de/SBB0001026A00010000"/>
    <s v="ger"/>
    <s v="1832"/>
    <x v="0"/>
    <s v="Hirschberg"/>
    <s v="empty"/>
    <x v="0"/>
  </r>
  <r>
    <s v="The Children's encyclopaedia"/>
    <s v="Mee, Arthur"/>
    <s v="Kinder- und Jugendbücher; Historische Drucke"/>
    <s v="Carmelite House"/>
    <x v="2"/>
    <s v="PPN745238335"/>
    <x v="1386"/>
    <s v="http://resolver.staatsbibliothek-berlin.de/SBB0000D67700030000"/>
    <s v="eng"/>
    <s v="1908"/>
    <x v="0"/>
    <s v="London"/>
    <s v="https://content.staatsbibliothek-berlin.de/dc/745238335.ocr.zip"/>
    <x v="1"/>
  </r>
  <r>
    <s v="John Franklin's Reise nach den Küsten des Polarmeeres in den Jahren 1819-1822"/>
    <s v="Franklin, John"/>
    <s v="Kinder- und Jugendbücher"/>
    <s v="Leske"/>
    <x v="2"/>
    <s v="PPN771042833"/>
    <x v="1387"/>
    <s v="http://resolver.staatsbibliothek-berlin.de/SBB00010A8D00010000"/>
    <s v="ger"/>
    <s v="1830"/>
    <x v="0"/>
    <s v="Leipzig [u.a.]"/>
    <s v="empty"/>
    <x v="0"/>
  </r>
  <r>
    <s v="Vorübungen zur Erweckung der Aufmerksamkeit und des Nachdenkens"/>
    <s v="Sulzer, Johann Georg"/>
    <s v="Kinder- und Jugendbücher"/>
    <s v="Nicolai"/>
    <x v="1"/>
    <s v="PPN770489567"/>
    <x v="1388"/>
    <s v="http://resolver.staatsbibliothek-berlin.de/SBB000104D000000000"/>
    <s v="ger"/>
    <s v="1799"/>
    <x v="0"/>
    <s v="Berlin [u.a.]"/>
    <s v="empty"/>
    <x v="0"/>
  </r>
  <r>
    <s v="Rundschau auf den Gebieten der Physik, Chemie, Astronomie und Naturgeschichte"/>
    <s v="Reichenbach, A."/>
    <s v="Kinder- und Jugendbücher"/>
    <s v="Spamer"/>
    <x v="2"/>
    <s v="PPN741112043"/>
    <x v="1389"/>
    <s v="http://resolver.staatsbibliothek-berlin.de/SBB0000CF0300010000"/>
    <s v="ger"/>
    <s v="1885"/>
    <x v="0"/>
    <s v="Leipzig"/>
    <s v="https://content.staatsbibliothek-berlin.de/dc/741112043.ocr.zip"/>
    <x v="1"/>
  </r>
  <r>
    <s v="Die Welt in Bildern"/>
    <s v="Baumeister, Joseph Anton Ignaz; Assner, Franz; Lachenbauer, J.; Mansfeld, Johann; Eberspach, Johann Matthias; Sollerer, J."/>
    <s v="Kinder- und Jugendbücher"/>
    <s v="Baumeister"/>
    <x v="2"/>
    <s v="PPN771232837"/>
    <x v="1390"/>
    <s v="http://resolver.staatsbibliothek-berlin.de/SBB00010DC900010000"/>
    <s v="ger"/>
    <s v="1788"/>
    <x v="0"/>
    <s v="Wien"/>
    <s v="empty"/>
    <x v="0"/>
  </r>
  <r>
    <s v="Études convenables aux demoiselles; a l'usage des écoles et des pensions"/>
    <s v="Mentelle, Edme"/>
    <s v="Kinder- und Jugendbücher; Historische Drucke"/>
    <s v="Bossange, Masson et Besson"/>
    <x v="1"/>
    <s v="PPN767128850"/>
    <x v="1391"/>
    <s v="http://resolver.staatsbibliothek-berlin.de/SBB0000F2B300000000"/>
    <s v="fre"/>
    <s v="1809"/>
    <x v="0"/>
    <s v="Paris"/>
    <s v="empty"/>
    <x v="0"/>
  </r>
  <r>
    <s v="Zum Gebrauch einiger Classen des Königl. Joachimsthalischen Gymnasium"/>
    <s v="Sulzer, Johann Georg"/>
    <s v="Kinder- und Jugendbücher"/>
    <s v="Nicolai"/>
    <x v="2"/>
    <s v="PPN770490190"/>
    <x v="1392"/>
    <s v="http://resolver.staatsbibliothek-berlin.de/SBB000104D000020000"/>
    <s v="ger"/>
    <s v="1817"/>
    <x v="0"/>
    <s v="Berlin"/>
    <s v="empty"/>
    <x v="0"/>
  </r>
  <r>
    <s v="Die vierfüßigen Thiere; mit 64 Abbildungen in Kupfern"/>
    <m/>
    <s v="Kinder- und Jugendbücher"/>
    <s v="Zehe"/>
    <x v="2"/>
    <s v="PPN770442501"/>
    <x v="1393"/>
    <s v="http://resolver.staatsbibliothek-berlin.de/SBB0001048000010000"/>
    <s v="ger"/>
    <s v="1789"/>
    <x v="0"/>
    <s v="Nürnberg"/>
    <s v="empty"/>
    <x v="0"/>
  </r>
  <r>
    <s v="Käfer"/>
    <m/>
    <s v="Kinder- und Jugendbücher"/>
    <m/>
    <x v="2"/>
    <s v="PPN744755018"/>
    <x v="1394"/>
    <s v="http://resolver.staatsbibliothek-berlin.de/SBB0000D56A00040000"/>
    <s v="ger"/>
    <s v="1870"/>
    <x v="0"/>
    <s v="[S.l.]"/>
    <s v="https://content.staatsbibliothek-berlin.de/dc/744755018.ocr.zip"/>
    <x v="1"/>
  </r>
  <r>
    <s v="Le voyageur de la jeunesse dans les quatre paries du monde"/>
    <s v="Blanchard, Pierre"/>
    <s v="Kinder- und Jugendbücher"/>
    <s v="Le Prieur"/>
    <x v="2"/>
    <s v="PPN781858623"/>
    <x v="1395"/>
    <s v="http://resolver.staatsbibliothek-berlin.de/SBB0001568200030000"/>
    <s v="ger"/>
    <s v="1804"/>
    <x v="0"/>
    <s v="A Paris"/>
    <s v="empty"/>
    <x v="0"/>
  </r>
  <r>
    <s v="Bilder-Akademie für die Jugend"/>
    <s v="Stoy, Johann Sigmund; Chodowiecki, Daniel; Schellenberg, Johann Ulrich; Penzel, Johann Georg; Schleuen, ...; Glaßbach, ..."/>
    <s v="Kinder- und Jugendbücher; Historische Drucke"/>
    <m/>
    <x v="2"/>
    <s v="PPN822018594"/>
    <x v="1396"/>
    <s v="http://resolver.staatsbibliothek-berlin.de/SBB0001989C00010000"/>
    <s v="ger"/>
    <s v="1784"/>
    <x v="0"/>
    <s v="Nürnberg"/>
    <s v="empty"/>
    <x v="0"/>
  </r>
  <r>
    <s v="[Saeugethiere und Voegel]"/>
    <s v="Berger, Ferdinand; Study, ...; Wilmsen, Friedrich Philipp"/>
    <s v="Kinder- und Jugendbücher; Historische Drucke"/>
    <s v="Amelang"/>
    <x v="2"/>
    <s v="PPN751415723"/>
    <x v="1397"/>
    <s v="http://resolver.staatsbibliothek-berlin.de/SBB0000E58800010000"/>
    <s v="ger"/>
    <s v="1831"/>
    <x v="0"/>
    <s v="Berlin"/>
    <s v="empty"/>
    <x v="0"/>
  </r>
  <r>
    <s v="Die Vögel und das Feder-Vieh; mit 81 Abbildungen in Kupfern]"/>
    <m/>
    <s v="Kinder- und Jugendbücher"/>
    <s v="Zehe"/>
    <x v="2"/>
    <s v="PPN770443869"/>
    <x v="1398"/>
    <s v="http://resolver.staatsbibliothek-berlin.de/SBB0001048000020000"/>
    <s v="ger"/>
    <s v="1790"/>
    <x v="0"/>
    <s v="Nürnberg"/>
    <s v="empty"/>
    <x v="0"/>
  </r>
  <r>
    <s v="Werke der Allmacht oder Wunder der Natur"/>
    <s v="Scholz, Franz Paul"/>
    <s v="Kinder- und Jugendbücher"/>
    <s v="Graß &amp; Barth"/>
    <x v="1"/>
    <s v="PPN770547346"/>
    <x v="1399"/>
    <s v="http://resolver.staatsbibliothek-berlin.de/SBB0001052E00000000"/>
    <s v="ger"/>
    <s v="1826"/>
    <x v="0"/>
    <s v="Breslau"/>
    <s v="empty"/>
    <x v="0"/>
  </r>
  <r>
    <s v="Deutschland, Italien, Griechenland, (die europäische Türkei, das Königreich Griechenland) und die Ionischen Inseln"/>
    <s v="Blanc, Ludwig Gottfried"/>
    <s v="Kinder- und Jugendbücher"/>
    <s v="Schwetschke"/>
    <x v="2"/>
    <s v="PPN770882501"/>
    <x v="1400"/>
    <s v="http://resolver.staatsbibliothek-berlin.de/SBB000106B100010000"/>
    <s v="ger"/>
    <s v="1834"/>
    <x v="0"/>
    <s v="Halle"/>
    <s v="empty"/>
    <x v="0"/>
  </r>
  <r>
    <s v="Le voyageur de la jeunesse dans les quatre paries du monde"/>
    <s v="Blanchard, Pierre"/>
    <s v="Kinder- und Jugendbücher"/>
    <s v="Le Prieur"/>
    <x v="2"/>
    <s v="PPN781850630"/>
    <x v="1401"/>
    <s v="http://resolver.staatsbibliothek-berlin.de/SBB0001568200010000"/>
    <s v="fre"/>
    <s v="1804"/>
    <x v="0"/>
    <s v="A Paris"/>
    <s v="empty"/>
    <x v="0"/>
  </r>
  <r>
    <s v="Le voyageur de la jeunesse dans les quatre paries du monde"/>
    <s v="Blanchard, Pierre"/>
    <s v="Kinder- und Jugendbücher"/>
    <s v="Le Prieur"/>
    <x v="2"/>
    <s v="PPN781878357"/>
    <x v="1402"/>
    <s v="http://resolver.staatsbibliothek-berlin.de/SBB0001568200060000"/>
    <s v="fre"/>
    <s v="1804"/>
    <x v="0"/>
    <s v="A Paris"/>
    <s v="empty"/>
    <x v="0"/>
  </r>
  <r>
    <s v="Les jeunes naturalistes"/>
    <s v="Ulliac-Trémadeure, Sophie"/>
    <s v="Kinder- und Jugendbücher; Historische Drucke"/>
    <s v="Didier"/>
    <x v="2"/>
    <s v="PPN740864394"/>
    <x v="1403"/>
    <s v="http://resolver.staatsbibliothek-berlin.de/SBB0000CEB600020000"/>
    <s v="fre"/>
    <s v="1869"/>
    <x v="0"/>
    <s v="Paris"/>
    <s v="https://content.staatsbibliothek-berlin.de/dc/740864394.ocr.zip"/>
    <x v="1"/>
  </r>
  <r>
    <s v="Naturgeschichte des Pflanzenreichs nach dem Linné'schen System; 54 fein kolorierte Doppelfoliotafeln mit über 650 naturgetreuen Abbildungen und 93 [vielm. 77] Seiten erläuterndem Texte"/>
    <s v="Willkomm, Moritz; Schubert, Gotthilf Heinrich"/>
    <s v="Kinder- und Jugendbücher"/>
    <s v="Schreiber"/>
    <x v="2"/>
    <s v="PPN742403793"/>
    <x v="1404"/>
    <s v="http://resolver.staatsbibliothek-berlin.de/SBB0000CFF500030000"/>
    <s v="ger"/>
    <s v="1887"/>
    <x v="0"/>
    <s v="Eßlingen bei Stuttgart"/>
    <s v="https://content.staatsbibliothek-berlin.de/dc/742403793.ocr.zip"/>
    <x v="1"/>
  </r>
  <r>
    <s v="Tableaux descriptifs et intéressants sur l'astronomie, la météorologie, la géologie, l'histoire naturelle et l'anthropologie suivis de récits sur la vie des héros de la paix et de la guerre"/>
    <s v="Brandon, Charles"/>
    <s v="Kinder- und Jugendbücher"/>
    <s v="Spamer"/>
    <x v="2"/>
    <s v="PPN746203314"/>
    <x v="1405"/>
    <s v="http://resolver.staatsbibliothek-berlin.de/SBB0000D17200020000"/>
    <s v="fre"/>
    <s v="1885"/>
    <x v="0"/>
    <s v="Berlin; Leipzig"/>
    <s v="https://content.staatsbibliothek-berlin.de/dc/746203314.ocr.zip"/>
    <x v="1"/>
  </r>
  <r>
    <s v="Bilder-Akademie für die Jugend"/>
    <s v="Chodowiecki, Daniel; Schellenberg, Johann Ulrich; Penzel, Johann Georg; Schleuen, ...; Glaßbach, ..."/>
    <s v="Kinder- und Jugendbücher; Historische Drucke"/>
    <m/>
    <x v="2"/>
    <s v="PPN82202893X"/>
    <x v="1406"/>
    <s v="http://resolver.staatsbibliothek-berlin.de/SBB0001989C00020000"/>
    <m/>
    <s v="1700"/>
    <x v="0"/>
    <m/>
    <s v="empty"/>
    <x v="0"/>
  </r>
  <r>
    <s v="Die Welt in Bildern"/>
    <s v="Baumeister, Joseph Anton Ignaz; Assner, Franz; Lachenbauer, J.; Mansfeld, Johann; Eberspach, Johann Matthias; Sollerer, J."/>
    <s v="Kinder- und Jugendbücher"/>
    <s v="Baumeister"/>
    <x v="2"/>
    <s v="PPN771235747"/>
    <x v="1407"/>
    <s v="http://resolver.staatsbibliothek-berlin.de/SBB00010DC900020000"/>
    <s v="ger"/>
    <s v="1788"/>
    <x v="0"/>
    <s v="Wien"/>
    <s v="empty"/>
    <x v="0"/>
  </r>
  <r>
    <s v="Der Gesellschafter für die Jugend auf ländlichen Spaziergängen"/>
    <s v="Fritzsche, Johann Gottlieb"/>
    <s v="Kinder- und Jugendbücher"/>
    <s v="Gerlach"/>
    <x v="1"/>
    <s v="PPN769890563"/>
    <x v="1408"/>
    <s v="http://resolver.staatsbibliothek-berlin.de/SBB0001020000000000"/>
    <s v="ger"/>
    <s v="1802"/>
    <x v="0"/>
    <s v="Dresden"/>
    <s v="empty"/>
    <x v="0"/>
  </r>
  <r>
    <s v="In den Werkstätten; Onkel Leopolds und seiner jungen Verwandten Wanderungen durch die Stätten des Gewerbfleißes"/>
    <s v="Roth, Richard"/>
    <s v="Kinder- und Jugendbücher; Historische Drucke"/>
    <s v="Spamer"/>
    <x v="1"/>
    <s v="PPN744052459"/>
    <x v="1409"/>
    <s v="http://resolver.staatsbibliothek-berlin.de/SBB0000D51B00000000"/>
    <s v="ger"/>
    <s v="1894"/>
    <x v="0"/>
    <s v="Leipzig"/>
    <s v="empty"/>
    <x v="0"/>
  </r>
  <r>
    <s v="Allgemeines Handbuch der Realkenntnisse; für Lehrer an Land- und Bürgerschulen und zum Selbstunterrichte"/>
    <s v="Sickel, Heinrich Friedrich Franz"/>
    <s v="Kinder- und Jugendbücher"/>
    <s v="Rubach"/>
    <x v="1"/>
    <s v="PPN770469957"/>
    <x v="1410"/>
    <s v="http://resolver.staatsbibliothek-berlin.de/SBB000104B200000000"/>
    <s v="ger"/>
    <s v="1822"/>
    <x v="0"/>
    <s v="Magdeburg"/>
    <s v="empty"/>
    <x v="0"/>
  </r>
  <r>
    <s v="Des Freiherrn Alexander von Humboldt und Aimé Bonpland Reise in die Aequinoctial-Gegenden des neuen Continents; für die reifere Jugend zur belehrenden Unterhaltung"/>
    <s v="Wimmer, Gottlieb August"/>
    <s v="Kinder- und Jugendbücher; Historische Drucke"/>
    <s v="Gerold"/>
    <x v="1"/>
    <s v="PPN770791778"/>
    <x v="1411"/>
    <s v="http://resolver.staatsbibliothek-berlin.de/SBB0001069B00000000"/>
    <s v="ger"/>
    <s v="1830"/>
    <x v="0"/>
    <s v="Wien"/>
    <s v="empty"/>
    <x v="0"/>
  </r>
  <r>
    <s v="Le voyageur de la jeunesse dans les quatre paries du monde"/>
    <s v="Blanchard, Pierre"/>
    <s v="Kinder- und Jugendbücher"/>
    <s v="Le Prieur"/>
    <x v="2"/>
    <s v="PPN781867428"/>
    <x v="1412"/>
    <s v="http://resolver.staatsbibliothek-berlin.de/SBB0001568200050000"/>
    <s v="fre"/>
    <s v="1804"/>
    <x v="0"/>
    <s v="A Paris"/>
    <s v="empty"/>
    <x v="0"/>
  </r>
  <r>
    <s v="Russisches Reich, Krakau, Asien, Australien, Afrika, Amerika; nebst einem vollständigen Register über alle drei Theile"/>
    <s v="Blanc, Ludwig Gottfried"/>
    <s v="Kinder- und Jugendbücher"/>
    <s v="Schwetschke"/>
    <x v="2"/>
    <s v="PPN770883192"/>
    <x v="1413"/>
    <s v="http://resolver.staatsbibliothek-berlin.de/SBB000106B100020000"/>
    <s v="ger"/>
    <s v="1834"/>
    <x v="0"/>
    <s v="Halle"/>
    <s v="empty"/>
    <x v="0"/>
  </r>
  <r>
    <s v="Raupen"/>
    <m/>
    <s v="Kinder- und Jugendbücher"/>
    <m/>
    <x v="2"/>
    <s v="PPN744851939"/>
    <x v="1414"/>
    <s v="http://resolver.staatsbibliothek-berlin.de/SBB0000D56A00050000"/>
    <s v="ger"/>
    <s v="1870"/>
    <x v="0"/>
    <s v="[S.l.]"/>
    <s v="https://content.staatsbibliothek-berlin.de/dc/744851939.ocr.zip"/>
    <x v="1"/>
  </r>
  <r>
    <s v="Insecten"/>
    <s v="Bertuch, Friedrich Justin"/>
    <s v="Kinder- und Jugendbücher; Historische Drucke"/>
    <s v="Landes-Industrie-Comptoir"/>
    <x v="2"/>
    <s v="PPN756506506"/>
    <x v="1415"/>
    <s v="http://resolver.staatsbibliothek-berlin.de/SBB0000EAA900040000"/>
    <s v="ger"/>
    <s v="1830"/>
    <x v="0"/>
    <s v="Weimar"/>
    <s v="empty"/>
    <x v="0"/>
  </r>
  <r>
    <s v="Naturgeschichte der Säugetiere; mit 171 kolorierten Abbildungen auf 31 Tafeln und erläuterndem Texte nebst 15 Text-Illustrationen; zum Anschauungs-Unterricht für die Jugend in Schulen und Familien"/>
    <s v="Schubert, G. H."/>
    <s v="Kinder- und Jugendbücher"/>
    <s v="Schreiber"/>
    <x v="2"/>
    <s v="PPN741362864"/>
    <x v="1416"/>
    <s v="http://resolver.staatsbibliothek-berlin.de/SBB0000CFF500010000"/>
    <s v="ger"/>
    <s v="1889"/>
    <x v="0"/>
    <s v="Eßlingen bei Stuttgart"/>
    <s v="https://content.staatsbibliothek-berlin.de/dc/741362864.ocr.zip"/>
    <x v="1"/>
  </r>
  <r>
    <s v="Das Wissenswürdigste vom Menschen; Zum Gebrauche für Schulen und beim Selbstunterrichte ; Durch Kupferstiche anschaulich gemacht"/>
    <s v="Faber, Friedrich"/>
    <s v="Kinder- und Jugendbücher; Historische Drucke"/>
    <s v="Tyroff"/>
    <x v="1"/>
    <s v="PPN770560180"/>
    <x v="1417"/>
    <s v="http://resolver.staatsbibliothek-berlin.de/SBB0001055000000000"/>
    <s v="ger"/>
    <s v="1819"/>
    <x v="0"/>
    <s v="Nürnberg"/>
    <s v="empty"/>
    <x v="0"/>
  </r>
  <r>
    <s v="Werke der Allmacht oder Wunder der Natur"/>
    <s v="Scholz, Franz Paul"/>
    <s v="Kinder- und Jugendbücher"/>
    <s v="Graß &amp; Barth"/>
    <x v="2"/>
    <s v="PPN77054875X"/>
    <x v="1418"/>
    <s v="http://resolver.staatsbibliothek-berlin.de/SBB0001052E00020000"/>
    <s v="ger"/>
    <s v="1826"/>
    <x v="0"/>
    <s v="Breslau"/>
    <s v="empty"/>
    <x v="0"/>
  </r>
  <r>
    <s v="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
    <s v="Wolffram, Johann Christian"/>
    <s v="Kinder- und Jugendbücher; Historische Drucke"/>
    <s v="Erziehungsanstalt"/>
    <x v="1"/>
    <s v="PPN769909965"/>
    <x v="1419"/>
    <s v="http://resolver.staatsbibliothek-berlin.de/SBB0001022700000000"/>
    <s v="ger"/>
    <s v="1794"/>
    <x v="0"/>
    <s v="Schnepfenthal"/>
    <s v="empty"/>
    <x v="0"/>
  </r>
  <r>
    <s v="Vivant Denon's Reise nach Aegypten; für die Jugend"/>
    <s v="Ramberg, Johann Heinrich; Matthaei, F. A. L."/>
    <s v="Kinder- und Jugendbücher"/>
    <s v="Hahn"/>
    <x v="2"/>
    <s v="PPN771001703"/>
    <x v="1420"/>
    <s v="http://resolver.staatsbibliothek-berlin.de/SBB00010A4E00010000"/>
    <s v="ger"/>
    <s v="1810"/>
    <x v="0"/>
    <s v="Hannover"/>
    <s v="empty"/>
    <x v="0"/>
  </r>
  <r>
    <s v="Illustrierte Mineralogie; 24 Tafeln mit 490 kolorierten Abbildungen nebst erläuterndem Text zum Anschauungs-Unterricht für die Jugend in Schulen und Familien"/>
    <s v="Kenngott, A."/>
    <s v="Kinder- und Jugendbücher"/>
    <s v="Schreiber"/>
    <x v="2"/>
    <s v="PPN742424898"/>
    <x v="1421"/>
    <s v="http://resolver.staatsbibliothek-berlin.de/SBB0000CFF500050000"/>
    <s v="ger"/>
    <s v="1888"/>
    <x v="0"/>
    <s v="Eßlingen [u.a.]"/>
    <s v="https://content.staatsbibliothek-berlin.de/dc/742424898.ocr.zip"/>
    <x v="1"/>
  </r>
  <r>
    <s v="Fische"/>
    <m/>
    <s v="Kinder- und Jugendbücher"/>
    <m/>
    <x v="2"/>
    <s v="PPN744753252"/>
    <x v="1422"/>
    <s v="http://resolver.staatsbibliothek-berlin.de/SBB0000D56A00020000"/>
    <s v="ger"/>
    <s v="1870"/>
    <x v="0"/>
    <s v="[S.l.]"/>
    <s v="https://content.staatsbibliothek-berlin.de/dc/744753252.ocr.zip"/>
    <x v="1"/>
  </r>
  <r>
    <s v="Quelle nützlicher Beschäftigungen für die Jugend; Anleitung zur Anlegung von Sammlungen und Anregungen zur Beförderung praktischer Thätigkeit"/>
    <s v="Ramann, H.; Lindau, Carl"/>
    <s v="Kinder- und Jugendbücher"/>
    <s v="Bartholomäus"/>
    <x v="1"/>
    <s v="PPN745440606"/>
    <x v="1423"/>
    <s v="http://resolver.staatsbibliothek-berlin.de/SBB0000D6B400000000"/>
    <s v="ger"/>
    <s v="1880"/>
    <x v="0"/>
    <s v="Erfurt"/>
    <s v="empty"/>
    <x v="0"/>
  </r>
  <r>
    <s v="Lesebuch gemeinnütziger Kenntnisse aus den Naturwissenschaften, der Erdbeschreibung und Geschichte; für lehrbegierige Kinder"/>
    <s v="Höpfner, Adolf Friedrich"/>
    <s v="Kinder- und Jugendbücher; Historische Drucke"/>
    <s v="Keyser"/>
    <x v="1"/>
    <s v="PPN757232787"/>
    <x v="1424"/>
    <s v="http://resolver.staatsbibliothek-berlin.de/SBB0000ED4300000000"/>
    <s v="ger"/>
    <s v="1800"/>
    <x v="0"/>
    <s v="Erfurt"/>
    <s v="empty"/>
    <x v="0"/>
  </r>
  <r>
    <s v="H. Wagner's Entdeckungsreisen in Haus, Hof und Stube"/>
    <s v="Wagner, H."/>
    <s v="Kinder- und Jugendbücher"/>
    <s v="Spamer"/>
    <x v="1"/>
    <s v="PPN743866436"/>
    <x v="1425"/>
    <s v="http://resolver.staatsbibliothek-berlin.de/SBB0000D36500000000"/>
    <s v="ger"/>
    <s v="1862"/>
    <x v="0"/>
    <s v="Leipzig"/>
    <s v="empty"/>
    <x v="0"/>
  </r>
  <r>
    <s v="Stoff zu Unterhaltungen über Gedike's lateinisches Lesebuch; für Lehrer und Lernende"/>
    <s v="Hoepfner, Adolf Friedrich"/>
    <s v="Kinder- und Jugendbücher; Historische Drucke"/>
    <s v="Keyser"/>
    <x v="2"/>
    <s v="PPN757233473"/>
    <x v="1426"/>
    <s v="http://resolver.staatsbibliothek-berlin.de/SBB0000ED4300010000"/>
    <s v="ger"/>
    <s v="1800"/>
    <x v="0"/>
    <s v="Erfurt"/>
    <s v="empty"/>
    <x v="0"/>
  </r>
  <r>
    <s v="The Children's encyclopædia"/>
    <s v="Mee, Arthur"/>
    <s v="Kinder- und Jugendbücher; Historische Drucke"/>
    <s v="Carmelite House"/>
    <x v="2"/>
    <s v="PPN745242189"/>
    <x v="1427"/>
    <s v="http://resolver.staatsbibliothek-berlin.de/SBB0000D67700090000"/>
    <s v="eng"/>
    <s v="1908"/>
    <x v="0"/>
    <s v="London"/>
    <s v="https://content.staatsbibliothek-berlin.de/dc/745242189.ocr.zip"/>
    <x v="1"/>
  </r>
  <r>
    <s v="Naturgeschichte der Amphibien, Fische, Weich- und Schalenthiere, Insekten, Würmer und Strahlenthiere; mit 342 colorirten Abb. auf 30 Taf. ; zum Anschauungs-Unterricht für die Jugend in Schulen und Familien"/>
    <s v="Schubert, Gotthilf Heinrich"/>
    <s v="Kinder- und Jugendbücher"/>
    <s v="Schreiber"/>
    <x v="2"/>
    <s v="PPN742382451"/>
    <x v="1428"/>
    <s v="http://resolver.staatsbibliothek-berlin.de/SBB0000CFF500020000"/>
    <s v="ger"/>
    <s v="1876"/>
    <x v="0"/>
    <s v="Eßlingen"/>
    <s v="https://content.staatsbibliothek-berlin.de/dc/742382451.ocr.zip"/>
    <x v="1"/>
  </r>
  <r>
    <s v="The Children's encyclopaedia"/>
    <s v="Mee, Arthur"/>
    <s v="Kinder- und Jugendbücher; Historische Drucke"/>
    <s v="Carmelite House"/>
    <x v="1"/>
    <s v="PPN745236863"/>
    <x v="1429"/>
    <s v="http://resolver.staatsbibliothek-berlin.de/SBB0000D67700000000"/>
    <s v="eng"/>
    <s v="1908"/>
    <x v="0"/>
    <s v="London"/>
    <s v="empty"/>
    <x v="0"/>
  </r>
  <r>
    <s v="Of hydrostatics"/>
    <s v="Joyce, Jeremiah"/>
    <s v="Kinder- und Jugendbücher; Historische Drucke"/>
    <s v="Johnson"/>
    <x v="2"/>
    <s v="PPN746627653"/>
    <x v="1430"/>
    <s v="http://resolver.staatsbibliothek-berlin.de/SBB0000DB7400010000"/>
    <s v="eng"/>
    <s v="1809"/>
    <x v="0"/>
    <s v="London"/>
    <s v="empty"/>
    <x v="0"/>
  </r>
  <r>
    <s v="Sammlung merkwürdiger Reisen für die Jugend"/>
    <s v="Ramberg, Johann Heinrich; Matthaei, F. A. L."/>
    <s v="Kinder- und Jugendbücher"/>
    <s v="Hahn"/>
    <x v="1"/>
    <s v="PPN771000855"/>
    <x v="1431"/>
    <s v="http://resolver.staatsbibliothek-berlin.de/SBB00010A4E00000000"/>
    <s v="ger"/>
    <s v="1810"/>
    <x v="0"/>
    <s v="Hannover"/>
    <s v="empty"/>
    <x v="0"/>
  </r>
  <r>
    <s v="In den Werkstätten"/>
    <s v="Dressel, August"/>
    <s v="Kinder- und Jugendbücher; Historische Drucke"/>
    <s v="Spamer"/>
    <x v="2"/>
    <s v="PPN744074894"/>
    <x v="1432"/>
    <s v="http://resolver.staatsbibliothek-berlin.de/SBB0000D51B00030000"/>
    <s v="ger"/>
    <s v="1902"/>
    <x v="0"/>
    <s v="Leipzig"/>
    <s v="https://content.staatsbibliothek-berlin.de/dc/744074894.ocr.zip"/>
    <x v="1"/>
  </r>
  <r>
    <s v="Weihnachtsnüsse oder 500 neue deutsche Sprichwörter; ein Geschenk für Kinder"/>
    <s v="Wander, Karl Friedrich Wilhelm"/>
    <s v="Kinder- und Jugendbücher"/>
    <s v="Nesener in Komm."/>
    <x v="1"/>
    <s v="PPN769983103"/>
    <x v="1433"/>
    <s v="http://resolver.staatsbibliothek-berlin.de/SBB0001026A00000000"/>
    <s v="ger"/>
    <s v="1832"/>
    <x v="0"/>
    <s v="Hirschberg"/>
    <s v="empty"/>
    <x v="0"/>
  </r>
  <r>
    <s v="Denkwürdige Erzählungen von der Lebensweise, den Sitten und Gewohnheiten der Thiere"/>
    <s v="Reichenbach, Anton Benedikt"/>
    <s v="Kinder- und Jugendbücher; Historische Drucke"/>
    <s v="Spamer"/>
    <x v="2"/>
    <s v="PPN769050549"/>
    <x v="1434"/>
    <s v="http://resolver.staatsbibliothek-berlin.de/SBB0000F82600010000"/>
    <s v="ger"/>
    <s v="1856"/>
    <x v="0"/>
    <s v="Leipzig"/>
    <s v="https://content.staatsbibliothek-berlin.de/dc/769050549.ocr.zip"/>
    <x v="1"/>
  </r>
  <r>
    <s v="Naturgeschichte der Vögel; mit 195 kolorierten Abb. auf 30 Tafeln nebst erläuterndem Texte und 46 Textill., worunter 32 kolor. Abb. von Vogeleiern ; zum Anschauungs-Unterricht für die Jugend in Schulen und Familien"/>
    <s v="Schubert, Gotthilf Heinrich"/>
    <s v="Kinder- und Jugendbücher"/>
    <s v="Schreiber"/>
    <x v="2"/>
    <s v="PPN742391566"/>
    <x v="1435"/>
    <s v="http://resolver.staatsbibliothek-berlin.de/SBB0000D10500000000"/>
    <s v="ger"/>
    <s v="1886"/>
    <x v="0"/>
    <s v="Eßlingen [u.a.]"/>
    <s v="https://content.staatsbibliothek-berlin.de/dc/742391566.ocr.zip"/>
    <x v="1"/>
  </r>
  <r>
    <s v="Neue Bildergallerie für die Jugend"/>
    <m/>
    <s v="Kinder- und Jugendbücher; Historische Drucke"/>
    <s v="Hellfarth"/>
    <x v="1"/>
    <s v="PPN770504485"/>
    <x v="1436"/>
    <s v="http://resolver.staatsbibliothek-berlin.de/SBB000104E200000000"/>
    <s v="ger"/>
    <s v="1828"/>
    <x v="0"/>
    <s v="Gotha"/>
    <s v="empty"/>
    <x v="0"/>
  </r>
  <r>
    <s v="Der Käfer, sein Fang und seine Aufbewahrung ... etc. etc."/>
    <s v="Lindau, Carl; Zinck, A."/>
    <s v="Kinder- und Jugendbücher"/>
    <s v="Bartholomäus"/>
    <x v="2"/>
    <s v="PPN745442625"/>
    <x v="1437"/>
    <s v="http://resolver.staatsbibliothek-berlin.de/SBB0000D6B400010000"/>
    <s v="ger"/>
    <s v="1881"/>
    <x v="0"/>
    <s v="Erfurt"/>
    <s v="https://content.staatsbibliothek-berlin.de/dc/745442625.ocr.zip"/>
    <x v="1"/>
  </r>
  <r>
    <s v="Zum Gebrauch einiger Klassen des Königl. Joachimsthalischen Gymnasiums"/>
    <s v="Sulzer, Johann Georg"/>
    <s v="Kinder- und Jugendbücher"/>
    <s v="Nicolai"/>
    <x v="2"/>
    <s v="PPN770492207"/>
    <x v="1438"/>
    <s v="http://resolver.staatsbibliothek-berlin.de/SBB000104D000030000"/>
    <s v="ger"/>
    <s v="1816"/>
    <x v="0"/>
    <s v="Berlin"/>
    <s v="empty"/>
    <x v="0"/>
  </r>
  <r>
    <s v="Of optics and magnetism"/>
    <s v="Joyce, Jeremiah"/>
    <s v="Kinder- und Jugendbücher; Historische Drucke"/>
    <s v="Johnson"/>
    <x v="2"/>
    <s v="PPN746629842"/>
    <x v="1439"/>
    <s v="http://resolver.staatsbibliothek-berlin.de/SBB0000DB7400030000"/>
    <s v="eng"/>
    <s v="1809"/>
    <x v="0"/>
    <s v="London"/>
    <s v="empty"/>
    <x v="0"/>
  </r>
  <r>
    <s v="Ur däggande djurens lif"/>
    <s v="Herbst, Hermann"/>
    <s v="Kinder- und Jugendbücher; Historische Drucke"/>
    <s v="Flodin"/>
    <x v="2"/>
    <s v="PPN751312576"/>
    <x v="1440"/>
    <s v="http://resolver.staatsbibliothek-berlin.de/SBB0000E53600030000"/>
    <s v="swe"/>
    <s v="1860"/>
    <x v="0"/>
    <s v="Stockolm"/>
    <s v="https://content.staatsbibliothek-berlin.de/dc/751312576.ocr.zip"/>
    <x v="1"/>
  </r>
  <r>
    <s v="Geographie oder Beschreibung der Erde für die Jugend"/>
    <m/>
    <s v="Kinder- und Jugendbücher"/>
    <s v="Campe"/>
    <x v="1"/>
    <s v="PPN77037509X"/>
    <x v="1441"/>
    <s v="http://resolver.staatsbibliothek-berlin.de/SBB0001046700000000"/>
    <s v="ger"/>
    <s v="1820"/>
    <x v="0"/>
    <s v="Nürnberg"/>
    <s v="empty"/>
    <x v="0"/>
  </r>
  <r>
    <s v="Die Welt in Bildern"/>
    <s v="Baumeister, Joseph Anton Ignaz; Sollerer, J.; Mansfeld, N."/>
    <s v="Kinder- und Jugendbücher"/>
    <s v="Baumeister"/>
    <x v="2"/>
    <s v="PPN771240600"/>
    <x v="1442"/>
    <s v="http://resolver.staatsbibliothek-berlin.de/SBB00010DC900030000"/>
    <s v="ger"/>
    <s v="1789"/>
    <x v="0"/>
    <s v="Wien"/>
    <s v="empty"/>
    <x v="0"/>
  </r>
  <r>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Schubert, G. H."/>
    <s v="Kinder- und Jugendbücher"/>
    <s v="Schreiber"/>
    <x v="2"/>
    <s v="PPN74242961X"/>
    <x v="1443"/>
    <s v="http://resolver.staatsbibliothek-berlin.de/SBB0000D15F00000000"/>
    <s v="ger"/>
    <s v="1887"/>
    <x v="0"/>
    <s v="Eßlingen bei Stuttgart"/>
    <s v="https://content.staatsbibliothek-berlin.de/dc/74242961X.ocr.zip"/>
    <x v="1"/>
  </r>
  <r>
    <s v="Vögel"/>
    <m/>
    <s v="Kinder- und Jugendbücher"/>
    <m/>
    <x v="2"/>
    <s v="PPN744752388"/>
    <x v="1444"/>
    <s v="http://resolver.staatsbibliothek-berlin.de/SBB0000D56A00010000"/>
    <s v="ger"/>
    <s v="1870"/>
    <x v="0"/>
    <s v="[S.l.]"/>
    <s v="https://content.staatsbibliothek-berlin.de/dc/744752388.ocr.zip"/>
    <x v="1"/>
  </r>
  <r>
    <s v="The Children's encyclopædia"/>
    <s v="Mee, Arthur"/>
    <s v="Kinder- und Jugendbücher; Historische Drucke"/>
    <s v="Carmelite House"/>
    <x v="2"/>
    <s v="PPN745241239"/>
    <x v="1445"/>
    <s v="http://resolver.staatsbibliothek-berlin.de/SBB0000D67700080000"/>
    <s v="eng"/>
    <s v="1908"/>
    <x v="0"/>
    <s v="London"/>
    <s v="https://content.staatsbibliothek-berlin.de/dc/745241239.ocr.zip"/>
    <x v="1"/>
  </r>
  <r>
    <s v="Zum Gebrauch der letzten Classe des Königl. Joachimsthalischen Gymnasiums"/>
    <s v="Sulzer, Johann Georg"/>
    <s v="Kinder- und Jugendbücher"/>
    <s v="Nicolai"/>
    <x v="2"/>
    <s v="PPN770489818"/>
    <x v="1446"/>
    <s v="http://resolver.staatsbibliothek-berlin.de/SBB000104D000010000"/>
    <s v="ger"/>
    <s v="1799"/>
    <x v="0"/>
    <s v="Berlin [u.a.]"/>
    <s v="empty"/>
    <x v="0"/>
  </r>
  <r>
    <s v="Des Freiherrn Alexander von Humboldt und Aimé Bonpland Reise in die Aequinoctial-Gegenden des neuen Continents"/>
    <s v="Wimmer, Gottlieb August"/>
    <s v="Kinder- und Jugendbücher; Historische Drucke"/>
    <s v="Gerold"/>
    <x v="2"/>
    <s v="PPN770796567"/>
    <x v="1447"/>
    <s v="http://resolver.staatsbibliothek-berlin.de/SBB0001069B00020000"/>
    <s v="ger"/>
    <s v="1844"/>
    <x v="0"/>
    <s v="Wien"/>
    <s v="empty"/>
    <x v="0"/>
  </r>
  <r>
    <s v="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
    <s v="Bertuch, Friedrich Justin"/>
    <s v="Kinder- und Jugendbücher; Historische Drucke"/>
    <s v="Pichler"/>
    <x v="1"/>
    <s v="PPN767847237"/>
    <x v="1448"/>
    <s v="http://resolver.staatsbibliothek-berlin.de/SBB0000F45900000000"/>
    <s v="fre"/>
    <s v="1801"/>
    <x v="0"/>
    <s v="Wien"/>
    <s v="empty"/>
    <x v="0"/>
  </r>
  <r>
    <s v="The Children's encyclopaedia"/>
    <s v="Mee, Arthur"/>
    <s v="Kinder- und Jugendbücher; Historische Drucke"/>
    <s v="Carmelite House"/>
    <x v="2"/>
    <s v="PPN745237185"/>
    <x v="1449"/>
    <s v="http://resolver.staatsbibliothek-berlin.de/SBB0000D67700020000"/>
    <s v="eng"/>
    <s v="1908"/>
    <x v="0"/>
    <s v="London"/>
    <s v="https://content.staatsbibliothek-berlin.de/dc/745237185.ocr.zip"/>
    <x v="1"/>
  </r>
  <r>
    <s v="Beiträge zur angenehmen und nützlichen Beschäftigung für Knaben"/>
    <s v="Montfort, A. G."/>
    <s v="Kinder- und Jugendbücher; Historische Drucke"/>
    <s v="Jansen"/>
    <x v="2"/>
    <s v="PPN767228685"/>
    <x v="1450"/>
    <s v="http://resolver.staatsbibliothek-berlin.de/SBB0000F32C00030000"/>
    <s v="ger"/>
    <s v="1856"/>
    <x v="0"/>
    <s v="Weimar"/>
    <s v="https://content.staatsbibliothek-berlin.de/dc/767228685.ocr.zip"/>
    <x v="1"/>
  </r>
  <r>
    <s v="Gallerie der Welt, in einer bildlichen und beschreibenden Darstellung von merkwürdigen Ländern; von Völkern nach ihrem körperlichen, geistigen und bürgerlichen Zustande ..."/>
    <m/>
    <s v="Kinder- und Jugendbücher; Historische Drucke"/>
    <s v="Oehmigke"/>
    <x v="2"/>
    <s v="PPN770466370"/>
    <x v="1451"/>
    <s v="http://resolver.staatsbibliothek-berlin.de/SBB000104A800010000"/>
    <s v="ger"/>
    <s v="1805"/>
    <x v="0"/>
    <s v="Berlin"/>
    <s v="empty"/>
    <x v="0"/>
  </r>
  <r>
    <s v="Gallerie der Welt, in einer bildlichen und beschreibenden Darstellung von merkwürdigen Ländern; von Völkern nach ihrem körperlichen, geistigen und bürgerlichen Zustande ..."/>
    <s v="Bartholdy, Georg Wilhelm; Rumpf, Johann Daniel Franz"/>
    <s v="Kinder- und Jugendbücher; Historische Drucke"/>
    <s v="Oehmigke"/>
    <x v="1"/>
    <s v="PPN770466087"/>
    <x v="1452"/>
    <s v="http://resolver.staatsbibliothek-berlin.de/SBB000104A800000000"/>
    <s v="ger"/>
    <s v="1798"/>
    <x v="0"/>
    <s v="Berlin"/>
    <s v="empty"/>
    <x v="0"/>
  </r>
  <r>
    <s v="John Franklin's Reise nach den Küsten des Polarmeeres in den Jahren 1819-1822"/>
    <s v="Franklin, John"/>
    <s v="Kinder- und Jugendbücher"/>
    <s v="Leske"/>
    <x v="2"/>
    <s v="PPN771044917"/>
    <x v="1453"/>
    <s v="http://resolver.staatsbibliothek-berlin.de/SBB00010A8D00020000"/>
    <s v="ger"/>
    <s v="1830"/>
    <x v="0"/>
    <s v="Leipzig [u.a.]"/>
    <s v="empty"/>
    <x v="0"/>
  </r>
  <r>
    <s v="In den Werkstätten"/>
    <s v="Roth, Richard"/>
    <s v="Kinder- und Jugendbücher; Historische Drucke"/>
    <s v="Spamer"/>
    <x v="2"/>
    <s v="PPN744053595"/>
    <x v="1454"/>
    <s v="http://resolver.staatsbibliothek-berlin.de/SBB0000D51B00010000"/>
    <s v="ger"/>
    <s v="1894"/>
    <x v="0"/>
    <s v="Leipzig"/>
    <s v="https://content.staatsbibliothek-berlin.de/dc/744053595.ocr.zip"/>
    <x v="1"/>
  </r>
  <r>
    <s v="Handbuch der Naturgeschichte für die Jugend und ihre Lehrer"/>
    <s v="Berger, Ferdinand; Study, ...; Wilmsen, Friedrich Philipp"/>
    <s v="Kinder- und Jugendbücher; Historische Drucke"/>
    <s v="Amelang"/>
    <x v="1"/>
    <s v="PPN751415022"/>
    <x v="1455"/>
    <s v="http://resolver.staatsbibliothek-berlin.de/SBB0000E58800000000"/>
    <s v="ger"/>
    <s v="1831"/>
    <x v="0"/>
    <s v="Berlin"/>
    <s v="empty"/>
    <x v="0"/>
  </r>
  <r>
    <s v="Räthselschatz"/>
    <s v="Bittkow, Theophil"/>
    <s v="Kinder- und Jugendbücher; Historische Drucke"/>
    <s v="Bittkow; Striese &amp; Comp."/>
    <x v="2"/>
    <s v="PPN767127765"/>
    <x v="1456"/>
    <s v="http://resolver.staatsbibliothek-berlin.de/SBB0000F2A700030000"/>
    <s v="ger"/>
    <s v="1853"/>
    <x v="0"/>
    <s v="Berlin; Berlin"/>
    <s v="https://content.staatsbibliothek-berlin.de/dc/767127765.ocr.zip"/>
    <x v="1"/>
  </r>
  <r>
    <s v="Beiträge zur angenehmen und nützlichen Beschäftigung für Knaben"/>
    <s v="Montfort, A. G."/>
    <s v="Kinder- und Jugendbücher; Historische Drucke"/>
    <s v="Jansen"/>
    <x v="1"/>
    <s v="PPN767227735"/>
    <x v="1457"/>
    <s v="http://resolver.staatsbibliothek-berlin.de/SBB0000F32C00000000"/>
    <s v="ger"/>
    <s v="1856"/>
    <x v="0"/>
    <s v="Weimar"/>
    <s v="empty"/>
    <x v="0"/>
  </r>
  <r>
    <s v="Gartenbau ; Weinbau ; mit 25 illuminierten Kupfertafeln"/>
    <s v="Fritzsche, Johann Gottlieb"/>
    <s v="Kinder- und Jugendbücher"/>
    <s v="Gerlach"/>
    <x v="2"/>
    <s v="PPN769892507"/>
    <x v="1458"/>
    <s v="http://resolver.staatsbibliothek-berlin.de/SBB0001020000020000"/>
    <s v="ger"/>
    <s v="1804"/>
    <x v="0"/>
    <s v="Dresden"/>
    <s v="empty"/>
    <x v="0"/>
  </r>
  <r>
    <s v="Die allgemeine Einleitung, die Pyrenäische Halbinsel, Frankreich, das Britische Reich, die Niederlande, die Schweiz und die Skandinavischen Reiche"/>
    <s v="Sturm, G.; Blanc, Ludwig Gottfried"/>
    <s v="Kinder- und Jugendbücher"/>
    <s v="Schwetschke"/>
    <x v="2"/>
    <s v="PPN770804799"/>
    <x v="1459"/>
    <s v="http://resolver.staatsbibliothek-berlin.de/SBB000106B900000000"/>
    <s v="ger"/>
    <s v="1833"/>
    <x v="0"/>
    <s v="Halle"/>
    <s v="empty"/>
    <x v="0"/>
  </r>
  <r>
    <s v="Würmer"/>
    <s v="Bertuch, Friedrich Justin"/>
    <s v="Kinder- und Jugendbücher; Historische Drucke"/>
    <s v="Landes-Industrie-Comptoir"/>
    <x v="2"/>
    <s v="PPN756507022"/>
    <x v="1460"/>
    <s v="http://resolver.staatsbibliothek-berlin.de/SBB0000EAA900060000"/>
    <s v="ger"/>
    <s v="1830"/>
    <x v="0"/>
    <s v="Weimar"/>
    <s v="empty"/>
    <x v="0"/>
  </r>
  <r>
    <s v="Les jeunes naturalistes"/>
    <s v="Ulliac-Trémadeure, Sophie"/>
    <s v="Kinder- und Jugendbücher; Historische Drucke"/>
    <s v="Didier"/>
    <x v="2"/>
    <s v="PPN740864807"/>
    <x v="1461"/>
    <s v="http://resolver.staatsbibliothek-berlin.de/SBB0000CEB600010000"/>
    <s v="fre"/>
    <s v="1869"/>
    <x v="0"/>
    <s v="Paris"/>
    <s v="https://content.staatsbibliothek-berlin.de/dc/740864807.ocr.zip"/>
    <x v="1"/>
  </r>
  <r>
    <s v="Bilder-Sammlung; Darstellungen von Natur- u. Menschenwerken"/>
    <s v="Gabriel, Moritz"/>
    <s v="Kinder- und Jugendbücher; Historische Drucke"/>
    <s v="Seyfert"/>
    <x v="1"/>
    <s v="PPN768583659"/>
    <x v="1462"/>
    <s v="http://resolver.staatsbibliothek-berlin.de/SBB0000F6EB00000000"/>
    <s v="ger"/>
    <s v="1839"/>
    <x v="0"/>
    <s v="Zittau"/>
    <s v="empty"/>
    <x v="0"/>
  </r>
  <r>
    <s v="The Children's encyclopaedia"/>
    <s v="Mee, Arthur"/>
    <s v="Kinder- und Jugendbücher; Historische Drucke"/>
    <s v="Carmelite House"/>
    <x v="2"/>
    <s v="PPN745239293"/>
    <x v="1463"/>
    <s v="http://resolver.staatsbibliothek-berlin.de/SBB0000D67700050000"/>
    <s v="eng"/>
    <s v="1908"/>
    <x v="0"/>
    <s v="London"/>
    <s v="https://content.staatsbibliothek-berlin.de/dc/745239293.ocr.zip"/>
    <x v="1"/>
  </r>
  <r>
    <s v="Naturgeschichte der Amphibien, Fische, Weich- und Schalenthiere, Insekten, Würmer und Strahlenthiere; mit 342 colorirten Abbildungen auf 30 Tafeln ; zum Anschauungsunterricht für die Jugend in Schulen und Familien"/>
    <s v="Schubert, Gotthilf Heinrich"/>
    <s v="Kinder- und Jugendbücher"/>
    <s v="Schreiber"/>
    <x v="2"/>
    <s v="PPN744071119"/>
    <x v="1464"/>
    <s v="http://resolver.staatsbibliothek-berlin.de/SBB0000CFF5000B0000"/>
    <s v="ger"/>
    <s v="1878"/>
    <x v="0"/>
    <s v="Eßlingen"/>
    <s v="https://content.staatsbibliothek-berlin.de/dc/744071119.ocr.zip"/>
    <x v="1"/>
  </r>
  <r>
    <s v="Geologie und Paläontologie; 18 Taf. mit 193 kolorierten Abbildungen und 6 geologischen Landschaftsbildern nebst erläuterndem Text"/>
    <s v="Schubert, Gotthilf Heinrich; Rolle, Friedrich"/>
    <s v="Kinder- und Jugendbücher; Historische Drucke"/>
    <s v="Schreiber"/>
    <x v="2"/>
    <s v="PPN742450368"/>
    <x v="1465"/>
    <s v="http://resolver.staatsbibliothek-berlin.de/SBB0000CFF500080000"/>
    <s v="ger"/>
    <s v="1888"/>
    <x v="0"/>
    <s v="Eßlingen bei Stuttgart"/>
    <s v="https://content.staatsbibliothek-berlin.de/dc/742450368.ocr.zip"/>
    <x v="1"/>
  </r>
  <r>
    <s v="The Children's encyclopædia"/>
    <s v="Mee, Arthur"/>
    <s v="Kinder- und Jugendbücher; Historische Drucke"/>
    <s v="Carmelite House"/>
    <x v="2"/>
    <s v="PPN745258476"/>
    <x v="1466"/>
    <s v="http://resolver.staatsbibliothek-berlin.de/SBB0000D677000A0000"/>
    <s v="eng"/>
    <s v="1908"/>
    <x v="0"/>
    <s v="London"/>
    <s v="https://content.staatsbibliothek-berlin.de/dc/745258476.ocr.zip"/>
    <x v="1"/>
  </r>
  <r>
    <s v="Bilderbuch zum Nutzen und Vergnügen der Jugend"/>
    <s v="Bertuch, Friedrich Justin"/>
    <s v="Kinder- und Jugendbücher; Historische Drucke"/>
    <s v="Bauer"/>
    <x v="2"/>
    <s v="PPN767867181"/>
    <x v="1467"/>
    <s v="http://resolver.staatsbibliothek-berlin.de/SBB0000F47E00030000"/>
    <s v="fre"/>
    <s v="1805"/>
    <x v="0"/>
    <s v="Wien"/>
    <s v="empty"/>
    <x v="0"/>
  </r>
  <r>
    <s v="Entdeckungsreisen in Haus und Hof; mit seinen lieben jungen Freunden und Freundinnen unternommen"/>
    <s v="Wagner, H."/>
    <s v="Kinder- und Jugendbücher"/>
    <s v="Spamer"/>
    <x v="2"/>
    <s v="PPN743869559"/>
    <x v="1468"/>
    <s v="http://resolver.staatsbibliothek-berlin.de/SBB0000D36500010000"/>
    <s v="ger"/>
    <s v="1862"/>
    <x v="0"/>
    <s v="Leipzig"/>
    <s v="https://content.staatsbibliothek-berlin.de/dc/743869559.ocr.zip"/>
    <x v="1"/>
  </r>
  <r>
    <s v="Voegel"/>
    <s v="Bertuch, Friedrich Justin"/>
    <s v="Kinder- und Jugendbücher; Historische Drucke"/>
    <s v="Landes-Industrie-Comptoir"/>
    <x v="2"/>
    <s v="PPN756458285"/>
    <x v="1469"/>
    <s v="http://resolver.staatsbibliothek-berlin.de/SBB0000EAA900020000"/>
    <s v="ger"/>
    <s v="1830"/>
    <x v="0"/>
    <s v="Weimar"/>
    <s v="empty"/>
    <x v="0"/>
  </r>
  <r>
    <s v="Schilderungen der Jagd und des Fanges der Thiere; ihr Wanderleben und ihre Zähmung ... Mit 110 Abbildungen und einem colorirten Titelbilde"/>
    <s v="Reichenbach, Anton Benedikt"/>
    <s v="Kinder- und Jugendbücher; Historische Drucke"/>
    <s v="Spamer"/>
    <x v="2"/>
    <s v="PPN769050999"/>
    <x v="1470"/>
    <s v="http://resolver.staatsbibliothek-berlin.de/SBB0000F82600020000"/>
    <s v="ger"/>
    <s v="1855"/>
    <x v="0"/>
    <s v="Leipzig"/>
    <s v="https://content.staatsbibliothek-berlin.de/dc/769050999.ocr.zip"/>
    <x v="1"/>
  </r>
  <r>
    <s v="[Kupfer zum Lehrmeister]"/>
    <s v="Püschel, Johann Christian; LeBrun, C.; Bernigeroth, Johann Martin; Crusius, G. L.; Dodsley, Robert"/>
    <s v="Kinder- und Jugendbücher; Historische Drucke"/>
    <s v="Heinsius]"/>
    <x v="2"/>
    <s v="PPN770277438"/>
    <x v="1471"/>
    <s v="http://resolver.staatsbibliothek-berlin.de/SBB0001035800030000"/>
    <s v="ger"/>
    <s v="1782"/>
    <x v="0"/>
    <s v="[Leipzig"/>
    <s v="empty"/>
    <x v="0"/>
  </r>
  <r>
    <s v="Schmetterlinge"/>
    <m/>
    <s v="Kinder- und Jugendbücher"/>
    <m/>
    <x v="2"/>
    <s v="PPN744754178"/>
    <x v="1472"/>
    <s v="http://resolver.staatsbibliothek-berlin.de/SBB0000D56A00030000"/>
    <s v="ger"/>
    <s v="1870"/>
    <x v="0"/>
    <s v="[S.l.]"/>
    <s v="https://content.staatsbibliothek-berlin.de/dc/744754178.ocr.zip"/>
    <x v="1"/>
  </r>
  <r>
    <s v="Bilderbuch zum Nutzen und Vergnügen der Jugend"/>
    <s v="Bertuch, Friedrich Justin"/>
    <s v="Kinder- und Jugendbücher; Historische Drucke"/>
    <s v="Bauer"/>
    <x v="2"/>
    <s v="PPN767865529"/>
    <x v="1473"/>
    <s v="http://resolver.staatsbibliothek-berlin.de/SBB0000F47E00020000"/>
    <s v="fre"/>
    <s v="1805"/>
    <x v="0"/>
    <s v="Wien"/>
    <s v="empty"/>
    <x v="0"/>
  </r>
  <r>
    <s v="Encyclopédique"/>
    <s v="Georges, M.; Troncet, L."/>
    <s v="Kinder- und Jugendbücher; Historische Drucke"/>
    <s v="Librairie Larousse"/>
    <x v="2"/>
    <s v="PPN745277063"/>
    <x v="1474"/>
    <s v="http://resolver.staatsbibliothek-berlin.de/SBB0000D69000010000"/>
    <s v="fre"/>
    <s v="1900"/>
    <x v="0"/>
    <s v="Paris"/>
    <s v="https://content.staatsbibliothek-berlin.de/dc/745277063.ocr.zip"/>
    <x v="1"/>
  </r>
  <r>
    <s v="Entdeckungs-Reisen in der Wohnstube; mit seinen lieben jungen Freunden und Freundinnen unternommen"/>
    <s v="Wagner, H."/>
    <s v="Kinder- und Jugendbücher"/>
    <s v="Spamer"/>
    <x v="2"/>
    <s v="PPN743868145"/>
    <x v="1475"/>
    <s v="http://resolver.staatsbibliothek-berlin.de/SBB0000D36700000000"/>
    <s v="ger"/>
    <s v="1862"/>
    <x v="0"/>
    <s v="Leipzig"/>
    <s v="https://content.staatsbibliothek-berlin.de/dc/743868145.ocr.zip"/>
    <x v="1"/>
  </r>
  <r>
    <s v="Scientific Dialogues, intended for the instruction and entertainment of young people; in which the first principles of natural and experimental philosophy are fully explained"/>
    <s v="Joyce, Jeremiah"/>
    <s v="Kinder- und Jugendbücher; Historische Drucke"/>
    <s v="Johnson"/>
    <x v="1"/>
    <s v="PPN746627297"/>
    <x v="1476"/>
    <s v="http://resolver.staatsbibliothek-berlin.de/SBB0000DB7400000000"/>
    <s v="eng"/>
    <s v="1809"/>
    <x v="0"/>
    <s v="London"/>
    <s v="empty"/>
    <x v="0"/>
  </r>
  <r>
    <s v="Études convenables aux demoiselles"/>
    <s v="Mentelle, Edmo"/>
    <s v="Kinder- und Jugendbücher; Historische Drucke"/>
    <s v="Bossange, Masson et Besson"/>
    <x v="2"/>
    <s v="PPN767129490"/>
    <x v="1477"/>
    <s v="http://resolver.staatsbibliothek-berlin.de/SBB0000F2B300020000"/>
    <s v="fre"/>
    <s v="1809"/>
    <x v="0"/>
    <s v="Paris"/>
    <s v="empty"/>
    <x v="0"/>
  </r>
  <r>
    <s v="Encyclopédique"/>
    <s v="Georges, M.; Troncet, L."/>
    <s v="Kinder- und Jugendbücher; Historische Drucke"/>
    <s v="Librairie Larousse"/>
    <x v="1"/>
    <s v="PPN745276830"/>
    <x v="1478"/>
    <s v="http://resolver.staatsbibliothek-berlin.de/SBB0000D69000000000"/>
    <s v="fre"/>
    <s v="1900"/>
    <x v="0"/>
    <s v="Paris"/>
    <s v="empty"/>
    <x v="0"/>
  </r>
  <r>
    <s v="Neue auserlesene Räthsel für Kinder; größtentheils aus dem Leipziger Wochenblatte und aus dem Kinderfreunde genommen"/>
    <m/>
    <s v="Kinder- und Jugendbücher"/>
    <s v="Christ. Weigel und A. G. Schneider"/>
    <x v="1"/>
    <s v="PPN770143369"/>
    <x v="1479"/>
    <s v="http://resolver.staatsbibliothek-berlin.de/SBB0001032000000000"/>
    <s v="ger"/>
    <s v="1780"/>
    <x v="0"/>
    <s v="Nürnberg"/>
    <s v="empty"/>
    <x v="0"/>
  </r>
  <r>
    <s v="Der Lehrmeister oder ein allgemeines System der Erziehung, worinne die ersten Grundsätze einer feinen Gelehrsamkeit vorgetragen werden; aus dem Englischen übersetzt ; in 12 Abtheilungen ; mit nützlichen Kupfern"/>
    <s v="Teubern, Hans Ernst; Schröckh, Matthias; Ebert, Johann Jacob; Dodsley, Robert"/>
    <s v="Kinder- und Jugendbücher"/>
    <s v="Heinsius"/>
    <x v="1"/>
    <s v="PPN770171842"/>
    <x v="1480"/>
    <s v="http://resolver.staatsbibliothek-berlin.de/SBB0001035800000000"/>
    <s v="ger"/>
    <s v="1782"/>
    <x v="0"/>
    <s v="Leipzig"/>
    <s v="empty"/>
    <x v="0"/>
  </r>
  <r>
    <s v="Der Gesellschafter für die Jugend auf ländlichen Spaziergängen"/>
    <s v="Fritzsche, Johann Gottlieb"/>
    <s v="Kinder- und Jugendbücher"/>
    <s v="Gerlach"/>
    <x v="2"/>
    <s v="PPN769891128"/>
    <x v="1481"/>
    <s v="http://resolver.staatsbibliothek-berlin.de/SBB0001020000010000"/>
    <s v="ger"/>
    <s v="1802"/>
    <x v="0"/>
    <s v="Dresden"/>
    <s v="empty"/>
    <x v="0"/>
  </r>
  <r>
    <s v="Études convenables aux demoiselles"/>
    <s v="Mentelle, Edmo"/>
    <s v="Kinder- und Jugendbücher; Historische Drucke"/>
    <s v="Bossange, Masson et Besson"/>
    <x v="2"/>
    <s v="PPN767129156"/>
    <x v="1482"/>
    <s v="http://resolver.staatsbibliothek-berlin.de/SBB0000F2B300010000"/>
    <s v="fre"/>
    <s v="1809"/>
    <x v="0"/>
    <s v="Paris"/>
    <s v="empty"/>
    <x v="0"/>
  </r>
  <r>
    <s v="Bilderbuch zum Nutzen und Vergnügen der Jugend"/>
    <s v="Bertuch, Friedrich Justin"/>
    <s v="Kinder- und Jugendbücher; Historische Drucke"/>
    <s v="Pichler"/>
    <x v="2"/>
    <s v="PPN768155045"/>
    <x v="1483"/>
    <s v="http://resolver.staatsbibliothek-berlin.de/SBB0000F45900030000"/>
    <s v="fre"/>
    <s v="1806"/>
    <x v="0"/>
    <s v="Wien"/>
    <s v="empty"/>
    <x v="0"/>
  </r>
  <r>
    <s v="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
    <s v="Bertuch, Friedrich Justin"/>
    <s v="Kinder- und Jugendbücher; Historische Drucke"/>
    <s v="Bauer"/>
    <x v="1"/>
    <s v="PPN767860683"/>
    <x v="1484"/>
    <s v="http://resolver.staatsbibliothek-berlin.de/SBB0000F47E00000000"/>
    <s v="fre"/>
    <s v="1805"/>
    <x v="0"/>
    <s v="Wien"/>
    <s v="empty"/>
    <x v="0"/>
  </r>
  <r>
    <s v="Räthselschatz"/>
    <s v="Bittkow, Theophil"/>
    <s v="Kinder- und Jugendbücher; Historische Drucke"/>
    <s v="Bittkow; Striese &amp; Comp."/>
    <x v="2"/>
    <s v="PPN767126424"/>
    <x v="1485"/>
    <s v="http://resolver.staatsbibliothek-berlin.de/SBB0000F2A700010000"/>
    <s v="ger"/>
    <s v="1853"/>
    <x v="0"/>
    <s v="Berlin; Berlin"/>
    <s v="https://content.staatsbibliothek-berlin.de/dc/767126424.ocr.zip"/>
    <x v="1"/>
  </r>
  <r>
    <s v="Le voyageur de la jeunesse dans les quatre paries du monde"/>
    <s v="Blanchard, Pierre"/>
    <s v="Kinder- und Jugendbücher"/>
    <s v="Le Prieur"/>
    <x v="2"/>
    <s v="PPN781859158"/>
    <x v="1486"/>
    <s v="http://resolver.staatsbibliothek-berlin.de/SBB0001568200040000"/>
    <s v="fre"/>
    <s v="1804"/>
    <x v="0"/>
    <s v="A Paris"/>
    <s v="empty"/>
    <x v="0"/>
  </r>
  <r>
    <s v="L'Ami de la jeunesse ou livre d'or illustré"/>
    <s v="Brandon, Charles"/>
    <s v="Kinder- und Jugendbücher"/>
    <s v="Spamer [usw.]"/>
    <x v="1"/>
    <s v="PPN742441512"/>
    <x v="1487"/>
    <s v="http://resolver.staatsbibliothek-berlin.de/SBB0000D17200000000"/>
    <s v="fre"/>
    <s v="1861"/>
    <x v="0"/>
    <s v="Leipzig [u.a.]"/>
    <s v="empty"/>
    <x v="0"/>
  </r>
  <r>
    <s v="Kurze Natur-Geschichte des Thier-Reich's; mit moralischen Anmerkungen ; ein Lesebuch zum Nuzen und Vergnügen für junge Leute"/>
    <m/>
    <s v="Kinder- und Jugendbücher"/>
    <s v="Zehe"/>
    <x v="1"/>
    <s v="PPN770442226"/>
    <x v="1488"/>
    <s v="http://resolver.staatsbibliothek-berlin.de/SBB0001048000000000"/>
    <s v="ger"/>
    <s v="1789"/>
    <x v="0"/>
    <s v="Nürnberg"/>
    <s v="empty"/>
    <x v="0"/>
  </r>
  <r>
    <s v="Naturgeschichte der Vögel; mit 195 colorirten Abbildungen auf 30 Tafeln ; zum Anschauungs-Unterricht für die Jugend in Schulen und Familien"/>
    <s v="Schubert, Gotthilf Heinrich"/>
    <s v="Kinder- und Jugendbücher"/>
    <s v="Schreiber"/>
    <x v="2"/>
    <s v="PPN744070201"/>
    <x v="1489"/>
    <s v="http://resolver.staatsbibliothek-berlin.de/SBB0000CFF5000A0000"/>
    <s v="ger"/>
    <s v="1878"/>
    <x v="0"/>
    <s v="Eßlingen"/>
    <s v="https://content.staatsbibliothek-berlin.de/dc/744070201.ocr.zip"/>
    <x v="1"/>
  </r>
  <r>
    <s v="The preceptor"/>
    <s v="Hayman, F.; Grignion, C.; Mosley, C.; Dodsley, Robert"/>
    <s v="Kinder- und Jugendbücher; Historische Drucke"/>
    <s v="Dodsley"/>
    <x v="2"/>
    <s v="PPN768625661"/>
    <x v="1490"/>
    <s v="http://resolver.staatsbibliothek-berlin.de/SBB0000F70A00020000"/>
    <s v="eng"/>
    <s v="1775"/>
    <x v="0"/>
    <s v="London"/>
    <s v="https://content.staatsbibliothek-berlin.de/dc/768625661.ocr.zip"/>
    <x v="1"/>
  </r>
  <r>
    <s v="Fische"/>
    <s v="Bertuch, Friedrich Justin"/>
    <s v="Kinder- und Jugendbücher; Historische Drucke"/>
    <s v="Landes-Industrie-Comptoir"/>
    <x v="2"/>
    <s v="PPN756505631"/>
    <x v="1491"/>
    <s v="http://resolver.staatsbibliothek-berlin.de/SBB0000EAA900030000"/>
    <s v="ger"/>
    <s v="1830"/>
    <x v="0"/>
    <s v="Weimar"/>
    <s v="empty"/>
    <x v="0"/>
  </r>
  <r>
    <s v="Saeugethiere"/>
    <s v="Bertuch, Friedrich Justin"/>
    <s v="Kinder- und Jugendbücher; Historische Drucke"/>
    <s v="Landes-Industrie-Comptoir"/>
    <x v="2"/>
    <s v="PPN756457157"/>
    <x v="1492"/>
    <s v="http://resolver.staatsbibliothek-berlin.de/SBB0000EAA900010000"/>
    <s v="ger"/>
    <s v="1830"/>
    <x v="0"/>
    <s v="Weimar"/>
    <s v="empty"/>
    <x v="0"/>
  </r>
  <r>
    <s v="Räthselschatz; Sammlung auserlesener Räthsel für die Jugend"/>
    <s v="Bittkow, Theophil"/>
    <s v="Kinder- und Jugendbücher; Historische Drucke"/>
    <s v="Bittkow; Striese &amp; Comp."/>
    <x v="1"/>
    <s v="PPN767126262"/>
    <x v="1493"/>
    <s v="http://resolver.staatsbibliothek-berlin.de/SBB0000F2A700000000"/>
    <s v="ger"/>
    <s v="1853"/>
    <x v="0"/>
    <s v="Berlin; Berlin"/>
    <s v="empty"/>
    <x v="0"/>
  </r>
  <r>
    <s v="Bilder-Sammlung"/>
    <s v="Gabriel, Moritz"/>
    <s v="Kinder- und Jugendbücher; Historische Drucke"/>
    <s v="Seyfert"/>
    <x v="2"/>
    <s v="PPN768583829"/>
    <x v="1494"/>
    <s v="http://resolver.staatsbibliothek-berlin.de/SBB0000F6EB00010000"/>
    <s v="ger"/>
    <s v="1839"/>
    <x v="0"/>
    <s v="Zittau"/>
    <s v="empty"/>
    <x v="0"/>
  </r>
  <r>
    <s v="Räthselschatz"/>
    <s v="Bittkow, Theophil"/>
    <s v="Kinder- und Jugendbücher; Historische Drucke"/>
    <s v="Bittkow; Striese &amp; Comp."/>
    <x v="2"/>
    <s v="PPN767128249"/>
    <x v="1495"/>
    <s v="http://resolver.staatsbibliothek-berlin.de/SBB0000F2A700040000"/>
    <s v="ger"/>
    <s v="1853"/>
    <x v="0"/>
    <s v="Berlin; Berlin"/>
    <s v="https://content.staatsbibliothek-berlin.de/dc/767128249.ocr.zip"/>
    <x v="1"/>
  </r>
  <r>
    <s v="Räthselschatz"/>
    <s v="Bittkow, Theophil"/>
    <s v="Kinder- und Jugendbücher; Historische Drucke"/>
    <s v="Bittkow; Striese &amp; Comp."/>
    <x v="2"/>
    <s v="PPN767127188"/>
    <x v="1496"/>
    <s v="http://resolver.staatsbibliothek-berlin.de/SBB0000F2A700020000"/>
    <s v="ger"/>
    <s v="1853"/>
    <x v="0"/>
    <s v="Berlin; Berlin"/>
    <s v="https://content.staatsbibliothek-berlin.de/dc/767127188.ocr.zip"/>
    <x v="1"/>
  </r>
  <r>
    <s v="Das Pflanzenreich"/>
    <s v="Baumeister, Joseph"/>
    <s v="Kinder- und Jugendbücher"/>
    <s v="Baumeister"/>
    <x v="2"/>
    <s v="PPN771245904"/>
    <x v="1497"/>
    <s v="http://resolver.staatsbibliothek-berlin.de/SBB00010DC900040000"/>
    <s v="ger"/>
    <s v="1790"/>
    <x v="0"/>
    <s v="Wien"/>
    <s v="empty"/>
    <x v="0"/>
  </r>
  <r>
    <s v="Encyklopädie der Gesellschafts-Spiele; ein Handbüchlein für lebensfrohe Familien, welche Munterkeit und Scherz mit Anstand und Sitte zu verbinden wünschen ; eine Fortsetzung des unerschöpflichen Maitre de Plaisir"/>
    <s v="Alvensleben, Ludwig"/>
    <s v="Kinder- und Jugendbücher"/>
    <s v="Voigt"/>
    <x v="2"/>
    <s v="PPN745139280"/>
    <x v="1498"/>
    <s v="http://resolver.staatsbibliothek-berlin.de/SBB0000D5DF00010000"/>
    <s v="ger"/>
    <s v="1874"/>
    <x v="0"/>
    <s v="Weimar"/>
    <s v="https://content.staatsbibliothek-berlin.de/dc/745139280.ocr.zip"/>
    <x v="1"/>
  </r>
  <r>
    <s v="Das Wissenswürdigste vom Menschen"/>
    <s v="Faber, Friedrich"/>
    <s v="Kinder- und Jugendbücher; Historische Drucke"/>
    <s v="Tyroff"/>
    <x v="2"/>
    <s v="PPN770561578"/>
    <x v="1499"/>
    <s v="http://resolver.staatsbibliothek-berlin.de/SBB0001055000010000"/>
    <s v="ger"/>
    <s v="1819"/>
    <x v="0"/>
    <s v="Nürnberg"/>
    <s v="empty"/>
    <x v="0"/>
  </r>
  <r>
    <s v="Bilderbuch zum Nutzen und Vergnügen der Jugend"/>
    <s v="Bertuch, Friedrich Justin"/>
    <s v="Kinder- und Jugendbücher; Historische Drucke"/>
    <s v="Bauer"/>
    <x v="2"/>
    <s v="PPN767860926"/>
    <x v="1500"/>
    <s v="http://resolver.staatsbibliothek-berlin.de/SBB0000F47E00010000"/>
    <s v="fre"/>
    <s v="1805"/>
    <x v="0"/>
    <s v="Wien"/>
    <s v="empty"/>
    <x v="0"/>
  </r>
  <r>
    <s v="Des Freiherrn Alexander von Humboldt und Aimé Bonpland Reise in die Aequinoctial-Gegenden des neuen Continents"/>
    <s v="Steuben, ...; Leyhold, G.; Wimmer, Gottlieb August"/>
    <s v="Kinder- und Jugendbücher; Historische Drucke"/>
    <s v="Gerold"/>
    <x v="2"/>
    <s v="PPN770793541"/>
    <x v="1501"/>
    <s v="http://resolver.staatsbibliothek-berlin.de/SBB0001069B00010000"/>
    <s v="ger"/>
    <s v="1830"/>
    <x v="0"/>
    <s v="Wien"/>
    <s v="empty"/>
    <x v="0"/>
  </r>
  <r>
    <s v="Des Freiherrn Alexander von Humboldt und Aimé Bonpland Reise in die Aequinoctial-Gegenden des neuen Continents"/>
    <s v="K., Ludwig Schnorr; Axmann, J.; Wimmer, Gottlieb August"/>
    <s v="Kinder- und Jugendbücher; Historische Drucke"/>
    <s v="Gerold"/>
    <x v="2"/>
    <s v="PPN770797881"/>
    <x v="1502"/>
    <s v="http://resolver.staatsbibliothek-berlin.de/SBB0001069B00030000"/>
    <s v="ger"/>
    <s v="1830"/>
    <x v="0"/>
    <s v="Wien"/>
    <s v="empty"/>
    <x v="0"/>
  </r>
  <r>
    <s v="Entstehung des Weltalls und Entwicklung der Erdoberfläche"/>
    <s v="Reichenbach, A."/>
    <s v="Kinder- und Jugendbücher"/>
    <s v="Spamer"/>
    <x v="2"/>
    <s v="PPN74111464X"/>
    <x v="1503"/>
    <s v="http://resolver.staatsbibliothek-berlin.de/SBB0000CF0B00000000"/>
    <s v="ger"/>
    <s v="1885"/>
    <x v="0"/>
    <s v="Leipzig"/>
    <s v="https://content.staatsbibliothek-berlin.de/dc/74111464X.ocr.zip"/>
    <x v="1"/>
  </r>
  <r>
    <s v="200 neue auserlesene Räthsel für Kinder"/>
    <m/>
    <s v="Kinder- und Jugendbücher"/>
    <m/>
    <x v="2"/>
    <s v="PPN770145434"/>
    <x v="1504"/>
    <s v="http://resolver.staatsbibliothek-berlin.de/SBB0001032000020000"/>
    <s v="ger"/>
    <s v="1781"/>
    <x v="0"/>
    <m/>
    <s v="empty"/>
    <x v="0"/>
  </r>
  <r>
    <s v="Kleines Lehrbuch der Natur- und Gewerbkunde; für Lehrer an Land- und Bürgerschulen und zum Selbstunterrichte"/>
    <s v="Sickel, Heinrich Friedrich Franz"/>
    <s v="Kinder- und Jugendbücher"/>
    <m/>
    <x v="2"/>
    <s v="PPN770470726"/>
    <x v="1505"/>
    <s v="http://resolver.staatsbibliothek-berlin.de/SBB000104B200010000"/>
    <s v="ger"/>
    <s v="1822"/>
    <x v="0"/>
    <m/>
    <s v="empty"/>
    <x v="0"/>
  </r>
  <r>
    <s v="Der Bau des menschlichen Körpers; anatomische Beschreibung des Menschen für Schule und Haus ; 19 Doppelfoliotafeln in Farbendruck mit über 100 Abbildungen und 24 Seiten erklärendem Text"/>
    <s v="Ebenhöch, P.; Himmelein, Th."/>
    <s v="Kinder- und Jugendbücher"/>
    <s v="Schreiber"/>
    <x v="2"/>
    <s v="PPN742418863"/>
    <x v="1506"/>
    <s v="http://resolver.staatsbibliothek-berlin.de/SBB0000CFF500040000"/>
    <s v="ger"/>
    <s v="1895"/>
    <x v="0"/>
    <s v="Eßlingen bei Stuttgart"/>
    <s v="https://content.staatsbibliothek-berlin.de/dc/742418863.ocr.zip"/>
    <x v="1"/>
  </r>
  <r>
    <s v="Neues Bilderbuch für die Jugend, in kurzen unterhaltenden und lehrreichen Erzählungen von den Sitten, Meinungen und Gebräuchen der vornehmsten europäischen Nationen, und von den Merkwürdikeiten der Länder, welche sie bewohnen"/>
    <m/>
    <s v="Kinder- und Jugendbücher"/>
    <s v="Lübeck"/>
    <x v="2"/>
    <s v="PPN770968759"/>
    <x v="1507"/>
    <s v="http://resolver.staatsbibliothek-berlin.de/SBB00010A1D00010000"/>
    <s v="ger"/>
    <s v="1802"/>
    <x v="0"/>
    <s v="Bayreuth"/>
    <s v="empty"/>
    <x v="0"/>
  </r>
  <r>
    <s v="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
    <s v="Stoy, Johann Sigmund; Basedow, Johann Bernhard"/>
    <s v="Kinder- und Jugendbücher; Historische Drucke"/>
    <s v="Six; Stoy"/>
    <x v="1"/>
    <s v="PPN821777378"/>
    <x v="1508"/>
    <s v="http://resolver.staatsbibliothek-berlin.de/SBB0001989C00000000"/>
    <s v="ger"/>
    <s v="1784"/>
    <x v="0"/>
    <s v="Nürnberg; Nürnberg"/>
    <s v="empty"/>
    <x v="0"/>
  </r>
  <r>
    <s v="Bilderbuch zum Nutzen und Vergnügen der Jugend"/>
    <s v="Bertuch, Friedrich Justin"/>
    <s v="Kinder- und Jugendbücher; Historische Drucke"/>
    <s v="Pichler"/>
    <x v="2"/>
    <s v="PPN768154669"/>
    <x v="1509"/>
    <s v="http://resolver.staatsbibliothek-berlin.de/SBB0000F45900020000"/>
    <s v="fre"/>
    <s v="1805"/>
    <x v="0"/>
    <s v="Wien"/>
    <s v="empty"/>
    <x v="0"/>
  </r>
  <r>
    <s v="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
    <m/>
    <s v="Kinder- und Jugendbücher"/>
    <s v="Lübeck"/>
    <x v="1"/>
    <s v="PPN770968031"/>
    <x v="1510"/>
    <s v="http://resolver.staatsbibliothek-berlin.de/SBB00010A1D00000000"/>
    <s v="ger"/>
    <s v="1802"/>
    <x v="0"/>
    <s v="Bayreuth"/>
    <s v="empty"/>
    <x v="0"/>
  </r>
  <r>
    <s v="Der Lehrmeister oder ein allgemeines System der Erziehung, worinne die ersten Grundsätze einer feinen Gelehrsamkeit vorgetragen werden"/>
    <s v="Teubern, Hans Ernst; Schröckh, Matthias; Dodsley, Robert"/>
    <s v="Kinder- und Jugendbücher"/>
    <s v="Heinsius"/>
    <x v="2"/>
    <s v="PPN770172431"/>
    <x v="1511"/>
    <s v="http://resolver.staatsbibliothek-berlin.de/SBB0001035800010000"/>
    <s v="ger"/>
    <s v="1782"/>
    <x v="0"/>
    <s v="Leipzig"/>
    <s v="empty"/>
    <x v="0"/>
  </r>
  <r>
    <s v="Naturgeschichte der Säugethiere; mit 159 Abbildungen auf 30 Tafeln ; zum Anschauungs-Unterricht für die Jugend in Schulen und Familien"/>
    <s v="Schubert, Gotthilf Heinrich"/>
    <s v="Kinder- und Jugendbücher"/>
    <s v="Schreiber"/>
    <x v="2"/>
    <s v="PPN744068800"/>
    <x v="1512"/>
    <s v="http://resolver.staatsbibliothek-berlin.de/SBB0000CFF500090000"/>
    <s v="ger"/>
    <s v="1878"/>
    <x v="0"/>
    <s v="Eßlingen"/>
    <s v="https://content.staatsbibliothek-berlin.de/dc/744068800.ocr.zip"/>
    <x v="1"/>
  </r>
  <r>
    <s v="Handbuch des Wissenswürdigsten aus der Natur und Geschichte der Erde und ihrer Bewohner; zum Gebrauch beim Unterricht in Schulen und Familien ; vorzüglich für Hauslehrer auf dem Lande, so wie zum Selbstunterricht"/>
    <s v="Blanc, Ludwig Gottfried"/>
    <s v="Kinder- und Jugendbücher"/>
    <s v="Schwetschke"/>
    <x v="1"/>
    <s v="PPN770802761"/>
    <x v="1513"/>
    <s v="http://resolver.staatsbibliothek-berlin.de/SBB000106B100000000"/>
    <s v="ger"/>
    <s v="1833"/>
    <x v="0"/>
    <s v="Halle"/>
    <s v="empty"/>
    <x v="0"/>
  </r>
  <r>
    <s v="Bilder-Atlas für Schüler; ein unterhaltendes Büchlein für jedermann"/>
    <m/>
    <s v="Kinder- und Jugendbücher"/>
    <m/>
    <x v="1"/>
    <s v="PPN744751977"/>
    <x v="1514"/>
    <s v="http://resolver.staatsbibliothek-berlin.de/SBB0000D56A00000000"/>
    <s v="ger"/>
    <s v="1870"/>
    <x v="0"/>
    <s v="[S.l.]"/>
    <s v="empty"/>
    <x v="0"/>
  </r>
  <r>
    <s v="Die Welt in Bildern"/>
    <s v="Baumeister, Joseph Anton Ignaz; Sollerer, J.; Kohl, Clemens"/>
    <s v="Kinder- und Jugendbücher"/>
    <s v="Baumeister"/>
    <x v="2"/>
    <s v="PPN771249217"/>
    <x v="1515"/>
    <s v="http://resolver.staatsbibliothek-berlin.de/SBB00010DC900060000"/>
    <s v="ger"/>
    <s v="1793"/>
    <x v="0"/>
    <s v="Wien"/>
    <s v="empty"/>
    <x v="0"/>
  </r>
  <r>
    <s v="350 neue auserlesene Räthsel für Kinder"/>
    <m/>
    <s v="Kinder- und Jugendbücher"/>
    <m/>
    <x v="2"/>
    <s v="PPN770144128"/>
    <x v="1516"/>
    <s v="http://resolver.staatsbibliothek-berlin.de/SBB0001032000010000"/>
    <s v="ger"/>
    <s v="1781"/>
    <x v="0"/>
    <m/>
    <s v="empty"/>
    <x v="0"/>
  </r>
  <r>
    <s v="The preceptor"/>
    <s v="Hayman, F.; Grignion, C.; Mosley, C.; Dodsley, Robert"/>
    <s v="Kinder- und Jugendbücher; Historische Drucke"/>
    <s v="Dodsley"/>
    <x v="2"/>
    <s v="PPN768625386"/>
    <x v="1517"/>
    <s v="http://resolver.staatsbibliothek-berlin.de/SBB0000F70A00010000"/>
    <s v="eng"/>
    <s v="1775"/>
    <x v="0"/>
    <s v="London"/>
    <s v="empty"/>
    <x v="0"/>
  </r>
  <r>
    <s v="Ur däggande djurens lif; Berättelser på de långa vinteraftnarna"/>
    <s v="Herbst, Hermann"/>
    <s v="Kinder- und Jugendbücher; Historische Drucke"/>
    <s v="Flodin"/>
    <x v="1"/>
    <s v="PPN75131174X"/>
    <x v="1518"/>
    <s v="http://resolver.staatsbibliothek-berlin.de/SBB0000E53600000000"/>
    <s v="swe"/>
    <s v="1860"/>
    <x v="0"/>
    <s v="Stockolm"/>
    <s v="empty"/>
    <x v="0"/>
  </r>
  <r>
    <s v="John Franklin's Reise nach den Küsten des Polarmeeres in den Jahren 1819-1822"/>
    <s v="Franklin, John"/>
    <s v="Kinder- und Jugendbücher"/>
    <s v="Leske"/>
    <x v="1"/>
    <s v="PPN771042175"/>
    <x v="1519"/>
    <s v="http://resolver.staatsbibliothek-berlin.de/SBB00010A8D00000000"/>
    <s v="ger"/>
    <s v="1830"/>
    <x v="0"/>
    <s v="Leipzig [u.a.]"/>
    <s v="empty"/>
    <x v="0"/>
  </r>
  <r>
    <s v="The Children's encyclopaedia"/>
    <s v="Mee, Arthur"/>
    <s v="Kinder- und Jugendbücher; Historische Drucke"/>
    <s v="Carmelite House"/>
    <x v="2"/>
    <s v="PPN745240666"/>
    <x v="1520"/>
    <s v="http://resolver.staatsbibliothek-berlin.de/SBB0000D67700070000"/>
    <s v="eng"/>
    <s v="1908"/>
    <x v="0"/>
    <s v="London"/>
    <s v="https://content.staatsbibliothek-berlin.de/dc/745240666.ocr.zip"/>
    <x v="1"/>
  </r>
  <r>
    <s v="Bilderbuch zum Nutzen und Vergnügen der Jugend"/>
    <s v="Bertuch, Friedrich Justin"/>
    <s v="Kinder- und Jugendbücher; Historische Drucke"/>
    <s v="Pichler"/>
    <x v="2"/>
    <s v="PPN76784744X"/>
    <x v="1521"/>
    <s v="http://resolver.staatsbibliothek-berlin.de/SBB0000F45900010000"/>
    <s v="fre"/>
    <s v="1803"/>
    <x v="0"/>
    <s v="Wien"/>
    <s v="empty"/>
    <x v="0"/>
  </r>
  <r>
    <s v="Der hundertjährige Kalender ohne Schnurpfeifereien; Ein Volksbuch"/>
    <s v="Steinbeck, Christoph Gottlieb"/>
    <s v="Kinder- und Jugendbücher; Historische Drucke; VD18 digital"/>
    <s v="Expedition der deutschen Volkszeitung und Heinsius"/>
    <x v="2"/>
    <s v="PPN766682218"/>
    <x v="1353"/>
    <s v="http://resolver.staatsbibliothek-berlin.de/SBB0000F06900010000"/>
    <s v="ger"/>
    <s v="1795"/>
    <x v="1"/>
    <s v="Gera"/>
    <s v="empty"/>
    <x v="0"/>
  </r>
  <r>
    <s v="Neue Bilder Gallerie für junge Söhne und Töchter zur angenehmen und nützlichen Selbstbeschäftigung aus dem Reiche der Natur, Kunst, Sitten, und des gemeinen Lebens"/>
    <m/>
    <s v="Historische Drucke; Kinder- und Jugendbücher; Pädagogik; VD18 digital"/>
    <m/>
    <x v="3"/>
    <s v="PPN82603893X"/>
    <x v="1354"/>
    <m/>
    <s v="ger"/>
    <s v="1795"/>
    <x v="2"/>
    <m/>
    <s v="empty"/>
    <x v="0"/>
  </r>
  <r>
    <s v="Illustriertes Spielbuch für Mädchen; unterhaltende und anregende Belustigungen, Spiele und Beschäftigungen für Körper und Geist, im Zimmer sowie im Freien"/>
    <s v="Leske, Marie"/>
    <s v="Kinder- und Jugendbücher"/>
    <s v="Spamer"/>
    <x v="0"/>
    <s v="PPN745437567"/>
    <x v="1355"/>
    <s v="http://resolver.staatsbibliothek-berlin.de/SBB0000D6B100000000"/>
    <s v="ger"/>
    <s v="1892"/>
    <x v="0"/>
    <s v="Leipzig"/>
    <s v="https://content.staatsbibliothek-berlin.de/dc/745437567.ocr.zip"/>
    <x v="1"/>
  </r>
  <r>
    <s v="Das Menschengeschlecht und die Thierwelt; in Bildern mit erläuterndem und belehrendem Texte für Schule und Haus"/>
    <s v="Driendl, Thomas"/>
    <s v="Kinder- und Jugendbücher; Historische Drucke"/>
    <s v="Driendl"/>
    <x v="0"/>
    <s v="PPN770468993"/>
    <x v="1356"/>
    <s v="http://resolver.staatsbibliothek-berlin.de/SBB000104AD00000000"/>
    <s v="ger"/>
    <s v="1855"/>
    <x v="0"/>
    <s v="München"/>
    <s v="https://content.staatsbibliothek-berlin.de/dc/770468993.ocr.zip"/>
    <x v="1"/>
  </r>
  <r>
    <s v="Aëroplandrachen; ausführliche Anleitung zur Selbstherstellung von Aëroplandrachen für grössere Knaben"/>
    <s v="Jakubek, R.; Tauber, Th."/>
    <s v="Kinder- und Jugendbücher; Historische Drucke"/>
    <s v="Maier"/>
    <x v="0"/>
    <s v="PPN745604862"/>
    <x v="1357"/>
    <s v="http://resolver.staatsbibliothek-berlin.de/SBB0000D71200000000"/>
    <s v="ger"/>
    <s v="1911"/>
    <x v="0"/>
    <s v="Ravensburg"/>
    <s v="https://content.staatsbibliothek-berlin.de/dc/745604862.ocr.zip"/>
    <x v="1"/>
  </r>
  <r>
    <s v="Was ein kleines Mädchen wissen muß"/>
    <s v="Gizycki, P.; Wood-Allen, Mary"/>
    <s v="Kinder- und Jugendbücher; Historische Drucke"/>
    <s v="Witt"/>
    <x v="0"/>
    <s v="PPN744077451"/>
    <x v="1358"/>
    <s v="http://resolver.staatsbibliothek-berlin.de/SBB0000D54000000000"/>
    <s v="ger"/>
    <s v="1910"/>
    <x v="0"/>
    <s v="Berlin"/>
    <s v="https://content.staatsbibliothek-berlin.de/dc/744077451.ocr.zip"/>
    <x v="1"/>
  </r>
  <r>
    <s v="Erdbeschreibung von Kursachsen und den iezt dazu gehörenden Ländern"/>
    <s v="Merkel, Dankegott Immanuel"/>
    <s v="Kinder- und Jugendbücher; VD18 digital; Historische Drucke"/>
    <s v="Barth"/>
    <x v="2"/>
    <s v="PPN770892655"/>
    <x v="1522"/>
    <s v="http://resolver.staatsbibliothek-berlin.de/SBB0001074800020000"/>
    <s v="ger"/>
    <s v="1796"/>
    <x v="1"/>
    <s v="Leipzig"/>
    <s v="empty"/>
    <x v="0"/>
  </r>
  <r>
    <s v="Erdbeschreibung von Kursachsen und den iezt dazu gehörenden Ländern"/>
    <s v="Merkel, Dankegott Immanuel"/>
    <s v="Kinder- und Jugendbücher; VD18 digital; Historische Drucke"/>
    <s v="Barth"/>
    <x v="2"/>
    <s v="PPN770891454"/>
    <x v="1523"/>
    <s v="http://resolver.staatsbibliothek-berlin.de/SBB0001074800010000"/>
    <s v="ger"/>
    <s v="1796"/>
    <x v="1"/>
    <s v="Leipzig"/>
    <s v="empty"/>
    <x v="0"/>
  </r>
  <r>
    <s v="Erdbeschreibung von Kursachsen und den iezt dazu gehörenden Ländern; für die Jugend"/>
    <s v="Merkel, Dankegott Immanuel"/>
    <s v="Kinder- und Jugendbücher; VD18 digital; Historische Drucke"/>
    <s v="Barth"/>
    <x v="1"/>
    <s v="PPN770890776"/>
    <x v="1350"/>
    <s v="http://resolver.staatsbibliothek-berlin.de/SBB0001074800000000"/>
    <s v="ger"/>
    <s v="1796"/>
    <x v="1"/>
    <s v="Leipzig"/>
    <s v="empty"/>
    <x v="0"/>
  </r>
  <r>
    <s v="Erdbeschreibung von Kursachsen und den iezt dazu gehörenden Ländern"/>
    <s v="Merkel, Dankegott Immanuel"/>
    <s v="Historische Drucke; Kinder- und Jugendbücher; VD18 digital"/>
    <s v="Barth"/>
    <x v="2"/>
    <s v="PPN1010842528"/>
    <x v="1351"/>
    <s v="http://resolver.staatsbibliothek-berlin.de/SBB0001074800040000"/>
    <s v="ger"/>
    <s v="1798"/>
    <x v="2"/>
    <s v="Leipzig"/>
    <s v="empty"/>
    <x v="0"/>
  </r>
  <r>
    <s v="Erdbeschreibung von Kursachsen und den iezt dazu gehörenden Ländern"/>
    <s v="Merkel, Dankegott Immanuel"/>
    <s v="Kinder- und Jugendbücher; VD18 digital; Historische Drucke"/>
    <s v="Barth"/>
    <x v="2"/>
    <s v="PPN77091117X"/>
    <x v="1524"/>
    <s v="http://resolver.staatsbibliothek-berlin.de/SBB0001074800030000"/>
    <s v="ger"/>
    <s v="1797"/>
    <x v="1"/>
    <s v="Leipzig"/>
    <s v="empty"/>
    <x v="0"/>
  </r>
  <r>
    <s v="M. Georg Christian Raff's, ordentlichen Lehrers der Geschichte und Erdbeschreibung auf dem Lyceum zu Göttingen, Geographie für Kinder zum Gebrauch auf Schulen"/>
    <s v="Raff, Georg Christian"/>
    <s v="Kinder- und Jugendbücher; VD18 digital"/>
    <s v="Dieterich"/>
    <x v="0"/>
    <s v="PPN770916147"/>
    <x v="1525"/>
    <s v="http://resolver.staatsbibliothek-berlin.de/SBB000108CA00000000"/>
    <s v="ger"/>
    <s v="1787"/>
    <x v="1"/>
    <s v="Göt[t]ingen"/>
    <s v="empty"/>
    <x v="0"/>
  </r>
  <r>
    <s v="Anfangsgründe der Naturlehre für Bürgerschulen; Mit 4 Kupfertafeln"/>
    <s v="Vieth, Gerhard Ulrich Anton"/>
    <s v="Kinder- und Jugendbücher; Historische Drucke; VD18 digital"/>
    <s v="Barth"/>
    <x v="0"/>
    <s v="PPN750734655"/>
    <x v="1526"/>
    <s v="http://resolver.staatsbibliothek-berlin.de/SBB0000E3CB00000000"/>
    <s v="ger"/>
    <s v="1797"/>
    <x v="1"/>
    <s v="Leipzig"/>
    <s v="empty"/>
    <x v="0"/>
  </r>
  <r>
    <s v="Kurzer Inbegriff aller Wissenschaften zum Gebrauch für Kinder von sechs bis zwölf Jahren"/>
    <m/>
    <s v="Kinder- und Jugendbücher; Historische Drucke; VD18 digital"/>
    <s v="Horvath"/>
    <x v="0"/>
    <s v="PPN767925351"/>
    <x v="1527"/>
    <s v="http://resolver.staatsbibliothek-berlin.de/SBB0000F50500000000"/>
    <s v="ger"/>
    <s v="1797"/>
    <x v="1"/>
    <s v="Potsdam"/>
    <s v="empty"/>
    <x v="0"/>
  </r>
  <r>
    <s v="Naturgeschichte für Kinder; Mit Elf Kupffer-Tafeln"/>
    <s v="Raff, Georg Christian"/>
    <s v="Kinder- und Jugendbücher; Historische Drucke; VD18 digital"/>
    <s v="Dieterich"/>
    <x v="0"/>
    <s v="PPN751257656"/>
    <x v="1352"/>
    <s v="http://resolver.staatsbibliothek-berlin.de/SBB0000E52600000000"/>
    <s v="ger"/>
    <s v="1778"/>
    <x v="1"/>
    <s v="Göttingen"/>
    <s v="empty"/>
    <x v="0"/>
  </r>
  <r>
    <s v="Erste Anleitung für Kinder mit Zahlen umzugehen, um sie in etwas zum Kopfrechnen vorzubereiten"/>
    <s v="Möller, Johann Melchior"/>
    <s v="Kinder- und Jugendbücher; VD18 digital; Historische Drucke"/>
    <s v="Beyer und Maring"/>
    <x v="0"/>
    <s v="PPN746811322"/>
    <x v="1528"/>
    <s v="http://resolver.staatsbibliothek-berlin.de/SBB0000DBA800000000"/>
    <s v="ger"/>
    <s v="1797"/>
    <x v="1"/>
    <s v="Erfurt"/>
    <s v="empty"/>
    <x v="0"/>
  </r>
  <r>
    <s v="Le Livre Des Enfans, Ou Idees Generales Et Definitions Des Choses; Dont Les Enfans Doivent Etre Instruits"/>
    <m/>
    <s v="Kinder- und Jugendbücher; Historische Drucke; VD18 digital"/>
    <s v="Imprimerie Electorale"/>
    <x v="0"/>
    <s v="PPN768260094"/>
    <x v="1529"/>
    <s v="http://resolver.staatsbibliothek-berlin.de/SBB0000F60600000000"/>
    <s v="fre"/>
    <s v="1760"/>
    <x v="1"/>
    <s v="Mannheim"/>
    <s v="empty"/>
    <x v="0"/>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x v="0"/>
    <s v="PPN745122655"/>
    <x v="1359"/>
    <s v="http://resolver.staatsbibliothek-berlin.de/SBB0000D5A700000000"/>
    <s v="ger"/>
    <s v="1891"/>
    <x v="0"/>
    <s v="Bielefeld [u.a.]"/>
    <s v="https://content.staatsbibliothek-berlin.de/dc/745122655.ocr.zip"/>
    <x v="1"/>
  </r>
  <r>
    <s v="Wie Gritli haushalten lernt"/>
    <s v="Coradi-Stahl, Emma"/>
    <s v="Kinder- und Jugendbücher; Historische Drucke"/>
    <s v="Rascher"/>
    <x v="1"/>
    <s v="PPN746058721"/>
    <x v="1360"/>
    <s v="http://resolver.staatsbibliothek-berlin.de/SBB0000D80900000000"/>
    <s v="ger"/>
    <s v="1909"/>
    <x v="0"/>
    <s v="Zürich"/>
    <s v="empty"/>
    <x v="0"/>
  </r>
  <r>
    <s v="500 Räthselfragen aus der Geographie und Geschichte, besonders der europäischen Länder für Aeltern, Lehrer und Kinder"/>
    <s v="Strack, Karl"/>
    <s v="Kinder- und Jugendbücher; Historische Drucke"/>
    <s v="Mayer"/>
    <x v="0"/>
    <s v="PPN766434532"/>
    <x v="1530"/>
    <s v="http://resolver.staatsbibliothek-berlin.de/SBB0000EF5D00000000"/>
    <s v="ger"/>
    <s v="1853"/>
    <x v="0"/>
    <s v="Leipzig"/>
    <s v="https://content.staatsbibliothek-berlin.de/dc/766434532.ocr.zip"/>
    <x v="1"/>
  </r>
  <r>
    <s v="Die Natur; ein Lesebuch für Schule und Haus"/>
    <s v="Tutschek, Lorenz; Berlin, Nils Johann"/>
    <s v="Kinder- und Jugendbücher"/>
    <s v="Cotta"/>
    <x v="0"/>
    <s v="PPN770334636"/>
    <x v="1531"/>
    <s v="http://resolver.staatsbibliothek-berlin.de/SBB0001043200000000"/>
    <s v="ger"/>
    <s v="1869"/>
    <x v="0"/>
    <s v="München"/>
    <s v="https://content.staatsbibliothek-berlin.de/dc/770334636.ocr.zip"/>
    <x v="1"/>
  </r>
  <r>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Barth, E.; Niederley, W."/>
    <s v="Kinder- und Jugendbücher"/>
    <s v="Velhagen &amp; Klasing"/>
    <x v="0"/>
    <s v="PPN745627307"/>
    <x v="1532"/>
    <s v="http://resolver.staatsbibliothek-berlin.de/SBB0000D72800000000"/>
    <s v="ger"/>
    <s v="1876"/>
    <x v="0"/>
    <s v="Bielefeld [u.a.]"/>
    <s v="https://content.staatsbibliothek-berlin.de/dc/745627307.ocr.zip"/>
    <x v="1"/>
  </r>
  <r>
    <s v="Kleine Menagerie für Kinder oder nützliche und angenehme Unterhaltungen aus der Naturgeschichte"/>
    <m/>
    <s v="Kinder- und Jugendbücher"/>
    <s v="Siegfried"/>
    <x v="0"/>
    <s v="PPN770073786"/>
    <x v="1533"/>
    <s v="http://resolver.staatsbibliothek-berlin.de/SBB000102A000000000"/>
    <s v="ger"/>
    <s v="1836"/>
    <x v="0"/>
    <s v="Zürich"/>
    <s v="empty"/>
    <x v="0"/>
  </r>
  <r>
    <s v="Himmelsbeobachtung mit bloßem Auge; für reife Schüler"/>
    <s v="Rusch, Franz"/>
    <s v="Kinder- und Jugendbücher"/>
    <s v="Teubner"/>
    <x v="0"/>
    <s v="PPN742067726"/>
    <x v="1534"/>
    <s v="http://resolver.staatsbibliothek-berlin.de/SBB0000D07D00000000"/>
    <s v="ger"/>
    <s v="1911"/>
    <x v="0"/>
    <s v="Leipzig [u.a.]"/>
    <s v="https://content.staatsbibliothek-berlin.de/dc/742067726.ocr.zip"/>
    <x v="1"/>
  </r>
  <r>
    <s v="Auflösungen sämmtlicher Räthsel im deutschen Räthsel-Schatz; nebst einem Verzeichniß der Verfasser"/>
    <s v="Mezger, Karl Ludwig Friedrich"/>
    <s v="Kinder- und Jugendbücher; Historische Drucke"/>
    <s v="Scheurlen"/>
    <x v="0"/>
    <s v="PPN745133282"/>
    <x v="1535"/>
    <s v="http://resolver.staatsbibliothek-berlin.de/SBB0000D5CC00020000"/>
    <s v="ger"/>
    <s v="1874"/>
    <x v="0"/>
    <s v="Heilbronn"/>
    <s v="https://content.staatsbibliothek-berlin.de/dc/745133282.ocr.zip"/>
    <x v="1"/>
  </r>
  <r>
    <s v="Neueste Sammlung von 300 Räthseln, Charaden und Logogryphen; aus den vorzüglichsten neueren Schriften ; Ein Weihnachts-, Neujahrs- und Geburtstagsgeschenk für Kinder und junge Leute"/>
    <s v="Ramberg, Johannes Heinrich; Böttger, Gottlieb"/>
    <s v="Kinder- und Jugendbücher; Historische Drucke"/>
    <s v="Hahn"/>
    <x v="0"/>
    <s v="PPN767437721"/>
    <x v="1536"/>
    <s v="http://resolver.staatsbibliothek-berlin.de/SBB0000F38900000000"/>
    <s v="ger"/>
    <s v="1808"/>
    <x v="0"/>
    <s v="Hannover"/>
    <s v="empty"/>
    <x v="0"/>
  </r>
  <r>
    <s v="Anschaulich gemachte Natur- und Körperlehre nebst einigen wichtigen Gesundheits-Regeln; ein unterhaltendes Lese- und faßliches Unterrichts-Büchlein für die Jugend"/>
    <s v="Gruber, Ferdinand Josef"/>
    <s v="Kinder- und Jugendbücher; Historische Drucke"/>
    <s v="Zeh"/>
    <x v="0"/>
    <s v="PPN756690080"/>
    <x v="1537"/>
    <s v="http://resolver.staatsbibliothek-berlin.de/SBB0000EBC300000000"/>
    <s v="ger"/>
    <s v="1824"/>
    <x v="0"/>
    <s v="Nürnberg; Leipzig"/>
    <s v="empty"/>
    <x v="0"/>
  </r>
  <r>
    <s v="Liebet die Thiere!; Lehrreiche und unterhaltende Geschichten aus dem Leben der Thiere für Jung und Alt"/>
    <s v="Marion, Antoine Fortuné"/>
    <s v="Kinder- und Jugendbücher"/>
    <s v="Scholz"/>
    <x v="0"/>
    <s v="PPN769910424"/>
    <x v="1538"/>
    <s v="http://resolver.staatsbibliothek-berlin.de/SBB0001022800000000"/>
    <s v="ger"/>
    <s v="1860"/>
    <x v="0"/>
    <s v="Mainz"/>
    <s v="https://content.staatsbibliothek-berlin.de/dc/769910424.ocr.zip"/>
    <x v="1"/>
  </r>
  <r>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Berghaus, Heinrich"/>
    <s v="Kinder- und Jugendbücher"/>
    <s v="Verl.-Bureau"/>
    <x v="0"/>
    <s v="PPN746579926"/>
    <x v="1539"/>
    <s v="http://resolver.staatsbibliothek-berlin.de/SBB0000D93300000000"/>
    <s v="ger"/>
    <s v="1847"/>
    <x v="0"/>
    <s v="Stuttgart"/>
    <s v="empty"/>
    <x v="0"/>
  </r>
  <r>
    <s v="Kinder, habt die Thiere lieb!; ein Bilderbuch"/>
    <s v="Perner, Ignaz; Löschke, Johann Traugott"/>
    <s v="Kinder- und Jugendbücher"/>
    <s v="Münchener Verein gegen Thierquälerei"/>
    <x v="0"/>
    <s v="PPN770079598"/>
    <x v="1540"/>
    <s v="http://resolver.staatsbibliothek-berlin.de/SBB000102A900000000"/>
    <s v="ger"/>
    <s v="1850"/>
    <x v="0"/>
    <s v="München"/>
    <s v="https://content.staatsbibliothek-berlin.de/dc/770079598.ocr.zip"/>
    <x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x v="0"/>
    <s v="PPN750058099"/>
    <x v="1541"/>
    <s v="http://resolver.staatsbibliothek-berlin.de/SBB0000E1F800000000"/>
    <s v="ger"/>
    <s v="1853"/>
    <x v="0"/>
    <s v="Stuttgart"/>
    <s v="https://content.staatsbibliothek-berlin.de/dc/750058099.ocr.zip"/>
    <x v="1"/>
  </r>
  <r>
    <s v="Manuel pour l'instruction de la jeunesse"/>
    <s v="Chodowiecki, Daniel; Schellenberg, ...; Penzel, Johann Georg; Krüger, ...; Stoy, Johann Siegmund"/>
    <s v="Kinder- und Jugendbücher; Historische Drucke"/>
    <s v="Korn"/>
    <x v="0"/>
    <s v="PPN77018927X"/>
    <x v="1542"/>
    <s v="http://resolver.staatsbibliothek-berlin.de/SBB0001036D00000000"/>
    <s v="fre"/>
    <s v="1817"/>
    <x v="0"/>
    <s v="Breslau"/>
    <s v="empty"/>
    <x v="0"/>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x v="0"/>
    <s v="PPN770469434"/>
    <x v="1543"/>
    <s v="http://resolver.staatsbibliothek-berlin.de/SBB000104AF00000000"/>
    <s v="ger"/>
    <s v="1868"/>
    <x v="0"/>
    <s v="Stuttgart"/>
    <s v="https://content.staatsbibliothek-berlin.de/dc/770469434.ocr.zip"/>
    <x v="1"/>
  </r>
  <r>
    <s v="Neuer Orbis pictus in sechs Sprachen oder unterhaltendes und belehrendes Bilderbuch für Kinder von jedem Alter"/>
    <s v="Seidel, Heinrich"/>
    <s v="Kinder- und Jugendbücher"/>
    <s v="Campe"/>
    <x v="0"/>
    <s v="PPN770473105"/>
    <x v="1544"/>
    <s v="http://resolver.staatsbibliothek-berlin.de/SBB000104B500000000"/>
    <s v="ger"/>
    <s v="1821"/>
    <x v="0"/>
    <s v="Nürnberg"/>
    <s v="empty"/>
    <x v="0"/>
  </r>
  <r>
    <s v="Im Grünen oder Die kleinen Pflanzenfreunde; kleine Erzählungen aus dem Pflanzenreich"/>
    <s v="Wagner, Hermann"/>
    <s v="Kinder- und Jugendbücher"/>
    <s v="Spamer"/>
    <x v="0"/>
    <s v="PPN743680022"/>
    <x v="1545"/>
    <s v="http://resolver.staatsbibliothek-berlin.de/SBB0000D31D00000000"/>
    <s v="ger"/>
    <s v="1910"/>
    <x v="0"/>
    <s v="Leipzig"/>
    <s v="https://content.staatsbibliothek-berlin.de/dc/743680022.ocr.zip"/>
    <x v="1"/>
  </r>
  <r>
    <s v="Spiele aus meiner Jugend für die Jugend"/>
    <s v="Brandt-München, Reinhold; Cortin-Gehr, Louisa"/>
    <s v="Kinder- und Jugendbücher"/>
    <s v="Körner"/>
    <x v="0"/>
    <s v="PPN745127436"/>
    <x v="1546"/>
    <s v="http://resolver.staatsbibliothek-berlin.de/SBB0000D5C000000000"/>
    <s v="ger"/>
    <s v="1911"/>
    <x v="0"/>
    <s v="Leipzig"/>
    <s v="https://content.staatsbibliothek-berlin.de/dc/745127436.ocr.zip"/>
    <x v="1"/>
  </r>
  <r>
    <s v="Die Benutzung und Verarbeitung der Naturerzeugnisse oder kleine Technologie; Fortsetzung der Naturgeschichte für Schulen"/>
    <s v="Löhr, Johann Andreas Christian"/>
    <s v="Kinder- und Jugendbücher"/>
    <s v="Fleischer"/>
    <x v="0"/>
    <s v="PPN770593127"/>
    <x v="1547"/>
    <s v="http://resolver.staatsbibliothek-berlin.de/SBB000105A000000000"/>
    <s v="ger"/>
    <s v="1820"/>
    <x v="0"/>
    <s v="Leipzig"/>
    <s v="empty"/>
    <x v="0"/>
  </r>
  <r>
    <s v="Unsere gefiederten Freunde; Abbildungen der bekanntesten und beliebtesten Kinderfreunde aus der Vogelwelt in Oelfarbendruck mit leicht faßlichem, erläuternden Text"/>
    <s v="Schrader, August"/>
    <s v="Kinder- und Jugendbücher; Historische Drucke"/>
    <s v="Hartknoch"/>
    <x v="0"/>
    <s v="PPN742447162"/>
    <x v="1548"/>
    <s v="http://resolver.staatsbibliothek-berlin.de/SBB0000D17B00000000"/>
    <s v="ger"/>
    <s v="1872"/>
    <x v="0"/>
    <s v="Leipzig"/>
    <s v="https://content.staatsbibliothek-berlin.de/dc/742447162.ocr.zip"/>
    <x v="1"/>
  </r>
  <r>
    <s v="Die Hausthiere; in physischer und psychischer, ökonomischer und technologischer Hinsicht ; ein naturhistorisches Lesebuch für Schule und Haus"/>
    <s v="Schönke, Karl August"/>
    <s v="Kinder- und Jugendbücher"/>
    <s v="Koscky"/>
    <x v="0"/>
    <s v="PPN770291554"/>
    <x v="1549"/>
    <s v="http://resolver.staatsbibliothek-berlin.de/SBB000103F300000000"/>
    <s v="ger"/>
    <s v="1854"/>
    <x v="0"/>
    <s v="Frankfurt a/Oder"/>
    <s v="https://content.staatsbibliothek-berlin.de/dc/770291554.ocr.zip"/>
    <x v="1"/>
  </r>
  <r>
    <s v="Johann George Hoffmanns, weiland Inspectors der deutschen Schulen des Waisenhauses, Unterricht von natürlichen Dingen oder Geschöpfen und Werken Gottes; zum Lobe des großen Schöpfers und zum Dienste der Unstudirten, sonderlich aber der kleinern Schuljugend, aufgesetzt"/>
    <s v="Hoffmann, Johann George; Nicolai, Johann Christian Wilhelm"/>
    <s v="Kinder- und Jugendbücher; Historische Drucke"/>
    <s v="Waisenhaus"/>
    <x v="0"/>
    <s v="PPN770803008"/>
    <x v="1550"/>
    <s v="http://resolver.staatsbibliothek-berlin.de/SBB000106B200000000"/>
    <s v="ger"/>
    <s v="1838"/>
    <x v="0"/>
    <s v="Halle"/>
    <s v="empty"/>
    <x v="0"/>
  </r>
  <r>
    <s v="Illustriertes Spielbuch für Kinder; unterhaltende und belustigende Spiele und Beschäftigungen für kleine Kinder im Zimmer sowie im Freien"/>
    <s v="Bloch, Ida"/>
    <s v="Kinder- und Jugendbücher"/>
    <s v="Spamer"/>
    <x v="0"/>
    <s v="PPN745143385"/>
    <x v="1551"/>
    <s v="http://resolver.staatsbibliothek-berlin.de/SBB0000D5F400000000"/>
    <s v="ger"/>
    <s v="1891"/>
    <x v="0"/>
    <s v="Leipzig"/>
    <s v="https://content.staatsbibliothek-berlin.de/dc/745143385.ocr.zip"/>
    <x v="1"/>
  </r>
  <r>
    <s v="Von der Wasserkante; Bilder vom Leben und Treiben an der Wasserkante und von ihrem Wesen ; für die Jugend und das Volk"/>
    <s v="Müller-Münster, Franz; Satow, Hans"/>
    <s v="Kinder- und Jugendbücher; Historische Drucke"/>
    <s v="Enßlin &amp; Laiblin"/>
    <x v="0"/>
    <s v="PPN744086949"/>
    <x v="1552"/>
    <s v="http://resolver.staatsbibliothek-berlin.de/SBB0000D55900000000"/>
    <s v="ger"/>
    <s v="1911"/>
    <x v="0"/>
    <s v="Reutlingen"/>
    <s v="https://content.staatsbibliothek-berlin.de/dc/744086949.ocr.zip"/>
    <x v="1"/>
  </r>
  <r>
    <s v="Naturbilder; nach den 12 Monaten des Jahres geordnet. Für die Jugend bearb."/>
    <s v="Klimsch, F. C.; Diehl, Peter"/>
    <s v="Kinder- und Jugendbücher; Historische Drucke"/>
    <s v="May"/>
    <x v="0"/>
    <s v="PPN770184197"/>
    <x v="1553"/>
    <s v="http://resolver.staatsbibliothek-berlin.de/SBB0001036100000000"/>
    <s v="ger"/>
    <s v="1880"/>
    <x v="0"/>
    <s v="Frankfurt a. M."/>
    <s v="https://content.staatsbibliothek-berlin.de/dc/770184197.ocr.zip"/>
    <x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x v="0"/>
    <s v="PPN77105226X"/>
    <x v="1554"/>
    <s v="http://resolver.staatsbibliothek-berlin.de/SBB00010AA000000000"/>
    <s v="ger"/>
    <s v="1860"/>
    <x v="0"/>
    <s v="Leipzig"/>
    <s v="https://content.staatsbibliothek-berlin.de/dc/77105226X.ocr.zip"/>
    <x v="1"/>
  </r>
  <r>
    <s v="Encyclopédie de la jeunesse, ou abrégé des sciences et des arts"/>
    <s v="Tardieu, J. B.; Tardieu Denesle, Henri"/>
    <s v="Kinder- und Jugendbücher; Historische Drucke"/>
    <s v="Gérard"/>
    <x v="0"/>
    <s v="PPN766433625"/>
    <x v="1555"/>
    <s v="http://resolver.staatsbibliothek-berlin.de/SBB0000EF5600000000"/>
    <s v="fre"/>
    <s v="1808"/>
    <x v="0"/>
    <s v="Paris"/>
    <s v="empty"/>
    <x v="0"/>
  </r>
  <r>
    <s v="Das Buch der Sammlungen; praktische Anleitung zum Anlegen, Ordnen und Erhalten aller Arten von Sammlungen, überhaupt zur Unterstützung naturwissenschaftlicher und geschichtswissenschaftlicher Liebhabereien"/>
    <s v="Klasing, Otto"/>
    <s v="Kinder- und Jugendbücher"/>
    <s v="Velhagen &amp; Klasing"/>
    <x v="0"/>
    <s v="PPN769121217"/>
    <x v="1556"/>
    <s v="http://resolver.staatsbibliothek-berlin.de/SBB0000F8B400000000"/>
    <s v="ger"/>
    <s v="1883"/>
    <x v="0"/>
    <s v="Bielefeld [u.a.]"/>
    <s v="https://content.staatsbibliothek-berlin.de/dc/769121217.ocr.zip"/>
    <x v="1"/>
  </r>
  <r>
    <s v="Entdeckungsreisen im Wald und auf der Heide; mit seinen lieben jungen Freunden und Freundinnen unternommen"/>
    <s v="Wagner, Hermann"/>
    <s v="Kinder- und Jugendbücher"/>
    <s v="Spamer"/>
    <x v="0"/>
    <s v="PPN742717615"/>
    <x v="1557"/>
    <s v="http://resolver.staatsbibliothek-berlin.de/SBB0000D2C000000000"/>
    <s v="ger"/>
    <s v="1866"/>
    <x v="0"/>
    <s v="Leipzig"/>
    <s v="https://content.staatsbibliothek-berlin.de/dc/742717615.ocr.zip"/>
    <x v="1"/>
  </r>
  <r>
    <s v="Streifzüge im Reiche der Sterne"/>
    <s v="Linke, Felix"/>
    <s v="Kinder- und Jugendbücher"/>
    <s v="Union Dt. Verlagsges."/>
    <x v="0"/>
    <s v="PPN741452251"/>
    <x v="1558"/>
    <s v="http://resolver.staatsbibliothek-berlin.de/SBB0000D02500000000"/>
    <s v="ger"/>
    <s v="1927"/>
    <x v="0"/>
    <s v="Stuttgart; Berlin [u.a.]"/>
    <s v="https://content.staatsbibliothek-berlin.de/dc/741452251.ocr.zip"/>
    <x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s v="Kummer"/>
    <x v="0"/>
    <s v="PPN74518166X"/>
    <x v="1559"/>
    <s v="http://resolver.staatsbibliothek-berlin.de/SBB0000D63700000000"/>
    <s v="ger"/>
    <s v="1911"/>
    <x v="0"/>
    <s v="Leipzig"/>
    <s v="https://content.staatsbibliothek-berlin.de/dc/74518166X.ocr.zip"/>
    <x v="1"/>
  </r>
  <r>
    <s v="Naturgeschichte für die Jugend beiderlei Geschlechts"/>
    <s v="Martin, F."/>
    <s v="Kinder- und Jugendbücher; Historische Drucke"/>
    <s v="Schmidt &amp; Spring"/>
    <x v="0"/>
    <s v="PPN769085091"/>
    <x v="1560"/>
    <s v="http://resolver.staatsbibliothek-berlin.de/SBB0000F85400000000"/>
    <s v="ger"/>
    <s v="1861"/>
    <x v="0"/>
    <s v="Stuttgart"/>
    <s v="https://content.staatsbibliothek-berlin.de/dc/769085091.ocr.zip"/>
    <x v="1"/>
  </r>
  <r>
    <s v="Neues Skizzenbuch; bunte Bilder aus der Natur und dem Menschenleben ; zur Belehrung und Unterhaltung für die reifere Jugend"/>
    <s v="Pietsch, Ludwig; Kletke, Hermann"/>
    <s v="Kinder- und Jugendbücher"/>
    <s v="Springer"/>
    <x v="0"/>
    <s v="PPN770952127"/>
    <x v="1561"/>
    <s v="http://resolver.staatsbibliothek-berlin.de/SBB00010A0200000000"/>
    <s v="ger"/>
    <s v="1859"/>
    <x v="0"/>
    <s v="Berlin"/>
    <s v="https://content.staatsbibliothek-berlin.de/dc/770952127.ocr.zip"/>
    <x v="1"/>
  </r>
  <r>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Böhme, E."/>
    <s v="Kinder- und Jugendbücher; Historische Drucke"/>
    <s v="Grimmer"/>
    <x v="0"/>
    <s v="PPN766437353"/>
    <x v="1562"/>
    <s v="http://resolver.staatsbibliothek-berlin.de/SBB0000EF6600000000"/>
    <s v="ger"/>
    <s v="1834"/>
    <x v="0"/>
    <s v="Dresden"/>
    <s v="empty"/>
    <x v="0"/>
  </r>
  <r>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Gailer, J. E."/>
    <s v="Kinder- und Jugendbücher; Historische Drucke"/>
    <s v="Hoffmann"/>
    <x v="0"/>
    <s v="PPN767868072"/>
    <x v="1563"/>
    <s v="http://resolver.staatsbibliothek-berlin.de/SBB0000F48200000000"/>
    <s v="ger"/>
    <s v="1839"/>
    <x v="0"/>
    <s v="Stuttgart"/>
    <s v="empty"/>
    <x v="0"/>
  </r>
  <r>
    <s v="Die denkwürdigsten Erfindungen im neunzehnten Jahrhundert; Schilderungen für die reifere Jugend ; mit über 130 Text-Illustrationen und 1 bunten Titelbilde"/>
    <s v="Lukkenbacher, F.; Schwartze, Theodor; Thomas, Louis"/>
    <s v="Kinder- und Jugendbücher; Historische Drucke"/>
    <s v="Spamer"/>
    <x v="0"/>
    <s v="PPN74511976X"/>
    <x v="1564"/>
    <s v="http://resolver.staatsbibliothek-berlin.de/SBB0000D5A000000000"/>
    <s v="ger"/>
    <s v="1883"/>
    <x v="0"/>
    <s v="Leipzig"/>
    <s v="https://content.staatsbibliothek-berlin.de/dc/74511976X.ocr.zip"/>
    <x v="1"/>
  </r>
  <r>
    <s v="Encyclopédie des enfans, ou abrégé de toutes les sciences; a l'usage des écoles des deux sexes"/>
    <s v="Tardieu, P. F.; Masson, J.R."/>
    <s v="Kinder- und Jugendbücher; Historische Drucke"/>
    <s v="Bossange, Masson et Besson"/>
    <x v="0"/>
    <s v="PPN770371612"/>
    <x v="1565"/>
    <s v="http://resolver.staatsbibliothek-berlin.de/SBB0001045B00000000"/>
    <s v="fre"/>
    <s v="1807"/>
    <x v="0"/>
    <s v="Paris"/>
    <s v="empty"/>
    <x v="0"/>
  </r>
  <r>
    <s v="Jeux des adolescents"/>
    <s v="Beleze, G."/>
    <s v="Kinder- und Jugendbücher"/>
    <s v="Hachette"/>
    <x v="0"/>
    <s v="PPN74512478X"/>
    <x v="1566"/>
    <s v="http://resolver.staatsbibliothek-berlin.de/SBB0000D5B500000000"/>
    <s v="fre"/>
    <s v="1879"/>
    <x v="0"/>
    <s v="Paris"/>
    <s v="https://content.staatsbibliothek-berlin.de/dc/74512478X.ocr.zip"/>
    <x v="1"/>
  </r>
  <r>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Poppe, Johann Heinrich Moritz von"/>
    <s v="Kinder- und Jugendbücher"/>
    <s v="Löflund"/>
    <x v="0"/>
    <s v="PPN770554806"/>
    <x v="1567"/>
    <s v="http://resolver.staatsbibliothek-berlin.de/SBB0001054300000000"/>
    <s v="ger"/>
    <s v="1830"/>
    <x v="0"/>
    <s v="Stuttgart"/>
    <s v="empty"/>
    <x v="0"/>
  </r>
  <r>
    <s v="Le Naturaliste Du Second Âge; Ouvrage destiné à servir de suite et de complément au Livre du second âge; Contenant Des notions à la fois élémentaires et amusantes sur les Reptiles ou Quadrupèdes ovipares... ; Avec des Descriptions de ceux de ces animaux..."/>
    <s v="Drouet, Théodore Toussaint; Blanchon, J. G.; Deseve, ...; Pujoulx, Jean Baptiste"/>
    <s v="Kinder- und Jugendbücher; Historische Drucke"/>
    <s v="Gide"/>
    <x v="0"/>
    <s v="PPN770278922"/>
    <x v="1568"/>
    <s v="http://resolver.staatsbibliothek-berlin.de/SBB000103DA00000000"/>
    <s v="fre"/>
    <s v="1805"/>
    <x v="0"/>
    <s v="Paris"/>
    <s v="empty"/>
    <x v="0"/>
  </r>
  <r>
    <s v="Eine Reise von Berlin nach Vorpommern und der Insel Rügen; für die Jugend"/>
    <m/>
    <s v="Kinder- und Jugendbücher"/>
    <s v="Dyk"/>
    <x v="0"/>
    <s v="PPN770888844"/>
    <x v="1569"/>
    <s v="http://resolver.staatsbibliothek-berlin.de/SBB0001074000000000"/>
    <s v="ger"/>
    <s v="1802"/>
    <x v="0"/>
    <s v="Leipzig"/>
    <s v="empty"/>
    <x v="0"/>
  </r>
  <r>
    <s v="Das Kleid der Erde oder Wanderungen durch die grüne Natur; mit seinen jugendlichen Freunden unternommen"/>
    <s v="Müller von Halle, Karl"/>
    <s v="Kinder- und Jugendbücher"/>
    <s v="Spamer"/>
    <x v="0"/>
    <s v="PPN743640594"/>
    <x v="1570"/>
    <s v="http://resolver.staatsbibliothek-berlin.de/SBB0000D30300000000"/>
    <s v="ger"/>
    <s v="1873"/>
    <x v="0"/>
    <s v="Leipzig"/>
    <s v="https://content.staatsbibliothek-berlin.de/dc/743640594.ocr.zip"/>
    <x v="1"/>
  </r>
  <r>
    <s v="Neue Tanz- und Bildungsschule; ein gründlicher Leitfaden für Eltern und Lehrer bei der Erziehung der Kinder ; und für die erwachsene Jugend, um sich einen hohen Grad der feinen Bildung zu verschaffen und sich zu kunstfertigen und ausgezeichneten Tänzern zu bilden"/>
    <s v="Helmke, E. D."/>
    <s v="Kinder- und Jugendbücher; Historische Drucke"/>
    <s v="Kollmann"/>
    <x v="0"/>
    <s v="PPN769906907"/>
    <x v="1571"/>
    <s v="http://resolver.staatsbibliothek-berlin.de/SBB0001022200000000"/>
    <s v="ger"/>
    <s v="1829"/>
    <x v="0"/>
    <s v="Leipzig"/>
    <s v="empty"/>
    <x v="0"/>
  </r>
  <r>
    <s v="Neuestes Bilderbuch aus den drei Reichen der Natur; zur Belehrung und Unterhaltung für Kinder von 6-12 Jahren"/>
    <s v="Lessig, Traugott"/>
    <s v="Kinder- und Jugendbücher; Historische Drucke"/>
    <s v="Heubel"/>
    <x v="0"/>
    <s v="PPN770167225"/>
    <x v="1572"/>
    <s v="http://resolver.staatsbibliothek-berlin.de/SBB0001034500000000"/>
    <s v="ger"/>
    <s v="1844"/>
    <x v="0"/>
    <s v="Hamburg"/>
    <s v="empty"/>
    <x v="0"/>
  </r>
  <r>
    <s v="Rätselstübchen; erste Sammlung sämtlicher Original-Rätsel"/>
    <s v="Lohmeyer, Julius; Gehrts, Carl; Guell, Friedrich"/>
    <s v="Kinder- und Jugendbücher"/>
    <s v="Flemming"/>
    <x v="0"/>
    <s v="PPN745234216"/>
    <x v="1573"/>
    <s v="http://resolver.staatsbibliothek-berlin.de/SBB0000D67400000000"/>
    <s v="ger"/>
    <s v="1882"/>
    <x v="0"/>
    <s v="Glogau"/>
    <s v="https://content.staatsbibliothek-berlin.de/dc/745234216.ocr.zip"/>
    <x v="1"/>
  </r>
  <r>
    <s v="Deutschlands spielende Jugend; eine Sammlung von mehr als 430 Kinderspielen auszuführen im Freien und im Zimmer"/>
    <s v="Jakob, F. A. L."/>
    <s v="Kinder- und Jugendbücher; Historische Drucke"/>
    <s v="Kummer"/>
    <x v="0"/>
    <s v="PPN746636121"/>
    <x v="1574"/>
    <s v="http://resolver.staatsbibliothek-berlin.de/SBB0000DB7C00000000"/>
    <s v="ger"/>
    <s v="1879"/>
    <x v="0"/>
    <s v="Leipzig"/>
    <s v="https://content.staatsbibliothek-berlin.de/dc/746636121.ocr.zip"/>
    <x v="1"/>
  </r>
  <r>
    <s v="So baue ich mir eine Drahtseilbahn"/>
    <s v="Parthum, Richard"/>
    <s v="Kinder- und Jugendbücher"/>
    <s v="Strauch"/>
    <x v="0"/>
    <s v="PPN746039492"/>
    <x v="1575"/>
    <s v="http://resolver.staatsbibliothek-berlin.de/SBB0000D7E800000000"/>
    <s v="ger"/>
    <s v="1912"/>
    <x v="0"/>
    <s v="Leipzig"/>
    <s v="https://content.staatsbibliothek-berlin.de/dc/746039492.ocr.zip"/>
    <x v="1"/>
  </r>
  <r>
    <s v="Die Welt in Bildern &lt;Orbis pictus&gt;"/>
    <s v="Hottinger, Christlieb Gotthold"/>
    <s v="Kinder- und Jugendbücher; Historische Drucke"/>
    <s v="A. W. Hayn's Erben"/>
    <x v="0"/>
    <s v="PPN746279523"/>
    <x v="1576"/>
    <s v="http://resolver.staatsbibliothek-berlin.de/SBB0000D87300000000"/>
    <s v="ger"/>
    <s v="1895"/>
    <x v="0"/>
    <s v="Berlin"/>
    <s v="https://content.staatsbibliothek-berlin.de/dc/746279523.ocr.zip"/>
    <x v="1"/>
  </r>
  <r>
    <s v="Lehrbuch der Geometrie für Gymnasien, Realschulen und höhere Bürgerschulen"/>
    <s v="Brettner, H. A."/>
    <s v="Kinder- und Jugendbücher"/>
    <s v="Max"/>
    <x v="0"/>
    <s v="PPN746686897"/>
    <x v="1577"/>
    <s v="http://resolver.staatsbibliothek-berlin.de/SBB0000DB8F00000000"/>
    <s v="ger"/>
    <s v="1838"/>
    <x v="0"/>
    <s v="Breslau"/>
    <s v="empty"/>
    <x v="0"/>
  </r>
  <r>
    <s v="Geschichten aus Wald und Feld; Bilder aus dem Pflanzen-, Thier- und Menschenleben"/>
    <s v="Körner, Friedrich"/>
    <s v="Kinder- und Jugendbücher"/>
    <s v="Richter"/>
    <x v="0"/>
    <s v="PPN742528359"/>
    <x v="1578"/>
    <s v="http://resolver.staatsbibliothek-berlin.de/SBB0000D1D800000000"/>
    <s v="ger"/>
    <s v="1879"/>
    <x v="0"/>
    <s v="Hamburg"/>
    <s v="https://content.staatsbibliothek-berlin.de/dc/742528359.ocr.zip"/>
    <x v="1"/>
  </r>
  <r>
    <s v="Die Erde und ihre Bewohner; ein Hand- und Lesebuch für alle Stände"/>
    <s v="Hoffmann, Karl Friedrich Vollrath"/>
    <s v="Kinder- und Jugendbücher"/>
    <s v="Scheible"/>
    <x v="0"/>
    <s v="PPN781358817"/>
    <x v="1579"/>
    <s v="http://resolver.staatsbibliothek-berlin.de/SBB000155A200000000"/>
    <s v="ger"/>
    <s v="1835"/>
    <x v="0"/>
    <s v="Stuttgart"/>
    <s v="empty"/>
    <x v="0"/>
  </r>
  <r>
    <s v="Technologisches A.B.C. Buch für gute Kinder; Mit 22 Abbildungen"/>
    <m/>
    <s v="Kinder- und Jugendbücher; Historische Drucke"/>
    <s v="Bauer und Raspe"/>
    <x v="0"/>
    <s v="PPN770805167"/>
    <x v="1580"/>
    <s v="http://resolver.staatsbibliothek-berlin.de/SBB000106BA00000000"/>
    <s v="ger"/>
    <s v="1827"/>
    <x v="0"/>
    <s v="Nürnberg"/>
    <s v="empty"/>
    <x v="0"/>
  </r>
  <r>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Daniel, Karl Friedrich"/>
    <s v="Kinder- und Jugendbücher; Historische Drucke"/>
    <s v="Horvath"/>
    <x v="0"/>
    <s v="PPN76722308X"/>
    <x v="1581"/>
    <s v="http://resolver.staatsbibliothek-berlin.de/SBB0000F31C00000000"/>
    <s v="ger"/>
    <s v="1819"/>
    <x v="0"/>
    <s v="Potsdam"/>
    <s v="empty"/>
    <x v="0"/>
  </r>
  <r>
    <s v="Flora im Winterkleide von E. A. Roßmäßler. Mit 150 Abbildungen in Holzschnitt und einem Titelbild in Tondruck gezeichnet von C. Merkel"/>
    <s v="Merkel, C.; Roßmäßler, Emil Adolf"/>
    <s v="Kinder- und Jugendbücher; Historische Drucke"/>
    <s v="Costenoble"/>
    <x v="0"/>
    <s v="PPN749886366"/>
    <x v="1582"/>
    <s v="http://resolver.staatsbibliothek-berlin.de/SBB0000E15100000000"/>
    <s v="ger"/>
    <s v="1854"/>
    <x v="0"/>
    <s v="Leipzig"/>
    <s v="https://content.staatsbibliothek-berlin.de/dc/749886366.ocr.zip"/>
    <x v="1"/>
  </r>
  <r>
    <s v="Nürnberger Puppen-Kochbuch"/>
    <s v="Riedl, Christine Charlotte"/>
    <s v="Kinder- und Jugendbücher; Historische Drucke"/>
    <s v="Raw"/>
    <x v="0"/>
    <s v="PPN745281222"/>
    <x v="1583"/>
    <s v="http://resolver.staatsbibliothek-berlin.de/SBB0000D69F00000000"/>
    <s v="ger"/>
    <s v="1893"/>
    <x v="0"/>
    <s v="Nürnberg"/>
    <s v="https://content.staatsbibliothek-berlin.de/dc/745281222.ocr.zip"/>
    <x v="1"/>
  </r>
  <r>
    <s v="Language of flowers"/>
    <s v="Greenaway, Kate; Evans, Edmund"/>
    <s v="Kinder- und Jugendbücher"/>
    <s v="Routledge"/>
    <x v="0"/>
    <s v="PPN745121608"/>
    <x v="1584"/>
    <s v="http://resolver.staatsbibliothek-berlin.de/SBB0000D5A300000000"/>
    <s v="eng"/>
    <s v="1884"/>
    <x v="0"/>
    <s v="London"/>
    <s v="https://content.staatsbibliothek-berlin.de/dc/745121608.ocr.zip"/>
    <x v="1"/>
  </r>
  <r>
    <s v="Lehrbuch der Naturgeschichte für Schulen und zum Selbstunterricht"/>
    <s v="Schubert, Gotthilf Heinrich"/>
    <s v="Kinder- und Jugendbücher; Historische Drucke"/>
    <s v="Heyder"/>
    <x v="0"/>
    <s v="PPN746330995"/>
    <x v="1585"/>
    <s v="http://resolver.staatsbibliothek-berlin.de/SBB0000D8BB00000000"/>
    <s v="ger"/>
    <s v="1837"/>
    <x v="0"/>
    <s v="Erlangen"/>
    <s v="empty"/>
    <x v="0"/>
  </r>
  <r>
    <s v="Naturstudien im Hause; Plaudereien in der Dämmerstunde ; ein Buch für die Jugend"/>
    <s v="Schwindrazheim, O.; Kraepelin, Karl"/>
    <s v="Kinder- und Jugendbücher"/>
    <s v="Teubner"/>
    <x v="0"/>
    <s v="PPN742256278"/>
    <x v="1586"/>
    <s v="http://resolver.staatsbibliothek-berlin.de/SBB0000D0DB00000000"/>
    <s v="ger"/>
    <s v="1910"/>
    <x v="0"/>
    <s v="Leipzig; Berlin"/>
    <s v="https://content.staatsbibliothek-berlin.de/dc/742256278.ocr.zip"/>
    <x v="1"/>
  </r>
  <r>
    <s v="Schmetterlingsbuch"/>
    <s v="Fleischer, H.; Straessle, Franz"/>
    <s v="Historische Drucke"/>
    <s v="Nitzschke"/>
    <x v="0"/>
    <s v="PPN743873076"/>
    <x v="1587"/>
    <s v="http://resolver.staatsbibliothek-berlin.de/SBB0000D36F00000000"/>
    <s v="ger"/>
    <s v="1905"/>
    <x v="0"/>
    <s v="Stuttgart [u.a.]"/>
    <s v="https://content.staatsbibliothek-berlin.de/dc/743873076.ocr.zip"/>
    <x v="1"/>
  </r>
  <r>
    <s v="Unterwegs oder der Naturforscher und Sammler; für die Jugend und ihre Freunde"/>
    <s v="Schulze, Karl"/>
    <s v="Kinder- und Jugendbücher"/>
    <s v="Hartleben"/>
    <x v="0"/>
    <s v="PPN743882032"/>
    <x v="1588"/>
    <s v="http://resolver.staatsbibliothek-berlin.de/SBB0000D38200000000"/>
    <s v="ger"/>
    <s v="1880"/>
    <x v="0"/>
    <s v="Wien [u.a.]"/>
    <s v="https://content.staatsbibliothek-berlin.de/dc/743882032.ocr.zip"/>
    <x v="1"/>
  </r>
  <r>
    <s v="Beasts; thumb-nail studies in pets"/>
    <s v="Spicer, J. E.; Kennedy, Wardlaw"/>
    <s v="Kinder- und Jugendbücher"/>
    <s v="Macmillan"/>
    <x v="0"/>
    <s v="PPN742707784"/>
    <x v="1589"/>
    <s v="http://resolver.staatsbibliothek-berlin.de/SBB0000D2A800000000"/>
    <s v="eng"/>
    <s v="1899"/>
    <x v="0"/>
    <s v="London [u.a.]"/>
    <s v="https://content.staatsbibliothek-berlin.de/dc/742707784.ocr.zip"/>
    <x v="1"/>
  </r>
  <r>
    <s v="Bilder aus der Pflanzenwelt für ihre Freunde, für die Jugend und die Schule"/>
    <s v="Seytter, H."/>
    <s v="Kinder- und Jugendbücher"/>
    <s v="Müller"/>
    <x v="0"/>
    <s v="PPN744892481"/>
    <x v="1590"/>
    <s v="http://resolver.staatsbibliothek-berlin.de/SBB0000D57400000000"/>
    <s v="ger"/>
    <s v="1873"/>
    <x v="0"/>
    <s v="Stuttgart"/>
    <s v="https://content.staatsbibliothek-berlin.de/dc/744892481.ocr.zip"/>
    <x v="1"/>
  </r>
  <r>
    <s v="Naturgeschichte für Kinder"/>
    <s v="Lippold, Georg Heinrich Christian; Funke, Karl Philipp"/>
    <s v="Kinder- und Jugendbücher; Historische Drucke"/>
    <s v="Kummer"/>
    <x v="0"/>
    <s v="PPN769510280"/>
    <x v="1591"/>
    <s v="http://resolver.staatsbibliothek-berlin.de/SBB0000F9A100000000"/>
    <s v="ger"/>
    <s v="1811"/>
    <x v="0"/>
    <s v="Leipzig"/>
    <s v="empty"/>
    <x v="0"/>
  </r>
  <r>
    <s v="Atlas des enfans; ou nouvelle méthode pour apprendre la géographie, avec un nouveau traité de la sphère, et 24 cartes en luminées"/>
    <m/>
    <s v="Kinder- und Jugendbücher"/>
    <s v="Bruyset"/>
    <x v="0"/>
    <s v="PPN780453069"/>
    <x v="1592"/>
    <s v="http://resolver.staatsbibliothek-berlin.de/SBB000153B700000000"/>
    <s v="fre"/>
    <s v="1784"/>
    <x v="0"/>
    <s v="A Lyon"/>
    <s v="empty"/>
    <x v="0"/>
  </r>
  <r>
    <s v="Kupfer-Sammlung besonders zu F. P. Wilmsens Handbuch der Naturgeschichte für die Jugend und ihre Lehrer aber auch zu jedem andern Lehrbuche der Naturgeschichte brauchbar"/>
    <s v="Wilmsen, F. P.; Müller, ...; Weber, ..."/>
    <s v="Kinder- und Jugendbücher; Historische Drucke"/>
    <s v="Amelang"/>
    <x v="0"/>
    <s v="PPN766734536"/>
    <x v="1593"/>
    <s v="http://resolver.staatsbibliothek-berlin.de/SBB0000F0CD00000000"/>
    <s v="ger"/>
    <s v="1851"/>
    <x v="0"/>
    <s v="Leipzig"/>
    <s v="https://content.staatsbibliothek-berlin.de/dc/766734536.ocr.zip"/>
    <x v="1"/>
  </r>
  <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Lausch, Ernst"/>
    <s v="Kinder- und Jugendbücher"/>
    <s v="Herrosé"/>
    <x v="0"/>
    <s v="PPN745188206"/>
    <x v="1594"/>
    <s v="http://resolver.staatsbibliothek-berlin.de/SBB0000D64900000000"/>
    <s v="ger"/>
    <s v="1883"/>
    <x v="0"/>
    <s v="Wittenberg"/>
    <s v="https://content.staatsbibliothek-berlin.de/dc/745188206.ocr.zip"/>
    <x v="1"/>
  </r>
  <r>
    <s v="Joseph Uihlein's Anfangsgründe der Naturwissenschaft für die Jugend"/>
    <s v="Brand, Jacob; Berndt, ...; Lieber, ...; Uihlein, Joseph"/>
    <s v="Kinder- und Jugendbücher"/>
    <s v="Andrea"/>
    <x v="0"/>
    <s v="PPN746634722"/>
    <x v="1595"/>
    <s v="http://resolver.staatsbibliothek-berlin.de/SBB0000DB7B00000000"/>
    <s v="ger"/>
    <s v="1820"/>
    <x v="0"/>
    <s v="Frankfurt am Main"/>
    <s v="empty"/>
    <x v="0"/>
  </r>
  <r>
    <s v="Der kleine Comenius oder die Welt und der Mensch in Bildern; Beschreibung der wichtigsten Erscheinungen der Natur und des Menschenlebens. Mit achtzehn Kupfertafeln, worauf mehr als tausend Gegenstände abgebildet sind"/>
    <m/>
    <s v="Kinder- und Jugendbücher; Historische Drucke"/>
    <s v="Korn"/>
    <x v="0"/>
    <s v="PPN768528240"/>
    <x v="1596"/>
    <s v="http://resolver.staatsbibliothek-berlin.de/SBB0000F6A000000000"/>
    <s v="ger"/>
    <s v="1835"/>
    <x v="0"/>
    <s v="Breslau"/>
    <s v="empty"/>
    <x v="0"/>
  </r>
  <r>
    <s v="Nouveau Cours élémentaire de Coloris et d'aquarelle; Accomp. de sujets variés: figure, fleurs, paysage, animaux etc."/>
    <s v="Jullien, ...; Hubert, ...; Adam, Victor; Couleru, ..."/>
    <s v="Kinder- und Jugendbücher; Historische Drucke"/>
    <s v="Monrocq"/>
    <x v="0"/>
    <s v="PPN767810961"/>
    <x v="1597"/>
    <s v="http://resolver.staatsbibliothek-berlin.de/SBB0000F3FC00000000"/>
    <s v="fre"/>
    <s v="1845"/>
    <x v="0"/>
    <s v="Paris"/>
    <s v="empty"/>
    <x v="0"/>
  </r>
  <r>
    <s v="Der deutschen Jugend Sportbuch"/>
    <s v="Simon, Hans O."/>
    <s v="Kinder- und Jugendbücher"/>
    <s v="Teubner"/>
    <x v="0"/>
    <s v="PPN745157580"/>
    <x v="1598"/>
    <s v="http://resolver.staatsbibliothek-berlin.de/SBB0000D61600000000"/>
    <s v="ger"/>
    <s v="1913"/>
    <x v="0"/>
    <s v="Leipzig; Berlin"/>
    <s v="https://content.staatsbibliothek-berlin.de/dc/745157580.ocr.zip"/>
    <x v="1"/>
  </r>
  <r>
    <s v="Haustöchterchens Kochschule; ein Kochbuch mit Wage und Maßgeräten im Puppenmaß für Spiel und Leben"/>
    <s v="Jäger, Anna; Beeg, Marie; Reiß, Fritz"/>
    <s v="Kinder- und Jugendbücher; Historische Drucke"/>
    <s v="Maier"/>
    <x v="0"/>
    <s v="PPN770280080"/>
    <x v="1599"/>
    <s v="http://resolver.staatsbibliothek-berlin.de/SBB000103DB00000000"/>
    <s v="ger"/>
    <s v="1895"/>
    <x v="0"/>
    <s v="Ravensburg"/>
    <s v="https://content.staatsbibliothek-berlin.de/dc/770280080.ocr.zip"/>
    <x v="1"/>
  </r>
  <r>
    <s v="Vorlegeblätter für die ersten Uebungen im Zeichnen mit freier Hand"/>
    <s v="Pestalozzi, Johann Heinrich; Rockstroh, Heinrich"/>
    <s v="Kinder- und Jugendbücher"/>
    <s v="Sander"/>
    <x v="0"/>
    <s v="PPN769886752"/>
    <x v="1600"/>
    <s v="http://resolver.staatsbibliothek-berlin.de/SBB000101FA00000000"/>
    <s v="ger"/>
    <s v="1806"/>
    <x v="0"/>
    <s v="Berlin"/>
    <s v="empty"/>
    <x v="0"/>
  </r>
  <r>
    <s v="Naturgeschichte für die Jugend; Mit 120 in Kupfer gestochenen Abbildungen"/>
    <s v="Jerrer, Georg Ludwig"/>
    <s v="Kinder- und Jugendbücher; Historische Drucke"/>
    <s v="Campe"/>
    <x v="0"/>
    <s v="PPN766617262"/>
    <x v="1601"/>
    <s v="http://resolver.staatsbibliothek-berlin.de/SBB0000F00500000000"/>
    <s v="ger"/>
    <s v="1818"/>
    <x v="0"/>
    <s v="Nürnberg"/>
    <s v="empty"/>
    <x v="0"/>
  </r>
  <r>
    <s v="Naturstudien; ein Buch für die Jugend"/>
    <s v="Schwindrazheim, O.; Kraepelin, Karl"/>
    <s v="Kinder- und Jugendbücher"/>
    <s v="B. G. Teubner"/>
    <x v="0"/>
    <s v="PPN742269728"/>
    <x v="1602"/>
    <s v="http://resolver.staatsbibliothek-berlin.de/SBB0000D0E300000000"/>
    <s v="ger"/>
    <s v="1905"/>
    <x v="0"/>
    <s v="Berlin; Leipzig"/>
    <s v="https://content.staatsbibliothek-berlin.de/dc/742269728.ocr.zip"/>
    <x v="1"/>
  </r>
  <r>
    <s v="Die kleinen Schmetterlingsfreunde; ein Weihnachtsgeschenk für Kinder"/>
    <s v="Tischer, Karl"/>
    <s v="Kinder- und Jugendbücher"/>
    <s v="Gräff"/>
    <x v="0"/>
    <s v="PPN770200885"/>
    <x v="1603"/>
    <s v="http://resolver.staatsbibliothek-berlin.de/SBB0001039300000000"/>
    <s v="ger"/>
    <s v="1806"/>
    <x v="0"/>
    <s v="Leipzig"/>
    <s v="empty"/>
    <x v="0"/>
  </r>
  <r>
    <s v="Rätselschatz; für die Jugend, zur Übung im Denken und zur belehrenden Unterhaltung"/>
    <s v="Brüllow, ...; Schäffer, W."/>
    <s v="Kinder- und Jugendbücher"/>
    <s v="Oehmigke"/>
    <x v="0"/>
    <s v="PPN74603122X"/>
    <x v="1604"/>
    <s v="http://resolver.staatsbibliothek-berlin.de/SBB0000D7D200000000"/>
    <s v="ger"/>
    <s v="1903"/>
    <x v="0"/>
    <s v="Leipzig"/>
    <s v="https://content.staatsbibliothek-berlin.de/dc/74603122X.ocr.zip"/>
    <x v="1"/>
  </r>
  <r>
    <s v="Atlas der Pflanzenwelt"/>
    <s v="Federer, A.; Hallier, Ernst"/>
    <s v="Historische Drucke"/>
    <s v="Löwensohn"/>
    <x v="0"/>
    <s v="PPN74242667X"/>
    <x v="1605"/>
    <s v="http://resolver.staatsbibliothek-berlin.de/SBB0000D15300000000"/>
    <s v="ger"/>
    <s v="1891"/>
    <x v="0"/>
    <s v="Fürth"/>
    <s v="https://content.staatsbibliothek-berlin.de/dc/74242667X.ocr.zip"/>
    <x v="1"/>
  </r>
  <r>
    <s v="Des Elementarwerks ... Band"/>
    <s v="Basedow, Johann Bernhard"/>
    <s v="Kinder- und Jugendbücher; Historische Drucke"/>
    <s v="Crusius"/>
    <x v="2"/>
    <s v="PPN768622972"/>
    <x v="1606"/>
    <s v="http://resolver.staatsbibliothek-berlin.de/SBB0000F2C000020000"/>
    <s v="ger"/>
    <s v="1774"/>
    <x v="0"/>
    <s v="Dessau; Leipzig"/>
    <s v="empty"/>
    <x v="0"/>
  </r>
  <r>
    <s v="[Gewürme, Pflanzen und Mineralien]"/>
    <s v="Wolf, L.; Haas, Meno; Edler, ...; Wilmsen, Friedrich Philipp"/>
    <s v="Kinder- und Jugendbücher; Historische Drucke"/>
    <s v="Amelang"/>
    <x v="2"/>
    <s v="PPN751413364"/>
    <x v="1607"/>
    <s v="http://resolver.staatsbibliothek-berlin.de/SBB0000E57600030000"/>
    <s v="ger"/>
    <s v="1821"/>
    <x v="0"/>
    <s v="Berlin"/>
    <s v="empty"/>
    <x v="0"/>
  </r>
  <r>
    <s v="Abrégé d'histoire naturelle pour l' instruction de la jeunesse"/>
    <s v="Perrault, M.; Leizel, Balthasar Friedrich; Raff, Georg Christian"/>
    <s v="Kinder- und Jugendbücher; Historische Drucke"/>
    <s v="Koenig; Barrois; Levrault"/>
    <x v="2"/>
    <s v="PPN756408881"/>
    <x v="1608"/>
    <s v="http://resolver.staatsbibliothek-berlin.de/SBB0000EA7F00020000"/>
    <s v="fre"/>
    <s v="1786"/>
    <x v="0"/>
    <s v="Strasbourg; Paris; Paris"/>
    <s v="empty"/>
    <x v="0"/>
  </r>
  <r>
    <s v="Cabinet du jeune naturaliste ou tableaux intéressants de l'histoire des animaux"/>
    <s v="Smith, Thomas; Maradan, F.; Alyon, ..."/>
    <s v="Kinder- und Jugendbücher; Historische Drucke"/>
    <s v="Maradan"/>
    <x v="2"/>
    <s v="PPN751169226"/>
    <x v="1609"/>
    <s v="http://resolver.staatsbibliothek-berlin.de/SBB0000E4E200040000"/>
    <s v="fre"/>
    <s v="1810"/>
    <x v="0"/>
    <s v="Paris"/>
    <s v="empty"/>
    <x v="0"/>
  </r>
  <r>
    <s v="Végétaux et minéraux"/>
    <s v="Blanchard, Pierre; Buffon, Georges Louis"/>
    <s v="Kinder- und Jugendbücher; Historische Drucke"/>
    <s v="Prieur"/>
    <x v="2"/>
    <s v="PPN768554136"/>
    <x v="1610"/>
    <s v="http://resolver.staatsbibliothek-berlin.de/SBB0000F6C000040000"/>
    <s v="fre"/>
    <s v="1802"/>
    <x v="0"/>
    <s v="Paris"/>
    <s v="empty"/>
    <x v="0"/>
  </r>
  <r>
    <s v="[I. G. Stedman's Reisen in Surinam]"/>
    <s v="Schulz, Christian; Hirschmann, Karl August; Stedmann, John Gabriel"/>
    <s v="Kinder- und Jugendbücher"/>
    <s v="Oehmigke"/>
    <x v="2"/>
    <s v="PPN781360587"/>
    <x v="1611"/>
    <s v="http://resolver.staatsbibliothek-berlin.de/SBB000155A300010000"/>
    <s v="ger"/>
    <s v="1800"/>
    <x v="0"/>
    <s v="Berlin"/>
    <s v="empty"/>
    <x v="0"/>
  </r>
  <r>
    <s v="Welcher Taf. 1 - 50 oder Heft LXI - LXX des Bilderbuchs begreift"/>
    <s v="Bertuch, Carl; Bertuch, Friedrich Justin; Funke, Carl Philipp"/>
    <s v="Kinder- und Jugendbücher; Historische Drucke"/>
    <s v="Industrie-Comptoir"/>
    <x v="2"/>
    <s v="PPN766168840"/>
    <x v="1612"/>
    <s v="http://resolver.staatsbibliothek-berlin.de/SBB0000EE2300060000"/>
    <s v="ger"/>
    <s v="1801"/>
    <x v="0"/>
    <s v="Weimar"/>
    <s v="empty"/>
    <x v="0"/>
  </r>
  <r>
    <s v="Die kleine Puppenköchin; praktische Anleitung zum Kochen"/>
    <s v="Heyde, Bertha"/>
    <s v="Kinder- und Jugendbücher; Historische Drucke"/>
    <s v="Weise"/>
    <x v="0"/>
    <s v="PPN746240198"/>
    <x v="1613"/>
    <s v="http://resolver.staatsbibliothek-berlin.de/SBB0000D85B00000000"/>
    <s v="ger"/>
    <s v="1907"/>
    <x v="0"/>
    <s v="Stuttgart"/>
    <s v="https://content.staatsbibliothek-berlin.de/dc/746240198.ocr.zip"/>
    <x v="1"/>
  </r>
  <r>
    <s v="Belehrende Bilderlust für fleißige Knaben und Mädchen"/>
    <s v="Meynier, Johann Heinrich"/>
    <s v="Kinder- und Jugendbücher"/>
    <s v="Bauer u. Raspe"/>
    <x v="0"/>
    <s v="PPN770099491"/>
    <x v="1614"/>
    <s v="http://resolver.staatsbibliothek-berlin.de/SBB000102C600000000"/>
    <s v="ger"/>
    <s v="1824"/>
    <x v="0"/>
    <s v="Nürnberg"/>
    <s v="empty"/>
    <x v="0"/>
  </r>
  <r>
    <s v="Der kleine Schmetterlingssammler; Anleitung, Schmetterlinge zu sammeln, zu tödten, zu ordnen, aufzubewahren und zu versenden ; nebst einer Beschreibung der bemerkenswerthesten Schmetterlinge, sowie einer Abhandlung über die Seidenraupenzucht ; mit 5 Taf. Abb."/>
    <s v="Schram, Wilhelm Karl"/>
    <s v="Kinder- und Jugendbücher; Historische Drucke"/>
    <s v="Ohme"/>
    <x v="0"/>
    <s v="PPN741712687"/>
    <x v="1615"/>
    <s v="http://resolver.staatsbibliothek-berlin.de/SBB0000D05700000000"/>
    <s v="ger"/>
    <s v="1880"/>
    <x v="0"/>
    <s v="Leipzig"/>
    <s v="https://content.staatsbibliothek-berlin.de/dc/741712687.ocr.zip"/>
    <x v="1"/>
  </r>
  <r>
    <s v="Vincentii Fabricii Hamburgensis, poematvm iuvenilium; libri III. ; ad calcem adjectæ sunt epistolæ aliquot feriæ, et jocosæ"/>
    <s v="Fabricius, Vincentius"/>
    <s v="Kinder- und Jugendbücher; Historische Drucke"/>
    <s v="Elzevir"/>
    <x v="0"/>
    <s v="PPN767854896"/>
    <x v="1616"/>
    <s v="http://resolver.staatsbibliothek-berlin.de/SBB0000F46F00000000"/>
    <s v="lat"/>
    <s v="1633"/>
    <x v="0"/>
    <s v="Lugduni Batavorum"/>
    <s v="empty"/>
    <x v="0"/>
  </r>
  <r>
    <s v="Das Schiff und die See; ein Lehr- u. Bilder Buch für kleine und grosse Leutchen, die sich vom Seewesen einen richtigen u. deutlichen Begriff verschaffen wollen ; mit 10 Kupfer"/>
    <s v="Beichling, Karl Heinrich; Holl, Friedrich"/>
    <s v="Kinder- und Jugendbücher"/>
    <s v="Friese"/>
    <x v="0"/>
    <s v="PPN770097715"/>
    <x v="1617"/>
    <s v="http://resolver.staatsbibliothek-berlin.de/SBB000102C400000000"/>
    <s v="ger"/>
    <s v="1830"/>
    <x v="0"/>
    <s v="Pirna"/>
    <s v="empty"/>
    <x v="0"/>
  </r>
  <r>
    <s v="Länder und Völker Europa's; In charakteristischen Darstellungen zur bildenden Lektüre für die reifere Jugend u. Freunde d. Länder- und Völkerkunde"/>
    <s v="Nisle, Julius; Gsell, F.; Fels, J. G."/>
    <s v="Kinder- und Jugendbücher; Historische Drucke"/>
    <s v="Grubenmann"/>
    <x v="0"/>
    <s v="PPN770967787"/>
    <x v="1618"/>
    <s v="http://resolver.staatsbibliothek-berlin.de/SBB00010A1C00000000"/>
    <s v="ger"/>
    <s v="1853"/>
    <x v="0"/>
    <s v="Leipzig; Chur"/>
    <s v="https://content.staatsbibliothek-berlin.de/dc/770967787.ocr.zip"/>
    <x v="1"/>
  </r>
  <r>
    <s v="Flugmaschinenbuch für unsere Jugend; eine Anleitung zum Bau von Modell-Flugmaschinen und eine Einführung in die Geschichte der Flugtechnik"/>
    <s v="Günther, Hanns; Planck, Willy; Collins, Francis Arnold"/>
    <s v="Kinder- und Jugendbücher; Historische Drucke"/>
    <s v="Franckh"/>
    <x v="0"/>
    <s v="PPN744087694"/>
    <x v="1619"/>
    <s v="http://resolver.staatsbibliothek-berlin.de/SBB0000D55B00000000"/>
    <s v="ger"/>
    <s v="1912"/>
    <x v="0"/>
    <s v="Stuttgart"/>
    <s v="https://content.staatsbibliothek-berlin.de/dc/744087694.ocr.zip"/>
    <x v="1"/>
  </r>
  <r>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Hempel, Friedrich Wilhelm; Hofmann, Karl Friedrich"/>
    <s v="Kinder- und Jugendbücher"/>
    <s v="Selbstverl."/>
    <x v="0"/>
    <s v="PPN770171656"/>
    <x v="1620"/>
    <s v="http://resolver.staatsbibliothek-berlin.de/SBB0001035700000000"/>
    <s v="ger"/>
    <s v="1812"/>
    <x v="0"/>
    <s v="Leipzig"/>
    <s v="empty"/>
    <x v="0"/>
  </r>
  <r>
    <s v="[Firmenschrift von] A. L. Mohr; [Margarine-Fabrik]"/>
    <m/>
    <s v="Kinder- und Jugendbücher; Historische Drucke"/>
    <m/>
    <x v="0"/>
    <s v="PPN744081750"/>
    <x v="1621"/>
    <s v="http://resolver.staatsbibliothek-berlin.de/SBB0000D54900000000"/>
    <s v="ger"/>
    <s v="1900"/>
    <x v="0"/>
    <s v="Altona-Bahrenfeld"/>
    <s v="https://content.staatsbibliothek-berlin.de/dc/744081750.ocr.zip"/>
    <x v="1"/>
  </r>
  <r>
    <s v="Die gesellige Kinderwelt; Enth. 80 Kinderspiele, 100 Pfänderauslösungen u. Strafen, 40 Schnellsprechsätze ..."/>
    <s v="Fritz, Gustav"/>
    <s v="Kinder- und Jugendbücher; Historische Drucke"/>
    <s v="Kern"/>
    <x v="0"/>
    <s v="PPN766842622"/>
    <x v="1622"/>
    <s v="http://resolver.staatsbibliothek-berlin.de/SBB0000F11F00000000"/>
    <s v="ger"/>
    <s v="1856"/>
    <x v="0"/>
    <s v="Breslau"/>
    <s v="https://content.staatsbibliothek-berlin.de/dc/766842622.ocr.zip"/>
    <x v="1"/>
  </r>
  <r>
    <s v="Naturgeschichte für die Jugend beiderlei Geschlechts; Mit 198 Abbildungen auf 24 Tafeln"/>
    <s v="Martin, F."/>
    <s v="Kinder- und Jugendbücher; Historische Drucke"/>
    <s v="Schmidt &amp; Spring"/>
    <x v="0"/>
    <s v="PPN769079024"/>
    <x v="1623"/>
    <s v="http://resolver.staatsbibliothek-berlin.de/SBB0000F84300000000"/>
    <s v="ger"/>
    <s v="1844"/>
    <x v="0"/>
    <s v="Stuttgart"/>
    <s v="empty"/>
    <x v="0"/>
  </r>
  <r>
    <s v="Teutsch-Lateinisches Wörter-Büchlein; Zum Nutz und Ergötzung der Schul-Jugend zusammen getragen/ Und mit etlich 1000. darzu dienlichen Bildern gezieret. Deme noch überdas eine kurtz-gefaßte Lateinische Sprach-Ubung und Ziemliche Anzahl Auserlesener Sprüche beygefüget"/>
    <s v="Seybold, Johann Georg"/>
    <s v="Kinder- und Jugendbücher"/>
    <s v="Hoffmann"/>
    <x v="0"/>
    <s v="PPN769903770"/>
    <x v="1624"/>
    <s v="http://resolver.staatsbibliothek-berlin.de/SBB0001021800000000"/>
    <s v="ger"/>
    <s v="1683"/>
    <x v="4"/>
    <s v="Nürnberg"/>
    <s v="empty"/>
    <x v="0"/>
  </r>
  <r>
    <s v="Die Reise ins Bienenland"/>
    <s v="Stevens, Frank"/>
    <s v="Kinder- und Jugendbücher"/>
    <s v="Kosmos; Franckh"/>
    <x v="0"/>
    <s v="PPN742565394"/>
    <x v="1625"/>
    <s v="http://resolver.staatsbibliothek-berlin.de/SBB0000D21F00000000"/>
    <s v="ger"/>
    <s v="1907"/>
    <x v="0"/>
    <s v="Stuttgart"/>
    <s v="https://content.staatsbibliothek-berlin.de/dc/742565394.ocr.zip"/>
    <x v="1"/>
  </r>
  <r>
    <s v="Unsere Nahrungsmittel vor Gericht"/>
    <s v="Dierks, W."/>
    <s v="Kinder- und Jugendbücher; Historische Drucke"/>
    <s v="Manz"/>
    <x v="0"/>
    <s v="PPN746045352"/>
    <x v="1626"/>
    <s v="http://resolver.staatsbibliothek-berlin.de/SBB0000D7F400000000"/>
    <s v="ger"/>
    <s v="1904"/>
    <x v="0"/>
    <s v="Regensburg"/>
    <s v="https://content.staatsbibliothek-berlin.de/dc/746045352.ocr.zip"/>
    <x v="1"/>
  </r>
  <r>
    <s v="Die Natur des Himmels, nach den neuesten Entdeckungen, zum Schul- und Privatunterricht dargestellt von Johann Wilhelm Schwartz"/>
    <s v="Schwartz, Johann Wilhelm"/>
    <s v="Kinder- und Jugendbücher; Historische Drucke"/>
    <s v="Friese"/>
    <x v="0"/>
    <s v="PPN749923067"/>
    <x v="1627"/>
    <s v="http://resolver.staatsbibliothek-berlin.de/SBB0000E19E00000000"/>
    <s v="ger"/>
    <s v="1816"/>
    <x v="0"/>
    <s v="Pirna"/>
    <s v="empty"/>
    <x v="0"/>
  </r>
  <r>
    <s v="Chemisches Experimentierbuch; praktische Einführung in das Studium der Chemie auf Grund leicht ausführbarer Versuche"/>
    <s v="Nothdurft, O."/>
    <s v="Kinder- und Jugendbücher"/>
    <s v="Union Dt. Verlagsges."/>
    <x v="0"/>
    <s v="PPN741140233"/>
    <x v="1628"/>
    <s v="http://resolver.staatsbibliothek-berlin.de/SBB0000CF2800000000"/>
    <s v="ger"/>
    <s v="1913"/>
    <x v="0"/>
    <s v="Stuttgart; Berlin [u.a.]"/>
    <s v="https://content.staatsbibliothek-berlin.de/dc/741140233.ocr.zip"/>
    <x v="1"/>
  </r>
  <r>
    <s v="Spaziergänge eines Naturforschers"/>
    <s v="Wagen, Albert; Marshall, William"/>
    <s v="Kinder- und Jugendbücher; Historische Drucke"/>
    <s v="Verl. des Litterarischen Jahresberichts (Seemann)"/>
    <x v="0"/>
    <s v="PPN746053894"/>
    <x v="1629"/>
    <s v="http://resolver.staatsbibliothek-berlin.de/SBB0000D80200000000"/>
    <s v="ger"/>
    <s v="1888"/>
    <x v="0"/>
    <s v="Leipzig"/>
    <s v="https://content.staatsbibliothek-berlin.de/dc/746053894.ocr.zip"/>
    <x v="1"/>
  </r>
  <r>
    <s v="Erste Nahrung für den gesunden Menschenverstand"/>
    <s v="Dolz, Johann Christian; Thieme, Karl Traugott"/>
    <s v="Kinder- und Jugendbücher; Historische Drucke"/>
    <s v="Vogel"/>
    <x v="0"/>
    <s v="PPN757231551"/>
    <x v="1630"/>
    <s v="http://resolver.staatsbibliothek-berlin.de/SBB0000ED4100000000"/>
    <s v="ger"/>
    <s v="1818"/>
    <x v="0"/>
    <s v="Leipzig"/>
    <s v="empty"/>
    <x v="0"/>
  </r>
  <r>
    <s v="Allerlei Kurzweil, Schnurrpfeifereien und Kichererbsen; ein Spiel- und Beschäftigungsbuch zur Unterhaltung, Belehrung, sowie Belustigung für Knaben und Mädchen"/>
    <s v="Promber, Otto; Promber, Margarete"/>
    <s v="Kinder- und Jugendbücher"/>
    <s v="Loewe"/>
    <x v="0"/>
    <s v="PPN745599613"/>
    <x v="1631"/>
    <s v="http://resolver.staatsbibliothek-berlin.de/SBB0000D6FB00000000"/>
    <s v="ger"/>
    <s v="1908"/>
    <x v="0"/>
    <s v="Stuttgart"/>
    <s v="https://content.staatsbibliothek-berlin.de/dc/745599613.ocr.zip"/>
    <x v="1"/>
  </r>
  <r>
    <s v="Naturlehre für Bürger- und Volksschulen"/>
    <s v="Melos, Johann Gottfried"/>
    <s v="Kinder- und Jugendbücher; Historische Drucke"/>
    <s v="Hof-, Buch- und Kunsthandlung"/>
    <x v="0"/>
    <s v="PPN750621060"/>
    <x v="1632"/>
    <s v="http://resolver.staatsbibliothek-berlin.de/SBB0000E34700000000"/>
    <s v="ger"/>
    <s v="1822"/>
    <x v="0"/>
    <s v="Rudolstadt"/>
    <s v="empty"/>
    <x v="0"/>
  </r>
  <r>
    <s v="Merkwürdige Reisen der Gutmannschen Familie; ein Weihnachts- und Geburtstags-Geschenk für die Jugend"/>
    <s v="Ramberg, H.; Boettger, G.; Dassel, Chr."/>
    <s v="Kinder- und Jugendbücher"/>
    <s v="Hahn"/>
    <x v="0"/>
    <s v="PPN746881037"/>
    <x v="1633"/>
    <s v="http://resolver.staatsbibliothek-berlin.de/SBB0000DBDA00000000"/>
    <s v="ger"/>
    <s v="1827"/>
    <x v="0"/>
    <s v="Hannover"/>
    <s v="empty"/>
    <x v="0"/>
  </r>
  <r>
    <s v="Handbuch der Naturgeschichte der drei Reiche; für die Jugend beiderlei Geschlechts bearb. ; mit ca. 500 fein col. Abb. auf 32 Taf."/>
    <s v="Straessle, Franz"/>
    <s v="Kinder- und Jugendbücher; Historische Drucke"/>
    <s v="Nitzschke"/>
    <x v="0"/>
    <s v="PPN769091229"/>
    <x v="1634"/>
    <s v="http://resolver.staatsbibliothek-berlin.de/SBB0000F85F00000000"/>
    <s v="ger"/>
    <s v="1860"/>
    <x v="0"/>
    <s v="Stuttgart"/>
    <s v="https://content.staatsbibliothek-berlin.de/dc/769091229.ocr.zip"/>
    <x v="1"/>
  </r>
  <r>
    <s v="Golovolomka; rebusy, šarady i zaradki"/>
    <s v="Solovʹeva, P."/>
    <s v="Kinder- und Jugendbücher"/>
    <s v="Sytin"/>
    <x v="0"/>
    <s v="PPN74616453X"/>
    <x v="1635"/>
    <s v="http://resolver.staatsbibliothek-berlin.de/SBB0000D81F00000000"/>
    <s v="rus"/>
    <s v="1914"/>
    <x v="0"/>
    <s v="Moskva"/>
    <s v="https://content.staatsbibliothek-berlin.de/dc/74616453X.ocr.zip"/>
    <x v="1"/>
  </r>
  <r>
    <s v="Der junge Schiffbauer; mit 29 Abbildungen und 10 Tafeln"/>
    <s v="Waap"/>
    <s v="Kinder- und Jugendbücher; Historische Drucke"/>
    <s v="Union Dt. Verl-Ges."/>
    <x v="0"/>
    <s v="PPN744084148"/>
    <x v="1636"/>
    <s v="http://resolver.staatsbibliothek-berlin.de/SBB0000D54E00000000"/>
    <s v="ger"/>
    <s v="1900"/>
    <x v="0"/>
    <s v="Stuttgart [u.a.]"/>
    <s v="https://content.staatsbibliothek-berlin.de/dc/744084148.ocr.zip"/>
    <x v="1"/>
  </r>
  <r>
    <s v="Bunte Beute; naturwissenschaftliche Plaudereien"/>
    <s v="Koelsch, Adolf"/>
    <s v="Kinder- und Jugendbücher; Historische Drucke"/>
    <s v="Steinkopf"/>
    <x v="0"/>
    <s v="PPN741705656"/>
    <x v="1637"/>
    <s v="http://resolver.staatsbibliothek-berlin.de/SBB0000D04A00000000"/>
    <s v="ger"/>
    <s v="1912"/>
    <x v="0"/>
    <s v="Stuttgart"/>
    <s v="https://content.staatsbibliothek-berlin.de/dc/741705656.ocr.zip"/>
    <x v="1"/>
  </r>
  <r>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m/>
    <s v="Kinder- und Jugendbücher; Historische Drucke"/>
    <s v="Vogel; Reitzel; Seidelin"/>
    <x v="0"/>
    <s v="PPN767134230"/>
    <x v="1638"/>
    <s v="http://resolver.staatsbibliothek-berlin.de/SBB0000F2BF00000000"/>
    <s v="ger"/>
    <s v="1842"/>
    <x v="0"/>
    <s v="Leipzig; Kopenhagen; [S.l.]"/>
    <s v="empty"/>
    <x v="0"/>
  </r>
  <r>
    <s v="100 Räthsel zur Weckung des Nachdenkes für die reifere Jugend"/>
    <s v="Hansen, M. C."/>
    <s v="Kinder- und Jugendbücher"/>
    <s v="Selbstverl."/>
    <x v="0"/>
    <s v="PPN745229956"/>
    <x v="1639"/>
    <s v="http://resolver.staatsbibliothek-berlin.de/SBB0000D66F00000000"/>
    <s v="ger"/>
    <s v="1868"/>
    <x v="0"/>
    <s v="Altona"/>
    <s v="https://content.staatsbibliothek-berlin.de/dc/745229956.ocr.zip"/>
    <x v="1"/>
  </r>
  <r>
    <s v="Stuttgarter Bilderbuch; zum Anschauungsunterricht für Kinder von drei bis acht Jahren"/>
    <s v="Offterdinger, Karl; Leutemann, Heinrich; Kolb, Karl; Lehrer, Chr. F."/>
    <s v="Kinder- und Jugendbücher; Historische Drucke"/>
    <s v="Thienemann"/>
    <x v="0"/>
    <s v="PPN770363806"/>
    <x v="1640"/>
    <s v="http://resolver.staatsbibliothek-berlin.de/SBB0001044800000000"/>
    <s v="ger"/>
    <s v="1865"/>
    <x v="0"/>
    <s v="Stuttgart"/>
    <s v="https://content.staatsbibliothek-berlin.de/dc/770363806.ocr.zip"/>
    <x v="1"/>
  </r>
  <r>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Lumnitzer, Johann Georg"/>
    <s v="Kinder- und Jugendbücher; Historische Drucke"/>
    <s v="Müller"/>
    <x v="0"/>
    <s v="PPN756435706"/>
    <x v="1641"/>
    <s v="http://resolver.staatsbibliothek-berlin.de/SBB0000EA9000000000"/>
    <s v="ger"/>
    <s v="1827"/>
    <x v="0"/>
    <s v="Wien"/>
    <s v="empty"/>
    <x v="0"/>
  </r>
  <r>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Rockstroh, Heinrich"/>
    <s v="Kinder- und Jugendbücher; Historische Drucke"/>
    <s v="Schüppel"/>
    <x v="0"/>
    <s v="PPN766629708"/>
    <x v="1642"/>
    <s v="http://resolver.staatsbibliothek-berlin.de/SBB0000F01E00000000"/>
    <s v="ger"/>
    <s v="1836"/>
    <x v="0"/>
    <s v="Berlin"/>
    <s v="empty"/>
    <x v="0"/>
  </r>
  <r>
    <s v="Handbuch der Naturgeschichte aller drei Reiche; für die Jugend und das Volk ; mit über 500 naturgetreuen Abb. auf 32 fein color. Taf."/>
    <s v="Sträßle, Franz"/>
    <s v="Kinder- und Jugendbücher; Historische Drucke"/>
    <s v="Nitzschke"/>
    <x v="0"/>
    <s v="PPN743704401"/>
    <x v="1643"/>
    <s v="http://resolver.staatsbibliothek-berlin.de/SBB0000D34200000000"/>
    <s v="ger"/>
    <s v="1873"/>
    <x v="0"/>
    <s v="Stuttgart"/>
    <s v="https://content.staatsbibliothek-berlin.de/dc/743704401.ocr.zip"/>
    <x v="1"/>
  </r>
  <r>
    <s v="The boy's own volume of fact, fiction, history and adventure; Illustr. by separate plates, and numerous woodcuts inserted in the text ; Ed. by the publisher. Christmas 1863"/>
    <m/>
    <s v="Kinder- und Jugendbücher; Historische Drucke"/>
    <s v="Beeton"/>
    <x v="0"/>
    <s v="PPN767870190"/>
    <x v="1644"/>
    <s v="http://resolver.staatsbibliothek-berlin.de/SBB0000F48B00000000"/>
    <s v="eng"/>
    <s v="1863"/>
    <x v="0"/>
    <s v="London"/>
    <s v="https://content.staatsbibliothek-berlin.de/dc/767870190.ocr.zip"/>
    <x v="1"/>
  </r>
  <r>
    <s v="200 jeux d'enfants; en plein air et à la maison"/>
    <s v="Harquevaux, L.; Pelletier, L."/>
    <s v="Kinder- und Jugendbücher"/>
    <s v="Larousse"/>
    <x v="0"/>
    <s v="PPN745215734"/>
    <x v="1645"/>
    <s v="http://resolver.staatsbibliothek-berlin.de/SBB0000D65F00000000"/>
    <s v="fre"/>
    <s v="1895"/>
    <x v="0"/>
    <s v="Paris"/>
    <s v="https://content.staatsbibliothek-berlin.de/dc/745215734.ocr.zip"/>
    <x v="1"/>
  </r>
  <r>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Monnet, Charles; Gaucher, Charles-Etienne; Jauffret, Louis Franc̜ois"/>
    <s v="Kinder- und Jugendbücher; Historische Drucke"/>
    <s v="Guilleminet"/>
    <x v="0"/>
    <s v="PPN749790733"/>
    <x v="1646"/>
    <s v="http://resolver.staatsbibliothek-berlin.de/SBB0000E0C500000000"/>
    <s v="fre"/>
    <s v="1799"/>
    <x v="0"/>
    <s v="Paris"/>
    <s v="empty"/>
    <x v="0"/>
  </r>
  <r>
    <s v="Entdeckungsreisen in Haus und Hof; mit seinen jungen Freunden unternommen"/>
    <s v="Wagner, Hermann"/>
    <s v="Kinder- und Jugendbücher"/>
    <s v="Spamer"/>
    <x v="0"/>
    <s v="PPN743673476"/>
    <x v="1647"/>
    <s v="http://resolver.staatsbibliothek-berlin.de/SBB0000D30F00000000"/>
    <s v="ger"/>
    <s v="1903"/>
    <x v="0"/>
    <s v="Leipzig"/>
    <s v="https://content.staatsbibliothek-berlin.de/dc/743673476.ocr.zip"/>
    <x v="1"/>
  </r>
  <r>
    <s v="Dreihundert Räthsel und Charaden für Kinder von 10 - 14 Jahren; Zu erheiternden Denkübungen in Schulen und zu angenehmer und nützlicher Unterhaltung in häuslichen Kreisen ; nebst einem Anhang von 60 für denselben Zweck passenden Rechnungs-Beispielen"/>
    <s v="Bossert, G. F."/>
    <s v="Kinder- und Jugendbücher; Historische Drucke"/>
    <s v="Dannheimer"/>
    <x v="0"/>
    <s v="PPN767120442"/>
    <x v="1648"/>
    <s v="http://resolver.staatsbibliothek-berlin.de/SBB0000F29200000000"/>
    <s v="ger"/>
    <s v="1840"/>
    <x v="0"/>
    <s v="Eßlingen"/>
    <s v="empty"/>
    <x v="0"/>
  </r>
  <r>
    <s v="Bilder vaterländischer Thiere nebst ihrer kurzen Beschreibung; zur angenehmen und nützlichen Beschäftigung kleiner Kinder"/>
    <s v="Capieux, Johann Stephan"/>
    <s v="Kinder- und Jugendbücher"/>
    <s v="Leo"/>
    <x v="0"/>
    <s v="PPN77056321X"/>
    <x v="1649"/>
    <s v="http://resolver.staatsbibliothek-berlin.de/SBB0001055800000000"/>
    <s v="ger; fre"/>
    <s v="1802"/>
    <x v="0"/>
    <s v="Leipzig"/>
    <s v="empty"/>
    <x v="0"/>
  </r>
  <r>
    <s v="Naturstudien in Wald und Feld; Spaziergangs-Plaudereien : ein Buch für die Jugend"/>
    <s v="Schwindrazheim, O.; Kraepelin, Karl"/>
    <s v="Kinder- und Jugendbücher"/>
    <s v="Teubner"/>
    <x v="0"/>
    <s v="PPN742272494"/>
    <x v="1650"/>
    <s v="http://resolver.staatsbibliothek-berlin.de/SBB0000D0E800000000"/>
    <s v="ger"/>
    <s v="1908"/>
    <x v="0"/>
    <s v="Berlin; Leipzig"/>
    <s v="https://content.staatsbibliothek-berlin.de/dc/742272494.ocr.zip"/>
    <x v="1"/>
  </r>
  <r>
    <s v="Premières connaissances à l'usage des enfans que commencent â lire"/>
    <s v="Blanchard, Pierre"/>
    <s v="Kinder- und Jugendbücher; Historische Drucke"/>
    <s v="Lehuby"/>
    <x v="0"/>
    <s v="PPN766851575"/>
    <x v="1651"/>
    <s v="http://resolver.staatsbibliothek-berlin.de/SBB0000F13600000000"/>
    <s v="fre"/>
    <s v="1837"/>
    <x v="0"/>
    <s v="Paris"/>
    <s v="empty"/>
    <x v="0"/>
  </r>
  <r>
    <s v="Jeux de l'enfance"/>
    <s v="Stella, Claudia"/>
    <s v="Kinder- und Jugendbücher; Historische Drucke"/>
    <m/>
    <x v="0"/>
    <s v="PPN767811836"/>
    <x v="1652"/>
    <s v="http://resolver.staatsbibliothek-berlin.de/SBB0000F3FD00000000"/>
    <s v="fre"/>
    <s v="1700"/>
    <x v="0"/>
    <s v="[S.l.]"/>
    <s v="empty"/>
    <x v="0"/>
  </r>
  <r>
    <s v="Der kleine Gärtner"/>
    <s v="Floericke, Kurt"/>
    <s v="Kinder- und Jugendbücher; Historische Drucke"/>
    <s v="Nister"/>
    <x v="0"/>
    <s v="PPN743858506"/>
    <x v="1653"/>
    <s v="http://resolver.staatsbibliothek-berlin.de/SBB0000D35B00000000"/>
    <s v="ger"/>
    <s v="1911"/>
    <x v="0"/>
    <s v="Nürnberg"/>
    <s v="https://content.staatsbibliothek-berlin.de/dc/743858506.ocr.zip"/>
    <x v="1"/>
  </r>
  <r>
    <s v="Der Jugend Räthselschatz; 664 der schönsten Rätsel"/>
    <s v="Werther, Werner"/>
    <s v="Kinder- und Jugendbücher"/>
    <s v="Kröner"/>
    <x v="0"/>
    <s v="PPN745133452"/>
    <x v="1654"/>
    <s v="http://resolver.staatsbibliothek-berlin.de/SBB0000D5CE00000000"/>
    <s v="ger"/>
    <s v="1886"/>
    <x v="0"/>
    <s v="Stuttgart"/>
    <s v="https://content.staatsbibliothek-berlin.de/dc/745133452.ocr.zip"/>
    <x v="1"/>
  </r>
  <r>
    <s v="Ancient Customs, sports, and pastimes, of the English; explained from authentic sources, &amp; in a familiar manner"/>
    <s v="Aspin, Jehoshaphat"/>
    <s v="Kinder- und Jugendbücher; Historische Drucke"/>
    <s v="Harrisis"/>
    <x v="0"/>
    <s v="PPN770501923"/>
    <x v="1655"/>
    <s v="http://resolver.staatsbibliothek-berlin.de/SBB000104DF00000000"/>
    <s v="eng"/>
    <s v="1832"/>
    <x v="0"/>
    <s v="London"/>
    <s v="empty"/>
    <x v="0"/>
  </r>
  <r>
    <s v="Der Käfersammler; 20 kolorierte Tafeln mit 502 Abbildungen und begleitendem Text"/>
    <s v="Hofmann, Ernst"/>
    <s v="Kinder- und Jugendbücher; Historische Drucke"/>
    <s v="Hoffmann"/>
    <x v="0"/>
    <s v="PPN74256570X"/>
    <x v="1656"/>
    <s v="http://resolver.staatsbibliothek-berlin.de/SBB0000D22100000000"/>
    <s v="ger"/>
    <s v="1883"/>
    <x v="0"/>
    <s v="Stuttgart"/>
    <s v="https://content.staatsbibliothek-berlin.de/dc/74256570X.ocr.zip"/>
    <x v="1"/>
  </r>
  <r>
    <s v="Vollständiges Handbuch der Naturgeschichte; als Hausbedarf für Gebildete aus allen Ständen und zum Schulgebrauch. Mit 300 Abbildungen"/>
    <m/>
    <s v="Kinder- und Jugendbücher; Historische Drucke"/>
    <s v="Weber"/>
    <x v="0"/>
    <s v="PPN770497519"/>
    <x v="1657"/>
    <s v="http://resolver.staatsbibliothek-berlin.de/SBB000104DB00000000"/>
    <s v="ger"/>
    <s v="1833"/>
    <x v="0"/>
    <s v="Ronneburg"/>
    <s v="empty"/>
    <x v="0"/>
  </r>
  <r>
    <s v="Christian Gottfried Daniel Stein's Naturgeschichte für Schulen; mit besonderer Hinsicht auf Geographie und Technologie ausgearbeitet"/>
    <s v="Reuter, Ferdinand; Stein, Christian Gottfried Daniel"/>
    <s v="Historische Drucke"/>
    <s v="Hinrichs [u.a.]"/>
    <x v="0"/>
    <s v="PPN746267185"/>
    <x v="1658"/>
    <s v="http://resolver.staatsbibliothek-berlin.de/SBB0000D85F00000000"/>
    <s v="ger"/>
    <s v="1839"/>
    <x v="0"/>
    <s v="Leipzig"/>
    <s v="empty"/>
    <x v="0"/>
  </r>
  <r>
    <s v="So baue ich eine Zauberlaterne &lt;Laterna magica&gt;"/>
    <s v="Teuchert, O."/>
    <s v="Kinder- und Jugendbücher"/>
    <s v="Strauch"/>
    <x v="0"/>
    <s v="PPN745443915"/>
    <x v="1659"/>
    <s v="http://resolver.staatsbibliothek-berlin.de/SBB0000D6B600000000"/>
    <s v="ger"/>
    <s v="1911"/>
    <x v="0"/>
    <s v="Leipzig"/>
    <s v="https://content.staatsbibliothek-berlin.de/dc/745443915.ocr.zip"/>
    <x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x v="0"/>
    <s v="PPN745865518"/>
    <x v="1660"/>
    <s v="http://resolver.staatsbibliothek-berlin.de/SBB0000D78C00000000"/>
    <s v="ger"/>
    <s v="1909"/>
    <x v="0"/>
    <s v="Leipzig"/>
    <s v="https://content.staatsbibliothek-berlin.de/dc/745865518.ocr.zip"/>
    <x v="1"/>
  </r>
  <r>
    <s v="Das Fahnenspiel; ein Festgeschenk zur Unterhaltung für lebensfrohe Knaben, zugleich ein Leitfaden für Lehrer der Gymnastik oder Turnkunst ; erläutert durch 100 fein colorirte Figuren"/>
    <s v="Werner, Johann Adolph Ludwig"/>
    <s v="Kinder- und Jugendbücher"/>
    <s v="Katz"/>
    <x v="0"/>
    <s v="PPN770454720"/>
    <x v="1661"/>
    <s v="http://resolver.staatsbibliothek-berlin.de/SBB0001049000000000"/>
    <s v="ger"/>
    <s v="1852"/>
    <x v="0"/>
    <s v="Dessau"/>
    <s v="https://content.staatsbibliothek-berlin.de/dc/770454720.ocr.zip"/>
    <x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x v="0"/>
    <s v="PPN74253507X"/>
    <x v="1662"/>
    <s v="http://resolver.staatsbibliothek-berlin.de/SBB0000D1DE00000000"/>
    <s v="ger"/>
    <s v="1890"/>
    <x v="0"/>
    <s v="Bielefeld [u.a.]"/>
    <s v="https://content.staatsbibliothek-berlin.de/dc/74253507X.ocr.zip"/>
    <x v="1"/>
  </r>
  <r>
    <s v="The boy's own Book; a complete encyclopedia of all the diversions, athletic, scientific, and recreative, of boyhood and youth"/>
    <m/>
    <s v="Kinder- und Jugendbücher; Historische Drucke"/>
    <s v="Longman, Orme, and Co."/>
    <x v="0"/>
    <s v="PPN770503683"/>
    <x v="1663"/>
    <s v="http://resolver.staatsbibliothek-berlin.de/SBB000104E100000000"/>
    <s v="eng"/>
    <s v="1841"/>
    <x v="0"/>
    <s v="London"/>
    <s v="empty"/>
    <x v="0"/>
  </r>
  <r>
    <s v="Präsentirt das Gewehr!; Ein Geschenk für Knaben ; Anleitung zu militairischen Spielen. Mit 4 colorirten Abbildungen der Uniformen des Preussischen Militairs von der Zeit des grossen Churfürsten bis auf die jetzige und einem colorirten Titelbilde"/>
    <s v="Schneider, L."/>
    <s v="Kinder- und Jugendbücher; Historische Drucke"/>
    <s v="Stuhr"/>
    <x v="0"/>
    <s v="PPN770849830"/>
    <x v="1664"/>
    <s v="http://resolver.staatsbibliothek-berlin.de/SBB0001070000000000"/>
    <s v="ger"/>
    <s v="1844"/>
    <x v="0"/>
    <s v="Berlin"/>
    <s v="empty"/>
    <x v="0"/>
  </r>
  <r>
    <s v="Das Examen aus der Natur; zum Unterricht für Kinder von reiferem Alter sowohl zum Schul- als Privat-Gebrauch"/>
    <m/>
    <s v="Kinder- und Jugendbücher; Historische Drucke"/>
    <s v="Göpferdt"/>
    <x v="0"/>
    <s v="PPN746331517"/>
    <x v="1665"/>
    <s v="http://resolver.staatsbibliothek-berlin.de/SBB0000D8BD00000000"/>
    <s v="ger"/>
    <s v="1800"/>
    <x v="0"/>
    <s v="Jena"/>
    <s v="empty"/>
    <x v="0"/>
  </r>
  <r>
    <s v="Reisebeschreibungen, Naturschilderungen und Erfindungen mit eingeflochtenen Erzählungen; für die Jugend bearbeitet"/>
    <s v="Rau, Heribert"/>
    <s v="Kinder- und Jugendbücher"/>
    <s v="Chelius"/>
    <x v="0"/>
    <s v="PPN770601154"/>
    <x v="1666"/>
    <s v="http://resolver.staatsbibliothek-berlin.de/SBB000105AE00000000"/>
    <s v="ger"/>
    <s v="1855"/>
    <x v="0"/>
    <s v="Stuttgart"/>
    <s v="https://content.staatsbibliothek-berlin.de/dc/770601154.ocr.zip"/>
    <x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x v="0"/>
    <s v="PPN745219993"/>
    <x v="1667"/>
    <s v="http://resolver.staatsbibliothek-berlin.de/SBB0000D66500000000"/>
    <s v="ger"/>
    <s v="1884"/>
    <x v="0"/>
    <s v="Leipzig; Berlin"/>
    <s v="https://content.staatsbibliothek-berlin.de/dc/745219993.ocr.zip"/>
    <x v="1"/>
  </r>
  <r>
    <s v="Leben und Weben der Natur"/>
    <s v="Böhner, August Nathanael"/>
    <s v="Kinder- und Jugendbücher"/>
    <s v="Hirt"/>
    <x v="0"/>
    <s v="PPN741105748"/>
    <x v="1668"/>
    <s v="http://resolver.staatsbibliothek-berlin.de/SBB0000CF0000000000"/>
    <s v="ger"/>
    <s v="1878"/>
    <x v="0"/>
    <s v="Leipzig"/>
    <s v="https://content.staatsbibliothek-berlin.de/dc/741105748.ocr.zip"/>
    <x v="1"/>
  </r>
  <r>
    <s v="Selbst ist der Mann; ein neues Beschäftigungsbuch bei Sonnenschein und Regenwetter"/>
    <s v="Kern, Maximilian"/>
    <s v="Kinder- und Jugendbücher"/>
    <s v="Union Dt. Verlagsges."/>
    <x v="0"/>
    <s v="PPN745453376"/>
    <x v="1669"/>
    <s v="http://resolver.staatsbibliothek-berlin.de/SBB0000D6C800000000"/>
    <s v="ger"/>
    <s v="1900"/>
    <x v="0"/>
    <s v="Berlin [u.a.]; Stuttgart"/>
    <s v="https://content.staatsbibliothek-berlin.de/dc/745453376.ocr.zip"/>
    <x v="1"/>
  </r>
  <r>
    <s v="[Sammelband mit Lithographien]/ [Ill.: W. Schroll]"/>
    <s v="Schroll, W."/>
    <s v="Kinder- und Jugendbücher; Historische Drucke"/>
    <m/>
    <x v="0"/>
    <s v="PPN749915013"/>
    <x v="1670"/>
    <s v="http://resolver.staatsbibliothek-berlin.de/SBB0000E18E00000000"/>
    <s v="ger"/>
    <s v="1840"/>
    <x v="0"/>
    <s v="[S.l.]"/>
    <s v="empty"/>
    <x v="0"/>
  </r>
  <r>
    <s v="Neue Bewegungs- und Marschierspiele für Kindergarten und Haus"/>
    <s v="Hartmann, Angelika"/>
    <s v="Kinder- und Jugendbücher"/>
    <s v="Jaeger"/>
    <x v="0"/>
    <s v="PPN745126405"/>
    <x v="1671"/>
    <s v="http://resolver.staatsbibliothek-berlin.de/SBB0000D5B800000000"/>
    <s v="ger"/>
    <s v="1904"/>
    <x v="0"/>
    <s v="Leipzig [u.a.]"/>
    <s v="https://content.staatsbibliothek-berlin.de/dc/745126405.ocr.zip"/>
    <x v="1"/>
  </r>
  <r>
    <s v="Amerikanische Reisebilder; für die Jugend bearbeitet"/>
    <s v="Dielitz, Theodor; Hosemann, Theodor"/>
    <s v="Kinder- und Jugendbücher"/>
    <s v="Winckelmann"/>
    <x v="0"/>
    <s v="PPN771057520"/>
    <x v="1672"/>
    <s v="http://resolver.staatsbibliothek-berlin.de/SBB00010AA700000000"/>
    <s v="ger"/>
    <s v="1853"/>
    <x v="0"/>
    <s v="Berlin"/>
    <s v="https://content.staatsbibliothek-berlin.de/dc/771057520.ocr.zip"/>
    <x v="1"/>
  </r>
  <r>
    <s v="Naturgeschichte des innern Erdballes oder die Urwelt; für die Jugend"/>
    <s v="Clemens, Friedrich"/>
    <s v="Kinder- und Jugendbücher"/>
    <s v="Meissner"/>
    <x v="0"/>
    <s v="PPN77029345X"/>
    <x v="1673"/>
    <s v="http://resolver.staatsbibliothek-berlin.de/SBB000103F900000000"/>
    <s v="ger"/>
    <s v="1856"/>
    <x v="0"/>
    <s v="Hamburg"/>
    <s v="https://content.staatsbibliothek-berlin.de/dc/77029345X.ocr.zip"/>
    <x v="1"/>
  </r>
  <r>
    <s v="Aus dem Thierleben der Heimat; Schilderungen aus Haus und Hof, Wald und Feld für die reifere Jugend"/>
    <s v="Hammer, Guido; Specht, F.; Hasse, E.; Grosse, Ernst"/>
    <s v="Kinder- und Jugendbücher"/>
    <s v="Douffet"/>
    <x v="0"/>
    <s v="PPN745115373"/>
    <x v="1674"/>
    <s v="http://resolver.staatsbibliothek-berlin.de/SBB0000D59800000000"/>
    <s v="ger"/>
    <s v="1877"/>
    <x v="0"/>
    <s v="Leipzig"/>
    <s v="https://content.staatsbibliothek-berlin.de/dc/745115373.ocr.zip"/>
    <x v="1"/>
  </r>
  <r>
    <s v="Every boy's book; a compl. encyclopaedia of sports and amusements, intended to afford recreation and instruction to boys in their leisure hours"/>
    <s v="Harvey, William; Weir, Harrison"/>
    <s v="Kinder- und Jugendbücher; Historische Drucke"/>
    <s v="Routledge"/>
    <x v="0"/>
    <s v="PPN767131002"/>
    <x v="1675"/>
    <s v="http://resolver.staatsbibliothek-berlin.de/SBB0000F2B900000000"/>
    <s v="eng"/>
    <s v="1855"/>
    <x v="0"/>
    <s v="London; New York"/>
    <s v="https://content.staatsbibliothek-berlin.de/dc/767131002.ocr.zip"/>
    <x v="1"/>
  </r>
  <r>
    <s v="Entdeckungsreisen in Stadt und Land; Streifzüge in Mitteldeutschland, mit seinen jungen Freunden unternommen"/>
    <s v="Wagner, Hermann"/>
    <s v="Kinder- und Jugendbücher"/>
    <s v="Spamer"/>
    <x v="0"/>
    <s v="PPN743639324"/>
    <x v="1676"/>
    <s v="http://resolver.staatsbibliothek-berlin.de/SBB0000D30000000000"/>
    <s v="ger"/>
    <s v="1894"/>
    <x v="0"/>
    <s v="Leipzig"/>
    <s v="https://content.staatsbibliothek-berlin.de/dc/743639324.ocr.zip"/>
    <x v="1"/>
  </r>
  <r>
    <s v="The whale and the perils of the whale-fishery"/>
    <m/>
    <s v="Kinder- und Jugendbücher"/>
    <s v="Babcock"/>
    <x v="0"/>
    <s v="PPN76998522X"/>
    <x v="1677"/>
    <s v="http://resolver.staatsbibliothek-berlin.de/SBB0001027400000000"/>
    <s v="eng"/>
    <s v="1840"/>
    <x v="0"/>
    <s v="New Haven"/>
    <s v="empty"/>
    <x v="0"/>
  </r>
  <r>
    <s v="Illustrierte Naturgeschichte für die Jugend"/>
    <s v="Strässle, Franz; Fleischer, H.; Specht, Friedrich"/>
    <s v="Kinder- und Jugendbücher"/>
    <s v="Nitzschke &lt;Brettinger&gt;"/>
    <x v="0"/>
    <s v="PPN744058287"/>
    <x v="1678"/>
    <s v="http://resolver.staatsbibliothek-berlin.de/SBB0000D52300000000"/>
    <s v="ger"/>
    <s v="1905"/>
    <x v="0"/>
    <s v="Stuttgart [u.a.]"/>
    <s v="https://content.staatsbibliothek-berlin.de/dc/744058287.ocr.zip"/>
    <x v="1"/>
  </r>
  <r>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Comenius, Johann Amos; Gailer, Jacob Eberhard"/>
    <s v="Kinder- und Jugendbücher; Historische Drucke"/>
    <s v="Mäcken"/>
    <x v="0"/>
    <s v="PPN76791824X"/>
    <x v="1679"/>
    <s v="http://resolver.staatsbibliothek-berlin.de/SBB0000F4F500000000"/>
    <s v="fre"/>
    <s v="1833"/>
    <x v="0"/>
    <s v="Reutlingen"/>
    <s v="empty"/>
    <x v="0"/>
  </r>
  <r>
    <s v="An der Hobel- und Drehbank; mit 121 Abbildungen"/>
    <m/>
    <s v="Kinder- und Jugendbücher; Historische Drucke"/>
    <s v="Union Dt. Verlagsges."/>
    <x v="0"/>
    <s v="PPN744084903"/>
    <x v="1680"/>
    <s v="http://resolver.staatsbibliothek-berlin.de/SBB0000D55100000000"/>
    <s v="ger"/>
    <s v="1905"/>
    <x v="0"/>
    <s v="Stuttgart [u.a]"/>
    <s v="https://content.staatsbibliothek-berlin.de/dc/744084903.ocr.zip"/>
    <x v="1"/>
  </r>
  <r>
    <s v="Insects and reptiles, with their uses to man"/>
    <m/>
    <s v="Kinder- und Jugendbücher; Historische Drucke"/>
    <s v="Darton and Clark"/>
    <x v="0"/>
    <s v="PPN749890991"/>
    <x v="1681"/>
    <s v="http://resolver.staatsbibliothek-berlin.de/SBB0000E15D00000000"/>
    <s v="eng"/>
    <s v="1844"/>
    <x v="0"/>
    <s v="London"/>
    <s v="empty"/>
    <x v="0"/>
  </r>
  <r>
    <s v="Natural History Of Remarkable Beasts"/>
    <m/>
    <s v="Kinder- und Jugendbücher; Historische Drucke"/>
    <s v="Robins"/>
    <x v="0"/>
    <s v="PPN749730366"/>
    <x v="1682"/>
    <s v="http://resolver.staatsbibliothek-berlin.de/SBB0000E07000000000"/>
    <s v="eng"/>
    <s v="1822"/>
    <x v="0"/>
    <s v="London"/>
    <s v="empty"/>
    <x v="0"/>
  </r>
  <r>
    <s v="Das geometrische Figurenspiel für Kinder u. Erwachsene"/>
    <s v="Kunze, C. L. A."/>
    <s v="Kinder- und Jugendbücher; Historische Drucke"/>
    <s v="Böhlau"/>
    <x v="0"/>
    <s v="PPN767481801"/>
    <x v="1683"/>
    <s v="http://resolver.staatsbibliothek-berlin.de/SBB0000F3BD00000000"/>
    <s v="ger"/>
    <s v="1866"/>
    <x v="0"/>
    <s v="Weimar"/>
    <s v="https://content.staatsbibliothek-berlin.de/dc/767481801.ocr.zip"/>
    <x v="1"/>
  </r>
  <r>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Rebau, Heinrich"/>
    <s v="Kinder- und Jugendbücher; Historische Drucke"/>
    <s v="Fleischhauer &amp; Spohn"/>
    <x v="0"/>
    <s v="PPN749889063"/>
    <x v="1684"/>
    <s v="http://resolver.staatsbibliothek-berlin.de/SBB0000E15800000000"/>
    <s v="ger"/>
    <s v="1844"/>
    <x v="0"/>
    <s v="Reutlingen"/>
    <s v="empty"/>
    <x v="0"/>
  </r>
  <r>
    <s v="Biblische Naturgeschichte für Schulen und Familien; Mit Abbildungen. Herausgegeben von dem Calwer Verlags-Verein"/>
    <s v="Barth, Christian Gottlob; Hochstetter, Gottlob Ludwig"/>
    <s v="Kinder- und Jugendbücher; Historische Drucke"/>
    <s v="Verlags-Verein; Steinkopf"/>
    <x v="0"/>
    <s v="PPN751895334"/>
    <x v="1685"/>
    <s v="http://resolver.staatsbibliothek-berlin.de/SBB0000E64000000000"/>
    <s v="ger"/>
    <s v="1836"/>
    <x v="0"/>
    <s v="Calw; Stuttgart"/>
    <s v="empty"/>
    <x v="0"/>
  </r>
  <r>
    <s v="Le Bougainville de la jeunesse ou nouvel abrégé des voyages dans l'Amérique; Contenant la description des moeurs et coutumes des peuples de ce continent ..."/>
    <s v="Riccous, ..."/>
    <s v="Kinder- und Jugendbücher; Historische Drucke"/>
    <s v="Berlin"/>
    <x v="0"/>
    <s v="PPN770964346"/>
    <x v="1686"/>
    <s v="http://resolver.staatsbibliothek-berlin.de/SBB00010A1400000000"/>
    <s v="ger"/>
    <s v="1830"/>
    <x v="0"/>
    <s v="Paris"/>
    <s v="empty"/>
    <x v="0"/>
  </r>
  <r>
    <s v="Himmel und Erde; Einführung in die Himmelskunde ; für die reifere Jugend"/>
    <s v="Rey, Jakob"/>
    <s v="Kinder- und Jugendbücher"/>
    <s v="Spamer"/>
    <x v="0"/>
    <s v="PPN742560392"/>
    <x v="1687"/>
    <s v="http://resolver.staatsbibliothek-berlin.de/SBB0000D21500000000"/>
    <s v="ger"/>
    <s v="1872"/>
    <x v="0"/>
    <s v="Leipzig"/>
    <s v="https://content.staatsbibliothek-berlin.de/dc/742560392.ocr.zip"/>
    <x v="1"/>
  </r>
  <r>
    <s v="Illustrierte Naturgeschichte des Tierreichs für die Jugend; enthaltend 263 Bilder in feinstem Farbendruck mit erläuterndem Text"/>
    <s v="Leutemann, Heinrich"/>
    <s v="Kinder- und Jugendbücher"/>
    <s v="Löwensohn"/>
    <x v="0"/>
    <s v="PPN770185266"/>
    <x v="1688"/>
    <s v="http://resolver.staatsbibliothek-berlin.de/SBB0001036200000000"/>
    <s v="ger"/>
    <s v="1887"/>
    <x v="0"/>
    <s v="Fürth"/>
    <s v="https://content.staatsbibliothek-berlin.de/dc/770185266.ocr.zip"/>
    <x v="1"/>
  </r>
  <r>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arth, Ernst; Niederley, W."/>
    <s v="Kinder- und Jugendbücher"/>
    <s v="Velhagen &amp; Klasing"/>
    <x v="0"/>
    <s v="PPN745629482"/>
    <x v="1689"/>
    <s v="http://resolver.staatsbibliothek-berlin.de/SBB0000D72900000000"/>
    <s v="ger"/>
    <s v="1888"/>
    <x v="0"/>
    <s v="Bielefeld [u.a.]"/>
    <s v="https://content.staatsbibliothek-berlin.de/dc/745629482.ocr.zip"/>
    <x v="1"/>
  </r>
  <r>
    <s v="Bilder-Schauplatz merkwürdiger Gegenstände aus dem Gebiete der Natur, der Kunst und des Menschenlebens; zum Vergnügen und zur Belehrung der Jugend mit vielen ausgemalten Kupfertafeln"/>
    <s v="Flittner, Christian Gottfried"/>
    <s v="Kinder- und Jugendbücher"/>
    <s v="Societäts-Buchhandl."/>
    <x v="0"/>
    <s v="PPN77044539X"/>
    <x v="1690"/>
    <s v="http://resolver.staatsbibliothek-berlin.de/SBB0001048600000000"/>
    <s v="ger"/>
    <s v="1816"/>
    <x v="0"/>
    <s v="Berlin"/>
    <s v="empty"/>
    <x v="0"/>
  </r>
  <r>
    <s v="Der Pilzsammler"/>
    <s v="Martin, Felix"/>
    <s v="Kinder- und Jugendbücher; Historische Drucke"/>
    <s v="Union Dt. Verl.Ges."/>
    <x v="0"/>
    <s v="PPN743865138"/>
    <x v="1691"/>
    <s v="http://resolver.staatsbibliothek-berlin.de/SBB0000D36200000000"/>
    <s v="ger"/>
    <s v="1900"/>
    <x v="0"/>
    <s v="Stuttgart [u.a.]"/>
    <s v="https://content.staatsbibliothek-berlin.de/dc/743865138.ocr.zip"/>
    <x v="1"/>
  </r>
  <r>
    <s v="Vom Ursprung des Lebens; für Schüler höherer Stufen"/>
    <s v="Teichmann, Ernst"/>
    <s v="Kinder- und Jugendbücher"/>
    <s v="Paetel"/>
    <x v="0"/>
    <s v="PPN743882660"/>
    <x v="1692"/>
    <s v="http://resolver.staatsbibliothek-berlin.de/SBB0000D38700000000"/>
    <s v="ger"/>
    <s v="1912"/>
    <x v="0"/>
    <s v="Berlin-Wilmersdorf"/>
    <s v="https://content.staatsbibliothek-berlin.de/dc/743882660.ocr.zip"/>
    <x v="1"/>
  </r>
  <r>
    <s v="Spielbuch; 400 Spiele und Belustigungen für Schule und Haus"/>
    <s v="Ambros, Josef"/>
    <s v="Kinder- und Jugendbücher"/>
    <s v="Pichler"/>
    <x v="0"/>
    <s v="PPN745186688"/>
    <x v="1693"/>
    <s v="http://resolver.staatsbibliothek-berlin.de/SBB0000D64800000000"/>
    <s v="ger"/>
    <s v="1874"/>
    <x v="0"/>
    <s v="Wien"/>
    <s v="https://content.staatsbibliothek-berlin.de/dc/745186688.ocr.zip"/>
    <x v="1"/>
  </r>
  <r>
    <s v="Der kleine Raff, oder Vater Gotthold's Unterhaltungen mit seinen Kindern über die Reiche der Natur; eine Naturgeschichte für die liebe Jugend"/>
    <s v="Beumer, P. J."/>
    <s v="Kinder- und Jugendbücher"/>
    <s v="Bagel"/>
    <x v="0"/>
    <s v="PPN743953649"/>
    <x v="1694"/>
    <s v="http://resolver.staatsbibliothek-berlin.de/SBB0000D48E00000000"/>
    <s v="ger"/>
    <s v="1869"/>
    <x v="0"/>
    <s v="Wesel"/>
    <s v="https://content.staatsbibliothek-berlin.de/dc/743953649.ocr.zip"/>
    <x v="1"/>
  </r>
  <r>
    <s v="Orbis pictus; Ein Lern- und Unterhaltungsbuch für die wißbegierige Jugend mit 30 fein colorirten Tafeln"/>
    <s v="Grünewald, Heinrich"/>
    <s v="Kinder- und Jugendbücher; Historische Drucke"/>
    <s v="Arnz"/>
    <x v="0"/>
    <s v="PPN767869516"/>
    <x v="1695"/>
    <s v="http://resolver.staatsbibliothek-berlin.de/SBB0000F48900000000"/>
    <s v="ger"/>
    <s v="1841"/>
    <x v="0"/>
    <s v="Düsseldorf"/>
    <s v="empty"/>
    <x v="0"/>
  </r>
  <r>
    <s v="Räthselbüchlein"/>
    <s v="Fechner, Gustav Theodor"/>
    <s v="Kinder- und Jugendbücher"/>
    <s v="Breitkopf &amp; Härtel"/>
    <x v="0"/>
    <s v="PPN746034024"/>
    <x v="1696"/>
    <s v="http://resolver.staatsbibliothek-berlin.de/SBB0000D7DC00000000"/>
    <s v="ger"/>
    <s v="1875"/>
    <x v="0"/>
    <s v="Leipzig"/>
    <s v="https://content.staatsbibliothek-berlin.de/dc/746034024.ocr.zip"/>
    <x v="1"/>
  </r>
  <r>
    <s v="Der Schmetterlingssammler"/>
    <s v="Bau, Alexander"/>
    <s v="Kinder- und Jugendbücher"/>
    <s v="Union Dt. Verlagsges."/>
    <x v="0"/>
    <s v="PPN742705633"/>
    <x v="1697"/>
    <s v="http://resolver.staatsbibliothek-berlin.de/SBB0000D2A300000000"/>
    <s v="ger"/>
    <s v="1910"/>
    <x v="0"/>
    <s v="Berlin [u.a.]; Stuttgart"/>
    <s v="https://content.staatsbibliothek-berlin.de/dc/742705633.ocr.zip"/>
    <x v="1"/>
  </r>
  <r>
    <s v="Immergrün; Sagen und Parabeln, Lehrsprüche und Räthsel"/>
    <s v="Hosemann, Theodor; Sutermeister, Otto"/>
    <s v="Kinder- und Jugendbücher; Historische Drucke"/>
    <s v="Düms"/>
    <x v="0"/>
    <s v="PPN745600301"/>
    <x v="1698"/>
    <s v="http://resolver.staatsbibliothek-berlin.de/SBB0000D6FE00000000"/>
    <s v="ger"/>
    <s v="1870"/>
    <x v="0"/>
    <s v="Wesel"/>
    <s v="https://content.staatsbibliothek-berlin.de/dc/745600301.ocr.zip"/>
    <x v="1"/>
  </r>
  <r>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m/>
    <s v="Kinder- und Jugendbücher; Historische Drucke"/>
    <s v="Voigt"/>
    <x v="0"/>
    <s v="PPN767040236"/>
    <x v="1699"/>
    <s v="http://resolver.staatsbibliothek-berlin.de/SBB0000F1B400000000"/>
    <s v="ger"/>
    <s v="1839"/>
    <x v="0"/>
    <s v="Weimar"/>
    <s v="empty"/>
    <x v="0"/>
  </r>
  <r>
    <s v="Experimentierbuch für die Jugend"/>
    <s v="Günther, Hanns"/>
    <s v="Kinder- und Jugendbücher"/>
    <s v="Nister"/>
    <x v="0"/>
    <s v="PPN742069184"/>
    <x v="1700"/>
    <s v="http://resolver.staatsbibliothek-berlin.de/SBB0000D08200000000"/>
    <s v="ger"/>
    <s v="1912"/>
    <x v="0"/>
    <s v="Nürnberg"/>
    <s v="https://content.staatsbibliothek-berlin.de/dc/742069184.ocr.zip"/>
    <x v="1"/>
  </r>
  <r>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Busch, Wilhelm; Oberländer, Adolf; Harburger, E.; Diez, Wilhelm; Haider, Max; Reinhardt, Carl; Michels, Paul"/>
    <s v="Kinder- und Jugendbücher"/>
    <s v="Fiedler"/>
    <x v="0"/>
    <s v="PPN74559056X"/>
    <x v="1701"/>
    <s v="http://resolver.staatsbibliothek-berlin.de/SBB0000D6EA00000000"/>
    <s v="ger"/>
    <s v="1912"/>
    <x v="0"/>
    <s v="Leipzig"/>
    <s v="https://content.staatsbibliothek-berlin.de/dc/74559056X.ocr.zip"/>
    <x v="1"/>
  </r>
  <r>
    <s v="Le Buffon pittoresque de la jeunesse ou tableaux instructifs et amusants de l'histoire des animaux"/>
    <s v="Buffon, Georges Louis Leclerc Cte de"/>
    <s v="Kinder- und Jugendbücher"/>
    <s v="Lefèvre"/>
    <x v="0"/>
    <s v="PPN770087523"/>
    <x v="1702"/>
    <s v="http://resolver.staatsbibliothek-berlin.de/SBB000102B300000000"/>
    <s v="fre"/>
    <s v="1859"/>
    <x v="0"/>
    <s v="Paris"/>
    <s v="https://content.staatsbibliothek-berlin.de/dc/770087523.ocr.zip"/>
    <x v="1"/>
  </r>
  <r>
    <s v="Naturlehre für die Jugend; Zur Beförderung des Beobachtungs- und Forschungsgeistes in den Geschäften des bürgerlichen Lebens ; Mit 10 Kupfertafeln. Zum Gebrauche der deutschen Normal- und Hauptschulen in den k. k. Staaten"/>
    <m/>
    <s v="Kinder- und Jugendbücher; Historische Drucke"/>
    <s v="Verl. der k.k. Schulbücher-Verschleiß-Administration"/>
    <x v="0"/>
    <s v="PPN751391921"/>
    <x v="1703"/>
    <s v="http://resolver.staatsbibliothek-berlin.de/SBB0000E56200000000"/>
    <s v="ger"/>
    <s v="1831"/>
    <x v="0"/>
    <s v="Wien"/>
    <s v="empty"/>
    <x v="0"/>
  </r>
  <r>
    <s v="Das Kränzchen in der Küche; ein Kochbuch in Versen"/>
    <s v="Beeg, Marie"/>
    <s v="Kinder- und Jugendbücher; Historische Drucke"/>
    <s v="Haushalter"/>
    <x v="0"/>
    <s v="PPN74528129X"/>
    <x v="1704"/>
    <s v="http://resolver.staatsbibliothek-berlin.de/SBB0000D6A000000000"/>
    <s v="ger"/>
    <s v="1897"/>
    <x v="0"/>
    <s v="München"/>
    <s v="https://content.staatsbibliothek-berlin.de/dc/74528129X.ocr.zip"/>
    <x v="1"/>
  </r>
  <r>
    <s v="Sbornik podvižnych igr na otkrytom vozduchě; s priloženiem komnatnych igr"/>
    <s v="Toropov, A."/>
    <s v="Kinder- und Jugendbücher"/>
    <s v="Stupin"/>
    <x v="0"/>
    <s v="PPN745141803"/>
    <x v="1705"/>
    <s v="http://resolver.staatsbibliothek-berlin.de/SBB0000D5F100000000"/>
    <s v="rus"/>
    <s v="1912"/>
    <x v="0"/>
    <s v="Moskva"/>
    <s v="https://content.staatsbibliothek-berlin.de/dc/745141803.ocr.zip"/>
    <x v="1"/>
  </r>
  <r>
    <s v="Naturgeschichte des Thierreichs zur Belehrung und Unterhaltung für Jung und Alt"/>
    <s v="Schultheis, ...; Wrankmore, W. C.; Reichenbach, Anton B."/>
    <s v="Kinder- und Jugendbücher; Historische Drucke"/>
    <s v="Baumgärtner"/>
    <x v="0"/>
    <s v="PPN756599466"/>
    <x v="1706"/>
    <s v="http://resolver.staatsbibliothek-berlin.de/SBB0000EB3B00000000"/>
    <s v="ger"/>
    <s v="1847"/>
    <x v="0"/>
    <s v="Leipzig"/>
    <s v="empty"/>
    <x v="0"/>
  </r>
  <r>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m/>
    <s v="Kinder- und Jugendbücher; Historische Drucke"/>
    <s v="Nitzschke"/>
    <x v="0"/>
    <s v="PPN746350937"/>
    <x v="1707"/>
    <s v="http://resolver.staatsbibliothek-berlin.de/SBB0000D8DC00000000"/>
    <s v="ger"/>
    <s v="1853"/>
    <x v="0"/>
    <s v="Schwäb. Hall"/>
    <s v="https://content.staatsbibliothek-berlin.de/dc/746350937.ocr.zip"/>
    <x v="1"/>
  </r>
  <r>
    <s v="Beschäftigungen für die Jugend aller Stände; zur Gewöhnung an zweckmäßige Thätigkeit zur erheiternden Unterhaltung so wie zur Anregung des Kunst- und Gewerbsinnes. Von einer Gesellschaft Gelehrter u. Erzieher"/>
    <s v="Schubert, Gotthilf H.; Heinrich, Ignaz; Wessenburg, ..."/>
    <s v="Kinder- und Jugendbücher; Historische Drucke"/>
    <s v="Balz"/>
    <x v="1"/>
    <s v="PPN767816218"/>
    <x v="1708"/>
    <s v="http://resolver.staatsbibliothek-berlin.de/SBB0000F40000000000"/>
    <s v="ger"/>
    <s v="1834"/>
    <x v="0"/>
    <s v="Stuttgart"/>
    <s v="empty"/>
    <x v="0"/>
  </r>
  <r>
    <s v="Welcher Taf. 51 - 100 od. Heft CCXI - CCXX des Bilderb. begreift"/>
    <s v="Bertuch, Carl; Bertuch, Friedrich Justin; Funke, Carl Philipp"/>
    <s v="Kinder- und Jugendbücher; Historische Drucke"/>
    <s v="Industrie-Comptoir"/>
    <x v="2"/>
    <s v="PPN766177734"/>
    <x v="1709"/>
    <s v="http://resolver.staatsbibliothek-berlin.de/SBB0000EE2300140000"/>
    <s v="ger"/>
    <s v="1827"/>
    <x v="0"/>
    <s v="Weimar"/>
    <s v="empty"/>
    <x v="0"/>
  </r>
  <r>
    <s v="Welcher Tf. 1 - 50 oder Heft XLI - L des Bilderbuchs begreift"/>
    <s v="Bertuch, Carl; Bertuch, Friedrich Justin; Funke, Carl Philipp"/>
    <s v="Kinder- und Jugendbücher; Historische Drucke"/>
    <s v="Industrie-Comptoir"/>
    <x v="2"/>
    <s v="PPN766230082"/>
    <x v="1710"/>
    <s v="http://resolver.staatsbibliothek-berlin.de/SBB0000EE2300170000"/>
    <s v="ger"/>
    <s v="1798"/>
    <x v="0"/>
    <s v="Weimar"/>
    <s v="empty"/>
    <x v="0"/>
  </r>
  <r>
    <s v="Die Kinderstube am Weihnachts-Abend"/>
    <s v="Hofmann, Karl Friedrich"/>
    <s v="Kinder- und Jugendbücher; Historische Drucke"/>
    <s v="Schödel"/>
    <x v="2"/>
    <s v="PPN770845363"/>
    <x v="1711"/>
    <s v="http://resolver.staatsbibliothek-berlin.de/SBB000106F500020000"/>
    <s v="ger"/>
    <s v="1805"/>
    <x v="0"/>
    <s v="Leipzig"/>
    <s v="empty"/>
    <x v="0"/>
  </r>
  <r>
    <s v="Régne minéral"/>
    <m/>
    <s v="Kinder- und Jugendbücher"/>
    <s v="Marcilly Ainé]"/>
    <x v="2"/>
    <s v="PPN770151620"/>
    <x v="1712"/>
    <s v="http://resolver.staatsbibliothek-berlin.de/SBB0001032F00000000"/>
    <s v="fre"/>
    <s v="1830"/>
    <x v="0"/>
    <s v="[Paris"/>
    <s v="empty"/>
    <x v="0"/>
  </r>
  <r>
    <s v="Beschäftigungen für die Jugend"/>
    <s v="Klumpp, F. W."/>
    <s v="Kinder- und Jugendbücher; Historische Drucke"/>
    <s v="Schmidt &amp; Spring"/>
    <x v="1"/>
    <s v="PPN766435075"/>
    <x v="1713"/>
    <s v="http://resolver.staatsbibliothek-berlin.de/SBB0000EF6000000000"/>
    <s v="ger"/>
    <s v="1854"/>
    <x v="0"/>
    <s v="Stuttgart"/>
    <s v="empty"/>
    <x v="0"/>
  </r>
  <r>
    <s v="Orbis pictus"/>
    <s v="Schubert, Gotthilf Heinrich; Kauffmann, E. F."/>
    <s v="Kinder- und Jugendbücher"/>
    <s v="Balz"/>
    <x v="1"/>
    <s v="PPN770091555"/>
    <x v="1714"/>
    <s v="http://resolver.staatsbibliothek-berlin.de/SBB000102BF00000000"/>
    <s v="ger"/>
    <s v="1841"/>
    <x v="0"/>
    <s v="Stuttgart"/>
    <s v="empty"/>
    <x v="0"/>
  </r>
  <r>
    <s v="Beschäftigungen für die Jugend"/>
    <s v="Klumpp, F. W."/>
    <s v="Kinder- und Jugendbücher; Historische Drucke"/>
    <s v="Schmidt &amp; Spring"/>
    <x v="2"/>
    <s v="PPN770511236"/>
    <x v="1715"/>
    <s v="http://resolver.staatsbibliothek-berlin.de/SBB0000EF6000020000"/>
    <s v="ger"/>
    <s v="1854"/>
    <x v="0"/>
    <s v="Stuttgart"/>
    <s v="https://content.staatsbibliothek-berlin.de/dc/770511236.ocr.zip"/>
    <x v="1"/>
  </r>
  <r>
    <s v="Julius Schatter's Encyklopädie unentbehrlicher Kenntnisse für Töchter aller Stände; Geographie ... zum Gebrauche für Mädchenschulen und zur Selbstbelehrung. In zwei Bänden"/>
    <s v="Schatter, Julius"/>
    <s v="Kinder- und Jugendbücher; Historische Drucke"/>
    <s v="Heckenast"/>
    <x v="1"/>
    <s v="PPN757643744"/>
    <x v="1716"/>
    <s v="http://resolver.staatsbibliothek-berlin.de/SBB0000EDC500000000"/>
    <s v="ger"/>
    <s v="1854"/>
    <x v="0"/>
    <s v="Pesth"/>
    <s v="empty"/>
    <x v="0"/>
  </r>
  <r>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Montalegre, Johann Daniel; Pescheck, Christian"/>
    <s v="Kinder- und Jugendbücher; Historische Drucke"/>
    <s v="Schöps"/>
    <x v="2"/>
    <s v="PPN747422672"/>
    <x v="1717"/>
    <s v="http://resolver.staatsbibliothek-berlin.de/SBB0000DD5C00010000"/>
    <s v="ger"/>
    <s v="1741"/>
    <x v="0"/>
    <s v="Zittau"/>
    <s v="empty"/>
    <x v="0"/>
  </r>
  <r>
    <s v="Schilderungen aus Natur, Welt und Menschenleben; Ein angenehmes und nützliches Geschenk für die Jugend"/>
    <m/>
    <s v="Kinder- und Jugendbücher; Historische Drucke"/>
    <s v="Campe"/>
    <x v="1"/>
    <s v="PPN768538858"/>
    <x v="1718"/>
    <s v="http://resolver.staatsbibliothek-berlin.de/SBB0000F6AB00000000"/>
    <s v="ger"/>
    <s v="1819"/>
    <x v="0"/>
    <s v="Nürnberg"/>
    <s v="empty"/>
    <x v="0"/>
  </r>
  <r>
    <s v="Kleines Real-Schullexikon"/>
    <s v="Funke, Carl Philipp"/>
    <s v="Kinder- und Jugendbücher; Historische Drucke"/>
    <s v="Herold"/>
    <x v="2"/>
    <s v="PPN768211999"/>
    <x v="1719"/>
    <s v="http://resolver.staatsbibliothek-berlin.de/SBB0000F5AA00010000"/>
    <s v="ger"/>
    <s v="1818"/>
    <x v="0"/>
    <s v="Hamburg"/>
    <s v="empty"/>
    <x v="0"/>
  </r>
  <r>
    <s v="Beschäftigungen für die Jugend aller Stände"/>
    <s v="Schubert, Gotthilf Heinrich; Güll, ...; Döbereiner, ..."/>
    <s v="Kinder- und Jugendbücher; Historische Drucke"/>
    <s v="Balz"/>
    <x v="2"/>
    <s v="PPN767822617"/>
    <x v="1720"/>
    <s v="http://resolver.staatsbibliothek-berlin.de/SBB0000F40000050000"/>
    <s v="ger"/>
    <s v="1840"/>
    <x v="0"/>
    <s v="Stuttgart"/>
    <s v="empty"/>
    <x v="0"/>
  </r>
  <r>
    <s v="Bildewerkstatt für die Jugend"/>
    <s v="Georgens, Jan Daniel; Gayette, Jeanne Marie"/>
    <s v="Kinder- und Jugendbücher"/>
    <s v="Flemming"/>
    <x v="1"/>
    <s v="PPN745238556"/>
    <x v="1721"/>
    <s v="http://resolver.staatsbibliothek-berlin.de/SBB0000D67A00000000"/>
    <s v="ger"/>
    <s v="1861"/>
    <x v="0"/>
    <s v="Glogau"/>
    <s v="empty"/>
    <x v="0"/>
  </r>
  <r>
    <s v="Vollständiges teutsches und lateinisches Nominal-Register über Bertuch's Bilderbuch für Kinder, Heft CI - CC. oder Band VI - X. so wie über den dazu gehörigen Commentar von Funke, von Band XI - XX.; Als Anhang zum 20. Band des Commentars"/>
    <s v="Bertuch, Carl; Funke, Carl Philipp"/>
    <s v="Kinder- und Jugendbücher; Historische Drucke"/>
    <s v="Verl. des Großh. Sächs. pr. Landes-Industrie-Comptoirs"/>
    <x v="2"/>
    <s v="PPN768997828"/>
    <x v="1722"/>
    <s v="http://resolver.staatsbibliothek-berlin.de/SBB0000EE2300190000"/>
    <s v="ger"/>
    <s v="1826"/>
    <x v="0"/>
    <s v="Weimar"/>
    <s v="empty"/>
    <x v="0"/>
  </r>
  <r>
    <s v="Tiere der Urwelt"/>
    <s v="John, F."/>
    <s v="Kinder- und Jugendbücher"/>
    <s v="Selbstverl."/>
    <x v="2"/>
    <s v="PPN743973380"/>
    <x v="1723"/>
    <s v="http://resolver.staatsbibliothek-berlin.de/SBB0000D4C700010000"/>
    <s v="ger"/>
    <s v="1902"/>
    <x v="0"/>
    <s v="Hamburg-Wandsbek"/>
    <s v="https://content.staatsbibliothek-berlin.de/dc/743973380.ocr.zip"/>
    <x v="1"/>
  </r>
  <r>
    <s v="Der kleine Nußknacker"/>
    <s v="Lausch, Ernst; Gehrts, Carl"/>
    <s v="Kinder- und Jugendbücher; Historische Drucke"/>
    <s v="Heinsius"/>
    <x v="2"/>
    <s v="PPN745457827"/>
    <x v="1724"/>
    <s v="http://resolver.staatsbibliothek-berlin.de/SBB0000D6CE00010000"/>
    <s v="ger"/>
    <s v="1886"/>
    <x v="0"/>
    <s v="Bremen"/>
    <s v="https://content.staatsbibliothek-berlin.de/dc/745457827.ocr.zip"/>
    <x v="1"/>
  </r>
  <r>
    <s v="Der erste Lehrmeister; ein Inbegriff des Nöthigsten und Gemeinnützigsten für den ersten Unterricht von mehrern Verf."/>
    <m/>
    <s v="Kinder- und Jugendbücher; Historische Drucke"/>
    <s v="Fleischer"/>
    <x v="1"/>
    <s v="PPN746269854"/>
    <x v="1725"/>
    <s v="http://resolver.staatsbibliothek-berlin.de/SBB0000D86300000000"/>
    <s v="ger"/>
    <s v="1810"/>
    <x v="0"/>
    <s v="Leipzig"/>
    <s v="empty"/>
    <x v="0"/>
  </r>
  <r>
    <s v="Kleines Real-Schullexikon"/>
    <s v="Funke, Carl Philipp"/>
    <s v="Kinder- und Jugendbücher; Historische Drucke"/>
    <s v="Herold"/>
    <x v="2"/>
    <s v="PPN768213169"/>
    <x v="1726"/>
    <s v="http://resolver.staatsbibliothek-berlin.de/SBB0000F5AA00020000"/>
    <s v="ger"/>
    <s v="1818"/>
    <x v="0"/>
    <s v="Hamburg"/>
    <s v="empty"/>
    <x v="0"/>
  </r>
  <r>
    <s v="Handbuch der Naturgeschichte für die Jugend und ihre Lehrer"/>
    <s v="Wilmsen, Friedrich Philipp"/>
    <s v="Kinder- und Jugendbücher; Historische Drucke"/>
    <s v="Amelang"/>
    <x v="1"/>
    <s v="PPN751409189"/>
    <x v="1727"/>
    <s v="http://resolver.staatsbibliothek-berlin.de/SBB0000E57600000000"/>
    <s v="ger"/>
    <s v="1821"/>
    <x v="0"/>
    <s v="Berlin"/>
    <s v="empty"/>
    <x v="0"/>
  </r>
  <r>
    <s v="Unterhaltungen über Gegenstände der Erziehung, der Moral und der vaterländischen Naturgeschichte, der Jugend und ihren Freunden gewidmet"/>
    <s v="Seidel, Erasmus"/>
    <s v="Kinder- und Jugendbücher; Historische Drucke"/>
    <s v="Calvesch"/>
    <x v="1"/>
    <s v="PPN770921523"/>
    <x v="1728"/>
    <s v="http://resolver.staatsbibliothek-berlin.de/SBB0001098C00000000"/>
    <s v="ger"/>
    <s v="1808"/>
    <x v="0"/>
    <s v="Prag"/>
    <s v="empty"/>
    <x v="0"/>
  </r>
  <r>
    <s v="Die Kinderstube am Weihnachts-Abend; Ein Weihnachts- und Geburtstags-Geschenk für gut gesinnte Knaben u. Mädchen"/>
    <s v="Hofmann, Karl Friedrich"/>
    <s v="Kinder- und Jugendbücher; Historische Drucke"/>
    <s v="Schödel"/>
    <x v="1"/>
    <s v="PPN770839770"/>
    <x v="1729"/>
    <s v="http://resolver.staatsbibliothek-berlin.de/SBB000106F500000000"/>
    <s v="ger"/>
    <s v="1805"/>
    <x v="0"/>
    <s v="Leipzig"/>
    <s v="empty"/>
    <x v="0"/>
  </r>
  <r>
    <s v="Naturgeschichte, Aanthropologie, Naturlehre, Technologie, Rechnenkunst, deutsche Sprachlehre, Abriß der deutschen Literaturgeschichte; mit 1 illum. Kupfertaf."/>
    <s v="Schatter, Julius"/>
    <s v="Kinder- und Jugendbücher; Historische Drucke"/>
    <s v="Heckenast"/>
    <x v="2"/>
    <s v="PPN757644252"/>
    <x v="1730"/>
    <s v="http://resolver.staatsbibliothek-berlin.de/SBB0000EDC500020000"/>
    <s v="ger"/>
    <s v="1854"/>
    <x v="0"/>
    <s v="Pest"/>
    <s v="https://content.staatsbibliothek-berlin.de/dc/757644252.ocr.zip"/>
    <x v="1"/>
  </r>
  <r>
    <s v="Welcher Taf. 1 - 50 oder Heft CXXI - CXXX des Bilderbuchs begreift"/>
    <s v="Bertuch, Carl; Bertuch, Friedrich Justin; Funke, Carl Philipp"/>
    <s v="Kinder- und Jugendbücher; Historische Drucke"/>
    <s v="Industrie-Comptoir"/>
    <x v="2"/>
    <s v="PPN766172376"/>
    <x v="1731"/>
    <s v="http://resolver.staatsbibliothek-berlin.de/SBB0000EE23000C0000"/>
    <s v="ger"/>
    <s v="1810"/>
    <x v="0"/>
    <s v="Weimar"/>
    <s v="empty"/>
    <x v="0"/>
  </r>
  <r>
    <s v="Welcher T. 1 - 50 od. H. CLXXXI - CXC d. Bilderbuchs begreift"/>
    <s v="Bertuch, Carl; Bertuch, Friedrich Justin; Funke, Carl Philipp"/>
    <s v="Kinder- und Jugendbücher; Historische Drucke"/>
    <s v="Industrie-Comptoir"/>
    <x v="2"/>
    <s v="PPN766175650"/>
    <x v="1732"/>
    <s v="http://resolver.staatsbibliothek-berlin.de/SBB0000EE2300120000"/>
    <s v="ger"/>
    <s v="1821"/>
    <x v="0"/>
    <s v="Weimar"/>
    <s v="empty"/>
    <x v="0"/>
  </r>
  <r>
    <s v="P. Cunningham's Reise nach Neu-Süd-Wallis"/>
    <s v="Dietzsch, Karl Friedrich; Cunningham, Peter Miller"/>
    <s v="Kinder- und Jugendbücher"/>
    <s v="Kayser"/>
    <x v="2"/>
    <s v="PPN771018428"/>
    <x v="1733"/>
    <s v="http://resolver.staatsbibliothek-berlin.de/SBB00010A6700020000"/>
    <s v="ger"/>
    <s v="1832"/>
    <x v="0"/>
    <s v="Leipzig"/>
    <s v="empty"/>
    <x v="0"/>
  </r>
  <r>
    <s v="Welcher Taf. 51 - 100, od. Heft CXXXI - CXL des Bilderbuchs begreift"/>
    <s v="Bertuch, Carl; Bertuch, Friedrich Justin; Funke, Carl Philipp"/>
    <s v="Kinder- und Jugendbücher; Historische Drucke"/>
    <s v="Industrie-Comptoir"/>
    <x v="2"/>
    <s v="PPN766173054"/>
    <x v="1734"/>
    <s v="http://resolver.staatsbibliothek-berlin.de/SBB0000EE23000D0000"/>
    <s v="ger"/>
    <s v="1812"/>
    <x v="0"/>
    <s v="Weimar"/>
    <s v="empty"/>
    <x v="0"/>
  </r>
  <r>
    <s v="Welcher einige der vortreflichsten Künste, die Handlung, das Reisen, und die Einrichtung eines Landes betrachtet"/>
    <s v="Pluche, Noël Antoine"/>
    <s v="Kinder- und Jugendbücher; Historische Drucke"/>
    <s v="Monath"/>
    <x v="2"/>
    <s v="PPN756794854"/>
    <x v="1735"/>
    <s v="http://resolver.staatsbibliothek-berlin.de/SBB0002153400020000"/>
    <s v="ger"/>
    <s v="1755"/>
    <x v="0"/>
    <s v="Wien; Nürnberg"/>
    <s v="empty"/>
    <x v="0"/>
  </r>
  <r>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Schneider, Emanuel; Gründler, ...; Choffin, David Etienne"/>
    <s v="Kinder- und Jugendbücher; Historische Drucke"/>
    <s v="Maison des Orphelins"/>
    <x v="2"/>
    <s v="PPN767825837"/>
    <x v="1736"/>
    <s v="http://resolver.staatsbibliothek-berlin.de/SBB0000F40900030000"/>
    <s v="fre"/>
    <s v="1750"/>
    <x v="0"/>
    <s v="Halle"/>
    <s v="empty"/>
    <x v="0"/>
  </r>
  <r>
    <s v="Die Welt, ihre Länder, Völker und Merkwürdigkeiten; ein Bilderbuch für die Jugend"/>
    <s v="Mattis, C."/>
    <s v="Kinder- und Jugendbücher"/>
    <s v="Pfingsten"/>
    <x v="1"/>
    <s v="PPN781285216"/>
    <x v="1737"/>
    <s v="http://resolver.staatsbibliothek-berlin.de/SBB0001555F00000000"/>
    <s v="ger"/>
    <s v="1830"/>
    <x v="0"/>
    <s v="Landeshut"/>
    <s v="empty"/>
    <x v="0"/>
  </r>
  <r>
    <s v="De la conservation des enfans ou les moyens de les fortifier, de les préserver &amp; guérir des maladies, depuis l'instant de leur existence, jusqu' à l'âge de puberté"/>
    <s v="Gravelot, H.; Launay, Nicolas; Raulin, Joseph"/>
    <s v="Kinder- und Jugendbücher; Historische Drucke"/>
    <s v="Merlin"/>
    <x v="2"/>
    <s v="PPN756728703"/>
    <x v="1738"/>
    <s v="http://resolver.staatsbibliothek-berlin.de/SBB0000EC0A00010000"/>
    <s v="fre"/>
    <s v="1768"/>
    <x v="0"/>
    <s v="Paris"/>
    <s v="empty"/>
    <x v="0"/>
  </r>
  <r>
    <s v="Kolumbus-Eier"/>
    <m/>
    <s v="Kinder- und Jugendbücher"/>
    <s v="Union Dt. Verlagsanst."/>
    <x v="2"/>
    <s v="PPN74122867X"/>
    <x v="1739"/>
    <s v="http://resolver.staatsbibliothek-berlin.de/SBB0000CF5900010000"/>
    <s v="ger"/>
    <s v="1902"/>
    <x v="0"/>
    <s v="Berlin [u.a.]; Stuttgart"/>
    <s v="https://content.staatsbibliothek-berlin.de/dc/74122867X.ocr.zip"/>
    <x v="1"/>
  </r>
  <r>
    <s v="Reise durch England und Frankreich"/>
    <s v="Campe, Joachim Heinrich"/>
    <s v="Kinder- und Jugendbücher"/>
    <s v="Schulbuchhandlung"/>
    <x v="2"/>
    <s v="PPN770884911"/>
    <x v="1740"/>
    <s v="http://resolver.staatsbibliothek-berlin.de/SBB0001073E00020000"/>
    <s v="ger"/>
    <s v="1803"/>
    <x v="0"/>
    <s v="Braunschweig"/>
    <s v="empty"/>
    <x v="0"/>
  </r>
  <r>
    <s v="Cosmographie et quadrupèdes"/>
    <s v="Blanchard, Pierre; Buffon, Georges Louis"/>
    <s v="Kinder- und Jugendbücher; Historische Drucke"/>
    <s v="Prieur"/>
    <x v="2"/>
    <s v="PPN76855103X"/>
    <x v="1741"/>
    <s v="http://resolver.staatsbibliothek-berlin.de/SBB0000F6C000010000"/>
    <s v="fre"/>
    <s v="1802"/>
    <x v="0"/>
    <s v="Paris"/>
    <s v="empty"/>
    <x v="0"/>
  </r>
  <r>
    <s v="Régne végétal; les fruits"/>
    <m/>
    <s v="Kinder- und Jugendbücher"/>
    <s v="Marcilly Ainé]"/>
    <x v="2"/>
    <s v="PPN770152775"/>
    <x v="1742"/>
    <s v="http://resolver.staatsbibliothek-berlin.de/SBB0001032C00030000"/>
    <s v="fre"/>
    <s v="1830"/>
    <x v="0"/>
    <s v="[Paris"/>
    <s v="empty"/>
    <x v="0"/>
  </r>
  <r>
    <s v="Geographie, Weltgeschichte, Mythologie; mit 2 illum. Kt."/>
    <s v="Schatter, Julius"/>
    <s v="Kinder- und Jugendbücher; Historische Drucke"/>
    <s v="Heckenast"/>
    <x v="2"/>
    <s v="PPN757644015"/>
    <x v="1743"/>
    <s v="http://resolver.staatsbibliothek-berlin.de/SBB0000EDC500010000"/>
    <s v="ger"/>
    <s v="1854"/>
    <x v="0"/>
    <s v="Pesth"/>
    <s v="https://content.staatsbibliothek-berlin.de/dc/757644015.ocr.zip"/>
    <x v="1"/>
  </r>
  <r>
    <s v="Säugethiere und Vögel"/>
    <s v="Edler, ...; Berger, Ferdinand; Study, ...; Wilmsen, Friedrich Philipp"/>
    <s v="Kinder- und Jugendbücher; Historische Drucke"/>
    <s v="Amelang"/>
    <x v="2"/>
    <s v="PPN751412678"/>
    <x v="1744"/>
    <s v="http://resolver.staatsbibliothek-berlin.de/SBB0000E57600010000"/>
    <s v="ger"/>
    <s v="1821"/>
    <x v="0"/>
    <s v="Berlin"/>
    <s v="empty"/>
    <x v="0"/>
  </r>
  <r>
    <s v="Abrégé d'histoire naturelle pour l' instruction de la jeunesse"/>
    <s v="Perrault, ...; Raff, Georg Christian"/>
    <s v="Kinder- und Jugendbücher; Historische Drucke"/>
    <s v="Koenig; Barrois"/>
    <x v="1"/>
    <s v="PPN756407419"/>
    <x v="1745"/>
    <s v="http://resolver.staatsbibliothek-berlin.de/SBB0000EA7F00000000"/>
    <s v="fre"/>
    <s v="1786"/>
    <x v="0"/>
    <s v="Strasbourg; Paris"/>
    <s v="empty"/>
    <x v="0"/>
  </r>
  <r>
    <s v="Cabinet du jeune naturaliste ou tableaux intéressants de l'histoire des animaux"/>
    <s v="Smith, Thomas; Maradan, F.; Alyon, ..."/>
    <s v="Kinder- und Jugendbücher; Historische Drucke"/>
    <s v="Maradan"/>
    <x v="2"/>
    <s v="PPN751181080"/>
    <x v="1746"/>
    <s v="http://resolver.staatsbibliothek-berlin.de/SBB0000E4E200050000"/>
    <s v="fre"/>
    <s v="1810"/>
    <x v="0"/>
    <s v="Paris"/>
    <s v="empty"/>
    <x v="0"/>
  </r>
  <r>
    <s v="Das deutsche Räthselbuch"/>
    <s v="Simrock, Karl"/>
    <s v="Kinder- und Jugendbücher; Historische Drucke"/>
    <s v="Brönner"/>
    <x v="2"/>
    <s v="PPN76748018X"/>
    <x v="1747"/>
    <s v="http://resolver.staatsbibliothek-berlin.de/SBB0000F3B800030000"/>
    <s v="ger"/>
    <s v="1863"/>
    <x v="0"/>
    <s v="Frankfurt a. M."/>
    <s v="https://content.staatsbibliothek-berlin.de/dc/76748018X.ocr.zip"/>
    <x v="1"/>
  </r>
  <r>
    <s v="Beschäftigungen für die Jugend aller Stände"/>
    <s v="Schubert, Gotthilf Heinrich; Heinrich, Ignaz; Wessenburg, ..."/>
    <s v="Kinder- und Jugendbücher; Historische Drucke"/>
    <s v="Balz"/>
    <x v="2"/>
    <s v="PPN76781813X"/>
    <x v="1748"/>
    <s v="http://resolver.staatsbibliothek-berlin.de/SBB0000F40000010000"/>
    <s v="ger"/>
    <s v="1834"/>
    <x v="0"/>
    <s v="Stuttgart"/>
    <s v="empty"/>
    <x v="0"/>
  </r>
  <r>
    <s v="Das deutsche Räthselbuch"/>
    <s v="Simrock, Karl"/>
    <s v="Kinder- und Jugendbücher; Historische Drucke"/>
    <s v="Brönner"/>
    <x v="2"/>
    <s v="PPN767479823"/>
    <x v="1749"/>
    <s v="http://resolver.staatsbibliothek-berlin.de/SBB0000F3B800020000"/>
    <s v="ger"/>
    <s v="1853"/>
    <x v="0"/>
    <s v="Frankfurt a. M."/>
    <s v="https://content.staatsbibliothek-berlin.de/dc/767479823.ocr.zip"/>
    <x v="1"/>
  </r>
  <r>
    <s v="Reise in Brasilien"/>
    <s v="Hesner, Jos.; Dilger, Johann Baptist; Spix, Johann Baptist; Martius, Carl Friedrich Philipp"/>
    <s v="Kinder- und Jugendbücher; Historische Drucke"/>
    <s v="Jaquet"/>
    <x v="1"/>
    <s v="PPN771289294"/>
    <x v="1750"/>
    <s v="http://resolver.staatsbibliothek-berlin.de/SBB00012D2900000000"/>
    <s v="ger"/>
    <s v="1846"/>
    <x v="0"/>
    <s v="Augsburg"/>
    <s v="empty"/>
    <x v="0"/>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x v="2"/>
    <s v="PPN767825152"/>
    <x v="1751"/>
    <s v="http://resolver.staatsbibliothek-berlin.de/SBB0000F40900010000"/>
    <s v="fre"/>
    <s v="1749"/>
    <x v="0"/>
    <s v="Halle"/>
    <s v="empty"/>
    <x v="0"/>
  </r>
  <r>
    <s v="Vollständiges teutsches und lateinisches Nominal-Register über Bertuchs Bilderbuch für Kinder Heft I - C. oder Band I - V. so wie über den dazu gehörigen Commentar von Funke von Band I - X; Als Anhang zum 10. Band des Commentars"/>
    <s v="Bertuch, Carl; Bertuch, Friedrich Justin; Funke, Carl Philipp"/>
    <s v="Kinder- und Jugendbücher; Historische Drucke"/>
    <s v="Landes-Industrie-Comptoir"/>
    <x v="2"/>
    <s v="PPN768997224"/>
    <x v="1752"/>
    <s v="http://resolver.staatsbibliothek-berlin.de/SBB0000EE2300180000"/>
    <s v="ger"/>
    <s v="1810"/>
    <x v="0"/>
    <s v="Weimar"/>
    <s v="empty"/>
    <x v="0"/>
  </r>
  <r>
    <s v="Der kleine Nußknacker; ein illustriertes Rätselbuch in 2 Sammlungen enthaltend 1350 Kinder- und Volksrätsel, Scherzfragen, Rebusse, Spielliedchen, Verschen und Gebete ; für gute Kinder"/>
    <s v="Lausch, Ernst; Gehrts, Carl"/>
    <s v="Kinder- und Jugendbücher"/>
    <s v="Heinsius"/>
    <x v="1"/>
    <s v="PPN745457177"/>
    <x v="1753"/>
    <s v="http://resolver.staatsbibliothek-berlin.de/SBB0000D6CE00000000"/>
    <s v="ger"/>
    <s v="1886"/>
    <x v="0"/>
    <s v="Bremen"/>
    <s v="empty"/>
    <x v="0"/>
  </r>
  <r>
    <s v="Die kleinen Freunde der Pflanzenkunde"/>
    <s v="Hoepfner, Adolf Friedrich"/>
    <s v="Kinder- und Jugendbücher; Historische Drucke"/>
    <s v="Wittekindt"/>
    <x v="2"/>
    <s v="PPN756358094"/>
    <x v="1754"/>
    <s v="http://resolver.staatsbibliothek-berlin.de/SBB0000EA6100010000"/>
    <s v="ger"/>
    <s v="1804"/>
    <x v="0"/>
    <s v="Eisenach"/>
    <s v="empty"/>
    <x v="0"/>
  </r>
  <r>
    <s v="Maison rustique, pour servir à l'éducation de la jeunesse, ou retour en France d'une famille émigrée; ouvrage ou l'on trouve les instructions ..."/>
    <s v="Genlis, ..."/>
    <s v="Kinder- und Jugendbücher; Historische Drucke"/>
    <s v="Lecointe et Durey"/>
    <x v="1"/>
    <s v="PPN756718783"/>
    <x v="1755"/>
    <s v="http://resolver.staatsbibliothek-berlin.de/SBB0000EBF400000000"/>
    <s v="fre"/>
    <s v="1826"/>
    <x v="0"/>
    <s v="Paris"/>
    <s v="empty"/>
    <x v="0"/>
  </r>
  <r>
    <s v="Unterhaltungen aus der Naturgeschichte der Vögel"/>
    <s v="Richter, Friedrich"/>
    <s v="Kinder- und Jugendbücher; Historische Drucke"/>
    <s v="Falckenberg"/>
    <x v="2"/>
    <s v="PPN76628042X"/>
    <x v="1756"/>
    <s v="http://resolver.staatsbibliothek-berlin.de/SBB0000EE8700010000"/>
    <s v="ger"/>
    <s v="1848"/>
    <x v="0"/>
    <s v="Magdeburg"/>
    <s v="empty"/>
    <x v="0"/>
  </r>
  <r>
    <s v="Orbis pictus"/>
    <s v="Kauffmann, E. F."/>
    <s v="Kinder- und Jugendbücher"/>
    <m/>
    <x v="2"/>
    <s v="PPN77009337X"/>
    <x v="1757"/>
    <s v="http://resolver.staatsbibliothek-berlin.de/SBB000102BF00010000"/>
    <s v="ger"/>
    <s v="1841"/>
    <x v="0"/>
    <m/>
    <s v="empty"/>
    <x v="0"/>
  </r>
  <r>
    <s v="Beschäftigungen für die Jugend aller Stände"/>
    <s v="Schubert, Gotthilf H.; Barth, M.; Eisenbach, M."/>
    <s v="Kinder- und Jugendbücher; Historische Drucke"/>
    <s v="Balz"/>
    <x v="2"/>
    <s v="PPN767821319"/>
    <x v="1758"/>
    <s v="http://resolver.staatsbibliothek-berlin.de/SBB0000F40000020000"/>
    <s v="ger"/>
    <s v="1835"/>
    <x v="0"/>
    <s v="Stuttgart"/>
    <s v="empty"/>
    <x v="0"/>
  </r>
  <r>
    <s v="Real-Schullexicon für die studirende Jugend"/>
    <s v="Müller, Cornelius; Kraft, Friedrich Karl"/>
    <s v="Kinder- und Jugendbücher"/>
    <s v="Hammerich"/>
    <x v="1"/>
    <s v="PPN769883842"/>
    <x v="1759"/>
    <s v="http://resolver.staatsbibliothek-berlin.de/SBB000101F600000000"/>
    <s v="ger"/>
    <s v="1848"/>
    <x v="0"/>
    <s v="Altona"/>
    <s v="empty"/>
    <x v="0"/>
  </r>
  <r>
    <s v="Der kleine Nußknacker"/>
    <s v="Lausch, Ernst; Gehrts, C."/>
    <s v="Kinder- und Jugendbücher"/>
    <s v="Heinsius"/>
    <x v="2"/>
    <s v="PPN745819265"/>
    <x v="1760"/>
    <s v="http://resolver.staatsbibliothek-berlin.de/SBB0000D6CE00030000"/>
    <s v="ger"/>
    <s v="1887"/>
    <x v="0"/>
    <s v="Bremen"/>
    <s v="https://content.staatsbibliothek-berlin.de/dc/745819265.ocr.zip"/>
    <x v="1"/>
  </r>
  <r>
    <s v="Régne végétal; les fleurs"/>
    <m/>
    <s v="Kinder- und Jugendbücher"/>
    <s v="Marcilly Ainé]"/>
    <x v="2"/>
    <s v="PPN770153879"/>
    <x v="1761"/>
    <s v="http://resolver.staatsbibliothek-berlin.de/SBB0001032C00040000"/>
    <s v="fre"/>
    <s v="1830"/>
    <x v="0"/>
    <s v="[Paris"/>
    <s v="empty"/>
    <x v="0"/>
  </r>
  <r>
    <s v="Reise durch England und Frankreich; in Briefen an einen jungen Freund in Deutschland"/>
    <s v="Campe, Joachim Heinrich"/>
    <s v="Kinder- und Jugendbücher"/>
    <s v="Schulbuchhandlung"/>
    <x v="1"/>
    <s v="PPN77088394X"/>
    <x v="1762"/>
    <s v="http://resolver.staatsbibliothek-berlin.de/SBB0001073E00000000"/>
    <s v="ger"/>
    <s v="1803"/>
    <x v="0"/>
    <s v="Braunschweig"/>
    <s v="empty"/>
    <x v="0"/>
  </r>
  <r>
    <s v="Enthaltend, was ausser und in der Erde befindlich. Aus dem Französischen übersezt. Mit Kupffern"/>
    <s v="Pluche, Noël Antoine"/>
    <s v="Kinder- und Jugendbücher; Historische Drucke"/>
    <s v="Monath"/>
    <x v="2"/>
    <s v="PPN756683238"/>
    <x v="1763"/>
    <s v="http://resolver.staatsbibliothek-berlin.de/SBB0000EBBA00030000"/>
    <s v="ger"/>
    <s v="1747"/>
    <x v="0"/>
    <s v="Nürnberg; Wien"/>
    <s v="empty"/>
    <x v="0"/>
  </r>
  <r>
    <s v="Kleine Völkergallerie für Kinder in unterhaltenden Erzählungen von den Sitten, Meinungen, Gebräuchen und Kleidungen fremder Nationen"/>
    <m/>
    <s v="Kinder- und Jugendbücher"/>
    <s v="Bieling"/>
    <x v="2"/>
    <s v="PPN781538521"/>
    <x v="1764"/>
    <s v="http://resolver.staatsbibliothek-berlin.de/SBB000155E000010000"/>
    <s v="ger"/>
    <s v="1810"/>
    <x v="0"/>
    <s v="Nürnberg"/>
    <s v="empty"/>
    <x v="0"/>
  </r>
  <r>
    <s v="Kleines Real-Schullexikon; ein bequemes Hülfsmittel für die studierende Jugend zum Verstehen der alten Klassiker"/>
    <s v="Funke, Carl Philipp"/>
    <s v="Kinder- und Jugendbücher; Historische Drucke"/>
    <s v="Herold"/>
    <x v="1"/>
    <s v="PPN768211808"/>
    <x v="1765"/>
    <s v="http://resolver.staatsbibliothek-berlin.de/SBB0000F5AA00000000"/>
    <s v="ger"/>
    <s v="1818"/>
    <x v="0"/>
    <s v="Hamburg"/>
    <s v="empty"/>
    <x v="0"/>
  </r>
  <r>
    <s v="Welcher Tafel 1 - 50 od. Heft CLXI - CLXX des Bilderbuchs begreift"/>
    <s v="Bertuch, Carl; Bertuch, Friedrich Justin; Funke, Carl Philipp"/>
    <s v="Kinder- und Jugendbücher; Historische Drucke"/>
    <s v="Industrie-Comptoir"/>
    <x v="2"/>
    <s v="PPN76617428X"/>
    <x v="1766"/>
    <s v="http://resolver.staatsbibliothek-berlin.de/SBB0000EE2300100000"/>
    <s v="ger"/>
    <s v="1816"/>
    <x v="0"/>
    <s v="Weimar"/>
    <s v="empty"/>
    <x v="0"/>
  </r>
  <r>
    <s v="Kolumbus-Eier"/>
    <m/>
    <s v="Kinder- und Jugendbücher"/>
    <s v="Union Dt. Verlagsanst."/>
    <x v="2"/>
    <s v="PPN741230674"/>
    <x v="1767"/>
    <s v="http://resolver.staatsbibliothek-berlin.de/SBB0000CF5900020000"/>
    <s v="ger"/>
    <s v="1899"/>
    <x v="0"/>
    <s v="Stuttgart; Berlin [u.a.]"/>
    <s v="https://content.staatsbibliothek-berlin.de/dc/741230674.ocr.zip"/>
    <x v="1"/>
  </r>
  <r>
    <s v="Contes et autres morceaux pour instruire et amuser la jeunesse"/>
    <s v="Jauffret, Louis François"/>
    <s v="Kinder- und Jugendbücher; Historische Drucke"/>
    <s v="Sander"/>
    <x v="2"/>
    <s v="PPN766443612"/>
    <x v="1768"/>
    <s v="http://resolver.staatsbibliothek-berlin.de/SBB0000EF7700010000"/>
    <s v="fre"/>
    <s v="1800"/>
    <x v="0"/>
    <s v="Berlin"/>
    <s v="empty"/>
    <x v="0"/>
  </r>
  <r>
    <s v="Schilderungen aus Natur, Welt und Menschenleben"/>
    <m/>
    <s v="Kinder- und Jugendbücher; Historische Drucke"/>
    <s v="Campe"/>
    <x v="2"/>
    <s v="PPN768539226"/>
    <x v="1769"/>
    <s v="http://resolver.staatsbibliothek-berlin.de/SBB0000F6AB00010000"/>
    <s v="ger"/>
    <s v="1819"/>
    <x v="0"/>
    <s v="Nürnberg"/>
    <s v="empty"/>
    <x v="0"/>
  </r>
  <r>
    <s v="Oiseaux et poissons"/>
    <s v="Blanchard, Pierre; Buffon, Georges Louis"/>
    <s v="Kinder- und Jugendbücher; Historische Drucke"/>
    <s v="Prieur"/>
    <x v="2"/>
    <s v="PPN768552311"/>
    <x v="1770"/>
    <s v="http://resolver.staatsbibliothek-berlin.de/SBB0000F6C000020000"/>
    <s v="fre"/>
    <s v="1802"/>
    <x v="0"/>
    <s v="Paris"/>
    <s v="empty"/>
    <x v="0"/>
  </r>
  <r>
    <s v="Worinn Der Himmel, und die aus der Einrichtung des Weltgebäudes dem Menschen zufliesende Glückseeligkeit betrachtet, ingleichen eine Erzählung der wichtigsten Erfahrungen und Versuche, worauf die Erkenntniß der Natur sich gründet, gegeben wird"/>
    <s v="Pluche, Noël Antoine"/>
    <s v="Kinder- und Jugendbücher; Historische Drucke"/>
    <s v="Monath"/>
    <x v="2"/>
    <s v="PPN756787289"/>
    <x v="1771"/>
    <s v="http://resolver.staatsbibliothek-berlin.de/SBB0000EBBA00050000"/>
    <s v="ger"/>
    <s v="1749"/>
    <x v="0"/>
    <s v="Wien [u.a.]"/>
    <s v="empty"/>
    <x v="0"/>
  </r>
  <r>
    <s v="Welcher Taf. 1 - 50 od. Heft CCXXI - CCXXX. des Bilderb. begreift"/>
    <s v="Bertuch, Carl; Bertuch, Friedrich Justin; Funke, Carl Philipp"/>
    <s v="Kinder- und Jugendbücher; Historische Drucke"/>
    <s v="Industrie-Comptoir"/>
    <x v="2"/>
    <s v="PPN766178234"/>
    <x v="1772"/>
    <s v="http://resolver.staatsbibliothek-berlin.de/SBB0000EE2300150000"/>
    <s v="ger"/>
    <s v="1830"/>
    <x v="0"/>
    <s v="Weimar"/>
    <s v="empty"/>
    <x v="0"/>
  </r>
  <r>
    <s v="Régne animal; les oiseaux"/>
    <m/>
    <s v="Kinder- und Jugendbücher"/>
    <s v="Marcilly Ainé"/>
    <x v="2"/>
    <s v="PPN770151019"/>
    <x v="1773"/>
    <s v="http://resolver.staatsbibliothek-berlin.de/SBB0001032C00010000"/>
    <s v="fre"/>
    <s v="1830"/>
    <x v="0"/>
    <s v="Paris"/>
    <s v="empty"/>
    <x v="0"/>
  </r>
  <r>
    <s v="Kolumbus-Eier; eine Sammlung unterhaltender und belehrender physikalischer Spielereien"/>
    <m/>
    <s v="Kinder- und Jugendbücher"/>
    <s v="Union Dt. Verlagsanst."/>
    <x v="1"/>
    <s v="PPN741227622"/>
    <x v="1774"/>
    <s v="http://resolver.staatsbibliothek-berlin.de/SBB0000CF5900000000"/>
    <s v="ger"/>
    <s v="1899"/>
    <x v="0"/>
    <s v="Berlin [u.a.]; Stuttgart"/>
    <s v="empty"/>
    <x v="0"/>
  </r>
  <r>
    <s v="Reise durch England und Frankreich"/>
    <s v="Campe, Joachim Heinrich"/>
    <s v="Kinder- und Jugendbücher"/>
    <s v="Schulbuchhandlung"/>
    <x v="2"/>
    <s v="PPN770884296"/>
    <x v="1775"/>
    <s v="http://resolver.staatsbibliothek-berlin.de/SBB0001073E00010000"/>
    <s v="ger"/>
    <s v="1803"/>
    <x v="0"/>
    <s v="Braunschweig"/>
    <s v="empty"/>
    <x v="0"/>
  </r>
  <r>
    <s v="Januar bis Juni"/>
    <s v="Kübler, Karl; Zeller, G. H."/>
    <s v="Kinder- und Jugendbücher"/>
    <s v="Steinkopf"/>
    <x v="2"/>
    <s v="PPN770597203"/>
    <x v="1776"/>
    <s v="http://resolver.staatsbibliothek-berlin.de/SBB000105A600000000"/>
    <s v="ger"/>
    <s v="1865"/>
    <x v="0"/>
    <s v="Stuttgart"/>
    <s v="https://content.staatsbibliothek-berlin.de/dc/770597203.ocr.zip"/>
    <x v="1"/>
  </r>
  <r>
    <s v="Juli bis Dezember"/>
    <s v="Kübler, Karl; Zeller, G. H."/>
    <s v="Kinder- und Jugendbücher"/>
    <s v="Steinkopf"/>
    <x v="2"/>
    <s v="PPN77059865X"/>
    <x v="1777"/>
    <s v="http://resolver.staatsbibliothek-berlin.de/SBB000105A500010000"/>
    <s v="ger"/>
    <s v="1865"/>
    <x v="0"/>
    <s v="Stuttgart"/>
    <s v="https://content.staatsbibliothek-berlin.de/dc/77059865X.ocr.zip"/>
    <x v="1"/>
  </r>
  <r>
    <s v="De la conservation des enfans ou les moyens de les fortifier, de les préserver &amp; guérir des maladies, depuis l'instant de leur existence, jusqu' à l'âge de puberté"/>
    <s v="Gravelot, H.; Launay, Nicolas; Raulin, ..."/>
    <s v="Kinder- und Jugendbücher; Historische Drucke"/>
    <m/>
    <x v="1"/>
    <s v="PPN756726557"/>
    <x v="1778"/>
    <s v="http://resolver.staatsbibliothek-berlin.de/SBB0000EC0A00000000"/>
    <s v="fre"/>
    <m/>
    <x v="0"/>
    <m/>
    <s v="empty"/>
    <x v="0"/>
  </r>
  <r>
    <s v="M. Christian Peschecks, des Zittauischen Gymn. Mathematici und Collegæ, Arithmetischer Hauptschlüssel ..."/>
    <s v="Pescheck, Christian"/>
    <s v="Kinder- und Jugendbücher; Historische Drucke"/>
    <s v="Schöps"/>
    <x v="1"/>
    <s v="PPN747421110"/>
    <x v="1779"/>
    <s v="http://resolver.staatsbibliothek-berlin.de/SBB0000DD5C00000000"/>
    <s v="ger"/>
    <s v="1741"/>
    <x v="0"/>
    <s v="Zittau"/>
    <s v="empty"/>
    <x v="0"/>
  </r>
  <r>
    <s v="Kinder-Conversations-Lexikon"/>
    <s v="Weiss, Wilhelm"/>
    <s v="Kinder- und Jugendbücher"/>
    <s v="Kränzle"/>
    <x v="2"/>
    <s v="PPN770467083"/>
    <x v="1780"/>
    <s v="http://resolver.staatsbibliothek-berlin.de/SBB000104A900010000"/>
    <s v="ger"/>
    <s v="1859"/>
    <x v="0"/>
    <s v="Dillingen"/>
    <s v="https://content.staatsbibliothek-berlin.de/dc/770467083.ocr.zip"/>
    <x v="1"/>
  </r>
  <r>
    <s v="Gesandtschaftsreise nach China"/>
    <s v="Hirschmann, ...; Macartney, ..."/>
    <s v="Kinder- und Jugendbücher"/>
    <s v="Oehmigke"/>
    <x v="2"/>
    <s v="PPN781361575"/>
    <x v="1781"/>
    <s v="http://resolver.staatsbibliothek-berlin.de/SBB000155A300020000"/>
    <s v="ger"/>
    <s v="1801"/>
    <x v="0"/>
    <s v="Berlin"/>
    <s v="empty"/>
    <x v="0"/>
  </r>
  <r>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Pescheck, Christian"/>
    <s v="Kinder- und Jugendbücher; Historische Drucke"/>
    <s v="Schöps"/>
    <x v="2"/>
    <s v="PPN747425876"/>
    <x v="1782"/>
    <s v="http://resolver.staatsbibliothek-berlin.de/SBB0000DD6100010000"/>
    <s v="ger"/>
    <s v="1742"/>
    <x v="0"/>
    <s v="Leipzig; Zittau"/>
    <s v="empty"/>
    <x v="0"/>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x v="2"/>
    <s v="PPN767825357"/>
    <x v="1783"/>
    <s v="http://resolver.staatsbibliothek-berlin.de/SBB0000F40900020000"/>
    <s v="fre"/>
    <s v="1750"/>
    <x v="0"/>
    <s v="Halle"/>
    <s v="empty"/>
    <x v="0"/>
  </r>
  <r>
    <s v="Neue Bibliothek der Unterrichts-Lectüre; zur Ergänzung des häuslichen und Schulunterrichts für die Jugend beiderlei Geschlechts in Geschichte, Geographie und Naturgeschichte"/>
    <s v="Richter, Friedrich"/>
    <s v="Kinder- und Jugendbücher; Historische Drucke"/>
    <s v="Falckenberg"/>
    <x v="1"/>
    <s v="PPN766280179"/>
    <x v="1784"/>
    <s v="http://resolver.staatsbibliothek-berlin.de/SBB0000EE8700000000"/>
    <s v="ger"/>
    <s v="1848"/>
    <x v="0"/>
    <s v="Magdeburg"/>
    <s v="empty"/>
    <x v="0"/>
  </r>
  <r>
    <s v="Welcher Taf. 51 - 100 oder Heft LXXI - LXXX des Bilderbuchs begreift"/>
    <s v="Bertuch, Carl; Bertuch, Friedrich Justin; Funke, Carl Philipp"/>
    <s v="Kinder- und Jugendbücher; Historische Drucke"/>
    <s v="Verl. des Großh. Sächs. pr. Landes-Industrie-Comptoirs"/>
    <x v="2"/>
    <s v="PPN766169219"/>
    <x v="1785"/>
    <s v="http://resolver.staatsbibliothek-berlin.de/SBB0000EE2300070000"/>
    <s v="ger"/>
    <s v="1804"/>
    <x v="0"/>
    <s v="Weimar"/>
    <s v="empty"/>
    <x v="0"/>
  </r>
  <r>
    <s v="Von Insekten, Thieren und Pflanzen. Aus dem Französischen übersezt. Mit Kupffern"/>
    <s v="Pluche, Noël Antoine"/>
    <s v="Kinder- und Jugendbücher; Historische Drucke"/>
    <s v="Monath"/>
    <x v="2"/>
    <s v="PPN756682533"/>
    <x v="1786"/>
    <s v="http://resolver.staatsbibliothek-berlin.de/SBB0000EBBA00020000"/>
    <s v="ger"/>
    <s v="1746"/>
    <x v="0"/>
    <s v="Nürnberg; Wien"/>
    <s v="empty"/>
    <x v="0"/>
  </r>
  <r>
    <s v="Welcher Tf. 51 - 100 oder Heft XI - XX des Bilderbuchs begreift; Mit Zusätzen und Berichtigungen und einem vollständigen Register über beide Bände"/>
    <s v="Bertuch, Carl; Bertuch, Friedrich Justin; Funke, Carl Philipp"/>
    <s v="Kinder- und Jugendbücher; Historische Drucke"/>
    <s v="Industrie-Comptoir"/>
    <x v="2"/>
    <s v="PPN766164829"/>
    <x v="1787"/>
    <s v="http://resolver.staatsbibliothek-berlin.de/SBB0000EE2300020000"/>
    <s v="ger"/>
    <s v="1798"/>
    <x v="0"/>
    <s v="Weimar"/>
    <s v="empty"/>
    <x v="0"/>
  </r>
  <r>
    <s v="Kleine Völkergallerie für Kinder in unterhaltenden Erzählungen von den Sitten, Meinungen, Gebräuchen und Kleidungen fremder Nationen"/>
    <m/>
    <s v="Kinder- und Jugendbücher"/>
    <s v="Bieling"/>
    <x v="1"/>
    <s v="PPN781537797"/>
    <x v="1788"/>
    <s v="http://resolver.staatsbibliothek-berlin.de/SBB000155E000000000"/>
    <s v="ger"/>
    <s v="1810"/>
    <x v="0"/>
    <s v="Nürnberg"/>
    <s v="empty"/>
    <x v="0"/>
  </r>
  <r>
    <s v="Tiere der Urwelt"/>
    <s v="John, F."/>
    <s v="Kinder- und Jugendbücher"/>
    <s v="Selbstverl."/>
    <x v="2"/>
    <s v="PPN743975073"/>
    <x v="1789"/>
    <s v="http://resolver.staatsbibliothek-berlin.de/SBB0000D4C700020000"/>
    <s v="ger"/>
    <s v="1902"/>
    <x v="0"/>
    <s v="Hamburg-Wandsbek"/>
    <s v="https://content.staatsbibliothek-berlin.de/dc/743975073.ocr.zip"/>
    <x v="1"/>
  </r>
  <r>
    <s v="Welcher Tf. 1 - 50 oder Heft CI - CX des Bilderbuchs begreift"/>
    <s v="Bertuch, Carl; Bertuch, Friedrich Justin; Funke, Carl Philipp"/>
    <s v="Kinder- und Jugendbücher; Historische Drucke"/>
    <s v="Industrie-Comptoir"/>
    <x v="2"/>
    <s v="PPN766171043"/>
    <x v="1790"/>
    <s v="http://resolver.staatsbibliothek-berlin.de/SBB0000EE23000A0000"/>
    <s v="ger"/>
    <s v="1807"/>
    <x v="0"/>
    <s v="Weimar"/>
    <s v="empty"/>
    <x v="0"/>
  </r>
  <r>
    <s v="Welcher dasjenige zu betrachten darstellet, was zum gesellschafftlichen Leben der Menschen gehöret"/>
    <s v="Pluche, Noël Antoine"/>
    <s v="Kinder- und Jugendbücher; Historische Drucke"/>
    <s v="Monath"/>
    <x v="2"/>
    <s v="PPN756789591"/>
    <x v="1791"/>
    <s v="http://resolver.staatsbibliothek-berlin.de/SBB0002153400010000"/>
    <s v="ger"/>
    <s v="1754"/>
    <x v="0"/>
    <s v="Nürnberg; Wien"/>
    <s v="empty"/>
    <x v="0"/>
  </r>
  <r>
    <s v="Beschäftigungen für die Jugend aller Stände"/>
    <s v="Schubert, Gotthilf Heinrich; Döbereiner, ...; Wessenburg, ..."/>
    <s v="Kinder- und Jugendbücher; Historische Drucke"/>
    <s v="Balz"/>
    <x v="2"/>
    <s v="PPN767821815"/>
    <x v="1792"/>
    <s v="http://resolver.staatsbibliothek-berlin.de/SBB0000F40000030000"/>
    <s v="ger"/>
    <s v="1837"/>
    <x v="0"/>
    <s v="Stuttgart"/>
    <s v="empty"/>
    <x v="0"/>
  </r>
  <r>
    <s v="Contes et autres morceaux pour instruire et amuser la jeunesse"/>
    <s v="Jauffret, Louis François"/>
    <s v="Kinder- und Jugendbücher; Historische Drucke"/>
    <s v="Sander"/>
    <x v="2"/>
    <s v="PPN766444015"/>
    <x v="1793"/>
    <s v="http://resolver.staatsbibliothek-berlin.de/SBB0000EF7700020000"/>
    <s v="fre"/>
    <s v="1800"/>
    <x v="0"/>
    <s v="Berlin"/>
    <s v="empty"/>
    <x v="0"/>
  </r>
  <r>
    <s v="Museum der Naturgeschichte und Schöpfungswunder; ein Bilder u. Bildungsbuch für die Jugend"/>
    <m/>
    <s v="Kinder- und Jugendbücher; Historische Drucke"/>
    <s v="Pompejus"/>
    <x v="1"/>
    <s v="PPN749921013"/>
    <x v="1794"/>
    <s v="http://resolver.staatsbibliothek-berlin.de/SBB0000E19A00000000"/>
    <s v="ger"/>
    <s v="1821"/>
    <x v="0"/>
    <s v="Glatz"/>
    <s v="empty"/>
    <x v="0"/>
  </r>
  <r>
    <s v="Der Bambus; Die Birke ; Die Weide ; Die Bachstelze ; Der Sperling ; Die Staare ; Der Hund ; Die Katze ; Die Ziege. Das Dromedar ; Das Kängeruh"/>
    <s v="Grube, August Wilhelm"/>
    <s v="Kinder- und Jugendbücher; Historische Drucke"/>
    <s v="Steinkopf"/>
    <x v="2"/>
    <s v="PPN743689674"/>
    <x v="1795"/>
    <s v="http://resolver.staatsbibliothek-berlin.de/SBB0000D32A00010000"/>
    <s v="ger"/>
    <s v="1876"/>
    <x v="0"/>
    <s v="Stuttgart"/>
    <s v="https://content.staatsbibliothek-berlin.de/dc/743689674.ocr.zip"/>
    <x v="1"/>
  </r>
  <r>
    <s v="Worinnen Der Mensch an sich selbst, dessen Beruf und Geschicklichkeit betrachtet wird"/>
    <s v="Pluche, Noël Antoine"/>
    <s v="Kinder- und Jugendbücher; Historische Drucke"/>
    <s v="Monath"/>
    <x v="2"/>
    <s v="PPN756787785"/>
    <x v="1796"/>
    <s v="http://resolver.staatsbibliothek-berlin.de/SBB0000EBBA00060000"/>
    <s v="ger"/>
    <s v="1750"/>
    <x v="0"/>
    <s v="Wien; Nürnberg"/>
    <s v="empty"/>
    <x v="0"/>
  </r>
  <r>
    <s v="Welcher Tf. 61 - 100 oder Heft XCIII - C des Bilderbuchs begreift"/>
    <s v="Bertuch, Carl; Bertuch, Friedrich Justin; Funke, Carl Philipp"/>
    <s v="Kinder- und Jugendbücher; Historische Drucke"/>
    <s v="Industrie-Comptoir"/>
    <x v="2"/>
    <s v="PPN766170500"/>
    <x v="1797"/>
    <s v="http://resolver.staatsbibliothek-berlin.de/SBB0000EE2300090000"/>
    <s v="ger"/>
    <s v="1806"/>
    <x v="0"/>
    <s v="Weimar"/>
    <s v="empty"/>
    <x v="0"/>
  </r>
  <r>
    <s v="Welcher Tf. 51 - 100 od. Heft CLI - CLX des Bilderbuchs begreift"/>
    <s v="Bertuch, Carl; Bertuch, Friedrich Justin; Funke, Carl Philipp"/>
    <s v="Kinder- und Jugendbücher; Historische Drucke"/>
    <s v="Industrie-Comptoir"/>
    <x v="2"/>
    <s v="PPN766173720"/>
    <x v="1798"/>
    <s v="http://resolver.staatsbibliothek-berlin.de/SBB0000EE23000F0000"/>
    <s v="ger"/>
    <s v="1815"/>
    <x v="0"/>
    <s v="Weimar"/>
    <s v="empty"/>
    <x v="0"/>
  </r>
  <r>
    <s v="Welcher Tf. 51 - 100 oder Heft CXI - CXX des Bilderbuchs begreift"/>
    <s v="Bertuch, Carl; Bertuch, Friedrich Justin; Funke, Carl Philipp"/>
    <s v="Kinder- und Jugendbücher; Historische Drucke"/>
    <s v="Industrie-Comptoir"/>
    <x v="2"/>
    <s v="PPN766171922"/>
    <x v="1799"/>
    <s v="http://resolver.staatsbibliothek-berlin.de/SBB0000EE23000B0000"/>
    <s v="ger"/>
    <s v="1809"/>
    <x v="0"/>
    <s v="Weimar"/>
    <s v="empty"/>
    <x v="0"/>
  </r>
  <r>
    <s v="Beschäftigungen für die Jugend"/>
    <s v="Klumpp, F. W."/>
    <s v="Kinder- und Jugendbücher; Historische Drucke"/>
    <s v="Schmidt &amp; Spring"/>
    <x v="2"/>
    <s v="PPN766435555"/>
    <x v="1800"/>
    <s v="http://resolver.staatsbibliothek-berlin.de/SBB0000EF6000010000"/>
    <s v="ger"/>
    <s v="1854"/>
    <x v="0"/>
    <s v="Stuttgart"/>
    <s v="https://content.staatsbibliothek-berlin.de/dc/766435555.ocr.zip"/>
    <x v="1"/>
  </r>
  <r>
    <s v="Orbis pictus"/>
    <s v="Kauffmann, E. F."/>
    <s v="Kinder- und Jugendbücher"/>
    <m/>
    <x v="2"/>
    <s v="PPN770095445"/>
    <x v="1801"/>
    <s v="http://resolver.staatsbibliothek-berlin.de/SBB000102BF00030000"/>
    <s v="ger"/>
    <s v="1841"/>
    <x v="0"/>
    <m/>
    <s v="empty"/>
    <x v="0"/>
  </r>
  <r>
    <s v="Parry's dritte Reise zur Entdeckung einer nordwestlichen Durchfahrt und Beechey's Reise nach dem stillen Meere und der Behringsstraße"/>
    <s v="Dietzsch, Karl Friedrich; Parry, William Edward; Beechey, Frederick William"/>
    <s v="Kinder- und Jugendbücher"/>
    <s v="Kayser"/>
    <x v="2"/>
    <s v="PPN77101659X"/>
    <x v="1802"/>
    <s v="http://resolver.staatsbibliothek-berlin.de/SBB00010A6700010000"/>
    <s v="ger"/>
    <s v="1832"/>
    <x v="0"/>
    <s v="Leipzig"/>
    <s v="empty"/>
    <x v="0"/>
  </r>
  <r>
    <s v="Beschäftigungen für die Jugend aller Stände"/>
    <s v="Schubert, Gotthilf Heinrich; Wessenburg, ...; Döbereiner, ..."/>
    <s v="Kinder- und Jugendbücher; Historische Drucke"/>
    <s v="Balz"/>
    <x v="2"/>
    <s v="PPN767822153"/>
    <x v="1803"/>
    <s v="http://resolver.staatsbibliothek-berlin.de/SBB0000F40000040000"/>
    <s v="ger"/>
    <s v="1838"/>
    <x v="0"/>
    <s v="Stuttgart"/>
    <s v="empty"/>
    <x v="0"/>
  </r>
  <r>
    <s v="Naturgeschichte für Schulen und den häuslichen Unterricht"/>
    <s v="Wilmsen, Friedrich Philipp; Denzler, R.; Löhr, Johann Andreas Christian"/>
    <s v="Kinder- und Jugendbücher; Historische Drucke"/>
    <s v="Fleischer"/>
    <x v="2"/>
    <s v="PPN746270429"/>
    <x v="1804"/>
    <s v="http://resolver.staatsbibliothek-berlin.de/SBB0000D86300010000"/>
    <s v="ger"/>
    <s v="1831"/>
    <x v="0"/>
    <s v="Leipzig"/>
    <s v="empty"/>
    <x v="0"/>
  </r>
  <r>
    <s v="Der neue deutsche Kinderfreund; ein Lesebuch für Volksschulen"/>
    <s v="Zerrenner, Carl Christoph Gottlieb"/>
    <s v="Kinder- und Jugendbücher"/>
    <s v="Kümmel"/>
    <x v="1"/>
    <s v="PPN770189911"/>
    <x v="1805"/>
    <s v="http://resolver.staatsbibliothek-berlin.de/SBB0001036F00000000"/>
    <s v="ger"/>
    <s v="1846"/>
    <x v="0"/>
    <s v="Halle [u.a.]"/>
    <s v="empty"/>
    <x v="0"/>
  </r>
  <r>
    <s v="Régne animal; les insectes"/>
    <m/>
    <s v="Kinder- und Jugendbücher"/>
    <s v="Marcilly Ainé]"/>
    <x v="2"/>
    <s v="PPN770154565"/>
    <x v="1806"/>
    <s v="http://resolver.staatsbibliothek-berlin.de/SBB0001032C00050000"/>
    <s v="fre"/>
    <s v="1830"/>
    <x v="0"/>
    <s v="[Paris"/>
    <s v="empty"/>
    <x v="0"/>
  </r>
  <r>
    <s v="Tiere der Urwelt"/>
    <s v="John, F."/>
    <s v="Kinder- und Jugendbücher"/>
    <m/>
    <x v="1"/>
    <s v="PPN743972031"/>
    <x v="1807"/>
    <s v="http://resolver.staatsbibliothek-berlin.de/SBB0000D4C700000000"/>
    <s v="ger"/>
    <m/>
    <x v="0"/>
    <m/>
    <s v="empty"/>
    <x v="0"/>
  </r>
  <r>
    <s v="Unterhaltungen über Gegenstände der Erziehung, der Moral und der vaterländischen Naturgeschichte, der Jugend und ihren Freunden gewidmet"/>
    <s v="Seidel, Erasmus"/>
    <s v="Kinder- und Jugendbücher; Historische Drucke"/>
    <s v="Calvesch"/>
    <x v="2"/>
    <s v="PPN770922015"/>
    <x v="1808"/>
    <s v="http://resolver.staatsbibliothek-berlin.de/SBB0001098C00010000"/>
    <s v="ger"/>
    <s v="1808"/>
    <x v="0"/>
    <s v="Prag"/>
    <s v="empty"/>
    <x v="0"/>
  </r>
  <r>
    <s v="Das deutsche Räthselbuch"/>
    <s v="Simrock, Karl"/>
    <s v="Kinder- und Jugendbücher; Historische Drucke"/>
    <s v="Brönner"/>
    <x v="1"/>
    <s v="PPN767479017"/>
    <x v="1809"/>
    <s v="http://resolver.staatsbibliothek-berlin.de/SBB0000F3B800000000"/>
    <s v="ger"/>
    <s v="1850"/>
    <x v="0"/>
    <s v="Frankfurt a. M."/>
    <s v="empty"/>
    <x v="0"/>
  </r>
  <r>
    <s v="Das Thierreich; Ein naturgeschichtliches Handbuch für die gebildete deutsche Jugend"/>
    <s v="Krüger, Johann Friedrich"/>
    <s v="Kinder- und Jugendbücher; Historische Drucke"/>
    <s v="Basse"/>
    <x v="2"/>
    <s v="PPN756447690"/>
    <x v="1810"/>
    <s v="http://resolver.staatsbibliothek-berlin.de/SBB0000EA9E00010000"/>
    <s v="ger"/>
    <s v="1832"/>
    <x v="0"/>
    <s v="Quedlinburg und Leipzig"/>
    <s v="empty"/>
    <x v="0"/>
  </r>
  <r>
    <s v="Enthaltend, was ausser und in der Erde zu betrachten"/>
    <s v="Pluche, Noël Antoin"/>
    <s v="Kinder- und Jugendbücher; Historische Drucke"/>
    <s v="Monath"/>
    <x v="2"/>
    <s v="PPN756784506"/>
    <x v="1811"/>
    <s v="http://resolver.staatsbibliothek-berlin.de/SBB0000EBBA00040000"/>
    <s v="ger"/>
    <s v="1748"/>
    <x v="0"/>
    <s v="Nürnberg; Wien"/>
    <s v="empty"/>
    <x v="0"/>
  </r>
  <r>
    <s v="Cabinet du jeune naturaliste ou tableaux intéressants de l'histoire des animaux"/>
    <s v="Smith, Thomas; Maradan, F.; Alyon, ..."/>
    <s v="Kinder- und Jugendbücher; Historische Drucke"/>
    <s v="Maradan"/>
    <x v="2"/>
    <s v="PPN751158488"/>
    <x v="1812"/>
    <s v="http://resolver.staatsbibliothek-berlin.de/SBB0000E4E200010000"/>
    <s v="fre"/>
    <s v="1810"/>
    <x v="0"/>
    <s v="A Paris"/>
    <s v="empty"/>
    <x v="0"/>
  </r>
  <r>
    <s v="Geographisch-Statistisch-Historische Tabellen zum zweckmäßigen und nützlichen Unterricht der Jugend"/>
    <s v="Jacobi, Johann Heinrich"/>
    <s v="Kinder- und Jugendbücher"/>
    <s v="Ernst Felisch"/>
    <x v="1"/>
    <s v="PPN780423313"/>
    <x v="1813"/>
    <s v="http://resolver.staatsbibliothek-berlin.de/SBB0001539B00000000"/>
    <s v="ger"/>
    <s v="1794"/>
    <x v="0"/>
    <s v="Berlin"/>
    <s v="empty"/>
    <x v="0"/>
  </r>
  <r>
    <s v="Maison rustique, pour servir à l'éducation de la jeunesse, ou retour en France d'une famille émigrée"/>
    <s v="Genlis, ..."/>
    <s v="Kinder- und Jugendbücher; Historische Drucke"/>
    <s v="Lecointe et Durey; Danicourt-Huit"/>
    <x v="2"/>
    <s v="PPN756719178"/>
    <x v="1814"/>
    <s v="http://resolver.staatsbibliothek-berlin.de/SBB0000EBF400010000"/>
    <s v="fre"/>
    <s v="1826"/>
    <x v="0"/>
    <s v="Paris; Orléans"/>
    <s v="empty"/>
    <x v="0"/>
  </r>
  <r>
    <s v="Bildewerkstatt für die Jugend"/>
    <s v="Georgens, Jan Daniel; Gayette, Jeanne Marie"/>
    <s v="Kinder- und Jugendbücher"/>
    <s v="Flemming"/>
    <x v="2"/>
    <s v="PPN745242898"/>
    <x v="1815"/>
    <s v="http://resolver.staatsbibliothek-berlin.de/SBB0000D67A00010000"/>
    <s v="ger"/>
    <s v="1861"/>
    <x v="0"/>
    <s v="Glogau"/>
    <s v="https://content.staatsbibliothek-berlin.de/dc/745242898.ocr.zip"/>
    <x v="1"/>
  </r>
  <r>
    <s v="Contes et autres morceaux pour instruire et amuser la jeunesse; extrait du courrier des adolescens"/>
    <s v="Jauffret, Louis François"/>
    <s v="Kinder- und Jugendbücher; Historische Drucke"/>
    <s v="Sander"/>
    <x v="1"/>
    <s v="PPN766442950"/>
    <x v="1816"/>
    <s v="http://resolver.staatsbibliothek-berlin.de/SBB0000EF7700000000"/>
    <s v="fre"/>
    <s v="1800"/>
    <x v="0"/>
    <s v="Berlin"/>
    <s v="empty"/>
    <x v="0"/>
  </r>
  <r>
    <s v="Welcher Tf. 1 - 50 oder Heft CXLI - CL des Bilderbuchs begreift"/>
    <s v="Bertuch, Carl; Bertuch, Friedrich Justin; Funke, Carl Philipp"/>
    <s v="Kinder- und Jugendbücher; Historische Drucke"/>
    <s v="Industrie-Comptoir"/>
    <x v="2"/>
    <s v="PPN766173453"/>
    <x v="1817"/>
    <s v="http://resolver.staatsbibliothek-berlin.de/SBB0000EE23000E0000"/>
    <s v="ger"/>
    <s v="1813"/>
    <x v="0"/>
    <s v="Weimar"/>
    <s v="empty"/>
    <x v="0"/>
  </r>
  <r>
    <s v="Der kleine Nußknacker"/>
    <s v="Lausch, Ernst; Gehrts, C."/>
    <s v="Kinder- und Jugendbücher"/>
    <s v="Heinsius"/>
    <x v="2"/>
    <s v="PPN74581848X"/>
    <x v="1818"/>
    <s v="http://resolver.staatsbibliothek-berlin.de/SBB0000D6CE00020000"/>
    <s v="ger"/>
    <s v="1887"/>
    <x v="0"/>
    <s v="Bremen"/>
    <s v="https://content.staatsbibliothek-berlin.de/dc/74581848X.ocr.zip"/>
    <x v="1"/>
  </r>
  <r>
    <s v="Amphibien, Fische und Insekten"/>
    <s v="Edler, ...; Haas, Meno; Study, ...; Wilmsen, Friedrich Philipp"/>
    <s v="Kinder- und Jugendbücher; Historische Drucke"/>
    <s v="Amelang"/>
    <x v="2"/>
    <s v="PPN751412910"/>
    <x v="1819"/>
    <s v="http://resolver.staatsbibliothek-berlin.de/SBB0000E57600020000"/>
    <s v="ger"/>
    <s v="1821"/>
    <x v="0"/>
    <s v="Berlin"/>
    <s v="empty"/>
    <x v="0"/>
  </r>
  <r>
    <s v="Die Welt, ihre Länder, Völker und Merkwürdigkeiten"/>
    <s v="Mattis, C."/>
    <s v="Kinder- und Jugendbücher"/>
    <s v="Pfingsten"/>
    <x v="2"/>
    <s v="PPN781286204"/>
    <x v="1820"/>
    <s v="http://resolver.staatsbibliothek-berlin.de/SBB0001555F00010000"/>
    <s v="ger"/>
    <s v="1830"/>
    <x v="0"/>
    <s v="Landeshut"/>
    <s v="empty"/>
    <x v="0"/>
  </r>
  <r>
    <s v="Naturbilder; ausgewählt aus den &quot;Biographien aus der Naturkunde&quot;"/>
    <s v="Grube, August Wilhelm"/>
    <s v="Kinder- und Jugendbücher; Historische Drucke"/>
    <s v="Steinkopf"/>
    <x v="1"/>
    <s v="PPN74368852X"/>
    <x v="1821"/>
    <s v="http://resolver.staatsbibliothek-berlin.de/SBB0000D32A00000000"/>
    <s v="ger"/>
    <s v="1874"/>
    <x v="0"/>
    <s v="Stuttgart"/>
    <s v="empty"/>
    <x v="0"/>
  </r>
  <r>
    <s v="Welcher Taf. 1 - 50 des II. Theils oder Heft XXI - XXX des Bilderbuchs begreift"/>
    <s v="Bertuch, Carl; Bertuch, Friedrich Justin; Funke, Carl Philipp"/>
    <s v="Kinder- und Jugendbücher; Historische Drucke"/>
    <s v="Industrie-Comptoir"/>
    <x v="2"/>
    <s v="PPN766165191"/>
    <x v="1822"/>
    <s v="http://resolver.staatsbibliothek-berlin.de/SBB0000EE2300030000"/>
    <s v="ger"/>
    <s v="1799"/>
    <x v="0"/>
    <s v="Weimar"/>
    <s v="empty"/>
    <x v="0"/>
  </r>
  <r>
    <s v="Welcher Taf. 1 - 50 od. H. CCI - CCX d. Bilderbuchs begreift"/>
    <s v="Bertuch, Carl; Bertuch, Friedrich Justin; Funke, Carl Philipp"/>
    <s v="Kinder- und Jugendbücher; Historische Drucke"/>
    <s v="Industrie-Comptoir"/>
    <x v="2"/>
    <s v="PPN766177033"/>
    <x v="1823"/>
    <s v="http://resolver.staatsbibliothek-berlin.de/SBB0000EE2300130000"/>
    <s v="ger"/>
    <s v="1824"/>
    <x v="0"/>
    <s v="Weimar"/>
    <s v="empty"/>
    <x v="0"/>
  </r>
  <r>
    <s v="Der kleine Nußknacker"/>
    <s v="Lausch, Ernst; Gehrts, Carl"/>
    <s v="Kinder- und Jugendbücher; Historische Drucke"/>
    <s v="Heinsius"/>
    <x v="2"/>
    <s v="PPN768241936"/>
    <x v="1824"/>
    <s v="http://resolver.staatsbibliothek-berlin.de/SBB0000D6CE00040000"/>
    <s v="ger"/>
    <s v="1886"/>
    <x v="0"/>
    <s v="Bremen"/>
    <s v="https://content.staatsbibliothek-berlin.de/dc/768241936.ocr.zip"/>
    <x v="1"/>
  </r>
  <r>
    <s v="Lehr-Buch, darin ein Kurzgefasster Unterricht aus verschiedenen philosophischen und mathematischen Wissenschaften, der Historie und Geographie gegeben wird; Zum Gebrauch in Schulen ; Mit Kupfern"/>
    <s v="Reccard, Gotthilf Christian"/>
    <s v="Kinder- und Jugendbücher; VD18 digital; Historische Drucke"/>
    <s v="Verl. der Realschul-Buchh."/>
    <x v="0"/>
    <s v="PPN770569285"/>
    <x v="1825"/>
    <s v="http://resolver.staatsbibliothek-berlin.de/SBB0001056300000000"/>
    <s v="ger"/>
    <s v="1774"/>
    <x v="1"/>
    <s v="Berlin"/>
    <s v="empty"/>
    <x v="0"/>
  </r>
  <r>
    <s v="Physik für Kinder zum Gebrauche der Aeltern und Erzieher, oder nöthige Grundbegriffe aus der vorliegenden Welt, über Gott, die Natur und uns selbst mit Nutzen nachdenken zu lernen"/>
    <s v="Schulz, Christian"/>
    <s v="Kinder- und Jugendbücher; VD18 digital; Historische Drucke"/>
    <s v="Breitkopf"/>
    <x v="0"/>
    <s v="PPN769898882"/>
    <x v="1826"/>
    <s v="http://resolver.staatsbibliothek-berlin.de/SBB0001020E00000000"/>
    <s v="ger"/>
    <s v="1793"/>
    <x v="1"/>
    <s v="Leipzig"/>
    <s v="empty"/>
    <x v="0"/>
  </r>
  <r>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chaden, Johann Matthias; Comenius, Johann Amos"/>
    <s v="Kinder- und Jugendbücher; VD18 digital; Historische Drucke"/>
    <s v="Pečatan Pri Imperatorskom Moskavskom Universitetě"/>
    <x v="0"/>
    <s v="PPN769900739"/>
    <x v="1827"/>
    <s v="http://resolver.staatsbibliothek-berlin.de/SBB0001021200000000"/>
    <s v="fre; lat; rus; ger; ita"/>
    <s v="1768"/>
    <x v="1"/>
    <s v="[Moskva]"/>
    <s v="empty"/>
    <x v="0"/>
  </r>
  <r>
    <s v="Sammlung witziger und gesitteter Räthsel; nebst deren Auflösung, zum unschuldigen Vergnügen für die Jugend"/>
    <m/>
    <s v="Kinder- und Jugendbücher; VD18 digital; Historische Drucke"/>
    <s v="Delius"/>
    <x v="0"/>
    <s v="PPN769984576"/>
    <x v="1828"/>
    <s v="http://resolver.staatsbibliothek-berlin.de/SBB0001027000000000"/>
    <s v="ger"/>
    <s v="1786"/>
    <x v="1"/>
    <s v="Halberstadt"/>
    <s v="empty"/>
    <x v="0"/>
  </r>
  <r>
    <s v="Welcher T. 51 - 100 od. H. CLXXI - CLXXX d. Bilderbuchs begreift"/>
    <s v="Bertuch, Carl; Bertuch, Friedrich Justin; Funke, Carl Philipp"/>
    <s v="Kinder- und Jugendbücher; Historische Drucke"/>
    <s v="Industrie-Comptoir"/>
    <x v="2"/>
    <s v="PPN766174611"/>
    <x v="1829"/>
    <s v="http://resolver.staatsbibliothek-berlin.de/SBB0000EE2300110000"/>
    <s v="ger"/>
    <s v="1818"/>
    <x v="0"/>
    <s v="Weimar"/>
    <s v="empty"/>
    <x v="0"/>
  </r>
  <r>
    <s v="Poissons, reptiles, coquillages, crustacées"/>
    <s v="Blanchard, Pierre; Buffon, Georges Louis"/>
    <s v="Kinder- und Jugendbücher; Historische Drucke"/>
    <s v="Prieur"/>
    <x v="2"/>
    <s v="PPN768553075"/>
    <x v="1830"/>
    <s v="http://resolver.staatsbibliothek-berlin.de/SBB0000F6C000030000"/>
    <s v="fre"/>
    <s v="1802"/>
    <x v="0"/>
    <s v="Paris"/>
    <s v="empty"/>
    <x v="0"/>
  </r>
  <r>
    <s v="Cabinet du jeune naturaliste ou tableaux intéressants de l'histoire des animaux"/>
    <s v="Smith, Thomas; Maradan, F.; Alyon, ..."/>
    <s v="Kinder- und Jugendbücher; Historische Drucke"/>
    <s v="Maradan"/>
    <x v="2"/>
    <s v="PPN751158887"/>
    <x v="1831"/>
    <s v="http://resolver.staatsbibliothek-berlin.de/SBB0000E4E200020000"/>
    <s v="fre"/>
    <s v="1810"/>
    <x v="0"/>
    <s v="Paris"/>
    <s v="empty"/>
    <x v="0"/>
  </r>
  <r>
    <s v="Taschenbuch der neuern, für die Jugend bearbeiteten Entdeckungs-Reisen"/>
    <s v="Dietzsch, Carl Friedrich"/>
    <s v="Kinder- und Jugendbücher"/>
    <s v="Kayser"/>
    <x v="1"/>
    <s v="PPN771016042"/>
    <x v="1832"/>
    <s v="http://resolver.staatsbibliothek-berlin.de/SBB00010A6700000000"/>
    <s v="ger"/>
    <s v="1832"/>
    <x v="0"/>
    <s v="Leipzig"/>
    <s v="empty"/>
    <x v="0"/>
  </r>
  <r>
    <s v="Herzblättchens Naturgeschichte"/>
    <s v="Wagner, Hermann"/>
    <s v="Kinder- und Jugendbücher"/>
    <s v="Flemming"/>
    <x v="1"/>
    <s v="PPN770446310"/>
    <x v="1833"/>
    <s v="http://resolver.staatsbibliothek-berlin.de/SBB0001048800000000"/>
    <s v="ger"/>
    <s v="1876"/>
    <x v="0"/>
    <s v="Glogau"/>
    <s v="empty"/>
    <x v="0"/>
  </r>
  <r>
    <s v="Das deutsche Räthselbuch"/>
    <s v="Simrock, Karl"/>
    <s v="Kinder- und Jugendbücher; Historische Drucke"/>
    <s v="Brönner"/>
    <x v="2"/>
    <s v="PPN767479157"/>
    <x v="1834"/>
    <s v="http://resolver.staatsbibliothek-berlin.de/SBB0000F3B800010000"/>
    <s v="ger"/>
    <s v="1850"/>
    <x v="0"/>
    <s v="Frankfurt a. M."/>
    <s v="https://content.staatsbibliothek-berlin.de/dc/767479157.ocr.zip"/>
    <x v="1"/>
  </r>
  <r>
    <s v="A - K"/>
    <s v="Müller, Cornelius; Kraft, Friedrich Karl"/>
    <s v="Kinder- und Jugendbücher"/>
    <s v="Hammerich"/>
    <x v="2"/>
    <s v="PPN76988444X"/>
    <x v="1835"/>
    <s v="http://resolver.staatsbibliothek-berlin.de/SBB000101F600010000"/>
    <s v="ger"/>
    <s v="1848"/>
    <x v="0"/>
    <s v="Altona"/>
    <s v="empty"/>
    <x v="0"/>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s v="Vincent; Prault; Lacombe"/>
    <x v="2"/>
    <s v="PPN757647154"/>
    <x v="1836"/>
    <s v="http://resolver.staatsbibliothek-berlin.de/SBB0000EDC900010000"/>
    <s v="fre"/>
    <s v="1773"/>
    <x v="0"/>
    <s v="Paris; Paris; Paris"/>
    <s v="empty"/>
    <x v="0"/>
  </r>
  <r>
    <s v="Welcher Tf. 1 - 60 oder Heft LXXXI - XCII des Bilderbuchs begreift"/>
    <s v="Bertuch, Carl; Bertuch, Friedrich Justin; Funke, Carl Philipp"/>
    <s v="Kinder- und Jugendbücher; Historische Drucke"/>
    <s v="Industrie-Comptoir"/>
    <x v="2"/>
    <s v="PPN766169456"/>
    <x v="1837"/>
    <s v="http://resolver.staatsbibliothek-berlin.de/SBB0000EE2300080000"/>
    <s v="ger"/>
    <s v="1805"/>
    <x v="0"/>
    <s v="Weimar"/>
    <s v="empty"/>
    <x v="0"/>
  </r>
  <r>
    <s v="Le Musée des dames et des demoiselles"/>
    <m/>
    <s v="Kinder- und Jugendbücher"/>
    <s v="Marcilly Ainé]"/>
    <x v="1"/>
    <s v="PPN770150527"/>
    <x v="1838"/>
    <s v="http://resolver.staatsbibliothek-berlin.de/SBB0001032C00000000"/>
    <s v="fre"/>
    <s v="1830"/>
    <x v="0"/>
    <s v="[Paris"/>
    <s v="empty"/>
    <x v="0"/>
  </r>
  <r>
    <s v="Die kleinen Freunde der Pflanzenkunde"/>
    <s v="Hoepfner, Adolf Friedrich"/>
    <s v="Kinder- und Jugendbücher; Historische Drucke"/>
    <s v="Wittekindt"/>
    <x v="1"/>
    <s v="PPN756357853"/>
    <x v="1839"/>
    <s v="http://resolver.staatsbibliothek-berlin.de/SBB0000EA6100000000"/>
    <s v="ger"/>
    <s v="1804"/>
    <x v="0"/>
    <s v="Eisenach"/>
    <s v="empty"/>
    <x v="0"/>
  </r>
  <r>
    <s v="Welcher Taf. 51 - 100 des II. Theils oder Heft XXXI - XL des Bilderbuchs begreift; Mit einem vollständigen Register über beide Bände dieses Theils"/>
    <s v="Bertuch, Carl; Bertuch, Friedrich Justin; Funke, Carl Philipp"/>
    <s v="Kinder- und Jugendbücher; Historische Drucke"/>
    <s v="Industrie-Comptoir"/>
    <x v="2"/>
    <s v="PPN766166449"/>
    <x v="1840"/>
    <s v="http://resolver.staatsbibliothek-berlin.de/SBB0000EE2300040000"/>
    <s v="ger"/>
    <s v="1799"/>
    <x v="0"/>
    <s v="Weimar"/>
    <s v="empty"/>
    <x v="0"/>
  </r>
  <r>
    <s v="Welcher Taf. 56 - 100 oder Heft LII - LX des Bilderbuchs begreift"/>
    <s v="Bertuch, Carl; Bertuch, Friedrich Justin; Funke, Carl Philipp"/>
    <s v="Kinder- und Jugendbücher; Historische Drucke"/>
    <s v="Industrie-Comptoir"/>
    <x v="2"/>
    <s v="PPN766167682"/>
    <x v="1841"/>
    <s v="http://resolver.staatsbibliothek-berlin.de/SBB0000EE2300050000"/>
    <s v="ger"/>
    <s v="1800"/>
    <x v="0"/>
    <s v="Weimar"/>
    <s v="empty"/>
    <x v="0"/>
  </r>
  <r>
    <s v="Die Erde und ihre Bewohner"/>
    <s v="Wilmsen, F. P."/>
    <s v="Kinder- und Jugendbücher"/>
    <s v="Braunes"/>
    <x v="2"/>
    <s v="PPN781352045"/>
    <x v="1842"/>
    <s v="http://resolver.staatsbibliothek-berlin.de/SBB0001559600010000"/>
    <s v="ger"/>
    <s v="1811"/>
    <x v="0"/>
    <s v="Berlin"/>
    <s v="empty"/>
    <x v="0"/>
  </r>
  <r>
    <s v="Welcher Tf. 1 - 50 oder Heft I - X des Bilderbuchs begreift"/>
    <s v="Bertuch, Carl; Bertuch, Friedrich Justin; Funke, Carl Philipp"/>
    <s v="Kinder- und Jugendbücher; Historische Drucke"/>
    <s v="Industrie-Comptoir"/>
    <x v="2"/>
    <s v="PPN766161358"/>
    <x v="1843"/>
    <s v="http://resolver.staatsbibliothek-berlin.de/SBB0000EE2300010000"/>
    <s v="ger"/>
    <s v="1798"/>
    <x v="0"/>
    <s v="Weimar"/>
    <s v="empty"/>
    <x v="0"/>
  </r>
  <r>
    <s v="Museum der Naturgeschichte und Schöpfungswunder"/>
    <m/>
    <s v="Kinder- und Jugendbücher; Historische Drucke"/>
    <s v="Pompejus"/>
    <x v="2"/>
    <s v="PPN749921935"/>
    <x v="1844"/>
    <s v="http://resolver.staatsbibliothek-berlin.de/SBB0000E19C00000000"/>
    <s v="ger"/>
    <s v="1821"/>
    <x v="0"/>
    <s v="Glatz"/>
    <s v="empty"/>
    <x v="0"/>
  </r>
  <r>
    <s v="Frohbergs Unterredungen mit seinem Sohne, über die Natur und Kunst"/>
    <s v="Schwarz, Johann Wilhelm"/>
    <s v="Kinder- und Jugendbücher; Historische Drucke"/>
    <s v="Hilscher"/>
    <x v="2"/>
    <s v="PPN770716504"/>
    <x v="1845"/>
    <s v="http://resolver.staatsbibliothek-berlin.de/SBB0001064400010000"/>
    <s v="ger"/>
    <s v="1801"/>
    <x v="0"/>
    <s v="Leipzig"/>
    <s v="empty"/>
    <x v="0"/>
  </r>
  <r>
    <s v="Kleines Magazin von Reisen; zur angenehmen und belehrenden Unterhaltung der Jugend nach den neuesten deutschen und ausländischen Originalwerken"/>
    <s v="Schulz, Christian; Hirschmann, Karl August"/>
    <s v="Kinder- und Jugendbücher"/>
    <s v="Oehmigke; Schüppel"/>
    <x v="1"/>
    <s v="PPN781359872"/>
    <x v="1846"/>
    <s v="http://resolver.staatsbibliothek-berlin.de/SBB000155A300000000"/>
    <s v="ger"/>
    <s v="1800"/>
    <x v="0"/>
    <s v="Berlin"/>
    <s v="empty"/>
    <x v="0"/>
  </r>
  <r>
    <s v="De la conservation des enfans ou les moyens de les fortifier, de les préserver &amp; guérir des maladies, depuis l'instant de leur existence, jusqu' à l'âge de puberté"/>
    <s v="Raulin, Joseph"/>
    <s v="Kinder- und Jugendbücher; Historische Drucke"/>
    <s v="Merlin"/>
    <x v="2"/>
    <s v="PPN756730546"/>
    <x v="1847"/>
    <s v="http://resolver.staatsbibliothek-berlin.de/SBB0000EC0A00020000"/>
    <s v="fre"/>
    <s v="1768"/>
    <x v="0"/>
    <s v="Paris"/>
    <s v="empty"/>
    <x v="0"/>
  </r>
  <r>
    <s v="Reise in Brasilien"/>
    <s v="Hesner, Jos.; Dilger, Johann Baptist; Spix, Johann Baptist; Martius, Carl Friedrich Philipp"/>
    <s v="Kinder- und Jugendbücher; Historische Drucke"/>
    <s v="Jaquet"/>
    <x v="2"/>
    <s v="PPN77129042X"/>
    <x v="1848"/>
    <s v="http://resolver.staatsbibliothek-berlin.de/SBB00012D2900010000"/>
    <s v="ger"/>
    <s v="1846"/>
    <x v="0"/>
    <s v="Augsburg"/>
    <s v="empty"/>
    <x v="0"/>
  </r>
  <r>
    <s v="Schilderungen aus Natur, Welt und Menschenleben"/>
    <m/>
    <s v="Kinder- und Jugendbücher; Historische Drucke"/>
    <s v="Campe"/>
    <x v="2"/>
    <s v="PPN76853979X"/>
    <x v="1849"/>
    <s v="http://resolver.staatsbibliothek-berlin.de/SBB0000F6AB00020000"/>
    <s v="ger"/>
    <s v="1820"/>
    <x v="0"/>
    <s v="Nürnberg"/>
    <s v="empty"/>
    <x v="0"/>
  </r>
  <r>
    <s v="Le Cabinet du jeune naturaliste ou tableaux intéressants de l'histoire des animaux; offrant la description de la nature, des moeurs et habitudes des quadrupedes ... ; Ouvrage enrichi de soixante-cinq belles gravures"/>
    <s v="Smith, Thomas; Maradan, F.; Alyon, ..."/>
    <s v="Kinder- und Jugendbücher; Historische Drucke"/>
    <s v="Maradan"/>
    <x v="1"/>
    <s v="PPN751158313"/>
    <x v="1850"/>
    <s v="http://resolver.staatsbibliothek-berlin.de/SBB0000E4E200000000"/>
    <s v="fre"/>
    <s v="1810"/>
    <x v="0"/>
    <s v="Paris"/>
    <s v="empty"/>
    <x v="0"/>
  </r>
  <r>
    <s v="Abrégé d'histoire naturelle pour l' instruction de la jeunesse"/>
    <s v="Perrault, ...; Leizel, Balthasar Friedrich; Raff, Georg Christian"/>
    <s v="Kinder- und Jugendbücher; Historische Drucke"/>
    <s v="Koenig; Barrois; Lebrault"/>
    <x v="2"/>
    <s v="PPN756408202"/>
    <x v="1851"/>
    <s v="http://resolver.staatsbibliothek-berlin.de/SBB0000EA7F00010000"/>
    <s v="fre"/>
    <s v="1786"/>
    <x v="0"/>
    <s v="Strasbourg; Paris; Paris"/>
    <s v="empty"/>
    <x v="0"/>
  </r>
  <r>
    <s v="Dr. G. H. Zeller's Monatsbilder der Naturreiche ;  für Freunde christlicher Naturanschauung aus &quot;Dr. Barths Jugenblättern&quot; gesammelt und geordnet"/>
    <s v="Kübler, Karl; Zeller, Gottlieb Heinrich"/>
    <s v="Kinder- und Jugendbücher"/>
    <s v="Steinkopf"/>
    <x v="1"/>
    <s v="PPN770596029"/>
    <x v="1852"/>
    <s v="http://resolver.staatsbibliothek-berlin.de/SBB000105A500000000"/>
    <s v="ger"/>
    <s v="1865"/>
    <x v="0"/>
    <s v="Stuttgart"/>
    <s v="empty"/>
    <x v="0"/>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s v="Vincent; Prault; Lacombe"/>
    <x v="1"/>
    <s v="PPN757646689"/>
    <x v="1853"/>
    <s v="http://resolver.staatsbibliothek-berlin.de/SBB0000EDC900000000"/>
    <s v="fre"/>
    <s v="1772"/>
    <x v="0"/>
    <s v="Paris; Paris; Paris"/>
    <s v="empty"/>
    <x v="0"/>
  </r>
  <r>
    <s v="Die Erde und ihre Bewohner"/>
    <s v="Wilmsen, F. P."/>
    <s v="Kinder- und Jugendbücher"/>
    <s v="Braunes"/>
    <x v="2"/>
    <s v="PPN781355532"/>
    <x v="1854"/>
    <s v="http://resolver.staatsbibliothek-berlin.de/SBB0001559600020000"/>
    <s v="ger"/>
    <s v="1813"/>
    <x v="0"/>
    <s v="Berlin"/>
    <s v="empty"/>
    <x v="0"/>
  </r>
  <r>
    <s v="Die Erde und ihre Bewohner; ein geographisches Bilderbuch für die Jugend"/>
    <s v="Wilmsen, F. P."/>
    <s v="Kinder- und Jugendbücher"/>
    <s v="Braunes"/>
    <x v="1"/>
    <s v="PPN781346320"/>
    <x v="1855"/>
    <s v="http://resolver.staatsbibliothek-berlin.de/SBB0001559600000000"/>
    <s v="ger"/>
    <s v="1811"/>
    <x v="0"/>
    <s v="Berlin"/>
    <s v="empty"/>
    <x v="0"/>
  </r>
  <r>
    <s v="Welcher Taf. 51 - 100 od. Heft CCXXXI - CCXL des Bilderb. begreift"/>
    <s v="Bertuch, Carl; Bertuch, Friedrich Justin; Funke, Carl Philipp"/>
    <s v="Kinder- und Jugendbücher; Historische Drucke"/>
    <s v="Industrie-Comptoir"/>
    <x v="2"/>
    <s v="PPN766178595"/>
    <x v="1856"/>
    <s v="http://resolver.staatsbibliothek-berlin.de/SBB0000EE2300160000"/>
    <s v="ger"/>
    <s v="1833"/>
    <x v="0"/>
    <s v="Weimar"/>
    <s v="empty"/>
    <x v="0"/>
  </r>
  <r>
    <s v="Amusemens philologiques ou melange agréable de diverses pieces, concernant l'histoire des personnes celebres, les evènemens mémorables, les usages &amp; les monumens des anciens, la morale, la mythologie, &amp; l'histoire naturelle; servant de préparation aux études"/>
    <s v="Schneider, Emanuel; Choffin, David Etienne"/>
    <s v="Kinder- und Jugendbücher; Historische Drucke"/>
    <s v="Maison des Orphelins"/>
    <x v="1"/>
    <s v="PPN767824954"/>
    <x v="1857"/>
    <s v="http://resolver.staatsbibliothek-berlin.de/SBB0000F40900000000"/>
    <s v="fre"/>
    <s v="1749"/>
    <x v="0"/>
    <s v="Halle"/>
    <s v="empty"/>
    <x v="0"/>
  </r>
  <r>
    <s v="Le Buffon de la jeunesse, ou abrégé de l'histoire des trois règnes de la nature; Ouvrage élémentaire ; a l'usage des jeunes-gens de l'un et l'autre sexes, et des personnes qui veulent prendre des notions d'histoire naturelle ; orné de 57 planches"/>
    <s v="Blanchard, Pierre; Buffon, Georges Louis"/>
    <s v="Kinder- und Jugendbücher; Historische Drucke"/>
    <s v="Prieur"/>
    <x v="1"/>
    <s v="PPN768549205"/>
    <x v="1858"/>
    <s v="http://resolver.staatsbibliothek-berlin.de/SBB0000F6C000000000"/>
    <s v="fre"/>
    <s v="1802"/>
    <x v="0"/>
    <s v="Paris"/>
    <s v="empty"/>
    <x v="0"/>
  </r>
  <r>
    <s v="Maison rustique, pour servir à l'éducation de la jeunesse, ou retour en France d'une famille émigrée"/>
    <s v="Genlis, ..."/>
    <s v="Kinder- und Jugendbücher; Historische Drucke"/>
    <s v="Lecointe et Durey; Danicourt-Huet"/>
    <x v="2"/>
    <s v="PPN756720702"/>
    <x v="1859"/>
    <s v="http://resolver.staatsbibliothek-berlin.de/SBB0000EBF400020000"/>
    <s v="fre"/>
    <s v="1826"/>
    <x v="0"/>
    <s v="Paris; Orléans"/>
    <s v="empty"/>
    <x v="0"/>
  </r>
  <r>
    <s v="Erster Unterricht in der Naturlehre"/>
    <s v="Brand, Jakob"/>
    <s v="Kinder- und Jugendbücher; Historische Drucke"/>
    <s v="Fleischer"/>
    <x v="2"/>
    <s v="PPN756631513"/>
    <x v="1860"/>
    <s v="http://resolver.staatsbibliothek-berlin.de/SBB0000D86300030000"/>
    <s v="ger"/>
    <s v="1820"/>
    <x v="0"/>
    <s v="Leipzig"/>
    <s v="empty"/>
    <x v="0"/>
  </r>
  <r>
    <s v="Die Kinderstube am Weihnachts-Abend"/>
    <s v="Catel, Franz; Arndt, ...; Hofmann, Karl Friedrich"/>
    <s v="Kinder- und Jugendbücher; Historische Drucke"/>
    <s v="Schödel"/>
    <x v="2"/>
    <s v="PPN770842259"/>
    <x v="1861"/>
    <s v="http://resolver.staatsbibliothek-berlin.de/SBB000106F500010000"/>
    <s v="ger"/>
    <s v="1805"/>
    <x v="0"/>
    <s v="Leipzig"/>
    <s v="empty"/>
    <x v="0"/>
  </r>
  <r>
    <s v="Frohbergs Unterredungen mit seinem Sohne, über die Natur und Kunst; Eine Jugendschrift"/>
    <s v="Schwarz, Johann Wilhelm"/>
    <s v="Kinder- und Jugendbücher; Historische Drucke"/>
    <m/>
    <x v="1"/>
    <s v="PPN770716288"/>
    <x v="1862"/>
    <s v="http://resolver.staatsbibliothek-berlin.de/SBB0001064400000000"/>
    <s v="ger"/>
    <m/>
    <x v="0"/>
    <m/>
    <s v="empty"/>
    <x v="0"/>
  </r>
  <r>
    <s v="Herzblättchens Naturgeschichte"/>
    <s v="Mühlig, B.; Venus, Leopold; Wagner, Hermann"/>
    <s v="Kinder- und Jugendbücher"/>
    <s v="Flemming"/>
    <x v="2"/>
    <s v="PPN770447066"/>
    <x v="1863"/>
    <s v="http://resolver.staatsbibliothek-berlin.de/SBB0001048800010000"/>
    <s v="ger"/>
    <s v="1876"/>
    <x v="0"/>
    <s v="Glogau"/>
    <s v="https://content.staatsbibliothek-berlin.de/dc/770447066.ocr.zip"/>
    <x v="1"/>
  </r>
  <r>
    <s v="Gespräche über die Gesundheit der Mädchen und Jünglinge"/>
    <s v="Zwierlein, Konrad Anton"/>
    <s v="Historische Drucke; Medizin; VD18 digital; Kinder- und Jugendbücher"/>
    <m/>
    <x v="1"/>
    <s v="PPN810644622"/>
    <x v="1864"/>
    <s v="http://resolver.staatsbibliothek-berlin.de/SBB000187CB00000000"/>
    <s v="ger"/>
    <s v="1782"/>
    <x v="2"/>
    <s v="Leipzig; Frankfurt"/>
    <s v="empty"/>
    <x v="0"/>
  </r>
  <r>
    <s v="Gespräche über die Gesundheit der Mädchen und Jünglinge"/>
    <s v="Zwierlein, Konrad Anton"/>
    <s v="Historische Drucke; Medizin; VD18 digital; Kinder- und Jugendbücher"/>
    <m/>
    <x v="2"/>
    <s v="PPN810644711"/>
    <x v="1865"/>
    <s v="http://resolver.staatsbibliothek-berlin.de/SBB000187CB00010000"/>
    <s v="ger"/>
    <s v="1782"/>
    <x v="2"/>
    <s v="Frankfurt; Leipzig"/>
    <s v="empty"/>
    <x v="0"/>
  </r>
  <r>
    <s v="Welcher dasjenige zu betrachten darstellet, was zum gesellschafftlichen Leben der Menschen gehöret"/>
    <s v="Pluche, Noël Antoine"/>
    <s v="Historische Drucke; Kinder- und Jugendbücher; VD18 digital"/>
    <s v="Monath"/>
    <x v="2"/>
    <s v="PPN1010911457"/>
    <x v="1866"/>
    <s v="http://resolver.staatsbibliothek-berlin.de/SBB0000EBBA00070000"/>
    <s v="ger"/>
    <s v="1751"/>
    <x v="2"/>
    <s v="Wien; Nürnberg"/>
    <s v="empty"/>
    <x v="0"/>
  </r>
  <r>
    <s v="Des Elementarwerks ... Band"/>
    <s v="Basedow, Johann Bernhard"/>
    <s v="Historische Drucke; Kinder- und Jugendbücher; VD18 digital"/>
    <s v="Crusius"/>
    <x v="2"/>
    <s v="PPN1016516983"/>
    <x v="1867"/>
    <s v="http://resolver.staatsbibliothek-berlin.de/SBB0000F2C000030000"/>
    <s v="ger"/>
    <s v="1774"/>
    <x v="2"/>
    <s v="Dessau; Leipzig"/>
    <s v="empty"/>
    <x v="0"/>
  </r>
  <r>
    <s v="Des Elementarbuchs für die Jugend und für ihre Lehrer und Freunde in gesitteten Ständen ... Stück ..."/>
    <s v="Basedow, Johann Bernhard"/>
    <s v="Kinder- und Jugendbücher; Historische Drucke; VD18 digital"/>
    <s v="[Basedow]"/>
    <x v="2"/>
    <s v="PPN766430758"/>
    <x v="1868"/>
    <s v="http://resolver.staatsbibliothek-berlin.de/SBB0000EEC300010000"/>
    <s v="ger"/>
    <s v="1770"/>
    <x v="1"/>
    <s v="Bremen; Altona"/>
    <s v="empty"/>
    <x v="0"/>
  </r>
  <r>
    <s v="Des Elementarwerks ... Band"/>
    <s v="Basedow, Johann Bernhard"/>
    <s v="Historische Drucke; Kinder- und Jugendbücher; VD18 digital"/>
    <m/>
    <x v="2"/>
    <s v="PPN101651767X"/>
    <x v="1869"/>
    <s v="http://resolver.staatsbibliothek-berlin.de/SBB0000F2C000040000"/>
    <s v="ger"/>
    <s v="1774"/>
    <x v="2"/>
    <s v="Dessau"/>
    <s v="empty"/>
    <x v="0"/>
  </r>
  <r>
    <s v="Beschäftigungen für meine Eleven zur lehrreichen und angenehmen Unterhaltung"/>
    <m/>
    <s v="Historische Drucke; Kinder- und Jugendbücher; VD18 digital"/>
    <s v="Ernst"/>
    <x v="2"/>
    <s v="PPN822190532"/>
    <x v="1870"/>
    <s v="http://resolver.staatsbibliothek-berlin.de/SBB000199AA00010000"/>
    <s v="ger"/>
    <s v="1794"/>
    <x v="2"/>
    <s v="Quedlinburg"/>
    <s v="empty"/>
    <x v="0"/>
  </r>
  <r>
    <s v="A. F. E. Jacobi, Predigers bey dem in Holländischen Dienst stehenden löblichen Regiment Sachßen-Gotha, Meßkunst vor Kinder, die ihren Verstand schärfen wollen; auch zum Dienst dererjenigen Lehrmeister eingericht, welche sonst in dieser Wissenschaft unkundig sind ; Mit Kupfern"/>
    <s v="Meil, Johann Heinrich; Jacobi, Adam Friedrich Ernst"/>
    <s v="Historische Drucke; Kinder- und Jugendbücher; Naturwissenschaften / Mathematik; VD18 digital"/>
    <s v="Dieterich"/>
    <x v="0"/>
    <s v="PPN805594957"/>
    <x v="1871"/>
    <s v="http://resolver.staatsbibliothek-berlin.de/SBB00017A9600000000"/>
    <s v="ger"/>
    <s v="1765"/>
    <x v="2"/>
    <s v="Gotha"/>
    <s v="empty"/>
    <x v="0"/>
  </r>
  <r>
    <s v="Abbildungen merkwürdiger Thiere, nebst einer Beschreibung ihrer Lebensart"/>
    <s v="Forster, Johann Reinhold; Klügel, Georg Simon"/>
    <s v="Historische Drucke; Kinder- und Jugendbücher; VD18 digital"/>
    <s v="Dreyßig"/>
    <x v="2"/>
    <s v="PPN1012241661"/>
    <x v="1872"/>
    <s v="http://resolver.staatsbibliothek-berlin.de/SBB00021C0100040000"/>
    <s v="ger"/>
    <s v="1798"/>
    <x v="2"/>
    <s v="Halle"/>
    <s v="empty"/>
    <x v="0"/>
  </r>
  <r>
    <s v="Der aufrichtige Kalendermann; Ein gar kurioses und nützliches Buch ; Für die Jugend und den gemeinen Bürger und Bauersmann"/>
    <s v="Steinbeck, Christoph Gottlieb"/>
    <s v="Historische Drucke; Kinder- und Jugendbücher; VD18 digital"/>
    <s v="Fleischer"/>
    <x v="2"/>
    <s v="PPN823961230"/>
    <x v="1873"/>
    <s v="http://resolver.staatsbibliothek-berlin.de/SBB00019AEC00020000"/>
    <s v="ger"/>
    <s v="1806"/>
    <x v="1"/>
    <s v="Leipzig"/>
    <s v="empty"/>
    <x v="0"/>
  </r>
  <r>
    <s v="Beschäftigungen für meine Eleven zur lehrreichen und angenehmen Unterhaltung"/>
    <m/>
    <s v="Historische Drucke; Kinder- und Jugendbücher; VD18 digital"/>
    <s v="Ernst"/>
    <x v="2"/>
    <s v="PPN82219063X"/>
    <x v="1874"/>
    <s v="http://resolver.staatsbibliothek-berlin.de/SBB000199AA00020000"/>
    <s v="ger"/>
    <s v="1796"/>
    <x v="2"/>
    <s v="Quedlinburg"/>
    <s v="empty"/>
    <x v="0"/>
  </r>
  <r>
    <s v="Des Elementarbuchs für die Jugend und für ihre Lehrer und Freunde in gesitteten Ständen ... Stück ..."/>
    <s v="Basedow, Johann Bernhard"/>
    <s v="Kinder- und Jugendbücher; Historische Drucke; VD18 digital"/>
    <s v="[Basedow]"/>
    <x v="2"/>
    <s v="PPN766431576"/>
    <x v="1875"/>
    <s v="http://resolver.staatsbibliothek-berlin.de/SBB0000EEC300020000"/>
    <s v="ger"/>
    <s v="1770"/>
    <x v="1"/>
    <s v="Altona; Bremen"/>
    <s v="empty"/>
    <x v="0"/>
  </r>
  <r>
    <s v="Des Elementarwerks ... Band"/>
    <s v="Basedow, Johann Bernhard"/>
    <s v="Historische Drucke; Kinder- und Jugendbücher; VD18 digital"/>
    <m/>
    <x v="2"/>
    <s v="PPN1016519702"/>
    <x v="1876"/>
    <s v="http://resolver.staatsbibliothek-berlin.de/SBB0000F2C000060000"/>
    <s v="ger"/>
    <s v="1774"/>
    <x v="2"/>
    <s v="Dessau"/>
    <s v="empty"/>
    <x v="0"/>
  </r>
  <r>
    <s v="Des Elementarbuchs für die Jugend und für ihre Lehrer und Freunde in gesitteten Ständen ... Stück ..."/>
    <s v="Basedow, Johann Bernhard"/>
    <s v="Kinder- und Jugendbücher; Historische Drucke; VD18 digital"/>
    <s v="[Basedow]"/>
    <x v="1"/>
    <s v="PPN766353745"/>
    <x v="1877"/>
    <s v="http://resolver.staatsbibliothek-berlin.de/SBB0000EEC300000000"/>
    <s v="ger"/>
    <s v="1770"/>
    <x v="1"/>
    <s v="Altona; Bremen"/>
    <s v="empty"/>
    <x v="0"/>
  </r>
  <r>
    <s v="Curiositätenkabinet; eine Sammlung der besten, auserlesensten Kartenkünste magischen und chymischen Kunststücken, imgleichen angenehmer und witziger Scherz und Pfänderspiele, zum unterhaltenden und lehrreichen Zeitvertreib in großen Gesellschaften und freundschaftlichen Cirkeln"/>
    <m/>
    <s v="Historische Drucke; Kinder- und Jugendbücher; Pädagogik; VD18 digital"/>
    <s v="Bachmann und Gundermann"/>
    <x v="4"/>
    <s v="PPN833616692"/>
    <x v="1878"/>
    <s v="http://resolver.staatsbibliothek-berlin.de/SBB0001AE4200000000"/>
    <s v="ger"/>
    <s v="1792"/>
    <x v="2"/>
    <s v="Hamburg"/>
    <s v="empty"/>
    <x v="0"/>
  </r>
  <r>
    <s v="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
    <s v="Basedow, Johann Bernhard"/>
    <s v="Historische Drucke; Kinder- und Jugendbücher; VD18 digital"/>
    <s v="Crusius"/>
    <x v="1"/>
    <s v="PPN767134842"/>
    <x v="1879"/>
    <s v="http://resolver.staatsbibliothek-berlin.de/SBB0000F2C000000000"/>
    <s v="ger"/>
    <s v="1774"/>
    <x v="2"/>
    <s v="Dessau; Leipzig"/>
    <s v="empty"/>
    <x v="0"/>
  </r>
  <r>
    <s v="Beschäftigungen für meine Eleven zur lehrreichen und angenehmen Unterhaltung"/>
    <m/>
    <s v="Historische Drucke; Kinder- und Jugendbücher; VD18 digital"/>
    <s v="Ernst"/>
    <x v="1"/>
    <s v="PPN822190389"/>
    <x v="1880"/>
    <s v="http://resolver.staatsbibliothek-berlin.de/SBB000199AA00000000"/>
    <s v="ger"/>
    <s v="1794"/>
    <x v="2"/>
    <s v="Quedlinburg"/>
    <s v="empty"/>
    <x v="0"/>
  </r>
  <r>
    <s v="Des Elementarbuchs für die Jugend und für ihre Lehrer und Freunde in gesitteten Ständen ... Stück ..."/>
    <s v="Basedow, Johann Bernhard"/>
    <s v="Kinder- und Jugendbücher; Historische Drucke; VD18 digital"/>
    <s v="[Basedow]"/>
    <x v="2"/>
    <s v="PPN76643222X"/>
    <x v="1881"/>
    <s v="http://resolver.staatsbibliothek-berlin.de/SBB0000EEC300030000"/>
    <s v="ger"/>
    <s v="1770"/>
    <x v="1"/>
    <s v="Altona; Bremen"/>
    <s v="empty"/>
    <x v="0"/>
  </r>
  <r>
    <s v="Curiositätenkabinet"/>
    <m/>
    <s v="Historische Drucke; Kinder- und Jugendbücher; Pädagogik; VD18 digital"/>
    <m/>
    <x v="3"/>
    <s v="PPN833617605"/>
    <x v="1882"/>
    <m/>
    <s v="ger"/>
    <s v="1792"/>
    <x v="2"/>
    <m/>
    <s v="empty"/>
    <x v="0"/>
  </r>
  <r>
    <s v="Predigten für Kinder von reiferm Alter"/>
    <s v="Sturm, Christoph Christian"/>
    <s v="Historische Drucke; Kinder- und Jugendbücher; Theologie; VD18 digital"/>
    <s v="Weidmann und Reich"/>
    <x v="2"/>
    <s v="PPN819571350"/>
    <x v="1883"/>
    <s v="http://resolver.staatsbibliothek-berlin.de/SBB0001948900010000"/>
    <s v="ger"/>
    <s v="1771"/>
    <x v="2"/>
    <s v="Leipzig"/>
    <s v="empty"/>
    <x v="0"/>
  </r>
  <r>
    <s v="Welcher Taf. 1 - 50 des II. Theils oder Heft XXI - XXX des Bilderbuchs begreift"/>
    <s v="Bertuch, Friedrich Justin; Funke, Carl Philipp"/>
    <s v="Historische Drucke; Kinder- und Jugendbücher; VD18 digital"/>
    <s v="Industrie-Comptoir"/>
    <x v="2"/>
    <s v="PPN1016529236"/>
    <x v="1884"/>
    <s v="http://resolver.staatsbibliothek-berlin.de/SBB0000EE23001A0000"/>
    <s v="ger"/>
    <s v="1799"/>
    <x v="2"/>
    <s v="Weimar"/>
    <s v="empty"/>
    <x v="0"/>
  </r>
  <r>
    <s v="Kurzer Inbegriff aller Wissenschaften zum Gebrauch für Kinder von sechs bis zwölf Jahren"/>
    <m/>
    <s v="Historische Drucke; Kinder- und Jugendbücher; VD18 digital"/>
    <s v="Horvath"/>
    <x v="0"/>
    <s v="PPN823054608"/>
    <x v="1885"/>
    <s v="http://resolver.staatsbibliothek-berlin.de/SBB00019A4600000000"/>
    <s v="ger"/>
    <s v="1791"/>
    <x v="2"/>
    <s v="Potsdam"/>
    <s v="empty"/>
    <x v="0"/>
  </r>
  <r>
    <s v="Der aufrichtige Kalendermann; Ein gar kurioses und nützliches Buch ; Für die Jugend und den gemeinen Bürger und Bauersmann"/>
    <s v="Steinbeck, Christoph Gottlieb"/>
    <s v="Historische Drucke; Kinder- und Jugendbücher; VD18 digital"/>
    <s v="Fleischer"/>
    <x v="2"/>
    <s v="PPN823961028"/>
    <x v="1886"/>
    <s v="http://resolver.staatsbibliothek-berlin.de/SBB00019AEC00010000"/>
    <s v="ger"/>
    <s v="1798"/>
    <x v="2"/>
    <s v="Leipzig"/>
    <s v="empty"/>
    <x v="0"/>
  </r>
  <r>
    <s v="Welcher einige der vortreflichsten Künste, die Handlung, das Reisen, und die Einrichtung eines Landes betrachtet"/>
    <s v="Pluche, Noël Antoine"/>
    <s v="Historische Drucke; Kinder- und Jugendbücher; VD18 digital"/>
    <s v="Monath"/>
    <x v="2"/>
    <s v="PPN1010911848"/>
    <x v="1887"/>
    <s v="http://resolver.staatsbibliothek-berlin.de/SBB0000EBBA00080000"/>
    <s v="ger"/>
    <s v="1752"/>
    <x v="2"/>
    <s v="Nürnberg; Wien"/>
    <s v="empty"/>
    <x v="0"/>
  </r>
  <r>
    <s v="Abbildungen merkwürdiger Thiere, nebst einer Beschreibung ihrer Lebensart"/>
    <s v="Forster, Johann Reinhold; Klügel, Georg Simon"/>
    <s v="Historische Drucke; Kinder- und Jugendbücher; VD18 digital"/>
    <s v="Dreyßig"/>
    <x v="2"/>
    <s v="PPN1012241807"/>
    <x v="1888"/>
    <s v="http://resolver.staatsbibliothek-berlin.de/SBB00021C0100050000"/>
    <s v="ger"/>
    <s v="1800"/>
    <x v="2"/>
    <s v="Halle"/>
    <s v="empty"/>
    <x v="0"/>
  </r>
  <r>
    <s v="Geographie für Kinder"/>
    <s v="Raff, Georg Christian"/>
    <s v="Historische Drucke; Kinder- und Jugendbücher; Geschichte / Ethnographie / Geographie; VD18 digital"/>
    <s v="Balz und Schramm"/>
    <x v="1"/>
    <s v="PPN803539061"/>
    <x v="1889"/>
    <s v="http://resolver.staatsbibliothek-berlin.de/SBB0001791300000000"/>
    <s v="ger"/>
    <s v="1787"/>
    <x v="2"/>
    <s v="Tübingen"/>
    <s v="empty"/>
    <x v="0"/>
  </r>
  <r>
    <s v="Abbildungen merkwürdiger Thiere, nebst einer Beschreibung ihrer Lebensart"/>
    <s v="Forster, Johann Reinhold; Klügel, Georg Simon"/>
    <s v="Historische Drucke; Kinder- und Jugendbücher; VD18 digital"/>
    <s v="Dreyßig; Schrop; Sieg; Korn; Bachmann; Herrmann; Nicolovius"/>
    <x v="2"/>
    <s v="PPN1012241386"/>
    <x v="1890"/>
    <s v="http://resolver.staatsbibliothek-berlin.de/SBB00021C0100020000"/>
    <s v="ger"/>
    <s v="1793"/>
    <x v="2"/>
    <s v="Halle; Berlin; Magdeburg; Breslau; Hamburg; Frankfurt am Main; Königsberg"/>
    <s v="empty"/>
    <x v="0"/>
  </r>
  <r>
    <s v="Der aufrichtige Kalendermann; Ein gar kurioses und nützliches Buch ; Für die Jugend und den gemeinen Bürger und Bauersmann"/>
    <s v="Steinbeck, Christoph Gottlieb"/>
    <s v="Historische Drucke; Kinder- und Jugendbücher; VD18 digital"/>
    <s v="Fleischer"/>
    <x v="1"/>
    <s v="PPN82396096X"/>
    <x v="1891"/>
    <s v="http://resolver.staatsbibliothek-berlin.de/SBB00019AEC00000000"/>
    <s v="ger"/>
    <s v="1798"/>
    <x v="2"/>
    <s v="Leipzig"/>
    <s v="empty"/>
    <x v="0"/>
  </r>
  <r>
    <s v="Ausführlicher Text zu Bertuchs Bilderbuche für Kinder; Ein Commentar für Eltern und Lehrer, welche sich jenes Werks bei dem Unterricht ihrer Kinder und Schüler bedienen wollen"/>
    <s v="Bertuch, Carl; Bertuch, Friedrich Justin; Funke, Carl Philipp"/>
    <s v="Historische Drucke; Kinder- und Jugendbücher; VD18 digital"/>
    <s v="Industrie-Comptoir"/>
    <x v="1"/>
    <s v="PPN766161021"/>
    <x v="1892"/>
    <s v="http://resolver.staatsbibliothek-berlin.de/SBB0000EE2300000000"/>
    <s v="ger"/>
    <s v="1798"/>
    <x v="2"/>
    <s v="Weimar"/>
    <s v="empty"/>
    <x v="0"/>
  </r>
  <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Coutelle, Carl; Spörl, Jobst; Comenius, Johann Amos"/>
    <s v="Historische Drucke; Kinder- und Jugendbücher; Sprachen / Literaturen; VD18 digital"/>
    <s v="Endter"/>
    <x v="0"/>
    <s v="PPN800474619"/>
    <x v="1893"/>
    <s v="http://resolver.staatsbibliothek-berlin.de/SBB0001779900000000"/>
    <s v="fre"/>
    <s v="1755"/>
    <x v="2"/>
    <s v="Noribergae"/>
    <s v="empty"/>
    <x v="0"/>
  </r>
  <r>
    <s v="Karakter Sitten und Religion einiger merkwürdiger Völker"/>
    <s v="Klügel, Georg Simon; Forster, Johann Reinhold"/>
    <s v="Historische Drucke; Kinder- und Jugendbücher; VD18 digital"/>
    <s v="Dreyßig; Schrop; Korn; Sieg; Tochtermann"/>
    <x v="2"/>
    <s v="PPN1012241505"/>
    <x v="1894"/>
    <s v="http://resolver.staatsbibliothek-berlin.de/SBB00021C0100030000"/>
    <s v="ger"/>
    <s v="1793"/>
    <x v="2"/>
    <s v="Halle; Berlin; Breslau; Magdeburg; Naumburg"/>
    <s v="empty"/>
    <x v="0"/>
  </r>
  <r>
    <s v="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
    <s v="Pluche, Noël Antoine"/>
    <s v="Historische Drucke; Kinder- und Jugendbücher; VD18 digital"/>
    <s v="Monath"/>
    <x v="1"/>
    <s v="PPN756680646"/>
    <x v="1895"/>
    <s v="http://resolver.staatsbibliothek-berlin.de/SBB0000EBBA00000000"/>
    <s v="ger"/>
    <s v="1746"/>
    <x v="2"/>
    <s v="Wien; Nürnberg"/>
    <s v="empty"/>
    <x v="0"/>
  </r>
  <r>
    <s v="Histoire Des Animaux, A L'Usage Des Jeunes Gens, et de ceux qui ont du goút pour l'Histoire Naturelle"/>
    <m/>
    <s v="Kinder- und Jugendbücher; VD18 digital; Historische Drucke"/>
    <m/>
    <x v="0"/>
    <s v="PPN770157491"/>
    <x v="1896"/>
    <s v="http://resolver.staatsbibliothek-berlin.de/SBB0001033800000000"/>
    <s v="fre"/>
    <s v="1799"/>
    <x v="1"/>
    <s v="Hamburg"/>
    <s v="empty"/>
    <x v="0"/>
  </r>
  <r>
    <s v="Gespräche über die Gesundheit der Mädchen und Jünglinge"/>
    <s v="Zwierlein, Konrad Anton"/>
    <s v="Historische Drucke; Medizin; VD18 digital; Kinder- und Jugendbücher"/>
    <m/>
    <x v="2"/>
    <s v="PPN810644800"/>
    <x v="1897"/>
    <s v="http://resolver.staatsbibliothek-berlin.de/SBB000187CB00020000"/>
    <s v="ger"/>
    <s v="1782"/>
    <x v="2"/>
    <s v="Leipzig; Frankfurt"/>
    <s v="empty"/>
    <x v="0"/>
  </r>
  <r>
    <s v="Frohmanns und Östlings Familiengeschichte für Eltern und Kinder"/>
    <s v="Sambach, Christian; Kohl, Clemens; Stutz, Johann Ernst"/>
    <s v="Historische Drucke; Kinder- und Jugendbücher; VD18 digital"/>
    <s v="Korn"/>
    <x v="0"/>
    <s v="PPN82683258X"/>
    <x v="1898"/>
    <s v="http://resolver.staatsbibliothek-berlin.de/SBB0001A04400000000"/>
    <s v="ger"/>
    <s v="1793"/>
    <x v="2"/>
    <s v="Breslau"/>
    <s v="empty"/>
    <x v="0"/>
  </r>
  <r>
    <s v="Curiositätenkabinet"/>
    <m/>
    <s v="Historische Drucke; Kinder- und Jugendbücher; Pädagogik; VD18 digital"/>
    <m/>
    <x v="3"/>
    <s v="PPN833616803"/>
    <x v="1899"/>
    <m/>
    <s v="ger"/>
    <s v="1792"/>
    <x v="2"/>
    <m/>
    <s v="empty"/>
    <x v="0"/>
  </r>
  <r>
    <s v="Des Elementarwerks ... Band"/>
    <s v="Basedow, Johann Bernhard"/>
    <s v="Historische Drucke; Kinder- und Jugendbücher; VD18 digital"/>
    <m/>
    <x v="2"/>
    <s v="PPN1016518080"/>
    <x v="1900"/>
    <s v="http://resolver.staatsbibliothek-berlin.de/SBB0000F2C000050000"/>
    <s v="ger"/>
    <s v="1774"/>
    <x v="2"/>
    <s v="Dessau"/>
    <s v="empty"/>
    <x v="0"/>
  </r>
  <r>
    <s v="Abbildungen merkwürdiger Thiere, nebst einer Beschreibung ihrer Lebensart"/>
    <s v="Klügel, Georg Simon; Forster, Johann Reinhold"/>
    <s v="Historische Drucke; Kinder- und Jugendbücher; VD18 digital"/>
    <s v="Dreyßig; Schrop; Sieg; Korn; Bachmann; Herrmann; Nicolovius"/>
    <x v="2"/>
    <s v="PPN1012241254"/>
    <x v="1901"/>
    <s v="http://resolver.staatsbibliothek-berlin.de/SBB00021C0100010000"/>
    <s v="ger"/>
    <s v="1792"/>
    <x v="2"/>
    <s v="Halle; Berlin; Magdeburg; Breslau; Hamburg; Frankfurt am Main; Königsberg"/>
    <s v="empty"/>
    <x v="0"/>
  </r>
  <r>
    <s v="Welche die erste Hälfte von Deutschland enthält"/>
    <s v="Jacobi, Johann Heinrich"/>
    <s v="Kinder- und Jugendbücher; VD18 digital; Historische Drucke"/>
    <s v="Ernst Felisch"/>
    <x v="2"/>
    <s v="PPN780424336"/>
    <x v="1902"/>
    <s v="http://resolver.staatsbibliothek-berlin.de/SBB0001539900030000"/>
    <s v="ger"/>
    <s v="1794"/>
    <x v="1"/>
    <s v="Berlin"/>
    <s v="empty"/>
    <x v="0"/>
  </r>
  <r>
    <s v="Die Harzgegend, oder eine kleine Reise von drey Tagen, zum Unterricht und Vergnügen der Jugend"/>
    <s v="Goeze, Johann August Ephraim"/>
    <s v="Kinder- und Jugendbücher; Historische Drucke"/>
    <s v="Weidmann"/>
    <x v="2"/>
    <s v="PPN770896707"/>
    <x v="1903"/>
    <s v="http://resolver.staatsbibliothek-berlin.de/SBB00014E6300010000"/>
    <s v="ger"/>
    <s v="1785"/>
    <x v="1"/>
    <s v="Leipzig"/>
    <s v="empty"/>
    <x v="0"/>
  </r>
  <r>
    <s v="Welcher Frankreich, die vereinigten Niederlande und Italien enthält"/>
    <s v="Jacobi, J. H."/>
    <s v="Kinder- und Jugendbücher; Historische Drucke; VD18 digital"/>
    <s v="Hoffmann; Eckermann"/>
    <x v="2"/>
    <s v="PPN780422309"/>
    <x v="1904"/>
    <s v="http://resolver.staatsbibliothek-berlin.de/SBB0001539900020000"/>
    <s v="ger"/>
    <s v="1787"/>
    <x v="1"/>
    <s v="Hamburg; Hamburg"/>
    <s v="empty"/>
    <x v="0"/>
  </r>
  <r>
    <s v="Sechste Harzreise zum Nutzen und Vergnügen der Jugend"/>
    <s v="Goeze, Johann August Ephraim"/>
    <s v="Kinder- und Jugendbücher; Historische Drucke; VD18 digital"/>
    <s v="Weidmann"/>
    <x v="2"/>
    <s v="PPN770902162"/>
    <x v="1905"/>
    <s v="http://resolver.staatsbibliothek-berlin.de/SBB00014E6300050000"/>
    <s v="ger"/>
    <s v="1788"/>
    <x v="1"/>
    <s v="Leipzig"/>
    <s v="empty"/>
    <x v="0"/>
  </r>
  <r>
    <s v="Fünfte Reise ins Thüringische zum Unterricht und Vergnügen der Jugend"/>
    <s v="Goeze, Johann August Ephraim"/>
    <s v="Kinder- und Jugendbücher; Historische Drucke; VD18 digital"/>
    <s v="Weidmann"/>
    <x v="2"/>
    <s v="PPN770901344"/>
    <x v="1906"/>
    <s v="http://resolver.staatsbibliothek-berlin.de/SBB00014E6300040000"/>
    <s v="ger"/>
    <s v="1787"/>
    <x v="1"/>
    <s v="Leipzig"/>
    <s v="empty"/>
    <x v="0"/>
  </r>
  <r>
    <s v="Welche die andere Hälfte von Deutschland enthält"/>
    <s v="Jacobi, Johann Heinrich"/>
    <s v="Kinder- und Jugendbücher; Historische Drucke; VD18 digital"/>
    <s v="Ernst Felisch"/>
    <x v="2"/>
    <s v="PPN780425782"/>
    <x v="1907"/>
    <s v="http://resolver.staatsbibliothek-berlin.de/SBB0001539900040000"/>
    <s v="ger"/>
    <s v="1795"/>
    <x v="1"/>
    <s v="Berlin"/>
    <s v="empty"/>
    <x v="0"/>
  </r>
  <r>
    <s v="Zwote kleine Harzreise zum Unterricht und Vergnügen der Jugend"/>
    <s v="Goeze, Johann August Ephraim"/>
    <s v="Kinder- und Jugendbücher; Historische Drucke; VD18 digital"/>
    <s v="Weidmann"/>
    <x v="2"/>
    <s v="PPN770897835"/>
    <x v="1908"/>
    <s v="http://resolver.staatsbibliothek-berlin.de/SBB00014E6300020000"/>
    <s v="ger"/>
    <s v="1786"/>
    <x v="1"/>
    <s v="Leipzig"/>
    <s v="empty"/>
    <x v="0"/>
  </r>
  <r>
    <s v="Sechzig eröfnete Werkstätte der gemeinnüzigsten Künste und Handwerke für junge Leute zur Auswahl ihres künftigen Nahrungsstandes; Mit sechzig jede Kunst, jedes Handwerk deutlich erklärenden Kupferstichen"/>
    <m/>
    <s v="Kinder- und Jugendbücher; Historische Drucke; VD18 digital"/>
    <s v="Kurzbeck"/>
    <x v="0"/>
    <s v="PPN756715709"/>
    <x v="1909"/>
    <s v="http://resolver.staatsbibliothek-berlin.de/SBB0000EBE100000000"/>
    <s v="ger"/>
    <s v="1789"/>
    <x v="1"/>
    <s v="Wien"/>
    <s v="empty"/>
    <x v="0"/>
  </r>
  <r>
    <s v="Die Harzgegend, oder eine kleine Reise von drey Tagen, zum Unterricht und Vergnügen der Jugend"/>
    <s v="Goeze, Johann August Ephraim"/>
    <s v="Kinder- und Jugendbücher; Historische Drucke; VD18 digital"/>
    <s v="Weidmann"/>
    <x v="1"/>
    <s v="PPN777442000"/>
    <x v="1910"/>
    <s v="http://resolver.staatsbibliothek-berlin.de/SBB00014E6300000000"/>
    <s v="ger"/>
    <s v="1785"/>
    <x v="2"/>
    <s v="Leipzig"/>
    <s v="empty"/>
    <x v="0"/>
  </r>
  <r>
    <s v="Vierte Harzreise zum Unterricht und Vergnügen der Jugend"/>
    <s v="Goeze, Johann August Ephraim"/>
    <s v="Kinder- und Jugendbücher; Historische Drucke; VD18 digital"/>
    <s v="Weidmann"/>
    <x v="2"/>
    <s v="PPN770900437"/>
    <x v="1911"/>
    <s v="http://resolver.staatsbibliothek-berlin.de/SBB00014E6300030000"/>
    <s v="ger"/>
    <s v="1786"/>
    <x v="1"/>
    <s v="Leipzig"/>
    <s v="empty"/>
    <x v="0"/>
  </r>
  <r>
    <s v="Lehrbuch einer für Schulen faßlichen Naturlehre, zum Gebrauch bey Vorlesungen"/>
    <s v="Richter, Adam Daniel"/>
    <s v="Kinder- und Jugendbücher; Historische Drucke; VD18 digital"/>
    <s v="Deinzer"/>
    <x v="0"/>
    <s v="PPN746272758"/>
    <x v="1912"/>
    <s v="http://resolver.staatsbibliothek-berlin.de/SBB0000D86500000000"/>
    <s v="ger"/>
    <s v="1775"/>
    <x v="1"/>
    <s v="Leipzig; Budißin"/>
    <s v="empty"/>
    <x v="0"/>
  </r>
  <r>
    <s v="Welcher Dänemark, Norwegen, Island, Portugal, Spanien, England, Schottland und Irrland enthält"/>
    <s v="Jacobi, J. H."/>
    <s v="Kinder- und Jugendbücher; VD18 digital; Historische Drucke"/>
    <s v="Hoffmann"/>
    <x v="2"/>
    <s v="PPN780418794"/>
    <x v="1913"/>
    <s v="http://resolver.staatsbibliothek-berlin.de/SBB0001539900010000"/>
    <s v="ger"/>
    <s v="1786"/>
    <x v="1"/>
    <s v="Hamburg"/>
    <s v="empty"/>
    <x v="0"/>
  </r>
  <r>
    <s v="Geographisch-Statistisch-Historische Tabellen zum zweckmäßigen und nützlichen Unterricht der Jugend"/>
    <s v="Jacobi, J. H."/>
    <s v="Kinder- und Jugendbücher; Historische Drucke; VD18 digital"/>
    <s v="Hoffmann"/>
    <x v="1"/>
    <s v="PPN780418069"/>
    <x v="1914"/>
    <s v="http://resolver.staatsbibliothek-berlin.de/SBB0001539900000000"/>
    <s v="ger"/>
    <s v="1786"/>
    <x v="1"/>
    <s v="Hamburg"/>
    <s v="empty"/>
    <x v="0"/>
  </r>
  <r>
    <s v="Abbildungen merkwürdiger Thiere, nebst einer Beschreibung ihrer Lebensart"/>
    <s v="Forster, Johann Reinhold; Klügel, Georg Simon"/>
    <s v="Historische Drucke; Kinder- und Jugendbücher; VD18 digital"/>
    <s v="Dreyßig; Schrop; Sieg; Korn; Bachmann; Herrmann; Nicolovius"/>
    <x v="2"/>
    <s v="PPN1013689836"/>
    <x v="1890"/>
    <s v="http://resolver.staatsbibliothek-berlin.de/SBB00021C0100060000"/>
    <s v="ger"/>
    <s v="1793"/>
    <x v="2"/>
    <s v="Halle; Berlin; Magdeburg; Breslau; Hamburg; Frankfurt am Main; Königsberg"/>
    <s v="empty"/>
    <x v="0"/>
  </r>
  <r>
    <s v="Karakter Sitten und Religion einiger merkwürdigen Völker"/>
    <m/>
    <s v="Historische Drucke; Kinder- und Jugendbücher; VD18 digital"/>
    <s v="Dreyßig; Schropp; Korn; Sieg; Tochtermann"/>
    <x v="2"/>
    <s v="PPN770839339"/>
    <x v="1915"/>
    <s v="http://resolver.staatsbibliothek-berlin.de/SBB00021C0100070000"/>
    <s v="ger"/>
    <s v="1793"/>
    <x v="2"/>
    <s v="Halle; Berlin; Breslau; Magdeburg; Naumburg"/>
    <s v="empty"/>
    <x v="0"/>
  </r>
  <r>
    <s v="Abbildungen merkwürdiger Thiere, nebst einer Beschreibung ihrer Lebensart"/>
    <m/>
    <s v="Historische Drucke; Kinder- und Jugendbücher; VD18 digital"/>
    <s v="Dreyssig [u.a.]"/>
    <x v="1"/>
    <s v="PPN1012240967"/>
    <x v="1916"/>
    <s v="http://resolver.staatsbibliothek-berlin.de/SBB00021C0100000000"/>
    <s v="ger"/>
    <s v="1792"/>
    <x v="2"/>
    <s v="Halle"/>
    <s v="empty"/>
    <x v="0"/>
  </r>
  <r>
    <s v="Geographie für Kinder"/>
    <s v="Raff, Georg Christian"/>
    <s v="Kinder- und Jugendbücher; VD18 digital"/>
    <s v="Dieterich"/>
    <x v="0"/>
    <s v="PPN770966454"/>
    <x v="1917"/>
    <s v="http://resolver.staatsbibliothek-berlin.de/SBB00010A1A00000000"/>
    <s v="ger"/>
    <s v="1776"/>
    <x v="1"/>
    <s v="Göttingen"/>
    <s v="empty"/>
    <x v="0"/>
  </r>
  <r>
    <s v="Handbuch zu gemeinnützlicher Bildung und Unterweisung der Jugend in öffentlichen Schulen"/>
    <s v="Miller, Johann Peter"/>
    <s v="Kinder- und Jugendbücher; Historische Drucke; VD18 digital"/>
    <s v="Stettin"/>
    <x v="0"/>
    <s v="PPN770571735"/>
    <x v="1918"/>
    <s v="http://resolver.staatsbibliothek-berlin.de/SBB0001056C00000000"/>
    <s v="ger"/>
    <s v="1773"/>
    <x v="1"/>
    <s v="Ulm"/>
    <s v="empty"/>
    <x v="0"/>
  </r>
  <r>
    <s v="Spielbuch für Mädchen im Alter von 6-16 Jahren; eine Sammlung von Lauf-, Gerät-, Sing- und Ruhespielen"/>
    <s v="Böttcher, A.; Netsch, A."/>
    <s v="Kinder- und Jugendbücher; Historische Drucke"/>
    <s v="Meyer"/>
    <x v="0"/>
    <s v="PPN745602681"/>
    <x v="1919"/>
    <s v="http://resolver.staatsbibliothek-berlin.de/SBB0000D70700000000"/>
    <s v="ger"/>
    <s v="1913"/>
    <x v="0"/>
    <s v="Hannover-List"/>
    <s v="https://content.staatsbibliothek-berlin.de/dc/745602681.ocr.zip"/>
    <x v="1"/>
  </r>
  <r>
    <s v="Der Bau des menschlichen Körpers; anatomische Beschreibung des Menschen ; zum Anschauungs-Unterricht für die Jugend in Schule und Haus, mit erklärendem Text ; in 24 Tafeln in Farbendruck"/>
    <s v="Eckardt, Theodor"/>
    <s v="Kinder- und Jugendbücher; Historische Drucke"/>
    <s v="Schreiber"/>
    <x v="0"/>
    <s v="PPN742720810"/>
    <x v="1920"/>
    <s v="http://resolver.staatsbibliothek-berlin.de/SBB0000D2CA00000000"/>
    <s v="ger"/>
    <s v="1879"/>
    <x v="0"/>
    <s v="Eßlingen"/>
    <s v="https://content.staatsbibliothek-berlin.de/dc/742720810.ocr.zip"/>
    <x v="1"/>
  </r>
  <r>
    <s v="Großes illustriertes Spielbuch für Mädchen; eine Auswahl der schönsten Spiele, anregender und unterhaltender Beschäftigungen und Belustigungen im Freien und im Zimmer"/>
    <s v="Wendling, Paul; Gayette-Georgens, Jeanne Marie"/>
    <s v="Kinder- und Jugendbücher"/>
    <s v="Herlet"/>
    <x v="0"/>
    <s v="PPN745158323"/>
    <x v="1921"/>
    <s v="http://resolver.staatsbibliothek-berlin.de/SBB0000D61800000000"/>
    <s v="ger"/>
    <s v="1900"/>
    <x v="0"/>
    <s v="Berlin [u.a.]"/>
    <s v="https://content.staatsbibliothek-berlin.de/dc/745158323.ocr.zip"/>
    <x v="1"/>
  </r>
  <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Werner, Johann Adolf Ludwig"/>
    <s v="Kinder- und Jugendbücher"/>
    <s v="Arnold"/>
    <x v="0"/>
    <s v="PPN769899838"/>
    <x v="1922"/>
    <s v="http://resolver.staatsbibliothek-berlin.de/SBB0001021000000000"/>
    <s v="ger"/>
    <s v="1837"/>
    <x v="0"/>
    <s v="Dresden [u.a.]"/>
    <s v="empty"/>
    <x v="0"/>
  </r>
  <r>
    <s v="Henriette Löffler's kleines illustrirtes praktisches Kochbüchlein für die Puppenküche; eine nützliche Gabe für junge Mädchen"/>
    <s v="Löffler, Henriette"/>
    <s v="Kinder- und Jugendbücher; Historische Drucke"/>
    <s v="Ebner"/>
    <x v="0"/>
    <s v="PPN74585964X"/>
    <x v="1923"/>
    <s v="http://resolver.staatsbibliothek-berlin.de/SBB0000D78400000000"/>
    <s v="ger"/>
    <s v="1882"/>
    <x v="0"/>
    <s v="Ulm"/>
    <s v="https://content.staatsbibliothek-berlin.de/dc/74585964X.ocr.zip"/>
    <x v="1"/>
  </r>
  <r>
    <s v="Welcher T. 51 - 100 od. H. CXCI - CC d. Bilderbuchs begreift"/>
    <s v="Bertuch, Carl; Bertuch, Friedrich Justin; Funke, Carl Philipp"/>
    <s v="Kinder- und Jugendbücher; Historische Drucke"/>
    <s v="Industrie-Comptoir"/>
    <x v="2"/>
    <s v="PPN766176479"/>
    <x v="1924"/>
    <s v="http://resolver.staatsbibliothek-berlin.de/SBB0000EE3E00000000"/>
    <s v="ger"/>
    <s v="1822"/>
    <x v="0"/>
    <s v="Weimar"/>
    <s v="empty"/>
    <x v="0"/>
  </r>
  <r>
    <s v="Naturgeschichte für Schulen und den häuslichen Unterricht"/>
    <s v="Löhr, Johann Andreas Christian"/>
    <s v="Kinder- und Jugendbücher; Historische Drucke"/>
    <s v="Fleischer"/>
    <x v="2"/>
    <s v="PPN74627159X"/>
    <x v="1925"/>
    <s v="http://resolver.staatsbibliothek-berlin.de/SBB0000D86300020000"/>
    <s v="ger"/>
    <s v="1820"/>
    <x v="0"/>
    <s v="Leipzig"/>
    <s v="empty"/>
    <x v="0"/>
  </r>
  <r>
    <s v="Der neue deutsche Kinderfreund"/>
    <s v="Zerrenner, Carl Christoph Gottlieb"/>
    <s v="Kinder- und Jugendbücher"/>
    <s v="Kümmel"/>
    <x v="2"/>
    <s v="PPN770190715"/>
    <x v="1926"/>
    <s v="http://resolver.staatsbibliothek-berlin.de/SBB0001036F00010000"/>
    <s v="ger"/>
    <s v="1846"/>
    <x v="0"/>
    <s v="Halle [u.a.]"/>
    <s v="empty"/>
    <x v="0"/>
  </r>
  <r>
    <s v="Schau-Platz der Natur, oder: Unterredungen von der Beschaffenheit und den Absichten der Natürlichen Dinge, wodurch die Jugend zu weiterm Nachforschen aufgemuntert, und auf richtige Begriffe von der Allmacht und Weißheit Gottes geführet wird; Mit Kupfern ..."/>
    <s v="Pluche, Noël Antoine"/>
    <s v="Kinder- und Jugendbücher; Historische Drucke; VD18 digital"/>
    <s v="Monath"/>
    <x v="1"/>
    <s v="PPN612812723"/>
    <x v="1927"/>
    <s v="http://resolver.staatsbibliothek-berlin.de/SBB0002153400000000"/>
    <s v="ger"/>
    <s v="1750"/>
    <x v="1"/>
    <s v="Nürnberg; Wien"/>
    <s v="empty"/>
    <x v="0"/>
  </r>
  <r>
    <s v="Worinnen der Mensch in Gesellschafft mit Gott betrachtet wird"/>
    <s v="Pluche, Noël Antoine"/>
    <s v="Kinder- und Jugendbücher; Historische Drucke"/>
    <s v="Monath"/>
    <x v="2"/>
    <s v="PPN756796784"/>
    <x v="1928"/>
    <s v="http://resolver.staatsbibliothek-berlin.de/SBB0002153400030000"/>
    <s v="ger"/>
    <s v="1755"/>
    <x v="0"/>
    <s v="Nürnberg; Wien"/>
    <s v="empty"/>
    <x v="0"/>
  </r>
  <r>
    <s v="Des Elementarwerks ... Band"/>
    <s v="Basedow, Johann Bernhard"/>
    <s v="Kinder- und Jugendbücher; Historische Drucke"/>
    <m/>
    <x v="2"/>
    <s v="PPN767135407"/>
    <x v="1274"/>
    <s v="http://resolver.staatsbibliothek-berlin.de/SBB0000F2C000010000"/>
    <s v="ger"/>
    <s v="1785"/>
    <x v="0"/>
    <s v="Dessau Heybruch"/>
    <s v="empty"/>
    <x v="0"/>
  </r>
  <r>
    <s v="Kinder-Conversations-Lexikon; eine Gabe für die wiß- und lernbegierige Jugend ; auch für Eltern, Lehrer, Erzieher und für jeden Kinderfreund"/>
    <s v="Weiss, Wilhelm"/>
    <s v="Kinder- und Jugendbücher"/>
    <s v="Kränzle"/>
    <x v="1"/>
    <s v="PPN770466303"/>
    <x v="1929"/>
    <s v="http://resolver.staatsbibliothek-berlin.de/SBB000104A900000000"/>
    <s v="ger"/>
    <s v="1859"/>
    <x v="0"/>
    <s v="Dillingen"/>
    <s v="empty"/>
    <x v="0"/>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s v="Schöps"/>
    <x v="2"/>
    <s v="PPN747424640"/>
    <x v="1930"/>
    <s v="http://resolver.staatsbibliothek-berlin.de/SBB0000DD6100000000"/>
    <s v="ger"/>
    <s v="1741"/>
    <x v="0"/>
    <s v="Leipzig; Zittau"/>
    <s v="empty"/>
    <x v="0"/>
  </r>
  <r>
    <s v="Handbuch der Naturgeschichte; Für Schulen und zum Selbstunterricht"/>
    <s v="Krüger, Johann Friedrich"/>
    <s v="Kinder- und Jugendbücher; Historische Drucke"/>
    <s v="Basse"/>
    <x v="1"/>
    <s v="PPN756447100"/>
    <x v="1931"/>
    <s v="http://resolver.staatsbibliothek-berlin.de/SBB0000EA9E00000000"/>
    <s v="ger"/>
    <s v="1832"/>
    <x v="0"/>
    <s v="Quedlinburg und Leipzig"/>
    <s v="empty"/>
    <x v="0"/>
  </r>
  <r>
    <s v="Worinnen der Mensch in Gesellschafft mit Gott betrachtet wird"/>
    <s v="Pluche, Noël Antoine"/>
    <s v="Historische Drucke; Kinder- und Jugendbücher; VD18 digital"/>
    <s v="Monath"/>
    <x v="2"/>
    <s v="PPN101091278X"/>
    <x v="1932"/>
    <s v="http://resolver.staatsbibliothek-berlin.de/SBB0000EBBA00090000"/>
    <s v="ger"/>
    <s v="1753"/>
    <x v="2"/>
    <s v="Nürnberg; Wien"/>
    <s v="empty"/>
    <x v="0"/>
  </r>
  <r>
    <s v="Predigten für Kinder von reiferm Alter"/>
    <s v="Sturm, Christoph Christian"/>
    <s v="Historische Drucke; Kinder- und Jugendbücher; Theologie; VD18 digital"/>
    <s v="Weidmann und Reich"/>
    <x v="2"/>
    <s v="PPN819571504"/>
    <x v="1933"/>
    <s v="http://resolver.staatsbibliothek-berlin.de/SBB0001948900020000"/>
    <s v="ger"/>
    <s v="1774"/>
    <x v="2"/>
    <s v="Leipzig"/>
    <s v="empty"/>
    <x v="0"/>
  </r>
  <r>
    <s v="Kinder-Conversations-Lexikon; eine Gabe für die wiß- und lernbegierige Jugend ; auch für Eltern, Lehrer, Erzieher und für jeden Kinderfreund"/>
    <s v="Weiss, Wilhelm"/>
    <s v="Kinder- und Jugendbücher"/>
    <s v="Kränzle"/>
    <x v="1"/>
    <s v="PPN770466303"/>
    <x v="1929"/>
    <s v="http://resolver.staatsbibliothek-berlin.de/SBB000104A900000000"/>
    <s v="ger"/>
    <s v="1859"/>
    <x v="0"/>
    <s v="Dillingen"/>
    <s v="empty"/>
    <x v="0"/>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s v="Schöps"/>
    <x v="2"/>
    <s v="PPN747424640"/>
    <x v="1930"/>
    <s v="http://resolver.staatsbibliothek-berlin.de/SBB0000DD6100000000"/>
    <s v="ger"/>
    <s v="1741"/>
    <x v="0"/>
    <s v="Leipzig; Zittau"/>
    <s v="empty"/>
    <x v="0"/>
  </r>
  <r>
    <s v="Handbuch der Naturgeschichte; Für Schulen und zum Selbstunterricht"/>
    <s v="Krüger, Johann Friedrich"/>
    <s v="Kinder- und Jugendbücher; Historische Drucke"/>
    <s v="Basse"/>
    <x v="1"/>
    <s v="PPN756447100"/>
    <x v="1931"/>
    <s v="http://resolver.staatsbibliothek-berlin.de/SBB0000EA9E00000000"/>
    <s v="ger"/>
    <s v="1832"/>
    <x v="0"/>
    <s v="Quedlinburg und Leipzig"/>
    <s v="empty"/>
    <x v="0"/>
  </r>
  <r>
    <s v="Worinnen der Mensch in Gesellschafft mit Gott betrachtet wird"/>
    <s v="Pluche, Noël Antoine"/>
    <s v="Historische Drucke; Kinder- und Jugendbücher; VD18 digital"/>
    <s v="Monath"/>
    <x v="2"/>
    <s v="PPN101091278X"/>
    <x v="1932"/>
    <s v="http://resolver.staatsbibliothek-berlin.de/SBB0000EBBA00090000"/>
    <s v="ger"/>
    <s v="1753"/>
    <x v="2"/>
    <s v="Nürnberg; Wien"/>
    <s v="empty"/>
    <x v="0"/>
  </r>
  <r>
    <s v="Predigten für Kinder von reiferm Alter"/>
    <s v="Sturm, Christoph Christian"/>
    <s v="Historische Drucke; Kinder- und Jugendbücher; Theologie; VD18 digital"/>
    <s v="Weidmann und Reich"/>
    <x v="2"/>
    <s v="PPN819571504"/>
    <x v="1933"/>
    <s v="http://resolver.staatsbibliothek-berlin.de/SBB0001948900020000"/>
    <s v="ger"/>
    <s v="1774"/>
    <x v="2"/>
    <s v="Leipzig"/>
    <s v="empty"/>
    <x v="0"/>
  </r>
  <r>
    <s v="Geographie für Kinder"/>
    <s v="Raff, Georg Christian"/>
    <s v="Historische Drucke; Kinder- und Jugendbücher; Geschichte / Ethnographie / Geographie; VD18 digital"/>
    <s v="Balz und Schramm"/>
    <x v="2"/>
    <s v="PPN803539444"/>
    <x v="1934"/>
    <s v="http://resolver.staatsbibliothek-berlin.de/SBB0001791300010000"/>
    <s v="ger"/>
    <s v="1787"/>
    <x v="2"/>
    <s v="Tübingen"/>
    <s v="empty"/>
    <x v="0"/>
  </r>
  <r>
    <s v="Predigten für Kinder von reiferm Alter"/>
    <s v="Sturm, Christoph Christian"/>
    <s v="Historische Drucke; Kinder- und Jugendbücher; Theologie; VD18 digital"/>
    <s v="Weidmann und Reich"/>
    <x v="1"/>
    <s v="PPN819571296"/>
    <x v="1935"/>
    <s v="http://resolver.staatsbibliothek-berlin.de/SBB0001948900000000"/>
    <s v="ger"/>
    <s v="1771"/>
    <x v="2"/>
    <s v="Leipzig"/>
    <s v="empty"/>
    <x v="0"/>
  </r>
  <r>
    <s v="Zusammenkünfte am Atlas"/>
    <s v="Guts Muths, Johann Christoph Friedrich"/>
    <s v="Kinder- und Jugendbücher; Historische Drucke; VD18 digital"/>
    <s v="Ettinger"/>
    <x v="2"/>
    <s v="PPN770962777"/>
    <x v="1936"/>
    <s v="http://resolver.staatsbibliothek-berlin.de/SBB00010A0D00010000"/>
    <s v="ger"/>
    <s v="1785"/>
    <x v="1"/>
    <s v="Gotha"/>
    <s v="empty"/>
    <x v="0"/>
  </r>
  <r>
    <s v="Zusammenkünfte am Atlas; zur Kenntniß der Länder, Völker und ihrer Sitten herausgegeben für die Jugend"/>
    <s v="Guts Muths, Johann Christoph Friedrich"/>
    <s v="Kinder- und Jugendbücher; VD18 digital; Historische Drucke"/>
    <s v="Ettinger"/>
    <x v="1"/>
    <s v="PPN770961363"/>
    <x v="1937"/>
    <s v="http://resolver.staatsbibliothek-berlin.de/SBB00010A0D00000000"/>
    <s v="ger"/>
    <s v="1785"/>
    <x v="1"/>
    <s v="Gotha"/>
    <s v="empty"/>
    <x v="0"/>
  </r>
  <r>
    <m/>
    <m/>
    <m/>
    <m/>
    <x v="5"/>
    <m/>
    <x v="1938"/>
    <m/>
    <m/>
    <m/>
    <x v="8"/>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0">
  <r>
    <x v="0"/>
    <s v="Buqcellos, ...; Blocquel, Simon"/>
    <s v="Kinder- und Jugendbücher; Historische Drucke"/>
    <s v="Delarue ;; Castiaux"/>
    <s v="monograph; text"/>
    <x v="0"/>
    <x v="0"/>
    <s v="http://resolver.staatsbibliothek-berlin.de/SBB0000F13000000000"/>
    <s v="fre"/>
    <s v="1816"/>
    <s v="WegehauptDigital"/>
    <s v="Paris; Lille"/>
    <s v="empty"/>
    <s v="no"/>
  </r>
  <r>
    <x v="1"/>
    <s v="Raff, Georg Christian"/>
    <s v="Kinder- und Jugendbücher; Historische Drucke"/>
    <s v="Sammer"/>
    <s v="monograph; text"/>
    <x v="1"/>
    <x v="1"/>
    <s v="http://resolver.staatsbibliothek-berlin.de/SBB0000E0AE00000000"/>
    <s v="ger"/>
    <s v="1846"/>
    <s v="WegehauptDigital"/>
    <s v="Wien"/>
    <s v="empty"/>
    <s v="no"/>
  </r>
  <r>
    <x v="2"/>
    <s v="Kranz, Wilhelm; Meyer, Max Wilhelm"/>
    <s v="Kinder- und Jugendbücher; Historische Drucke"/>
    <s v="Paetel"/>
    <s v="monograph; text"/>
    <x v="2"/>
    <x v="2"/>
    <s v="http://resolver.staatsbibliothek-berlin.de/SBB0000CFAB00000000"/>
    <s v="ger"/>
    <s v="1907"/>
    <s v="WegehauptDigital"/>
    <s v="Berlin"/>
    <s v="https://content.staatsbibliothek-berlin.de/dc/741297272.ocr.zip"/>
    <s v="yes"/>
  </r>
  <r>
    <x v="3"/>
    <s v="Barth, Ernst; Niederley, W."/>
    <s v="Kinder- und Jugendbücher; Historische Drucke"/>
    <s v="Velhagen &amp; Klasing"/>
    <s v="monograph; text"/>
    <x v="3"/>
    <x v="3"/>
    <s v="http://resolver.staatsbibliothek-berlin.de/SBB0000D59B00000000"/>
    <s v="ger"/>
    <s v="1882"/>
    <s v="WegehauptDigital"/>
    <s v="Bielefeld [u.a.]"/>
    <s v="https://content.staatsbibliothek-berlin.de/dc/745116574.ocr.zip"/>
    <s v="yes"/>
  </r>
  <r>
    <x v="4"/>
    <s v="Hermuth, Paul"/>
    <s v="Kinder- und Jugendbücher; Historische Drucke"/>
    <s v="Union Dt. Verl.-Gesellsch."/>
    <s v="monograph; text"/>
    <x v="4"/>
    <x v="4"/>
    <s v="http://resolver.staatsbibliothek-berlin.de/SBB0000D52F00000000"/>
    <s v="ger"/>
    <s v="1916"/>
    <s v="WegehauptDigital"/>
    <s v="Stuttgart [u.a.]"/>
    <s v="https://content.staatsbibliothek-berlin.de/dc/744069432.ocr.zip"/>
    <s v="yes"/>
  </r>
  <r>
    <x v="5"/>
    <s v="Schäffer, W."/>
    <s v="Kinder- und Jugendbücher; Historische Drucke"/>
    <s v="Oehmigke"/>
    <s v="monograph; text"/>
    <x v="5"/>
    <x v="5"/>
    <s v="http://resolver.staatsbibliothek-berlin.de/SBB0000D67F00000000"/>
    <s v="ger"/>
    <s v="1865"/>
    <s v="WegehauptDigital"/>
    <s v="Neu-Ruppin"/>
    <s v="https://content.staatsbibliothek-berlin.de/dc/745271243.ocr.zip"/>
    <s v="yes"/>
  </r>
  <r>
    <x v="6"/>
    <s v="Matzdorf, Paul"/>
    <s v="Kinder- und Jugendbücher"/>
    <s v="Strauch"/>
    <s v="monograph; text"/>
    <x v="6"/>
    <x v="6"/>
    <s v="http://resolver.staatsbibliothek-berlin.de/SBB0000D5AD00000000"/>
    <s v="ger"/>
    <s v="1910"/>
    <s v="WegehauptDigital"/>
    <s v="Leipzig"/>
    <s v="https://content.staatsbibliothek-berlin.de/dc/745123694.ocr.zip"/>
    <s v="yes"/>
  </r>
  <r>
    <x v="7"/>
    <s v="Tissandier, Gaston"/>
    <s v="Kinder- und Jugendbücher; Historische Drucke"/>
    <s v="Hachette"/>
    <s v="monograph; text"/>
    <x v="7"/>
    <x v="7"/>
    <s v="http://resolver.staatsbibliothek-berlin.de/SBB0000D68300000000"/>
    <s v="fre"/>
    <s v="1880"/>
    <s v="WegehauptDigital"/>
    <s v="Paris"/>
    <s v="https://content.staatsbibliothek-berlin.de/dc/745272312.ocr.zip"/>
    <s v="yes"/>
  </r>
  <r>
    <x v="8"/>
    <m/>
    <s v="Kinder- und Jugendbücher; Historische Drucke"/>
    <s v="Voigt"/>
    <s v="monograph; text"/>
    <x v="8"/>
    <x v="8"/>
    <s v="http://resolver.staatsbibliothek-berlin.de/SBB0000F1B700000000"/>
    <s v="ger"/>
    <s v="1822"/>
    <s v="WegehauptDigital"/>
    <s v="Nordhausen; Sondershausen"/>
    <s v="empty"/>
    <s v="no"/>
  </r>
  <r>
    <x v="9"/>
    <s v="Wagner, Hermann"/>
    <s v="Kinder- und Jugendbücher"/>
    <s v="Spamer"/>
    <s v="monograph; text"/>
    <x v="9"/>
    <x v="9"/>
    <s v="http://resolver.staatsbibliothek-berlin.de/SBB0000D31400000000"/>
    <s v="ger"/>
    <s v="1878"/>
    <s v="WegehauptDigital"/>
    <s v="Leipzig"/>
    <s v="https://content.staatsbibliothek-berlin.de/dc/743675703.ocr.zip"/>
    <s v="yes"/>
  </r>
  <r>
    <x v="10"/>
    <s v="Weller, Hermine"/>
    <s v="Kinder- und Jugendbücher"/>
    <s v="Fischer"/>
    <s v="monograph; text"/>
    <x v="10"/>
    <x v="10"/>
    <s v="http://resolver.staatsbibliothek-berlin.de/SBB0000D65A00000000"/>
    <s v="ger"/>
    <s v="1910"/>
    <s v="WegehauptDigital"/>
    <s v="Dresden"/>
    <s v="https://content.staatsbibliothek-berlin.de/dc/745213553.ocr.zip"/>
    <s v="yes"/>
  </r>
  <r>
    <x v="11"/>
    <s v="Wagner, Hermann"/>
    <s v="Kinder- und Jugendbücher"/>
    <s v="Spamer"/>
    <s v="monograph; text"/>
    <x v="11"/>
    <x v="11"/>
    <s v="http://resolver.staatsbibliothek-berlin.de/SBB0000D2AA00000000"/>
    <s v="ger"/>
    <s v="1877"/>
    <s v="WegehauptDigital"/>
    <s v="Leipzig"/>
    <s v="https://content.staatsbibliothek-berlin.de/dc/74270906X.ocr.zip"/>
    <s v="yes"/>
  </r>
  <r>
    <x v="12"/>
    <m/>
    <s v="Kinder- und Jugendbücher; Historische Drucke"/>
    <s v="Meisel"/>
    <s v="monograph; text"/>
    <x v="12"/>
    <x v="12"/>
    <s v="http://resolver.staatsbibliothek-berlin.de/SBB0000D6A800000000"/>
    <s v="ger"/>
    <s v="1876"/>
    <s v="WegehauptDigital"/>
    <s v="Leipzig; Herisau; Stuttgart"/>
    <s v="https://content.staatsbibliothek-berlin.de/dc/745432069.ocr.zip"/>
    <s v="yes"/>
  </r>
  <r>
    <x v="13"/>
    <s v="Raff, Georg Christian"/>
    <s v="Kinder- und Jugendbücher; Historische Drucke"/>
    <m/>
    <s v="monograph; text"/>
    <x v="13"/>
    <x v="13"/>
    <s v="http://resolver.staatsbibliothek-berlin.de/SBB0000F8A900000000"/>
    <s v="ger"/>
    <s v="1802"/>
    <s v="WegehauptDigital"/>
    <s v="Frankfurt; Leipzig"/>
    <s v="empty"/>
    <s v="no"/>
  </r>
  <r>
    <x v="14"/>
    <s v="Hausius, Karl Gottlob"/>
    <s v="Kinder- und Jugendbücher; Historische Drucke"/>
    <s v="Voß"/>
    <s v="monograph; text"/>
    <x v="14"/>
    <x v="14"/>
    <s v="http://resolver.staatsbibliothek-berlin.de/SBB0000ED8900000000"/>
    <s v="ger"/>
    <s v="1807"/>
    <s v="WegehauptDigital"/>
    <s v="Leipzig"/>
    <s v="empty"/>
    <s v="no"/>
  </r>
  <r>
    <x v="15"/>
    <m/>
    <s v="Kinder- und Jugendbücher"/>
    <s v="Voigt"/>
    <s v="monograph; text"/>
    <x v="15"/>
    <x v="15"/>
    <s v="http://resolver.staatsbibliothek-berlin.de/SBB0001031A00000000"/>
    <s v="ger"/>
    <s v="1817"/>
    <s v="WegehauptDigital"/>
    <s v="Sondershausen"/>
    <s v="empty"/>
    <s v="no"/>
  </r>
  <r>
    <x v="16"/>
    <s v="Schneider, Oskar; Claudius, W.; Leutemann, H.; Mützel, G.; Seidel, C. F."/>
    <s v="Kinder- und Jugendbücher"/>
    <s v="Meinhold"/>
    <s v="monograph; text"/>
    <x v="16"/>
    <x v="16"/>
    <s v="http://resolver.staatsbibliothek-berlin.de/SBB0000D4C500000000"/>
    <s v="ger"/>
    <s v="1885"/>
    <s v="WegehauptDigital"/>
    <s v="Dresden"/>
    <s v="https://content.staatsbibliothek-berlin.de/dc/743969359.ocr.zip"/>
    <s v="yes"/>
  </r>
  <r>
    <x v="17"/>
    <s v="Thomas, Louis"/>
    <s v="Kinder- und Jugendbücher; Historische Drucke"/>
    <s v="Spamer"/>
    <s v="monograph; text"/>
    <x v="17"/>
    <x v="17"/>
    <s v="http://resolver.staatsbibliothek-berlin.de/SBB0000EBC100000000"/>
    <s v="ger"/>
    <s v="1860"/>
    <s v="WegehauptDigital"/>
    <s v="Leipzig"/>
    <s v="https://content.staatsbibliothek-berlin.de/dc/756689090.ocr.zip"/>
    <s v="yes"/>
  </r>
  <r>
    <x v="18"/>
    <s v="Abendroth, Carl"/>
    <s v="Kinder- und Jugendbücher"/>
    <s v="Baensch"/>
    <s v="monograph; text"/>
    <x v="18"/>
    <x v="18"/>
    <s v="http://resolver.staatsbibliothek-berlin.de/SBB0000D51E00000000"/>
    <s v="ger"/>
    <s v="1870"/>
    <s v="WegehauptDigital"/>
    <s v="Leipzig"/>
    <s v="https://content.staatsbibliothek-berlin.de/dc/744053714.ocr.zip"/>
    <s v="yes"/>
  </r>
  <r>
    <x v="19"/>
    <s v="Formey, Jean-Henri-Samuel"/>
    <s v="Kinder- und Jugendbücher; Historische Drucke"/>
    <s v="Horvath"/>
    <s v="monograph; text"/>
    <x v="19"/>
    <x v="19"/>
    <s v="http://resolver.staatsbibliothek-berlin.de/SBB0000EE5000000000"/>
    <s v="fre"/>
    <s v="1803"/>
    <s v="WegehauptDigital"/>
    <s v="Potsdam"/>
    <s v="empty"/>
    <s v="no"/>
  </r>
  <r>
    <x v="20"/>
    <m/>
    <s v="Kinder- und Jugendbücher"/>
    <m/>
    <s v="monograph; text"/>
    <x v="20"/>
    <x v="20"/>
    <s v="http://resolver.staatsbibliothek-berlin.de/SBB000102A700000000"/>
    <s v="ger"/>
    <s v="1860"/>
    <s v="WegehauptDigital"/>
    <s v="[S.l.]"/>
    <s v="https://content.staatsbibliothek-berlin.de/dc/770079113.ocr.zip"/>
    <s v="yes"/>
  </r>
  <r>
    <x v="21"/>
    <s v="Davithis, H."/>
    <s v="Kinder- und Jugendbücher; Historische Drucke"/>
    <s v="Enßlin und Laiblin"/>
    <s v="monograph; text"/>
    <x v="21"/>
    <x v="21"/>
    <s v="http://resolver.staatsbibliothek-berlin.de/SBB0000D5C100000000"/>
    <s v="ger"/>
    <s v="1905"/>
    <s v="WegehauptDigital"/>
    <s v="Reutlingen"/>
    <s v="https://content.staatsbibliothek-berlin.de/dc/745127495.ocr.zip"/>
    <s v="yes"/>
  </r>
  <r>
    <x v="22"/>
    <s v="Gscheidlen, Emanuel"/>
    <s v="Kinder- und Jugendbücher; Historische Drucke"/>
    <s v="Teubner"/>
    <s v="monograph; text"/>
    <x v="22"/>
    <x v="22"/>
    <s v="http://resolver.staatsbibliothek-berlin.de/SBB0000D59F00000000"/>
    <s v="ger"/>
    <s v="1912"/>
    <s v="WegehauptDigital"/>
    <s v="Berlin; Leipzig"/>
    <s v="https://content.staatsbibliothek-berlin.de/dc/745118615.ocr.zip"/>
    <s v="yes"/>
  </r>
  <r>
    <x v="23"/>
    <s v="Hintze, Eduard"/>
    <s v="Kinder- und Jugendbücher"/>
    <s v="Spamer"/>
    <s v="monograph; text"/>
    <x v="23"/>
    <x v="23"/>
    <s v="http://resolver.staatsbibliothek-berlin.de/SBB0000D1BE00000000"/>
    <s v="ger"/>
    <s v="1885"/>
    <s v="WegehauptDigital"/>
    <s v="Leipzig, Berlin"/>
    <s v="https://content.staatsbibliothek-berlin.de/dc/742493695.ocr.zip"/>
    <s v="yes"/>
  </r>
  <r>
    <x v="24"/>
    <s v="Hoffmann, Friedrich"/>
    <s v="Kinder- und Jugendbücher; Historische Drucke"/>
    <s v="Schmidt &amp; Spring; Lithographische Anstalt von Engelhorn und Hochdanz"/>
    <s v="monograph; text"/>
    <x v="24"/>
    <x v="24"/>
    <s v="http://resolver.staatsbibliothek-berlin.de/SBB0000EE1D00000000"/>
    <s v="ger"/>
    <s v="1844"/>
    <s v="WegehauptDigital"/>
    <s v="Stuttgart; Stuttgart"/>
    <s v="empty"/>
    <s v="no"/>
  </r>
  <r>
    <x v="25"/>
    <s v="Wagner, Hermann"/>
    <s v="Kinder- und Jugendbücher"/>
    <s v="Hoffmann"/>
    <s v="monograph; text"/>
    <x v="25"/>
    <x v="25"/>
    <s v="http://resolver.staatsbibliothek-berlin.de/SBB0001049700000000"/>
    <s v="ger"/>
    <s v="1870"/>
    <s v="WegehauptDigital"/>
    <s v="Stuttgart"/>
    <s v="https://content.staatsbibliothek-berlin.de/dc/770457983.ocr.zip"/>
    <s v="yes"/>
  </r>
  <r>
    <x v="26"/>
    <s v="Schubert, Gotthilf Heinrich"/>
    <s v="Kinder- und Jugendbücher; Historische Drucke"/>
    <s v="Weber"/>
    <s v="monograph; text"/>
    <x v="26"/>
    <x v="26"/>
    <s v="http://resolver.staatsbibliothek-berlin.de/SBB0000E3CF00000000"/>
    <s v="ger"/>
    <s v="1832"/>
    <s v="WegehauptDigital"/>
    <s v="München"/>
    <s v="empty"/>
    <s v="no"/>
  </r>
  <r>
    <x v="27"/>
    <s v="Rockstroh, Heinrich"/>
    <s v="Kinder- und Jugendbücher; Historische Drucke"/>
    <s v="Wittich"/>
    <s v="monograph; text"/>
    <x v="27"/>
    <x v="27"/>
    <s v="http://resolver.staatsbibliothek-berlin.de/SBB0000F1B600000000"/>
    <s v="ger"/>
    <s v="1819"/>
    <s v="WegehauptDigital"/>
    <s v="Berlin"/>
    <s v="empty"/>
    <s v="no"/>
  </r>
  <r>
    <x v="28"/>
    <s v="Hoffmann, Julius; Hosemann, Theodor"/>
    <s v="Kinder- und Jugendbücher"/>
    <s v="Trewendt"/>
    <s v="monograph; text"/>
    <x v="28"/>
    <x v="28"/>
    <s v="http://resolver.staatsbibliothek-berlin.de/SBB00010A6400000000"/>
    <s v="ger"/>
    <s v="1858"/>
    <s v="WegehauptDigital"/>
    <s v="Breslau"/>
    <s v="https://content.staatsbibliothek-berlin.de/dc/771014600.ocr.zip"/>
    <s v="yes"/>
  </r>
  <r>
    <x v="29"/>
    <s v="Lachmann, Fr. H. A.; Lindner, Friedrich Wilhelm"/>
    <s v="Kinder- und Jugendbücher; Historische Drucke"/>
    <s v="Oehme &amp; Müller"/>
    <s v="monograph; text"/>
    <x v="29"/>
    <x v="29"/>
    <s v="http://resolver.staatsbibliothek-berlin.de/SBB000104A200000000"/>
    <s v="ger"/>
    <s v="1840"/>
    <s v="WegehauptDigital"/>
    <s v="Braunschweig"/>
    <s v="empty"/>
    <s v="no"/>
  </r>
  <r>
    <x v="30"/>
    <m/>
    <s v="Kinder- und Jugendbücher; Historische Drucke"/>
    <m/>
    <s v="monograph; text"/>
    <x v="30"/>
    <x v="30"/>
    <s v="http://resolver.staatsbibliothek-berlin.de/SBB0000D5D100000000"/>
    <s v="ger"/>
    <m/>
    <s v="WegehauptDigital"/>
    <m/>
    <s v="https://content.staatsbibliothek-berlin.de/dc/74513548X.ocr.zip"/>
    <s v="yes"/>
  </r>
  <r>
    <x v="31"/>
    <s v="Werlich, August Karl Friedrich"/>
    <s v="Kinder- und Jugendbücher; Historische Drucke"/>
    <s v="Juniussische Buchhandlung"/>
    <s v="monograph; text"/>
    <x v="31"/>
    <x v="31"/>
    <s v="http://resolver.staatsbibliothek-berlin.de/SBB0000EB7900000000"/>
    <s v="ger"/>
    <s v="1804"/>
    <s v="WegehauptDigital"/>
    <s v="Leipzig"/>
    <s v="empty"/>
    <s v="no"/>
  </r>
  <r>
    <x v="32"/>
    <s v="Albertus, D. J. C."/>
    <s v="Kinder- und Jugendbücher"/>
    <s v="Kaiser"/>
    <s v="monograph; text"/>
    <x v="32"/>
    <x v="32"/>
    <s v="http://resolver.staatsbibliothek-berlin.de/SBB0001555D00000000"/>
    <s v="ger"/>
    <s v="1830"/>
    <s v="WegehauptDigital"/>
    <s v="Grätz"/>
    <s v="empty"/>
    <s v="no"/>
  </r>
  <r>
    <x v="33"/>
    <s v="Uihlein, Joseph"/>
    <s v="Kinder- und Jugendbücher; Historische Drucke"/>
    <s v="Andreä"/>
    <s v="monograph; text"/>
    <x v="33"/>
    <x v="33"/>
    <s v="http://resolver.staatsbibliothek-berlin.de/SBB0001033900000000"/>
    <s v="ger"/>
    <s v="1810"/>
    <s v="WegehauptDigital"/>
    <s v="Frankfurt am Main"/>
    <s v="empty"/>
    <s v="no"/>
  </r>
  <r>
    <x v="34"/>
    <s v="Kolb, Christian Friedrich August; Martin, F."/>
    <s v="Kinder- und Jugendbücher; Historische Drucke"/>
    <s v="Schmidt &amp; Spring"/>
    <s v="monograph; text"/>
    <x v="34"/>
    <x v="34"/>
    <s v="http://resolver.staatsbibliothek-berlin.de/SBB0000CFA500000000"/>
    <s v="ger"/>
    <s v="1880"/>
    <s v="WegehauptDigital"/>
    <s v="Stuttgart"/>
    <s v="https://content.staatsbibliothek-berlin.de/dc/741294397.ocr.zip"/>
    <s v="yes"/>
  </r>
  <r>
    <x v="35"/>
    <m/>
    <s v="Kinder- und Jugendbücher; Historische Drucke"/>
    <s v="Hahn; Schmidt"/>
    <s v="monograph; text"/>
    <x v="35"/>
    <x v="35"/>
    <s v="http://resolver.staatsbibliothek-berlin.de/SBB0001070300000000"/>
    <s v="ger"/>
    <s v="1901"/>
    <s v="WegehauptDigital"/>
    <s v="Leipzig; Leipzig"/>
    <s v="https://content.staatsbibliothek-berlin.de/dc/770851347.ocr.zip"/>
    <s v="yes"/>
  </r>
  <r>
    <x v="36"/>
    <s v="Maukisch, Heinrich Eduard"/>
    <s v="Kinder- und Jugendbücher; Historische Drucke"/>
    <s v="Fischer u. Fuchs"/>
    <s v="monograph; text"/>
    <x v="36"/>
    <x v="36"/>
    <s v="http://resolver.staatsbibliothek-berlin.de/SBB0000F00A00000000"/>
    <s v="ger"/>
    <s v="1835"/>
    <s v="WegehauptDigital"/>
    <s v="Leipzig"/>
    <s v="empty"/>
    <s v="no"/>
  </r>
  <r>
    <x v="37"/>
    <s v="Nečaev, A. P."/>
    <s v="Kinder- und Jugendbücher"/>
    <s v="Lukovnikov"/>
    <s v="monograph; text"/>
    <x v="37"/>
    <x v="37"/>
    <s v="http://resolver.staatsbibliothek-berlin.de/SBB0000D0A100000000"/>
    <s v="rus"/>
    <s v="1911"/>
    <s v="WegehauptDigital"/>
    <s v="Spb. [St. Petersburg]"/>
    <s v="https://content.staatsbibliothek-berlin.de/dc/742094227.ocr.zip"/>
    <s v="yes"/>
  </r>
  <r>
    <x v="38"/>
    <s v="Flinzer, Fedor"/>
    <s v="Kinder- und Jugendbücher; Historische Drucke"/>
    <s v="Focke"/>
    <s v="monograph; text"/>
    <x v="38"/>
    <x v="38"/>
    <s v="http://resolver.staatsbibliothek-berlin.de/SBB0000D6F200000000"/>
    <s v="ger"/>
    <s v="1864"/>
    <s v="WegehauptDigital"/>
    <s v="Chemnitz"/>
    <s v="https://content.staatsbibliothek-berlin.de/dc/745597041.ocr.zip"/>
    <s v="yes"/>
  </r>
  <r>
    <x v="39"/>
    <s v="Ruhkopf, Julie"/>
    <s v="Kinder- und Jugendbücher; Historische Drucke"/>
    <s v="Flemming"/>
    <s v="monograph; text"/>
    <x v="39"/>
    <x v="39"/>
    <s v="http://resolver.staatsbibliothek-berlin.de/SBB0000D85700000000"/>
    <s v="ger"/>
    <s v="1861"/>
    <s v="WegehauptDigital"/>
    <s v="Glogau"/>
    <s v="https://content.staatsbibliothek-berlin.de/dc/74623791X.ocr.zip"/>
    <s v="yes"/>
  </r>
  <r>
    <x v="40"/>
    <s v="Ramberg, H.; Boettger, G.; Dassel, Chr."/>
    <s v="Kinder- und Jugendbücher"/>
    <s v="Brüder Hahn"/>
    <s v="monograph; text"/>
    <x v="40"/>
    <x v="40"/>
    <s v="http://resolver.staatsbibliothek-berlin.de/SBB0000DBD600000000"/>
    <s v="ger"/>
    <s v="1816"/>
    <s v="WegehauptDigital"/>
    <s v="Hannover"/>
    <s v="empty"/>
    <s v="no"/>
  </r>
  <r>
    <x v="41"/>
    <m/>
    <s v="Kinder- und Jugendbücher"/>
    <s v="Orr"/>
    <s v="monograph; text"/>
    <x v="41"/>
    <x v="41"/>
    <s v="http://resolver.staatsbibliothek-berlin.de/SBB0000D7DD00000000"/>
    <s v="eng"/>
    <s v="1883"/>
    <s v="WegehauptDigital"/>
    <s v="Springfield, Mass."/>
    <s v="https://content.staatsbibliothek-berlin.de/dc/746034628.ocr.zip"/>
    <s v="yes"/>
  </r>
  <r>
    <x v="42"/>
    <s v="Bürkner, Hugo; Kloss, Moritz"/>
    <s v="Kinder- und Jugendbücher"/>
    <s v="Schönfeld"/>
    <s v="monograph; text"/>
    <x v="42"/>
    <x v="42"/>
    <s v="http://resolver.staatsbibliothek-berlin.de/SBB000104D400000000"/>
    <s v="ger"/>
    <s v="1862"/>
    <s v="WegehauptDigital"/>
    <s v="Dresden"/>
    <s v="https://content.staatsbibliothek-berlin.de/dc/770493564.ocr.zip"/>
    <s v="yes"/>
  </r>
  <r>
    <x v="43"/>
    <s v="Reinhardt, Aug.; Reinhardt, V."/>
    <s v="Kinder- und Jugendbücher"/>
    <s v="Kaufmann"/>
    <s v="monograph; text"/>
    <x v="43"/>
    <x v="43"/>
    <s v="http://resolver.staatsbibliothek-berlin.de/SBB0000CFF400000000"/>
    <s v="ger"/>
    <s v="1880"/>
    <s v="WegehauptDigital"/>
    <s v="Dresden"/>
    <s v="https://content.staatsbibliothek-berlin.de/dc/741360802.ocr.zip"/>
    <s v="yes"/>
  </r>
  <r>
    <x v="44"/>
    <s v="Schäffer, C.; Hampson, William"/>
    <s v="Kinder- und Jugendbücher"/>
    <s v="Teubner"/>
    <s v="monograph; text"/>
    <x v="44"/>
    <x v="44"/>
    <s v="http://resolver.staatsbibliothek-berlin.de/SBB0000D04500000000"/>
    <s v="ger"/>
    <s v="1908"/>
    <s v="WegehauptDigital"/>
    <s v="Leipzig; Berlin"/>
    <s v="https://content.staatsbibliothek-berlin.de/dc/741671417.ocr.zip"/>
    <s v="yes"/>
  </r>
  <r>
    <x v="45"/>
    <s v="Moshamer, Joseph A."/>
    <s v="Kinder- und Jugendbücher"/>
    <s v="Im Verl. der k. k. Schulbücher-Verschleiß-Administration"/>
    <s v="monograph; text"/>
    <x v="45"/>
    <x v="45"/>
    <s v="http://resolver.staatsbibliothek-berlin.de/SBB0001037500000000"/>
    <s v="ger"/>
    <s v="1844"/>
    <s v="WegehauptDigital"/>
    <s v="Wien"/>
    <s v="empty"/>
    <s v="no"/>
  </r>
  <r>
    <x v="46"/>
    <s v="Schwindrazheim, O.; Kraepelin, Karl"/>
    <s v="Kinder- und Jugendbücher"/>
    <s v="Teubner"/>
    <s v="monograph; text"/>
    <x v="46"/>
    <x v="46"/>
    <s v="http://resolver.staatsbibliothek-berlin.de/SBB0000D0DF00000000"/>
    <s v="ger"/>
    <s v="1901"/>
    <s v="WegehauptDigital"/>
    <s v="Leipzig"/>
    <s v="https://content.staatsbibliothek-berlin.de/dc/742265854.ocr.zip"/>
    <s v="yes"/>
  </r>
  <r>
    <x v="47"/>
    <s v="Viktoria &lt; Großbritannien, Königin&gt;; Parley, Peter"/>
    <s v="Kinder- und Jugendbücher; Historische Drucke"/>
    <s v="Tilt"/>
    <s v="monograph; text"/>
    <x v="47"/>
    <x v="47"/>
    <s v="http://resolver.staatsbibliothek-berlin.de/SBB0001262E00000000"/>
    <s v="eng"/>
    <s v="1839"/>
    <s v="WegehauptDigital"/>
    <s v="London"/>
    <s v="empty"/>
    <s v="no"/>
  </r>
  <r>
    <x v="48"/>
    <s v="Poscharsky, Christian Friedrich"/>
    <s v="Kinder- und Jugendbücher; Historische Drucke"/>
    <s v="Friese"/>
    <s v="monograph; text"/>
    <x v="48"/>
    <x v="48"/>
    <s v="http://resolver.staatsbibliothek-berlin.de/SBB0000F96300000000"/>
    <s v="ger"/>
    <s v="1810"/>
    <s v="WegehauptDigital"/>
    <s v="Pirna"/>
    <s v="empty"/>
    <s v="no"/>
  </r>
  <r>
    <x v="49"/>
    <s v="Kerndörffer, Heinrich August"/>
    <s v="Kinder- und Jugendbücher; Historische Drucke"/>
    <s v="Cnobloch"/>
    <s v="monograph; text"/>
    <x v="49"/>
    <x v="49"/>
    <s v="http://resolver.staatsbibliothek-berlin.de/SBB0000EF3700000000"/>
    <s v="ger"/>
    <s v="1840"/>
    <s v="WegehauptDigital"/>
    <s v="Leipzig"/>
    <s v="empty"/>
    <s v="no"/>
  </r>
  <r>
    <x v="50"/>
    <s v="Thomas, Louis"/>
    <s v="Kinder- und Jugendbücher; Historische Drucke"/>
    <s v="Spamer"/>
    <s v="monograph; text"/>
    <x v="50"/>
    <x v="50"/>
    <s v="http://resolver.staatsbibliothek-berlin.de/SBB0000F2BB00000000"/>
    <s v="ger"/>
    <s v="1852"/>
    <s v="WegehauptDigital"/>
    <s v="Leipzig"/>
    <s v="https://content.staatsbibliothek-berlin.de/dc/767132297.ocr.zip"/>
    <s v="yes"/>
  </r>
  <r>
    <x v="51"/>
    <m/>
    <s v="Kinder- und Jugendbücher; Historische Drucke"/>
    <s v="Simpkin [u.a.]"/>
    <s v="monograph; text"/>
    <x v="51"/>
    <x v="51"/>
    <s v="http://resolver.staatsbibliothek-berlin.de/SBB0000D5D600000000"/>
    <s v="eng"/>
    <s v="1871"/>
    <s v="WegehauptDigital"/>
    <s v="London"/>
    <s v="https://content.staatsbibliothek-berlin.de/dc/745137695.ocr.zip"/>
    <s v="yes"/>
  </r>
  <r>
    <x v="52"/>
    <m/>
    <s v="Kinder- und Jugendbücher"/>
    <s v="Rücker]"/>
    <s v="monograph; text"/>
    <x v="52"/>
    <x v="52"/>
    <s v="http://resolver.staatsbibliothek-berlin.de/SBB0001055A00000000"/>
    <s v="ger"/>
    <s v="1808"/>
    <s v="WegehauptDigital"/>
    <s v="[Berlin"/>
    <s v="empty"/>
    <s v="no"/>
  </r>
  <r>
    <x v="1"/>
    <s v="Meyer, F. A. A.; Raff, Georg Christian"/>
    <s v="Kinder- und Jugendbücher; Historische Drucke"/>
    <s v="Dieterich"/>
    <s v="monograph; text"/>
    <x v="53"/>
    <x v="53"/>
    <s v="http://resolver.staatsbibliothek-berlin.de/SBB0000F96900000000"/>
    <s v="ger"/>
    <s v="1827"/>
    <s v="WegehauptDigital"/>
    <s v="Göttingen"/>
    <s v="empty"/>
    <s v="no"/>
  </r>
  <r>
    <x v="53"/>
    <s v="Löffler, Henriette; Bimbach, Julie"/>
    <s v="Kinder- und Jugendbücher"/>
    <s v="Schreiber"/>
    <s v="monograph; text"/>
    <x v="54"/>
    <x v="54"/>
    <s v="http://resolver.staatsbibliothek-berlin.de/SBB0000F8A000000000"/>
    <s v="ger"/>
    <s v="1885"/>
    <s v="WegehauptDigital"/>
    <s v="Eßlingen"/>
    <s v="https://content.staatsbibliothek-berlin.de/dc/769117392.ocr.zip"/>
    <s v="yes"/>
  </r>
  <r>
    <x v="54"/>
    <m/>
    <s v="Kinder- und Jugendbücher; Historische Drucke"/>
    <s v="Groß"/>
    <s v="monograph; text"/>
    <x v="55"/>
    <x v="55"/>
    <s v="http://resolver.staatsbibliothek-berlin.de/SBB0000E42300000000"/>
    <s v="ger"/>
    <s v="1805"/>
    <s v="WegehauptDigital"/>
    <s v="Halberstadt"/>
    <s v="empty"/>
    <s v="no"/>
  </r>
  <r>
    <x v="55"/>
    <s v="Schubert, Ferdinand; Schubert, Carl"/>
    <s v="Kinder- und Jugendbücher; Historische Drucke"/>
    <s v="Sallmayer"/>
    <s v="monograph; text"/>
    <x v="56"/>
    <x v="56"/>
    <s v="http://resolver.staatsbibliothek-berlin.de/SBB0000E14B00000000"/>
    <s v="ger"/>
    <s v="1856"/>
    <s v="WegehauptDigital"/>
    <s v="Wien"/>
    <s v="https://content.staatsbibliothek-berlin.de/dc/749885149.ocr.zip"/>
    <s v="yes"/>
  </r>
  <r>
    <x v="56"/>
    <s v="Löwicke, Robert"/>
    <s v="Kinder- und Jugendbücher; Historische Drucke"/>
    <s v="Flemming"/>
    <s v="monograph; text"/>
    <x v="57"/>
    <x v="57"/>
    <s v="http://resolver.staatsbibliothek-berlin.de/SBB0000D71400000000"/>
    <s v="ger"/>
    <s v="1887"/>
    <s v="WegehauptDigital"/>
    <s v="Glogau"/>
    <s v="https://content.staatsbibliothek-berlin.de/dc/745605478.ocr.zip"/>
    <s v="yes"/>
  </r>
  <r>
    <x v="57"/>
    <s v="Bernhardi, Elisabeth Eleonore"/>
    <s v="Kinder- und Jugendbücher"/>
    <m/>
    <s v="monograph; text"/>
    <x v="58"/>
    <x v="58"/>
    <s v="http://resolver.staatsbibliothek-berlin.de/SBB0001074200000000"/>
    <s v="ger"/>
    <s v="1817"/>
    <s v="WegehauptDigital"/>
    <s v="[Freiberg]"/>
    <s v="empty"/>
    <s v="no"/>
  </r>
  <r>
    <x v="58"/>
    <m/>
    <s v="Kinder- und Jugendbücher"/>
    <s v="Campe"/>
    <s v="monograph; text"/>
    <x v="59"/>
    <x v="59"/>
    <s v="http://resolver.staatsbibliothek-berlin.de/SBB0001046000000000"/>
    <s v="ger"/>
    <s v="1820"/>
    <s v="WegehauptDigital"/>
    <s v="Nürnberg"/>
    <s v="empty"/>
    <s v="no"/>
  </r>
  <r>
    <x v="59"/>
    <m/>
    <s v="Kinder- und Jugendbücher; Historische Drucke"/>
    <s v="Hendel"/>
    <s v="monograph; text"/>
    <x v="60"/>
    <x v="60"/>
    <s v="http://resolver.staatsbibliothek-berlin.de/SBB0000D21A00000000"/>
    <s v="ger"/>
    <s v="1862"/>
    <s v="WegehauptDigital"/>
    <s v="Halle"/>
    <s v="https://content.staatsbibliothek-berlin.de/dc/742562549.ocr.zip"/>
    <s v="yes"/>
  </r>
  <r>
    <x v="60"/>
    <s v="Wagner, H."/>
    <s v="Kinder- und Jugendbücher"/>
    <s v="Spamer"/>
    <s v="monograph; text"/>
    <x v="61"/>
    <x v="61"/>
    <s v="http://resolver.staatsbibliothek-berlin.de/SBB0000D30500000000"/>
    <s v="ger"/>
    <s v="1866"/>
    <s v="WegehauptDigital"/>
    <s v="Leipzig"/>
    <s v="https://content.staatsbibliothek-berlin.de/dc/74364154X.ocr.zip"/>
    <s v="yes"/>
  </r>
  <r>
    <x v="61"/>
    <m/>
    <s v="Kinder- und Jugendbücher; Historische Drucke"/>
    <m/>
    <s v="monograph; text"/>
    <x v="62"/>
    <x v="62"/>
    <s v="http://resolver.staatsbibliothek-berlin.de/SBB0000F01000000000"/>
    <s v="ger"/>
    <s v="1830"/>
    <s v="WegehauptDigital"/>
    <s v="[S.l.]"/>
    <s v="empty"/>
    <s v="no"/>
  </r>
  <r>
    <x v="62"/>
    <s v="Schwindrazheim, O.; Kraepelin, Karl"/>
    <s v="Kinder- und Jugendbücher"/>
    <s v="Teubner"/>
    <s v="monograph; text"/>
    <x v="63"/>
    <x v="63"/>
    <s v="http://resolver.staatsbibliothek-berlin.de/SBB0000D0EF00000000"/>
    <s v="ger"/>
    <s v="1901"/>
    <s v="WegehauptDigital"/>
    <s v="Leipzig"/>
    <s v="https://content.staatsbibliothek-berlin.de/dc/742297330.ocr.zip"/>
    <s v="yes"/>
  </r>
  <r>
    <x v="63"/>
    <s v="Hoffmann, W."/>
    <s v="Kinder- und Jugendbücher"/>
    <s v="Nitzschke"/>
    <s v="monograph; text"/>
    <x v="64"/>
    <x v="64"/>
    <s v="http://resolver.staatsbibliothek-berlin.de/SBB0000D2F600000000"/>
    <s v="ger"/>
    <s v="1862"/>
    <s v="WegehauptDigital"/>
    <s v="Stuttgart"/>
    <s v="https://content.staatsbibliothek-berlin.de/dc/743630491.ocr.zip"/>
    <s v="yes"/>
  </r>
  <r>
    <x v="64"/>
    <s v="Kirchhoff, Johann; Reichenbach, A. B."/>
    <s v="Kinder- und Jugendbücher"/>
    <s v="Kretzschmar"/>
    <s v="monograph; text"/>
    <x v="65"/>
    <x v="65"/>
    <s v="http://resolver.staatsbibliothek-berlin.de/SBB0001057F00000000"/>
    <s v="ger"/>
    <s v="1848"/>
    <s v="WegehauptDigital"/>
    <s v="Leipzig"/>
    <s v="empty"/>
    <s v="no"/>
  </r>
  <r>
    <x v="65"/>
    <s v="Geissler, ...; Boettger, Gottlieb; Maukisch, Heinrich Eduard"/>
    <s v="Kinder- und Jugendbücher; Historische Drucke"/>
    <s v="Taubert"/>
    <s v="monograph; text"/>
    <x v="66"/>
    <x v="66"/>
    <s v="http://resolver.staatsbibliothek-berlin.de/SBB00010A6800000000"/>
    <s v="ger"/>
    <s v="1836"/>
    <s v="WegehauptDigital"/>
    <s v="Leipzig"/>
    <s v="empty"/>
    <s v="no"/>
  </r>
  <r>
    <x v="66"/>
    <s v="Breitschwert, W."/>
    <s v="Kinder- und Jugendbücher"/>
    <s v="Hoffmann &lt;Thienemann&gt;"/>
    <s v="monograph; text"/>
    <x v="67"/>
    <x v="67"/>
    <s v="http://resolver.staatsbibliothek-berlin.de/SBB0000D6B000000000"/>
    <s v="ger"/>
    <s v="1875"/>
    <s v="WegehauptDigital"/>
    <s v="Stuttgart"/>
    <s v="https://content.staatsbibliothek-berlin.de/dc/745436269.ocr.zip"/>
    <s v="yes"/>
  </r>
  <r>
    <x v="67"/>
    <s v="Schmidhammer, Arpad; Holst, Adolf"/>
    <s v="Kinder- und Jugendbücher"/>
    <s v="Scholz"/>
    <s v="monograph; text"/>
    <x v="68"/>
    <x v="68"/>
    <s v="http://resolver.staatsbibliothek-berlin.de/SBB000104A500000000"/>
    <s v="ger"/>
    <s v="1913"/>
    <s v="WegehauptDigital"/>
    <s v="Mainz"/>
    <s v="https://content.staatsbibliothek-berlin.de/dc/770464904.ocr.zip"/>
    <s v="yes"/>
  </r>
  <r>
    <x v="68"/>
    <s v="Gerstenberg, Karl"/>
    <s v="Kinder- und Jugendbücher"/>
    <s v="Schreiber"/>
    <s v="monograph; text"/>
    <x v="69"/>
    <x v="69"/>
    <s v="http://resolver.staatsbibliothek-berlin.de/SBB0000D6AE00000000"/>
    <s v="ger"/>
    <s v="1878"/>
    <s v="WegehauptDigital"/>
    <s v="Eßlingen"/>
    <s v="https://content.staatsbibliothek-berlin.de/dc/745435734.ocr.zip"/>
    <s v="yes"/>
  </r>
  <r>
    <x v="69"/>
    <s v="Beumer, Philipp Jakob"/>
    <s v="Kinder- und Jugendbücher; Historische Drucke"/>
    <s v="Bagel"/>
    <s v="monograph; text"/>
    <x v="70"/>
    <x v="70"/>
    <s v="http://resolver.staatsbibliothek-berlin.de/SBB000104E500000000"/>
    <s v="ger"/>
    <s v="1850"/>
    <s v="WegehauptDigital"/>
    <s v="Wesel"/>
    <s v="https://content.staatsbibliothek-berlin.de/dc/770507050.ocr.zip"/>
    <s v="yes"/>
  </r>
  <r>
    <x v="70"/>
    <s v="Lereboullet, Auguste"/>
    <s v="Kinder- und Jugendbücher; Historische Drucke"/>
    <s v="Derivaux"/>
    <s v="monograph; text"/>
    <x v="71"/>
    <x v="71"/>
    <s v="http://resolver.staatsbibliothek-berlin.de/SBB0000E19400000000"/>
    <s v="fre"/>
    <s v="1860"/>
    <s v="WegehauptDigital"/>
    <s v="Strasbourg"/>
    <s v="https://content.staatsbibliothek-berlin.de/dc/749918349.ocr.zip"/>
    <s v="yes"/>
  </r>
  <r>
    <x v="71"/>
    <s v="Mann, Gustav"/>
    <s v="Kinder- und Jugendbücher; Historische Drucke"/>
    <s v="Schweizerbart"/>
    <s v="monograph; text"/>
    <x v="72"/>
    <x v="72"/>
    <s v="http://resolver.staatsbibliothek-berlin.de/SBB0000ECEC00000000"/>
    <s v="ger"/>
    <s v="1857"/>
    <s v="WegehauptDigital"/>
    <s v="Stuttgart"/>
    <s v="https://content.staatsbibliothek-berlin.de/dc/757120954.ocr.zip"/>
    <s v="yes"/>
  </r>
  <r>
    <x v="72"/>
    <m/>
    <s v="Kinder- und Jugendbücher"/>
    <s v="Schreiber &amp; Schill"/>
    <s v="monograph; text"/>
    <x v="73"/>
    <x v="73"/>
    <s v="http://resolver.staatsbibliothek-berlin.de/SBB0001039700000000"/>
    <s v="ger"/>
    <s v="1855"/>
    <s v="WegehauptDigital"/>
    <s v="Stuttgart [u.a.]"/>
    <s v="https://content.staatsbibliothek-berlin.de/dc/770201407.ocr.zip"/>
    <s v="yes"/>
  </r>
  <r>
    <x v="73"/>
    <s v="Gailer, Jacob E.; Comenius, Johann Amos"/>
    <s v="Kinder- und Jugendbücher; Historische Drucke"/>
    <s v="Mäcken"/>
    <s v="monograph; text"/>
    <x v="74"/>
    <x v="74"/>
    <s v="http://resolver.staatsbibliothek-berlin.de/SBB0000F20600000000"/>
    <s v="eng"/>
    <s v="1835"/>
    <s v="WegehauptDigital"/>
    <s v="Reutlingen"/>
    <s v="empty"/>
    <s v="no"/>
  </r>
  <r>
    <x v="74"/>
    <s v="Barth, Christian Gottlob"/>
    <s v="Kinder- und Jugendbücher"/>
    <s v="Vereinsbuchhandl. [usw.]"/>
    <s v="monograph; text"/>
    <x v="75"/>
    <x v="75"/>
    <s v="http://resolver.staatsbibliothek-berlin.de/SBB0000D35E00000000"/>
    <s v="ger"/>
    <s v="1874"/>
    <s v="WegehauptDigital"/>
    <s v="Calw"/>
    <s v="https://content.staatsbibliothek-berlin.de/dc/743860241.ocr.zip"/>
    <s v="yes"/>
  </r>
  <r>
    <x v="75"/>
    <s v="Schwarz, Eduard"/>
    <s v="Kinder- und Jugendbücher; Historische Drucke"/>
    <s v="Balz"/>
    <s v="monograph; text"/>
    <x v="76"/>
    <x v="76"/>
    <s v="http://resolver.staatsbibliothek-berlin.de/SBB00010A1100000000"/>
    <s v="ger"/>
    <s v="1836"/>
    <s v="WegehauptDigital"/>
    <s v="Stuttgart"/>
    <s v="empty"/>
    <s v="no"/>
  </r>
  <r>
    <x v="76"/>
    <s v="Steinbeck, Christoph Gottlieb"/>
    <s v="Kinder- und Jugendbücher; Historische Drucke; VD18 digital"/>
    <s v="Steinbeck; Fleischer"/>
    <s v="monograph; text"/>
    <x v="77"/>
    <x v="77"/>
    <s v="http://resolver.staatsbibliothek-berlin.de/SBB0000F0B200000000"/>
    <s v="ger"/>
    <s v="1792"/>
    <s v="WegehauptDigital; VD18 digital"/>
    <s v="Langenberg ohnweit Gera; Leipzig"/>
    <s v="empty"/>
    <s v="no"/>
  </r>
  <r>
    <x v="77"/>
    <s v="Schubert, Gotthilf Heinrich; Hochstetter, Christian Ferdinand"/>
    <s v="Kinder- und Jugendbücher; Historische Drucke"/>
    <s v="Schreiber"/>
    <s v="monograph; text"/>
    <x v="78"/>
    <x v="78"/>
    <s v="http://resolver.staatsbibliothek-berlin.de/SBB0000E16800000000"/>
    <s v="fre"/>
    <s v="1865"/>
    <s v="WegehauptDigital"/>
    <s v="Eßlingen a. N."/>
    <s v="https://content.staatsbibliothek-berlin.de/dc/749900172.ocr.zip"/>
    <s v="yes"/>
  </r>
  <r>
    <x v="78"/>
    <m/>
    <s v="Kinder- und Jugendbücher; Historische Drucke"/>
    <s v="Zeh"/>
    <s v="monograph; text"/>
    <x v="79"/>
    <x v="79"/>
    <s v="http://resolver.staatsbibliothek-berlin.de/SBB0000EA8E00000000"/>
    <s v="ger"/>
    <s v="1846"/>
    <s v="WegehauptDigital"/>
    <s v="Nürnberg"/>
    <s v="empty"/>
    <s v="no"/>
  </r>
  <r>
    <x v="79"/>
    <s v="Eitner, Gustav"/>
    <s v="Kinder- und Jugendbücher"/>
    <s v="Voigtländer"/>
    <s v="monograph; text"/>
    <x v="80"/>
    <x v="80"/>
    <s v="http://resolver.staatsbibliothek-berlin.de/SBB0000D64600000000"/>
    <s v="ger"/>
    <s v="1890"/>
    <s v="WegehauptDigital"/>
    <s v="Kreuznach [u.a.]"/>
    <s v="https://content.staatsbibliothek-berlin.de/dc/745185738.ocr.zip"/>
    <s v="yes"/>
  </r>
  <r>
    <x v="80"/>
    <s v="Schertel, Sigmund"/>
    <s v="Kinder- und Jugendbücher; Historische Drucke"/>
    <s v="Union Dt. Verlagsges."/>
    <s v="monograph; text"/>
    <x v="81"/>
    <x v="81"/>
    <s v="http://resolver.staatsbibliothek-berlin.de/SBB0000CFB500000000"/>
    <s v="ger"/>
    <s v="1900"/>
    <s v="WegehauptDigital"/>
    <s v="Stuttgart [u.a.]"/>
    <s v="https://content.staatsbibliothek-berlin.de/dc/741301490.ocr.zip"/>
    <s v="yes"/>
  </r>
  <r>
    <x v="1"/>
    <s v="Lippold, Georg Heinrich Christian; Funke, Carl Philipp"/>
    <s v="Kinder- und Jugendbücher; Historische Drucke"/>
    <s v="Kummer"/>
    <s v="monograph; text"/>
    <x v="82"/>
    <x v="82"/>
    <s v="http://resolver.staatsbibliothek-berlin.de/SBB0000F99B00000000"/>
    <s v="ger"/>
    <s v="1827"/>
    <s v="WegehauptDigital"/>
    <s v="Leipzig"/>
    <s v="empty"/>
    <s v="no"/>
  </r>
  <r>
    <x v="81"/>
    <s v="Ortleb, Alexander"/>
    <s v="Kinder- und Jugendbücher; Historische Drucke"/>
    <s v="Linser"/>
    <s v="monograph; text"/>
    <x v="83"/>
    <x v="83"/>
    <s v="http://resolver.staatsbibliothek-berlin.de/SBB0000D75C00000000"/>
    <s v="ger"/>
    <s v="1897"/>
    <s v="WegehauptDigital"/>
    <s v="Pankow-Berlin"/>
    <s v="https://content.staatsbibliothek-berlin.de/dc/745827632.ocr.zip"/>
    <s v="yes"/>
  </r>
  <r>
    <x v="82"/>
    <s v="Hofmann, Ernst"/>
    <s v="Kinder- und Jugendbücher"/>
    <s v="Hoffmann"/>
    <s v="monograph; text"/>
    <x v="84"/>
    <x v="84"/>
    <s v="http://resolver.staatsbibliothek-berlin.de/SBB0000F8B000000000"/>
    <s v="ger"/>
    <s v="1883"/>
    <s v="WegehauptDigital"/>
    <s v="Stuttgart"/>
    <s v="https://content.staatsbibliothek-berlin.de/dc/769120490.ocr.zip"/>
    <s v="yes"/>
  </r>
  <r>
    <x v="83"/>
    <s v="Schubert, Gotthilf Heinrich"/>
    <s v="Kinder- und Jugendbücher; Historische Drucke"/>
    <s v="Schreiber &amp; Schill"/>
    <s v="monograph; text"/>
    <x v="85"/>
    <x v="85"/>
    <s v="http://resolver.staatsbibliothek-berlin.de/SBB0000F82200000000"/>
    <s v="ger"/>
    <s v="1849"/>
    <s v="WegehauptDigital"/>
    <s v="Eßlingen; Stuttgart"/>
    <s v="empty"/>
    <s v="no"/>
  </r>
  <r>
    <x v="84"/>
    <s v="Ramberg, Heinrich; Jury, Wilhelm; Schasler, Max"/>
    <s v="Kinder- und Jugendbücher; Historische Drucke"/>
    <s v="Hasselberg"/>
    <s v="monograph; text"/>
    <x v="86"/>
    <x v="86"/>
    <s v="http://resolver.staatsbibliothek-berlin.de/SBB0000E15200000000"/>
    <s v="ger"/>
    <s v="1853"/>
    <s v="WegehauptDigital"/>
    <s v="Berlin"/>
    <s v="https://content.staatsbibliothek-berlin.de/dc/749886765.ocr.zip"/>
    <s v="yes"/>
  </r>
  <r>
    <x v="85"/>
    <s v="Horny, Konrad; Glatz, Jakob"/>
    <s v="Kinder- und Jugendbücher; Historische Drucke"/>
    <s v="Frommann"/>
    <s v="monograph; text"/>
    <x v="87"/>
    <x v="87"/>
    <s v="http://resolver.staatsbibliothek-berlin.de/SBB0000F81F00000000"/>
    <s v="ger"/>
    <s v="1803"/>
    <s v="WegehauptDigital"/>
    <s v="Jena"/>
    <s v="empty"/>
    <s v="no"/>
  </r>
  <r>
    <x v="86"/>
    <s v="Mittenzwey, L."/>
    <s v="Kinder- und Jugendbücher"/>
    <s v="Merseburger"/>
    <s v="monograph; text"/>
    <x v="88"/>
    <x v="88"/>
    <s v="http://resolver.staatsbibliothek-berlin.de/SBB0000D5E900000000"/>
    <s v="ger"/>
    <s v="1887"/>
    <s v="WegehauptDigital"/>
    <s v="Leipzig"/>
    <s v="https://content.staatsbibliothek-berlin.de/dc/745139965.ocr.zip"/>
    <s v="yes"/>
  </r>
  <r>
    <x v="87"/>
    <s v="Lory, G.; Burgdorfer, D.; Meisner, Friedrich"/>
    <s v="Kinder- und Jugendbücher"/>
    <s v="Burgdorfer"/>
    <s v="volume; text"/>
    <x v="89"/>
    <x v="89"/>
    <s v="http://resolver.staatsbibliothek-berlin.de/SBB000109F000020000"/>
    <s v="ger"/>
    <s v="1821"/>
    <s v="WegehauptDigital"/>
    <s v="Bern"/>
    <s v="empty"/>
    <s v="no"/>
  </r>
  <r>
    <x v="88"/>
    <m/>
    <s v="Kinder- und Jugendbücher; Historische Drucke"/>
    <s v="Goedsche"/>
    <s v="volume; text"/>
    <x v="90"/>
    <x v="90"/>
    <s v="http://resolver.staatsbibliothek-berlin.de/SBB0000EF8800020000"/>
    <s v="ger"/>
    <s v="1840"/>
    <s v="WegehauptDigital"/>
    <s v="Meissen"/>
    <s v="empty"/>
    <s v="no"/>
  </r>
  <r>
    <x v="89"/>
    <s v="Höpfner, Adolf Friedrich"/>
    <s v="Kinder- und Jugendbücher"/>
    <s v="Keyser"/>
    <s v="volume; text"/>
    <x v="91"/>
    <x v="91"/>
    <s v="http://resolver.staatsbibliothek-berlin.de/SBB0000DB6F00020000"/>
    <s v="ger"/>
    <s v="1804"/>
    <s v="WegehauptDigital"/>
    <s v="Erfurt"/>
    <s v="empty"/>
    <s v="no"/>
  </r>
  <r>
    <x v="90"/>
    <s v="Blasche, Bernhard Heinrich"/>
    <s v="Kinder- und Jugendbücher"/>
    <s v="Wilmans"/>
    <s v="volume; text"/>
    <x v="92"/>
    <x v="92"/>
    <s v="http://resolver.staatsbibliothek-berlin.de/SBB0001038200010000"/>
    <s v="ger"/>
    <s v="1804"/>
    <s v="WegehauptDigital"/>
    <s v="Frankfurt am Mayn"/>
    <s v="empty"/>
    <s v="no"/>
  </r>
  <r>
    <x v="91"/>
    <s v="Hirschmann, C. A."/>
    <s v="Kinder- und Jugendbücher"/>
    <s v="Tauchnitz"/>
    <s v="volume; text"/>
    <x v="93"/>
    <x v="93"/>
    <s v="http://resolver.staatsbibliothek-berlin.de/SBB0001568700050000"/>
    <s v="ger"/>
    <s v="1805"/>
    <s v="WegehauptDigital"/>
    <s v="Leipzig"/>
    <s v="empty"/>
    <s v="no"/>
  </r>
  <r>
    <x v="92"/>
    <s v="Poppe, Johann Heinrich Moritz"/>
    <s v="Kinder- und Jugendbücher; Historische Drucke"/>
    <s v="Wilmans"/>
    <s v="volume; text"/>
    <x v="94"/>
    <x v="94"/>
    <s v="http://resolver.staatsbibliothek-berlin.de/SBB0000D8D300010000"/>
    <s v="ger"/>
    <s v="1821"/>
    <s v="WegehauptDigital"/>
    <s v="Frankfurt am Main"/>
    <s v="empty"/>
    <s v="no"/>
  </r>
  <r>
    <x v="93"/>
    <s v="Hochstetter, Christian Ferdinand; Gebauer, Christian August"/>
    <s v="Kinder- und Jugendbücher; Historische Drucke"/>
    <s v="Löflund"/>
    <s v="volume; text"/>
    <x v="95"/>
    <x v="95"/>
    <s v="http://resolver.staatsbibliothek-berlin.de/SBB0000F85900010000"/>
    <s v="ger"/>
    <s v="1829"/>
    <s v="WegehauptDigital"/>
    <s v="Stuttgart"/>
    <s v="empty"/>
    <s v="no"/>
  </r>
  <r>
    <x v="94"/>
    <s v="Richter, Theodor Friedrich Maximilian"/>
    <s v="Kinder- und Jugendbücher"/>
    <s v="Arnold"/>
    <s v="volume; text"/>
    <x v="96"/>
    <x v="96"/>
    <s v="http://resolver.staatsbibliothek-berlin.de/SBB000155EB00090000"/>
    <s v="ger"/>
    <s v="1829"/>
    <s v="WegehauptDigital"/>
    <s v="Dresden"/>
    <s v="empty"/>
    <s v="no"/>
  </r>
  <r>
    <x v="95"/>
    <s v="Vieth, Gerhard Ulrich Anton"/>
    <s v="Kinder- und Jugendbücher; Historische Drucke"/>
    <s v="Barth"/>
    <s v="volume; text"/>
    <x v="97"/>
    <x v="97"/>
    <s v="http://resolver.staatsbibliothek-berlin.de/SBB0000E47700000000"/>
    <s v="ger"/>
    <s v="1801"/>
    <s v="WegehauptDigital"/>
    <s v="Leipzig"/>
    <s v="empty"/>
    <s v="no"/>
  </r>
  <r>
    <x v="96"/>
    <s v="Lauckhard, Carl F."/>
    <s v="Kinder- und Jugendbücher"/>
    <s v="Günther"/>
    <s v="volume; text"/>
    <x v="98"/>
    <x v="98"/>
    <s v="http://resolver.staatsbibliothek-berlin.de/SBB0000D82E00010000"/>
    <s v="ger"/>
    <s v="1872"/>
    <s v="WegehauptDigital"/>
    <s v="Leipzig"/>
    <s v="https://content.staatsbibliothek-berlin.de/dc/746212909.ocr.zip"/>
    <s v="yes"/>
  </r>
  <r>
    <x v="97"/>
    <s v="Reichenbach, Anton Benedikt; Klotz, Carl"/>
    <s v="Kinder- und Jugendbücher; Historische Drucke"/>
    <s v="Spamer"/>
    <s v="volume; text"/>
    <x v="99"/>
    <x v="99"/>
    <s v="http://resolver.staatsbibliothek-berlin.de/SBB0000D16100020000"/>
    <s v="ger"/>
    <s v="1873"/>
    <s v="WegehauptDigital"/>
    <s v="Leipzig"/>
    <s v="https://content.staatsbibliothek-berlin.de/dc/742433056.ocr.zip"/>
    <s v="yes"/>
  </r>
  <r>
    <x v="90"/>
    <s v="Blasche, Bernhard Heinrich"/>
    <s v="Kinder- und Jugendbücher"/>
    <s v="Friedrich Wilmans"/>
    <s v="volume; text"/>
    <x v="100"/>
    <x v="100"/>
    <s v="http://resolver.staatsbibliothek-berlin.de/SBB0001038200020000"/>
    <s v="ger"/>
    <s v="1806"/>
    <s v="WegehauptDigital"/>
    <s v="Frankfurt am Mayn"/>
    <s v="empty"/>
    <s v="no"/>
  </r>
  <r>
    <x v="98"/>
    <s v="Schäffer, Daniel F."/>
    <s v="Kinder- und Jugendbücher"/>
    <s v="Oehmigke"/>
    <s v="volume; text"/>
    <x v="101"/>
    <x v="101"/>
    <s v="http://resolver.staatsbibliothek-berlin.de/SBB0001554600040000"/>
    <s v="ger"/>
    <s v="1806"/>
    <s v="WegehauptDigital"/>
    <s v="Berlin"/>
    <s v="empty"/>
    <s v="no"/>
  </r>
  <r>
    <x v="99"/>
    <s v="Reichlin-Meldegg, Adolfine"/>
    <s v="Kinder- und Jugendbücher; Historische Drucke"/>
    <s v="Huttler"/>
    <s v="volume; text"/>
    <x v="102"/>
    <x v="102"/>
    <s v="http://resolver.staatsbibliothek-berlin.de/SBB0001037700030000"/>
    <s v="ger"/>
    <s v="1884"/>
    <s v="WegehauptDigital"/>
    <s v="München"/>
    <s v="https://content.staatsbibliothek-berlin.de/dc/770197698.ocr.zip"/>
    <s v="yes"/>
  </r>
  <r>
    <x v="91"/>
    <s v="Hirschmann, C. A."/>
    <s v="Kinder- und Jugendbücher"/>
    <s v="Tauchnitz"/>
    <s v="volume; text"/>
    <x v="103"/>
    <x v="103"/>
    <s v="http://resolver.staatsbibliothek-berlin.de/SBB0001568700010000"/>
    <s v="ger"/>
    <s v="1802"/>
    <s v="WegehauptDigital"/>
    <s v="Leipzig"/>
    <s v="empty"/>
    <s v="no"/>
  </r>
  <r>
    <x v="100"/>
    <m/>
    <s v="Kinder- und Jugendbücher"/>
    <s v="Winter"/>
    <s v="volume; text"/>
    <x v="104"/>
    <x v="104"/>
    <s v="http://resolver.staatsbibliothek-berlin.de/SBB0000804F00020000"/>
    <s v="ita"/>
    <s v="1765"/>
    <s v="WegehauptDigital"/>
    <s v="Berlin"/>
    <s v="empty"/>
    <s v="no"/>
  </r>
  <r>
    <x v="101"/>
    <s v="Vogel, Christian Friedrich"/>
    <s v="Kinder- und Jugendbücher; Historische Drucke"/>
    <s v="Vogel"/>
    <s v="volume; text"/>
    <x v="105"/>
    <x v="105"/>
    <s v="http://resolver.staatsbibliothek-berlin.de/SBB0000F95100030000"/>
    <s v="ger"/>
    <s v="1827"/>
    <s v="WegehauptDigital"/>
    <s v="Leipzig"/>
    <s v="empty"/>
    <s v="no"/>
  </r>
  <r>
    <x v="102"/>
    <s v="Reichenbach, Anton Benedikt; Müller, Karl; Klotz, Carl"/>
    <s v="Kinder- und Jugendbücher; Historische Drucke"/>
    <s v="Spamer"/>
    <s v="volume; text"/>
    <x v="106"/>
    <x v="106"/>
    <s v="http://resolver.staatsbibliothek-berlin.de/SBB0000D16100010000"/>
    <s v="ger"/>
    <s v="1873"/>
    <s v="WegehauptDigital"/>
    <s v="Leipzig"/>
    <s v="https://content.staatsbibliothek-berlin.de/dc/742430650.ocr.zip"/>
    <s v="yes"/>
  </r>
  <r>
    <x v="103"/>
    <s v="Pieper, G. R.; Dressel, A.; Thomas, Louis"/>
    <s v="Kinder- und Jugendbücher; Historische Drucke"/>
    <s v="Spamer"/>
    <s v="volume; text"/>
    <x v="107"/>
    <x v="107"/>
    <s v="http://resolver.staatsbibliothek-berlin.de/SBB0000D5A200010000"/>
    <s v="ger"/>
    <s v="1907"/>
    <s v="WegehauptDigital"/>
    <s v="Leipzig"/>
    <s v="https://content.staatsbibliothek-berlin.de/dc/745122019.ocr.zip"/>
    <s v="yes"/>
  </r>
  <r>
    <x v="104"/>
    <s v="Bilfinger, C. F."/>
    <s v="Kinder- und Jugendbücher; Historische Drucke"/>
    <s v="Osiander"/>
    <s v="volume; text"/>
    <x v="108"/>
    <x v="108"/>
    <s v="http://resolver.staatsbibliothek-berlin.de/SBB00010AB300010000"/>
    <s v="ger"/>
    <s v="1827"/>
    <s v="WegehauptDigital"/>
    <s v="Tübingen"/>
    <s v="empty"/>
    <s v="no"/>
  </r>
  <r>
    <x v="105"/>
    <s v="Heyse, Johann Christian August"/>
    <s v="Kinder- und Jugendbücher"/>
    <s v="Hoffmann"/>
    <s v="volume; text"/>
    <x v="109"/>
    <x v="109"/>
    <s v="http://resolver.staatsbibliothek-berlin.de/SBB000102A100020000"/>
    <s v="ger"/>
    <s v="1801"/>
    <s v="WegehauptDigital"/>
    <s v="Hamburg"/>
    <s v="empty"/>
    <s v="no"/>
  </r>
  <r>
    <x v="106"/>
    <s v="Schley, J. Y.; Pluche, Noël Antoine"/>
    <s v="Kinder- und Jugendbücher; Historische Drucke"/>
    <s v="Neaulme"/>
    <s v="volume; text"/>
    <x v="110"/>
    <x v="110"/>
    <s v="http://resolver.staatsbibliothek-berlin.de/SBB0000E5C000070000"/>
    <s v="fre"/>
    <s v="1746"/>
    <s v="WegehauptDigital"/>
    <s v="La Haye"/>
    <s v="https://content.staatsbibliothek-berlin.de/dc/751746126.ocr.zip"/>
    <s v="yes"/>
  </r>
  <r>
    <x v="95"/>
    <s v="Vieth, Gerhard Ulrich Anton"/>
    <s v="Kinder- und Jugendbücher; Historische Drucke"/>
    <s v="Barth"/>
    <s v="volume; text"/>
    <x v="111"/>
    <x v="111"/>
    <s v="http://resolver.staatsbibliothek-berlin.de/SBB0000E47900000000"/>
    <s v="ger"/>
    <s v="1802"/>
    <s v="WegehauptDigital"/>
    <s v="Leipzig"/>
    <s v="empty"/>
    <s v="no"/>
  </r>
  <r>
    <x v="107"/>
    <s v="LeBas, J. P.; Pluche, Noel A."/>
    <s v="Kinder- und Jugendbücher; Historische Drucke"/>
    <s v="Estienne"/>
    <s v="volume; text"/>
    <x v="112"/>
    <x v="112"/>
    <s v="http://resolver.staatsbibliothek-berlin.de/SBB0000EB9B00030000"/>
    <s v="fre"/>
    <s v="1770"/>
    <s v="WegehauptDigital"/>
    <s v="Paris"/>
    <s v="empty"/>
    <s v="no"/>
  </r>
  <r>
    <x v="95"/>
    <s v="Vieth, Gerhard Ulrich Anton"/>
    <s v="Kinder- und Jugendbücher; Historische Drucke"/>
    <s v="Barth"/>
    <s v="volume; text"/>
    <x v="113"/>
    <x v="113"/>
    <s v="http://resolver.staatsbibliothek-berlin.de/SBB0000E46B00000000"/>
    <s v="ger"/>
    <s v="1798"/>
    <s v="WegehauptDigital"/>
    <s v="Leipzig"/>
    <s v="empty"/>
    <s v="no"/>
  </r>
  <r>
    <x v="108"/>
    <s v="Neumann, Gustav Friedrich Ludwig"/>
    <s v="Kinder- und Jugendbücher; Historische Drucke"/>
    <s v="Plahn"/>
    <s v="volume; text"/>
    <x v="114"/>
    <x v="114"/>
    <s v="http://resolver.staatsbibliothek-berlin.de/SBB0000F69D00010000"/>
    <s v="ger"/>
    <s v="1834"/>
    <s v="WegehauptDigital"/>
    <s v="Berlin"/>
    <s v="empty"/>
    <s v="no"/>
  </r>
  <r>
    <x v="109"/>
    <s v="Smith, Thomas; Antoine, A.; Alyon, Pierre Philippe"/>
    <s v="Kinder- und Jugendbücher; Historische Drucke"/>
    <s v="Bellavoine"/>
    <s v="volume; text"/>
    <x v="115"/>
    <x v="115"/>
    <s v="http://resolver.staatsbibliothek-berlin.de/SBB0000E26400000000"/>
    <s v="fre"/>
    <s v="1830"/>
    <s v="WegehauptDigital"/>
    <s v="Paris"/>
    <s v="empty"/>
    <s v="no"/>
  </r>
  <r>
    <x v="110"/>
    <s v="Poppe, Johann Heinrich Moritz"/>
    <s v="Kinder- und Jugendbücher; Historische Drucke"/>
    <s v="Wilmans"/>
    <s v="volume; text"/>
    <x v="116"/>
    <x v="116"/>
    <s v="http://resolver.staatsbibliothek-berlin.de/SBB0000D8D300040000"/>
    <s v="ger"/>
    <s v="1816"/>
    <s v="WegehauptDigital"/>
    <s v="Frankfurt a. M."/>
    <s v="empty"/>
    <s v="no"/>
  </r>
  <r>
    <x v="95"/>
    <s v="Vieth, Gerhard Ulrich Anton"/>
    <s v="Kinder- und Jugendbücher; Historische Drucke"/>
    <s v="Barth"/>
    <s v="volume; text"/>
    <x v="117"/>
    <x v="117"/>
    <s v="http://resolver.staatsbibliothek-berlin.de/SBB0000E46300010000"/>
    <s v="ger"/>
    <s v="1798"/>
    <s v="WegehauptDigital"/>
    <s v="Leipzig"/>
    <s v="empty"/>
    <s v="no"/>
  </r>
  <r>
    <x v="111"/>
    <s v="Jauffret, ..."/>
    <s v="Kinder- und Jugendbücher"/>
    <s v="Gädicke"/>
    <s v="volume; text"/>
    <x v="118"/>
    <x v="118"/>
    <s v="http://resolver.staatsbibliothek-berlin.de/SBB00010A2B00050000"/>
    <s v="ger"/>
    <s v="1802"/>
    <s v="WegehauptDigital"/>
    <s v="Weimar"/>
    <s v="empty"/>
    <s v="no"/>
  </r>
  <r>
    <x v="112"/>
    <s v="Richter, Theodor Friedrich Maximilian"/>
    <s v="Kinder- und Jugendbücher"/>
    <s v="Arnold"/>
    <s v="volume; text"/>
    <x v="119"/>
    <x v="119"/>
    <s v="http://resolver.staatsbibliothek-berlin.de/SBB0001556300070000"/>
    <s v="ger"/>
    <s v="1831"/>
    <s v="WegehauptDigital"/>
    <s v="Dresden [u.a.]"/>
    <s v="empty"/>
    <s v="no"/>
  </r>
  <r>
    <x v="113"/>
    <s v="Poppe, Johann Heinrich Moritz"/>
    <s v="Kinder- und Jugendbücher; Historische Drucke"/>
    <s v="Wilmans"/>
    <s v="volume; text"/>
    <x v="120"/>
    <x v="120"/>
    <s v="http://resolver.staatsbibliothek-berlin.de/SBB0000D8D300050000"/>
    <s v="ger"/>
    <s v="1815"/>
    <s v="WegehauptDigital"/>
    <s v="Frankfurt a. M."/>
    <s v="empty"/>
    <s v="no"/>
  </r>
  <r>
    <x v="114"/>
    <s v="Lauckhard, Carl F."/>
    <s v="Kinder- und Jugendbücher; Historische Drucke"/>
    <s v="Voigt &amp; Günther"/>
    <s v="volume; text"/>
    <x v="121"/>
    <x v="121"/>
    <s v="http://resolver.staatsbibliothek-berlin.de/SBB0000D82E00030000"/>
    <s v="ger"/>
    <s v="1857"/>
    <s v="WegehauptDigital"/>
    <s v="Leipzig"/>
    <s v="https://content.staatsbibliothek-berlin.de/dc/77034819X.ocr.zip"/>
    <s v="yes"/>
  </r>
  <r>
    <x v="115"/>
    <s v="Poratzky, Leopold; Meynier, Johann Heinrich"/>
    <s v="Kinder- und Jugendbücher; Historische Drucke"/>
    <s v="Cnobloch"/>
    <s v="volume; text"/>
    <x v="122"/>
    <x v="122"/>
    <s v="http://resolver.staatsbibliothek-berlin.de/SBB00010A5800010000"/>
    <s v="ger"/>
    <s v="1826"/>
    <s v="WegehauptDigital"/>
    <s v="Leipzig"/>
    <s v="empty"/>
    <s v="no"/>
  </r>
  <r>
    <x v="116"/>
    <s v="Bertin, Théodor Pierre"/>
    <s v="Kinder- und Jugendbücher; Historische Drucke"/>
    <s v="Imprimerie De Brasseur Ainé"/>
    <s v="volume; text"/>
    <x v="123"/>
    <x v="123"/>
    <s v="http://resolver.staatsbibliothek-berlin.de/SBB0000EBFE00010000"/>
    <s v="fre"/>
    <s v="1810"/>
    <s v="WegehauptDigital"/>
    <s v="Paris"/>
    <s v="empty"/>
    <s v="no"/>
  </r>
  <r>
    <x v="117"/>
    <s v="Hoffmann, C. W."/>
    <s v="Kinder- und Jugendbücher"/>
    <s v="Meißner"/>
    <s v="volume; text"/>
    <x v="124"/>
    <x v="124"/>
    <s v="http://resolver.staatsbibliothek-berlin.de/SBB0001566B00010000"/>
    <s v="ger"/>
    <s v="1848"/>
    <s v="WegehauptDigital"/>
    <s v="Leipzig"/>
    <s v="empty"/>
    <s v="no"/>
  </r>
  <r>
    <x v="95"/>
    <s v="Vieth, Gerhard Ulrich Anton"/>
    <s v="Kinder- und Jugendbücher; Historische Drucke"/>
    <s v="Barth"/>
    <s v="volume; text"/>
    <x v="125"/>
    <x v="125"/>
    <s v="http://resolver.staatsbibliothek-berlin.de/SBB0000E46300050000"/>
    <s v="ger"/>
    <s v="1806"/>
    <s v="WegehauptDigital"/>
    <s v="Leipzig"/>
    <s v="empty"/>
    <s v="no"/>
  </r>
  <r>
    <x v="100"/>
    <m/>
    <s v="Kinder- und Jugendbücher"/>
    <s v="Winter"/>
    <s v="volume; text"/>
    <x v="126"/>
    <x v="126"/>
    <s v="http://resolver.staatsbibliothek-berlin.de/SBB0000804F00010000"/>
    <s v="ita"/>
    <s v="1761"/>
    <s v="WegehauptDigital"/>
    <s v="Berlin"/>
    <s v="empty"/>
    <s v="no"/>
  </r>
  <r>
    <x v="118"/>
    <s v="Richter, Theodor Friedrich Maximilian"/>
    <s v="Kinder- und Jugendbücher"/>
    <s v="Arnold"/>
    <s v="volume; text"/>
    <x v="127"/>
    <x v="127"/>
    <s v="http://resolver.staatsbibliothek-berlin.de/SBB0001556300030000"/>
    <s v="ger"/>
    <s v="1831"/>
    <s v="WegehauptDigital"/>
    <s v="Dresden [u.a.]"/>
    <s v="empty"/>
    <s v="no"/>
  </r>
  <r>
    <x v="119"/>
    <s v="Pluche, Noël Antoine"/>
    <s v="Kinder- und Jugendbücher; Historische Drucke"/>
    <s v="Neaulme"/>
    <s v="volume; text"/>
    <x v="128"/>
    <x v="128"/>
    <s v="http://resolver.staatsbibliothek-berlin.de/SBB0000E5C000080000"/>
    <s v="fre"/>
    <s v="1746"/>
    <s v="WegehauptDigital"/>
    <s v="La Haye"/>
    <s v="empty"/>
    <s v="no"/>
  </r>
  <r>
    <x v="120"/>
    <s v="Richter, Theodor Friedrich Maximilian"/>
    <s v="Kinder- und Jugendbücher"/>
    <s v="Arnold"/>
    <s v="volume; text"/>
    <x v="129"/>
    <x v="129"/>
    <s v="http://resolver.staatsbibliothek-berlin.de/SBB000155EB00060000"/>
    <s v="ger"/>
    <s v="1826"/>
    <s v="WegehauptDigital"/>
    <s v="Dresden"/>
    <s v="empty"/>
    <s v="no"/>
  </r>
  <r>
    <x v="121"/>
    <s v="Richter, Theodor Friedrich Maximilian"/>
    <s v="Kinder- und Jugendbücher"/>
    <s v="Arnold"/>
    <s v="volume; text"/>
    <x v="130"/>
    <x v="130"/>
    <s v="http://resolver.staatsbibliothek-berlin.de/SBB00015563000A0000"/>
    <s v="ger"/>
    <s v="1831"/>
    <s v="WegehauptDigital"/>
    <s v="Dresden [u.a.]"/>
    <s v="empty"/>
    <s v="no"/>
  </r>
  <r>
    <x v="122"/>
    <s v="Poppe, Johann Heinrich Moritz"/>
    <s v="Kinder- und Jugendbücher; Historische Drucke"/>
    <s v="Wilmans"/>
    <s v="volume; text"/>
    <x v="131"/>
    <x v="131"/>
    <s v="http://resolver.staatsbibliothek-berlin.de/SBB0000D8D300020000"/>
    <s v="ger"/>
    <s v="1818"/>
    <s v="WegehauptDigital"/>
    <s v="Frankfurt am Main"/>
    <s v="empty"/>
    <s v="no"/>
  </r>
  <r>
    <x v="91"/>
    <s v="Hirschmann, C. A."/>
    <s v="Kinder- und Jugendbücher"/>
    <s v="Tauchnitz"/>
    <s v="volume; text"/>
    <x v="132"/>
    <x v="132"/>
    <s v="http://resolver.staatsbibliothek-berlin.de/SBB0001568700040000"/>
    <s v="ger"/>
    <s v="1805"/>
    <s v="WegehauptDigital"/>
    <s v="Leipzig"/>
    <s v="empty"/>
    <s v="no"/>
  </r>
  <r>
    <x v="95"/>
    <s v="Vieth, Gerhard Ulrich Anton"/>
    <s v="Kinder- und Jugendbücher; Historische Drucke"/>
    <s v="Barth"/>
    <s v="volume; text"/>
    <x v="133"/>
    <x v="133"/>
    <s v="http://resolver.staatsbibliothek-berlin.de/SBB0000E46300060000"/>
    <s v="ger"/>
    <s v="1808"/>
    <s v="WegehauptDigital"/>
    <s v="Leipzig"/>
    <s v="empty"/>
    <s v="no"/>
  </r>
  <r>
    <x v="115"/>
    <s v="Meynier, Johann Heinrich"/>
    <s v="Kinder- und Jugendbücher; Historische Drucke"/>
    <s v="Cnobloch"/>
    <s v="volume; text"/>
    <x v="134"/>
    <x v="134"/>
    <s v="http://resolver.staatsbibliothek-berlin.de/SBB00010A5800030000"/>
    <s v="ger"/>
    <s v="1826"/>
    <s v="WegehauptDigital"/>
    <s v="Leipzig"/>
    <s v="empty"/>
    <s v="no"/>
  </r>
  <r>
    <x v="118"/>
    <s v="Richter, Theodor Friedrich Maximilian"/>
    <s v="Kinder- und Jugendbücher"/>
    <s v="Arnold"/>
    <s v="volume; text"/>
    <x v="135"/>
    <x v="135"/>
    <s v="http://resolver.staatsbibliothek-berlin.de/SBB000155EB00020000"/>
    <s v="ger"/>
    <s v="1821"/>
    <s v="WegehauptDigital"/>
    <s v="Dresden"/>
    <s v="empty"/>
    <s v="no"/>
  </r>
  <r>
    <x v="99"/>
    <s v="Reichlin-Meldegg, Adolfine"/>
    <s v="Kinder- und Jugendbücher; Historische Drucke"/>
    <s v="Huttler"/>
    <s v="volume; text"/>
    <x v="136"/>
    <x v="136"/>
    <s v="http://resolver.staatsbibliothek-berlin.de/SBB0001037700020000"/>
    <s v="ger"/>
    <s v="1883"/>
    <s v="WegehauptDigital"/>
    <s v="München"/>
    <s v="https://content.staatsbibliothek-berlin.de/dc/770196632.ocr.zip"/>
    <s v="yes"/>
  </r>
  <r>
    <x v="123"/>
    <s v="Propiac, Catherine Joseph Ferdinand Girard; Kuhn, August"/>
    <s v="Kinder- und Jugendbücher; Historische Drucke"/>
    <s v="Schlesinger"/>
    <s v="volume; text"/>
    <x v="137"/>
    <x v="137"/>
    <s v="http://resolver.staatsbibliothek-berlin.de/SBB0000F6A900020000"/>
    <s v="ger"/>
    <s v="1823"/>
    <s v="WegehauptDigital"/>
    <s v="Berlin"/>
    <s v="empty"/>
    <s v="no"/>
  </r>
  <r>
    <x v="124"/>
    <s v="Grube, A. W."/>
    <s v="Kinder- und Jugendbücher"/>
    <s v="Steinkopf"/>
    <s v="volume; text"/>
    <x v="138"/>
    <x v="138"/>
    <s v="http://resolver.staatsbibliothek-berlin.de/SBB0000D37600030000"/>
    <s v="ger"/>
    <s v="1854"/>
    <s v="WegehauptDigital"/>
    <s v="Stuttgart"/>
    <s v="https://content.staatsbibliothek-berlin.de/dc/746859198.ocr.zip"/>
    <s v="yes"/>
  </r>
  <r>
    <x v="125"/>
    <s v="Richter, Theodor Friedrich Maximilian"/>
    <s v="Kinder- und Jugendbücher"/>
    <s v="Arnold"/>
    <s v="volume; text"/>
    <x v="139"/>
    <x v="139"/>
    <s v="http://resolver.staatsbibliothek-berlin.de/SBB000155EB000A0000"/>
    <s v="ger"/>
    <s v="1829"/>
    <s v="WegehauptDigital"/>
    <s v="Dresden"/>
    <s v="empty"/>
    <s v="no"/>
  </r>
  <r>
    <x v="126"/>
    <s v="Richter, Theodor Friedrich Maximilian"/>
    <s v="Kinder- und Jugendbücher"/>
    <s v="Arnold"/>
    <s v="volume; text"/>
    <x v="140"/>
    <x v="140"/>
    <s v="http://resolver.staatsbibliothek-berlin.de/SBB000155EB00050000"/>
    <s v="ger"/>
    <s v="1824"/>
    <s v="WegehauptDigital"/>
    <s v="Dresden"/>
    <s v="empty"/>
    <s v="no"/>
  </r>
  <r>
    <x v="126"/>
    <s v="Richter, Theodor Friedrich Maximilian"/>
    <s v="Kinder- und Jugendbücher"/>
    <s v="Arnold"/>
    <s v="volume; text"/>
    <x v="141"/>
    <x v="141"/>
    <s v="http://resolver.staatsbibliothek-berlin.de/SBB0001556300060000"/>
    <s v="ger"/>
    <s v="1831"/>
    <s v="WegehauptDigital"/>
    <s v="Dresden [u.a.]"/>
    <s v="empty"/>
    <s v="no"/>
  </r>
  <r>
    <x v="127"/>
    <s v="Berquin, Arnaud"/>
    <s v="Kinder- und Jugendbücher; Historische Drucke"/>
    <s v="Grieshammer"/>
    <s v="volume; text"/>
    <x v="142"/>
    <x v="142"/>
    <s v="http://resolver.staatsbibliothek-berlin.de/SBB0000E42600020000"/>
    <s v="fre"/>
    <s v="1806"/>
    <s v="WegehauptDigital"/>
    <s v="Leipsic"/>
    <s v="empty"/>
    <s v="no"/>
  </r>
  <r>
    <x v="128"/>
    <s v="Matthaei, Friedrich Anton Levin"/>
    <s v="Kinder- und Jugendbücher"/>
    <s v="Baumgärtner"/>
    <s v="volume; text"/>
    <x v="143"/>
    <x v="143"/>
    <s v="http://resolver.staatsbibliothek-berlin.de/SBB00010A4400010000"/>
    <s v="ger"/>
    <s v="1835"/>
    <s v="WegehauptDigital"/>
    <s v="Leipzig"/>
    <s v="empty"/>
    <s v="no"/>
  </r>
  <r>
    <x v="129"/>
    <s v="Ahles, Wilhelm E."/>
    <s v="Kinder- und Jugendbücher; Historische Drucke"/>
    <s v="Schreiber"/>
    <s v="volume; text"/>
    <x v="144"/>
    <x v="144"/>
    <s v="http://resolver.staatsbibliothek-berlin.de/SBB0000D36400010000"/>
    <s v="ger"/>
    <s v="1884"/>
    <s v="WegehauptDigital"/>
    <s v="Eßlingen"/>
    <s v="https://content.staatsbibliothek-berlin.de/dc/743866657.ocr.zip"/>
    <s v="yes"/>
  </r>
  <r>
    <x v="130"/>
    <s v="Richter, Theodor Friedrich Maximilian"/>
    <s v="Kinder- und Jugendbücher"/>
    <s v="Arnold"/>
    <s v="volume; text"/>
    <x v="145"/>
    <x v="145"/>
    <s v="http://resolver.staatsbibliothek-berlin.de/SBB0001556300090000"/>
    <s v="ger"/>
    <s v="1831"/>
    <s v="WegehauptDigital"/>
    <s v="Dresden [u.a.]"/>
    <s v="empty"/>
    <s v="no"/>
  </r>
  <r>
    <x v="131"/>
    <s v="Lory, G.; Burgdorfer, D.; Meisner, Friedrich"/>
    <s v="Kinder- und Jugendbücher"/>
    <s v="Burgdorfer"/>
    <s v="volume; text"/>
    <x v="146"/>
    <x v="146"/>
    <s v="http://resolver.staatsbibliothek-berlin.de/SBB000109F000030000"/>
    <s v="ger"/>
    <s v="1823"/>
    <s v="WegehauptDigital"/>
    <s v="Bern"/>
    <s v="empty"/>
    <s v="no"/>
  </r>
  <r>
    <x v="99"/>
    <s v="Reichlin-Meldegg, Adolfine"/>
    <s v="Kinder- und Jugendbücher; Historische Drucke"/>
    <s v="Huttler"/>
    <s v="volume; text"/>
    <x v="147"/>
    <x v="147"/>
    <s v="http://resolver.staatsbibliothek-berlin.de/SBB0001037700040000"/>
    <s v="ger"/>
    <s v="1885"/>
    <s v="WegehauptDigital"/>
    <s v="München"/>
    <s v="https://content.staatsbibliothek-berlin.de/dc/770198201.ocr.zip"/>
    <s v="yes"/>
  </r>
  <r>
    <x v="132"/>
    <s v="Neumann, Gustav Friedrich Ludwig"/>
    <s v="Kinder- und Jugendbücher; Historische Drucke"/>
    <s v="Plahn"/>
    <s v="volume; text"/>
    <x v="148"/>
    <x v="148"/>
    <s v="http://resolver.staatsbibliothek-berlin.de/SBB0000F69D00020000"/>
    <s v="ger"/>
    <s v="1836"/>
    <s v="WegehauptDigital"/>
    <s v="Berlin"/>
    <s v="empty"/>
    <s v="no"/>
  </r>
  <r>
    <x v="101"/>
    <s v="Vogel, Christian Friedrich"/>
    <s v="Kinder- und Jugendbücher; Historische Drucke"/>
    <s v="Vogel"/>
    <s v="volume; text"/>
    <x v="149"/>
    <x v="149"/>
    <s v="http://resolver.staatsbibliothek-berlin.de/SBB0000F95100040000"/>
    <s v="ger"/>
    <s v="1823"/>
    <s v="WegehauptDigital"/>
    <s v="Leipzig"/>
    <s v="empty"/>
    <s v="no"/>
  </r>
  <r>
    <x v="133"/>
    <s v="Schreiber, J. C."/>
    <s v="Kinder- und Jugendbücher; Historische Drucke"/>
    <s v="Sommer"/>
    <s v="volume; text"/>
    <x v="150"/>
    <x v="150"/>
    <s v="http://resolver.staatsbibliothek-berlin.de/SBB0000EF8000010000"/>
    <s v="ger"/>
    <s v="1810"/>
    <s v="WegehauptDigital"/>
    <s v="Leipzig"/>
    <s v="empty"/>
    <s v="no"/>
  </r>
  <r>
    <x v="134"/>
    <s v="Basedow, Johann Bernhard"/>
    <s v="Kinder- und Jugendbücher; Historische Drucke"/>
    <s v="Crusius"/>
    <s v="volume; text"/>
    <x v="151"/>
    <x v="151"/>
    <s v="http://resolver.staatsbibliothek-berlin.de/SBB0000EDC200010000"/>
    <s v="ger"/>
    <s v="1785"/>
    <s v="WegehauptDigital"/>
    <s v="Leipzig"/>
    <s v="empty"/>
    <s v="no"/>
  </r>
  <r>
    <x v="135"/>
    <s v="Straus, Carl"/>
    <s v="Kinder- und Jugendbücher"/>
    <s v="Herold"/>
    <s v="volume; text"/>
    <x v="152"/>
    <x v="152"/>
    <s v="http://resolver.staatsbibliothek-berlin.de/SBB0001040100010000"/>
    <s v="ger"/>
    <s v="1837"/>
    <s v="WegehauptDigital"/>
    <s v="Hamburg"/>
    <s v="empty"/>
    <s v="no"/>
  </r>
  <r>
    <x v="111"/>
    <s v="Jauffret, ..."/>
    <s v="Kinder- und Jugendbücher"/>
    <s v="Gädicke"/>
    <s v="volume; text"/>
    <x v="153"/>
    <x v="153"/>
    <s v="http://resolver.staatsbibliothek-berlin.de/SBB00010A2B00040000"/>
    <s v="ger"/>
    <s v="1802"/>
    <s v="WegehauptDigital"/>
    <s v="Weimar"/>
    <s v="empty"/>
    <s v="no"/>
  </r>
  <r>
    <x v="136"/>
    <s v="Schäffer, Daniel F."/>
    <s v="Kinder- und Jugendbücher"/>
    <s v="Oehmigke"/>
    <s v="volume; text"/>
    <x v="154"/>
    <x v="154"/>
    <s v="http://resolver.staatsbibliothek-berlin.de/SBB0001554600030000"/>
    <s v="ger"/>
    <s v="1805"/>
    <s v="WegehauptDigital"/>
    <s v="Berlin"/>
    <s v="empty"/>
    <s v="no"/>
  </r>
  <r>
    <x v="90"/>
    <s v="Frosch, Karl; Blasche, Bernhard Heinrich"/>
    <s v="Kinder- und Jugendbücher"/>
    <s v="Wilmans"/>
    <s v="volume; text"/>
    <x v="155"/>
    <x v="155"/>
    <s v="http://resolver.staatsbibliothek-berlin.de/SBB0001038200040000"/>
    <s v="ger"/>
    <s v="1805"/>
    <s v="WegehauptDigital"/>
    <s v="Frankfurt am Mayn"/>
    <s v="empty"/>
    <s v="no"/>
  </r>
  <r>
    <x v="89"/>
    <s v="Höpfner, Adolf Friedrich"/>
    <s v="Kinder- und Jugendbücher"/>
    <s v="Keyser"/>
    <s v="volume; text"/>
    <x v="156"/>
    <x v="156"/>
    <s v="http://resolver.staatsbibliothek-berlin.de/SBB0000DB6F00040000"/>
    <s v="ger"/>
    <s v="1801"/>
    <s v="WegehauptDigital"/>
    <s v="Erfurt"/>
    <s v="empty"/>
    <s v="no"/>
  </r>
  <r>
    <x v="95"/>
    <s v="Vieth, Gerhard Ulrich Anton"/>
    <s v="Kinder- und Jugendbücher; Historische Drucke"/>
    <s v="Barth"/>
    <s v="volume; text"/>
    <x v="157"/>
    <x v="157"/>
    <s v="http://resolver.staatsbibliothek-berlin.de/SBB0000E46300020000"/>
    <s v="ger"/>
    <s v="1800"/>
    <s v="WegehauptDigital"/>
    <s v="Leipzig"/>
    <s v="empty"/>
    <s v="no"/>
  </r>
  <r>
    <x v="137"/>
    <s v="Delignon, Jean-Louis; Buffon, Georges Louis Le Clerc"/>
    <s v="Kinder- und Jugendbücher; Historische Drucke"/>
    <s v="Tardieu"/>
    <s v="volume; text"/>
    <x v="158"/>
    <x v="158"/>
    <s v="http://resolver.staatsbibliothek-berlin.de/SBB0000E56600030000"/>
    <s v="fre"/>
    <s v="1801"/>
    <s v="WegehauptDigital"/>
    <s v="Paris"/>
    <s v="empty"/>
    <s v="no"/>
  </r>
  <r>
    <x v="134"/>
    <s v="Basedow, Johann Bernhard"/>
    <s v="Kinder- und Jugendbücher; Historische Drucke"/>
    <s v="Crusius"/>
    <s v="volume; text"/>
    <x v="159"/>
    <x v="159"/>
    <s v="http://resolver.staatsbibliothek-berlin.de/SBB0000EDC200030000"/>
    <s v="ger"/>
    <s v="1785"/>
    <s v="WegehauptDigital"/>
    <s v="Leipzig"/>
    <s v="empty"/>
    <s v="no"/>
  </r>
  <r>
    <x v="138"/>
    <s v="Thomas, Louis"/>
    <s v="Kinder- und Jugendbücher; Historische Drucke"/>
    <s v="Spamer"/>
    <s v="volume; text"/>
    <x v="160"/>
    <x v="160"/>
    <s v="http://resolver.staatsbibliothek-berlin.de/SBB0000D5A200020000"/>
    <s v="ger"/>
    <s v="1895"/>
    <s v="WegehauptDigital"/>
    <s v="Leipzig"/>
    <s v="https://content.staatsbibliothek-berlin.de/dc/745122507.ocr.zip"/>
    <s v="yes"/>
  </r>
  <r>
    <x v="139"/>
    <s v="Kell, Julius"/>
    <s v="Kinder- und Jugendbücher"/>
    <s v="Meißner"/>
    <s v="volume; text"/>
    <x v="161"/>
    <x v="161"/>
    <s v="http://resolver.staatsbibliothek-berlin.de/SBB0001566B00020000"/>
    <s v="ger"/>
    <s v="1850"/>
    <s v="WegehauptDigital"/>
    <s v="Leipzig"/>
    <s v="https://content.staatsbibliothek-berlin.de/dc/781828694.ocr.zip"/>
    <s v="yes"/>
  </r>
  <r>
    <x v="116"/>
    <s v="Bertin, Théodor Pierre"/>
    <s v="Kinder- und Jugendbücher; Historische Drucke"/>
    <s v="Imprimerie De Brasseur Ainé"/>
    <s v="volume; text"/>
    <x v="162"/>
    <x v="162"/>
    <s v="http://resolver.staatsbibliothek-berlin.de/SBB0000EBFE00020000"/>
    <s v="fre"/>
    <s v="1810"/>
    <s v="WegehauptDigital"/>
    <s v="Paris"/>
    <s v="empty"/>
    <s v="no"/>
  </r>
  <r>
    <x v="101"/>
    <s v="Vogel, Christian Friedrich"/>
    <s v="Kinder- und Jugendbücher; Historische Drucke"/>
    <s v="Vogel"/>
    <s v="volume; text"/>
    <x v="163"/>
    <x v="163"/>
    <s v="http://resolver.staatsbibliothek-berlin.de/SBB0000F95100020000"/>
    <s v="ger"/>
    <s v="1826"/>
    <s v="WegehauptDigital"/>
    <s v="Leipzig"/>
    <s v="empty"/>
    <s v="no"/>
  </r>
  <r>
    <x v="111"/>
    <s v="Jauffret, ..."/>
    <s v="Kinder- und Jugendbücher"/>
    <s v="Gädicke"/>
    <s v="volume; text"/>
    <x v="164"/>
    <x v="164"/>
    <s v="http://resolver.staatsbibliothek-berlin.de/SBB00010A2B00060000"/>
    <s v="ger"/>
    <s v="1803"/>
    <s v="WegehauptDigital"/>
    <s v="Weimar"/>
    <s v="empty"/>
    <s v="no"/>
  </r>
  <r>
    <x v="140"/>
    <s v="Körner, Friedrich"/>
    <s v="Kinder- und Jugendbücher; Historische Drucke"/>
    <s v="Spamer"/>
    <s v="volume; text"/>
    <x v="165"/>
    <x v="165"/>
    <s v="http://resolver.staatsbibliothek-berlin.de/SBB00012BAC00000000"/>
    <s v="ger"/>
    <s v="1857"/>
    <s v="WegehauptDigital"/>
    <s v="Leipzig"/>
    <s v="https://content.staatsbibliothek-berlin.de/dc/771241984.ocr.zip"/>
    <s v="yes"/>
  </r>
  <r>
    <x v="95"/>
    <s v="Vieth, Gerhard Ulrich Anton"/>
    <s v="Kinder- und Jugendbücher; Historische Drucke"/>
    <s v="Barth"/>
    <s v="volume; text"/>
    <x v="166"/>
    <x v="166"/>
    <s v="http://resolver.staatsbibliothek-berlin.de/SBB0000E46300070000"/>
    <s v="ger"/>
    <s v="1809"/>
    <s v="WegehauptDigital"/>
    <s v="Leipzig"/>
    <s v="empty"/>
    <s v="no"/>
  </r>
  <r>
    <x v="137"/>
    <s v="Delignon, Jean-Louis; Buffon, Georges Louis LeClerc"/>
    <s v="Kinder- und Jugendbücher; Historische Drucke"/>
    <s v="Tardieu"/>
    <s v="volume; text"/>
    <x v="167"/>
    <x v="167"/>
    <s v="http://resolver.staatsbibliothek-berlin.de/SBB0000E56600040000"/>
    <s v="fre"/>
    <s v="1801"/>
    <s v="WegehauptDigital"/>
    <s v="Paris"/>
    <s v="empty"/>
    <s v="no"/>
  </r>
  <r>
    <x v="99"/>
    <s v="Reichlin-Meldegg, Adolfine"/>
    <s v="Kinder- und Jugendbücher; Historische Drucke"/>
    <s v="Huttler"/>
    <s v="volume; text"/>
    <x v="168"/>
    <x v="168"/>
    <s v="http://resolver.staatsbibliothek-berlin.de/SBB0001037700010000"/>
    <s v="ger"/>
    <s v="1882"/>
    <s v="WegehauptDigital"/>
    <s v="München"/>
    <s v="https://content.staatsbibliothek-berlin.de/dc/770196233.ocr.zip"/>
    <s v="yes"/>
  </r>
  <r>
    <x v="111"/>
    <s v="Jauffret, ..."/>
    <s v="Kinder- und Jugendbücher"/>
    <s v="Gädicke"/>
    <s v="volume; text"/>
    <x v="169"/>
    <x v="169"/>
    <s v="http://resolver.staatsbibliothek-berlin.de/SBB00010A2B00010000"/>
    <s v="ger"/>
    <s v="1800"/>
    <s v="WegehauptDigital"/>
    <s v="Weimar"/>
    <s v="empty"/>
    <s v="no"/>
  </r>
  <r>
    <x v="89"/>
    <s v="Höpfner, Adolf Friedrich"/>
    <s v="Kinder- und Jugendbücher"/>
    <s v="Keyser"/>
    <s v="volume; text"/>
    <x v="170"/>
    <x v="170"/>
    <s v="http://resolver.staatsbibliothek-berlin.de/SBB0000DB6F00030000"/>
    <s v="ger"/>
    <s v="1805"/>
    <s v="WegehauptDigital"/>
    <s v="Erfurt"/>
    <s v="empty"/>
    <s v="no"/>
  </r>
  <r>
    <x v="141"/>
    <s v="Pluche, Noël Antoine"/>
    <s v="Kinder- und Jugendbücher; Historische Drucke"/>
    <s v="Neaulme"/>
    <s v="volume; text"/>
    <x v="171"/>
    <x v="171"/>
    <s v="http://resolver.staatsbibliothek-berlin.de/SBB0000E5C000050000"/>
    <s v="fre"/>
    <s v="1748"/>
    <s v="WegehauptDigital"/>
    <s v="La Haye"/>
    <s v="empty"/>
    <s v="no"/>
  </r>
  <r>
    <x v="142"/>
    <s v="Vaillant, Francois"/>
    <s v="Kinder- und Jugendbücher"/>
    <m/>
    <s v="volume; text"/>
    <x v="172"/>
    <x v="172"/>
    <s v="http://resolver.staatsbibliothek-berlin.de/SBB00010A4B00010000"/>
    <s v="ger"/>
    <s v="1801"/>
    <s v="WegehauptDigital"/>
    <s v="Frankfurt [u.a.]"/>
    <s v="empty"/>
    <s v="no"/>
  </r>
  <r>
    <x v="143"/>
    <s v="Bertuch, Friedrich Justin"/>
    <s v="Kinder- und Jugendbücher; Historische Drucke"/>
    <s v="Bohmann"/>
    <s v="volume; text"/>
    <x v="173"/>
    <x v="173"/>
    <s v="http://resolver.staatsbibliothek-berlin.de/SBB0001793700010000"/>
    <s v="ger"/>
    <s v="1822"/>
    <s v="WegehauptDigital"/>
    <s v="Prag"/>
    <s v="empty"/>
    <s v="no"/>
  </r>
  <r>
    <x v="101"/>
    <s v="Vogel, Christian Friedrich"/>
    <s v="Kinder- und Jugendbücher; Historische Drucke"/>
    <s v="Vogel"/>
    <s v="volume; text"/>
    <x v="174"/>
    <x v="174"/>
    <s v="http://resolver.staatsbibliothek-berlin.de/SBB0000F95100070000"/>
    <s v="ger"/>
    <s v="1823"/>
    <s v="WegehauptDigital"/>
    <s v="Leipzig"/>
    <s v="empty"/>
    <s v="no"/>
  </r>
  <r>
    <x v="144"/>
    <s v="Hampe, Karl Friedrich; Haas, Meno; Seidel, C. A."/>
    <s v="Kinder- und Jugendbücher; Historische Drucke"/>
    <s v="Leo"/>
    <s v="volume; text"/>
    <x v="175"/>
    <x v="175"/>
    <s v="http://resolver.staatsbibliothek-berlin.de/SBB000104EC00010000"/>
    <s v="ger"/>
    <s v="1802"/>
    <s v="WegehauptDigital"/>
    <s v="Leipzig"/>
    <s v="empty"/>
    <s v="no"/>
  </r>
  <r>
    <x v="89"/>
    <s v="Höpfner, Adolf Friedrich"/>
    <s v="Kinder- und Jugendbücher"/>
    <s v="Keyser"/>
    <s v="volume; text"/>
    <x v="176"/>
    <x v="176"/>
    <s v="http://resolver.staatsbibliothek-berlin.de/SBB0000DB6F00010000"/>
    <s v="ger"/>
    <s v="1803"/>
    <s v="WegehauptDigital"/>
    <s v="Erfurt"/>
    <s v="empty"/>
    <s v="no"/>
  </r>
  <r>
    <x v="101"/>
    <s v="Vogel, Christian Friedrich"/>
    <s v="Kinder- und Jugendbücher; Historische Drucke"/>
    <s v="Vogel"/>
    <s v="volume; text"/>
    <x v="177"/>
    <x v="177"/>
    <s v="http://resolver.staatsbibliothek-berlin.de/SBB0000F95100010000"/>
    <s v="ger"/>
    <s v="1825"/>
    <s v="WegehauptDigital"/>
    <s v="Leipzig"/>
    <s v="empty"/>
    <s v="no"/>
  </r>
  <r>
    <x v="145"/>
    <s v="Meisner, Friedrich"/>
    <s v="Kinder- und Jugendbücher"/>
    <s v="Burgdorfer"/>
    <s v="volume; text"/>
    <x v="178"/>
    <x v="178"/>
    <s v="http://resolver.staatsbibliothek-berlin.de/SBB000109F000010000"/>
    <s v="ger"/>
    <s v="1820"/>
    <s v="WegehauptDigital"/>
    <s v="Bern"/>
    <s v="empty"/>
    <s v="no"/>
  </r>
  <r>
    <x v="146"/>
    <s v="Le Bas, Jacques-Philippe; Cazes, ...; Pluche, Antoine"/>
    <s v="Kinder- und Jugendbücher; Historische Drucke"/>
    <s v="Estienne"/>
    <s v="volume; text"/>
    <x v="179"/>
    <x v="179"/>
    <s v="http://resolver.staatsbibliothek-berlin.de/SBB0000EB9B00040000"/>
    <s v="fre"/>
    <s v="1780"/>
    <s v="WegehauptDigital"/>
    <s v="Paris"/>
    <s v="empty"/>
    <s v="no"/>
  </r>
  <r>
    <x v="147"/>
    <s v="Schäffer, Daniel F."/>
    <s v="Kinder- und Jugendbücher"/>
    <s v="Oehmigke"/>
    <s v="volume; text"/>
    <x v="180"/>
    <x v="180"/>
    <s v="http://resolver.staatsbibliothek-berlin.de/SBB0001554600010000"/>
    <s v="ger"/>
    <s v="1803"/>
    <s v="WegehauptDigital"/>
    <s v="Berlin"/>
    <s v="empty"/>
    <s v="no"/>
  </r>
  <r>
    <x v="148"/>
    <s v="Schmidt, O."/>
    <s v="Kinder- und Jugendbücher"/>
    <s v="Wigand"/>
    <s v="volume; text"/>
    <x v="181"/>
    <x v="181"/>
    <s v="http://resolver.staatsbibliothek-berlin.de/SBB000155D200010000"/>
    <s v="ger"/>
    <s v="1848"/>
    <s v="WegehauptDigital"/>
    <s v="Leipzig"/>
    <s v="empty"/>
    <s v="no"/>
  </r>
  <r>
    <x v="124"/>
    <s v="Grube, August Wilhelm"/>
    <s v="Kinder- und Jugendbücher; Historische Drucke"/>
    <s v="Steinkopf"/>
    <s v="volume; text"/>
    <x v="182"/>
    <x v="182"/>
    <s v="http://resolver.staatsbibliothek-berlin.de/SBB0000D37600010000"/>
    <s v="ger"/>
    <s v="1862"/>
    <s v="WegehauptDigital"/>
    <s v="Stuttgart"/>
    <s v="https://content.staatsbibliothek-berlin.de/dc/743878957.ocr.zip"/>
    <s v="yes"/>
  </r>
  <r>
    <x v="149"/>
    <s v="Vaillant, Francois"/>
    <s v="Kinder- und Jugendbücher"/>
    <m/>
    <s v="volume; text"/>
    <x v="183"/>
    <x v="183"/>
    <s v="http://resolver.staatsbibliothek-berlin.de/SBB00010A4B00020000"/>
    <s v="ger"/>
    <s v="1801"/>
    <s v="WegehauptDigital"/>
    <s v="Frankfurt [u.a.]"/>
    <s v="empty"/>
    <s v="no"/>
  </r>
  <r>
    <x v="150"/>
    <s v="Cpieux, ...; Löhr, Johann Andreas Christian"/>
    <s v="Kinder- und Jugendbücher; Historische Drucke"/>
    <s v="Leo"/>
    <s v="monograph; text"/>
    <x v="184"/>
    <x v="184"/>
    <s v="http://resolver.staatsbibliothek-berlin.de/SBB0000E14700000000"/>
    <s v="fre"/>
    <s v="1809"/>
    <s v="WegehauptDigital"/>
    <s v="Leipzig"/>
    <s v="empty"/>
    <s v="no"/>
  </r>
  <r>
    <x v="151"/>
    <s v="Schlez, Johann Ferdinand"/>
    <s v="Kinder- und Jugendbücher; Historische Drucke"/>
    <s v="Heyer"/>
    <s v="monograph; text"/>
    <x v="185"/>
    <x v="185"/>
    <s v="http://resolver.staatsbibliothek-berlin.de/SBB0000F4FD00000000"/>
    <s v="ger"/>
    <s v="1822"/>
    <s v="WegehauptDigital"/>
    <s v="Gießen"/>
    <s v="empty"/>
    <s v="no"/>
  </r>
  <r>
    <x v="152"/>
    <s v="Boode, Eduard"/>
    <s v="Kinder- und Jugendbücher; Historische Drucke"/>
    <s v="Manz"/>
    <s v="monograph; text"/>
    <x v="186"/>
    <x v="186"/>
    <s v="http://resolver.staatsbibliothek-berlin.de/SBB0000D36B00000000"/>
    <s v="ger"/>
    <s v="1907"/>
    <s v="WegehauptDigital"/>
    <s v="Regensburg"/>
    <s v="https://content.staatsbibliothek-berlin.de/dc/743869915.ocr.zip"/>
    <s v="yes"/>
  </r>
  <r>
    <x v="153"/>
    <s v="Schlipköter, Georg"/>
    <s v="Kinder- und Jugendbücher"/>
    <s v="Agentur des Rauhen Hauses"/>
    <s v="monograph; text"/>
    <x v="187"/>
    <x v="187"/>
    <s v="http://resolver.staatsbibliothek-berlin.de/SBB0000D65B00000000"/>
    <s v="ger"/>
    <s v="1910"/>
    <s v="WegehauptDigital"/>
    <s v="Hamburg"/>
    <s v="https://content.staatsbibliothek-berlin.de/dc/745213979.ocr.zip"/>
    <s v="yes"/>
  </r>
  <r>
    <x v="154"/>
    <s v="Müller, Heinrich"/>
    <s v="Kinder- und Jugendbücher; Historische Drucke"/>
    <s v="Krappe; Müller"/>
    <s v="monograph; text"/>
    <x v="188"/>
    <x v="188"/>
    <s v="http://resolver.staatsbibliothek-berlin.de/SBB00012D3E00000000"/>
    <s v="ger"/>
    <s v="1839"/>
    <s v="WegehauptDigital"/>
    <s v="Leipzig; Suhl"/>
    <s v="empty"/>
    <s v="no"/>
  </r>
  <r>
    <x v="62"/>
    <s v="Schwindrazheim, O.; Kraepelin, Karl"/>
    <s v="Kinder- und Jugendbücher"/>
    <s v="B. G. Teubner"/>
    <s v="monograph; text"/>
    <x v="189"/>
    <x v="189"/>
    <s v="http://resolver.staatsbibliothek-berlin.de/SBB0000D0EE00000000"/>
    <s v="ger"/>
    <s v="1905"/>
    <s v="WegehauptDigital"/>
    <s v="Leipzig; Berlin"/>
    <s v="https://content.staatsbibliothek-berlin.de/dc/742280640.ocr.zip"/>
    <s v="yes"/>
  </r>
  <r>
    <x v="155"/>
    <s v="Czepa, Alois"/>
    <s v="Kinder- und Jugendbücher; Historische Drucke"/>
    <s v="Maier"/>
    <s v="monograph; text"/>
    <x v="190"/>
    <x v="190"/>
    <s v="http://resolver.staatsbibliothek-berlin.de/SBB0000D70C00000000"/>
    <s v="ger"/>
    <s v="1910"/>
    <s v="WegehauptDigital"/>
    <s v="Ravensburg"/>
    <s v="https://content.staatsbibliothek-berlin.de/dc/745603165.ocr.zip"/>
    <s v="yes"/>
  </r>
  <r>
    <x v="156"/>
    <m/>
    <s v="Kinder- und Jugendbücher"/>
    <s v="Risch"/>
    <s v="monograph; text"/>
    <x v="191"/>
    <x v="191"/>
    <s v="http://resolver.staatsbibliothek-berlin.de/SBB0000DB7500000000"/>
    <s v="ger"/>
    <s v="1874"/>
    <s v="WegehauptDigital"/>
    <s v="Stuttgart [u.a.]"/>
    <s v="https://content.staatsbibliothek-berlin.de/dc/746627637.ocr.zip"/>
    <s v="yes"/>
  </r>
  <r>
    <x v="157"/>
    <s v="Donath, B."/>
    <s v="Kinder- und Jugendbücher"/>
    <s v="Vieweg"/>
    <s v="monograph; text"/>
    <x v="192"/>
    <x v="192"/>
    <s v="http://resolver.staatsbibliothek-berlin.de/SBB0000D71000000000"/>
    <s v="ger"/>
    <s v="1902"/>
    <s v="WegehauptDigital"/>
    <s v="Braunschweig"/>
    <s v="https://content.staatsbibliothek-berlin.de/dc/74560434X.ocr.zip"/>
    <s v="yes"/>
  </r>
  <r>
    <x v="158"/>
    <s v="Floericke, Curt"/>
    <s v="Kinder- und Jugendbücher"/>
    <s v="Nister"/>
    <s v="monograph; text"/>
    <x v="193"/>
    <x v="193"/>
    <s v="http://resolver.staatsbibliothek-berlin.de/SBB0000D59600000000"/>
    <s v="ger"/>
    <s v="1910"/>
    <s v="WegehauptDigital"/>
    <s v="Nürnberg"/>
    <s v="https://content.staatsbibliothek-berlin.de/dc/745114644.ocr.zip"/>
    <s v="yes"/>
  </r>
  <r>
    <x v="159"/>
    <s v="Wagner, Hermann"/>
    <s v="Kinder- und Jugendbücher"/>
    <s v="Spamer"/>
    <s v="monograph; text"/>
    <x v="194"/>
    <x v="194"/>
    <s v="http://resolver.staatsbibliothek-berlin.de/SBB0000D2C800000000"/>
    <s v="ger"/>
    <s v="1892"/>
    <s v="WegehauptDigital"/>
    <s v="Leipzig"/>
    <s v="https://content.staatsbibliothek-berlin.de/dc/742720551.ocr.zip"/>
    <s v="yes"/>
  </r>
  <r>
    <x v="160"/>
    <s v="Weiß, ..."/>
    <s v="Kinder- und Jugendbücher"/>
    <s v="Sommer"/>
    <s v="monograph; text"/>
    <x v="195"/>
    <x v="195"/>
    <s v="http://resolver.staatsbibliothek-berlin.de/SBB0000DB8D00000000"/>
    <s v="ger"/>
    <s v="1830"/>
    <s v="WegehauptDigital"/>
    <s v="Leipzig"/>
    <s v="empty"/>
    <s v="no"/>
  </r>
  <r>
    <x v="161"/>
    <s v="Stöwer, Willy; Heims, Paul Gerhard"/>
    <s v="Kinder- und Jugendbücher; Historische Drucke"/>
    <s v="Westermann"/>
    <s v="monograph; text"/>
    <x v="196"/>
    <x v="196"/>
    <s v="http://resolver.staatsbibliothek-berlin.de/SBB0000D52500000000"/>
    <s v="ger"/>
    <s v="1903"/>
    <s v="WegehauptDigital"/>
    <s v="Braunschweig"/>
    <s v="https://content.staatsbibliothek-berlin.de/dc/744062063.ocr.zip"/>
    <s v="yes"/>
  </r>
  <r>
    <x v="162"/>
    <s v="Wendling, Paul; Georgens, Jan Daniel"/>
    <s v="Kinder- und Jugendbücher"/>
    <s v="Schreiter"/>
    <s v="monograph; text"/>
    <x v="197"/>
    <x v="197"/>
    <s v="http://resolver.staatsbibliothek-berlin.de/SBB0000D63D00000000"/>
    <s v="ger"/>
    <s v="1890"/>
    <s v="WegehauptDigital"/>
    <s v="Berlin"/>
    <s v="https://content.staatsbibliothek-berlin.de/dc/745182844.ocr.zip"/>
    <s v="yes"/>
  </r>
  <r>
    <x v="163"/>
    <s v="Fäsi-Geßner, Conrad; Perrin, A."/>
    <s v="Kinder- und Jugendbücher"/>
    <s v="Ulrich"/>
    <s v="monograph; text"/>
    <x v="198"/>
    <x v="198"/>
    <s v="http://resolver.staatsbibliothek-berlin.de/SBB000104AE00000000"/>
    <s v="ger"/>
    <s v="1859"/>
    <s v="WegehauptDigital"/>
    <s v="Zürich"/>
    <s v="https://content.staatsbibliothek-berlin.de/dc/770469124.ocr.zip"/>
    <s v="yes"/>
  </r>
  <r>
    <x v="164"/>
    <s v="Hochstetter, Christian Ferdinand"/>
    <s v="Kinder- und Jugendbücher; Historische Drucke"/>
    <s v="Schreiber und Schill"/>
    <s v="monograph; text"/>
    <x v="199"/>
    <x v="199"/>
    <s v="http://resolver.staatsbibliothek-berlin.de/SBB0000E1AB00000000"/>
    <s v="ger"/>
    <s v="1844"/>
    <s v="WegehauptDigital"/>
    <s v="Esslingen"/>
    <s v="empty"/>
    <s v="no"/>
  </r>
  <r>
    <x v="165"/>
    <s v="Martin, F."/>
    <s v="Kinder- und Jugendbücher; Historische Drucke"/>
    <s v="Fischer"/>
    <s v="monograph; text"/>
    <x v="200"/>
    <x v="200"/>
    <s v="http://resolver.staatsbibliothek-berlin.de/SBB0000D05800000000"/>
    <s v="ger"/>
    <s v="1905"/>
    <s v="WegehauptDigital"/>
    <s v="Dresden"/>
    <s v="https://content.staatsbibliothek-berlin.de/dc/741713462.ocr.zip"/>
    <s v="yes"/>
  </r>
  <r>
    <x v="166"/>
    <s v="Hofacker, Ludwig"/>
    <s v="Kinder- und Jugendbücher"/>
    <s v="Verl. der Buchh. der Ev. Ges."/>
    <s v="monograph; text"/>
    <x v="201"/>
    <x v="201"/>
    <s v="http://resolver.staatsbibliothek-berlin.de/SBB0000D5ED00000000"/>
    <s v="ger"/>
    <s v="1879"/>
    <s v="WegehauptDigital"/>
    <s v="Stuttgart"/>
    <s v="https://content.staatsbibliothek-berlin.de/dc/745140521.ocr.zip"/>
    <s v="yes"/>
  </r>
  <r>
    <x v="167"/>
    <s v="Tromholt, Sophus"/>
    <s v="Kinder- und Jugendbücher"/>
    <s v="Reclam"/>
    <s v="monograph; text"/>
    <x v="202"/>
    <x v="202"/>
    <s v="http://resolver.staatsbibliothek-berlin.de/SBB0000D76E00000000"/>
    <s v="ger"/>
    <s v="1910"/>
    <s v="WegehauptDigital"/>
    <s v="Leipzig"/>
    <s v="https://content.staatsbibliothek-berlin.de/dc/745847862.ocr.zip"/>
    <s v="yes"/>
  </r>
  <r>
    <x v="168"/>
    <s v="Geoffroy, Jean; Savigny, Laurence"/>
    <s v="Kinder- und Jugendbücher; Historische Drucke"/>
    <s v="Didier"/>
    <s v="monograph; text"/>
    <x v="203"/>
    <x v="203"/>
    <s v="http://resolver.staatsbibliothek-berlin.de/SBB0000F11C00000000"/>
    <s v="fre"/>
    <s v="1840"/>
    <s v="WegehauptDigital"/>
    <s v="Paris"/>
    <s v="empty"/>
    <s v="no"/>
  </r>
  <r>
    <x v="169"/>
    <m/>
    <s v="Kinder- und Jugendbücher; Historische Drucke"/>
    <s v="Heyder"/>
    <s v="monograph; text"/>
    <x v="204"/>
    <x v="204"/>
    <s v="http://resolver.staatsbibliothek-berlin.de/SBB0000E33900000000"/>
    <s v="ger"/>
    <s v="1815"/>
    <s v="WegehauptDigital"/>
    <s v="Erlangen"/>
    <s v="empty"/>
    <s v="no"/>
  </r>
  <r>
    <x v="170"/>
    <s v="Emsmann, August Hugo"/>
    <s v="Kinder- und Jugendbücher"/>
    <s v="Hoffmann"/>
    <s v="monograph; text"/>
    <x v="205"/>
    <x v="205"/>
    <s v="http://resolver.staatsbibliothek-berlin.de/SBB0001040500000000"/>
    <s v="ger"/>
    <s v="1840"/>
    <s v="WegehauptDigital"/>
    <s v="Frankfurt a./O."/>
    <s v="empty"/>
    <s v="no"/>
  </r>
  <r>
    <x v="171"/>
    <s v="Gehring, Karl; Weiser, Paul; Renck, Ernst"/>
    <s v="Kinder- und Jugendbücher"/>
    <s v="Hofmann"/>
    <s v="monograph; text"/>
    <x v="206"/>
    <x v="206"/>
    <s v="http://resolver.staatsbibliothek-berlin.de/SBB0000D56100000000"/>
    <s v="ger"/>
    <s v="1894"/>
    <s v="WegehauptDigital"/>
    <s v="Gera"/>
    <s v="https://content.staatsbibliothek-berlin.de/dc/74474637X.ocr.zip"/>
    <s v="yes"/>
  </r>
  <r>
    <x v="172"/>
    <s v="Lippold, G. H. C.; Funke, C. Ph."/>
    <s v="Kinder- und Jugendbücher"/>
    <s v="Kummer"/>
    <s v="monograph; text"/>
    <x v="207"/>
    <x v="207"/>
    <s v="http://resolver.staatsbibliothek-berlin.de/SBB0000F83C00000000"/>
    <s v="ger"/>
    <s v="1815"/>
    <s v="WegehauptDigital"/>
    <s v="Leipzig"/>
    <s v="empty"/>
    <s v="no"/>
  </r>
  <r>
    <x v="173"/>
    <s v="Lippold, Georg Heinrich Christian"/>
    <s v="Kinder- und Jugendbücher; Historische Drucke"/>
    <s v="Büschler"/>
    <s v="monograph; text"/>
    <x v="208"/>
    <x v="208"/>
    <s v="http://resolver.staatsbibliothek-berlin.de/SBB0000D86100000000"/>
    <s v="ger"/>
    <s v="1814"/>
    <s v="WegehauptDigital"/>
    <s v="Elberfeld"/>
    <s v="empty"/>
    <s v="no"/>
  </r>
  <r>
    <x v="174"/>
    <s v="Wagner, Hermann"/>
    <s v="Kinder- und Jugendbücher"/>
    <s v="Spamer"/>
    <s v="monograph; text"/>
    <x v="209"/>
    <x v="209"/>
    <s v="http://resolver.staatsbibliothek-berlin.de/SBB0000D2B100000000"/>
    <s v="ger"/>
    <s v="1863"/>
    <s v="WegehauptDigital"/>
    <s v="Leipzig"/>
    <s v="https://content.staatsbibliothek-berlin.de/dc/74271120X.ocr.zip"/>
    <s v="yes"/>
  </r>
  <r>
    <x v="175"/>
    <s v="Gebauer, Carl Eduard"/>
    <s v="Kinder- und Jugendbücher; Historische Drucke"/>
    <s v="Türk"/>
    <s v="monograph; text"/>
    <x v="210"/>
    <x v="210"/>
    <s v="http://resolver.staatsbibliothek-berlin.de/SBB00010A6500000000"/>
    <s v="ger"/>
    <s v="1852"/>
    <s v="WegehauptDigital"/>
    <s v="Dresden"/>
    <s v="https://content.staatsbibliothek-berlin.de/dc/771014775.ocr.zip"/>
    <s v="yes"/>
  </r>
  <r>
    <x v="176"/>
    <s v="Wagner, Hermann"/>
    <s v="Kinder- und Jugendbücher; Historische Drucke"/>
    <s v="Flemming"/>
    <s v="monograph; text"/>
    <x v="211"/>
    <x v="211"/>
    <s v="http://resolver.staatsbibliothek-berlin.de/SBB0000D78D00000000"/>
    <s v="ger"/>
    <s v="1869"/>
    <s v="WegehauptDigital"/>
    <s v="Glogau"/>
    <s v="https://content.staatsbibliothek-berlin.de/dc/745865461.ocr.zip"/>
    <s v="yes"/>
  </r>
  <r>
    <x v="177"/>
    <s v="Kissling, J."/>
    <s v="Kinder- und Jugendbücher"/>
    <s v="Devrien"/>
    <s v="monograph; text"/>
    <x v="212"/>
    <x v="212"/>
    <s v="http://resolver.staatsbibliothek-berlin.de/SBB0000D51400000000"/>
    <s v="rus"/>
    <s v="1890"/>
    <s v="WegehauptDigital"/>
    <s v="S. Peterburg"/>
    <s v="https://content.staatsbibliothek-berlin.de/dc/744049997.ocr.zip"/>
    <s v="yes"/>
  </r>
  <r>
    <x v="178"/>
    <s v="Röper, Friedrich Ludwig"/>
    <s v="Kinder- und Jugendbücher; Historische Drucke"/>
    <s v="Adler"/>
    <s v="monograph; text"/>
    <x v="213"/>
    <x v="213"/>
    <s v="http://resolver.staatsbibliothek-berlin.de/SBB0000F60400000000"/>
    <s v="ger"/>
    <s v="1825"/>
    <s v="WegehauptDigital"/>
    <s v="Rostock"/>
    <s v="empty"/>
    <s v="no"/>
  </r>
  <r>
    <x v="179"/>
    <s v="Jauffret, Louis François"/>
    <s v="Kinder- und Jugendbücher; Historische Drucke"/>
    <s v="Dugour &amp; Durand"/>
    <s v="monograph; text"/>
    <x v="214"/>
    <x v="214"/>
    <s v="http://resolver.staatsbibliothek-berlin.de/SBB0000E07100000000"/>
    <s v="fre"/>
    <s v="1798"/>
    <s v="WegehauptDigital"/>
    <s v="Paris"/>
    <s v="empty"/>
    <s v="no"/>
  </r>
  <r>
    <x v="180"/>
    <s v="Masius, Hermann"/>
    <s v="Kinder- und Jugendbücher"/>
    <s v="Bädeker"/>
    <s v="monograph; text"/>
    <x v="215"/>
    <x v="215"/>
    <s v="http://resolver.staatsbibliothek-berlin.de/SBB0000D36E00000000"/>
    <s v="ger"/>
    <s v="1862"/>
    <s v="WegehauptDigital"/>
    <s v="Essen"/>
    <s v="https://content.staatsbibliothek-berlin.de/dc/743871510.ocr.zip"/>
    <s v="yes"/>
  </r>
  <r>
    <x v="181"/>
    <s v="Hintze, Eduard"/>
    <s v="Kinder- und Jugendbücher"/>
    <s v="Spamer"/>
    <s v="monograph; text"/>
    <x v="216"/>
    <x v="216"/>
    <s v="http://resolver.staatsbibliothek-berlin.de/SBB0000D1BD00000000"/>
    <s v="ger"/>
    <s v="1872"/>
    <s v="WegehauptDigital"/>
    <s v="Leipzig"/>
    <s v="https://content.staatsbibliothek-berlin.de/dc/74249277X.ocr.zip"/>
    <s v="yes"/>
  </r>
  <r>
    <x v="182"/>
    <s v="Hoffmann, Julius"/>
    <s v="Kinder- und Jugendbücher; Historische Drucke"/>
    <s v="Thienemann"/>
    <s v="monograph; text"/>
    <x v="217"/>
    <x v="217"/>
    <s v="http://resolver.staatsbibliothek-berlin.de/SBB0000D17A00000000"/>
    <s v="ger"/>
    <s v="1881"/>
    <s v="WegehauptDigital"/>
    <s v="Stuttgart"/>
    <s v="https://content.staatsbibliothek-berlin.de/dc/742445941.ocr.zip"/>
    <s v="yes"/>
  </r>
  <r>
    <x v="183"/>
    <s v="Emsmann, H.; Dammer, O."/>
    <s v="Kinder- und Jugendbücher"/>
    <s v="Velhagen &amp; Klasing"/>
    <s v="monograph; text"/>
    <x v="218"/>
    <x v="218"/>
    <s v="http://resolver.staatsbibliothek-berlin.de/SBB0000CFEA00000000"/>
    <s v="ger"/>
    <s v="1910"/>
    <s v="WegehauptDigital"/>
    <s v="Bielefeld [u.a.]"/>
    <s v="https://content.staatsbibliothek-berlin.de/dc/741355760.ocr.zip"/>
    <s v="yes"/>
  </r>
  <r>
    <x v="184"/>
    <s v="Crome-Schwiening, C."/>
    <s v="Kinder- und Jugendbücher"/>
    <s v="H. Krötzsch"/>
    <s v="monograph; text"/>
    <x v="219"/>
    <x v="219"/>
    <s v="http://resolver.staatsbibliothek-berlin.de/SBB0000D71600000000"/>
    <s v="ger"/>
    <s v="1899"/>
    <s v="WegehauptDigital"/>
    <s v="Leipzig"/>
    <s v="https://content.staatsbibliothek-berlin.de/dc/745605931.ocr.zip"/>
    <s v="yes"/>
  </r>
  <r>
    <x v="185"/>
    <m/>
    <s v="Kinder- und Jugendbücher; Historische Drucke"/>
    <s v="M'Millan"/>
    <s v="monograph; text"/>
    <x v="220"/>
    <x v="220"/>
    <s v="http://resolver.staatsbibliothek-berlin.de/SBB0000F0E000000000"/>
    <s v="eng"/>
    <s v="1810"/>
    <s v="WegehauptDigital"/>
    <s v="London"/>
    <s v="empty"/>
    <s v="no"/>
  </r>
  <r>
    <x v="186"/>
    <m/>
    <s v="Kinder- und Jugendbücher"/>
    <s v="Saintin"/>
    <s v="monograph; text"/>
    <x v="221"/>
    <x v="221"/>
    <s v="http://resolver.staatsbibliothek-berlin.de/SBB0001020B00000000"/>
    <s v="fre"/>
    <s v="1813"/>
    <s v="WegehauptDigital"/>
    <s v="Paris"/>
    <s v="empty"/>
    <s v="no"/>
  </r>
  <r>
    <x v="187"/>
    <s v="Pauer, Ludwig"/>
    <s v="Historische Drucke"/>
    <s v="Pichler"/>
    <s v="monograph; text"/>
    <x v="222"/>
    <x v="222"/>
    <s v="http://resolver.staatsbibliothek-berlin.de/SBB0000D5D400000000"/>
    <s v="ger"/>
    <s v="1887"/>
    <s v="WegehauptDigital"/>
    <s v="Wien [u.a.]"/>
    <s v="https://content.staatsbibliothek-berlin.de/dc/745136559.ocr.zip"/>
    <s v="yes"/>
  </r>
  <r>
    <x v="188"/>
    <m/>
    <s v="Kinder- und Jugendbücher"/>
    <s v="Pease"/>
    <s v="monograph; text"/>
    <x v="223"/>
    <x v="223"/>
    <s v="http://resolver.staatsbibliothek-berlin.de/SBB0000D93600000000"/>
    <s v="eng"/>
    <s v="1850"/>
    <s v="WegehauptDigital"/>
    <s v="Albany"/>
    <s v="https://content.staatsbibliothek-berlin.de/dc/746583060.ocr.zip"/>
    <s v="yes"/>
  </r>
  <r>
    <x v="189"/>
    <s v="Fleischmann, F.; Jerrer, Georg Ludwig"/>
    <s v="Kinder- und Jugendbücher; Historische Drucke"/>
    <s v="Campe"/>
    <s v="monograph; text"/>
    <x v="224"/>
    <x v="224"/>
    <s v="http://resolver.staatsbibliothek-berlin.de/SBB0000F7EB00000000"/>
    <s v="ger"/>
    <s v="1826"/>
    <s v="WegehauptDigital"/>
    <s v="Nürnberg"/>
    <s v="empty"/>
    <s v="no"/>
  </r>
  <r>
    <x v="190"/>
    <s v="Bécourt, R."/>
    <s v="Kinder- und Jugendbücher; Historische Drucke"/>
    <s v="Batelli"/>
    <s v="monograph; text"/>
    <x v="225"/>
    <x v="225"/>
    <s v="http://resolver.staatsbibliothek-berlin.de/SBB000104EA00000000"/>
    <s v="ita"/>
    <s v="1830"/>
    <s v="WegehauptDigital"/>
    <s v="Firenze"/>
    <s v="empty"/>
    <s v="no"/>
  </r>
  <r>
    <x v="191"/>
    <s v="Krug, Johann Friedrich Adolph"/>
    <s v="Kinder- und Jugendbücher; Historische Drucke"/>
    <s v="Wienbrack"/>
    <s v="monograph; text"/>
    <x v="226"/>
    <x v="226"/>
    <s v="http://resolver.staatsbibliothek-berlin.de/SBB000106BF00000000"/>
    <s v="ger"/>
    <s v="1825"/>
    <s v="WegehauptDigital"/>
    <s v="Leipzig"/>
    <s v="empty"/>
    <s v="no"/>
  </r>
  <r>
    <x v="192"/>
    <s v="Brand, Jacob"/>
    <s v="Kinder- und Jugendbücher; Historische Drucke"/>
    <s v="Andreäische Buchhandlung"/>
    <s v="monograph; text"/>
    <x v="227"/>
    <x v="227"/>
    <s v="http://resolver.staatsbibliothek-berlin.de/SBB0000F8B900000000"/>
    <s v="ger"/>
    <s v="1825"/>
    <s v="WegehauptDigital"/>
    <s v="Frankfurt a. M."/>
    <s v="empty"/>
    <s v="no"/>
  </r>
  <r>
    <x v="193"/>
    <s v="Heemskerk, Jakob; Barenz, Wilhelm; Campe, Joachim Heinrich"/>
    <s v="Kinder- und Jugendbücher; Historische Drucke"/>
    <s v="Fleischer"/>
    <s v="monograph; text"/>
    <x v="228"/>
    <x v="228"/>
    <s v="http://resolver.staatsbibliothek-berlin.de/SBB0001071100000000"/>
    <s v="ger"/>
    <s v="1825"/>
    <s v="WegehauptDigital"/>
    <s v="Leipzig"/>
    <s v="empty"/>
    <s v="no"/>
  </r>
  <r>
    <x v="194"/>
    <s v="Bauer, Heinrich"/>
    <s v="Kinder- und Jugendbücher; Historische Drucke"/>
    <s v="Union Dt. Verlagsges."/>
    <s v="monograph; text"/>
    <x v="229"/>
    <x v="229"/>
    <s v="http://resolver.staatsbibliothek-berlin.de/SBB0000D54D00000000"/>
    <s v="ger"/>
    <s v="1901"/>
    <s v="WegehauptDigital"/>
    <s v="Stuttgart [u.a.]"/>
    <s v="https://content.staatsbibliothek-berlin.de/dc/744083605.ocr.zip"/>
    <s v="yes"/>
  </r>
  <r>
    <x v="195"/>
    <s v="Martin, William"/>
    <s v="Kinder- und Jugendbücher; Historische Drucke"/>
    <s v="Darton"/>
    <s v="monograph; text"/>
    <x v="230"/>
    <x v="230"/>
    <s v="http://resolver.staatsbibliothek-berlin.de/SBB0000F0B400000000"/>
    <s v="eng"/>
    <s v="1857"/>
    <s v="WegehauptDigital"/>
    <s v="London"/>
    <s v="https://content.staatsbibliothek-berlin.de/dc/766725790.ocr.zip"/>
    <s v="yes"/>
  </r>
  <r>
    <x v="196"/>
    <s v="Bursill, Henry"/>
    <s v="Kinder- und Jugendbücher"/>
    <s v="Schroeder"/>
    <s v="monograph; text"/>
    <x v="231"/>
    <x v="231"/>
    <s v="http://resolver.staatsbibliothek-berlin.de/SBB0001055600000000"/>
    <s v="ger"/>
    <s v="1860"/>
    <s v="WegehauptDigital"/>
    <s v="Berlin"/>
    <s v="https://content.staatsbibliothek-berlin.de/dc/770561829.ocr.zip"/>
    <s v="yes"/>
  </r>
  <r>
    <x v="197"/>
    <s v="Bayard, Émile; Carraud, Zulma"/>
    <s v="Kinder- und Jugendbücher; Historische Drucke"/>
    <s v="Hachette"/>
    <s v="monograph; text"/>
    <x v="232"/>
    <x v="232"/>
    <s v="http://resolver.staatsbibliothek-berlin.de/SBB0000D04E00000000"/>
    <s v="fre"/>
    <s v="1870"/>
    <s v="WegehauptDigital"/>
    <s v="Paris"/>
    <s v="https://content.staatsbibliothek-berlin.de/dc/741708388.ocr.zip"/>
    <s v="yes"/>
  </r>
  <r>
    <x v="198"/>
    <s v="Korth, David"/>
    <s v="Kinder- und Jugendbücher; Historische Drucke"/>
    <s v="Korth"/>
    <s v="monograph; text"/>
    <x v="233"/>
    <x v="233"/>
    <s v="http://resolver.staatsbibliothek-berlin.de/SBB0000E1ED00000000"/>
    <s v="ger"/>
    <s v="1812"/>
    <s v="WegehauptDigital"/>
    <s v="Berlin"/>
    <s v="empty"/>
    <s v="no"/>
  </r>
  <r>
    <x v="199"/>
    <s v="Hoffmann, Wilhelm Rudolf"/>
    <s v="Kinder- und Jugendbücher; Historische Drucke"/>
    <s v="Hofmann &amp; Hohl"/>
    <s v="monograph; text"/>
    <x v="234"/>
    <x v="234"/>
    <s v="http://resolver.staatsbibliothek-berlin.de/SBB0000D85C00000000"/>
    <s v="ger"/>
    <s v="1874"/>
    <s v="WegehauptDigital"/>
    <s v="Stuttgart; Leipzig"/>
    <s v="https://content.staatsbibliothek-berlin.de/dc/746241194.ocr.zip"/>
    <s v="yes"/>
  </r>
  <r>
    <x v="200"/>
    <s v="Wendling, Paul; Gayette-Georgens, Jeanne Marie"/>
    <s v="Kinder- und Jugendbücher"/>
    <s v="Neufeld"/>
    <s v="monograph; text"/>
    <x v="235"/>
    <x v="235"/>
    <s v="http://resolver.staatsbibliothek-berlin.de/SBB0000D61E00000000"/>
    <s v="ger"/>
    <s v="1887"/>
    <s v="WegehauptDigital"/>
    <s v="Berlin"/>
    <s v="https://content.staatsbibliothek-berlin.de/dc/745165591.ocr.zip"/>
    <s v="yes"/>
  </r>
  <r>
    <x v="201"/>
    <s v="Jauffret, Louis-François"/>
    <s v="Kinder- und Jugendbücher; Historische Drucke"/>
    <s v="Bellmann"/>
    <s v="monograph; text"/>
    <x v="236"/>
    <x v="236"/>
    <s v="http://resolver.staatsbibliothek-berlin.de/SBB0000EA4C00000000"/>
    <s v="dut"/>
    <s v="1810"/>
    <s v="WegehauptDigital"/>
    <s v="Amsterdam"/>
    <s v="empty"/>
    <s v="no"/>
  </r>
  <r>
    <x v="202"/>
    <m/>
    <s v="Kinder- und Jugendbücher; Historische Drucke"/>
    <s v="Le Francq"/>
    <s v="monograph; text"/>
    <x v="237"/>
    <x v="237"/>
    <s v="http://resolver.staatsbibliothek-berlin.de/SBB0000F6A700000000"/>
    <s v="fre"/>
    <s v="1786"/>
    <s v="WegehauptDigital"/>
    <s v="Bruxelles"/>
    <s v="empty"/>
    <s v="no"/>
  </r>
  <r>
    <x v="203"/>
    <s v="Hohenthal, Peter von; Ebert, Johann Jacob"/>
    <s v="Kinder- und Jugendbücher; Historische Drucke; VD18 digital"/>
    <s v="Weidmann und Reich"/>
    <s v="volume; text"/>
    <x v="238"/>
    <x v="238"/>
    <s v="http://resolver.staatsbibliothek-berlin.de/SBB0000E5BF00020000"/>
    <s v="ger"/>
    <s v="1786"/>
    <s v="WegehauptDigital; VD18 digital"/>
    <s v="Leipzig"/>
    <s v="empty"/>
    <s v="no"/>
  </r>
  <r>
    <x v="203"/>
    <s v="Ebert, Johann Jacob"/>
    <s v="Kinder- und Jugendbücher; Historische Drucke; VD18 digital"/>
    <s v="Weidmann und Reich"/>
    <s v="volume; text"/>
    <x v="239"/>
    <x v="239"/>
    <s v="http://resolver.staatsbibliothek-berlin.de/SBB0000E5BF00030000"/>
    <s v="ger"/>
    <s v="1787"/>
    <s v="WegehauptDigital; VD18 digital"/>
    <s v="Leipzig"/>
    <s v="empty"/>
    <s v="no"/>
  </r>
  <r>
    <x v="203"/>
    <s v="Globig, Hans Gotthelf von; Ebert, Johann Jacob"/>
    <s v="Kinder- und Jugendbücher; Historische Drucke; VD18 digital"/>
    <s v="Weidmann und Reich"/>
    <s v="volume; text"/>
    <x v="240"/>
    <x v="240"/>
    <s v="http://resolver.staatsbibliothek-berlin.de/SBB0000E5BF00010000"/>
    <s v="ger"/>
    <s v="1785"/>
    <s v="WegehauptDigital; VD18 digital"/>
    <s v="Leipzig"/>
    <s v="empty"/>
    <s v="no"/>
  </r>
  <r>
    <x v="204"/>
    <s v="Albrecht, Erdmann Hannibal"/>
    <s v="Historische Drucke; Kinder- und Jugendbücher; VD18 digital"/>
    <s v="Leo"/>
    <s v="monograph; text"/>
    <x v="241"/>
    <x v="241"/>
    <s v="http://resolver.staatsbibliothek-berlin.de/SBB0001995B00000000"/>
    <s v="ger"/>
    <s v="1799"/>
    <s v="VD18 digital; WegehauptDigital"/>
    <s v="Leipzig"/>
    <s v="empty"/>
    <s v="no"/>
  </r>
  <r>
    <x v="205"/>
    <s v="Rittner, Heinrich; Bode, Johann Elert"/>
    <s v="Kinder- und Jugendbücher; Historische Drucke"/>
    <s v="Maurer; Cist"/>
    <s v="monograph; text"/>
    <x v="242"/>
    <x v="242"/>
    <s v="http://resolver.staatsbibliothek-berlin.de/SBB0000E32200000000"/>
    <s v="ger"/>
    <s v="1801"/>
    <s v="WegehauptDigital"/>
    <s v="Berlin; Philadelphia"/>
    <s v="empty"/>
    <s v="no"/>
  </r>
  <r>
    <x v="101"/>
    <s v="Vogel, Christian Friedrich"/>
    <s v="Kinder- und Jugendbücher; Historische Drucke"/>
    <s v="Vogel"/>
    <s v="volume; text"/>
    <x v="243"/>
    <x v="243"/>
    <s v="http://resolver.staatsbibliothek-berlin.de/SBB0000F95100080000"/>
    <s v="ger"/>
    <s v="1824"/>
    <s v="WegehauptDigital"/>
    <s v="Leipzig"/>
    <s v="empty"/>
    <s v="no"/>
  </r>
  <r>
    <x v="206"/>
    <s v="Robert, P. P.; Sibelius, G.; Yver, P.; Coster, D.; Pluche, Noël Antoine"/>
    <s v="Kinder- und Jugendbücher; Historische Drucke"/>
    <s v="Neaulme"/>
    <s v="volume; text"/>
    <x v="244"/>
    <x v="244"/>
    <s v="http://resolver.staatsbibliothek-berlin.de/SBB0000E5C000010000"/>
    <s v="fre"/>
    <s v="1743"/>
    <s v="WegehauptDigital"/>
    <s v="La Haye"/>
    <s v="empty"/>
    <s v="no"/>
  </r>
  <r>
    <x v="207"/>
    <s v="Berquin, Arnaud"/>
    <s v="Kinder- und Jugendbücher; Historische Drucke"/>
    <s v="Grieshammer"/>
    <s v="volume; text"/>
    <x v="245"/>
    <x v="245"/>
    <s v="http://resolver.staatsbibliothek-berlin.de/SBB0000E45900000000"/>
    <s v="fre"/>
    <s v="1805"/>
    <s v="WegehauptDigital"/>
    <s v="Leipsic"/>
    <s v="empty"/>
    <s v="no"/>
  </r>
  <r>
    <x v="208"/>
    <s v="Schäffer, Daniel F."/>
    <s v="Kinder- und Jugendbücher"/>
    <s v="Neue Societäts-Verl.-Buchh."/>
    <s v="volume; text"/>
    <x v="246"/>
    <x v="246"/>
    <s v="http://resolver.staatsbibliothek-berlin.de/SBB0001554600060000"/>
    <s v="ger"/>
    <s v="1812"/>
    <s v="WegehauptDigital"/>
    <s v="Berlin"/>
    <s v="empty"/>
    <s v="no"/>
  </r>
  <r>
    <x v="209"/>
    <s v="Richter, Theodor Friedrich Maximilian"/>
    <s v="Kinder- und Jugendbücher"/>
    <s v="Arnold"/>
    <s v="volume; text"/>
    <x v="247"/>
    <x v="247"/>
    <s v="http://resolver.staatsbibliothek-berlin.de/SBB0001556300050000"/>
    <s v="ger"/>
    <s v="1831"/>
    <s v="WegehauptDigital"/>
    <s v="Dresden [u.a.]"/>
    <s v="empty"/>
    <s v="no"/>
  </r>
  <r>
    <x v="129"/>
    <s v="Ahles, Wilhelm"/>
    <s v="Kinder- und Jugendbücher; Historische Drucke"/>
    <s v="Schreiber"/>
    <s v="volume; text"/>
    <x v="248"/>
    <x v="248"/>
    <s v="http://resolver.staatsbibliothek-berlin.de/SBB0000D36400020000"/>
    <s v="ger"/>
    <s v="1904"/>
    <s v="WegehauptDigital"/>
    <s v="Eßlingen"/>
    <s v="https://content.staatsbibliothek-berlin.de/dc/743875419.ocr.zip"/>
    <s v="yes"/>
  </r>
  <r>
    <x v="124"/>
    <s v="Grube, A. W."/>
    <s v="Kinder- und Jugendbücher"/>
    <s v="Steinkopf"/>
    <s v="volume; text"/>
    <x v="249"/>
    <x v="249"/>
    <s v="http://resolver.staatsbibliothek-berlin.de/SBB0000D37600020000"/>
    <s v="ger"/>
    <s v="1854"/>
    <s v="WegehauptDigital"/>
    <s v="Stuttgart"/>
    <s v="https://content.staatsbibliothek-berlin.de/dc/746858078.ocr.zip"/>
    <s v="yes"/>
  </r>
  <r>
    <x v="95"/>
    <s v="Vieth, Gerhard Ulrich Anton"/>
    <s v="Kinder- und Jugendbücher; Historische Drucke"/>
    <s v="Barth"/>
    <s v="volume; text"/>
    <x v="250"/>
    <x v="250"/>
    <s v="http://resolver.staatsbibliothek-berlin.de/SBB0000E47F00000000"/>
    <s v="ger"/>
    <s v="1804"/>
    <s v="WegehauptDigital"/>
    <s v="Leipzig"/>
    <s v="empty"/>
    <s v="no"/>
  </r>
  <r>
    <x v="210"/>
    <s v="Richter, Theodor Friedrich Maximilian"/>
    <s v="Kinder- und Jugendbücher"/>
    <s v="Arnold"/>
    <s v="volume; text"/>
    <x v="251"/>
    <x v="251"/>
    <s v="http://resolver.staatsbibliothek-berlin.de/SBB000155EB00080000"/>
    <s v="ger"/>
    <s v="1828"/>
    <s v="WegehauptDigital"/>
    <s v="Dresden"/>
    <s v="empty"/>
    <s v="no"/>
  </r>
  <r>
    <x v="211"/>
    <s v="Pluche, Noël Antoine"/>
    <s v="Kinder- und Jugendbücher; Historische Drucke"/>
    <s v="Neaulme"/>
    <s v="volume; text"/>
    <x v="252"/>
    <x v="252"/>
    <s v="http://resolver.staatsbibliothek-berlin.de/SBB0000E5C000060000"/>
    <s v="fre"/>
    <s v="1742"/>
    <s v="WegehauptDigital"/>
    <s v="La Haye"/>
    <s v="empty"/>
    <s v="no"/>
  </r>
  <r>
    <x v="133"/>
    <s v="Schreiber, J. C."/>
    <s v="Kinder- und Jugendbücher; Historische Drucke"/>
    <s v="Sommer"/>
    <s v="volume; text"/>
    <x v="253"/>
    <x v="253"/>
    <s v="http://resolver.staatsbibliothek-berlin.de/SBB0000EF8000020000"/>
    <s v="ger"/>
    <s v="1810"/>
    <s v="WegehauptDigital"/>
    <s v="Leipzig"/>
    <s v="empty"/>
    <s v="no"/>
  </r>
  <r>
    <x v="88"/>
    <m/>
    <s v="Kinder- und Jugendbücher; Historische Drucke"/>
    <s v="Goedsche"/>
    <s v="volume; text"/>
    <x v="254"/>
    <x v="254"/>
    <s v="http://resolver.staatsbibliothek-berlin.de/SBB0000EF8800030000"/>
    <s v="ger"/>
    <s v="1841"/>
    <s v="WegehauptDigital"/>
    <s v="Meissen"/>
    <s v="empty"/>
    <s v="no"/>
  </r>
  <r>
    <x v="111"/>
    <s v="Jauffret, ..."/>
    <s v="Kinder- und Jugendbücher"/>
    <s v="Gädicke"/>
    <s v="volume; text"/>
    <x v="255"/>
    <x v="255"/>
    <s v="http://resolver.staatsbibliothek-berlin.de/SBB00010A2B00020000"/>
    <s v="ger"/>
    <s v="1801"/>
    <s v="WegehauptDigital"/>
    <s v="Weimar"/>
    <s v="empty"/>
    <s v="no"/>
  </r>
  <r>
    <x v="212"/>
    <s v="Canot, Pierre Charles; LeBas, Jacques-Philippe; Pluche, Noël Antoin"/>
    <s v="Kinder- und Jugendbücher; Historische Drucke"/>
    <s v="Estienne"/>
    <s v="volume; text"/>
    <x v="256"/>
    <x v="256"/>
    <s v="http://resolver.staatsbibliothek-berlin.de/SBB0000EB9B00010000"/>
    <s v="fre"/>
    <s v="1770"/>
    <s v="WegehauptDigital"/>
    <s v="Paris"/>
    <s v="empty"/>
    <s v="no"/>
  </r>
  <r>
    <x v="213"/>
    <s v="Richter, Theodor Friedrich Maximilian"/>
    <s v="Kinder- und Jugendbücher"/>
    <s v="Arnold"/>
    <s v="volume; text"/>
    <x v="257"/>
    <x v="257"/>
    <s v="http://resolver.staatsbibliothek-berlin.de/SBB0001556300010000"/>
    <s v="ger"/>
    <s v="1831"/>
    <s v="WegehauptDigital"/>
    <s v="Dresden [u.a.]"/>
    <s v="empty"/>
    <s v="no"/>
  </r>
  <r>
    <x v="214"/>
    <s v="Georgens, Jan Daniel; Gayette-Georgens, Jeanne Marie; Burger, L.; Nestel, G.; Röhling, C.; Vogel, H."/>
    <s v="Kinder- und Jugendbücher"/>
    <s v="Spamer"/>
    <s v="volume; text"/>
    <x v="258"/>
    <x v="258"/>
    <s v="http://resolver.staatsbibliothek-berlin.de/SBB0000D62500010000"/>
    <s v="ger"/>
    <s v="1882"/>
    <s v="WegehauptDigital"/>
    <s v="Berlin; Leipzig"/>
    <s v="https://content.staatsbibliothek-berlin.de/dc/745171761.ocr.zip"/>
    <s v="yes"/>
  </r>
  <r>
    <x v="113"/>
    <s v="Poppe, Johann Heinrich Moritz"/>
    <s v="Kinder- und Jugendbücher"/>
    <s v="Wilmans"/>
    <s v="volume; text"/>
    <x v="259"/>
    <x v="259"/>
    <s v="http://resolver.staatsbibliothek-berlin.de/SBB0000D8D300070000"/>
    <s v="ger"/>
    <s v="1813"/>
    <s v="WegehauptDigital"/>
    <s v="Frankfurt am Mayn"/>
    <s v="empty"/>
    <s v="no"/>
  </r>
  <r>
    <x v="211"/>
    <s v="Yver, P.; Pluche, Noël Antoine"/>
    <s v="Kinder- und Jugendbücher; Historische Drucke"/>
    <s v="Neaulme"/>
    <s v="volume; text"/>
    <x v="260"/>
    <x v="260"/>
    <s v="http://resolver.staatsbibliothek-berlin.de/SBB0000E5C000030000"/>
    <s v="fre"/>
    <s v="1742"/>
    <s v="WegehauptDigital"/>
    <s v="La Haye"/>
    <s v="empty"/>
    <s v="no"/>
  </r>
  <r>
    <x v="115"/>
    <s v="Poratzky, Leopold; Meynier, Johann Heinrich"/>
    <s v="Kinder- und Jugendbücher; Historische Drucke"/>
    <s v="Cnobloch"/>
    <s v="volume; text"/>
    <x v="261"/>
    <x v="261"/>
    <s v="http://resolver.staatsbibliothek-berlin.de/SBB00010A5800020000"/>
    <s v="ger"/>
    <s v="1826"/>
    <s v="WegehauptDigital"/>
    <s v="Leipzig"/>
    <s v="empty"/>
    <s v="no"/>
  </r>
  <r>
    <x v="91"/>
    <s v="Hirschmann, C. A."/>
    <s v="Kinder- und Jugendbücher"/>
    <s v="Tauchnitz"/>
    <s v="volume; text"/>
    <x v="262"/>
    <x v="262"/>
    <s v="http://resolver.staatsbibliothek-berlin.de/SBB0001568700020000"/>
    <s v="ger"/>
    <s v="1804"/>
    <s v="WegehauptDigital"/>
    <s v="Leipzig"/>
    <s v="empty"/>
    <s v="no"/>
  </r>
  <r>
    <x v="215"/>
    <s v="Richter, Theodor Friedrich Maximilian"/>
    <s v="Kinder- und Jugendbücher"/>
    <s v="Arnold"/>
    <s v="volume; text"/>
    <x v="263"/>
    <x v="263"/>
    <s v="http://resolver.staatsbibliothek-berlin.de/SBB000155EB00010000"/>
    <s v="ger"/>
    <s v="1821"/>
    <s v="WegehauptDigital"/>
    <s v="Dresden"/>
    <s v="empty"/>
    <s v="no"/>
  </r>
  <r>
    <x v="101"/>
    <s v="Vogel, Christian Friedrich"/>
    <s v="Kinder- und Jugendbücher; Historische Drucke"/>
    <s v="Vogel"/>
    <s v="volume; text"/>
    <x v="264"/>
    <x v="264"/>
    <s v="http://resolver.staatsbibliothek-berlin.de/SBB0000F95100090000"/>
    <s v="ger"/>
    <s v="1824"/>
    <s v="WegehauptDigital"/>
    <s v="Leipzig"/>
    <s v="empty"/>
    <s v="no"/>
  </r>
  <r>
    <x v="101"/>
    <s v="Vogel, Christian Friedrich"/>
    <s v="Kinder- und Jugendbücher; Historische Drucke"/>
    <s v="Vogel"/>
    <s v="volume; text"/>
    <x v="265"/>
    <x v="265"/>
    <s v="http://resolver.staatsbibliothek-berlin.de/SBB0000F95100060000"/>
    <s v="ger"/>
    <s v="1823"/>
    <s v="WegehauptDigital"/>
    <s v="Leipzig"/>
    <s v="empty"/>
    <s v="no"/>
  </r>
  <r>
    <x v="96"/>
    <s v="Lauckhard, Carl F."/>
    <s v="Kinder- und Jugendbücher; Historische Drucke"/>
    <s v="Voigt &amp; Günther"/>
    <s v="volume; text"/>
    <x v="266"/>
    <x v="266"/>
    <s v="http://resolver.staatsbibliothek-berlin.de/SBB0000D82E00020000"/>
    <s v="ger"/>
    <s v="1860"/>
    <s v="WegehauptDigital"/>
    <s v="Leipzig"/>
    <s v="https://content.staatsbibliothek-berlin.de/dc/767123328.ocr.zip"/>
    <s v="yes"/>
  </r>
  <r>
    <x v="216"/>
    <s v="Richter, Theodor Friedrich Maximilian"/>
    <s v="Kinder- und Jugendbücher"/>
    <s v="Arnold"/>
    <s v="volume; text"/>
    <x v="267"/>
    <x v="267"/>
    <s v="http://resolver.staatsbibliothek-berlin.de/SBB000155EB00070000"/>
    <s v="ger"/>
    <s v="1827"/>
    <s v="WegehauptDigital"/>
    <s v="Dresden"/>
    <s v="empty"/>
    <s v="no"/>
  </r>
  <r>
    <x v="217"/>
    <s v="Pluche, Noël Antoine"/>
    <s v="Kinder- und Jugendbücher; Historische Drucke"/>
    <s v="Neaulme"/>
    <s v="volume; text"/>
    <x v="268"/>
    <x v="268"/>
    <s v="http://resolver.staatsbibliothek-berlin.de/SBB0000E5C000040000"/>
    <s v="fre"/>
    <s v="1743"/>
    <s v="WegehauptDigital"/>
    <s v="La Haye"/>
    <s v="empty"/>
    <s v="no"/>
  </r>
  <r>
    <x v="93"/>
    <s v="Hochstetter, Christian Ferdinand; Gebauer, Christian August"/>
    <s v="Kinder- und Jugendbücher; Historische Drucke"/>
    <s v="Löflund"/>
    <s v="volume; text"/>
    <x v="269"/>
    <x v="269"/>
    <s v="http://resolver.staatsbibliothek-berlin.de/SBB0000F85900020000"/>
    <s v="ger"/>
    <s v="1829"/>
    <s v="WegehauptDigital"/>
    <s v="Stuttgart"/>
    <s v="empty"/>
    <s v="no"/>
  </r>
  <r>
    <x v="218"/>
    <s v="Schäffer, DanielF."/>
    <s v="Kinder- und Jugendbücher"/>
    <s v="Oehmigke"/>
    <s v="volume; text"/>
    <x v="270"/>
    <x v="270"/>
    <s v="http://resolver.staatsbibliothek-berlin.de/SBB0001554600050000"/>
    <s v="ger"/>
    <s v="1808"/>
    <s v="WegehauptDigital"/>
    <s v="Berlin"/>
    <s v="empty"/>
    <s v="no"/>
  </r>
  <r>
    <x v="134"/>
    <s v="Basedow, Johann Bernhard"/>
    <s v="Kinder- und Jugendbücher; Historische Drucke"/>
    <s v="Crusius"/>
    <s v="volume; text"/>
    <x v="271"/>
    <x v="271"/>
    <s v="http://resolver.staatsbibliothek-berlin.de/SBB0000EDC200020000"/>
    <s v="ger"/>
    <s v="1785"/>
    <s v="WegehauptDigital"/>
    <s v="Leipzig"/>
    <s v="empty"/>
    <s v="no"/>
  </r>
  <r>
    <x v="88"/>
    <m/>
    <s v="Kinder- und Jugendbücher; Historische Drucke"/>
    <s v="Goedsche"/>
    <s v="volume; text"/>
    <x v="272"/>
    <x v="272"/>
    <s v="http://resolver.staatsbibliothek-berlin.de/SBB0000EF8800010000"/>
    <s v="ger"/>
    <s v="1840"/>
    <s v="WegehauptDigital"/>
    <s v="Meißen"/>
    <s v="empty"/>
    <s v="no"/>
  </r>
  <r>
    <x v="219"/>
    <s v="Richter, Theodor Friedrich Maximilian"/>
    <s v="Kinder- und Jugendbücher"/>
    <s v="Arnold"/>
    <s v="volume; text"/>
    <x v="273"/>
    <x v="273"/>
    <s v="http://resolver.staatsbibliothek-berlin.de/SBB000155EB00040000"/>
    <s v="ger"/>
    <s v="1823"/>
    <s v="WegehauptDigital"/>
    <s v="Dresden"/>
    <s v="empty"/>
    <s v="no"/>
  </r>
  <r>
    <x v="101"/>
    <s v="Vogel, Christian Friedrich"/>
    <s v="Kinder- und Jugendbücher; Historische Drucke"/>
    <s v="Vogel"/>
    <s v="volume; text"/>
    <x v="274"/>
    <x v="274"/>
    <s v="http://resolver.staatsbibliothek-berlin.de/SBB0000F95100050000"/>
    <s v="ger"/>
    <s v="1822"/>
    <s v="WegehauptDigital"/>
    <s v="Leipzig"/>
    <s v="empty"/>
    <s v="no"/>
  </r>
  <r>
    <x v="113"/>
    <s v="Poppe, J. H. W."/>
    <s v="Kinder- und Jugendbücher"/>
    <s v="Wilmans"/>
    <s v="volume; text"/>
    <x v="275"/>
    <x v="275"/>
    <s v="http://resolver.staatsbibliothek-berlin.de/SBB0000D8D300060000"/>
    <s v="ger"/>
    <s v="1811"/>
    <s v="WegehauptDigital"/>
    <s v="Frankfurt am Mayn"/>
    <s v="empty"/>
    <s v="no"/>
  </r>
  <r>
    <x v="220"/>
    <s v="Berquin, Arnaud"/>
    <s v="Kinder- und Jugendbücher; Historische Drucke"/>
    <s v="Grieshammer"/>
    <s v="volume; text"/>
    <x v="276"/>
    <x v="276"/>
    <s v="http://resolver.staatsbibliothek-berlin.de/SBB0000E42600010000"/>
    <s v="fre"/>
    <s v="1798"/>
    <s v="WegehauptDigital"/>
    <s v="Leipsic"/>
    <s v="empty"/>
    <s v="no"/>
  </r>
  <r>
    <x v="90"/>
    <s v="Blasche, Bernhard Heinrich"/>
    <s v="Kinder- und Jugendbücher"/>
    <s v="Wilmans"/>
    <s v="volume; text"/>
    <x v="277"/>
    <x v="277"/>
    <s v="http://resolver.staatsbibliothek-berlin.de/SBB0001038200030000"/>
    <s v="ger"/>
    <s v="1808"/>
    <s v="WegehauptDigital"/>
    <s v="Frankfurt am Mayn"/>
    <s v="empty"/>
    <s v="no"/>
  </r>
  <r>
    <x v="88"/>
    <m/>
    <s v="Kinder- und Jugendbücher; Historische Drucke"/>
    <s v="Goedsche; Rückmann"/>
    <s v="volume; text"/>
    <x v="278"/>
    <x v="278"/>
    <s v="http://resolver.staatsbibliothek-berlin.de/SBB0000EF8800040000"/>
    <s v="ger"/>
    <s v="1844"/>
    <s v="WegehauptDigital"/>
    <s v="Meissen; Leipzig"/>
    <s v="empty"/>
    <s v="no"/>
  </r>
  <r>
    <x v="221"/>
    <s v="Poppe, Johann Heinrich Moritz"/>
    <s v="Kinder- und Jugendbücher; Historische Drucke"/>
    <s v="Wilmans"/>
    <s v="volume; text"/>
    <x v="279"/>
    <x v="279"/>
    <s v="http://resolver.staatsbibliothek-berlin.de/SBB0000D8D300030000"/>
    <s v="ger"/>
    <s v="1818"/>
    <s v="WegehauptDigital"/>
    <s v="Frankfurt am Main"/>
    <s v="empty"/>
    <s v="no"/>
  </r>
  <r>
    <x v="222"/>
    <s v="Richter, Theodor Friedrich Maximilian"/>
    <s v="Kinder- und Jugendbücher"/>
    <s v="Arnold"/>
    <s v="volume; text"/>
    <x v="280"/>
    <x v="280"/>
    <s v="http://resolver.staatsbibliothek-berlin.de/SBB0001556300040000"/>
    <s v="ger"/>
    <s v="1831"/>
    <s v="WegehauptDigital"/>
    <s v="Dresden [u.a.]"/>
    <s v="empty"/>
    <s v="no"/>
  </r>
  <r>
    <x v="223"/>
    <s v="Richter, Theodor Friedrich Maximilian"/>
    <s v="Kinder- und Jugendbücher"/>
    <s v="Arnold"/>
    <s v="volume; text"/>
    <x v="281"/>
    <x v="281"/>
    <s v="http://resolver.staatsbibliothek-berlin.de/SBB00015563000B0000"/>
    <s v="ger"/>
    <s v="1831"/>
    <s v="WegehauptDigital"/>
    <s v="Dresden [u.a.]"/>
    <s v="empty"/>
    <s v="no"/>
  </r>
  <r>
    <x v="137"/>
    <s v="Delignon, Jean-Louis; Buffon, Georges Louis Le Clerc"/>
    <s v="Kinder- und Jugendbücher; Historische Drucke"/>
    <s v="Tardieu"/>
    <s v="volume; text"/>
    <x v="282"/>
    <x v="282"/>
    <s v="http://resolver.staatsbibliothek-berlin.de/SBB0000E56600020000"/>
    <s v="fre"/>
    <s v="1801"/>
    <s v="WegehauptDigital"/>
    <s v="Paris"/>
    <s v="empty"/>
    <s v="no"/>
  </r>
  <r>
    <x v="105"/>
    <s v="Heyse, Johann Christian August"/>
    <s v="Kinder- und Jugendbücher"/>
    <s v="Hoffmann"/>
    <s v="volume; text"/>
    <x v="283"/>
    <x v="283"/>
    <s v="http://resolver.staatsbibliothek-berlin.de/SBB000102A100010000"/>
    <s v="ger"/>
    <s v="1801"/>
    <s v="WegehauptDigital"/>
    <s v="Hamburg"/>
    <s v="empty"/>
    <s v="no"/>
  </r>
  <r>
    <x v="211"/>
    <s v="Yver, P.; Pluche, Noël Antoine"/>
    <s v="Kinder- und Jugendbücher; Historische Drucke"/>
    <s v="Neaulme"/>
    <s v="volume; text"/>
    <x v="284"/>
    <x v="284"/>
    <s v="http://resolver.staatsbibliothek-berlin.de/SBB0000E5C000020000"/>
    <s v="fre"/>
    <s v="1748"/>
    <s v="WegehauptDigital"/>
    <s v="A La Haye"/>
    <s v="empty"/>
    <s v="no"/>
  </r>
  <r>
    <x v="224"/>
    <s v="Kell, Julius"/>
    <s v="Kinder- und Jugendbücher"/>
    <s v="Meißner"/>
    <s v="volume; text"/>
    <x v="285"/>
    <x v="285"/>
    <s v="http://resolver.staatsbibliothek-berlin.de/SBB0001566B00030000"/>
    <s v="ger"/>
    <s v="1851"/>
    <s v="WegehauptDigital"/>
    <s v="Leipzig"/>
    <s v="https://content.staatsbibliothek-berlin.de/dc/781829666.ocr.zip"/>
    <s v="yes"/>
  </r>
  <r>
    <x v="111"/>
    <s v="Jauffret, ..."/>
    <s v="Kinder- und Jugendbücher"/>
    <s v="Gädicke"/>
    <s v="volume; text"/>
    <x v="286"/>
    <x v="286"/>
    <s v="http://resolver.staatsbibliothek-berlin.de/SBB00010A2B00030000"/>
    <s v="ger"/>
    <s v="1802"/>
    <s v="WegehauptDigital"/>
    <s v="Weimar"/>
    <s v="empty"/>
    <s v="no"/>
  </r>
  <r>
    <x v="91"/>
    <s v="Hirschmann, C. A."/>
    <s v="Kinder- und Jugendbücher"/>
    <s v="Tauchnitz"/>
    <s v="volume; text"/>
    <x v="287"/>
    <x v="287"/>
    <s v="http://resolver.staatsbibliothek-berlin.de/SBB0001568700030000"/>
    <s v="ger"/>
    <s v="1805"/>
    <s v="WegehauptDigital"/>
    <s v="Leipzig"/>
    <s v="empty"/>
    <s v="no"/>
  </r>
  <r>
    <x v="137"/>
    <s v="Delignon, Jean-Louis; Buffon, Georges Louis Le Clerc"/>
    <s v="Kinder- und Jugendbücher; Historische Drucke"/>
    <s v="Tardieu"/>
    <s v="volume; text"/>
    <x v="288"/>
    <x v="288"/>
    <s v="http://resolver.staatsbibliothek-berlin.de/SBB0000E56600010000"/>
    <s v="fre"/>
    <s v="1801"/>
    <s v="WegehauptDigital"/>
    <s v="Paris"/>
    <s v="empty"/>
    <s v="no"/>
  </r>
  <r>
    <x v="225"/>
    <s v="Schäffer, Daniel F."/>
    <s v="Kinder- und Jugendbücher"/>
    <s v="Flittner"/>
    <s v="volume; text"/>
    <x v="289"/>
    <x v="289"/>
    <s v="http://resolver.staatsbibliothek-berlin.de/SBB0001554600070000"/>
    <s v="ger"/>
    <s v="1817"/>
    <s v="WegehauptDigital"/>
    <s v="Berlin; Frankfurt an d. Oder"/>
    <s v="empty"/>
    <s v="no"/>
  </r>
  <r>
    <x v="226"/>
    <s v="Mazure, Adolphe"/>
    <s v="Kinder- und Jugendbücher"/>
    <s v="Lehuby"/>
    <s v="volume; text"/>
    <x v="290"/>
    <x v="290"/>
    <s v="http://resolver.staatsbibliothek-berlin.de/SBB00010A4F00010000"/>
    <s v="fre"/>
    <s v="1838"/>
    <s v="WegehauptDigital"/>
    <s v="Paris"/>
    <s v="empty"/>
    <s v="no"/>
  </r>
  <r>
    <x v="227"/>
    <s v="Richter, Theodor Friedrich Maximilian"/>
    <s v="Kinder- und Jugendbücher"/>
    <s v="Arnold"/>
    <s v="volume; text"/>
    <x v="291"/>
    <x v="291"/>
    <s v="http://resolver.staatsbibliothek-berlin.de/SBB000155EB00030000"/>
    <s v="ger"/>
    <s v="1822"/>
    <s v="WegehauptDigital"/>
    <s v="Dresden"/>
    <s v="empty"/>
    <s v="no"/>
  </r>
  <r>
    <x v="228"/>
    <s v="Richter, Theodor Friedrich Maximilian"/>
    <s v="Kinder- und Jugendbücher"/>
    <s v="Arnold"/>
    <s v="volume; text"/>
    <x v="292"/>
    <x v="292"/>
    <s v="http://resolver.staatsbibliothek-berlin.de/SBB0001556300080000"/>
    <s v="ger"/>
    <s v="1831"/>
    <s v="WegehauptDigital"/>
    <s v="Dresden [u.a.]"/>
    <s v="empty"/>
    <s v="no"/>
  </r>
  <r>
    <x v="95"/>
    <s v="Vieth, Gerhard Ulrich Anton"/>
    <s v="Kinder- und Jugendbücher; Historische Drucke"/>
    <s v="Barth"/>
    <s v="volume; text"/>
    <x v="293"/>
    <x v="293"/>
    <s v="http://resolver.staatsbibliothek-berlin.de/SBB0000E46300030000"/>
    <s v="ger"/>
    <s v="1803"/>
    <s v="WegehauptDigital"/>
    <s v="Leipzig"/>
    <s v="empty"/>
    <s v="no"/>
  </r>
  <r>
    <x v="113"/>
    <s v="Poppe, J. H. W."/>
    <s v="Kinder- und Jugendbücher"/>
    <s v="Wilmans"/>
    <s v="volume; text"/>
    <x v="294"/>
    <x v="294"/>
    <s v="http://resolver.staatsbibliothek-berlin.de/SBB0000D8D300080000"/>
    <s v="ger"/>
    <s v="1814"/>
    <s v="WegehauptDigital"/>
    <s v="Frankfurt am Mayn"/>
    <s v="empty"/>
    <s v="no"/>
  </r>
  <r>
    <x v="123"/>
    <s v="Propiac, Catherine Joseph Ferdinand Girard; Kuhn, August"/>
    <s v="Kinder- und Jugendbücher; Historische Drucke"/>
    <s v="Schlesinger"/>
    <s v="volume; text"/>
    <x v="295"/>
    <x v="295"/>
    <s v="http://resolver.staatsbibliothek-berlin.de/SBB0000F6A900010000"/>
    <s v="ger"/>
    <s v="1823"/>
    <s v="WegehauptDigital"/>
    <s v="Berlin"/>
    <s v="empty"/>
    <s v="no"/>
  </r>
  <r>
    <x v="229"/>
    <s v="Chodowiecki, Daniel; Mozart, Wolfgang Amadeus; Ziegenhagen, Franz Heinrich"/>
    <s v="Historische Drucke; Kinder- und Jugendbücher; VD18 digital"/>
    <s v="Herausgeber"/>
    <s v="monograph; text"/>
    <x v="296"/>
    <x v="296"/>
    <s v="http://resolver.staatsbibliothek-berlin.de/SBB0002287A00000000"/>
    <s v="ger"/>
    <s v="1792"/>
    <s v="VD18 digital; WegehauptDigital"/>
    <s v="Hamburg"/>
    <s v="empty"/>
    <s v="no"/>
  </r>
  <r>
    <x v="230"/>
    <s v="Campe, Joachim Heinrich"/>
    <s v="Historische Drucke; Kinder- und Jugendbücher; VD18 digital"/>
    <s v="Grözinger"/>
    <s v="volume; text"/>
    <x v="297"/>
    <x v="297"/>
    <s v="http://resolver.staatsbibliothek-berlin.de/SBB0001542700180000"/>
    <s v="ger"/>
    <s v="1799"/>
    <s v="VD18 digital; WegehauptDigital"/>
    <s v="Reutlingen"/>
    <s v="empty"/>
    <s v="no"/>
  </r>
  <r>
    <x v="231"/>
    <s v="Scheureck, Friedrich August"/>
    <s v="Historische Drucke; Naturwissenschaften / Mathematik; VD18 digital; Kinder- und Jugendbücher"/>
    <s v="Kaven"/>
    <s v="volume; text"/>
    <x v="298"/>
    <x v="298"/>
    <s v="http://resolver.staatsbibliothek-berlin.de/SBB00017AA700010000"/>
    <s v="ger"/>
    <s v="1796"/>
    <s v="VD18 digital; WegehauptDigital"/>
    <s v="Altona; Leipzig"/>
    <s v="empty"/>
    <s v="no"/>
  </r>
  <r>
    <x v="232"/>
    <m/>
    <s v="Kinder- und Jugendbücher; Historische Drucke; VD18 digital"/>
    <s v="Felisch"/>
    <s v="monograph; text"/>
    <x v="299"/>
    <x v="299"/>
    <s v="http://resolver.staatsbibliothek-berlin.de/SBB0000F9A600000000"/>
    <s v="ger"/>
    <s v="1793"/>
    <s v="WegehauptDigital; VD18 digital"/>
    <s v="Berlin"/>
    <s v="https://content.staatsbibliothek-berlin.de/dc/769515339.ocr.zip"/>
    <s v="yes"/>
  </r>
  <r>
    <x v="233"/>
    <m/>
    <s v="Kinder- und Jugendbücher; VD18 digital; Historische Drucke"/>
    <s v="Kurzbeck"/>
    <s v="monograph; text"/>
    <x v="300"/>
    <x v="300"/>
    <s v="http://resolver.staatsbibliothek-berlin.de/SBB00007A4C00000000"/>
    <s v="ger"/>
    <s v="1776"/>
    <s v="VD18 digital; WegehauptDigital"/>
    <s v="Wien"/>
    <s v="empty"/>
    <s v="no"/>
  </r>
  <r>
    <x v="234"/>
    <s v="Frid, Daniel; Schatz, Johann Jacob"/>
    <s v="Historische Drucke; Geschichte / Ethnographie / Geographie; VD18 digital; Kinder- und Jugendbücher"/>
    <s v="Beck"/>
    <s v="monograph; text"/>
    <x v="301"/>
    <x v="301"/>
    <s v="http://resolver.staatsbibliothek-berlin.de/SBB000187C000000000"/>
    <s v="ger"/>
    <s v="1749"/>
    <s v="VD18 digital; WegehauptDigital"/>
    <s v="[Straßburg]"/>
    <s v="empty"/>
    <s v="no"/>
  </r>
  <r>
    <x v="235"/>
    <s v="Steinbeck, Christoph Gottlieb"/>
    <s v="Historische Drucke; Kinder- und Jugendbücher; VD18 digital"/>
    <s v="Verlag des Verfassers; Fleischer [in Komm.]; Rothe [in Komm.]"/>
    <s v="volume; text"/>
    <x v="302"/>
    <x v="302"/>
    <s v="http://resolver.staatsbibliothek-berlin.de/SBB00019AF100020000"/>
    <s v="ger"/>
    <s v="1793"/>
    <s v="VD18 digital; WegehauptDigital"/>
    <s v="Langenberg; Leipzig; Gera"/>
    <s v="empty"/>
    <s v="no"/>
  </r>
  <r>
    <x v="236"/>
    <s v="Kunstman, H. A."/>
    <s v="Historische Drucke; Kinder- und Jugendbücher; Geschichte / Ethnographie / Geographie; VD18 digital"/>
    <s v="Maurer"/>
    <s v="monograph; text"/>
    <x v="303"/>
    <x v="303"/>
    <s v="http://resolver.staatsbibliothek-berlin.de/SBB0001799000000000"/>
    <s v="ger"/>
    <s v="1790"/>
    <s v="VD18 digital; WegehauptDigital"/>
    <s v="Berlin"/>
    <s v="empty"/>
    <s v="no"/>
  </r>
  <r>
    <x v="237"/>
    <s v="Mayr, Joseph; Johann Georg, Forster; Pabst, Johann Georg Friedrich"/>
    <s v="Kinder- und Jugendbücher; Historische Drucke; VD18 digital"/>
    <s v="Felßecker"/>
    <s v="volume; text"/>
    <x v="304"/>
    <x v="304"/>
    <s v="http://resolver.staatsbibliothek-berlin.de/SBB00010A9A00010000"/>
    <s v="ger"/>
    <s v="1787"/>
    <s v="WegehauptDigital; VD18 digital"/>
    <s v="Nürnberg"/>
    <s v="empty"/>
    <s v="no"/>
  </r>
  <r>
    <x v="238"/>
    <s v="Müller, August Carl"/>
    <s v="Historische Drucke; Medizin; Pädagogik; VD18 digital; Kinder- und Jugendbücher"/>
    <s v="Hahn"/>
    <s v="volume; text"/>
    <x v="305"/>
    <x v="305"/>
    <s v="http://resolver.staatsbibliothek-berlin.de/SBB0001878800020000"/>
    <s v="ger"/>
    <s v="1796"/>
    <s v="VD18 digital; WegehauptDigital"/>
    <s v="Hannover"/>
    <s v="empty"/>
    <s v="no"/>
  </r>
  <r>
    <x v="239"/>
    <m/>
    <s v="Historische Drucke; Medizin; VD18 digital; Kinder- und Jugendbücher"/>
    <s v="Maurer"/>
    <s v="monograph; text"/>
    <x v="306"/>
    <x v="306"/>
    <s v="http://resolver.staatsbibliothek-berlin.de/SBB0001878B00000000"/>
    <s v="ger"/>
    <s v="1800"/>
    <s v="VD18 digital; WegehauptDigital"/>
    <s v="Berlin"/>
    <s v="empty"/>
    <s v="no"/>
  </r>
  <r>
    <x v="240"/>
    <s v="Frentzel, Georg Friedrich Jonas; Ebert, Johann Jacob"/>
    <s v="Historische Drucke; Kinder- und Jugendbücher; Naturwissenschaften / Mathematik; VD18 digital"/>
    <s v="Hertel"/>
    <s v="monograph; text"/>
    <x v="307"/>
    <x v="307"/>
    <s v="http://resolver.staatsbibliothek-berlin.de/SBB0001991A00000000"/>
    <s v="ger"/>
    <s v="1796"/>
    <s v="VD18 digital; WegehauptDigital"/>
    <s v="Leipzig"/>
    <s v="empty"/>
    <s v="no"/>
  </r>
  <r>
    <x v="238"/>
    <s v="Müller, August Carl"/>
    <s v="Historische Drucke; Medizin; Pädagogik; VD18 digital; Kinder- und Jugendbücher"/>
    <s v="Hahn"/>
    <s v="volume; text"/>
    <x v="308"/>
    <x v="308"/>
    <s v="http://resolver.staatsbibliothek-berlin.de/SBB0001878800010000"/>
    <s v="ger"/>
    <s v="1795"/>
    <s v="VD18 digital; WegehauptDigital"/>
    <s v="Hannover"/>
    <s v="empty"/>
    <s v="no"/>
  </r>
  <r>
    <x v="235"/>
    <s v="Schmidt, Joseph; Steinbeck, Christoph Gottlieb"/>
    <s v="Historische Drucke; Kinder- und Jugendbücher; VD18 digital"/>
    <s v="Fleischer"/>
    <s v="volume; text"/>
    <x v="309"/>
    <x v="309"/>
    <s v="http://resolver.staatsbibliothek-berlin.de/SBB00019AF100010000"/>
    <s v="ger"/>
    <s v="1811"/>
    <s v="WegehauptDigital; VD18 digital"/>
    <s v="Leipzig"/>
    <s v="empty"/>
    <s v="no"/>
  </r>
  <r>
    <x v="241"/>
    <s v="Bürkner, Marie"/>
    <s v="Kinder- und Jugendbücher; Historische Drucke"/>
    <s v="Velhagen &amp; Klasing"/>
    <s v="monograph; text"/>
    <x v="310"/>
    <x v="310"/>
    <s v="http://resolver.staatsbibliothek-berlin.de/SBB0000D85900000000"/>
    <s v="ger"/>
    <s v="1890"/>
    <s v="WegehauptDigital"/>
    <s v="Bielefeld [u.a.]"/>
    <s v="https://content.staatsbibliothek-berlin.de/dc/746238983.ocr.zip"/>
    <s v="yes"/>
  </r>
  <r>
    <x v="242"/>
    <m/>
    <s v="Kinder- und Jugendbücher; VD18 digital"/>
    <s v="Dt. Schulanstalt bey St. Anna"/>
    <s v="monograph; text"/>
    <x v="311"/>
    <x v="311"/>
    <s v="http://resolver.staatsbibliothek-berlin.de/SBB0000DBA700000000"/>
    <s v="ger"/>
    <s v="1794"/>
    <s v="WegehauptDigital; VD18 digital"/>
    <s v="Wien"/>
    <s v="empty"/>
    <s v="no"/>
  </r>
  <r>
    <x v="243"/>
    <s v="Raff, Georg Christian"/>
    <s v="Kinder- und Jugendbücher; Historische Drucke; VD18 digital"/>
    <s v="Edler von Trattnern"/>
    <s v="monograph; text"/>
    <x v="312"/>
    <x v="312"/>
    <s v="http://resolver.staatsbibliothek-berlin.de/SBB0000F82100000000"/>
    <s v="ger"/>
    <s v="1799"/>
    <s v="WegehauptDigital; VD18 digtial"/>
    <s v="Wien"/>
    <s v="empty"/>
    <s v="no"/>
  </r>
  <r>
    <x v="244"/>
    <s v="Lechner, Johann Baptist"/>
    <s v="Kinder- und Jugendbücher; VD18 digital; Historische Drucke"/>
    <s v="Wolff"/>
    <s v="monograph; text"/>
    <x v="313"/>
    <x v="313"/>
    <s v="http://resolver.staatsbibliothek-berlin.de/SBB0000DB8300000000"/>
    <s v="ger"/>
    <s v="1774"/>
    <s v="WegehauptDigital; VD18 digital"/>
    <s v="Augsburg"/>
    <s v="empty"/>
    <s v="no"/>
  </r>
  <r>
    <x v="245"/>
    <s v="Günther, Karl Ehrenfried"/>
    <s v="Historische Drucke; Kinder- und Jugendbücher; Naturwissenschaften / Mathematik; VD18 digital"/>
    <s v="Frommann"/>
    <s v="monograph; text"/>
    <x v="314"/>
    <x v="314"/>
    <s v="http://resolver.staatsbibliothek-berlin.de/SBB0001996700000000"/>
    <s v="ger"/>
    <s v="1790"/>
    <s v="VD18 digital; WegehauptDigital"/>
    <s v="Freystadt; Züllichau"/>
    <s v="empty"/>
    <s v="no"/>
  </r>
  <r>
    <x v="246"/>
    <s v="Lucas, Agnes"/>
    <s v="Kinder- und Jugendbücher"/>
    <s v="Maier"/>
    <s v="monograph; text"/>
    <x v="315"/>
    <x v="315"/>
    <s v="http://resolver.staatsbibliothek-berlin.de/SBB0000D7E900000000"/>
    <s v="ger"/>
    <s v="1894"/>
    <s v="WegehauptDigital"/>
    <s v="[Ravensburg"/>
    <s v="https://content.staatsbibliothek-berlin.de/dc/746043104.ocr.zip"/>
    <s v="yes"/>
  </r>
  <r>
    <x v="247"/>
    <s v="Gizycki, P.; Stall, Sylvanus"/>
    <s v="Kinder- und Jugendbücher; Historische Drucke"/>
    <s v="Hirsch"/>
    <s v="monograph; text"/>
    <x v="316"/>
    <x v="316"/>
    <s v="http://resolver.staatsbibliothek-berlin.de/SBB0000D2B900000000"/>
    <s v="ger"/>
    <s v="1907"/>
    <s v="WegehauptDigital"/>
    <s v="Konstanz"/>
    <s v="https://content.staatsbibliothek-berlin.de/dc/742714241.ocr.zip"/>
    <s v="yes"/>
  </r>
  <r>
    <x v="230"/>
    <s v="Campe, Joachim Heinrich"/>
    <s v="Historische Drucke; Kinder- und Jugendbücher; VD18 digital"/>
    <s v="Grözinger"/>
    <s v="volume; text"/>
    <x v="317"/>
    <x v="317"/>
    <s v="http://resolver.staatsbibliothek-berlin.de/SBB0001542700120000"/>
    <s v="ger"/>
    <s v="1801"/>
    <s v="VD18 digital; WegehauptDigital"/>
    <s v="Reuttlingen"/>
    <s v="empty"/>
    <s v="no"/>
  </r>
  <r>
    <x v="230"/>
    <s v="Campe, Joachim Heinrich"/>
    <s v="Historische Drucke; Kinder- und Jugendbücher; VD18 digital"/>
    <s v="Grözinger"/>
    <s v="volume; text"/>
    <x v="318"/>
    <x v="318"/>
    <s v="http://resolver.staatsbibliothek-berlin.de/SBB0001542700150000"/>
    <s v="ger"/>
    <s v="1808"/>
    <s v="VD18 digital; WegehauptDigital"/>
    <s v="Reutlingen"/>
    <s v="empty"/>
    <s v="no"/>
  </r>
  <r>
    <x v="230"/>
    <s v="Campe, Joachim Heinrich"/>
    <s v="Kinder- und Jugendbücher; VD18 digital; Historische Drucke"/>
    <s v="Grözinger"/>
    <s v="volume; text"/>
    <x v="319"/>
    <x v="319"/>
    <s v="http://resolver.staatsbibliothek-berlin.de/SBB0001542700020000"/>
    <s v="ger"/>
    <s v="1802"/>
    <s v="WegehauptDigital; VD18 digital"/>
    <s v="Reutlingen"/>
    <s v="empty"/>
    <s v="no"/>
  </r>
  <r>
    <x v="230"/>
    <s v="Campe, Joachim Heinrich"/>
    <s v="Kinder- und Jugendbücher; VD18 digital; Historische Drucke"/>
    <s v="Grözinger"/>
    <s v="volume; text"/>
    <x v="320"/>
    <x v="320"/>
    <s v="http://resolver.staatsbibliothek-berlin.de/SBB0001542700070000"/>
    <s v="ger"/>
    <s v="1792"/>
    <s v="WegehauptDigital; VD18 digital"/>
    <s v="Reutlingen"/>
    <s v="empty"/>
    <s v="no"/>
  </r>
  <r>
    <x v="230"/>
    <s v="Campe, Joachim Heinrich"/>
    <s v="Historische Drucke; Kinder- und Jugendbücher; VD18 digital"/>
    <s v="Grözinger"/>
    <s v="volume; text"/>
    <x v="321"/>
    <x v="321"/>
    <s v="http://resolver.staatsbibliothek-berlin.de/SBB0001542700110000"/>
    <s v="ger"/>
    <s v="1806"/>
    <s v="VD18 digital; WegehauptDigital"/>
    <s v="Reutlingen"/>
    <s v="empty"/>
    <s v="no"/>
  </r>
  <r>
    <x v="230"/>
    <s v="Campe, Joachim Heinrich"/>
    <s v="Kinder- und Jugendbücher; VD18 digital; Historische Drucke"/>
    <s v="Grözinger"/>
    <s v="volume; text"/>
    <x v="322"/>
    <x v="322"/>
    <s v="http://resolver.staatsbibliothek-berlin.de/SBB0001542700050000"/>
    <s v="ger"/>
    <s v="1799"/>
    <s v="WegehauptDigital; VD18 digital"/>
    <s v="Reutlingen"/>
    <s v="empty"/>
    <s v="no"/>
  </r>
  <r>
    <x v="230"/>
    <s v="Campe, Joachim Heinrich"/>
    <s v="Historische Drucke; Kinder- und Jugendbücher; VD18 digital"/>
    <s v="Grözinger"/>
    <s v="volume; text"/>
    <x v="323"/>
    <x v="323"/>
    <s v="http://resolver.staatsbibliothek-berlin.de/SBB00015427000D0000"/>
    <s v="ger"/>
    <s v="1805"/>
    <s v="VD18 digital; WegehauptDigital"/>
    <s v="Reutlingen"/>
    <s v="empty"/>
    <s v="no"/>
  </r>
  <r>
    <x v="230"/>
    <s v="Campe, Joachim Heinrich"/>
    <s v="Historische Drucke; Kinder- und Jugendbücher; VD18 digital"/>
    <s v="Grözinger"/>
    <s v="volume; text"/>
    <x v="324"/>
    <x v="324"/>
    <s v="http://resolver.staatsbibliothek-berlin.de/SBB00015427000E0000"/>
    <s v="ger"/>
    <s v="1801"/>
    <s v="VD18 digital; WegehauptDigital"/>
    <s v="Reutlingen"/>
    <s v="empty"/>
    <s v="no"/>
  </r>
  <r>
    <x v="248"/>
    <s v="Georgens, Jan Daniel; Wagner, Hermann"/>
    <s v="Kinder- und Jugendbücher"/>
    <s v="Spamer"/>
    <s v="monograph; text"/>
    <x v="325"/>
    <x v="325"/>
    <s v="http://resolver.staatsbibliothek-berlin.de/SBB0000D7E000000000"/>
    <s v="ger"/>
    <s v="1885"/>
    <s v="WegehauptDigital"/>
    <s v="Berlin; Leipzig"/>
    <s v="https://content.staatsbibliothek-berlin.de/dc/746035535.ocr.zip"/>
    <s v="yes"/>
  </r>
  <r>
    <x v="249"/>
    <s v="Meyer, Emanuele L. M."/>
    <s v="Kinder- und Jugendbücher; Historische Drucke"/>
    <s v="Strecker &amp; Schröder"/>
    <s v="monograph; text"/>
    <x v="326"/>
    <x v="326"/>
    <s v="http://resolver.staatsbibliothek-berlin.de/SBB0000D2BE00000000"/>
    <s v="ger"/>
    <s v="1913"/>
    <s v="WegehauptDigital"/>
    <s v="Stuttgart"/>
    <s v="https://content.staatsbibliothek-berlin.de/dc/742717089.ocr.zip"/>
    <s v="yes"/>
  </r>
  <r>
    <x v="250"/>
    <m/>
    <s v="Kinder- und Jugendbücher; Historische Drucke"/>
    <s v="Fleischhauer"/>
    <s v="monograph; text"/>
    <x v="327"/>
    <x v="327"/>
    <s v="http://resolver.staatsbibliothek-berlin.de/SBB000106B500000000"/>
    <s v="ger"/>
    <s v="1835"/>
    <s v="WegehauptDigital"/>
    <s v="Reutlingen"/>
    <s v="empty"/>
    <s v="no"/>
  </r>
  <r>
    <x v="230"/>
    <s v="Campe, Joachim Heinrich"/>
    <s v="Kinder- und Jugendbücher; VD18 digital; Historische Drucke"/>
    <s v="Grözinger"/>
    <s v="volume; text"/>
    <x v="328"/>
    <x v="328"/>
    <s v="http://resolver.staatsbibliothek-berlin.de/SBB0001542700010000"/>
    <s v="ger"/>
    <s v="1794"/>
    <s v="WegehauptDigital; VD18 digital"/>
    <s v="Reutlingen"/>
    <s v="empty"/>
    <s v="no"/>
  </r>
  <r>
    <x v="230"/>
    <s v="Campe, Joachim Heinrich"/>
    <s v="Kinder- und Jugendbücher; VD18 digital; Historische Drucke"/>
    <s v="Grözinger"/>
    <s v="volume; text"/>
    <x v="329"/>
    <x v="329"/>
    <s v="http://resolver.staatsbibliothek-berlin.de/SBB0001542700040000"/>
    <s v="ger"/>
    <s v="1794"/>
    <s v="WegehauptDigital; VD18 digital"/>
    <s v="Reutlingen"/>
    <s v="empty"/>
    <s v="no"/>
  </r>
  <r>
    <x v="230"/>
    <s v="Campe, Joachim Heinrich"/>
    <s v="Historische Drucke; Kinder- und Jugendbücher; VD18 digital"/>
    <s v="Grözinger"/>
    <s v="volume; text"/>
    <x v="330"/>
    <x v="330"/>
    <s v="http://resolver.staatsbibliothek-berlin.de/SBB0001542700130000"/>
    <s v="ger"/>
    <s v="1807"/>
    <s v="VD18 digital; WegehauptDigital"/>
    <s v="Reutlingen"/>
    <s v="empty"/>
    <s v="no"/>
  </r>
  <r>
    <x v="230"/>
    <s v="Campe, Joachim Heinrich"/>
    <s v="Kinder- und Jugendbücher; VD18 digital; Historische Drucke"/>
    <s v="Grözinger"/>
    <s v="volume; text"/>
    <x v="331"/>
    <x v="331"/>
    <s v="http://resolver.staatsbibliothek-berlin.de/SBB0001542700030000"/>
    <s v="ger"/>
    <s v="1796"/>
    <s v="WegehauptDigital; VD18 digital"/>
    <s v="Reutlingen"/>
    <s v="empty"/>
    <s v="no"/>
  </r>
  <r>
    <x v="230"/>
    <s v="Campe, Joachim Heinrich"/>
    <s v="Kinder- und Jugendbücher; VD18 digital; Historische Drucke"/>
    <s v="Grözinger"/>
    <s v="volume; text"/>
    <x v="332"/>
    <x v="332"/>
    <s v="http://resolver.staatsbibliothek-berlin.de/SBB0001542700080000"/>
    <s v="ger"/>
    <s v="1798"/>
    <s v="WegehauptDigital; VD18 digital"/>
    <s v="Reutlingen"/>
    <s v="empty"/>
    <s v="no"/>
  </r>
  <r>
    <x v="230"/>
    <s v="Campe, Joachim Heinrich"/>
    <s v="Historische Drucke; Kinder- und Jugendbücher; VD18 digital"/>
    <s v="Grözinger"/>
    <s v="volume; text"/>
    <x v="333"/>
    <x v="333"/>
    <s v="http://resolver.staatsbibliothek-berlin.de/SBB00015427000C0000"/>
    <s v="ger"/>
    <s v="1804"/>
    <s v="VD18 digital; WegehauptDigital"/>
    <s v="Reutlingen"/>
    <s v="empty"/>
    <s v="no"/>
  </r>
  <r>
    <x v="230"/>
    <s v="Campe, Joachim Heinrich"/>
    <s v="Historische Drucke; Kinder- und Jugendbücher; VD18 digital"/>
    <s v="Fleischhauer"/>
    <s v="volume; text"/>
    <x v="334"/>
    <x v="334"/>
    <s v="http://resolver.staatsbibliothek-berlin.de/SBB0001542700100000"/>
    <s v="ger"/>
    <s v="1811"/>
    <s v="VD18 digital; WegehauptDigital"/>
    <s v="Reutlingen"/>
    <s v="empty"/>
    <s v="no"/>
  </r>
  <r>
    <x v="230"/>
    <s v="Campe, Joachim Heinrich"/>
    <s v="Kinder- und Jugendbücher; VD18 digital; Historische Drucke"/>
    <s v="Grözinger"/>
    <s v="volume; text"/>
    <x v="335"/>
    <x v="335"/>
    <s v="http://resolver.staatsbibliothek-berlin.de/SBB00015427000B0000"/>
    <s v="ger"/>
    <s v="1793"/>
    <s v="WegehauptDigital; VD18 digital"/>
    <s v="Reutlingen"/>
    <s v="empty"/>
    <s v="no"/>
  </r>
  <r>
    <x v="230"/>
    <s v="Campe, Joachim Heinrich"/>
    <s v="Historische Drucke; Kinder- und Jugendbücher; VD18 digital"/>
    <s v="Fleischhauer"/>
    <s v="volume; text"/>
    <x v="336"/>
    <x v="336"/>
    <s v="http://resolver.staatsbibliothek-berlin.de/SBB00015427000F0000"/>
    <s v="ger"/>
    <s v="1812"/>
    <s v="VD18 digital; WegehauptDigital"/>
    <s v="Reutlingen"/>
    <s v="empty"/>
    <s v="no"/>
  </r>
  <r>
    <x v="230"/>
    <s v="Campe, Joachim Heinrich"/>
    <s v="Historische Drucke; Kinder- und Jugendbücher; VD18 digital"/>
    <s v="Grözinger"/>
    <s v="volume; text"/>
    <x v="337"/>
    <x v="337"/>
    <s v="http://resolver.staatsbibliothek-berlin.de/SBB0001542700160000"/>
    <s v="ger"/>
    <s v="1800"/>
    <s v="VD18 digital; WegehauptDigital"/>
    <s v="Reutlingen"/>
    <s v="empty"/>
    <s v="no"/>
  </r>
  <r>
    <x v="230"/>
    <s v="Campe, Joachim Heinrich"/>
    <s v="Kinder- und Jugendbücher; VD18 digital; Historische Drucke"/>
    <s v="Grözinger"/>
    <s v="volume; text"/>
    <x v="338"/>
    <x v="338"/>
    <s v="http://resolver.staatsbibliothek-berlin.de/SBB00015427000A0000"/>
    <s v="ger"/>
    <s v="1793"/>
    <s v="WegehauptDigital; VD18 digital"/>
    <s v="Reutlingen"/>
    <s v="empty"/>
    <s v="no"/>
  </r>
  <r>
    <x v="230"/>
    <s v="Campe, Joachim Heinrich"/>
    <s v="Historische Drucke; Kinder- und Jugendbücher; VD18 digital"/>
    <s v="Grözinger"/>
    <s v="volume; text"/>
    <x v="339"/>
    <x v="339"/>
    <s v="http://resolver.staatsbibliothek-berlin.de/SBB0001542700140000"/>
    <s v="ger"/>
    <s v="1807"/>
    <s v="VD18 digital; WegehauptDigital"/>
    <s v="Reutlingen"/>
    <s v="empty"/>
    <s v="no"/>
  </r>
  <r>
    <x v="230"/>
    <s v="Campe, Joachim Heinrich"/>
    <s v="Kinder- und Jugendbücher; VD18 digital; Historische Drucke"/>
    <s v="Grözinger"/>
    <s v="volume; text"/>
    <x v="340"/>
    <x v="340"/>
    <s v="http://resolver.staatsbibliothek-berlin.de/SBB0001542700060000"/>
    <s v="ger"/>
    <s v="1790"/>
    <s v="WegehauptDigital; VD18 digital"/>
    <s v="Reutlingen"/>
    <s v="empty"/>
    <s v="no"/>
  </r>
  <r>
    <x v="251"/>
    <s v="Steinbeck, Christoph Gottlieb"/>
    <s v="Historische Drucke; Kinder- und Jugendbücher"/>
    <s v="Fleischer"/>
    <s v="volume; text"/>
    <x v="341"/>
    <x v="341"/>
    <s v="http://resolver.staatsbibliothek-berlin.de/SBB00019AEA00020000"/>
    <s v="ger"/>
    <s v="1815"/>
    <s v="WegehauptDigital"/>
    <s v="Leipzig"/>
    <s v="empty"/>
    <s v="no"/>
  </r>
  <r>
    <x v="252"/>
    <s v="Steinbeck, Christoph Gottlieb"/>
    <s v="Historische Drucke; Kinder- und Jugendbücher"/>
    <s v="Fleischer"/>
    <s v="volume; text"/>
    <x v="342"/>
    <x v="342"/>
    <s v="http://resolver.staatsbibliothek-berlin.de/SBB00019AEA00010000"/>
    <s v="ger"/>
    <s v="1804"/>
    <s v="WegehauptDigital"/>
    <s v="Leipzig"/>
    <s v="empty"/>
    <s v="no"/>
  </r>
  <r>
    <x v="253"/>
    <s v="Steinbeck, Christoph Gottlieb"/>
    <s v="Historische Drucke; Kinder- und Jugendbücher"/>
    <s v="Fleischer"/>
    <s v="volume; text"/>
    <x v="343"/>
    <x v="343"/>
    <s v="http://resolver.staatsbibliothek-berlin.de/SBB00019AEB00010000"/>
    <s v="ger"/>
    <s v="1808"/>
    <s v="WegehauptDigital"/>
    <s v="Leipzig"/>
    <s v="empty"/>
    <s v="no"/>
  </r>
  <r>
    <x v="254"/>
    <s v="Reichenbach, Anton Benedikt"/>
    <s v="Kinder- und Jugendbücher; Historische Drucke"/>
    <s v="Baumgaertner"/>
    <s v="monograph; text"/>
    <x v="344"/>
    <x v="344"/>
    <s v="http://resolver.staatsbibliothek-berlin.de/SBB0000E1F700000000"/>
    <s v="ger"/>
    <s v="1845"/>
    <s v="WegehauptDigital"/>
    <s v="Leipzig"/>
    <s v="empty"/>
    <s v="no"/>
  </r>
  <r>
    <x v="255"/>
    <s v="Meyer, F. A. A.; Raff, Georg Christian"/>
    <s v="Kinder- und Jugendbücher; Historische Drucke"/>
    <s v="Schramm"/>
    <s v="monograph; text"/>
    <x v="345"/>
    <x v="345"/>
    <s v="http://resolver.staatsbibliothek-berlin.de/SBB0000E53000000000"/>
    <s v="ger"/>
    <s v="1803"/>
    <s v="WegehauptDigital"/>
    <s v="Tübingen"/>
    <s v="empty"/>
    <s v="no"/>
  </r>
  <r>
    <x v="256"/>
    <s v="Wörle, Hans"/>
    <s v="Kinder- und Jugendbücher"/>
    <s v="Griessmayer"/>
    <s v="monograph; text"/>
    <x v="346"/>
    <x v="346"/>
    <s v="http://resolver.staatsbibliothek-berlin.de/SBB0000D64400000000"/>
    <s v="ger"/>
    <s v="1906"/>
    <s v="WegehauptDigital"/>
    <s v="Neuburg a.D."/>
    <s v="https://content.staatsbibliothek-berlin.de/dc/745184790.ocr.zip"/>
    <s v="yes"/>
  </r>
  <r>
    <x v="257"/>
    <s v="Wöbbe, Emma"/>
    <s v="Kinder- und Jugendbücher; Historische Drucke"/>
    <s v="Fritzsche"/>
    <s v="monograph; text"/>
    <x v="347"/>
    <x v="347"/>
    <s v="http://resolver.staatsbibliothek-berlin.de/SBB0000D80800000000"/>
    <s v="ger"/>
    <s v="1896"/>
    <s v="WegehauptDigital"/>
    <s v="Hamburg"/>
    <s v="https://content.staatsbibliothek-berlin.de/dc/746058071.ocr.zip"/>
    <s v="yes"/>
  </r>
  <r>
    <x v="258"/>
    <s v="Wunder, Johann Benedikt; Hermann, Christoph Gottlieb"/>
    <s v="Kinder- und Jugendbücher"/>
    <s v="Zeh"/>
    <s v="monograph; text"/>
    <x v="348"/>
    <x v="348"/>
    <s v="http://resolver.staatsbibliothek-berlin.de/SBB000103FC00000000"/>
    <s v="ger"/>
    <s v="1824"/>
    <s v="WegehauptDigital"/>
    <s v="Nürnberg [u.a.]"/>
    <s v="empty"/>
    <s v="no"/>
  </r>
  <r>
    <x v="259"/>
    <s v="Hoffmann, Karl Friedrich Vollrath; Jerrer, Georg Ludwig"/>
    <s v="Kinder- und Jugendbücher"/>
    <s v="Campe"/>
    <s v="monograph; text"/>
    <x v="349"/>
    <x v="349"/>
    <s v="http://resolver.staatsbibliothek-berlin.de/SBB000155A700000000"/>
    <s v="ger"/>
    <s v="1831"/>
    <s v="WegehauptDigital"/>
    <s v="Nürnberg"/>
    <s v="empty"/>
    <s v="no"/>
  </r>
  <r>
    <x v="260"/>
    <s v="Wunder, Johann Benedikt; Lange, E. W. H."/>
    <s v="Kinder- und Jugendbücher"/>
    <s v="Zeh"/>
    <s v="monograph; text"/>
    <x v="350"/>
    <x v="350"/>
    <s v="http://resolver.staatsbibliothek-berlin.de/SBB0000D88600000000"/>
    <s v="ger"/>
    <s v="1822"/>
    <s v="WegehauptDigital"/>
    <s v="Nürnberg [u.a.]"/>
    <s v="empty"/>
    <s v="no"/>
  </r>
  <r>
    <x v="261"/>
    <s v="Canton, Gustav"/>
    <s v="Kinder- und Jugendbücher"/>
    <s v="Chelius"/>
    <s v="monograph; text"/>
    <x v="351"/>
    <x v="351"/>
    <s v="http://resolver.staatsbibliothek-berlin.de/SBB000104AC00000000"/>
    <s v="ger"/>
    <s v="1854"/>
    <s v="WegehauptDigital"/>
    <s v="Stuttgart"/>
    <s v="https://content.staatsbibliothek-berlin.de/dc/770468217.ocr.zip"/>
    <s v="yes"/>
  </r>
  <r>
    <x v="262"/>
    <m/>
    <s v="Kinder- und Jugendbücher; Historische Drucke"/>
    <m/>
    <s v="monograph; text"/>
    <x v="352"/>
    <x v="352"/>
    <s v="http://resolver.staatsbibliothek-berlin.de/SBB0000F01B00000000"/>
    <s v="dut"/>
    <s v="1830"/>
    <s v="WegehauptDigital"/>
    <s v="[S.l.]"/>
    <s v="empty"/>
    <s v="no"/>
  </r>
  <r>
    <x v="263"/>
    <s v="Kerndörffer, Heinrich August"/>
    <s v="Kinder- und Jugendbücher; Historische Drucke"/>
    <s v="Friese"/>
    <s v="monograph; text"/>
    <x v="353"/>
    <x v="353"/>
    <s v="http://resolver.staatsbibliothek-berlin.de/SBB0000E5B300000000"/>
    <s v="ger"/>
    <s v="1811"/>
    <s v="WegehauptDigital"/>
    <s v="Pirna"/>
    <s v="empty"/>
    <s v="no"/>
  </r>
  <r>
    <x v="264"/>
    <s v="Müller, Adolf"/>
    <s v="Kinder- und Jugendbücher; Historische Drucke"/>
    <s v="Strauß'sche Buchh."/>
    <s v="monograph; text"/>
    <x v="354"/>
    <x v="354"/>
    <s v="http://resolver.staatsbibliothek-berlin.de/SBB0000D04400000000"/>
    <s v="ger"/>
    <s v="1909"/>
    <s v="WegehauptDigital"/>
    <s v="Frankfurt a. M."/>
    <s v="https://content.staatsbibliothek-berlin.de/dc/741661160.ocr.zip"/>
    <s v="yes"/>
  </r>
  <r>
    <x v="265"/>
    <m/>
    <s v="Kinder- und Jugendbücher; Historische Drucke"/>
    <s v="Union"/>
    <s v="monograph; text"/>
    <x v="355"/>
    <x v="355"/>
    <s v="http://resolver.staatsbibliothek-berlin.de/SBB0000D55500000000"/>
    <s v="ger"/>
    <s v="1899"/>
    <s v="WegehauptDigital"/>
    <s v="Stuttgart [u.a.]"/>
    <s v="https://content.staatsbibliothek-berlin.de/dc/74408606X.ocr.zip"/>
    <s v="yes"/>
  </r>
  <r>
    <x v="266"/>
    <m/>
    <s v="Kinder- und Jugendbücher; Historische Drucke"/>
    <s v="Steinkopf"/>
    <s v="monograph; text"/>
    <x v="356"/>
    <x v="356"/>
    <s v="http://resolver.staatsbibliothek-berlin.de/SBB000106B800000000"/>
    <s v="ger"/>
    <s v="1829"/>
    <s v="WegehauptDigital"/>
    <s v="Stuttgart"/>
    <s v="empty"/>
    <s v="no"/>
  </r>
  <r>
    <x v="267"/>
    <s v="Hoffmann, Friedrich"/>
    <s v="Kinder- und Jugendbücher; Historische Drucke"/>
    <s v="Bagel"/>
    <s v="monograph; text"/>
    <x v="357"/>
    <x v="357"/>
    <s v="http://resolver.staatsbibliothek-berlin.de/SBB00010A2600000000"/>
    <s v="ger"/>
    <s v="1849"/>
    <s v="WegehauptDigital"/>
    <s v="Wesel"/>
    <s v="empty"/>
    <s v="no"/>
  </r>
  <r>
    <x v="268"/>
    <s v="Lutz, K. G."/>
    <s v="Kinder- und Jugendbücher"/>
    <s v="Süddt. Verl.-Inst."/>
    <s v="monograph; text"/>
    <x v="358"/>
    <x v="358"/>
    <s v="http://resolver.staatsbibliothek-berlin.de/SBB0000D37400000000"/>
    <s v="ger"/>
    <s v="1892"/>
    <s v="WegehauptDigital"/>
    <s v="Stuttgart"/>
    <s v="https://content.staatsbibliothek-berlin.de/dc/743877314.ocr.zip"/>
    <s v="yes"/>
  </r>
  <r>
    <x v="269"/>
    <s v="Winter, Amalie"/>
    <s v="Kinder- und Jugendbücher; Historische Drucke"/>
    <s v="Bagel"/>
    <s v="monograph; text"/>
    <x v="359"/>
    <x v="359"/>
    <s v="http://resolver.staatsbibliothek-berlin.de/SBB0001049200000000"/>
    <s v="ger"/>
    <s v="1850"/>
    <s v="WegehauptDigital"/>
    <s v="Wesel"/>
    <s v="https://content.staatsbibliothek-berlin.de/dc/770455190.ocr.zip"/>
    <s v="yes"/>
  </r>
  <r>
    <x v="270"/>
    <s v="Bossert, G. F."/>
    <s v="Kinder- und Jugendbücher"/>
    <s v="Weychardt"/>
    <s v="monograph; text"/>
    <x v="360"/>
    <x v="360"/>
    <s v="http://resolver.staatsbibliothek-berlin.de/SBB0000D6EB00000000"/>
    <s v="ger"/>
    <s v="1864"/>
    <s v="WegehauptDigital"/>
    <s v="Eßlingen"/>
    <s v="https://content.staatsbibliothek-berlin.de/dc/745590918.ocr.zip"/>
    <s v="yes"/>
  </r>
  <r>
    <x v="271"/>
    <s v="Feddersen, Christian"/>
    <s v="Kinder- und Jugendbücher"/>
    <s v="Jäger"/>
    <s v="monograph; text"/>
    <x v="361"/>
    <x v="361"/>
    <s v="http://resolver.staatsbibliothek-berlin.de/SBB00010A0300000000"/>
    <s v="ger"/>
    <s v="1838"/>
    <s v="WegehauptDigital"/>
    <s v="Flensburg"/>
    <s v="empty"/>
    <s v="no"/>
  </r>
  <r>
    <x v="272"/>
    <s v="Holting, Gustav"/>
    <s v="Kinder- und Jugendbücher; Historische Drucke"/>
    <s v="Winckelmann"/>
    <s v="monograph; text"/>
    <x v="362"/>
    <x v="362"/>
    <s v="http://resolver.staatsbibliothek-berlin.de/SBB0000E15B00000000"/>
    <s v="ger"/>
    <s v="1845"/>
    <s v="WegehauptDigital"/>
    <s v="Berlin"/>
    <s v="empty"/>
    <s v="no"/>
  </r>
  <r>
    <x v="273"/>
    <s v="Herold, E."/>
    <s v="Kinder- und Jugendbücher; Historische Drucke"/>
    <s v="Hentze"/>
    <s v="monograph; text"/>
    <x v="363"/>
    <x v="363"/>
    <s v="http://resolver.staatsbibliothek-berlin.de/SBB0000ECF600000000"/>
    <s v="ger"/>
    <s v="1850"/>
    <s v="WegehauptDigital"/>
    <s v="Leipzig"/>
    <s v="https://content.staatsbibliothek-berlin.de/dc/757124372.ocr.zip"/>
    <s v="yes"/>
  </r>
  <r>
    <x v="274"/>
    <m/>
    <s v="Kinder- und Jugendbücher; Historische Drucke"/>
    <m/>
    <s v="monograph; text"/>
    <x v="364"/>
    <x v="364"/>
    <s v="http://resolver.staatsbibliothek-berlin.de/SBB0000ED8B00000000"/>
    <s v="ger"/>
    <s v="1830"/>
    <s v="WegehauptDigital"/>
    <s v="[S.l.]"/>
    <s v="empty"/>
    <s v="no"/>
  </r>
  <r>
    <x v="275"/>
    <s v="Dertinger, ...; Gebauer, August"/>
    <s v="Kinder- und Jugendbücher; Historische Drucke"/>
    <s v="Cast"/>
    <s v="monograph; text"/>
    <x v="365"/>
    <x v="365"/>
    <s v="http://resolver.staatsbibliothek-berlin.de/SBB0000ECDB00000000"/>
    <s v="ger"/>
    <s v="1846"/>
    <s v="WegehauptDigital"/>
    <s v="Stuttgart"/>
    <s v="empty"/>
    <s v="no"/>
  </r>
  <r>
    <x v="276"/>
    <m/>
    <s v="Kinder- und Jugendbücher"/>
    <s v="Campe"/>
    <s v="monograph; text"/>
    <x v="366"/>
    <x v="366"/>
    <s v="http://resolver.staatsbibliothek-berlin.de/SBB0001046400000000"/>
    <s v="ger"/>
    <s v="1820"/>
    <s v="WegehauptDigital"/>
    <s v="Nürnberg"/>
    <s v="empty"/>
    <s v="no"/>
  </r>
  <r>
    <x v="277"/>
    <s v="Ninck, Johannes"/>
    <s v="Kinder- und Jugendbücher; Historische Drucke"/>
    <s v="Kielmann"/>
    <s v="monograph; text"/>
    <x v="367"/>
    <x v="367"/>
    <s v="http://resolver.staatsbibliothek-berlin.de/SBB0000D6A700000000"/>
    <s v="ger"/>
    <s v="1902"/>
    <s v="WegehauptDigital"/>
    <s v="Stuttgart"/>
    <s v="https://content.staatsbibliothek-berlin.de/dc/745431550.ocr.zip"/>
    <s v="yes"/>
  </r>
  <r>
    <x v="278"/>
    <s v="Hosemann, Theodor; Ludwig, Karl"/>
    <s v="Kinder- und Jugendbücher; Historische Drucke"/>
    <s v="Winckelmann"/>
    <s v="monograph; text"/>
    <x v="368"/>
    <x v="368"/>
    <s v="http://resolver.staatsbibliothek-berlin.de/SBB0001033400000000"/>
    <s v="ger"/>
    <s v="1870"/>
    <s v="WegehauptDigital"/>
    <s v="Berlin"/>
    <s v="https://content.staatsbibliothek-berlin.de/dc/770156088.ocr.zip"/>
    <s v="yes"/>
  </r>
  <r>
    <x v="279"/>
    <s v="Raff, Georg Christian; Rebau, Heinrich"/>
    <s v="Kinder- und Jugendbücher; Historische Drucke"/>
    <s v="Hallberger"/>
    <s v="monograph; text"/>
    <x v="369"/>
    <x v="369"/>
    <s v="http://resolver.staatsbibliothek-berlin.de/SBB000104D900000000"/>
    <s v="ger"/>
    <s v="1839"/>
    <s v="WegehauptDigital"/>
    <s v="Stuttgart"/>
    <s v="empty"/>
    <s v="no"/>
  </r>
  <r>
    <x v="280"/>
    <s v="Brendel, Friedrich Wilhelm"/>
    <s v="Kinder- und Jugendbücher; Historische Drucke"/>
    <s v="Flemming"/>
    <s v="monograph; text"/>
    <x v="370"/>
    <x v="370"/>
    <s v="http://resolver.staatsbibliothek-berlin.de/SBB0000D36900000000"/>
    <s v="ger"/>
    <s v="1884"/>
    <s v="WegehauptDigital"/>
    <s v="Glogau"/>
    <s v="https://content.staatsbibliothek-berlin.de/dc/743869109.ocr.zip"/>
    <s v="yes"/>
  </r>
  <r>
    <x v="281"/>
    <s v="A. H.; Bergner, Anna"/>
    <s v="Kinder- und Jugendbücher; Historische Drucke"/>
    <s v="Löffler"/>
    <s v="monograph; text"/>
    <x v="371"/>
    <x v="371"/>
    <s v="http://resolver.staatsbibliothek-berlin.de/SBB0000F1AA00000000"/>
    <s v="ger"/>
    <s v="1871"/>
    <s v="WegehauptDigital"/>
    <s v="Mannheim"/>
    <s v="https://content.staatsbibliothek-berlin.de/dc/767035143.ocr.zip"/>
    <s v="yes"/>
  </r>
  <r>
    <x v="282"/>
    <s v="Schnerr, J. J.; Blasche, Bernhard Heinrich"/>
    <s v="Kinder- und Jugendbücher; Historische Drucke"/>
    <s v="Hoffmann"/>
    <s v="monograph; text"/>
    <x v="372"/>
    <x v="372"/>
    <s v="http://resolver.staatsbibliothek-berlin.de/SBB0000F1B100000000"/>
    <s v="ger"/>
    <s v="1847"/>
    <s v="WegehauptDigital"/>
    <s v="Stuttgart"/>
    <s v="empty"/>
    <s v="no"/>
  </r>
  <r>
    <x v="283"/>
    <s v="Martin, F."/>
    <s v="Kinder- und Jugendbücher; Historische Drucke"/>
    <s v="Schmidt &amp; Spring"/>
    <s v="monograph; text"/>
    <x v="373"/>
    <x v="373"/>
    <s v="http://resolver.staatsbibliothek-berlin.de/SBB0000F84700000000"/>
    <s v="ger"/>
    <s v="1852"/>
    <s v="WegehauptDigital"/>
    <s v="Stuttgart"/>
    <s v="https://content.staatsbibliothek-berlin.de/dc/769080901.ocr.zip"/>
    <s v="yes"/>
  </r>
  <r>
    <x v="284"/>
    <s v="Schröter, Wilhelm; Elm, Hugo"/>
    <s v="Kinder- und Jugendbücher; Historische Drucke"/>
    <s v="Spamer"/>
    <s v="monograph; text"/>
    <x v="374"/>
    <x v="374"/>
    <s v="http://resolver.staatsbibliothek-berlin.de/SBB0000D78900000000"/>
    <s v="ger"/>
    <s v="1885"/>
    <s v="WegehauptDigital"/>
    <s v="Leipzig"/>
    <s v="https://content.staatsbibliothek-berlin.de/dc/745864503.ocr.zip"/>
    <s v="yes"/>
  </r>
  <r>
    <x v="285"/>
    <m/>
    <s v="Kinder- und Jugendbücher; Historische Drucke"/>
    <s v="Fritzsche"/>
    <s v="monograph; text"/>
    <x v="375"/>
    <x v="375"/>
    <s v="http://resolver.staatsbibliothek-berlin.de/SBB0000F00800000000"/>
    <s v="ger"/>
    <s v="1847"/>
    <s v="WegehauptDigital"/>
    <s v="Leipzig"/>
    <s v="empty"/>
    <s v="no"/>
  </r>
  <r>
    <x v="286"/>
    <s v="Wunder, L."/>
    <s v="Kinder- und Jugendbücher"/>
    <s v="Teubner"/>
    <s v="monograph; text"/>
    <x v="376"/>
    <x v="376"/>
    <s v="http://resolver.staatsbibliothek-berlin.de/SBB0000D02300000000"/>
    <s v="ger"/>
    <s v="1913"/>
    <s v="WegehauptDigital"/>
    <s v="Leipzig; Berlin"/>
    <s v="https://content.staatsbibliothek-berlin.de/dc/741451174.ocr.zip"/>
    <s v="yes"/>
  </r>
  <r>
    <x v="287"/>
    <s v="Moser, Felix"/>
    <s v="Kinder- und Jugendbücher"/>
    <s v="Hartleben"/>
    <s v="monograph; text"/>
    <x v="377"/>
    <x v="377"/>
    <s v="http://resolver.staatsbibliothek-berlin.de/SBB0000D6E700000000"/>
    <s v="ger"/>
    <s v="1899"/>
    <s v="WegehauptDigital"/>
    <s v="Wien [u.a.]"/>
    <s v="https://content.staatsbibliothek-berlin.de/dc/745588514.ocr.zip"/>
    <s v="yes"/>
  </r>
  <r>
    <x v="288"/>
    <s v="Feldtmann, Eduard"/>
    <s v="Kinder- und Jugendbücher; Historische Drucke"/>
    <s v="Maier"/>
    <s v="monograph; text"/>
    <x v="378"/>
    <x v="378"/>
    <s v="http://resolver.staatsbibliothek-berlin.de/SBB0000D32C00000000"/>
    <s v="ger"/>
    <s v="1900"/>
    <s v="WegehauptDigital"/>
    <s v="Ravensburg"/>
    <s v="https://content.staatsbibliothek-berlin.de/dc/743690915.ocr.zip"/>
    <s v="yes"/>
  </r>
  <r>
    <x v="289"/>
    <s v="Gebauer, Christian August"/>
    <s v="Kinder- und Jugendbücher"/>
    <s v="Fleischhauer &amp; Spohn"/>
    <s v="monograph; text"/>
    <x v="379"/>
    <x v="379"/>
    <s v="http://resolver.staatsbibliothek-berlin.de/SBB0001031400000000"/>
    <s v="ger"/>
    <s v="1849"/>
    <s v="WegehauptDigital"/>
    <s v="Reutlingen"/>
    <s v="empty"/>
    <s v="no"/>
  </r>
  <r>
    <x v="290"/>
    <s v="Emsmann, H.; Dammer, O."/>
    <s v="Kinder- und Jugendbücher"/>
    <s v="Velhagen &amp; Klasing"/>
    <s v="monograph; text"/>
    <x v="380"/>
    <x v="380"/>
    <s v="http://resolver.staatsbibliothek-berlin.de/SBB0000D7DA00000000"/>
    <s v="ger"/>
    <s v="1874"/>
    <s v="WegehauptDigital"/>
    <s v="Bielefeld [u.a.]"/>
    <s v="https://content.staatsbibliothek-berlin.de/dc/746033028.ocr.zip"/>
    <s v="yes"/>
  </r>
  <r>
    <x v="291"/>
    <s v="Charaden, Räthseln; Lustig, Bernhard Junius"/>
    <s v="Kinder- und Jugendbücher; Historische Drucke"/>
    <s v="Rübling"/>
    <s v="monograph; text"/>
    <x v="381"/>
    <x v="381"/>
    <s v="http://resolver.staatsbibliothek-berlin.de/SBB0000F2B700000000"/>
    <s v="ger"/>
    <s v="1838"/>
    <s v="WegehauptDigital"/>
    <s v="Ulm"/>
    <s v="empty"/>
    <s v="no"/>
  </r>
  <r>
    <x v="292"/>
    <m/>
    <s v="Kinder- und Jugendbücher; Historische Drucke"/>
    <s v="Trachsler"/>
    <s v="monograph; text"/>
    <x v="382"/>
    <x v="382"/>
    <s v="http://resolver.staatsbibliothek-berlin.de/SBB0000E5B200000000"/>
    <s v="ger"/>
    <s v="1830"/>
    <s v="WegehauptDigital"/>
    <s v="Zürich"/>
    <s v="empty"/>
    <s v="no"/>
  </r>
  <r>
    <x v="14"/>
    <m/>
    <s v="Kinder- und Jugendbücher; Historische Drucke"/>
    <s v="Voß"/>
    <s v="monograph; text"/>
    <x v="383"/>
    <x v="383"/>
    <s v="http://resolver.staatsbibliothek-berlin.de/SBB0000F9A200000000"/>
    <s v="ger"/>
    <s v="1797"/>
    <s v="WegehauptDigital"/>
    <s v="Leipzig"/>
    <s v="empty"/>
    <s v="no"/>
  </r>
  <r>
    <x v="293"/>
    <s v="Witz, Peter"/>
    <s v="Kinder- und Jugendbücher; Historische Drucke"/>
    <m/>
    <s v="monograph; text"/>
    <x v="384"/>
    <x v="384"/>
    <s v="http://resolver.staatsbibliothek-berlin.de/SBB0000E1B400000000"/>
    <s v="ger"/>
    <s v="1813"/>
    <s v="WegehauptDigital"/>
    <s v="[S.l.]"/>
    <s v="empty"/>
    <s v="no"/>
  </r>
  <r>
    <x v="294"/>
    <s v="Thomas, Louis"/>
    <s v="Kinder- und Jugendbücher"/>
    <s v="Spamer"/>
    <s v="monograph; text"/>
    <x v="385"/>
    <x v="385"/>
    <s v="http://resolver.staatsbibliothek-berlin.de/SBB000155E500000000"/>
    <s v="ger"/>
    <s v="1855"/>
    <s v="WegehauptDigital"/>
    <s v="Leipzig"/>
    <s v="https://content.staatsbibliothek-berlin.de/dc/781540208.ocr.zip"/>
    <s v="yes"/>
  </r>
  <r>
    <x v="295"/>
    <s v="Wohlbold, Hans"/>
    <s v="Kinder- und Jugendbücher"/>
    <s v="Union Dt. Verl. Ges."/>
    <s v="monograph; text"/>
    <x v="386"/>
    <x v="386"/>
    <s v="http://resolver.staatsbibliothek-berlin.de/SBB0000D0D000000000"/>
    <s v="ger"/>
    <s v="1908"/>
    <s v="WegehauptDigital"/>
    <s v="Berlin [u.a.]; Stuttgart"/>
    <s v="https://content.staatsbibliothek-berlin.de/dc/742251314.ocr.zip"/>
    <s v="yes"/>
  </r>
  <r>
    <x v="296"/>
    <s v="Comenius, ...; Gailer, J. E."/>
    <s v="Kinder- und Jugendbücher; Historische Drucke"/>
    <s v="Löflund"/>
    <s v="monograph; text"/>
    <x v="387"/>
    <x v="387"/>
    <s v="http://resolver.staatsbibliothek-berlin.de/SBB0000F4E500000000"/>
    <s v="ger"/>
    <s v="1832"/>
    <s v="WegehauptDigital"/>
    <s v="Stuttgart"/>
    <s v="empty"/>
    <s v="no"/>
  </r>
  <r>
    <x v="297"/>
    <s v="Fischer, Johann Georg"/>
    <s v="Kinder- und Jugendbücher; Historische Drucke"/>
    <s v="Vieweg"/>
    <s v="monograph; text"/>
    <x v="388"/>
    <x v="388"/>
    <s v="http://resolver.staatsbibliothek-berlin.de/SBB0000EB7D00000000"/>
    <s v="ger"/>
    <s v="1846"/>
    <s v="WegehauptDigital"/>
    <s v="Braunschweig"/>
    <s v="empty"/>
    <s v="no"/>
  </r>
  <r>
    <x v="298"/>
    <s v="Meynier, Johann Heinrich"/>
    <s v="Kinder- und Jugendbücher; Historische Drucke"/>
    <s v="Gropius"/>
    <s v="monograph; text"/>
    <x v="389"/>
    <x v="389"/>
    <s v="http://resolver.staatsbibliothek-berlin.de/SBB0000D86700000000"/>
    <s v="ger"/>
    <s v="1836"/>
    <s v="WegehauptDigital"/>
    <s v="Berlin"/>
    <s v="empty"/>
    <s v="no"/>
  </r>
  <r>
    <x v="299"/>
    <s v="Comenius, Johann Amos; Gailer, J. E."/>
    <s v="Kinder- und Jugendbücher; Historische Drucke"/>
    <s v="Mäcken"/>
    <s v="monograph; text"/>
    <x v="390"/>
    <x v="390"/>
    <s v="http://resolver.staatsbibliothek-berlin.de/SBB0001049F00000000"/>
    <s v="lat"/>
    <s v="1842"/>
    <s v="WegehauptDigital"/>
    <s v="Reutlingen"/>
    <s v="empty"/>
    <s v="no"/>
  </r>
  <r>
    <x v="300"/>
    <s v="Schröter, J. F."/>
    <s v="Kinder- und Jugendbücher; Historische Drucke"/>
    <s v="Leo"/>
    <s v="monograph; text"/>
    <x v="391"/>
    <x v="391"/>
    <s v="http://resolver.staatsbibliothek-berlin.de/SBB0000EDC400000000"/>
    <s v="fre"/>
    <s v="1816"/>
    <s v="WegehauptDigital"/>
    <s v="Leipzig"/>
    <s v="empty"/>
    <s v="no"/>
  </r>
  <r>
    <x v="301"/>
    <s v="Ranke, Joh. Fr."/>
    <s v="Kinder- und Jugendbücher"/>
    <s v="Bädeker &lt;Martini &amp; Grüttesien&gt;"/>
    <s v="monograph; text"/>
    <x v="392"/>
    <x v="392"/>
    <s v="http://resolver.staatsbibliothek-berlin.de/SBB0000CE9300000000"/>
    <s v="ger"/>
    <s v="1867"/>
    <s v="WegehauptDigital"/>
    <s v="Elberfeld"/>
    <s v="https://content.staatsbibliothek-berlin.de/dc/74082984X.ocr.zip"/>
    <s v="yes"/>
  </r>
  <r>
    <x v="302"/>
    <s v="Comenius, Johann Amos"/>
    <s v="Kinder- und Jugendbücher; Historische Drucke"/>
    <s v="Pospíšil"/>
    <s v="monograph; text"/>
    <x v="393"/>
    <x v="393"/>
    <s v="http://resolver.staatsbibliothek-berlin.de/SBB0000D6CF00000000"/>
    <s v="lat; cze; ger; fre"/>
    <s v="1883"/>
    <s v="WegehauptDigital"/>
    <s v="Raginae Hradecii"/>
    <s v="https://content.staatsbibliothek-berlin.de/dc/745459102.ocr.zip"/>
    <s v="yes"/>
  </r>
  <r>
    <x v="303"/>
    <s v="Bade, Ernst"/>
    <s v="Kinder- und Jugendbücher; Historische Drucke"/>
    <s v="A. Weichert"/>
    <s v="monograph; text"/>
    <x v="394"/>
    <x v="394"/>
    <s v="http://resolver.staatsbibliothek-berlin.de/SBB0000D17300000000"/>
    <s v="ger"/>
    <s v="1896"/>
    <s v="WegehauptDigital"/>
    <s v="Berlin"/>
    <s v="https://content.staatsbibliothek-berlin.de/dc/742441571.ocr.zip"/>
    <s v="yes"/>
  </r>
  <r>
    <x v="243"/>
    <s v="Meyer, F. A. A.; Raff, Georg Christian"/>
    <s v="Kinder- und Jugendbücher; Historische Drucke"/>
    <s v="Verlag der Mäcken'schen Buchhandlung"/>
    <s v="monograph; text"/>
    <x v="395"/>
    <x v="395"/>
    <s v="http://resolver.staatsbibliothek-berlin.de/SBB0000F82300000000"/>
    <s v="ger"/>
    <s v="1822"/>
    <s v="WegehauptDigital"/>
    <s v="Reutlingen"/>
    <s v="empty"/>
    <s v="no"/>
  </r>
  <r>
    <x v="304"/>
    <s v="Vernet, Pierre; Niemeyer, Anton"/>
    <s v="Kinder- und Jugendbücher; Historische Drucke"/>
    <s v="Güntz"/>
    <s v="monograph; text"/>
    <x v="396"/>
    <x v="396"/>
    <s v="http://resolver.staatsbibliothek-berlin.de/SBB000103DD00000000"/>
    <s v="ger"/>
    <s v="1836"/>
    <s v="WegehauptDigital"/>
    <s v="Leipzig"/>
    <s v="empty"/>
    <s v="no"/>
  </r>
  <r>
    <x v="305"/>
    <s v="Funke, Carl Philipp"/>
    <s v="Kinder- und Jugendbücher; Historische Drucke"/>
    <s v="Schulbuchhandlung"/>
    <s v="monograph; text"/>
    <x v="397"/>
    <x v="397"/>
    <s v="http://resolver.staatsbibliothek-berlin.de/SBB0000E5B600000000"/>
    <s v="ger"/>
    <s v="1803"/>
    <s v="WegehauptDigital"/>
    <s v="Braunschweig"/>
    <s v="empty"/>
    <s v="no"/>
  </r>
  <r>
    <x v="306"/>
    <s v="Wagner, H."/>
    <s v="Kinder- und Jugendbücher"/>
    <s v="Spamer"/>
    <s v="monograph; text"/>
    <x v="398"/>
    <x v="398"/>
    <s v="http://resolver.staatsbibliothek-berlin.de/SBB0000D2FB00000000"/>
    <s v="ger"/>
    <s v="1866"/>
    <s v="WegehauptDigital"/>
    <s v="Leipzig"/>
    <s v="https://content.staatsbibliothek-berlin.de/dc/743635604.ocr.zip"/>
    <s v="yes"/>
  </r>
  <r>
    <x v="307"/>
    <s v="Flinzer, F.; Strützel, O.; Hummel, August"/>
    <s v="Kinder- und Jugendbücher"/>
    <s v="C. Flemming"/>
    <s v="monograph; text"/>
    <x v="399"/>
    <x v="399"/>
    <s v="http://resolver.staatsbibliothek-berlin.de/SBB0000D21100000000"/>
    <s v="ger"/>
    <s v="1897"/>
    <s v="WegehauptDigital"/>
    <s v="Glogau"/>
    <s v="https://content.staatsbibliothek-berlin.de/dc/742559629.ocr.zip"/>
    <s v="yes"/>
  </r>
  <r>
    <x v="308"/>
    <m/>
    <s v="Kinder- und Jugendbücher"/>
    <s v="Delarue [usw.]"/>
    <s v="monograph; text"/>
    <x v="400"/>
    <x v="400"/>
    <s v="http://resolver.staatsbibliothek-berlin.de/SBB000102C500000000"/>
    <s v="fre"/>
    <s v="1815"/>
    <s v="WegehauptDigital"/>
    <s v="Paris"/>
    <s v="empty"/>
    <s v="no"/>
  </r>
  <r>
    <x v="309"/>
    <s v="Linke, J."/>
    <s v="Kinder- und Jugendbücher; Historische Drucke"/>
    <s v="Remak"/>
    <s v="monograph; text"/>
    <x v="401"/>
    <x v="401"/>
    <s v="http://resolver.staatsbibliothek-berlin.de/SBB0000D80400000000"/>
    <s v="ger"/>
    <s v="1863"/>
    <s v="WegehauptDigital"/>
    <s v="Berlin"/>
    <s v="https://content.staatsbibliothek-berlin.de/dc/746054882.ocr.zip"/>
    <s v="yes"/>
  </r>
  <r>
    <x v="310"/>
    <s v="Hesse, J."/>
    <s v="Kinder- und Jugendbücher; Historische Drucke"/>
    <s v="Gundert"/>
    <s v="monograph; text"/>
    <x v="402"/>
    <x v="402"/>
    <s v="http://resolver.staatsbibliothek-berlin.de/SBB0000D5A800000000"/>
    <s v="ger"/>
    <s v="1892"/>
    <s v="WegehauptDigital"/>
    <s v="Stuttgart"/>
    <s v="https://content.staatsbibliothek-berlin.de/dc/745122868.ocr.zip"/>
    <s v="yes"/>
  </r>
  <r>
    <x v="62"/>
    <s v="Schwindrazheim, O.; Kraepelin, Karl"/>
    <s v="Kinder- und Jugendbücher"/>
    <s v="Teubner"/>
    <s v="monograph; text"/>
    <x v="403"/>
    <x v="403"/>
    <s v="http://resolver.staatsbibliothek-berlin.de/SBB0000D0ED00000000"/>
    <s v="ger"/>
    <s v="1908"/>
    <s v="WegehauptDigital"/>
    <s v="Berlin; Leipzig"/>
    <s v="https://content.staatsbibliothek-berlin.de/dc/742279405.ocr.zip"/>
    <s v="yes"/>
  </r>
  <r>
    <x v="311"/>
    <s v="Vogel, G.; Bischof, Carl August"/>
    <s v="Kinder- und Jugendbücher"/>
    <s v="Raspe"/>
    <s v="monograph; text"/>
    <x v="404"/>
    <x v="404"/>
    <s v="http://resolver.staatsbibliothek-berlin.de/SBB0001021F00000000"/>
    <s v="ger"/>
    <s v="1791"/>
    <s v="WegehauptDigital"/>
    <s v="Nürnberg"/>
    <s v="empty"/>
    <s v="no"/>
  </r>
  <r>
    <x v="312"/>
    <m/>
    <s v="Kinder- und Jugendbücher"/>
    <s v="Harris"/>
    <s v="monograph; text"/>
    <x v="405"/>
    <x v="405"/>
    <s v="http://resolver.staatsbibliothek-berlin.de/SBB0001026800000000"/>
    <s v="eng"/>
    <s v="1816"/>
    <s v="WegehauptDigital"/>
    <s v="London"/>
    <s v="empty"/>
    <s v="no"/>
  </r>
  <r>
    <x v="313"/>
    <s v="Wagner, Hermann"/>
    <s v="Kinder- und Jugendbücher"/>
    <s v="Spamer"/>
    <s v="monograph; text"/>
    <x v="406"/>
    <x v="406"/>
    <s v="http://resolver.staatsbibliothek-berlin.de/SBB00010AA200000000"/>
    <s v="ger"/>
    <s v="1860"/>
    <s v="WegehauptDigital"/>
    <s v="Leipzig"/>
    <s v="https://content.staatsbibliothek-berlin.de/dc/771054270.ocr.zip"/>
    <s v="yes"/>
  </r>
  <r>
    <x v="314"/>
    <s v="Fleischer, H."/>
    <s v="Kinder- und Jugendbücher"/>
    <s v="Nitzschke"/>
    <s v="monograph; text"/>
    <x v="407"/>
    <x v="407"/>
    <s v="http://resolver.staatsbibliothek-berlin.de/SBB0000D59500000000"/>
    <s v="ger"/>
    <s v="1898"/>
    <s v="WegehauptDigital"/>
    <s v="Stuttgart"/>
    <s v="https://content.staatsbibliothek-berlin.de/dc/745114075.ocr.zip"/>
    <s v="yes"/>
  </r>
  <r>
    <x v="315"/>
    <s v="Nießen, Jos."/>
    <s v="Kinder- und Jugendbücher"/>
    <s v="Manz"/>
    <s v="monograph; text"/>
    <x v="408"/>
    <x v="408"/>
    <s v="http://resolver.staatsbibliothek-berlin.de/SBB0000D4AD00000000"/>
    <s v="ger"/>
    <s v="1907"/>
    <s v="WegehauptDigital"/>
    <s v="Regensburg"/>
    <s v="https://content.staatsbibliothek-berlin.de/dc/74395971X.ocr.zip"/>
    <s v="yes"/>
  </r>
  <r>
    <x v="316"/>
    <s v="Seiffart, Selma"/>
    <s v="Kinder- und Jugendbücher; Historische Drucke"/>
    <s v="Schultz"/>
    <s v="monograph; text"/>
    <x v="409"/>
    <x v="409"/>
    <s v="http://resolver.staatsbibliothek-berlin.de/SBB0000CF7E00000000"/>
    <s v="ger"/>
    <s v="1875"/>
    <s v="WegehauptDigital"/>
    <s v="Straßburg I.E."/>
    <s v="https://content.staatsbibliothek-berlin.de/dc/741279150.ocr.zip"/>
    <s v="yes"/>
  </r>
  <r>
    <x v="317"/>
    <s v="Berge, F."/>
    <s v="Kinder- und Jugendbücher"/>
    <s v="Effenberger &lt;Loewe&gt;"/>
    <s v="monograph; text"/>
    <x v="410"/>
    <x v="410"/>
    <s v="http://resolver.staatsbibliothek-berlin.de/SBB0000D4A800000000"/>
    <s v="ger"/>
    <s v="1880"/>
    <s v="WegehauptDigital"/>
    <s v="Stuttgart [u.a.]"/>
    <s v="https://content.staatsbibliothek-berlin.de/dc/743958799.ocr.zip"/>
    <s v="yes"/>
  </r>
  <r>
    <x v="60"/>
    <s v="Wagner, Hermann"/>
    <s v="Kinder- und Jugendbücher"/>
    <s v="Spamer"/>
    <s v="monograph; text"/>
    <x v="411"/>
    <x v="411"/>
    <s v="http://resolver.staatsbibliothek-berlin.de/SBB0000D30800000000"/>
    <s v="ger"/>
    <s v="1882"/>
    <s v="WegehauptDigital"/>
    <s v="Leipzig"/>
    <s v="https://content.staatsbibliothek-berlin.de/dc/743642880.ocr.zip"/>
    <s v="yes"/>
  </r>
  <r>
    <x v="318"/>
    <s v="Rauch, E."/>
    <s v="Kinder- und Jugendbücher"/>
    <s v="H. Steinitz"/>
    <s v="monograph; text"/>
    <x v="412"/>
    <x v="412"/>
    <s v="http://resolver.staatsbibliothek-berlin.de/SBB0000D79D00000000"/>
    <s v="ger"/>
    <s v="1904"/>
    <s v="WegehauptDigital"/>
    <s v="Berlin"/>
    <s v="https://content.staatsbibliothek-berlin.de/dc/745996582.ocr.zip"/>
    <s v="yes"/>
  </r>
  <r>
    <x v="319"/>
    <s v="Niederley, W.; Barth, E."/>
    <s v="Kinder- und Jugendbücher"/>
    <s v="Velhagen &amp; Klasing"/>
    <s v="monograph; text"/>
    <x v="413"/>
    <x v="413"/>
    <s v="http://resolver.staatsbibliothek-berlin.de/SBB0000D6CA00000000"/>
    <s v="ger"/>
    <s v="1900"/>
    <s v="WegehauptDigital"/>
    <s v="Bielefeld [u.a.]"/>
    <s v="https://content.staatsbibliothek-berlin.de/dc/74545402X.ocr.zip"/>
    <s v="yes"/>
  </r>
  <r>
    <x v="320"/>
    <m/>
    <s v="Kinder- und Jugendbücher; Historische Drucke"/>
    <s v="Thienemann"/>
    <s v="monograph; text"/>
    <x v="414"/>
    <x v="414"/>
    <s v="http://resolver.staatsbibliothek-berlin.de/SBB0000E15000000000"/>
    <s v="ger"/>
    <s v="1855"/>
    <s v="WegehauptDigital"/>
    <s v="Stuttgart"/>
    <s v="https://content.staatsbibliothek-berlin.de/dc/749886110.ocr.zip"/>
    <s v="yes"/>
  </r>
  <r>
    <x v="321"/>
    <s v="Dammer, O.; Emsmann, H."/>
    <s v="Kinder- und Jugendbücher"/>
    <s v="Velhagen &amp; Klasing"/>
    <s v="monograph; text"/>
    <x v="415"/>
    <x v="415"/>
    <s v="http://resolver.staatsbibliothek-berlin.de/SBB0000CFE700000000"/>
    <s v="ger"/>
    <s v="1900"/>
    <s v="WegehauptDigital"/>
    <s v="Bielefeld [u.a.]"/>
    <s v="https://content.staatsbibliothek-berlin.de/dc/741353377.ocr.zip"/>
    <s v="yes"/>
  </r>
  <r>
    <x v="322"/>
    <s v="Mezger, Karl Ludwig Friedrich"/>
    <s v="Kinder- und Jugendbücher; Historische Drucke"/>
    <s v="Scheurlen"/>
    <s v="monograph; text"/>
    <x v="416"/>
    <x v="416"/>
    <s v="http://resolver.staatsbibliothek-berlin.de/SBB0000D5CC00010000"/>
    <s v="ger"/>
    <s v="1874"/>
    <s v="WegehauptDigital"/>
    <s v="Heilbronn"/>
    <s v="https://content.staatsbibliothek-berlin.de/dc/745131948.ocr.zip"/>
    <s v="yes"/>
  </r>
  <r>
    <x v="323"/>
    <s v="Kahnmeyer, Ludwig; Schulze, Hermann"/>
    <s v="Kinder- und Jugendbücher; Historische Drucke"/>
    <s v="Velhagen &amp; Klasing"/>
    <s v="monograph; text"/>
    <x v="417"/>
    <x v="417"/>
    <s v="http://resolver.staatsbibliothek-berlin.de/SBB0000D14D00000000"/>
    <s v="ger"/>
    <s v="1893"/>
    <s v="WegehauptDigital"/>
    <s v="Bielefeld [u.a.]"/>
    <s v="https://content.staatsbibliothek-berlin.de/dc/742423999.ocr.zip"/>
    <s v="yes"/>
  </r>
  <r>
    <x v="324"/>
    <s v="Taylor, Isaac"/>
    <s v="Kinder- und Jugendbücher; Historische Drucke"/>
    <s v="Harris"/>
    <s v="monograph; text"/>
    <x v="418"/>
    <x v="418"/>
    <s v="http://resolver.staatsbibliothek-berlin.de/SBB00010A6900000000"/>
    <s v="eng"/>
    <s v="1818"/>
    <s v="WegehauptDigital"/>
    <s v="London"/>
    <s v="empty"/>
    <s v="no"/>
  </r>
  <r>
    <x v="325"/>
    <s v="Müller, Anton"/>
    <s v="Kinder- und Jugendbücher; Historische Drucke"/>
    <s v="Vollmer"/>
    <s v="monograph; text"/>
    <x v="419"/>
    <x v="419"/>
    <s v="http://resolver.staatsbibliothek-berlin.de/SBB0000E19000000000"/>
    <s v="ger"/>
    <s v="1814"/>
    <s v="WegehauptDigital"/>
    <s v="Hamburg"/>
    <s v="empty"/>
    <s v="no"/>
  </r>
  <r>
    <x v="326"/>
    <s v="Heyn, Carl; Rossmaessler, E. A."/>
    <s v="Kinder- und Jugendbücher"/>
    <s v="Brandstetter"/>
    <s v="monograph; text"/>
    <x v="420"/>
    <x v="420"/>
    <s v="http://resolver.staatsbibliothek-berlin.de/SBB0000DBDB00000000"/>
    <s v="ger"/>
    <s v="1858"/>
    <s v="WegehauptDigital"/>
    <s v="Leipzig"/>
    <s v="https://content.staatsbibliothek-berlin.de/dc/746882726.ocr.zip"/>
    <s v="yes"/>
  </r>
  <r>
    <x v="327"/>
    <s v="Freyer, Carl"/>
    <s v="Kinder- und Jugendbücher; Historische Drucke"/>
    <s v="Spamer"/>
    <s v="monograph; text"/>
    <x v="421"/>
    <x v="421"/>
    <s v="http://resolver.staatsbibliothek-berlin.de/SBB0000D6F900000000"/>
    <s v="ger"/>
    <s v="1894"/>
    <s v="WegehauptDigital"/>
    <s v="Leipzig"/>
    <s v="https://content.staatsbibliothek-berlin.de/dc/745599184.ocr.zip"/>
    <s v="yes"/>
  </r>
  <r>
    <x v="328"/>
    <m/>
    <s v="Kinder- und Jugendbücher; Historische Drucke"/>
    <s v="Müller; Polz"/>
    <s v="monograph; text"/>
    <x v="422"/>
    <x v="422"/>
    <s v="http://resolver.staatsbibliothek-berlin.de/SBB0000F38400000000"/>
    <s v="ger"/>
    <s v="1842"/>
    <s v="WegehauptDigital"/>
    <s v="Leipzig; Leipzig"/>
    <s v="empty"/>
    <s v="no"/>
  </r>
  <r>
    <x v="329"/>
    <s v="Biedenkapp, Georg"/>
    <s v="Kinder- und Jugendbücher; Historische Drucke"/>
    <s v="Loewe"/>
    <s v="monograph; text"/>
    <x v="423"/>
    <x v="423"/>
    <s v="http://resolver.staatsbibliothek-berlin.de/SBB0000D59D00000000"/>
    <s v="ger"/>
    <s v="1912"/>
    <s v="WegehauptDigital"/>
    <s v="Stuttgart"/>
    <s v="https://content.staatsbibliothek-berlin.de/dc/745117406.ocr.zip"/>
    <s v="yes"/>
  </r>
  <r>
    <x v="330"/>
    <s v="Bromme, Traugott"/>
    <s v="Kinder- und Jugendbücher; Historische Drucke"/>
    <s v="Schmidt &amp; Spring"/>
    <s v="monograph; text"/>
    <x v="424"/>
    <x v="424"/>
    <s v="http://resolver.staatsbibliothek-berlin.de/SBB0000E1AD00000000"/>
    <s v="ger"/>
    <s v="1846"/>
    <s v="WegehauptDigital"/>
    <s v="Stuttgart"/>
    <s v="empty"/>
    <s v="no"/>
  </r>
  <r>
    <x v="331"/>
    <s v="Gast, Gustav"/>
    <s v="Kinder- und Jugendbücher; Historische Drucke"/>
    <s v="Union Dt. Verl.-Ges."/>
    <s v="monograph; text"/>
    <x v="425"/>
    <x v="425"/>
    <s v="http://resolver.staatsbibliothek-berlin.de/SBB0000D5D000000000"/>
    <s v="ger"/>
    <s v="1900"/>
    <s v="WegehauptDigital"/>
    <s v="Stuttgart [u.a.]"/>
    <s v="https://content.staatsbibliothek-berlin.de/dc/745134661.ocr.zip"/>
    <s v="yes"/>
  </r>
  <r>
    <x v="332"/>
    <m/>
    <s v="Kinder- und Jugendbücher; Historische Drucke"/>
    <s v="Darton &amp; Clark"/>
    <s v="monograph; text"/>
    <x v="426"/>
    <x v="426"/>
    <s v="http://resolver.staatsbibliothek-berlin.de/SBB0000E0C600000000"/>
    <s v="eng"/>
    <s v="1850"/>
    <s v="WegehauptDigital"/>
    <s v="London"/>
    <s v="https://content.staatsbibliothek-berlin.de/dc/749791764.ocr.zip"/>
    <s v="yes"/>
  </r>
  <r>
    <x v="333"/>
    <s v="Allanson, John; Gerstäcker, Friedrich"/>
    <s v="Kinder- und Jugendbücher"/>
    <m/>
    <s v="monograph; text"/>
    <x v="427"/>
    <x v="427"/>
    <s v="http://resolver.staatsbibliothek-berlin.de/SBB000109F900000000"/>
    <s v="ger"/>
    <s v="1850"/>
    <s v="WegehauptDigital"/>
    <s v="[S.l.]"/>
    <s v="https://content.staatsbibliothek-berlin.de/dc/770948545.ocr.zip"/>
    <s v="yes"/>
  </r>
  <r>
    <x v="334"/>
    <s v="Vogel, G.; Bescheerer, W."/>
    <s v="Kinder- und Jugendbücher; Historische Drucke"/>
    <s v="Stein"/>
    <s v="monograph; text"/>
    <x v="428"/>
    <x v="428"/>
    <s v="http://resolver.staatsbibliothek-berlin.de/SBB0000EDA100000000"/>
    <s v="ger"/>
    <s v="1819"/>
    <s v="WegehauptDigital"/>
    <s v="Nürnberg"/>
    <s v="empty"/>
    <s v="no"/>
  </r>
  <r>
    <x v="174"/>
    <s v="Wagner, Hermann"/>
    <s v="Kinder- und Jugendbücher"/>
    <s v="Spamer"/>
    <s v="monograph; text"/>
    <x v="429"/>
    <x v="429"/>
    <s v="http://resolver.staatsbibliothek-berlin.de/SBB0000D37900000000"/>
    <s v="ger"/>
    <s v="1887"/>
    <s v="WegehauptDigital"/>
    <s v="Berlin; Leipzig"/>
    <s v="https://content.staatsbibliothek-berlin.de/dc/74387983X.ocr.zip"/>
    <s v="yes"/>
  </r>
  <r>
    <x v="335"/>
    <s v="Dietrich, Ewald"/>
    <s v="Kinder- und Jugendbücher; Historische Drucke"/>
    <s v="Fechner"/>
    <s v="monograph; text"/>
    <x v="430"/>
    <x v="430"/>
    <s v="http://resolver.staatsbibliothek-berlin.de/SBB0000FA2A00000000"/>
    <s v="ger"/>
    <s v="1860"/>
    <s v="WegehauptDigital"/>
    <s v="Guben"/>
    <s v="https://content.staatsbibliothek-berlin.de/dc/769745482.ocr.zip"/>
    <s v="yes"/>
  </r>
  <r>
    <x v="336"/>
    <s v="Labouche, Alexandre"/>
    <s v="Kinder- und Jugendbücher; Historische Drucke"/>
    <s v="Mame"/>
    <s v="monograph; text"/>
    <x v="431"/>
    <x v="431"/>
    <s v="http://resolver.staatsbibliothek-berlin.de/SBB0000D55800000000"/>
    <s v="fre"/>
    <s v="1878"/>
    <s v="WegehauptDigital"/>
    <s v="Tours"/>
    <s v="https://content.staatsbibliothek-berlin.de/dc/744086582.ocr.zip"/>
    <s v="yes"/>
  </r>
  <r>
    <x v="337"/>
    <s v="Blasche, Bernhard Heinrich"/>
    <s v="Kinder- und Jugendbücher"/>
    <s v="In der Buchhandl. der Erziehungsanstalt"/>
    <s v="monograph; text"/>
    <x v="432"/>
    <x v="432"/>
    <s v="http://resolver.staatsbibliothek-berlin.de/SBB0001059E00000000"/>
    <s v="ger"/>
    <s v="1809"/>
    <s v="WegehauptDigital"/>
    <s v="Schnepfenthal"/>
    <s v="empty"/>
    <s v="no"/>
  </r>
  <r>
    <x v="338"/>
    <s v="Jerrer, Georg Ludwig"/>
    <s v="Kinder- und Jugendbücher; Historische Drucke"/>
    <s v="Campe"/>
    <s v="monograph; text"/>
    <x v="433"/>
    <x v="433"/>
    <s v="http://resolver.staatsbibliothek-berlin.de/SBB0000F7EE00000000"/>
    <s v="ger"/>
    <s v="1833"/>
    <s v="WegehauptDigital"/>
    <s v="Nürnberg"/>
    <s v="empty"/>
    <s v="no"/>
  </r>
  <r>
    <x v="339"/>
    <s v="Hermes, Otto; Roßmäßler, Emil Adolf"/>
    <s v="Kinder- und Jugendbücher; Historische Drucke"/>
    <s v="Mendelssohn"/>
    <s v="monograph; text"/>
    <x v="434"/>
    <x v="434"/>
    <s v="http://resolver.staatsbibliothek-berlin.de/SBB0000D25B00000000"/>
    <s v="ger"/>
    <s v="1880"/>
    <s v="WegehauptDigital"/>
    <s v="Leipzig"/>
    <s v="https://content.staatsbibliothek-berlin.de/dc/742584763.ocr.zip"/>
    <s v="yes"/>
  </r>
  <r>
    <x v="340"/>
    <s v="Rebel, H.; Berge, Friedrich"/>
    <s v="Kinder- und Jugendbücher"/>
    <s v="Schweizerbart"/>
    <s v="monograph; text"/>
    <x v="435"/>
    <x v="435"/>
    <s v="http://resolver.staatsbibliothek-berlin.de/SBB0000D4C200000000"/>
    <s v="ger"/>
    <s v="1911"/>
    <s v="WegehauptDigital"/>
    <s v="Stuttgart"/>
    <s v="https://content.staatsbibliothek-berlin.de/dc/743967801.ocr.zip"/>
    <s v="yes"/>
  </r>
  <r>
    <x v="341"/>
    <s v="Malinowsky, ..."/>
    <s v="Kinder- und Jugendbücher; Historische Drucke"/>
    <s v="Basse"/>
    <s v="monograph; text"/>
    <x v="436"/>
    <x v="436"/>
    <s v="http://resolver.staatsbibliothek-berlin.de/SBB0000EB7B00000000"/>
    <s v="ger"/>
    <s v="1816"/>
    <s v="WegehauptDigital"/>
    <s v="Quedlinburg"/>
    <s v="empty"/>
    <s v="no"/>
  </r>
  <r>
    <x v="342"/>
    <s v="Leske, Marie"/>
    <s v="Kinder- und Jugendbücher"/>
    <s v="Spamer"/>
    <s v="monograph; text"/>
    <x v="437"/>
    <x v="437"/>
    <s v="http://resolver.staatsbibliothek-berlin.de/SBB0000D67600000000"/>
    <s v="ger"/>
    <s v="1868"/>
    <s v="WegehauptDigital"/>
    <s v="Leipzig"/>
    <s v="https://content.staatsbibliothek-berlin.de/dc/745236499.ocr.zip"/>
    <s v="yes"/>
  </r>
  <r>
    <x v="343"/>
    <s v="Martin, Rudolf; Schalk, Gustav"/>
    <s v="Kinder- und Jugendbücher; Historische Drucke"/>
    <s v="Verl. Jugendhort"/>
    <s v="monograph; text"/>
    <x v="438"/>
    <x v="438"/>
    <s v="http://resolver.staatsbibliothek-berlin.de/SBB0000D58A00000000"/>
    <s v="ger"/>
    <s v="1909"/>
    <s v="WegehauptDigital"/>
    <s v="Berlin"/>
    <s v="https://content.staatsbibliothek-berlin.de/dc/744905877.ocr.zip"/>
    <s v="yes"/>
  </r>
  <r>
    <x v="344"/>
    <s v="Meisner, Friedrich"/>
    <s v="Kinder- und Jugendbücher"/>
    <s v="Burgdorfer"/>
    <s v="monograph; text"/>
    <x v="439"/>
    <x v="439"/>
    <s v="http://resolver.staatsbibliothek-berlin.de/SBB00010AC500000000"/>
    <s v="ger"/>
    <s v="1825"/>
    <s v="WegehauptDigital"/>
    <s v="Bern"/>
    <s v="empty"/>
    <s v="no"/>
  </r>
  <r>
    <x v="345"/>
    <s v="Schubert, H. H."/>
    <s v="Kinder- und Jugendbücher; Historische Drucke"/>
    <s v="Schreiber &amp; Schill"/>
    <s v="monograph; text"/>
    <x v="440"/>
    <x v="440"/>
    <s v="http://resolver.staatsbibliothek-berlin.de/SBB0000E1EF00000000"/>
    <s v="ger"/>
    <s v="1854"/>
    <s v="WegehauptDigital"/>
    <s v="Eßlingen; Stuttgart"/>
    <s v="https://content.staatsbibliothek-berlin.de/dc/750043059.ocr.zip"/>
    <s v="yes"/>
  </r>
  <r>
    <x v="346"/>
    <s v="Hoffmann, Franz"/>
    <s v="Kinder- und Jugendbücher; Historische Drucke"/>
    <s v="Hallberger"/>
    <s v="monograph; text"/>
    <x v="441"/>
    <x v="441"/>
    <s v="http://resolver.staatsbibliothek-berlin.de/SBB0000F37F00000000"/>
    <s v="ger"/>
    <s v="1850"/>
    <s v="WegehauptDigital"/>
    <s v="Stuttgart"/>
    <s v="https://content.staatsbibliothek-berlin.de/dc/767435338.ocr.zip"/>
    <s v="yes"/>
  </r>
  <r>
    <x v="347"/>
    <s v="Werner, Johann Adolf Ludwig"/>
    <s v="Kinder- und Jugendbücher; Historische Drucke"/>
    <s v="Arnold"/>
    <s v="monograph; text"/>
    <x v="442"/>
    <x v="442"/>
    <s v="http://resolver.staatsbibliothek-berlin.de/SBB0000F01D00000000"/>
    <s v="ger"/>
    <s v="1836"/>
    <s v="WegehauptDigital"/>
    <s v="Dresden; Leipzig"/>
    <s v="empty"/>
    <s v="no"/>
  </r>
  <r>
    <x v="348"/>
    <s v="Lehnert, Georg"/>
    <s v="Kinder- und Jugendbücher; Historische Drucke"/>
    <s v="Union Dt. Verl.-Ges."/>
    <s v="monograph; text"/>
    <x v="443"/>
    <x v="443"/>
    <s v="http://resolver.staatsbibliothek-berlin.de/SBB0000D54F00000000"/>
    <s v="ger"/>
    <s v="1899"/>
    <s v="WegehauptDigital"/>
    <s v="Stuttgart [u.a.]"/>
    <s v="https://content.staatsbibliothek-berlin.de/dc/744084539.ocr.zip"/>
    <s v="yes"/>
  </r>
  <r>
    <x v="349"/>
    <s v="Matzker, Paul"/>
    <s v="Kinder- und Jugendbücher; Historische Drucke"/>
    <s v="Görlich"/>
    <s v="monograph; text"/>
    <x v="444"/>
    <x v="444"/>
    <s v="http://resolver.staatsbibliothek-berlin.de/SBB0000D37B00000000"/>
    <s v="ger"/>
    <s v="1912"/>
    <s v="WegehauptDigital"/>
    <s v="Breslau"/>
    <s v="https://content.staatsbibliothek-berlin.de/dc/74388017X.ocr.zip"/>
    <s v="yes"/>
  </r>
  <r>
    <x v="350"/>
    <s v="Prout Newcombe, S."/>
    <s v="Kinder- und Jugendbücher; Historische Drucke"/>
    <s v="Houlston"/>
    <s v="monograph; text"/>
    <x v="445"/>
    <x v="445"/>
    <s v="http://resolver.staatsbibliothek-berlin.de/SBB0000D6BB00000000"/>
    <s v="eng"/>
    <s v="1876"/>
    <s v="WegehauptDigital"/>
    <s v="London"/>
    <s v="https://content.staatsbibliothek-berlin.de/dc/745446493.ocr.zip"/>
    <s v="yes"/>
  </r>
  <r>
    <x v="351"/>
    <s v="Brandt, Eduard"/>
    <s v="Kinder- und Jugendbücher"/>
    <s v="Chelius"/>
    <s v="monograph; text"/>
    <x v="446"/>
    <x v="446"/>
    <s v="http://resolver.staatsbibliothek-berlin.de/SBB0001056E00000000"/>
    <s v="ger"/>
    <s v="1860"/>
    <s v="WegehauptDigital"/>
    <s v="Stuttgart"/>
    <s v="https://content.staatsbibliothek-berlin.de/dc/770572731.ocr.zip"/>
    <s v="yes"/>
  </r>
  <r>
    <x v="352"/>
    <s v="Kerndörffer, Heinrich August"/>
    <s v="Kinder- und Jugendbücher; Historische Drucke"/>
    <s v="Magazin für Industrie und Literatur"/>
    <s v="monograph; text"/>
    <x v="447"/>
    <x v="447"/>
    <s v="http://resolver.staatsbibliothek-berlin.de/SBB0000E32300000000"/>
    <s v="ger"/>
    <s v="1827"/>
    <s v="WegehauptDigital"/>
    <s v="Leipzig"/>
    <s v="empty"/>
    <s v="no"/>
  </r>
  <r>
    <x v="353"/>
    <s v="Wagner, Wiegand"/>
    <s v="Kinder- und Jugendbücher"/>
    <s v="Quelle &amp; Meyer"/>
    <s v="monograph; text"/>
    <x v="448"/>
    <x v="448"/>
    <s v="http://resolver.staatsbibliothek-berlin.de/SBB0000D4B000000000"/>
    <s v="ger"/>
    <s v="1909"/>
    <s v="WegehauptDigital"/>
    <s v="Leipzig"/>
    <s v="https://content.staatsbibliothek-berlin.de/dc/743960939.ocr.zip"/>
    <s v="yes"/>
  </r>
  <r>
    <x v="354"/>
    <s v="Leske, Marie"/>
    <s v="Kinder- und Jugendbücher"/>
    <s v="Spamer"/>
    <s v="monograph; text"/>
    <x v="449"/>
    <x v="449"/>
    <s v="http://resolver.staatsbibliothek-berlin.de/SBB0000D67800000000"/>
    <s v="ger"/>
    <s v="1875"/>
    <s v="WegehauptDigital"/>
    <s v="Leipzig"/>
    <s v="https://content.staatsbibliothek-berlin.de/dc/745237118.ocr.zip"/>
    <s v="yes"/>
  </r>
  <r>
    <x v="355"/>
    <s v="Felter, ...; Kirchner, J.; Weir, Harrison"/>
    <s v="Kinder- und Jugendbücher; Historische Drucke"/>
    <s v="Verl. des Tractathauses, Rodemeyer"/>
    <s v="monograph; text"/>
    <x v="450"/>
    <x v="450"/>
    <s v="http://resolver.staatsbibliothek-berlin.de/SBB0000D36100000000"/>
    <s v="ger"/>
    <s v="1890"/>
    <s v="WegehauptDigital"/>
    <s v="Bremen"/>
    <s v="https://content.staatsbibliothek-berlin.de/dc/743864425.ocr.zip"/>
    <s v="yes"/>
  </r>
  <r>
    <x v="356"/>
    <s v="Günther, Hanns"/>
    <s v="Kinder- und Jugendbücher"/>
    <s v="Nister"/>
    <s v="monograph; text"/>
    <x v="451"/>
    <x v="451"/>
    <s v="http://resolver.staatsbibliothek-berlin.de/SBB0000D04F00000000"/>
    <s v="ger"/>
    <s v="1912"/>
    <s v="WegehauptDigital"/>
    <s v="Nürnberg"/>
    <s v="https://content.staatsbibliothek-berlin.de/dc/741709619.ocr.zip"/>
    <s v="yes"/>
  </r>
  <r>
    <x v="357"/>
    <s v="Breton, J. B. J.; Campe, Joachim Heinrich"/>
    <s v="Kinder- und Jugendbücher"/>
    <s v="Dufour"/>
    <s v="volume; text"/>
    <x v="452"/>
    <x v="452"/>
    <s v="http://resolver.staatsbibliothek-berlin.de/SBB000109F700010000"/>
    <s v="fre"/>
    <s v="1804"/>
    <s v="WegehauptDigital"/>
    <s v="À Paris [usw.]"/>
    <s v="empty"/>
    <s v="no"/>
  </r>
  <r>
    <x v="358"/>
    <s v="Ludwig, Rudolph"/>
    <s v="Kinder- und Jugendbücher"/>
    <s v="Spamer"/>
    <s v="volume; text"/>
    <x v="453"/>
    <x v="453"/>
    <s v="http://resolver.staatsbibliothek-berlin.de/SBB0000D1C000020000"/>
    <s v="ger"/>
    <s v="1861"/>
    <s v="WegehauptDigital"/>
    <s v="Leipzig"/>
    <s v="https://content.staatsbibliothek-berlin.de/dc/742498557.ocr.zip"/>
    <s v="yes"/>
  </r>
  <r>
    <x v="359"/>
    <s v="Roth, Richard; Luckenbacher, Franz"/>
    <s v="Kinder- und Jugendbücher; Historische Drucke"/>
    <s v="Spamer"/>
    <s v="volume; text"/>
    <x v="454"/>
    <x v="454"/>
    <s v="http://resolver.staatsbibliothek-berlin.de/SBB0000D53B00010000"/>
    <s v="ger"/>
    <s v="1879"/>
    <s v="WegehauptDigital"/>
    <s v="Leipzig"/>
    <s v="https://content.staatsbibliothek-berlin.de/dc/744073723.ocr.zip"/>
    <s v="yes"/>
  </r>
  <r>
    <x v="360"/>
    <s v="Weinrauch, ..."/>
    <s v="Kinder- und Jugendbücher; Historische Drucke"/>
    <s v="Strauß"/>
    <s v="volume; text"/>
    <x v="455"/>
    <x v="455"/>
    <s v="http://resolver.staatsbibliothek-berlin.de/SBB0000EEA000020000"/>
    <s v="ger"/>
    <s v="1848"/>
    <s v="WegehauptDigital"/>
    <s v="Wien"/>
    <s v="empty"/>
    <s v="no"/>
  </r>
  <r>
    <x v="361"/>
    <m/>
    <s v="Kinder- und Jugendbücher"/>
    <s v="Baukasten-Verl.]"/>
    <s v="volume; text"/>
    <x v="456"/>
    <x v="456"/>
    <s v="http://resolver.staatsbibliothek-berlin.de/SBB0000D81900020000"/>
    <s v="ger"/>
    <s v="1890"/>
    <s v="WegehauptDigital"/>
    <s v="[Weimar"/>
    <s v="https://content.staatsbibliothek-berlin.de/dc/746161743.ocr.zip"/>
    <s v="yes"/>
  </r>
  <r>
    <x v="362"/>
    <s v="Schwarzwäller, U.; Bergmann, Leo"/>
    <s v="Kinder- und Jugendbücher; Historische Drucke"/>
    <s v="Spamer"/>
    <s v="volume; text"/>
    <x v="457"/>
    <x v="457"/>
    <s v="http://resolver.staatsbibliothek-berlin.de/SBB0000EB2200020000"/>
    <s v="ger"/>
    <s v="1855"/>
    <s v="WegehauptDigital"/>
    <s v="Leipzig"/>
    <s v="https://content.staatsbibliothek-berlin.de/dc/76673319X.ocr.zip"/>
    <s v="yes"/>
  </r>
  <r>
    <x v="363"/>
    <s v="Bonus, Arthur"/>
    <s v="Kinder- und Jugendbücher"/>
    <s v="Callwey"/>
    <s v="volume; text"/>
    <x v="458"/>
    <x v="458"/>
    <s v="http://resolver.staatsbibliothek-berlin.de/SBB0000D6ED00010000"/>
    <s v="ger"/>
    <s v="1907"/>
    <s v="WegehauptDigital"/>
    <s v="München"/>
    <s v="https://content.staatsbibliothek-berlin.de/dc/745593208.ocr.zip"/>
    <s v="yes"/>
  </r>
  <r>
    <x v="364"/>
    <s v="Balzer, ..."/>
    <s v="Kinder- und Jugendbücher; Historische Drucke"/>
    <s v="Schall"/>
    <s v="volume; text"/>
    <x v="459"/>
    <x v="459"/>
    <s v="http://resolver.staatsbibliothek-berlin.de/SBB0000F70F00010000"/>
    <s v="ger"/>
    <s v="1802"/>
    <s v="WegehauptDigital"/>
    <s v="Breslau"/>
    <s v="empty"/>
    <s v="no"/>
  </r>
  <r>
    <x v="365"/>
    <s v="Campe, Joachim Heinrich"/>
    <s v="Kinder- und Jugendbücher"/>
    <s v="Streng"/>
    <s v="volume; text"/>
    <x v="460"/>
    <x v="460"/>
    <s v="http://resolver.staatsbibliothek-berlin.de/SBB000153F100030000"/>
    <s v="ger"/>
    <s v="1787"/>
    <s v="WegehauptDigital"/>
    <s v="A Francfort sur le Mein"/>
    <s v="empty"/>
    <s v="no"/>
  </r>
  <r>
    <x v="366"/>
    <s v="Hoepfner, Adolf Friedrich"/>
    <s v="Kinder- und Jugendbücher; Historische Drucke"/>
    <s v="Wittekindt"/>
    <s v="volume; text"/>
    <x v="461"/>
    <x v="461"/>
    <s v="http://resolver.staatsbibliothek-berlin.de/SBB0000EA6200020000"/>
    <s v="ger"/>
    <s v="1805"/>
    <s v="WegehauptDigital"/>
    <s v="Eisenach"/>
    <s v="empty"/>
    <s v="no"/>
  </r>
  <r>
    <x v="367"/>
    <s v="Hoffmann, Joh. Jos. Ign."/>
    <s v="Kinder- und Jugendbücher"/>
    <s v="Kupferberg"/>
    <s v="volume; text"/>
    <x v="462"/>
    <x v="462"/>
    <s v="http://resolver.staatsbibliothek-berlin.de/SBB0000D83300010000"/>
    <s v="ger"/>
    <s v="1825"/>
    <s v="WegehauptDigital"/>
    <s v="Mainz"/>
    <s v="empty"/>
    <s v="no"/>
  </r>
  <r>
    <x v="368"/>
    <s v="Conrad, M."/>
    <s v="Kinder- und Jugendbücher"/>
    <s v="Verf.; Ramming"/>
    <s v="volume; text"/>
    <x v="463"/>
    <x v="463"/>
    <s v="http://resolver.staatsbibliothek-berlin.de/SBB000155DB00020000"/>
    <s v="ger"/>
    <s v="1834"/>
    <s v="WegehauptDigital"/>
    <s v="Dresden; Dresden"/>
    <s v="empty"/>
    <s v="no"/>
  </r>
  <r>
    <x v="369"/>
    <s v="Kaehler, Ludwig August"/>
    <s v="Kinder- und Jugendbücher; Historische Drucke"/>
    <s v="Fleischer"/>
    <s v="volume; text"/>
    <x v="464"/>
    <x v="464"/>
    <s v="http://resolver.staatsbibliothek-berlin.de/SBB0000E20400010000"/>
    <s v="ger"/>
    <s v="1819"/>
    <s v="WegehauptDigital"/>
    <s v="Leipzig"/>
    <s v="empty"/>
    <s v="no"/>
  </r>
  <r>
    <x v="361"/>
    <m/>
    <s v="Kinder- und Jugendbücher"/>
    <s v="Baukasten-Verl.]"/>
    <s v="volume; text"/>
    <x v="465"/>
    <x v="465"/>
    <s v="http://resolver.staatsbibliothek-berlin.de/SBB0000D81900010000"/>
    <s v="ger"/>
    <s v="1890"/>
    <s v="WegehauptDigital"/>
    <s v="[Weimar"/>
    <s v="https://content.staatsbibliothek-berlin.de/dc/746160828.ocr.zip"/>
    <s v="yes"/>
  </r>
  <r>
    <x v="370"/>
    <s v="Pinnock, William"/>
    <s v="Kinder- und Jugendbücher; Historische Drucke"/>
    <s v="Whittaker"/>
    <s v="volume; text"/>
    <x v="466"/>
    <x v="466"/>
    <s v="http://resolver.staatsbibliothek-berlin.de/SBB0000F6EC000A0000"/>
    <s v="eng"/>
    <s v="1834"/>
    <s v="WegehauptDigital"/>
    <s v="London"/>
    <s v="empty"/>
    <s v="no"/>
  </r>
  <r>
    <x v="371"/>
    <s v="Richter, Theodor Friedrich Maximilian"/>
    <s v="Kinder- und Jugendbücher"/>
    <s v="Arnold"/>
    <s v="volume; text"/>
    <x v="467"/>
    <x v="467"/>
    <s v="http://resolver.staatsbibliothek-berlin.de/SBB000155E900020000"/>
    <s v="ger"/>
    <s v="1850"/>
    <s v="WegehauptDigital"/>
    <s v="Leipzig"/>
    <s v="https://content.staatsbibliothek-berlin.de/dc/781544548.ocr.zip"/>
    <s v="yes"/>
  </r>
  <r>
    <x v="372"/>
    <s v="Wagner, Hermann"/>
    <s v="Kinder- und Jugendbücher; Historische Drucke"/>
    <s v="Spamer"/>
    <s v="volume; text"/>
    <x v="468"/>
    <x v="468"/>
    <s v="http://resolver.staatsbibliothek-berlin.de/SBB0000CED800020000"/>
    <s v="ger"/>
    <s v="1866"/>
    <s v="WegehauptDigital"/>
    <s v="Leipzig"/>
    <s v="https://content.staatsbibliothek-berlin.de/dc/741276127.ocr.zip"/>
    <s v="yes"/>
  </r>
  <r>
    <x v="373"/>
    <s v="Witting, E."/>
    <s v="Kinder- und Jugendbücher"/>
    <s v="Maier"/>
    <s v="volume; text"/>
    <x v="469"/>
    <x v="469"/>
    <s v="http://resolver.staatsbibliothek-berlin.de/SBB0000D7EF00010000"/>
    <s v="ger"/>
    <s v="1913"/>
    <s v="WegehauptDigital"/>
    <s v="Ravensburg"/>
    <s v="https://content.staatsbibliothek-berlin.de/dc/746141319.ocr.zip"/>
    <s v="yes"/>
  </r>
  <r>
    <x v="374"/>
    <s v="Kriete, Fritz; Rabes, Otto; Buckley, Arabella B."/>
    <s v="Kinder- und Jugendbücher"/>
    <s v="Gesenius"/>
    <s v="volume; text"/>
    <x v="470"/>
    <x v="470"/>
    <s v="http://resolver.staatsbibliothek-berlin.de/SBB0000D38B00030000"/>
    <s v="ger"/>
    <s v="1931"/>
    <s v="WegehauptDigital"/>
    <s v="Halle a. S."/>
    <s v="https://content.staatsbibliothek-berlin.de/dc/743888081.ocr.zip"/>
    <s v="yes"/>
  </r>
  <r>
    <x v="375"/>
    <s v="Pinnock, William"/>
    <s v="Kinder- und Jugendbücher; Historische Drucke"/>
    <s v="Whittaker"/>
    <s v="volume; text"/>
    <x v="471"/>
    <x v="471"/>
    <s v="http://resolver.staatsbibliothek-berlin.de/SBB0000F6EC000B0000"/>
    <s v="eng"/>
    <s v="1835"/>
    <s v="WegehauptDigital"/>
    <s v="London"/>
    <s v="empty"/>
    <s v="no"/>
  </r>
  <r>
    <x v="376"/>
    <s v="Wagner, Hermann"/>
    <s v="Kinder- und Jugendbücher; Historische Drucke"/>
    <s v="Spamer"/>
    <s v="volume; text"/>
    <x v="472"/>
    <x v="472"/>
    <s v="http://resolver.staatsbibliothek-berlin.de/SBB0000CED800030000"/>
    <s v="ger"/>
    <s v="1882"/>
    <s v="WegehauptDigital"/>
    <s v="Berlin; Leipzig"/>
    <s v="https://content.staatsbibliothek-berlin.de/dc/741277425.ocr.zip"/>
    <s v="yes"/>
  </r>
  <r>
    <x v="377"/>
    <s v="Poppe, Johann Heinrich Moritz"/>
    <s v="Kinder- und Jugendbücher; Historische Drucke"/>
    <s v="Sommer"/>
    <s v="volume; text"/>
    <x v="473"/>
    <x v="473"/>
    <s v="http://resolver.staatsbibliothek-berlin.de/SBB0000E41700000000"/>
    <s v="ger"/>
    <s v="1802"/>
    <s v="WegehauptDigital"/>
    <s v="Leipzig"/>
    <s v="empty"/>
    <s v="no"/>
  </r>
  <r>
    <x v="378"/>
    <s v="Mee, Arthur"/>
    <s v="Kinder- und Jugendbücher; Historische Drucke"/>
    <s v="Amalgamated Press"/>
    <s v="volume; text"/>
    <x v="474"/>
    <x v="474"/>
    <s v="http://resolver.staatsbibliothek-berlin.de/SBB0000D67D00010000"/>
    <s v="eng"/>
    <s v="1910"/>
    <s v="WegehauptDigital"/>
    <s v="London"/>
    <s v="https://content.staatsbibliothek-berlin.de/dc/74526705X.ocr.zip"/>
    <s v="yes"/>
  </r>
  <r>
    <x v="379"/>
    <s v="Wagner, Hermann"/>
    <s v="Kinder- und Jugendbücher; Historische Drucke"/>
    <s v="Spamer"/>
    <s v="volume; text"/>
    <x v="475"/>
    <x v="475"/>
    <s v="http://resolver.staatsbibliothek-berlin.de/SBB0000CED800010000"/>
    <s v="ger"/>
    <s v="1882"/>
    <s v="WegehauptDigital"/>
    <s v="Berlin; Leipzig"/>
    <s v="https://content.staatsbibliothek-berlin.de/dc/740909118.ocr.zip"/>
    <s v="yes"/>
  </r>
  <r>
    <x v="380"/>
    <s v="Kißling, J.; Matthes, Franz"/>
    <s v="Kinder- und Jugendbücher"/>
    <s v="Weise"/>
    <s v="volume; text"/>
    <x v="476"/>
    <x v="476"/>
    <s v="http://resolver.staatsbibliothek-berlin.de/SBB0000D53A00020000"/>
    <s v="ger"/>
    <s v="1894"/>
    <s v="WegehauptDigital"/>
    <s v="Stuttgart"/>
    <s v="https://content.staatsbibliothek-berlin.de/dc/744075033.ocr.zip"/>
    <s v="yes"/>
  </r>
  <r>
    <x v="381"/>
    <s v="Weiß, Wilhelm"/>
    <s v="Kinder- und Jugendbücher"/>
    <s v="Lama"/>
    <s v="volume; text"/>
    <x v="477"/>
    <x v="477"/>
    <s v="http://resolver.staatsbibliothek-berlin.de/SBB0001048F00010000"/>
    <s v="ger"/>
    <s v="1867"/>
    <s v="WegehauptDigital"/>
    <s v="Dillingen"/>
    <s v="https://content.staatsbibliothek-berlin.de/dc/770451780.ocr.zip"/>
    <s v="yes"/>
  </r>
  <r>
    <x v="360"/>
    <s v="Weinrauch, ..."/>
    <s v="Kinder- und Jugendbücher; Historische Drucke"/>
    <s v="Strauß"/>
    <s v="volume; text"/>
    <x v="478"/>
    <x v="478"/>
    <s v="http://resolver.staatsbibliothek-berlin.de/SBB0000EEA000040000"/>
    <s v="ger"/>
    <s v="1814"/>
    <s v="WegehauptDigital"/>
    <s v="Wien"/>
    <s v="empty"/>
    <s v="no"/>
  </r>
  <r>
    <x v="382"/>
    <s v="Freville, Anne Franc̜ois Joachim"/>
    <s v="Kinder- und Jugendbücher; Historische Drucke"/>
    <s v="Louis"/>
    <s v="volume; text"/>
    <x v="479"/>
    <x v="479"/>
    <s v="http://resolver.staatsbibliothek-berlin.de/SBB0000E27400000000"/>
    <s v="fre"/>
    <s v="1808"/>
    <s v="WegehauptDigital"/>
    <s v="Paris"/>
    <s v="empty"/>
    <s v="no"/>
  </r>
  <r>
    <x v="383"/>
    <s v="Pinnock, William"/>
    <s v="Kinder- und Jugendbücher; Historische Drucke"/>
    <s v="Whittaker"/>
    <s v="volume; text"/>
    <x v="480"/>
    <x v="480"/>
    <s v="http://resolver.staatsbibliothek-berlin.de/SBB0000F6EC00050000"/>
    <s v="eng"/>
    <s v="1830"/>
    <s v="WegehauptDigital"/>
    <s v="London"/>
    <s v="empty"/>
    <s v="no"/>
  </r>
  <r>
    <x v="384"/>
    <s v="Clennell, I.; Brisson, ..."/>
    <s v="Kinder- und Jugendbücher"/>
    <s v="Herold &amp; Wahlstab"/>
    <s v="volume; text"/>
    <x v="481"/>
    <x v="481"/>
    <s v="http://resolver.staatsbibliothek-berlin.de/SBB0000DBDC00010000"/>
    <s v="ger"/>
    <s v="1831"/>
    <s v="WegehauptDigital"/>
    <s v="Lüneburg"/>
    <s v="empty"/>
    <s v="no"/>
  </r>
  <r>
    <x v="385"/>
    <s v="Hennig, C."/>
    <s v="Kinder- und Jugendbücher; Historische Drucke"/>
    <s v="Hennig"/>
    <s v="volume; text"/>
    <x v="482"/>
    <x v="482"/>
    <s v="http://resolver.staatsbibliothek-berlin.de/SBB0000F9A400010000"/>
    <s v="ger"/>
    <s v="1839"/>
    <s v="WegehauptDigital"/>
    <s v="Berlin; Prag"/>
    <s v="empty"/>
    <s v="no"/>
  </r>
  <r>
    <x v="360"/>
    <s v="Weinrauch, ..."/>
    <s v="Kinder- und Jugendbücher; Historische Drucke"/>
    <s v="Strauß"/>
    <s v="volume; text"/>
    <x v="483"/>
    <x v="483"/>
    <s v="http://resolver.staatsbibliothek-berlin.de/SBB0000EEA000050000"/>
    <s v="ger"/>
    <s v="1814"/>
    <s v="WegehauptDigital"/>
    <s v="Wien"/>
    <s v="empty"/>
    <s v="no"/>
  </r>
  <r>
    <x v="386"/>
    <s v="Löhr, Johann Andreas Christian"/>
    <s v="Kinder- und Jugendbücher; Historische Drucke"/>
    <s v="Fleischer"/>
    <s v="volume; text"/>
    <x v="484"/>
    <x v="484"/>
    <s v="http://resolver.staatsbibliothek-berlin.de/SBB0000EEB900010000"/>
    <s v="ger"/>
    <s v="1803"/>
    <s v="WegehauptDigital"/>
    <s v="Leipzig"/>
    <s v="empty"/>
    <s v="no"/>
  </r>
  <r>
    <x v="387"/>
    <s v="Mee, Arthur"/>
    <s v="Kinder- und Jugendbücher; Historische Drucke"/>
    <s v="Amalgamated Press"/>
    <s v="volume; text"/>
    <x v="485"/>
    <x v="485"/>
    <s v="http://resolver.staatsbibliothek-berlin.de/SBB0000D67D00060000"/>
    <s v="eng"/>
    <s v="1912"/>
    <s v="WegehauptDigital"/>
    <s v="London"/>
    <s v="https://content.staatsbibliothek-berlin.de/dc/745595944.ocr.zip"/>
    <s v="yes"/>
  </r>
  <r>
    <x v="388"/>
    <s v="Grube, A. W."/>
    <s v="Kinder- und Jugendbücher"/>
    <s v="Steinkopf"/>
    <s v="volume; text"/>
    <x v="486"/>
    <x v="486"/>
    <s v="http://resolver.staatsbibliothek-berlin.de/SBB0001565700040000"/>
    <s v="ger"/>
    <s v="1860"/>
    <s v="WegehauptDigital"/>
    <s v="Stuttgart"/>
    <s v="https://content.staatsbibliothek-berlin.de/dc/781817161.ocr.zip"/>
    <s v="yes"/>
  </r>
  <r>
    <x v="378"/>
    <s v="Mee, Arthur"/>
    <s v="Kinder- und Jugendbücher; Historische Drucke"/>
    <s v="Amalgamated Press"/>
    <s v="volume; text"/>
    <x v="487"/>
    <x v="487"/>
    <s v="http://resolver.staatsbibliothek-berlin.de/SBB0000D67D00020000"/>
    <s v="eng"/>
    <s v="1910"/>
    <s v="WegehauptDigital"/>
    <s v="London"/>
    <s v="https://content.staatsbibliothek-berlin.de/dc/745280099.ocr.zip"/>
    <s v="yes"/>
  </r>
  <r>
    <x v="389"/>
    <s v="Pinnock, William"/>
    <s v="Kinder- und Jugendbücher; Historische Drucke"/>
    <s v="Whittaker"/>
    <s v="volume; text"/>
    <x v="488"/>
    <x v="488"/>
    <s v="http://resolver.staatsbibliothek-berlin.de/SBB0000F6EC00020000"/>
    <s v="eng"/>
    <s v="1834"/>
    <s v="WegehauptDigital"/>
    <s v="London"/>
    <s v="empty"/>
    <s v="no"/>
  </r>
  <r>
    <x v="390"/>
    <s v="Konwiczka, Hans"/>
    <s v="Kinder- und Jugendbücher"/>
    <s v="Beyer"/>
    <s v="volume; text"/>
    <x v="489"/>
    <x v="489"/>
    <s v="http://resolver.staatsbibliothek-berlin.de/SBB0000D74500010000"/>
    <s v="ger"/>
    <s v="1909"/>
    <s v="WegehauptDigital"/>
    <s v="Leipzig"/>
    <s v="https://content.staatsbibliothek-berlin.de/dc/745732917.ocr.zip"/>
    <s v="yes"/>
  </r>
  <r>
    <x v="391"/>
    <s v="Pinnock, William"/>
    <s v="Kinder- und Jugendbücher; Historische Drucke"/>
    <s v="Whittaker"/>
    <s v="volume; text"/>
    <x v="490"/>
    <x v="490"/>
    <s v="http://resolver.staatsbibliothek-berlin.de/SBB0000F6EC00060000"/>
    <s v="eng"/>
    <s v="1834"/>
    <s v="WegehauptDigital"/>
    <s v="London"/>
    <s v="empty"/>
    <s v="no"/>
  </r>
  <r>
    <x v="392"/>
    <s v="Ludwig, Rudolph"/>
    <s v="Kinder- und Jugendbücher"/>
    <s v="Spamer"/>
    <s v="volume; text"/>
    <x v="491"/>
    <x v="491"/>
    <s v="http://resolver.staatsbibliothek-berlin.de/SBB0000D1C000010000"/>
    <s v="ger"/>
    <s v="1861"/>
    <s v="WegehauptDigital"/>
    <s v="Leipzig"/>
    <s v="https://content.staatsbibliothek-berlin.de/dc/74249716X.ocr.zip"/>
    <s v="yes"/>
  </r>
  <r>
    <x v="393"/>
    <s v="Blanchard, Pierre; Buffon, Georges-Louis Le Clerc"/>
    <s v="Kinder- und Jugendbücher; Historische Drucke"/>
    <s v="Belin-Leprieur"/>
    <s v="volume; text"/>
    <x v="492"/>
    <x v="492"/>
    <s v="http://resolver.staatsbibliothek-berlin.de/SBB0000EA5A00010000"/>
    <s v="fre"/>
    <s v="1835"/>
    <s v="WegehauptDigital"/>
    <s v="Paris"/>
    <s v="empty"/>
    <s v="no"/>
  </r>
  <r>
    <x v="394"/>
    <s v="Grube, A.W."/>
    <s v="Kinder- und Jugendbücher"/>
    <s v="Steinkopf"/>
    <s v="volume; text"/>
    <x v="493"/>
    <x v="493"/>
    <s v="http://resolver.staatsbibliothek-berlin.de/SBB0001565700020000"/>
    <s v="ger"/>
    <s v="1854"/>
    <s v="WegehauptDigital"/>
    <s v="Stuttgart"/>
    <s v="https://content.staatsbibliothek-berlin.de/dc/781814782.ocr.zip"/>
    <s v="yes"/>
  </r>
  <r>
    <x v="395"/>
    <s v="Wood, J. G."/>
    <s v="Kinder- und Jugendbücher"/>
    <s v="Isbister"/>
    <s v="volume; text"/>
    <x v="494"/>
    <x v="494"/>
    <s v="http://resolver.staatsbibliothek-berlin.de/SBB0000D21C00010000"/>
    <s v="eng"/>
    <s v="1882"/>
    <s v="WegehauptDigital"/>
    <s v="London"/>
    <s v="https://content.staatsbibliothek-berlin.de/dc/742563820.ocr.zip"/>
    <s v="yes"/>
  </r>
  <r>
    <x v="396"/>
    <s v="Kriete, Fritz; Rabes, Otto; Buckley, Arabella B."/>
    <s v="Kinder- und Jugendbücher"/>
    <s v="Gesenius"/>
    <s v="volume; text"/>
    <x v="495"/>
    <x v="495"/>
    <s v="http://resolver.staatsbibliothek-berlin.de/SBB0000D38B00050000"/>
    <s v="ger"/>
    <s v="1911"/>
    <s v="WegehauptDigital"/>
    <s v="Halle a. S."/>
    <s v="https://content.staatsbibliothek-berlin.de/dc/743889533.ocr.zip"/>
    <s v="yes"/>
  </r>
  <r>
    <x v="397"/>
    <s v="Bley, Franz"/>
    <s v="Kinder- und Jugendbücher"/>
    <m/>
    <s v="volume; text"/>
    <x v="496"/>
    <x v="496"/>
    <s v="http://resolver.staatsbibliothek-berlin.de/SBB0000D4B800010000"/>
    <s v="ger"/>
    <s v="1897"/>
    <s v="WegehauptDigital"/>
    <m/>
    <s v="https://content.staatsbibliothek-berlin.de/dc/74396473X.ocr.zip"/>
    <s v="yes"/>
  </r>
  <r>
    <x v="398"/>
    <s v="Bley, Franz"/>
    <s v="Kinder- und Jugendbücher"/>
    <m/>
    <s v="volume; text"/>
    <x v="497"/>
    <x v="497"/>
    <s v="http://resolver.staatsbibliothek-berlin.de/SBB0000D4B800020000"/>
    <s v="ger"/>
    <s v="1898"/>
    <s v="WegehauptDigital"/>
    <m/>
    <s v="https://content.staatsbibliothek-berlin.de/dc/74396568X.ocr.zip"/>
    <s v="yes"/>
  </r>
  <r>
    <x v="399"/>
    <s v="Hoffmann, Karl Friedrich Vollrath"/>
    <s v="Kinder- und Jugendbücher"/>
    <s v="Hoffmann"/>
    <s v="volume; text"/>
    <x v="498"/>
    <x v="498"/>
    <s v="http://resolver.staatsbibliothek-berlin.de/SBB0001555E00010000"/>
    <s v="ger"/>
    <s v="1840"/>
    <s v="WegehauptDigital"/>
    <s v="Stuttgart"/>
    <s v="empty"/>
    <s v="no"/>
  </r>
  <r>
    <x v="400"/>
    <s v="Staub, J."/>
    <s v="Kinder- und Jugendbücher"/>
    <s v="Staub &amp; Köchli"/>
    <s v="volume; text"/>
    <x v="499"/>
    <x v="499"/>
    <s v="http://resolver.staatsbibliothek-berlin.de/SBB0000D82B00010000"/>
    <s v="ger"/>
    <s v="1880"/>
    <s v="WegehauptDigital"/>
    <s v="Zürich [u.a.]"/>
    <s v="https://content.staatsbibliothek-berlin.de/dc/746196067.ocr.zip"/>
    <s v="yes"/>
  </r>
  <r>
    <x v="401"/>
    <s v="Pinnock, William"/>
    <s v="Kinder- und Jugendbücher; Historische Drucke"/>
    <s v="Whittaker"/>
    <s v="volume; text"/>
    <x v="500"/>
    <x v="500"/>
    <s v="http://resolver.staatsbibliothek-berlin.de/SBB0000F6EC00080000"/>
    <s v="eng"/>
    <s v="1830"/>
    <s v="WegehauptDigital"/>
    <s v="London"/>
    <s v="empty"/>
    <s v="no"/>
  </r>
  <r>
    <x v="402"/>
    <m/>
    <s v="Kinder- und Jugendbücher; Historische Drucke"/>
    <s v="In der Schulbuchhandlung"/>
    <s v="volume; text"/>
    <x v="501"/>
    <x v="501"/>
    <s v="http://resolver.staatsbibliothek-berlin.de/SBB0000EB7200010000"/>
    <s v="ger"/>
    <s v="1795"/>
    <s v="WegehauptDigital"/>
    <s v="Braunschweig"/>
    <s v="empty"/>
    <s v="no"/>
  </r>
  <r>
    <x v="362"/>
    <s v="Bergmann, Leo"/>
    <s v="Kinder- und Jugendbücher; Historische Drucke"/>
    <s v="Spamer"/>
    <s v="volume; text"/>
    <x v="502"/>
    <x v="502"/>
    <s v="http://resolver.staatsbibliothek-berlin.de/SBB0000EB2200010000"/>
    <s v="ger"/>
    <s v="1854"/>
    <s v="WegehauptDigital"/>
    <s v="Leipzig"/>
    <s v="https://content.staatsbibliothek-berlin.de/dc/766732835.ocr.zip"/>
    <s v="yes"/>
  </r>
  <r>
    <x v="403"/>
    <s v="Becker, Gottfried Wilhelm"/>
    <s v="Kinder- und Jugendbücher"/>
    <s v="Hinrich"/>
    <s v="volume; text"/>
    <x v="503"/>
    <x v="503"/>
    <s v="http://resolver.staatsbibliothek-berlin.de/SBB00010A2000010000"/>
    <s v="ger"/>
    <s v="1841"/>
    <s v="WegehauptDigital"/>
    <s v="Leipzig"/>
    <s v="empty"/>
    <s v="no"/>
  </r>
  <r>
    <x v="366"/>
    <s v="Hoepfner, Adolf Friedrich"/>
    <s v="Kinder- und Jugendbücher; Historische Drucke"/>
    <s v="Wittekindt"/>
    <s v="volume; text"/>
    <x v="504"/>
    <x v="504"/>
    <s v="http://resolver.staatsbibliothek-berlin.de/SBB0000EA6200040000"/>
    <s v="ger"/>
    <s v="1802"/>
    <s v="WegehauptDigital"/>
    <s v="Eisenach"/>
    <s v="empty"/>
    <s v="no"/>
  </r>
  <r>
    <x v="404"/>
    <s v="Pinnock, William"/>
    <s v="Kinder- und Jugendbücher; Historische Drucke"/>
    <s v="Whittaker"/>
    <s v="volume; text"/>
    <x v="505"/>
    <x v="505"/>
    <s v="http://resolver.staatsbibliothek-berlin.de/SBB0000F6EC00040000"/>
    <s v="eng"/>
    <s v="1830"/>
    <s v="WegehauptDigital"/>
    <s v="London"/>
    <s v="empty"/>
    <s v="no"/>
  </r>
  <r>
    <x v="405"/>
    <s v="Smith, Charlotte"/>
    <s v="Kinder- und Jugendbücher"/>
    <s v="Newman"/>
    <s v="volume; text"/>
    <x v="506"/>
    <x v="506"/>
    <s v="http://resolver.staatsbibliothek-berlin.de/SBB0000DB8A00020000"/>
    <s v="eng"/>
    <s v="1816"/>
    <s v="WegehauptDigital"/>
    <s v="London"/>
    <s v="empty"/>
    <s v="no"/>
  </r>
  <r>
    <x v="406"/>
    <s v="Kriete, Fritz; Rabes, Otto; Buckley, Arabella B."/>
    <s v="Kinder- und Jugendbücher"/>
    <s v="Gesenius"/>
    <s v="volume; text"/>
    <x v="507"/>
    <x v="507"/>
    <s v="http://resolver.staatsbibliothek-berlin.de/SBB0000D38B00060000"/>
    <s v="ger"/>
    <s v="1911"/>
    <s v="WegehauptDigital"/>
    <s v="Halle a. S."/>
    <s v="https://content.staatsbibliothek-berlin.de/dc/743946618.ocr.zip"/>
    <s v="yes"/>
  </r>
  <r>
    <x v="407"/>
    <s v="Stein, Christian Gottfrried Daniel"/>
    <s v="Kinder- und Jugendbücher; Historische Drucke"/>
    <s v="Hinrich"/>
    <s v="volume; text"/>
    <x v="508"/>
    <x v="508"/>
    <s v="http://resolver.staatsbibliothek-berlin.de/SBB0000D8C600010000"/>
    <s v="ger"/>
    <s v="1820"/>
    <s v="WegehauptDigital"/>
    <s v="Leipzig"/>
    <s v="empty"/>
    <s v="no"/>
  </r>
  <r>
    <x v="408"/>
    <s v="Kraft, Friedrich Karl; Müller, Cornelius"/>
    <s v="Kinder- und Jugendbücher; Historische Drucke"/>
    <s v="Herold"/>
    <s v="volume; text"/>
    <x v="509"/>
    <x v="509"/>
    <s v="http://resolver.staatsbibliothek-berlin.de/SBB0000F5A500010000"/>
    <s v="ger"/>
    <s v="1853"/>
    <s v="WegehauptDigital"/>
    <s v="Hamburg"/>
    <s v="https://content.staatsbibliothek-berlin.de/dc/768208866.ocr.zip"/>
    <s v="yes"/>
  </r>
  <r>
    <x v="409"/>
    <s v="Wünsch, Christian Ernst"/>
    <s v="Kinder- und Jugendbücher; Historische Drucke; VD18 digital"/>
    <s v="Breitkopf"/>
    <s v="volume; text"/>
    <x v="510"/>
    <x v="510"/>
    <s v="http://resolver.staatsbibliothek-berlin.de/SBB0000DB7800020000"/>
    <s v="ger"/>
    <s v="1794"/>
    <s v="WegehauptDigital; VD18 digital"/>
    <s v="Leipzig"/>
    <s v="empty"/>
    <s v="no"/>
  </r>
  <r>
    <x v="410"/>
    <s v="Cramer, Matthias; Comenius, Johann Amos"/>
    <s v="Kinder- und Jugendbücher; Historische Drucke; VD18 digital"/>
    <s v="Endterus"/>
    <s v="monograph; text"/>
    <x v="511"/>
    <x v="511"/>
    <s v="http://resolver.staatsbibliothek-berlin.de/SBB0001033D00000000"/>
    <s v="fre; ger; lat; ita"/>
    <s v="1707"/>
    <s v="WegehauptDigital; VD18 digital"/>
    <s v="Noribergae"/>
    <s v="https://content.staatsbibliothek-berlin.de/dc/770159389.ocr.zip"/>
    <s v="yes"/>
  </r>
  <r>
    <x v="411"/>
    <s v="Raff, Georg Christian"/>
    <s v="Kinder- und Jugendbücher; Historische Drucke; VD18 digital"/>
    <s v="Balz und Schramm"/>
    <s v="monograph; text"/>
    <x v="512"/>
    <x v="512"/>
    <s v="http://resolver.staatsbibliothek-berlin.de/SBB0000E52E00000000"/>
    <s v="ger"/>
    <s v="1788"/>
    <s v="WegehauptDigital; VD18 digital"/>
    <s v="Tübingen"/>
    <s v="empty"/>
    <s v="no"/>
  </r>
  <r>
    <x v="412"/>
    <s v="Raff, Georg Christian"/>
    <s v="Kinder- und Jugendbücher; VD18 digital"/>
    <s v="Dieterich"/>
    <s v="monograph; text"/>
    <x v="513"/>
    <x v="513"/>
    <s v="http://resolver.staatsbibliothek-berlin.de/SBB0001082B00000000"/>
    <s v="ger"/>
    <s v="1780"/>
    <s v="WegehauptDigital; VD18 digital"/>
    <s v="Göttingen"/>
    <s v="empty"/>
    <s v="no"/>
  </r>
  <r>
    <x v="413"/>
    <m/>
    <s v="Kinder- und Jugendbücher; Historische Drucke; VD18 digital"/>
    <s v="Lorenz &amp; Schouler"/>
    <s v="monograph; text"/>
    <x v="514"/>
    <x v="514"/>
    <s v="http://resolver.staatsbibliothek-berlin.de/SBB0000E5B500000000"/>
    <s v="fre"/>
    <s v="1796"/>
    <s v="WegehauptDigital; VD18 digital"/>
    <s v="Strasbourg"/>
    <s v="empty"/>
    <s v="no"/>
  </r>
  <r>
    <x v="414"/>
    <s v="Maréchal, Nicolas; Sellier; Funke, Carl Philipp"/>
    <s v="Historische Drucke; Kinder- und Jugendbücher; Naturwissenschaften / Mathematik; VD18 digital"/>
    <s v="Schulbuchhandlung"/>
    <s v="monograph; text"/>
    <x v="515"/>
    <x v="515"/>
    <s v="http://resolver.staatsbibliothek-berlin.de/SBB0001884400000000"/>
    <s v="ger"/>
    <s v="1800"/>
    <s v="VD18 digital; WegehauptDigital"/>
    <s v="Braunschweig"/>
    <s v="empty"/>
    <s v="no"/>
  </r>
  <r>
    <x v="415"/>
    <s v="Basedow, Johann Bernhard"/>
    <s v="Kinder- und Jugendbücher; Historische Drucke; VD18 digital"/>
    <s v="Heybruch"/>
    <s v="volume; text"/>
    <x v="516"/>
    <x v="516"/>
    <s v="http://resolver.staatsbibliothek-berlin.de/SBB0000F6AE00040000"/>
    <s v="lat"/>
    <s v="1774"/>
    <s v="WegehauptDigital; VD18 digital"/>
    <s v="Dessaviae; Dessaviae"/>
    <s v="empty"/>
    <s v="no"/>
  </r>
  <r>
    <x v="416"/>
    <s v="Basedow, Johann Bernhard"/>
    <s v="Kinder- und Jugendbücher; Historische Drucke; VD18 digital"/>
    <m/>
    <s v="volume; text"/>
    <x v="517"/>
    <x v="517"/>
    <s v="http://resolver.staatsbibliothek-berlin.de/SBB0000F6AE00030000"/>
    <s v="lat"/>
    <s v="1774"/>
    <s v="WegehauptDigital; VD18 digital"/>
    <s v="Dessaviae"/>
    <s v="empty"/>
    <s v="no"/>
  </r>
  <r>
    <x v="417"/>
    <s v="Basedow, Johann Bernhard"/>
    <s v="Kinder- und Jugendbücher; Historische Drucke; VD18 digital"/>
    <s v="Selbstverl.; Crusius"/>
    <s v="volume; text"/>
    <x v="518"/>
    <x v="518"/>
    <s v="http://resolver.staatsbibliothek-berlin.de/SBB0000F6AE00010000"/>
    <s v="lat"/>
    <s v="1774"/>
    <s v="WegehauptDigital; VD18 digital"/>
    <s v="Dessaviae; Lipsiae"/>
    <s v="empty"/>
    <s v="no"/>
  </r>
  <r>
    <x v="418"/>
    <s v="Basedow, Johann Bernhard"/>
    <s v="Kinder- und Jugendbücher; Historische Drucke; VD18 digital"/>
    <m/>
    <s v="volume; text"/>
    <x v="519"/>
    <x v="519"/>
    <s v="http://resolver.staatsbibliothek-berlin.de/SBB0000F6AE00020000"/>
    <s v="lat"/>
    <s v="1774"/>
    <s v="WegehauptDigital; VD18 digital"/>
    <s v="Dessaviae"/>
    <s v="empty"/>
    <s v="no"/>
  </r>
  <r>
    <x v="419"/>
    <s v="Pujoulx, Jean Baptiste"/>
    <s v="Historische Drucke; Naturwissenschaften / Mathematik; Pädagogik; VD18 digital; Kinder- und Jugendbücher"/>
    <s v="Spranger"/>
    <s v="monograph; text"/>
    <x v="520"/>
    <x v="520"/>
    <s v="http://resolver.staatsbibliothek-berlin.de/SBB0001880C00000000"/>
    <s v="ger"/>
    <s v="1800"/>
    <s v="VD18 digital; WegehauptDigital"/>
    <s v="Berlin"/>
    <s v="empty"/>
    <s v="no"/>
  </r>
  <r>
    <x v="420"/>
    <s v="Raff, Georg Christian"/>
    <s v="Historische Drucke; Kinder- und Jugendbücher; Naturwissenschaften / Mathematik; VD18 digital"/>
    <m/>
    <s v="monograph; text"/>
    <x v="521"/>
    <x v="521"/>
    <s v="http://resolver.staatsbibliothek-berlin.de/SBB0001793400000000"/>
    <s v="ger"/>
    <s v="1780"/>
    <s v="VD18 digital; WegehauptDigital"/>
    <s v="Frankfurt; Leipzig"/>
    <s v="empty"/>
    <s v="no"/>
  </r>
  <r>
    <x v="421"/>
    <s v="Trapp, Ernst Christian"/>
    <s v="Historische Drucke; Kinder- und Jugendbücher; VD18 digital"/>
    <s v="Bohn"/>
    <s v="monograph; text"/>
    <x v="522"/>
    <x v="522"/>
    <s v="http://resolver.staatsbibliothek-berlin.de/SBB000199FB00000000"/>
    <s v="ger"/>
    <s v="1784"/>
    <s v="VD18 digital; WegehauptDigital"/>
    <s v="Hamburg"/>
    <s v="empty"/>
    <s v="no"/>
  </r>
  <r>
    <x v="422"/>
    <s v="Hübner, Johann"/>
    <s v="Historische Drucke; Kinder- und Jugendbücher; Geschichte / Ethnographie / Geographie; VD18 digital"/>
    <s v="Gleditsch"/>
    <s v="monograph; text"/>
    <x v="523"/>
    <x v="523"/>
    <s v="http://resolver.staatsbibliothek-berlin.de/SBB00017A9500000000"/>
    <s v="ger"/>
    <s v="1735"/>
    <s v="VD18 digital; WegehauptDigital"/>
    <s v="Leipzig"/>
    <s v="empty"/>
    <s v="no"/>
  </r>
  <r>
    <x v="423"/>
    <s v="Henning, C. D.; Remsel, J. C.; Büsching, Anton Friedrich"/>
    <s v="Kinder- und Jugendbücher; VD18 digital; Historische Drucke"/>
    <m/>
    <s v="monograph; text"/>
    <x v="524"/>
    <x v="524"/>
    <s v="http://resolver.staatsbibliothek-berlin.de/SBB000102BD00000000"/>
    <s v="ger"/>
    <s v="1780"/>
    <s v="WegehauptDigital; VD18 digital"/>
    <s v="[S.l.]"/>
    <s v="empty"/>
    <s v="no"/>
  </r>
  <r>
    <x v="424"/>
    <s v="Dorn, Sebastian; Lenglet DuFresnoy, Nicolas"/>
    <s v="Historische Drucke; Kinder- und Jugendbücher; Geschichte / Ethnographie / Geographie; VD18 digital"/>
    <s v="Monath"/>
    <s v="monograph; text"/>
    <x v="525"/>
    <x v="525"/>
    <s v="http://resolver.staatsbibliothek-berlin.de/SBB0001882600000000"/>
    <s v="ger"/>
    <s v="1746"/>
    <s v="VD18 digital; WegehauptDigital"/>
    <s v="Nürnberg"/>
    <s v="empty"/>
    <s v="no"/>
  </r>
  <r>
    <x v="387"/>
    <s v="Mee, Arthur"/>
    <s v="Kinder- und Jugendbücher; Historische Drucke"/>
    <s v="Amalgamated Press"/>
    <s v="volume; text"/>
    <x v="526"/>
    <x v="526"/>
    <s v="http://resolver.staatsbibliothek-berlin.de/SBB0000D67D00030000"/>
    <s v="eng"/>
    <s v="1911"/>
    <s v="WegehauptDigital"/>
    <s v="London"/>
    <s v="https://content.staatsbibliothek-berlin.de/dc/745593933.ocr.zip"/>
    <s v="yes"/>
  </r>
  <r>
    <x v="425"/>
    <s v="Kißling, J.; Matthes, Franz"/>
    <s v="Kinder- und Jugendbücher"/>
    <s v="Weise"/>
    <s v="volume; text"/>
    <x v="527"/>
    <x v="527"/>
    <s v="http://resolver.staatsbibliothek-berlin.de/SBB0000D53A00010000"/>
    <s v="ger"/>
    <s v="1893"/>
    <s v="WegehauptDigital"/>
    <s v="Stuttgart"/>
    <s v="https://content.staatsbibliothek-berlin.de/dc/744073804.ocr.zip"/>
    <s v="yes"/>
  </r>
  <r>
    <x v="365"/>
    <s v="Campe, Joachim Heinrich"/>
    <s v="Kinder- und Jugendbücher"/>
    <s v="Streng"/>
    <s v="volume; text"/>
    <x v="528"/>
    <x v="528"/>
    <s v="http://resolver.staatsbibliothek-berlin.de/SBB000153F100060000"/>
    <s v="fre"/>
    <s v="1789"/>
    <s v="WegehauptDigital"/>
    <s v="A Francfort sur le Mein"/>
    <s v="empty"/>
    <s v="no"/>
  </r>
  <r>
    <x v="387"/>
    <s v="Mee, Arthur"/>
    <s v="Kinder- und Jugendbücher; Historische Drucke"/>
    <s v="Amalgamated Press"/>
    <s v="volume; text"/>
    <x v="529"/>
    <x v="529"/>
    <s v="http://resolver.staatsbibliothek-berlin.de/SBB0000D67D00040000"/>
    <s v="eng"/>
    <s v="1912"/>
    <s v="WegehauptDigital"/>
    <s v="London"/>
    <s v="https://content.staatsbibliothek-berlin.de/dc/745594883.ocr.zip"/>
    <s v="yes"/>
  </r>
  <r>
    <x v="426"/>
    <m/>
    <s v="Kinder- und Jugendbücher; Historische Drucke"/>
    <s v="Nelson"/>
    <s v="volume; text"/>
    <x v="530"/>
    <x v="530"/>
    <s v="http://resolver.staatsbibliothek-berlin.de/SBB0000D31000010000"/>
    <s v="eng"/>
    <s v="1908"/>
    <s v="WegehauptDigital"/>
    <s v="[London u.a.]"/>
    <s v="https://content.staatsbibliothek-berlin.de/dc/743676130.ocr.zip"/>
    <s v="yes"/>
  </r>
  <r>
    <x v="427"/>
    <s v="Richter, Theodor Friedrich Maximilian"/>
    <s v="Kinder- und Jugendbücher"/>
    <s v="Arnold"/>
    <s v="volume; text"/>
    <x v="531"/>
    <x v="531"/>
    <s v="http://resolver.staatsbibliothek-berlin.de/SBB000155E900010000"/>
    <s v="ger"/>
    <s v="1850"/>
    <s v="WegehauptDigital"/>
    <s v="Leipzig"/>
    <s v="https://content.staatsbibliothek-berlin.de/dc/781543223.ocr.zip"/>
    <s v="yes"/>
  </r>
  <r>
    <x v="428"/>
    <s v="Pflanz, Josef Anton"/>
    <s v="Kinder- und Jugendbücher; Historische Drucke"/>
    <s v="Hallberg"/>
    <s v="volume; text"/>
    <x v="532"/>
    <x v="532"/>
    <s v="http://resolver.staatsbibliothek-berlin.de/SBB0000F0D700010000"/>
    <s v="ger"/>
    <s v="1850"/>
    <s v="WegehauptDigital"/>
    <s v="Stuttgart"/>
    <s v="https://content.staatsbibliothek-berlin.de/dc/766737365.ocr.zip"/>
    <s v="yes"/>
  </r>
  <r>
    <x v="429"/>
    <s v="Semler, Johann Salomon; Schütz, Christian Gottfried"/>
    <s v="Kinder- und Jugendbücher"/>
    <s v="Gebauer"/>
    <s v="volume; text"/>
    <x v="533"/>
    <x v="533"/>
    <s v="http://resolver.staatsbibliothek-berlin.de/SBB0001546E00010000"/>
    <s v="ger"/>
    <s v="1780"/>
    <s v="WegehauptDigital"/>
    <s v="Halle"/>
    <s v="empty"/>
    <s v="no"/>
  </r>
  <r>
    <x v="384"/>
    <s v="Owen, S.; Brisson, ..."/>
    <s v="Kinder- und Jugendbücher"/>
    <s v="Herold &amp; Wahlstab"/>
    <s v="volume; text"/>
    <x v="534"/>
    <x v="534"/>
    <s v="http://resolver.staatsbibliothek-berlin.de/SBB0000DBDC00020000"/>
    <s v="ger"/>
    <s v="1831"/>
    <s v="WegehauptDigital"/>
    <s v="Lüneburg"/>
    <s v="empty"/>
    <s v="no"/>
  </r>
  <r>
    <x v="369"/>
    <s v="Frenzel, ...; Drache, ...; Kaehler, Ludwig August"/>
    <s v="Kinder- und Jugendbücher; Historische Drucke"/>
    <s v="Fleischer"/>
    <s v="volume; text"/>
    <x v="535"/>
    <x v="535"/>
    <s v="http://resolver.staatsbibliothek-berlin.de/SBB0000E20500000000"/>
    <s v="ger"/>
    <s v="1818"/>
    <s v="WegehauptDigital"/>
    <s v="Leipzig"/>
    <s v="empty"/>
    <s v="no"/>
  </r>
  <r>
    <x v="365"/>
    <s v="Campe, Joachim Heinrich"/>
    <s v="Kinder- und Jugendbücher"/>
    <s v="Streng"/>
    <s v="volume; text"/>
    <x v="536"/>
    <x v="536"/>
    <s v="http://resolver.staatsbibliothek-berlin.de/SBB000153F100010000"/>
    <s v="fre"/>
    <s v="1786"/>
    <s v="WegehauptDigital"/>
    <s v="A Francfort sur le Mein"/>
    <s v="empty"/>
    <s v="no"/>
  </r>
  <r>
    <x v="430"/>
    <s v="Grube, A. W."/>
    <s v="Kinder- und Jugendbücher"/>
    <s v="Steinkopf"/>
    <s v="volume; text"/>
    <x v="537"/>
    <x v="537"/>
    <s v="http://resolver.staatsbibliothek-berlin.de/SBB0001565700030000"/>
    <s v="ger"/>
    <s v="1854"/>
    <s v="WegehauptDigital"/>
    <s v="Stuttgart"/>
    <s v="https://content.staatsbibliothek-berlin.de/dc/781816092.ocr.zip"/>
    <s v="yes"/>
  </r>
  <r>
    <x v="431"/>
    <s v="Pinnock, William"/>
    <s v="Kinder- und Jugendbücher; Historische Drucke"/>
    <s v="Whittaker"/>
    <s v="volume; text"/>
    <x v="538"/>
    <x v="538"/>
    <s v="http://resolver.staatsbibliothek-berlin.de/SBB0000F6EC00010000"/>
    <s v="eng"/>
    <s v="1834"/>
    <s v="WegehauptDigital"/>
    <s v="London"/>
    <s v="empty"/>
    <s v="no"/>
  </r>
  <r>
    <x v="432"/>
    <s v="Pinnock, William"/>
    <s v="Kinder- und Jugendbücher; Historische Drucke"/>
    <s v="Whittaker"/>
    <s v="volume; text"/>
    <x v="539"/>
    <x v="539"/>
    <s v="http://resolver.staatsbibliothek-berlin.de/SBB0000F6EC00090000"/>
    <s v="eng"/>
    <s v="1834"/>
    <s v="WegehauptDigital"/>
    <s v="London"/>
    <s v="empty"/>
    <s v="no"/>
  </r>
  <r>
    <x v="360"/>
    <s v="Weinrauch, ..."/>
    <s v="Kinder- und Jugendbücher; Historische Drucke"/>
    <s v="Strauß"/>
    <s v="volume; text"/>
    <x v="540"/>
    <x v="540"/>
    <s v="http://resolver.staatsbibliothek-berlin.de/SBB0000EEA000010000"/>
    <s v="ger"/>
    <s v="1814"/>
    <s v="WegehauptDigital"/>
    <s v="Wien"/>
    <s v="empty"/>
    <s v="no"/>
  </r>
  <r>
    <x v="433"/>
    <s v="Pinnock, William"/>
    <s v="Kinder- und Jugendbücher; Historische Drucke"/>
    <s v="Whittaker"/>
    <s v="volume; text"/>
    <x v="541"/>
    <x v="541"/>
    <s v="http://resolver.staatsbibliothek-berlin.de/SBB0000F6EC000D0000"/>
    <s v="eng"/>
    <s v="1835"/>
    <s v="WegehauptDigital"/>
    <s v="London"/>
    <s v="empty"/>
    <s v="no"/>
  </r>
  <r>
    <x v="434"/>
    <s v="Pinnock, William"/>
    <s v="Kinder- und Jugendbücher; Historische Drucke"/>
    <s v="Whittaker"/>
    <s v="volume; text"/>
    <x v="542"/>
    <x v="542"/>
    <s v="http://resolver.staatsbibliothek-berlin.de/SBB0000F6EC000C0000"/>
    <s v="eng"/>
    <s v="1840"/>
    <s v="WegehauptDigital"/>
    <s v="London"/>
    <s v="empty"/>
    <s v="no"/>
  </r>
  <r>
    <x v="387"/>
    <s v="Mee, Arthur"/>
    <s v="Kinder- und Jugendbücher; Historische Drucke"/>
    <s v="Amalgamated Press"/>
    <s v="volume; text"/>
    <x v="543"/>
    <x v="543"/>
    <s v="http://resolver.staatsbibliothek-berlin.de/SBB0000D67D00050000"/>
    <s v="eng"/>
    <s v="1912"/>
    <s v="WegehauptDigital"/>
    <s v="London"/>
    <s v="https://content.staatsbibliothek-berlin.de/dc/745595472.ocr.zip"/>
    <s v="yes"/>
  </r>
  <r>
    <x v="365"/>
    <s v="Campe, Joachim Heinrich"/>
    <s v="Kinder- und Jugendbücher"/>
    <s v="Streng"/>
    <s v="volume; text"/>
    <x v="544"/>
    <x v="544"/>
    <s v="http://resolver.staatsbibliothek-berlin.de/SBB000153F100050000"/>
    <s v="fre"/>
    <s v="1788"/>
    <s v="WegehauptDigital"/>
    <s v="A Francfort sur le Mein"/>
    <s v="empty"/>
    <s v="no"/>
  </r>
  <r>
    <x v="368"/>
    <s v="Conrad, M."/>
    <s v="Kinder- und Jugendbücher"/>
    <s v="Verf.; Ramming"/>
    <s v="volume; text"/>
    <x v="545"/>
    <x v="545"/>
    <s v="http://resolver.staatsbibliothek-berlin.de/SBB000155DB00010000"/>
    <s v="ger"/>
    <s v="1834"/>
    <s v="WegehauptDigital"/>
    <s v="Dresden; Dresden"/>
    <s v="empty"/>
    <s v="no"/>
  </r>
  <r>
    <x v="435"/>
    <s v="Teller, Eduard"/>
    <s v="Kinder- und Jugendbücher"/>
    <s v="Spamer"/>
    <s v="volume; text"/>
    <x v="546"/>
    <x v="546"/>
    <s v="http://resolver.staatsbibliothek-berlin.de/SBB0000D1F500020000"/>
    <s v="ger"/>
    <s v="1878"/>
    <s v="WegehauptDigital"/>
    <s v="Leipzig"/>
    <s v="https://content.staatsbibliothek-berlin.de/dc/742544176.ocr.zip"/>
    <s v="yes"/>
  </r>
  <r>
    <x v="366"/>
    <s v="Hoepfner, Adolf Friedrich"/>
    <s v="Kinder- und Jugendbücher; Historische Drucke"/>
    <s v="Wittekindt"/>
    <s v="volume; text"/>
    <x v="547"/>
    <x v="547"/>
    <s v="http://resolver.staatsbibliothek-berlin.de/SBB0000EA6200030000"/>
    <s v="ger"/>
    <s v="1807"/>
    <s v="WegehauptDigital"/>
    <s v="Eisenach"/>
    <s v="empty"/>
    <s v="no"/>
  </r>
  <r>
    <x v="436"/>
    <s v="Schlez, Johann Ferdinand"/>
    <s v="Kinder- und Jugendbücher"/>
    <s v="Class"/>
    <s v="volume; text"/>
    <x v="548"/>
    <x v="548"/>
    <s v="http://resolver.staatsbibliothek-berlin.de/SBB0001035A00010000"/>
    <s v="ger"/>
    <s v="1824"/>
    <s v="WegehauptDigital"/>
    <s v="Heilbronn am Neckar [u.a.]"/>
    <s v="empty"/>
    <s v="no"/>
  </r>
  <r>
    <x v="437"/>
    <s v="Endner, Gustav Georg; Wünsch, Christian Ernst"/>
    <s v="Kinder- und Jugendbücher; Historische Drucke; VD18 digital"/>
    <s v="Breitkopf"/>
    <s v="volume; text"/>
    <x v="549"/>
    <x v="549"/>
    <s v="http://resolver.staatsbibliothek-berlin.de/SBB0000DB7800010000"/>
    <s v="ger"/>
    <s v="1791"/>
    <s v="WegehauptDigital; VD18 digital"/>
    <s v="Leipzig"/>
    <s v="empty"/>
    <s v="no"/>
  </r>
  <r>
    <x v="438"/>
    <s v="Simon, ...; Schweighäuser, Johann"/>
    <s v="Kinder- und Jugendbücher; VD18 digital; Historische Drucke"/>
    <s v="Thurneissen"/>
    <s v="monograph; text"/>
    <x v="550"/>
    <x v="550"/>
    <s v="http://resolver.staatsbibliothek-berlin.de/SBB0000DBDE00000000"/>
    <s v="fre"/>
    <s v="1781"/>
    <s v="WegehauptDigital; VD18 digital"/>
    <s v="Basle"/>
    <s v="empty"/>
    <s v="no"/>
  </r>
  <r>
    <x v="359"/>
    <s v="Roth, Richard; Luckenbacher, Franz"/>
    <s v="Kinder- und Jugendbücher; Historische Drucke"/>
    <s v="Spamer"/>
    <s v="volume; text"/>
    <x v="551"/>
    <x v="551"/>
    <s v="http://resolver.staatsbibliothek-berlin.de/SBB0000D53B00020000"/>
    <s v="ger"/>
    <s v="1879"/>
    <s v="WegehauptDigital"/>
    <s v="Leipzig"/>
    <s v="https://content.staatsbibliothek-berlin.de/dc/744074843.ocr.zip"/>
    <s v="yes"/>
  </r>
  <r>
    <x v="439"/>
    <s v="Hochstetter, Ch. F.; Gebauer, Christian August"/>
    <s v="Kinder- und Jugendbücher; Historische Drucke"/>
    <s v="Mäcken"/>
    <s v="volume; text"/>
    <x v="552"/>
    <x v="552"/>
    <s v="http://resolver.staatsbibliothek-berlin.de/SBB0000E39D00000000"/>
    <s v="ger"/>
    <s v="1833"/>
    <s v="WegehauptDigital"/>
    <s v="Reutlingen"/>
    <s v="empty"/>
    <s v="no"/>
  </r>
  <r>
    <x v="386"/>
    <s v="Löhr, Johann Andreas Christian"/>
    <s v="Kinder- und Jugendbücher; Historische Drucke"/>
    <s v="Fleischer"/>
    <s v="volume; text"/>
    <x v="553"/>
    <x v="553"/>
    <s v="http://resolver.staatsbibliothek-berlin.de/SBB0000EEB900020000"/>
    <s v="ger"/>
    <s v="1803"/>
    <s v="WegehauptDigital"/>
    <s v="Leipzig"/>
    <s v="empty"/>
    <s v="no"/>
  </r>
  <r>
    <x v="440"/>
    <s v="Le Bas, Jacques-Philippe; Boucher, ...; Pluche, Antoine"/>
    <s v="Kinder- und Jugendbücher; Historische Drucke"/>
    <s v="Knapen"/>
    <s v="volume; text"/>
    <x v="554"/>
    <x v="554"/>
    <s v="http://resolver.staatsbibliothek-berlin.de/SBB0000F7D600010000"/>
    <s v="fre"/>
    <s v="1780"/>
    <s v="WegehauptDigital"/>
    <s v="Paris"/>
    <s v="empty"/>
    <s v="no"/>
  </r>
  <r>
    <x v="441"/>
    <s v="Pinnock, William"/>
    <s v="Kinder- und Jugendbücher; Historische Drucke"/>
    <s v="Whittaker"/>
    <s v="volume; text"/>
    <x v="555"/>
    <x v="555"/>
    <s v="http://resolver.staatsbibliothek-berlin.de/SBB0000F6EC00070000"/>
    <s v="eng"/>
    <s v="1839"/>
    <s v="WegehauptDigital"/>
    <s v="London"/>
    <s v="empty"/>
    <s v="no"/>
  </r>
  <r>
    <x v="442"/>
    <s v="Lichtenberger, Franz"/>
    <s v="Kinder- und Jugendbücher; Historische Drucke"/>
    <s v="Schaffstein"/>
    <s v="volume; text"/>
    <x v="556"/>
    <x v="556"/>
    <s v="http://resolver.staatsbibliothek-berlin.de/SBB0000D33D00010000"/>
    <s v="ger"/>
    <s v="1908"/>
    <s v="WegehauptDigital"/>
    <s v="Köln a. Rh."/>
    <s v="https://content.staatsbibliothek-berlin.de/dc/743703855.ocr.zip"/>
    <s v="yes"/>
  </r>
  <r>
    <x v="443"/>
    <s v="Schindler, J.; Chimani, Leopold"/>
    <s v="Kinder- und Jugendbücher; Historische Drucke"/>
    <s v="Verl.-Gewölbe der k.k. Schulbücher-Verschleiß-Administration"/>
    <s v="volume; text"/>
    <x v="557"/>
    <x v="557"/>
    <s v="http://resolver.staatsbibliothek-berlin.de/SBB0001099100010000"/>
    <s v="ger"/>
    <s v="1819"/>
    <s v="WegehauptDigital"/>
    <s v="Wien"/>
    <s v="empty"/>
    <s v="no"/>
  </r>
  <r>
    <x v="444"/>
    <s v="Pflanz, Josef Anton"/>
    <s v="Kinder- und Jugendbücher; Historische Drucke"/>
    <s v="Hallberg"/>
    <s v="volume; text"/>
    <x v="558"/>
    <x v="558"/>
    <s v="http://resolver.staatsbibliothek-berlin.de/SBB0000F0D700020000"/>
    <s v="ger"/>
    <s v="1850"/>
    <s v="WegehauptDigital"/>
    <s v="Stuttgart"/>
    <s v="https://content.staatsbibliothek-berlin.de/dc/766737594.ocr.zip"/>
    <s v="yes"/>
  </r>
  <r>
    <x v="445"/>
    <s v="Müller, Adelbert; Comenius, Johann Amos"/>
    <s v="Kinder- und Jugendbücher; Historische Drucke"/>
    <s v="Endter"/>
    <s v="volume; text"/>
    <x v="559"/>
    <x v="559"/>
    <s v="http://resolver.staatsbibliothek-berlin.de/SBB0000F00F00020000"/>
    <s v="ger"/>
    <s v="1835"/>
    <s v="WegehauptDigital"/>
    <s v="Nürnberg"/>
    <s v="empty"/>
    <s v="no"/>
  </r>
  <r>
    <x v="446"/>
    <s v="Delbrück, Jules"/>
    <s v="Kinder- und Jugendbücher"/>
    <s v="Bonhoure"/>
    <s v="volume; text"/>
    <x v="560"/>
    <x v="560"/>
    <s v="http://resolver.staatsbibliothek-berlin.de/SBB00012D9900010000"/>
    <s v="fre"/>
    <s v="1860"/>
    <s v="WegehauptDigital"/>
    <s v="Paris"/>
    <s v="https://content.staatsbibliothek-berlin.de/dc/771615655.ocr.zip"/>
    <s v="yes"/>
  </r>
  <r>
    <x v="382"/>
    <s v="Freville, Anne Franc̜ois Joachim"/>
    <s v="Kinder- und Jugendbücher; Historische Drucke"/>
    <s v="Louis"/>
    <s v="volume; text"/>
    <x v="561"/>
    <x v="561"/>
    <s v="http://resolver.staatsbibliothek-berlin.de/SBB0000E27100000000"/>
    <s v="fre"/>
    <s v="1808"/>
    <s v="WegehauptDigital"/>
    <s v="Paris"/>
    <s v="empty"/>
    <s v="no"/>
  </r>
  <r>
    <x v="365"/>
    <s v="Campe, Joachim Heinrich"/>
    <s v="Kinder- und Jugendbücher"/>
    <s v="Streng"/>
    <s v="volume; text"/>
    <x v="562"/>
    <x v="562"/>
    <s v="http://resolver.staatsbibliothek-berlin.de/SBB000153F100070000"/>
    <s v="fre"/>
    <s v="1790"/>
    <s v="WegehauptDigital"/>
    <s v="A Francfort sur le Mein"/>
    <s v="empty"/>
    <s v="no"/>
  </r>
  <r>
    <x v="366"/>
    <s v="Höpfner, Adolf Friedrich"/>
    <s v="Kinder- und Jugendbücher; Historische Drucke"/>
    <s v="Wittekindt"/>
    <s v="volume; text"/>
    <x v="563"/>
    <x v="563"/>
    <s v="http://resolver.staatsbibliothek-berlin.de/SBB0000EA6200010000"/>
    <s v="ger"/>
    <s v="1803"/>
    <s v="WegehauptDigital"/>
    <s v="Eisenach"/>
    <s v="empty"/>
    <s v="no"/>
  </r>
  <r>
    <x v="447"/>
    <s v="Becker, Gottfried Wilhelm"/>
    <s v="Kinder- und Jugendbücher; Historische Drucke"/>
    <s v="Hinrichs"/>
    <s v="volume; text"/>
    <x v="564"/>
    <x v="564"/>
    <s v="http://resolver.staatsbibliothek-berlin.de/SBB00010A2100000000"/>
    <s v="ger"/>
    <s v="1840"/>
    <s v="WegehauptDigital"/>
    <s v="Leipzig"/>
    <s v="empty"/>
    <s v="no"/>
  </r>
  <r>
    <x v="360"/>
    <s v="Weinrauch, ..."/>
    <s v="Kinder- und Jugendbücher; Historische Drucke"/>
    <s v="Strauß"/>
    <s v="volume; text"/>
    <x v="565"/>
    <x v="565"/>
    <s v="http://resolver.staatsbibliothek-berlin.de/SBB0000EEA000030000"/>
    <s v="ger"/>
    <s v="1814"/>
    <s v="WegehauptDigital"/>
    <s v="Wien"/>
    <s v="empty"/>
    <s v="no"/>
  </r>
  <r>
    <x v="448"/>
    <s v="Müller, Adelbert; Geuder, ..."/>
    <s v="Kinder- und Jugendbücher; Historische Drucke"/>
    <s v="Endter"/>
    <s v="volume; text"/>
    <x v="566"/>
    <x v="566"/>
    <s v="http://resolver.staatsbibliothek-berlin.de/SBB0000F00F00010000"/>
    <s v="ger"/>
    <s v="1835"/>
    <s v="WegehauptDigital"/>
    <s v="Nürnberg"/>
    <s v="empty"/>
    <s v="no"/>
  </r>
  <r>
    <x v="449"/>
    <s v="Grube, A. W."/>
    <s v="Kinder- und Jugendbücher"/>
    <s v="Steinkopf"/>
    <s v="volume; text"/>
    <x v="567"/>
    <x v="567"/>
    <s v="http://resolver.staatsbibliothek-berlin.de/SBB0001565700010000"/>
    <s v="ger"/>
    <s v="1860"/>
    <s v="WegehauptDigital"/>
    <s v="Stuttgart"/>
    <s v="https://content.staatsbibliothek-berlin.de/dc/781813794.ocr.zip"/>
    <s v="yes"/>
  </r>
  <r>
    <x v="450"/>
    <s v="Masius, Hermann"/>
    <s v="Kinder- und Jugendbücher; Historische Drucke"/>
    <s v="Brandstetter"/>
    <s v="volume; text"/>
    <x v="568"/>
    <x v="568"/>
    <s v="http://resolver.staatsbibliothek-berlin.de/SBB0000EAA400010000"/>
    <s v="ger"/>
    <s v="1852"/>
    <s v="WegehauptDigital"/>
    <s v="Leipzig"/>
    <s v="https://content.staatsbibliothek-berlin.de/dc/756453194.ocr.zip"/>
    <s v="yes"/>
  </r>
  <r>
    <x v="451"/>
    <s v="Hochstetter, Ch. F.; Gebauer, Christian August"/>
    <s v="Kinder- und Jugendbücher; Historische Drucke"/>
    <s v="Mäcken"/>
    <s v="volume; text"/>
    <x v="569"/>
    <x v="569"/>
    <s v="http://resolver.staatsbibliothek-berlin.de/SBB0000E39800000000"/>
    <s v="ger"/>
    <s v="1833"/>
    <s v="WegehauptDigital"/>
    <s v="Reutlingen"/>
    <s v="empty"/>
    <s v="no"/>
  </r>
  <r>
    <x v="407"/>
    <s v="Stein, Christian Gottfr. Dan."/>
    <s v="Kinder- und Jugendbücher"/>
    <s v="Hinrichs"/>
    <s v="volume; text"/>
    <x v="570"/>
    <x v="570"/>
    <s v="http://resolver.staatsbibliothek-berlin.de/SBB0000D8C600040000"/>
    <s v="ger"/>
    <s v="1812"/>
    <s v="WegehauptDigital"/>
    <s v="Leipzig"/>
    <s v="empty"/>
    <s v="no"/>
  </r>
  <r>
    <x v="387"/>
    <s v="Mee, Arthur"/>
    <s v="Kinder- und Jugendbücher; Historische Drucke"/>
    <s v="Amalgamated Press"/>
    <s v="volume; text"/>
    <x v="526"/>
    <x v="526"/>
    <s v="http://resolver.staatsbibliothek-berlin.de/SBB0000D67D00030000"/>
    <s v="eng"/>
    <s v="1911"/>
    <s v="WegehauptDigital"/>
    <s v="London"/>
    <s v="https://content.staatsbibliothek-berlin.de/dc/745593933.ocr.zip"/>
    <s v="yes"/>
  </r>
  <r>
    <x v="425"/>
    <s v="Kißling, J.; Matthes, Franz"/>
    <s v="Kinder- und Jugendbücher"/>
    <s v="Weise"/>
    <s v="volume; text"/>
    <x v="527"/>
    <x v="527"/>
    <s v="http://resolver.staatsbibliothek-berlin.de/SBB0000D53A00010000"/>
    <s v="ger"/>
    <s v="1893"/>
    <s v="WegehauptDigital"/>
    <s v="Stuttgart"/>
    <s v="https://content.staatsbibliothek-berlin.de/dc/744073804.ocr.zip"/>
    <s v="yes"/>
  </r>
  <r>
    <x v="365"/>
    <s v="Campe, Joachim Heinrich"/>
    <s v="Kinder- und Jugendbücher"/>
    <s v="Streng"/>
    <s v="volume; text"/>
    <x v="528"/>
    <x v="528"/>
    <s v="http://resolver.staatsbibliothek-berlin.de/SBB000153F100060000"/>
    <s v="fre"/>
    <s v="1789"/>
    <s v="WegehauptDigital"/>
    <s v="A Francfort sur le Mein"/>
    <s v="empty"/>
    <s v="no"/>
  </r>
  <r>
    <x v="387"/>
    <s v="Mee, Arthur"/>
    <s v="Kinder- und Jugendbücher; Historische Drucke"/>
    <s v="Amalgamated Press"/>
    <s v="volume; text"/>
    <x v="529"/>
    <x v="529"/>
    <s v="http://resolver.staatsbibliothek-berlin.de/SBB0000D67D00040000"/>
    <s v="eng"/>
    <s v="1912"/>
    <s v="WegehauptDigital"/>
    <s v="London"/>
    <s v="https://content.staatsbibliothek-berlin.de/dc/745594883.ocr.zip"/>
    <s v="yes"/>
  </r>
  <r>
    <x v="426"/>
    <m/>
    <s v="Kinder- und Jugendbücher; Historische Drucke"/>
    <s v="Nelson"/>
    <s v="volume; text"/>
    <x v="530"/>
    <x v="530"/>
    <s v="http://resolver.staatsbibliothek-berlin.de/SBB0000D31000010000"/>
    <s v="eng"/>
    <s v="1908"/>
    <s v="WegehauptDigital"/>
    <s v="[London u.a.]"/>
    <s v="https://content.staatsbibliothek-berlin.de/dc/743676130.ocr.zip"/>
    <s v="yes"/>
  </r>
  <r>
    <x v="427"/>
    <s v="Richter, Theodor Friedrich Maximilian"/>
    <s v="Kinder- und Jugendbücher"/>
    <s v="Arnold"/>
    <s v="volume; text"/>
    <x v="531"/>
    <x v="531"/>
    <s v="http://resolver.staatsbibliothek-berlin.de/SBB000155E900010000"/>
    <s v="ger"/>
    <s v="1850"/>
    <s v="WegehauptDigital"/>
    <s v="Leipzig"/>
    <s v="https://content.staatsbibliothek-berlin.de/dc/781543223.ocr.zip"/>
    <s v="yes"/>
  </r>
  <r>
    <x v="428"/>
    <s v="Pflanz, Josef Anton"/>
    <s v="Kinder- und Jugendbücher; Historische Drucke"/>
    <s v="Hallberg"/>
    <s v="volume; text"/>
    <x v="532"/>
    <x v="532"/>
    <s v="http://resolver.staatsbibliothek-berlin.de/SBB0000F0D700010000"/>
    <s v="ger"/>
    <s v="1850"/>
    <s v="WegehauptDigital"/>
    <s v="Stuttgart"/>
    <s v="https://content.staatsbibliothek-berlin.de/dc/766737365.ocr.zip"/>
    <s v="yes"/>
  </r>
  <r>
    <x v="429"/>
    <s v="Semler, Johann Salomon; Schütz, Christian Gottfried"/>
    <s v="Kinder- und Jugendbücher"/>
    <s v="Gebauer"/>
    <s v="volume; text"/>
    <x v="533"/>
    <x v="533"/>
    <s v="http://resolver.staatsbibliothek-berlin.de/SBB0001546E00010000"/>
    <s v="ger"/>
    <s v="1780"/>
    <s v="WegehauptDigital"/>
    <s v="Halle"/>
    <s v="empty"/>
    <s v="no"/>
  </r>
  <r>
    <x v="384"/>
    <s v="Owen, S.; Brisson, ..."/>
    <s v="Kinder- und Jugendbücher"/>
    <s v="Herold &amp; Wahlstab"/>
    <s v="volume; text"/>
    <x v="534"/>
    <x v="534"/>
    <s v="http://resolver.staatsbibliothek-berlin.de/SBB0000DBDC00020000"/>
    <s v="ger"/>
    <s v="1831"/>
    <s v="WegehauptDigital"/>
    <s v="Lüneburg"/>
    <s v="empty"/>
    <s v="no"/>
  </r>
  <r>
    <x v="369"/>
    <s v="Frenzel, ...; Drache, ...; Kaehler, Ludwig August"/>
    <s v="Kinder- und Jugendbücher; Historische Drucke"/>
    <s v="Fleischer"/>
    <s v="volume; text"/>
    <x v="535"/>
    <x v="535"/>
    <s v="http://resolver.staatsbibliothek-berlin.de/SBB0000E20500000000"/>
    <s v="ger"/>
    <s v="1818"/>
    <s v="WegehauptDigital"/>
    <s v="Leipzig"/>
    <s v="empty"/>
    <s v="no"/>
  </r>
  <r>
    <x v="365"/>
    <s v="Campe, Joachim Heinrich"/>
    <s v="Kinder- und Jugendbücher"/>
    <s v="Streng"/>
    <s v="volume; text"/>
    <x v="536"/>
    <x v="536"/>
    <s v="http://resolver.staatsbibliothek-berlin.de/SBB000153F100010000"/>
    <s v="fre"/>
    <s v="1786"/>
    <s v="WegehauptDigital"/>
    <s v="A Francfort sur le Mein"/>
    <s v="empty"/>
    <s v="no"/>
  </r>
  <r>
    <x v="430"/>
    <s v="Grube, A. W."/>
    <s v="Kinder- und Jugendbücher"/>
    <s v="Steinkopf"/>
    <s v="volume; text"/>
    <x v="537"/>
    <x v="537"/>
    <s v="http://resolver.staatsbibliothek-berlin.de/SBB0001565700030000"/>
    <s v="ger"/>
    <s v="1854"/>
    <s v="WegehauptDigital"/>
    <s v="Stuttgart"/>
    <s v="https://content.staatsbibliothek-berlin.de/dc/781816092.ocr.zip"/>
    <s v="yes"/>
  </r>
  <r>
    <x v="431"/>
    <s v="Pinnock, William"/>
    <s v="Kinder- und Jugendbücher; Historische Drucke"/>
    <s v="Whittaker"/>
    <s v="volume; text"/>
    <x v="538"/>
    <x v="538"/>
    <s v="http://resolver.staatsbibliothek-berlin.de/SBB0000F6EC00010000"/>
    <s v="eng"/>
    <s v="1834"/>
    <s v="WegehauptDigital"/>
    <s v="London"/>
    <s v="empty"/>
    <s v="no"/>
  </r>
  <r>
    <x v="432"/>
    <s v="Pinnock, William"/>
    <s v="Kinder- und Jugendbücher; Historische Drucke"/>
    <s v="Whittaker"/>
    <s v="volume; text"/>
    <x v="539"/>
    <x v="539"/>
    <s v="http://resolver.staatsbibliothek-berlin.de/SBB0000F6EC00090000"/>
    <s v="eng"/>
    <s v="1834"/>
    <s v="WegehauptDigital"/>
    <s v="London"/>
    <s v="empty"/>
    <s v="no"/>
  </r>
  <r>
    <x v="360"/>
    <s v="Weinrauch, ..."/>
    <s v="Kinder- und Jugendbücher; Historische Drucke"/>
    <s v="Strauß"/>
    <s v="volume; text"/>
    <x v="540"/>
    <x v="540"/>
    <s v="http://resolver.staatsbibliothek-berlin.de/SBB0000EEA000010000"/>
    <s v="ger"/>
    <s v="1814"/>
    <s v="WegehauptDigital"/>
    <s v="Wien"/>
    <s v="empty"/>
    <s v="no"/>
  </r>
  <r>
    <x v="433"/>
    <s v="Pinnock, William"/>
    <s v="Kinder- und Jugendbücher; Historische Drucke"/>
    <s v="Whittaker"/>
    <s v="volume; text"/>
    <x v="541"/>
    <x v="541"/>
    <s v="http://resolver.staatsbibliothek-berlin.de/SBB0000F6EC000D0000"/>
    <s v="eng"/>
    <s v="1835"/>
    <s v="WegehauptDigital"/>
    <s v="London"/>
    <s v="empty"/>
    <s v="no"/>
  </r>
  <r>
    <x v="434"/>
    <s v="Pinnock, William"/>
    <s v="Kinder- und Jugendbücher; Historische Drucke"/>
    <s v="Whittaker"/>
    <s v="volume; text"/>
    <x v="542"/>
    <x v="542"/>
    <s v="http://resolver.staatsbibliothek-berlin.de/SBB0000F6EC000C0000"/>
    <s v="eng"/>
    <s v="1840"/>
    <s v="WegehauptDigital"/>
    <s v="London"/>
    <s v="empty"/>
    <s v="no"/>
  </r>
  <r>
    <x v="387"/>
    <s v="Mee, Arthur"/>
    <s v="Kinder- und Jugendbücher; Historische Drucke"/>
    <s v="Amalgamated Press"/>
    <s v="volume; text"/>
    <x v="543"/>
    <x v="543"/>
    <s v="http://resolver.staatsbibliothek-berlin.de/SBB0000D67D00050000"/>
    <s v="eng"/>
    <s v="1912"/>
    <s v="WegehauptDigital"/>
    <s v="London"/>
    <s v="https://content.staatsbibliothek-berlin.de/dc/745595472.ocr.zip"/>
    <s v="yes"/>
  </r>
  <r>
    <x v="365"/>
    <s v="Campe, Joachim Heinrich"/>
    <s v="Kinder- und Jugendbücher"/>
    <s v="Streng"/>
    <s v="volume; text"/>
    <x v="544"/>
    <x v="544"/>
    <s v="http://resolver.staatsbibliothek-berlin.de/SBB000153F100050000"/>
    <s v="fre"/>
    <s v="1788"/>
    <s v="WegehauptDigital"/>
    <s v="A Francfort sur le Mein"/>
    <s v="empty"/>
    <s v="no"/>
  </r>
  <r>
    <x v="368"/>
    <s v="Conrad, M."/>
    <s v="Kinder- und Jugendbücher"/>
    <s v="Verf.; Ramming"/>
    <s v="volume; text"/>
    <x v="545"/>
    <x v="545"/>
    <s v="http://resolver.staatsbibliothek-berlin.de/SBB000155DB00010000"/>
    <s v="ger"/>
    <s v="1834"/>
    <s v="WegehauptDigital"/>
    <s v="Dresden; Dresden"/>
    <s v="empty"/>
    <s v="no"/>
  </r>
  <r>
    <x v="435"/>
    <s v="Teller, Eduard"/>
    <s v="Kinder- und Jugendbücher"/>
    <s v="Spamer"/>
    <s v="volume; text"/>
    <x v="546"/>
    <x v="546"/>
    <s v="http://resolver.staatsbibliothek-berlin.de/SBB0000D1F500020000"/>
    <s v="ger"/>
    <s v="1878"/>
    <s v="WegehauptDigital"/>
    <s v="Leipzig"/>
    <s v="https://content.staatsbibliothek-berlin.de/dc/742544176.ocr.zip"/>
    <s v="yes"/>
  </r>
  <r>
    <x v="413"/>
    <m/>
    <s v="Kinder- und Jugendbücher; Historische Drucke; VD18 digital"/>
    <s v="Lorenz &amp; Schouler"/>
    <s v="monograph; text"/>
    <x v="514"/>
    <x v="514"/>
    <s v="http://resolver.staatsbibliothek-berlin.de/SBB0000E5B500000000"/>
    <s v="fre"/>
    <s v="1796"/>
    <s v="WegehauptDigital; VD18 digital"/>
    <s v="Strasbourg"/>
    <s v="empty"/>
    <s v="no"/>
  </r>
  <r>
    <x v="419"/>
    <s v="Pujoulx, Jean Baptiste"/>
    <s v="Historische Drucke; Naturwissenschaften / Mathematik; Pädagogik; VD18 digital; Kinder- und Jugendbücher"/>
    <s v="Spranger"/>
    <s v="monograph; text"/>
    <x v="520"/>
    <x v="520"/>
    <s v="http://resolver.staatsbibliothek-berlin.de/SBB0001880C00000000"/>
    <s v="ger"/>
    <s v="1800"/>
    <s v="VD18 digital; WegehauptDigital"/>
    <s v="Berlin"/>
    <s v="empty"/>
    <s v="no"/>
  </r>
  <r>
    <x v="420"/>
    <s v="Raff, Georg Christian"/>
    <s v="Historische Drucke; Kinder- und Jugendbücher; Naturwissenschaften / Mathematik; VD18 digital"/>
    <m/>
    <s v="monograph; text"/>
    <x v="521"/>
    <x v="521"/>
    <s v="http://resolver.staatsbibliothek-berlin.de/SBB0001793400000000"/>
    <s v="ger"/>
    <s v="1780"/>
    <s v="VD18 digital; WegehauptDigital"/>
    <s v="Frankfurt; Leipzig"/>
    <s v="empty"/>
    <s v="no"/>
  </r>
  <r>
    <x v="421"/>
    <s v="Trapp, Ernst Christian"/>
    <s v="Historische Drucke; Kinder- und Jugendbücher; VD18 digital"/>
    <s v="Bohn"/>
    <s v="monograph; text"/>
    <x v="522"/>
    <x v="522"/>
    <s v="http://resolver.staatsbibliothek-berlin.de/SBB000199FB00000000"/>
    <s v="ger"/>
    <s v="1784"/>
    <s v="VD18 digital; WegehauptDigital"/>
    <s v="Hamburg"/>
    <s v="empty"/>
    <s v="no"/>
  </r>
  <r>
    <x v="422"/>
    <s v="Hübner, Johann"/>
    <s v="Historische Drucke; Kinder- und Jugendbücher; Geschichte / Ethnographie / Geographie; VD18 digital"/>
    <s v="Gleditsch"/>
    <s v="monograph; text"/>
    <x v="523"/>
    <x v="523"/>
    <s v="http://resolver.staatsbibliothek-berlin.de/SBB00017A9500000000"/>
    <s v="ger"/>
    <s v="1735"/>
    <s v="VD18 digital; WegehauptDigital"/>
    <s v="Leipzig"/>
    <s v="empty"/>
    <s v="no"/>
  </r>
  <r>
    <x v="423"/>
    <s v="Henning, C. D.; Remsel, J. C.; Büsching, Anton Friedrich"/>
    <s v="Kinder- und Jugendbücher; VD18 digital; Historische Drucke"/>
    <m/>
    <s v="monograph; text"/>
    <x v="524"/>
    <x v="524"/>
    <s v="http://resolver.staatsbibliothek-berlin.de/SBB000102BD00000000"/>
    <s v="ger"/>
    <s v="1780"/>
    <s v="WegehauptDigital; VD18 digital"/>
    <s v="[S.l.]"/>
    <s v="empty"/>
    <s v="no"/>
  </r>
  <r>
    <x v="424"/>
    <s v="Dorn, Sebastian; Lenglet DuFresnoy, Nicolas"/>
    <s v="Historische Drucke; Kinder- und Jugendbücher; Geschichte / Ethnographie / Geographie; VD18 digital"/>
    <s v="Monath"/>
    <s v="monograph; text"/>
    <x v="525"/>
    <x v="525"/>
    <s v="http://resolver.staatsbibliothek-berlin.de/SBB0001882600000000"/>
    <s v="ger"/>
    <s v="1746"/>
    <s v="VD18 digital; WegehauptDigital"/>
    <s v="Nürnberg"/>
    <s v="empty"/>
    <s v="no"/>
  </r>
  <r>
    <x v="452"/>
    <s v="Baßler, ...; Emerson, Frederick"/>
    <s v="Kinder- und Jugendbücher; Historische Drucke"/>
    <s v="Hartung"/>
    <s v="monograph; text"/>
    <x v="571"/>
    <x v="571"/>
    <s v="http://resolver.staatsbibliothek-berlin.de/SBB0000ECFB00000000"/>
    <s v="ger"/>
    <s v="1844"/>
    <s v="WegehauptDigital"/>
    <s v="Leipzig"/>
    <s v="empty"/>
    <s v="no"/>
  </r>
  <r>
    <x v="453"/>
    <s v="Vogel, Carl; Wieck, Friedrich Georg"/>
    <s v="Kinder- und Jugendbücher"/>
    <s v="Weber"/>
    <s v="monograph; text"/>
    <x v="572"/>
    <x v="572"/>
    <s v="http://resolver.staatsbibliothek-berlin.de/SBB00010A6100000000"/>
    <s v="ger"/>
    <s v="1852"/>
    <s v="WegehauptDigital"/>
    <s v="Leipzig"/>
    <s v="https://content.staatsbibliothek-berlin.de/dc/771013175.ocr.zip"/>
    <s v="yes"/>
  </r>
  <r>
    <x v="454"/>
    <s v="Comenius, Johann Amos"/>
    <s v="Kinder- und Jugendbücher; Historische Drucke"/>
    <s v="Pospjšil"/>
    <s v="monograph; text"/>
    <x v="573"/>
    <x v="573"/>
    <s v="http://resolver.staatsbibliothek-berlin.de/SBB0000F5FE00000000"/>
    <s v="ger"/>
    <s v="1833"/>
    <s v="WegehauptDigital"/>
    <s v="Hradec Králowé"/>
    <s v="empty"/>
    <s v="no"/>
  </r>
  <r>
    <x v="455"/>
    <s v="Pfeiffer, Hermann"/>
    <s v="Kinder- und Jugendbücher"/>
    <s v="Zieger"/>
    <s v="monograph; text"/>
    <x v="574"/>
    <x v="574"/>
    <s v="http://resolver.staatsbibliothek-berlin.de/SBB0000D72400000000"/>
    <s v="ger"/>
    <s v="1911"/>
    <s v="WegehauptDigital"/>
    <s v="Leipzig"/>
    <s v="https://content.staatsbibliothek-berlin.de/dc/745615910.ocr.zip"/>
    <s v="yes"/>
  </r>
  <r>
    <x v="456"/>
    <s v="Busch, Arnold; Wolf-Harnier, Eduard"/>
    <s v="Kinder- und Jugendbücher; Historische Drucke"/>
    <s v="Anton"/>
    <s v="monograph; text"/>
    <x v="575"/>
    <x v="575"/>
    <s v="http://resolver.staatsbibliothek-berlin.de/SBB0000D14B00000000"/>
    <s v="ger"/>
    <s v="1910"/>
    <s v="WegehauptDigital"/>
    <s v="Leipzig [u.a.]"/>
    <s v="https://content.staatsbibliothek-berlin.de/dc/742422704.ocr.zip"/>
    <s v="yes"/>
  </r>
  <r>
    <x v="457"/>
    <s v="Jarisch, H. Anton"/>
    <s v="Kinder- und Jugendbücher"/>
    <s v="Sommer"/>
    <s v="monograph; text"/>
    <x v="576"/>
    <x v="576"/>
    <s v="http://resolver.staatsbibliothek-berlin.de/SBB0001022000000000"/>
    <s v="ger"/>
    <s v="1851"/>
    <s v="WegehauptDigital"/>
    <s v="Wien"/>
    <s v="https://content.staatsbibliothek-berlin.de/dc/769906591.ocr.zip"/>
    <s v="yes"/>
  </r>
  <r>
    <x v="458"/>
    <s v="Lhomond, Charles François"/>
    <s v="Kinder- und Jugendbücher; Historische Drucke"/>
    <s v="Bossange, Masson et Besson"/>
    <s v="monograph; text"/>
    <x v="577"/>
    <x v="577"/>
    <s v="http://resolver.staatsbibliothek-berlin.de/SBB0001045D00000000"/>
    <s v="fre"/>
    <s v="1807"/>
    <s v="WegehauptDigital"/>
    <s v="Paris"/>
    <s v="empty"/>
    <s v="no"/>
  </r>
  <r>
    <x v="459"/>
    <s v="Raab, Friedrich Christian"/>
    <s v="Kinder- und Jugendbücher; Historische Drucke"/>
    <s v="Gläser"/>
    <s v="monograph; text"/>
    <x v="578"/>
    <x v="578"/>
    <s v="http://resolver.staatsbibliothek-berlin.de/SBB0001039600000000"/>
    <s v="ger"/>
    <s v="1839"/>
    <s v="WegehauptDigital"/>
    <s v="Gotha"/>
    <s v="empty"/>
    <s v="no"/>
  </r>
  <r>
    <x v="460"/>
    <s v="Jerrer, Georg Ludwig"/>
    <s v="Kinder- und Jugendbücher"/>
    <s v="Campe"/>
    <s v="monograph; text"/>
    <x v="579"/>
    <x v="579"/>
    <s v="http://resolver.staatsbibliothek-berlin.de/SBB000155AA00000000"/>
    <s v="ger"/>
    <s v="1819"/>
    <s v="WegehauptDigital"/>
    <s v="Nürnberg"/>
    <s v="empty"/>
    <s v="no"/>
  </r>
  <r>
    <x v="461"/>
    <s v="Leidenfrost, Charlotte"/>
    <s v="Kinder- und Jugendbücher; Historische Drucke"/>
    <s v="Voigt"/>
    <s v="monograph; text"/>
    <x v="580"/>
    <x v="580"/>
    <s v="http://resolver.staatsbibliothek-berlin.de/SBB0000EFC800000000"/>
    <s v="ger"/>
    <s v="1827"/>
    <s v="WegehauptDigital"/>
    <s v="Ilmenau"/>
    <s v="empty"/>
    <s v="no"/>
  </r>
  <r>
    <x v="462"/>
    <s v="Wagner, Hermann"/>
    <s v="Kinder- und Jugendbücher"/>
    <s v="Spamer"/>
    <s v="monograph; text"/>
    <x v="581"/>
    <x v="581"/>
    <s v="http://resolver.staatsbibliothek-berlin.de/SBB0000D21900000000"/>
    <s v="ger"/>
    <s v="1863"/>
    <s v="WegehauptDigital"/>
    <s v="Leipzig"/>
    <s v="https://content.staatsbibliothek-berlin.de/dc/742562468.ocr.zip"/>
    <s v="yes"/>
  </r>
  <r>
    <x v="463"/>
    <s v="Horny, Konrad; Glatz, Jakob"/>
    <s v="Kinder- und Jugendbücher; Historische Drucke"/>
    <s v="Campe"/>
    <s v="monograph; text"/>
    <x v="582"/>
    <x v="582"/>
    <s v="http://resolver.staatsbibliothek-berlin.de/SBB0000F0C900000000"/>
    <s v="ger"/>
    <s v="1811"/>
    <s v="WegehauptDigital"/>
    <s v="Hamburg"/>
    <s v="empty"/>
    <s v="no"/>
  </r>
  <r>
    <x v="464"/>
    <s v="Rebau, Heinrich"/>
    <s v="Kinder- und Jugendbücher"/>
    <s v="Fleischhauer"/>
    <s v="monograph; text"/>
    <x v="583"/>
    <x v="583"/>
    <s v="http://resolver.staatsbibliothek-berlin.de/SBB0000D44A00000000"/>
    <s v="ger"/>
    <s v="1877"/>
    <s v="WegehauptDigital"/>
    <s v="Reutlingen"/>
    <s v="https://content.staatsbibliothek-berlin.de/dc/743948327.ocr.zip"/>
    <s v="yes"/>
  </r>
  <r>
    <x v="465"/>
    <s v="Kolb, Christian Friedrich August; Martin, F."/>
    <s v="Kinder- und Jugendbücher; Historische Drucke"/>
    <s v="Barth"/>
    <s v="monograph; text"/>
    <x v="584"/>
    <x v="584"/>
    <s v="http://resolver.staatsbibliothek-berlin.de/SBB0000CFA800000000"/>
    <s v="ger"/>
    <s v="1890"/>
    <s v="WegehauptDigital"/>
    <s v="Stuttgart"/>
    <s v="https://content.staatsbibliothek-berlin.de/dc/741295784.ocr.zip"/>
    <s v="yes"/>
  </r>
  <r>
    <x v="466"/>
    <s v="Comenius, Johann Amos"/>
    <s v="Kinder- und Jugendbücher; Historische Drucke"/>
    <s v="Korn"/>
    <s v="monograph; text"/>
    <x v="585"/>
    <x v="585"/>
    <s v="http://resolver.staatsbibliothek-berlin.de/SBB0000EE5200000000"/>
    <s v="pol"/>
    <s v="1805"/>
    <s v="WegehauptDigital"/>
    <s v="Wroclaw"/>
    <s v="empty"/>
    <s v="no"/>
  </r>
  <r>
    <x v="467"/>
    <s v="Lachmann, Hermann"/>
    <s v="Kinder- und Jugendbücher"/>
    <s v="Union Dt. Verlagsges."/>
    <s v="monograph; text"/>
    <x v="586"/>
    <x v="586"/>
    <s v="http://resolver.staatsbibliothek-berlin.de/SBB0000D4A200000000"/>
    <s v="ger"/>
    <s v="1916"/>
    <s v="WegehauptDigital"/>
    <s v="Stuttgart; Berlin [u.a.]"/>
    <s v="https://content.staatsbibliothek-berlin.de/dc/743955099.ocr.zip"/>
    <s v="yes"/>
  </r>
  <r>
    <x v="468"/>
    <s v="Meyer, Richard; Faraday, Michael"/>
    <s v="Kinder- und Jugendbücher"/>
    <s v="Schultze"/>
    <s v="monograph; text"/>
    <x v="587"/>
    <x v="587"/>
    <s v="http://resolver.staatsbibliothek-berlin.de/SBB0000CF3F00000000"/>
    <s v="ger"/>
    <s v="1905"/>
    <s v="WegehauptDigital"/>
    <s v="Dresden; 4. Aufl."/>
    <s v="https://content.staatsbibliothek-berlin.de/dc/741194392.ocr.zip"/>
    <s v="yes"/>
  </r>
  <r>
    <x v="469"/>
    <m/>
    <s v="Kinder- und Jugendbücher"/>
    <s v="Kaufmann"/>
    <s v="monograph; text"/>
    <x v="588"/>
    <x v="588"/>
    <s v="http://resolver.staatsbibliothek-berlin.de/SBB0000D74000000000"/>
    <s v="ger"/>
    <s v="1900"/>
    <s v="WegehauptDigital"/>
    <s v="Lahr in Baden"/>
    <s v="https://content.staatsbibliothek-berlin.de/dc/745730221.ocr.zip"/>
    <s v="yes"/>
  </r>
  <r>
    <x v="159"/>
    <s v="Wagner, Hermann"/>
    <s v="Kinder- und Jugendbücher"/>
    <s v="Spamer"/>
    <s v="monograph; text"/>
    <x v="589"/>
    <x v="589"/>
    <s v="http://resolver.staatsbibliothek-berlin.de/SBB0000D29F00000000"/>
    <s v="ger"/>
    <s v="1905"/>
    <s v="WegehauptDigital"/>
    <s v="Leipzig"/>
    <s v="https://content.staatsbibliothek-berlin.de/dc/742703983.ocr.zip"/>
    <s v="yes"/>
  </r>
  <r>
    <x v="470"/>
    <s v="Weiss, Wilhelm"/>
    <s v="Kinder- und Jugendbücher; Historische Drucke"/>
    <s v="Manz"/>
    <s v="monograph; text"/>
    <x v="590"/>
    <x v="590"/>
    <s v="http://resolver.staatsbibliothek-berlin.de/SBB0000D78500000000"/>
    <s v="ger"/>
    <s v="1874"/>
    <s v="WegehauptDigital"/>
    <s v="Dillingen a. d. D."/>
    <s v="https://content.staatsbibliothek-berlin.de/dc/745861873.ocr.zip"/>
    <s v="yes"/>
  </r>
  <r>
    <x v="471"/>
    <s v="Wolf, Ludwig; Meyer, Ludwig; Wilmsen, Friedrich Philipp"/>
    <s v="Kinder- und Jugendbücher; Historische Drucke"/>
    <m/>
    <s v="monograph; text"/>
    <x v="591"/>
    <x v="591"/>
    <s v="http://resolver.staatsbibliothek-berlin.de/SBB0000E0BC00000000"/>
    <s v="ger"/>
    <s v="1827"/>
    <s v="WegehauptDigital"/>
    <m/>
    <s v="empty"/>
    <s v="no"/>
  </r>
  <r>
    <x v="472"/>
    <s v="Reise, Richard Landers"/>
    <s v="Kinder- und Jugendbücher; Historische Drucke"/>
    <s v="Schaarschmidt"/>
    <s v="monograph; text"/>
    <x v="592"/>
    <x v="592"/>
    <s v="http://resolver.staatsbibliothek-berlin.de/SBB000107C000000000"/>
    <s v="ger"/>
    <s v="1833"/>
    <s v="WegehauptDigital"/>
    <s v="Leipzig"/>
    <s v="empty"/>
    <s v="no"/>
  </r>
  <r>
    <x v="473"/>
    <s v="GutsMuths, J. C. F.; Klumpp, F. W.; Schettler, O."/>
    <s v="Kinder- und Jugendbücher"/>
    <s v="Grau &lt;Lion&gt;"/>
    <s v="monograph; text"/>
    <x v="593"/>
    <x v="593"/>
    <s v="http://resolver.staatsbibliothek-berlin.de/SBB0000D7C700000000"/>
    <s v="ger"/>
    <s v="1878"/>
    <s v="WegehauptDigital"/>
    <s v="Hof"/>
    <s v="https://content.staatsbibliothek-berlin.de/dc/746028377.ocr.zip"/>
    <s v="yes"/>
  </r>
  <r>
    <x v="474"/>
    <m/>
    <s v="Kinder- und Jugendbücher"/>
    <s v="R. Herrosé"/>
    <s v="monograph; text"/>
    <x v="594"/>
    <x v="594"/>
    <s v="http://resolver.staatsbibliothek-berlin.de/SBB0000D71300000000"/>
    <s v="ger"/>
    <s v="1894"/>
    <s v="WegehauptDigital"/>
    <s v="Wittemberg"/>
    <s v="https://content.staatsbibliothek-berlin.de/dc/745605370.ocr.zip"/>
    <s v="yes"/>
  </r>
  <r>
    <x v="1"/>
    <s v="Meyer, F. A. A.; Raff, Georg Christian"/>
    <s v="Kinder- und Jugendbücher"/>
    <s v="Grund"/>
    <s v="monograph; text"/>
    <x v="595"/>
    <x v="595"/>
    <s v="http://resolver.staatsbibliothek-berlin.de/SBB0001032700000000"/>
    <s v="ger"/>
    <s v="1833"/>
    <s v="WegehauptDigital"/>
    <s v="Wien"/>
    <s v="empty"/>
    <s v="no"/>
  </r>
  <r>
    <x v="475"/>
    <s v="Borght, Richard van der"/>
    <s v="Kinder- und Jugendbücher; Historische Drucke"/>
    <s v="Janssen"/>
    <s v="monograph; text"/>
    <x v="596"/>
    <x v="596"/>
    <s v="http://resolver.staatsbibliothek-berlin.de/SBB0000D57F00000000"/>
    <s v="ger"/>
    <s v="1913"/>
    <s v="WegehauptDigital"/>
    <s v="Hamburg &amp; Berlin"/>
    <s v="https://content.staatsbibliothek-berlin.de/dc/744899338.ocr.zip"/>
    <s v="yes"/>
  </r>
  <r>
    <x v="476"/>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s v="Endter"/>
    <s v="monograph; text"/>
    <x v="597"/>
    <x v="597"/>
    <s v="http://resolver.staatsbibliothek-berlin.de/SBB0000F5AD00000000"/>
    <s v="ger"/>
    <s v="1687"/>
    <s v="WegehauptDigital; VD17 digital"/>
    <s v="Nürnberg"/>
    <s v="empty"/>
    <s v="no"/>
  </r>
  <r>
    <x v="74"/>
    <s v="Barth, Christian Gottlob"/>
    <s v="Kinder- und Jugendbücher"/>
    <s v="in der Vereinsbuchhandl.; Stuttgart : Steinkopf in Komm."/>
    <s v="monograph; text"/>
    <x v="598"/>
    <x v="598"/>
    <s v="http://resolver.staatsbibliothek-berlin.de/SBB0000F85700000000"/>
    <s v="ger"/>
    <s v="1854"/>
    <s v="WegehauptDigital"/>
    <s v="Calw"/>
    <s v="https://content.staatsbibliothek-berlin.de/dc/769086349.ocr.zip"/>
    <s v="yes"/>
  </r>
  <r>
    <x v="477"/>
    <s v="Hofstetter, Jean Bapt."/>
    <s v="Kinder- und Jugendbücher"/>
    <s v="Müller"/>
    <s v="monograph; text"/>
    <x v="599"/>
    <x v="599"/>
    <s v="http://resolver.staatsbibliothek-berlin.de/SBB000109F500000000"/>
    <s v="ger; fre"/>
    <s v="1840"/>
    <s v="WegehauptDigital"/>
    <s v="Vienne"/>
    <s v="empty"/>
    <s v="no"/>
  </r>
  <r>
    <x v="478"/>
    <s v="Tardieu, ...; Masson, José René"/>
    <s v="Kinder- und Jugendbücher; Historische Drucke"/>
    <s v="Bossange et Masson"/>
    <s v="monograph; text"/>
    <x v="600"/>
    <x v="600"/>
    <s v="http://resolver.staatsbibliothek-berlin.de/SBB0000EF6400000000"/>
    <s v="fre"/>
    <s v="1811"/>
    <s v="WegehauptDigital"/>
    <s v="Paris"/>
    <s v="empty"/>
    <s v="no"/>
  </r>
  <r>
    <x v="479"/>
    <s v="Eichler, C. G."/>
    <s v="Kinder- und Jugendbücher; Historische Drucke"/>
    <s v="Trachsler"/>
    <s v="monograph; text"/>
    <x v="601"/>
    <x v="601"/>
    <s v="http://resolver.staatsbibliothek-berlin.de/SBB0000E14900000000"/>
    <s v="ger"/>
    <s v="1808"/>
    <s v="WegehauptDigital"/>
    <s v="Zürich; Leipzig"/>
    <s v="empty"/>
    <s v="no"/>
  </r>
  <r>
    <x v="480"/>
    <s v="Step, Edward"/>
    <s v="Kinder- und Jugendbücher"/>
    <s v="Warne"/>
    <s v="monograph; text"/>
    <x v="602"/>
    <x v="602"/>
    <s v="http://resolver.staatsbibliothek-berlin.de/SBB0000D4D600000000"/>
    <s v="eng"/>
    <s v="1902"/>
    <s v="WegehauptDigital"/>
    <s v="London [u.a.]"/>
    <s v="https://content.staatsbibliothek-berlin.de/dc/743976339.ocr.zip"/>
    <s v="yes"/>
  </r>
  <r>
    <x v="481"/>
    <m/>
    <s v="Kinder- und Jugendbücher"/>
    <s v="Kienreich"/>
    <s v="monograph; text"/>
    <x v="603"/>
    <x v="603"/>
    <s v="http://resolver.staatsbibliothek-berlin.de/SBB0001059C00000000"/>
    <s v="ger"/>
    <s v="1809"/>
    <s v="WegehauptDigital"/>
    <s v="Grätz"/>
    <s v="empty"/>
    <s v="no"/>
  </r>
  <r>
    <x v="482"/>
    <s v="Rockstroh, Heinrich"/>
    <s v="Kinder- und Jugendbücher"/>
    <s v="Schüppel; Hayn"/>
    <s v="monograph; text"/>
    <x v="604"/>
    <x v="604"/>
    <s v="http://resolver.staatsbibliothek-berlin.de/SBB0001054700000000"/>
    <s v="ger"/>
    <s v="1835"/>
    <s v="WegehauptDigital"/>
    <s v="Berlin; Berlin"/>
    <s v="empty"/>
    <s v="no"/>
  </r>
  <r>
    <x v="483"/>
    <s v="Castelli, Horace; Castillon, A."/>
    <s v="Kinder- und Jugendbücher"/>
    <s v="Hachette"/>
    <s v="monograph; text"/>
    <x v="605"/>
    <x v="605"/>
    <s v="http://resolver.staatsbibliothek-berlin.de/SBB0000D0CE00000000"/>
    <s v="fre"/>
    <s v="1867"/>
    <s v="WegehauptDigital"/>
    <s v="Paris"/>
    <s v="https://content.staatsbibliothek-berlin.de/dc/742250377.ocr.zip"/>
    <s v="yes"/>
  </r>
  <r>
    <x v="484"/>
    <s v="Haas, Meno; Rockstroh, H."/>
    <s v="Kinder- und Jugendbücher"/>
    <s v="Amelang"/>
    <s v="monograph; text"/>
    <x v="606"/>
    <x v="606"/>
    <s v="http://resolver.staatsbibliothek-berlin.de/SBB000104D500000000"/>
    <s v="ger"/>
    <s v="1829"/>
    <s v="WegehauptDigital"/>
    <s v="Berlin"/>
    <s v="empty"/>
    <s v="no"/>
  </r>
  <r>
    <x v="485"/>
    <s v="Lenglet du Fresnoy, Nicolas"/>
    <s v="Kinder- und Jugendbücher"/>
    <s v="Chez De Bure l'aîné, à S. Paul; Chez Rollin fils, à S. Athanase"/>
    <s v="monograph; text"/>
    <x v="607"/>
    <x v="607"/>
    <s v="http://resolver.staatsbibliothek-berlin.de/SBB000153B200000000"/>
    <s v="fre"/>
    <s v="1740"/>
    <s v="WegehauptDigital"/>
    <s v="A Paris"/>
    <s v="empty"/>
    <s v="no"/>
  </r>
  <r>
    <x v="486"/>
    <s v="Richter, Ludwig; Löschke, Traugott"/>
    <s v="Kinder- und Jugendbücher; Historische Drucke"/>
    <s v="Fritzsche"/>
    <s v="monograph; text"/>
    <x v="608"/>
    <x v="608"/>
    <s v="http://resolver.staatsbibliothek-berlin.de/SBB0000F07B00000000"/>
    <s v="ger"/>
    <s v="1849"/>
    <s v="WegehauptDigital"/>
    <s v="Leipzig"/>
    <s v="empty"/>
    <s v="no"/>
  </r>
  <r>
    <x v="487"/>
    <s v="Krummacher, F. A.; Kügelgen, Wilhelm; Kamp, Hermann Adam"/>
    <s v="Kinder- und Jugendbücher; Historische Drucke"/>
    <s v="Bädeker"/>
    <s v="monograph; text"/>
    <x v="609"/>
    <x v="609"/>
    <s v="http://resolver.staatsbibliothek-berlin.de/SBB0000EB6900000000"/>
    <s v="ger"/>
    <s v="1830"/>
    <s v="WegehauptDigital"/>
    <s v="Essen"/>
    <s v="empty"/>
    <s v="no"/>
  </r>
  <r>
    <x v="488"/>
    <s v="Schulze, Karl Ludwig"/>
    <s v="Kinder- und Jugendbücher"/>
    <s v="Realschulbuchhandlung"/>
    <s v="monograph; text"/>
    <x v="610"/>
    <x v="610"/>
    <s v="http://resolver.staatsbibliothek-berlin.de/SBB00012D3B00000000"/>
    <s v="ger"/>
    <s v="1806"/>
    <s v="WegehauptDigital"/>
    <s v="Berlin"/>
    <s v="empty"/>
    <s v="no"/>
  </r>
  <r>
    <x v="489"/>
    <s v="Müller, Heinrich"/>
    <s v="Kinder- und Jugendbücher; Historische Drucke"/>
    <s v="Herold"/>
    <s v="monograph; text"/>
    <x v="611"/>
    <x v="611"/>
    <s v="http://resolver.staatsbibliothek-berlin.de/SBB000103DE00000000"/>
    <s v="ger"/>
    <s v="1831"/>
    <s v="WegehauptDigital"/>
    <s v="Hamburg"/>
    <s v="empty"/>
    <s v="no"/>
  </r>
  <r>
    <x v="490"/>
    <m/>
    <s v="Kinder- und Jugendbücher; Historische Drucke"/>
    <s v="Union Dt. Verlagsges."/>
    <s v="monograph; text"/>
    <x v="612"/>
    <x v="612"/>
    <s v="http://resolver.staatsbibliothek-berlin.de/SBB0000D53000000000"/>
    <s v="ger"/>
    <s v="1900"/>
    <s v="WegehauptDigital"/>
    <s v="Stuttgart [u.a.]"/>
    <s v="https://content.staatsbibliothek-berlin.de/dc/744070074.ocr.zip"/>
    <s v="yes"/>
  </r>
  <r>
    <x v="491"/>
    <s v="Canton, Gustav"/>
    <s v="Kinder- und Jugendbücher; Historische Drucke"/>
    <s v="Scholz"/>
    <s v="monograph; text"/>
    <x v="613"/>
    <x v="613"/>
    <s v="http://resolver.staatsbibliothek-berlin.de/SBB0000E19800000000"/>
    <s v="ger"/>
    <s v="1860"/>
    <s v="WegehauptDigital"/>
    <s v="Mainz"/>
    <s v="https://content.staatsbibliothek-berlin.de/dc/749919507.ocr.zip"/>
    <s v="yes"/>
  </r>
  <r>
    <x v="492"/>
    <s v="Timm, R."/>
    <s v="Kinder- und Jugendbücher"/>
    <s v="Quelle &amp; Meyer"/>
    <s v="monograph; text"/>
    <x v="614"/>
    <x v="614"/>
    <s v="http://resolver.staatsbibliothek-berlin.de/SBB0000D59A00000000"/>
    <s v="ger"/>
    <s v="1909"/>
    <s v="WegehauptDigital"/>
    <s v="Leipzig"/>
    <s v="https://content.staatsbibliothek-berlin.de/dc/745115985.ocr.zip"/>
    <s v="yes"/>
  </r>
  <r>
    <x v="493"/>
    <s v="Kriete, Fritz; Rabes, Otto; Buckley, Arabella B."/>
    <s v="Kinder- und Jugendbücher"/>
    <s v="Gesenius"/>
    <s v="volume; text"/>
    <x v="615"/>
    <x v="615"/>
    <s v="http://resolver.staatsbibliothek-berlin.de/SBB0000D38B00070000"/>
    <s v="ger"/>
    <s v="1911"/>
    <s v="WegehauptDigital"/>
    <s v="Halle a. S."/>
    <s v="https://content.staatsbibliothek-berlin.de/dc/743947525.ocr.zip"/>
    <s v="yes"/>
  </r>
  <r>
    <x v="494"/>
    <s v="Salzmann, Christian Gotthilf"/>
    <s v="Kinder- und Jugendbücher; Historische Drucke"/>
    <s v="Wohler"/>
    <s v="volume; text"/>
    <x v="616"/>
    <x v="616"/>
    <s v="http://resolver.staatsbibliothek-berlin.de/SBB00010AAF00010000"/>
    <s v="ger"/>
    <s v="1800"/>
    <s v="WegehauptDigital"/>
    <s v="Ulm"/>
    <s v="empty"/>
    <s v="no"/>
  </r>
  <r>
    <x v="446"/>
    <s v="Delbrück, Jules"/>
    <s v="Kinder- und Jugendbücher"/>
    <s v="Hachette"/>
    <s v="volume; text"/>
    <x v="617"/>
    <x v="617"/>
    <s v="http://resolver.staatsbibliothek-berlin.de/SBB00012D8100010000"/>
    <s v="fre"/>
    <s v="1860"/>
    <s v="WegehauptDigital"/>
    <s v="Paris"/>
    <s v="https://content.staatsbibliothek-berlin.de/dc/771561814.ocr.zip"/>
    <s v="yes"/>
  </r>
  <r>
    <x v="495"/>
    <s v="Kriete, Fritz; Rabes, Otto; Buckley, Arabella B."/>
    <s v="Kinder- und Jugendbücher"/>
    <s v="Gesenius"/>
    <s v="volume; text"/>
    <x v="618"/>
    <x v="618"/>
    <s v="http://resolver.staatsbibliothek-berlin.de/SBB0000D38B00010000"/>
    <s v="ger"/>
    <s v="1910"/>
    <s v="WegehauptDigital"/>
    <s v="Halle a. d. Saale"/>
    <s v="https://content.staatsbibliothek-berlin.de/dc/743884388.ocr.zip"/>
    <s v="yes"/>
  </r>
  <r>
    <x v="496"/>
    <s v="Schlez, Johann Ferdinand; Rau, Gottlieb Martin Wilhelm Ludwig"/>
    <s v="Kinder- und Jugendbücher"/>
    <s v="Class"/>
    <s v="volume; text"/>
    <x v="619"/>
    <x v="619"/>
    <s v="http://resolver.staatsbibliothek-berlin.de/SBB0001035A00020000"/>
    <s v="ger"/>
    <s v="1824"/>
    <s v="WegehauptDigital"/>
    <s v="Heilbronn am Neckar [u.a.]"/>
    <s v="empty"/>
    <s v="no"/>
  </r>
  <r>
    <x v="497"/>
    <s v="Poppe, Johann Heinrich Moritz"/>
    <s v="Kinder- und Jugendbücher; Historische Drucke"/>
    <s v="Sommer"/>
    <s v="volume; text"/>
    <x v="620"/>
    <x v="620"/>
    <s v="http://resolver.staatsbibliothek-berlin.de/SBB0000E41600000000"/>
    <s v="ger"/>
    <s v="1801"/>
    <s v="WegehauptDigital"/>
    <s v="Leipzig"/>
    <s v="empty"/>
    <s v="no"/>
  </r>
  <r>
    <x v="498"/>
    <s v="Müller, Cornelius; Kraft, Friedrich Karl"/>
    <s v="Kinder- und Jugendbücher; Historische Drucke"/>
    <s v="Herold"/>
    <s v="volume; text"/>
    <x v="621"/>
    <x v="621"/>
    <s v="http://resolver.staatsbibliothek-berlin.de/SBB0000F5A500020000"/>
    <s v="ger"/>
    <s v="1853"/>
    <s v="WegehauptDigital"/>
    <s v="Hamburg"/>
    <s v="https://content.staatsbibliothek-berlin.de/dc/768209382.ocr.zip"/>
    <s v="yes"/>
  </r>
  <r>
    <x v="450"/>
    <s v="Masius, Hermann"/>
    <s v="Kinder- und Jugendbücher; Historische Drucke"/>
    <s v="Brandstetter"/>
    <s v="volume; text"/>
    <x v="622"/>
    <x v="622"/>
    <s v="http://resolver.staatsbibliothek-berlin.de/SBB0000EAA400020000"/>
    <s v="ger"/>
    <s v="1857"/>
    <s v="WegehauptDigital"/>
    <s v="Leipzig"/>
    <s v="https://content.staatsbibliothek-berlin.de/dc/756453623.ocr.zip"/>
    <s v="yes"/>
  </r>
  <r>
    <x v="499"/>
    <s v="Pinnock, William"/>
    <s v="Kinder- und Jugendbücher; Historische Drucke"/>
    <s v="Whittaker"/>
    <s v="volume; text"/>
    <x v="623"/>
    <x v="623"/>
    <s v="http://resolver.staatsbibliothek-berlin.de/SBB0000F6EC00030000"/>
    <s v="eng"/>
    <s v="1834"/>
    <s v="WegehauptDigital"/>
    <s v="London"/>
    <s v="empty"/>
    <s v="no"/>
  </r>
  <r>
    <x v="414"/>
    <s v="Maréchal, Nicolas; Sellier; Funke, Carl Philipp"/>
    <s v="Historische Drucke; Kinder- und Jugendbücher; Naturwissenschaften / Mathematik; VD18 digital"/>
    <s v="Schulbuchhandlung"/>
    <s v="monograph; text"/>
    <x v="515"/>
    <x v="515"/>
    <s v="http://resolver.staatsbibliothek-berlin.de/SBB0001884400000000"/>
    <s v="ger"/>
    <s v="1800"/>
    <s v="VD18 digital; WegehauptDigital"/>
    <s v="Braunschweig"/>
    <s v="empty"/>
    <s v="no"/>
  </r>
  <r>
    <x v="500"/>
    <s v="Weigang, Johann Karl Gottlob Willhelm"/>
    <s v="Kinder- und Jugendbücher; Historische Drucke; VD18 digital"/>
    <s v="Müller"/>
    <s v="volume; text"/>
    <x v="624"/>
    <x v="624"/>
    <s v="http://resolver.staatsbibliothek-berlin.de/SBB00010C0200010000"/>
    <s v="ger"/>
    <s v="1796"/>
    <s v="WegehauptDigital; VD18 digital"/>
    <s v="Schweidnitz"/>
    <s v="empty"/>
    <s v="no"/>
  </r>
  <r>
    <x v="501"/>
    <s v="Wolke, Christian Heinrich; Rossmäßler, Johann August"/>
    <s v="Kinder- und Jugendbücher; Historische Drucke; VD18 digital"/>
    <s v="Crusius"/>
    <s v="volume; text"/>
    <x v="625"/>
    <x v="625"/>
    <s v="http://resolver.staatsbibliothek-berlin.de/SBB0000ED3F00010000"/>
    <s v="ger"/>
    <s v="1782"/>
    <s v="WegehauptDigital; VD18 digital"/>
    <s v="Leipzig"/>
    <s v="empty"/>
    <s v="no"/>
  </r>
  <r>
    <x v="502"/>
    <s v="Wolke, Christian Heinrich; Rossmäßler, Johann August"/>
    <s v="Kinder- und Jugendbücher; Historische Drucke; VD18 digital"/>
    <s v="Crusius"/>
    <s v="volume; text"/>
    <x v="626"/>
    <x v="626"/>
    <s v="http://resolver.staatsbibliothek-berlin.de/SBB0000ED3F00020000"/>
    <s v="ger"/>
    <s v="1787"/>
    <s v="WegehauptDigital; VD18 digital"/>
    <s v="Leipzig"/>
    <s v="empty"/>
    <s v="no"/>
  </r>
  <r>
    <x v="503"/>
    <s v="Schulze, Franz Eilhard"/>
    <s v="Kinder- und Jugendbücher; Historische Drucke"/>
    <s v="Fiedler"/>
    <s v="monograph; text"/>
    <x v="627"/>
    <x v="627"/>
    <s v="http://resolver.staatsbibliothek-berlin.de/SBB0000D6FA00000000"/>
    <s v="ger"/>
    <s v="1904"/>
    <s v="WegehauptDigital"/>
    <s v="Leipzig"/>
    <s v="https://content.staatsbibliothek-berlin.de/dc/745599478.ocr.zip"/>
    <s v="yes"/>
  </r>
  <r>
    <x v="504"/>
    <m/>
    <s v="Historische Drucke"/>
    <s v="Union Dt. Verlagsges."/>
    <s v="monograph; text"/>
    <x v="628"/>
    <x v="628"/>
    <s v="http://resolver.staatsbibliothek-berlin.de/SBB0000CF8100000000"/>
    <s v="ger"/>
    <s v="1899"/>
    <s v="WegehauptDigital"/>
    <s v="Stuttgart [u.a.]"/>
    <s v="https://content.staatsbibliothek-berlin.de/dc/741281317.ocr.zip"/>
    <s v="yes"/>
  </r>
  <r>
    <x v="505"/>
    <m/>
    <s v="Kinder- und Jugendbücher; Historische Drucke"/>
    <s v="Engelhorn &amp; Hochdanz"/>
    <s v="monograph; text"/>
    <x v="629"/>
    <x v="629"/>
    <s v="http://resolver.staatsbibliothek-berlin.de/SBB0000E17100000000"/>
    <s v="ger"/>
    <s v="1848"/>
    <s v="WegehauptDigital"/>
    <s v="Stuttgart"/>
    <s v="empty"/>
    <s v="no"/>
  </r>
  <r>
    <x v="506"/>
    <s v="Konwiczka, Hans"/>
    <s v="Kinder- und Jugendbücher"/>
    <s v="Beyer"/>
    <s v="monograph; text"/>
    <x v="630"/>
    <x v="630"/>
    <s v="http://resolver.staatsbibliothek-berlin.de/SBB0000D74200000000"/>
    <s v="ger"/>
    <s v="1909"/>
    <s v="WegehauptDigital"/>
    <s v="Leipzig"/>
    <s v="https://content.staatsbibliothek-berlin.de/dc/745731295.ocr.zip"/>
    <s v="yes"/>
  </r>
  <r>
    <x v="507"/>
    <s v="Kästner, Christian August Leberecht"/>
    <s v="Kinder- und Jugendbücher; Historische Drucke"/>
    <s v="Cnobloch"/>
    <s v="monograph; text"/>
    <x v="631"/>
    <x v="631"/>
    <s v="http://resolver.staatsbibliothek-berlin.de/SBB0000F1AE00000000"/>
    <s v="ger"/>
    <s v="1832"/>
    <s v="WegehauptDigital"/>
    <s v="Leipzig"/>
    <s v="empty"/>
    <s v="no"/>
  </r>
  <r>
    <x v="508"/>
    <m/>
    <s v="Kinder- und Jugendbücher"/>
    <s v="Berndt"/>
    <s v="monograph; text"/>
    <x v="632"/>
    <x v="632"/>
    <s v="http://resolver.staatsbibliothek-berlin.de/SBB0000D54100000000"/>
    <s v="fre"/>
    <s v="1880"/>
    <s v="WegehauptDigital"/>
    <s v="Odessa"/>
    <s v="https://content.staatsbibliothek-berlin.de/dc/74407780X.ocr.zip"/>
    <s v="yes"/>
  </r>
  <r>
    <x v="509"/>
    <s v="Jäger, Gustav; Wagner, Hermann; Fraas, O.; Rebau, Heinrich"/>
    <s v="Kinder- und Jugendbücher"/>
    <s v="Hoffmann &lt;Thienemann&gt;"/>
    <s v="monograph; text"/>
    <x v="633"/>
    <x v="633"/>
    <s v="http://resolver.staatsbibliothek-berlin.de/SBB0000D4E500000000"/>
    <s v="ger"/>
    <s v="1871"/>
    <s v="WegehauptDigital"/>
    <s v="Stuttgart"/>
    <s v="https://content.staatsbibliothek-berlin.de/dc/743980093.ocr.zip"/>
    <s v="yes"/>
  </r>
  <r>
    <x v="510"/>
    <s v="Raff, Georg Christian"/>
    <s v="Kinder- und Jugendbücher; Historische Drucke"/>
    <s v="Dieterich"/>
    <s v="monograph; text"/>
    <x v="634"/>
    <x v="634"/>
    <s v="http://resolver.staatsbibliothek-berlin.de/SBB0000E53100000000"/>
    <s v="ger"/>
    <s v="1833"/>
    <s v="WegehauptDigital"/>
    <s v="Göttingen"/>
    <s v="empty"/>
    <s v="no"/>
  </r>
  <r>
    <x v="511"/>
    <s v="Wood, Theodore; Kelman, Janet Harvey"/>
    <s v="Kinder- und Jugendbücher; Historische Drucke"/>
    <s v="Jack"/>
    <s v="monograph; text"/>
    <x v="635"/>
    <x v="635"/>
    <s v="http://resolver.staatsbibliothek-berlin.de/SBB0000D37E00000000"/>
    <s v="eng"/>
    <s v="1909"/>
    <s v="WegehauptDigital"/>
    <s v="London [u.a.]"/>
    <s v="https://content.staatsbibliothek-berlin.de/dc/743881400.ocr.zip"/>
    <s v="yes"/>
  </r>
  <r>
    <x v="512"/>
    <s v="Moser-Naunhof, F."/>
    <s v="Historische Drucke"/>
    <s v="Union Dt. Verlagsges."/>
    <s v="monograph; text"/>
    <x v="636"/>
    <x v="636"/>
    <s v="http://resolver.staatsbibliothek-berlin.de/SBB0000D70000000000"/>
    <s v="ger"/>
    <s v="1911"/>
    <s v="WegehauptDigital"/>
    <s v="Berlin [u.a.]; Stuttgart"/>
    <s v="https://content.staatsbibliothek-berlin.de/dc/745601456.ocr.zip"/>
    <s v="yes"/>
  </r>
  <r>
    <x v="513"/>
    <m/>
    <s v="Kinder- und Jugendbücher; Historische Drucke"/>
    <s v="Friese"/>
    <s v="monograph; text"/>
    <x v="637"/>
    <x v="637"/>
    <s v="http://resolver.staatsbibliothek-berlin.de/SBB0001033200000000"/>
    <s v="ger"/>
    <s v="1810"/>
    <s v="WegehauptDigital"/>
    <s v="Pirna"/>
    <s v="empty"/>
    <s v="no"/>
  </r>
  <r>
    <x v="514"/>
    <s v="Kerndörffer, Heinrich August"/>
    <s v="Kinder- und Jugendbücher; Historische Drucke"/>
    <s v="Friese"/>
    <s v="monograph; text"/>
    <x v="638"/>
    <x v="638"/>
    <s v="http://resolver.staatsbibliothek-berlin.de/SBB0000F0AE00000000"/>
    <s v="ger"/>
    <s v="1815"/>
    <s v="WegehauptDigital"/>
    <s v="Pirna"/>
    <s v="empty"/>
    <s v="no"/>
  </r>
  <r>
    <x v="515"/>
    <s v="Stahl, P.-J.; Noel, Eugène"/>
    <s v="Kinder- und Jugendbücher"/>
    <s v="Hetzel"/>
    <s v="monograph; text"/>
    <x v="639"/>
    <x v="639"/>
    <s v="http://resolver.staatsbibliothek-berlin.de/SBB0000D4BF00000000"/>
    <s v="fre"/>
    <s v="1863"/>
    <s v="WegehauptDigital"/>
    <s v="Paris"/>
    <s v="https://content.staatsbibliothek-berlin.de/dc/74396683X.ocr.zip"/>
    <s v="yes"/>
  </r>
  <r>
    <x v="516"/>
    <m/>
    <s v="Kinder- und Jugendbücher"/>
    <s v="Palm &amp; Enke &lt;Enke&gt;"/>
    <s v="monograph; text"/>
    <x v="640"/>
    <x v="640"/>
    <s v="http://resolver.staatsbibliothek-berlin.de/SBB0000DB9300000000"/>
    <s v="ger"/>
    <s v="1854"/>
    <s v="WegehauptDigital"/>
    <s v="Erlangen"/>
    <s v="https://content.staatsbibliothek-berlin.de/dc/746688547.ocr.zip"/>
    <s v="yes"/>
  </r>
  <r>
    <x v="517"/>
    <s v="Knauer, Friedrich"/>
    <s v="Kinder- und Jugendbücher"/>
    <s v="Manz"/>
    <s v="monograph; text"/>
    <x v="641"/>
    <x v="641"/>
    <s v="http://resolver.staatsbibliothek-berlin.de/SBB0000D56600000000"/>
    <s v="ger"/>
    <s v="1912"/>
    <s v="WegehauptDigital"/>
    <s v="Regensburg"/>
    <s v="https://content.staatsbibliothek-berlin.de/dc/744748682.ocr.zip"/>
    <s v="yes"/>
  </r>
  <r>
    <x v="518"/>
    <s v="Rösler, Franz"/>
    <s v="Kinder- und Jugendbücher; Historische Drucke"/>
    <s v="Hahn"/>
    <s v="monograph; text"/>
    <x v="642"/>
    <x v="642"/>
    <s v="http://resolver.staatsbibliothek-berlin.de/SBB0000D70100000000"/>
    <s v="ger"/>
    <s v="1907"/>
    <s v="WegehauptDigital"/>
    <s v="Leipzig"/>
    <s v="https://content.staatsbibliothek-berlin.de/dc/745601928.ocr.zip"/>
    <s v="yes"/>
  </r>
  <r>
    <x v="13"/>
    <s v="Meyer, Friedrich Albrecht Anton; Raff, Georg Christian"/>
    <s v="Kinder- und Jugendbücher; Historische Drucke"/>
    <s v="Enßlin"/>
    <s v="monograph; text"/>
    <x v="643"/>
    <x v="643"/>
    <s v="http://resolver.staatsbibliothek-berlin.de/SBB0000E0B400000000"/>
    <s v="ger"/>
    <s v="1820"/>
    <s v="WegehauptDigital"/>
    <s v="Reutlingen"/>
    <s v="empty"/>
    <s v="no"/>
  </r>
  <r>
    <x v="519"/>
    <s v="Schulze, Gottlob Leberecht"/>
    <s v="Kinder- und Jugendbücher; Historische Drucke"/>
    <s v="Fulde"/>
    <s v="monograph; text"/>
    <x v="644"/>
    <x v="644"/>
    <s v="http://resolver.staatsbibliothek-berlin.de/SBB0000E4FD00000000"/>
    <s v="ger"/>
    <s v="1808"/>
    <s v="WegehauptDigital"/>
    <s v="Schneeberg"/>
    <s v="empty"/>
    <s v="no"/>
  </r>
  <r>
    <x v="520"/>
    <s v="Enslin, Karl"/>
    <s v="Kinder- und Jugendbücher; Historische Drucke"/>
    <s v="Chelius"/>
    <s v="monograph; text"/>
    <x v="645"/>
    <x v="645"/>
    <s v="http://resolver.staatsbibliothek-berlin.de/SBB0000D6F400000000"/>
    <s v="ger"/>
    <s v="1872"/>
    <s v="WegehauptDigital"/>
    <s v="Stuttgart"/>
    <s v="https://content.staatsbibliothek-berlin.de/dc/745597742.ocr.zip"/>
    <s v="yes"/>
  </r>
  <r>
    <x v="521"/>
    <s v="Wilmsen, Friedrich Philipp"/>
    <s v="Kinder- und Jugendbücher"/>
    <s v="Herbig"/>
    <s v="monograph; text"/>
    <x v="646"/>
    <x v="646"/>
    <s v="http://resolver.staatsbibliothek-berlin.de/SBB000102A200000000"/>
    <s v="ger"/>
    <s v="1827"/>
    <s v="WegehauptDigital"/>
    <s v="Berlin"/>
    <s v="empty"/>
    <s v="no"/>
  </r>
  <r>
    <x v="522"/>
    <s v="Probst, Hans"/>
    <s v="Kinder- und Jugendbücher"/>
    <s v="Braun &amp; Schneider"/>
    <s v="monograph; text"/>
    <x v="647"/>
    <x v="647"/>
    <s v="http://resolver.staatsbibliothek-berlin.de/SBB0000D81600000000"/>
    <s v="ger"/>
    <s v="1912"/>
    <s v="WegehauptDigital"/>
    <s v="München"/>
    <s v="https://content.staatsbibliothek-berlin.de/dc/746148534.ocr.zip"/>
    <s v="yes"/>
  </r>
  <r>
    <x v="523"/>
    <m/>
    <s v="Kinder- und Jugendbücher; Historische Drucke"/>
    <s v="Bartholomäus"/>
    <s v="monograph; text"/>
    <x v="648"/>
    <x v="648"/>
    <s v="http://resolver.staatsbibliothek-berlin.de/SBB0000F38200000000"/>
    <s v="ger"/>
    <s v="1840"/>
    <s v="WegehauptDigital"/>
    <s v="Erfurt"/>
    <s v="empty"/>
    <s v="no"/>
  </r>
  <r>
    <x v="524"/>
    <s v="Brés, H. S."/>
    <s v="Kinder- und Jugendbücher; Historische Drucke"/>
    <s v="Hachette"/>
    <s v="monograph; text"/>
    <x v="649"/>
    <x v="649"/>
    <s v="http://resolver.staatsbibliothek-berlin.de/SBB0000D5D500000000"/>
    <s v="fre"/>
    <s v="1900"/>
    <s v="WegehauptDigital"/>
    <s v="Paris"/>
    <s v="https://content.staatsbibliothek-berlin.de/dc/745136990.ocr.zip"/>
    <s v="yes"/>
  </r>
  <r>
    <x v="525"/>
    <s v="Weber, G. H."/>
    <s v="Kinder- und Jugendbücher"/>
    <s v="Oldenbourg"/>
    <s v="monograph; text"/>
    <x v="650"/>
    <x v="650"/>
    <s v="http://resolver.staatsbibliothek-berlin.de/SBB0000D64C00000000"/>
    <s v="ger"/>
    <s v="1907"/>
    <s v="WegehauptDigital"/>
    <s v="Berlin; München"/>
    <s v="https://content.staatsbibliothek-berlin.de/dc/745190871.ocr.zip"/>
    <s v="yes"/>
  </r>
  <r>
    <x v="526"/>
    <s v="Dalziel, George; Dalziel, Edward; Noyce, Elisha"/>
    <s v="Kinder- und Jugendbücher; Historische Drucke"/>
    <s v="Ward [u.a.]"/>
    <s v="monograph; text"/>
    <x v="651"/>
    <x v="651"/>
    <s v="http://resolver.staatsbibliothek-berlin.de/SBB0000D54A00000000"/>
    <s v="eng"/>
    <s v="1881"/>
    <s v="WegehauptDigital"/>
    <s v="London"/>
    <s v="https://content.staatsbibliothek-berlin.de/dc/744082358.ocr.zip"/>
    <s v="yes"/>
  </r>
  <r>
    <x v="527"/>
    <s v="Pfendsack, H.; Brüning, Christian Johann Edmund"/>
    <s v="Kinder- und Jugendbücher; Historische Drucke"/>
    <s v="Loewe"/>
    <s v="monograph; text"/>
    <x v="652"/>
    <x v="652"/>
    <s v="http://resolver.staatsbibliothek-berlin.de/SBB0000CFB000000000"/>
    <s v="ger"/>
    <s v="1910"/>
    <s v="WegehauptDigital"/>
    <s v="Stuttgart"/>
    <s v="https://content.staatsbibliothek-berlin.de/dc/741299925.ocr.zip"/>
    <s v="yes"/>
  </r>
  <r>
    <x v="528"/>
    <s v="Plüss, Benjamin"/>
    <s v="Kinder- und Jugendbücher; Historische Drucke"/>
    <s v="Herder"/>
    <s v="monograph; text"/>
    <x v="653"/>
    <x v="653"/>
    <s v="http://resolver.staatsbibliothek-berlin.de/SBB0000D38100000000"/>
    <s v="ger"/>
    <s v="1897"/>
    <s v="WegehauptDigital"/>
    <s v="Freiburg im Breisgau"/>
    <s v="https://content.staatsbibliothek-berlin.de/dc/743881737.ocr.zip"/>
    <s v="yes"/>
  </r>
  <r>
    <x v="529"/>
    <s v="Grube, August Wilhelm"/>
    <s v="Kinder- und Jugendbücher; Historische Drucke"/>
    <s v="Steinkopf"/>
    <s v="monograph; text"/>
    <x v="654"/>
    <x v="654"/>
    <s v="http://resolver.staatsbibliothek-berlin.de/SBB0000ECF300000000"/>
    <s v="ger"/>
    <s v="1851"/>
    <s v="WegehauptDigital"/>
    <s v="Stuttgart"/>
    <s v="https://content.staatsbibliothek-berlin.de/dc/757122353.ocr.zip"/>
    <s v="yes"/>
  </r>
  <r>
    <x v="60"/>
    <s v="Wagner, Hermann"/>
    <s v="Kinder- und Jugendbücher"/>
    <s v="Spamer"/>
    <s v="monograph; text"/>
    <x v="655"/>
    <x v="655"/>
    <s v="http://resolver.staatsbibliothek-berlin.de/SBB0000D30900000000"/>
    <s v="ger"/>
    <s v="1892"/>
    <s v="WegehauptDigital"/>
    <s v="Leipzig"/>
    <s v="https://content.staatsbibliothek-berlin.de/dc/743643984.ocr.zip"/>
    <s v="yes"/>
  </r>
  <r>
    <x v="530"/>
    <s v="Stricker, Wilhelm"/>
    <s v="Kinder- und Jugendbücher; Historische Drucke"/>
    <s v="Auffarth"/>
    <s v="monograph; text"/>
    <x v="656"/>
    <x v="656"/>
    <s v="http://resolver.staatsbibliothek-berlin.de/SBB00010A6600000000"/>
    <s v="ger"/>
    <s v="1852"/>
    <s v="WegehauptDigital"/>
    <s v="Frankfurt am Main"/>
    <s v="https://content.staatsbibliothek-berlin.de/dc/771015666.ocr.zip"/>
    <s v="yes"/>
  </r>
  <r>
    <x v="531"/>
    <s v="Michaelis, Christian Friedrich"/>
    <s v="Kinder- und Jugendbücher; Historische Drucke"/>
    <s v="Baumgärtner"/>
    <s v="monograph; text"/>
    <x v="657"/>
    <x v="657"/>
    <s v="http://resolver.staatsbibliothek-berlin.de/SBB0000E25800000000"/>
    <s v="ger"/>
    <s v="1816"/>
    <s v="WegehauptDigital"/>
    <s v="Leipzig"/>
    <s v="empty"/>
    <s v="no"/>
  </r>
  <r>
    <x v="532"/>
    <m/>
    <s v="Kinder- und Jugendbücher; Historische Drucke"/>
    <s v="Union Dt. Verlagsges."/>
    <s v="monograph; text"/>
    <x v="658"/>
    <x v="658"/>
    <s v="http://resolver.staatsbibliothek-berlin.de/SBB0000D55200000000"/>
    <s v="ger"/>
    <s v="1910"/>
    <s v="WegehauptDigital"/>
    <s v="Stuttgart [u.a.]"/>
    <s v="https://content.staatsbibliothek-berlin.de/dc/744085411.ocr.zip"/>
    <s v="yes"/>
  </r>
  <r>
    <x v="533"/>
    <s v="Körber, Philipp; Makartney, ..."/>
    <s v="Kinder- und Jugendbücher"/>
    <s v="Lotzbeck"/>
    <s v="monograph; text"/>
    <x v="659"/>
    <x v="659"/>
    <s v="http://resolver.staatsbibliothek-berlin.de/SBB000109FF00000000"/>
    <s v="ger"/>
    <s v="1847"/>
    <s v="WegehauptDigital"/>
    <s v="Nürnberg"/>
    <s v="empty"/>
    <s v="no"/>
  </r>
  <r>
    <x v="534"/>
    <m/>
    <s v="Kinder- und Jugendbücher"/>
    <s v="Kantner"/>
    <s v="monograph; text"/>
    <x v="660"/>
    <x v="660"/>
    <s v="http://resolver.staatsbibliothek-berlin.de/SBB0000D82D00000000"/>
    <s v="ger"/>
    <s v="1887"/>
    <s v="WegehauptDigital"/>
    <s v="Reading, Pa."/>
    <s v="https://content.staatsbibliothek-berlin.de/dc/746210493.ocr.zip"/>
    <s v="yes"/>
  </r>
  <r>
    <x v="535"/>
    <s v="Schubert, Gotthilf Heinrich"/>
    <s v="Kinder- und Jugendbücher; Historische Drucke"/>
    <s v="Schreiber &amp; Schill"/>
    <s v="monograph; text"/>
    <x v="661"/>
    <x v="661"/>
    <s v="http://resolver.staatsbibliothek-berlin.de/SBB0000E16300000000"/>
    <s v="ger"/>
    <s v="1855"/>
    <s v="WegehauptDigital"/>
    <s v="Enßlingen; Stuttgart"/>
    <s v="https://content.staatsbibliothek-berlin.de/dc/749898577.ocr.zip"/>
    <s v="yes"/>
  </r>
  <r>
    <x v="536"/>
    <s v="Heubner, Otto Leonhard; Mayhew, Henry"/>
    <s v="Kinder- und Jugendbücher"/>
    <s v="Kuntze"/>
    <s v="monograph; text"/>
    <x v="662"/>
    <x v="662"/>
    <s v="http://resolver.staatsbibliothek-berlin.de/SBB0001049300000000"/>
    <s v="ger"/>
    <s v="1859"/>
    <s v="WegehauptDigital"/>
    <s v="Dresden"/>
    <s v="https://content.staatsbibliothek-berlin.de/dc/770455565.ocr.zip"/>
    <s v="yes"/>
  </r>
  <r>
    <x v="537"/>
    <s v="Martin, F."/>
    <s v="Kinder- und Jugendbücher; Historische Drucke"/>
    <s v="Schmidt &amp; Spring"/>
    <s v="monograph; text"/>
    <x v="663"/>
    <x v="663"/>
    <s v="http://resolver.staatsbibliothek-berlin.de/SBB0000F84400000000"/>
    <s v="ger"/>
    <s v="1844"/>
    <s v="WegehauptDigital"/>
    <s v="Stuttgart"/>
    <s v="empty"/>
    <s v="no"/>
  </r>
  <r>
    <x v="538"/>
    <s v="Wagner, Hermann"/>
    <s v="Kinder- und Jugendbücher"/>
    <s v="Spamer"/>
    <s v="monograph; text"/>
    <x v="664"/>
    <x v="664"/>
    <s v="http://resolver.staatsbibliothek-berlin.de/SBB0001049400000000"/>
    <s v="ger"/>
    <s v="1873"/>
    <s v="WegehauptDigital"/>
    <s v="Leipzig"/>
    <s v="https://content.staatsbibliothek-berlin.de/dc/770456723.ocr.zip"/>
    <s v="yes"/>
  </r>
  <r>
    <x v="539"/>
    <m/>
    <s v="Kinder- und Jugendbücher"/>
    <s v="Campe"/>
    <s v="monograph; text"/>
    <x v="665"/>
    <x v="665"/>
    <s v="http://resolver.staatsbibliothek-berlin.de/SBB0001046300000000"/>
    <s v="ger"/>
    <s v="1820"/>
    <s v="WegehauptDigital"/>
    <s v="Nürnberg"/>
    <s v="empty"/>
    <s v="no"/>
  </r>
  <r>
    <x v="540"/>
    <s v="Bimbach, Julie; Löffler, Henriette"/>
    <s v="Kinder- und Jugendbücher; Historische Drucke"/>
    <s v="Schreiber"/>
    <s v="monograph; text"/>
    <x v="666"/>
    <x v="666"/>
    <s v="http://resolver.staatsbibliothek-berlin.de/SBB0000D76100000000"/>
    <s v="ger"/>
    <s v="1884"/>
    <s v="WegehauptDigital"/>
    <s v="Eßlingen"/>
    <s v="https://content.staatsbibliothek-berlin.de/dc/745829740.ocr.zip"/>
    <s v="yes"/>
  </r>
  <r>
    <x v="541"/>
    <s v="Streich, Tr. Fr.; Mehl, Hermann"/>
    <s v="Kinder- und Jugendbücher; Historische Drucke"/>
    <s v="Schreiber"/>
    <s v="monograph; text"/>
    <x v="667"/>
    <x v="667"/>
    <s v="http://resolver.staatsbibliothek-berlin.de/SBB000106FD00000000"/>
    <s v="ger"/>
    <s v="1877"/>
    <s v="WegehauptDigital"/>
    <s v="Eßlingen"/>
    <s v="https://content.staatsbibliothek-berlin.de/dc/770849091.ocr.zip"/>
    <s v="yes"/>
  </r>
  <r>
    <x v="542"/>
    <m/>
    <s v="Kinder- und Jugendbücher"/>
    <s v="Rieger"/>
    <s v="monograph; text"/>
    <x v="668"/>
    <x v="668"/>
    <s v="http://resolver.staatsbibliothek-berlin.de/SBB0001031D00000000"/>
    <s v="ger"/>
    <s v="1801"/>
    <s v="WegehauptDigital"/>
    <s v="Augsburg"/>
    <s v="empty"/>
    <s v="no"/>
  </r>
  <r>
    <x v="543"/>
    <m/>
    <s v="Kinder- und Jugendbücher; Historische Drucke"/>
    <s v="Hasselberg"/>
    <s v="monograph; text"/>
    <x v="669"/>
    <x v="669"/>
    <s v="http://resolver.staatsbibliothek-berlin.de/SBB000106B000000000"/>
    <s v="ger"/>
    <s v="1841"/>
    <s v="WegehauptDigital"/>
    <s v="Berlin"/>
    <s v="empty"/>
    <s v="no"/>
  </r>
  <r>
    <x v="544"/>
    <s v="Braun, Ferdinand"/>
    <s v="Kinder- und Jugendbücher"/>
    <s v="Spamer"/>
    <s v="monograph; text"/>
    <x v="670"/>
    <x v="670"/>
    <s v="http://resolver.staatsbibliothek-berlin.de/SBB0000D1B900000000"/>
    <s v="ger"/>
    <s v="1876"/>
    <s v="WegehauptDigital"/>
    <s v="Leipzig"/>
    <s v="https://content.staatsbibliothek-berlin.de/dc/742491862.ocr.zip"/>
    <s v="yes"/>
  </r>
  <r>
    <x v="545"/>
    <s v="Pfregner, Joseph"/>
    <s v="Kinder- und Jugendbücher; Historische Drucke"/>
    <s v="Lotzbeck"/>
    <s v="monograph; text"/>
    <x v="671"/>
    <x v="671"/>
    <s v="http://resolver.staatsbibliothek-berlin.de/SBB0000D78600000000"/>
    <s v="ger"/>
    <s v="1865"/>
    <s v="WegehauptDigital"/>
    <s v="Nürnberg"/>
    <s v="https://content.staatsbibliothek-berlin.de/dc/745863191.ocr.zip"/>
    <s v="yes"/>
  </r>
  <r>
    <x v="546"/>
    <s v="Beumer, Philipp Jakob"/>
    <s v="Kinder- und Jugendbücher"/>
    <s v="Bagel"/>
    <s v="monograph; text"/>
    <x v="672"/>
    <x v="672"/>
    <s v="http://resolver.staatsbibliothek-berlin.de/SBB0001032900000000"/>
    <s v="ger"/>
    <s v="1852"/>
    <s v="WegehauptDigital"/>
    <s v="Wesel"/>
    <s v="https://content.staatsbibliothek-berlin.de/dc/770149146.ocr.zip"/>
    <s v="yes"/>
  </r>
  <r>
    <x v="547"/>
    <m/>
    <s v="Kinder- und Jugendbücher; Historische Drucke"/>
    <s v="Harvey &amp; Darton"/>
    <s v="monograph; text"/>
    <x v="673"/>
    <x v="673"/>
    <s v="http://resolver.staatsbibliothek-berlin.de/SBB0000E14E00000000"/>
    <s v="eng"/>
    <s v="1832"/>
    <s v="WegehauptDigital"/>
    <s v="London"/>
    <s v="empty"/>
    <s v="no"/>
  </r>
  <r>
    <x v="548"/>
    <s v="Winter, Max"/>
    <s v="Kinder- und Jugendbücher; Historische Drucke"/>
    <s v="Verl. der Wiener Volksbuchhandlung Brand"/>
    <s v="monograph; text"/>
    <x v="674"/>
    <x v="674"/>
    <s v="http://resolver.staatsbibliothek-berlin.de/SBB0001070200000000"/>
    <s v="ger"/>
    <s v="1911"/>
    <s v="WegehauptDigital"/>
    <s v="Wien"/>
    <s v="https://content.staatsbibliothek-berlin.de/dc/770850928.ocr.zip"/>
    <s v="yes"/>
  </r>
  <r>
    <x v="549"/>
    <s v="Weyermüller, Friedrich"/>
    <s v="Kinder- und Jugendbücher"/>
    <s v="Levrault"/>
    <s v="monograph; text"/>
    <x v="675"/>
    <x v="675"/>
    <s v="http://resolver.staatsbibliothek-berlin.de/SBB00010A1500000000"/>
    <s v="ger"/>
    <s v="1842"/>
    <s v="WegehauptDigital"/>
    <s v="Straßburg"/>
    <s v="empty"/>
    <s v="no"/>
  </r>
  <r>
    <x v="550"/>
    <s v="Struve, Christian August"/>
    <s v="Kinder- und Jugendbücher; Historische Drucke"/>
    <s v="Hahn"/>
    <s v="monograph; text"/>
    <x v="676"/>
    <x v="676"/>
    <s v="http://resolver.staatsbibliothek-berlin.de/SBB0000EB2800000000"/>
    <s v="ger"/>
    <s v="1803"/>
    <s v="WegehauptDigital"/>
    <s v="Hannover"/>
    <s v="empty"/>
    <s v="no"/>
  </r>
  <r>
    <x v="9"/>
    <s v="Wagner, Hermann"/>
    <s v="Kinder- und Jugendbücher"/>
    <s v="Spamer"/>
    <s v="monograph; text"/>
    <x v="677"/>
    <x v="677"/>
    <s v="http://resolver.staatsbibliothek-berlin.de/SBB0000D31600000000"/>
    <s v="ger"/>
    <s v="1892"/>
    <s v="WegehauptDigital"/>
    <s v="Leipzig"/>
    <s v="https://content.staatsbibliothek-berlin.de/dc/743677439.ocr.zip"/>
    <s v="yes"/>
  </r>
  <r>
    <x v="1"/>
    <s v="Lippold, Georg Heinrich Christian; Funke, Karl Philipp"/>
    <s v="Kinder- und Jugendbücher; Historische Drucke"/>
    <s v="Kummer"/>
    <s v="monograph; text"/>
    <x v="678"/>
    <x v="678"/>
    <s v="http://resolver.staatsbibliothek-berlin.de/SBB0000E5BA00000000"/>
    <s v="ger"/>
    <s v="1820"/>
    <s v="WegehauptDigital"/>
    <s v="Leipzig"/>
    <s v="empty"/>
    <s v="no"/>
  </r>
  <r>
    <x v="551"/>
    <s v="Koch, A."/>
    <s v="Kinder- und Jugendbücher"/>
    <s v="Magazin für Litteratur"/>
    <s v="monograph; text"/>
    <x v="679"/>
    <x v="679"/>
    <s v="http://resolver.staatsbibliothek-berlin.de/SBB0001021400000000"/>
    <s v="ger"/>
    <s v="1805"/>
    <s v="WegehauptDigital"/>
    <s v="Stuttgart"/>
    <s v="empty"/>
    <s v="no"/>
  </r>
  <r>
    <x v="552"/>
    <s v="Leng, H."/>
    <s v="Kinder- und Jugendbücher"/>
    <s v="Voigt"/>
    <s v="monograph; text"/>
    <x v="680"/>
    <x v="680"/>
    <s v="http://resolver.staatsbibliothek-berlin.de/SBB0000DBFA00000000"/>
    <s v="ger"/>
    <s v="1830"/>
    <s v="WegehauptDigital"/>
    <s v="Ilmenau"/>
    <s v="empty"/>
    <s v="no"/>
  </r>
  <r>
    <x v="553"/>
    <m/>
    <s v="Kinder- und Jugendbücher; Historische Drucke"/>
    <s v="Weise"/>
    <s v="monograph; text"/>
    <x v="681"/>
    <x v="681"/>
    <s v="http://resolver.staatsbibliothek-berlin.de/SBB0000D54B00000000"/>
    <s v="ger"/>
    <s v="1901"/>
    <s v="WegehauptDigital"/>
    <s v="Stuttgart"/>
    <s v="https://content.staatsbibliothek-berlin.de/dc/744082560.ocr.zip"/>
    <s v="yes"/>
  </r>
  <r>
    <x v="554"/>
    <s v="Riedl, Christine Charlotte"/>
    <s v="Kinder- und Jugendbücher; Historische Drucke"/>
    <s v="Stoffel &amp; Wachter"/>
    <s v="monograph; text"/>
    <x v="682"/>
    <x v="682"/>
    <s v="http://resolver.staatsbibliothek-berlin.de/SBB0000F1B800000000"/>
    <s v="ger"/>
    <s v="1854"/>
    <s v="WegehauptDigital"/>
    <s v="Lindau"/>
    <s v="https://content.staatsbibliothek-berlin.de/dc/767043464.ocr.zip"/>
    <s v="yes"/>
  </r>
  <r>
    <x v="555"/>
    <s v="Klumpp, F. W.; Schettler, O.; Lion, J. C.; GutsMuths, J. C. F."/>
    <s v="Kinder- und Jugendbücher"/>
    <s v="Grau &lt;Lion&gt;"/>
    <s v="monograph; text"/>
    <x v="683"/>
    <x v="683"/>
    <s v="http://resolver.staatsbibliothek-berlin.de/SBB0000D79E00000000"/>
    <s v="ger"/>
    <s v="1893"/>
    <s v="WegehauptDigital"/>
    <s v="Hof"/>
    <s v="https://content.staatsbibliothek-berlin.de/dc/745997465.ocr.zip"/>
    <s v="yes"/>
  </r>
  <r>
    <x v="556"/>
    <s v="Ensfurt, Franklin"/>
    <s v="Kinder- und Jugendbücher"/>
    <s v="Winter"/>
    <s v="monograph; text"/>
    <x v="684"/>
    <x v="684"/>
    <s v="http://resolver.staatsbibliothek-berlin.de/SBB0000D71700000000"/>
    <s v="ger"/>
    <s v="1883"/>
    <s v="WegehauptDigital"/>
    <s v="Frankfurt a. M."/>
    <s v="https://content.staatsbibliothek-berlin.de/dc/745606369.ocr.zip"/>
    <s v="yes"/>
  </r>
  <r>
    <x v="557"/>
    <m/>
    <s v="Kinder- und Jugendbücher; Historische Drucke"/>
    <s v="Langlumé et Peltier"/>
    <s v="monograph; text"/>
    <x v="685"/>
    <x v="685"/>
    <s v="http://resolver.staatsbibliothek-berlin.de/SBB0000F07E00000000"/>
    <s v="fre"/>
    <s v="1820"/>
    <s v="WegehauptDigital"/>
    <s v="[S.l.]"/>
    <s v="empty"/>
    <s v="no"/>
  </r>
  <r>
    <x v="558"/>
    <s v="Röhrich, Richard"/>
    <s v="Kinder- und Jugendbücher"/>
    <s v="Spamer"/>
    <s v="monograph; text"/>
    <x v="686"/>
    <x v="686"/>
    <s v="http://resolver.staatsbibliothek-berlin.de/SBB0000D56800000000"/>
    <s v="ger"/>
    <s v="1872"/>
    <s v="WegehauptDigital"/>
    <s v="Leipzig"/>
    <s v="https://content.staatsbibliothek-berlin.de/dc/744749980.ocr.zip"/>
    <s v="yes"/>
  </r>
  <r>
    <x v="559"/>
    <s v="Schwindrazheim, O.; Kraepelin, Karl"/>
    <s v="Kinder- und Jugendbücher"/>
    <s v="B. G. Teubner"/>
    <s v="monograph; text"/>
    <x v="687"/>
    <x v="687"/>
    <s v="http://resolver.staatsbibliothek-berlin.de/SBB0000D0EB00000000"/>
    <s v="ger"/>
    <s v="1902"/>
    <s v="WegehauptDigital"/>
    <s v="Berlin; Leipzig"/>
    <s v="https://content.staatsbibliothek-berlin.de/dc/742276988.ocr.zip"/>
    <s v="yes"/>
  </r>
  <r>
    <x v="560"/>
    <s v="Meyer, Friedrich Albrecht Anton; Raff, Georg Christian"/>
    <s v="Kinder- und Jugendbücher; Historische Drucke"/>
    <s v="Dieterich"/>
    <s v="monograph; text"/>
    <x v="688"/>
    <x v="688"/>
    <s v="http://resolver.staatsbibliothek-berlin.de/SBB0000E53200000000"/>
    <s v="ger"/>
    <s v="1818"/>
    <s v="WegehauptDigital"/>
    <s v="Göttingen"/>
    <s v="empty"/>
    <s v="no"/>
  </r>
  <r>
    <x v="561"/>
    <s v="Barbié du Bocage, Jean Denis"/>
    <s v="Kinder- und Jugendbücher; Historische Drucke"/>
    <s v="de Bure"/>
    <s v="monograph; text"/>
    <x v="689"/>
    <x v="689"/>
    <s v="http://resolver.staatsbibliothek-berlin.de/SBB00010A6B00000000"/>
    <s v="fre"/>
    <s v="1790"/>
    <s v="WegehauptDigital"/>
    <s v="Paris"/>
    <s v="empty"/>
    <s v="no"/>
  </r>
  <r>
    <x v="562"/>
    <s v="Brüning, Christian"/>
    <s v="Kinder- und Jugendbücher; Historische Drucke"/>
    <s v="Loewe"/>
    <s v="monograph; text"/>
    <x v="690"/>
    <x v="690"/>
    <s v="http://resolver.staatsbibliothek-berlin.de/SBB0000D05C00000000"/>
    <s v="ger"/>
    <s v="1908"/>
    <s v="WegehauptDigital"/>
    <s v="Stuttgart"/>
    <s v="https://content.staatsbibliothek-berlin.de/dc/741715503.ocr.zip"/>
    <s v="yes"/>
  </r>
  <r>
    <x v="563"/>
    <s v="Braun, Lily"/>
    <s v="Kinder- und Jugendbücher; Historische Drucke"/>
    <s v="Langen"/>
    <s v="monograph; text"/>
    <x v="691"/>
    <x v="691"/>
    <s v="http://resolver.staatsbibliothek-berlin.de/SBB0001070900000000"/>
    <s v="ger"/>
    <s v="1911"/>
    <s v="WegehauptDigital"/>
    <s v="München"/>
    <s v="https://content.staatsbibliothek-berlin.de/dc/770854133.ocr.zip"/>
    <s v="yes"/>
  </r>
  <r>
    <x v="564"/>
    <s v="Montaut, Gabriel Xavier; Ulliac-Trémadeure, Sophie"/>
    <s v="Kinder- und Jugendbücher; Historische Drucke"/>
    <s v="Didier"/>
    <s v="monograph; text"/>
    <x v="692"/>
    <x v="692"/>
    <s v="http://resolver.staatsbibliothek-berlin.de/SBB0000E1A100000000"/>
    <s v="fre"/>
    <s v="1855"/>
    <s v="WegehauptDigital"/>
    <s v="Paris"/>
    <s v="https://content.staatsbibliothek-berlin.de/dc/749925868.ocr.zip"/>
    <s v="yes"/>
  </r>
  <r>
    <x v="565"/>
    <s v="Fleischer, H.; Hofmann, Ernst"/>
    <s v="Kinder- und Jugendbücher; Historische Drucke"/>
    <s v="Nitzschke-Brettinger"/>
    <s v="monograph; text"/>
    <x v="693"/>
    <x v="693"/>
    <s v="http://resolver.staatsbibliothek-berlin.de/SBB0000D15700000000"/>
    <s v="ger"/>
    <s v="1910"/>
    <s v="WegehauptDigital"/>
    <s v="Stuttgart"/>
    <s v="https://content.staatsbibliothek-berlin.de/dc/742428451.ocr.zip"/>
    <s v="yes"/>
  </r>
  <r>
    <x v="566"/>
    <s v="Schubert, Gotthilf Heinrich"/>
    <s v="Kinder- und Jugendbücher; Historische Drucke"/>
    <s v="Heyder"/>
    <s v="monograph; text"/>
    <x v="694"/>
    <x v="694"/>
    <s v="http://resolver.staatsbibliothek-berlin.de/SBB0000D88B00000000"/>
    <s v="ger"/>
    <s v="1823"/>
    <s v="WegehauptDigital"/>
    <s v="Erlangen"/>
    <s v="empty"/>
    <s v="no"/>
  </r>
  <r>
    <x v="567"/>
    <s v="Thomas, Louis"/>
    <s v="Historische Drucke"/>
    <s v="Spamer"/>
    <s v="monograph; text"/>
    <x v="695"/>
    <x v="695"/>
    <s v="http://resolver.staatsbibliothek-berlin.de/SBB0001915700000000"/>
    <s v="ger"/>
    <s v="1854"/>
    <s v="WegehauptDigital"/>
    <s v="Leipzig"/>
    <s v="https://content.staatsbibliothek-berlin.de/dc/81792714X.ocr.zip"/>
    <s v="yes"/>
  </r>
  <r>
    <x v="568"/>
    <s v="Zoller, Edmund; Mauch, X. A.; Conscience, Hendrik"/>
    <s v="Kinder- und Jugendbücher; Historische Drucke"/>
    <s v="Hallberger"/>
    <s v="monograph; text"/>
    <x v="696"/>
    <x v="696"/>
    <s v="http://resolver.staatsbibliothek-berlin.de/SBB0000E41C00000000"/>
    <s v="ger"/>
    <s v="1855"/>
    <s v="WegehauptDigital"/>
    <s v="Stuttgart"/>
    <s v="https://content.staatsbibliothek-berlin.de/dc/751011193.ocr.zip"/>
    <s v="yes"/>
  </r>
  <r>
    <x v="569"/>
    <s v="Meyer, H."/>
    <s v="Kinder- und Jugendbücher; Historische Drucke"/>
    <s v="Cantonal-Schulbücher-Verlag"/>
    <s v="monograph; text"/>
    <x v="697"/>
    <x v="697"/>
    <s v="http://resolver.staatsbibliothek-berlin.de/SBB0000F13800000000"/>
    <s v="ger"/>
    <s v="1840"/>
    <s v="WegehauptDigital"/>
    <s v="Luzern"/>
    <s v="empty"/>
    <s v="no"/>
  </r>
  <r>
    <x v="570"/>
    <s v="Dietrich, Fr."/>
    <s v="Kinder- und Jugendbücher; Historische Drucke"/>
    <s v="Thomas"/>
    <s v="monograph; text"/>
    <x v="698"/>
    <x v="698"/>
    <s v="http://resolver.staatsbibliothek-berlin.de/SBB0000E3CC00000000"/>
    <s v="ger"/>
    <s v="1852"/>
    <s v="WegehauptDigital"/>
    <s v="Leipzig"/>
    <s v="https://content.staatsbibliothek-berlin.de/dc/750737867.ocr.zip"/>
    <s v="yes"/>
  </r>
  <r>
    <x v="571"/>
    <s v="Schubert, Gotthilf Heinrich"/>
    <s v="Kinder- und Jugendbücher; Historische Drucke"/>
    <s v="Vereinsbuchhandl.; Steinkopf"/>
    <s v="monograph; text"/>
    <x v="699"/>
    <x v="699"/>
    <s v="http://resolver.staatsbibliothek-berlin.de/SBB0000E4FF00000000"/>
    <s v="ger"/>
    <s v="1853"/>
    <s v="WegehauptDigital"/>
    <s v="Calw; Stuttgart"/>
    <s v="https://content.staatsbibliothek-berlin.de/dc/751184136.ocr.zip"/>
    <s v="yes"/>
  </r>
  <r>
    <x v="572"/>
    <s v="Loewicke, Robert"/>
    <s v="Kinder- und Jugendbücher"/>
    <s v="Süddt. Verl.-Inst. &lt;Hänselmann&gt;"/>
    <s v="monograph; text"/>
    <x v="700"/>
    <x v="700"/>
    <s v="http://resolver.staatsbibliothek-berlin.de/SBB0000D6B300000000"/>
    <s v="ger"/>
    <s v="1888"/>
    <s v="WegehauptDigital"/>
    <s v="Stuttgart"/>
    <s v="https://content.staatsbibliothek-berlin.de/dc/74543875X.ocr.zip"/>
    <s v="yes"/>
  </r>
  <r>
    <x v="573"/>
    <s v="Kiesenwetter, Ernst Hellmuth; Reibisch, Theodor Friedrich"/>
    <s v="Kinder- und Jugendbücher; Historische Drucke"/>
    <s v="Spamer"/>
    <s v="monograph; text"/>
    <x v="701"/>
    <x v="701"/>
    <s v="http://resolver.staatsbibliothek-berlin.de/SBB0000CF8D00000000"/>
    <s v="ger"/>
    <s v="1876"/>
    <s v="WegehauptDigital"/>
    <s v="Leipzig"/>
    <s v="https://content.staatsbibliothek-berlin.de/dc/74128393X.ocr.zip"/>
    <s v="yes"/>
  </r>
  <r>
    <x v="574"/>
    <s v="Oland, L."/>
    <s v="Kinder- und Jugendbücher; Historische Drucke"/>
    <s v="Westermann"/>
    <s v="monograph; text"/>
    <x v="702"/>
    <x v="702"/>
    <s v="http://resolver.staatsbibliothek-berlin.de/SBB0000EA7A00000000"/>
    <s v="ger"/>
    <s v="1846"/>
    <s v="WegehauptDigital"/>
    <s v="Braunschweig"/>
    <s v="empty"/>
    <s v="no"/>
  </r>
  <r>
    <x v="575"/>
    <m/>
    <s v="Kinder- und Jugendbücher; Historische Drucke"/>
    <s v="Bagel"/>
    <s v="monograph; text"/>
    <x v="703"/>
    <x v="703"/>
    <s v="http://resolver.staatsbibliothek-berlin.de/SBB0000F13500000000"/>
    <s v="ger"/>
    <s v="1839"/>
    <s v="WegehauptDigital"/>
    <s v="Wesel"/>
    <s v="empty"/>
    <s v="no"/>
  </r>
  <r>
    <x v="576"/>
    <s v="Schäfer, Wilhelm; Diefenbach, Leonhard"/>
    <s v="Kinder- und Jugendbücher"/>
    <s v="Oehmigke"/>
    <s v="monograph; text"/>
    <x v="704"/>
    <x v="704"/>
    <s v="http://resolver.staatsbibliothek-berlin.de/SBB0000CFF000000000"/>
    <s v="ger"/>
    <s v="1911"/>
    <s v="WegehauptDigital"/>
    <s v="Einbeck [u.a.]"/>
    <s v="https://content.staatsbibliothek-berlin.de/dc/741358581.ocr.zip"/>
    <s v="yes"/>
  </r>
  <r>
    <x v="577"/>
    <s v="Macé, Jean"/>
    <s v="Kinder- und Jugendbücher"/>
    <s v="Lücke"/>
    <s v="monograph; text"/>
    <x v="705"/>
    <x v="705"/>
    <s v="http://resolver.staatsbibliothek-berlin.de/SBB0000D52400000000"/>
    <s v="ger"/>
    <s v="1862"/>
    <s v="WegehauptDigital"/>
    <s v="Winterthur"/>
    <s v="https://content.staatsbibliothek-berlin.de/dc/744060109.ocr.zip"/>
    <s v="yes"/>
  </r>
  <r>
    <x v="578"/>
    <s v="Probst, Hans"/>
    <s v="Kinder- und Jugendbücher"/>
    <s v="Braun &amp; Schneider"/>
    <s v="monograph; text"/>
    <x v="706"/>
    <x v="706"/>
    <s v="http://resolver.staatsbibliothek-berlin.de/SBB0000D77300000000"/>
    <s v="ger"/>
    <s v="1903"/>
    <s v="WegehauptDigital"/>
    <s v="München"/>
    <s v="https://content.staatsbibliothek-berlin.de/dc/745849334.ocr.zip"/>
    <s v="yes"/>
  </r>
  <r>
    <x v="579"/>
    <s v="Allihn, Max"/>
    <s v="Kinder- und Jugendbücher"/>
    <s v="Velhagen &amp; Klasing"/>
    <s v="monograph; text"/>
    <x v="707"/>
    <x v="707"/>
    <s v="http://resolver.staatsbibliothek-berlin.de/SBB0000D5CB00000000"/>
    <s v="ger"/>
    <s v="1899"/>
    <s v="WegehauptDigital"/>
    <s v="Bielefeld [u.a.]"/>
    <s v="https://content.staatsbibliothek-berlin.de/dc/74513159X.ocr.zip"/>
    <s v="yes"/>
  </r>
  <r>
    <x v="580"/>
    <s v="Lutz, Karl G.; Roßmäßler, Emil Adolf"/>
    <s v="Kinder- und Jugendbücher; Historische Drucke"/>
    <s v="Hänselmann"/>
    <s v="monograph; text"/>
    <x v="708"/>
    <x v="708"/>
    <s v="http://resolver.staatsbibliothek-berlin.de/SBB0000D35C00000000"/>
    <s v="ger"/>
    <s v="1887"/>
    <s v="WegehauptDigital"/>
    <s v="Stuttgart"/>
    <s v="empty"/>
    <s v="no"/>
  </r>
  <r>
    <x v="581"/>
    <m/>
    <s v="Kinder- und Jugendbücher; Historische Drucke"/>
    <s v="Wagner"/>
    <s v="monograph; text"/>
    <x v="709"/>
    <x v="709"/>
    <s v="http://resolver.staatsbibliothek-berlin.de/SBB0001070E00000000"/>
    <s v="ger"/>
    <s v="1825"/>
    <s v="WegehauptDigital"/>
    <s v="Neustadt a. d. O."/>
    <s v="empty"/>
    <s v="no"/>
  </r>
  <r>
    <x v="582"/>
    <s v="Comenius, ...; Gailer, J. E."/>
    <s v="Kinder- und Jugendbücher; Historische Drucke"/>
    <s v="Mäcken"/>
    <s v="monograph; text"/>
    <x v="710"/>
    <x v="710"/>
    <s v="http://resolver.staatsbibliothek-berlin.de/SBB0000F4E800000000"/>
    <s v="ger"/>
    <s v="1832"/>
    <s v="WegehauptDigital"/>
    <s v="Reutlingen"/>
    <s v="empty"/>
    <s v="no"/>
  </r>
  <r>
    <x v="583"/>
    <s v="Ulmer, Fritz"/>
    <s v="Kinder- und Jugendbücher; Historische Drucke"/>
    <s v="Quelle &amp; Meyer"/>
    <s v="monograph; text"/>
    <x v="711"/>
    <x v="711"/>
    <s v="http://resolver.staatsbibliothek-berlin.de/SBB0000D53300000000"/>
    <s v="ger"/>
    <s v="1910"/>
    <s v="WegehauptDigital"/>
    <s v="Leipzig"/>
    <s v="https://content.staatsbibliothek-berlin.de/dc/744070864.ocr.zip"/>
    <s v="yes"/>
  </r>
  <r>
    <x v="584"/>
    <s v="Horn, Eleonore"/>
    <s v="Kinder- und Jugendbücher; Historische Drucke"/>
    <s v="Enßlin &amp; Laiblin"/>
    <s v="monograph; text"/>
    <x v="712"/>
    <x v="712"/>
    <s v="http://resolver.staatsbibliothek-berlin.de/SBB0000D69500000000"/>
    <s v="ger"/>
    <s v="1880"/>
    <s v="WegehauptDigital"/>
    <s v="Reutlingen"/>
    <s v="https://content.staatsbibliothek-berlin.de/dc/745280935.ocr.zip"/>
    <s v="yes"/>
  </r>
  <r>
    <x v="585"/>
    <s v="Scherer, Georg"/>
    <s v="Kinder- und Jugendbücher"/>
    <s v="Scherer"/>
    <s v="monograph; text"/>
    <x v="713"/>
    <x v="713"/>
    <s v="http://resolver.staatsbibliothek-berlin.de/SBB000104D300000000"/>
    <s v="ger"/>
    <s v="1861"/>
    <s v="WegehauptDigital"/>
    <s v="Stuttgart"/>
    <s v="https://content.staatsbibliothek-berlin.de/dc/770492967.ocr.zip"/>
    <s v="yes"/>
  </r>
  <r>
    <x v="586"/>
    <s v="Specht, Friedrich; Bals, Heinrich"/>
    <s v="Kinder- und Jugendbücher; Historische Drucke"/>
    <s v="Manz"/>
    <s v="monograph; text"/>
    <x v="714"/>
    <x v="714"/>
    <s v="http://resolver.staatsbibliothek-berlin.de/SBB0000D36800000000"/>
    <s v="ger"/>
    <s v="1904"/>
    <s v="WegehauptDigital"/>
    <s v="Regensburg"/>
    <s v="https://content.staatsbibliothek-berlin.de/dc/743868307.ocr.zip"/>
    <s v="yes"/>
  </r>
  <r>
    <x v="1"/>
    <s v="Raff, Georg Christian"/>
    <s v="Kinder- und Jugendbücher"/>
    <s v="Dieterich"/>
    <s v="monograph; text"/>
    <x v="715"/>
    <x v="715"/>
    <s v="http://resolver.staatsbibliothek-berlin.de/SBB0000F85D00000000"/>
    <s v="ger"/>
    <s v="1833"/>
    <s v="WegehauptDigital"/>
    <s v="Göttingen"/>
    <s v="empty"/>
    <s v="no"/>
  </r>
  <r>
    <x v="1"/>
    <s v="Otto, Carl"/>
    <s v="Kinder- und Jugendbücher; Historische Drucke"/>
    <s v="Niese"/>
    <s v="monograph; text"/>
    <x v="716"/>
    <x v="716"/>
    <s v="http://resolver.staatsbibliothek-berlin.de/SBB0000EC4100000000"/>
    <s v="ger"/>
    <s v="1844"/>
    <s v="WegehauptDigital"/>
    <s v="Saalfeld"/>
    <s v="empty"/>
    <s v="no"/>
  </r>
  <r>
    <x v="587"/>
    <s v="Heyde, Bertha; Lutz, Julie"/>
    <s v="Kinder- und Jugendbücher"/>
    <s v="Weise"/>
    <s v="monograph; text"/>
    <x v="717"/>
    <x v="717"/>
    <s v="http://resolver.staatsbibliothek-berlin.de/SBB0000D6F000000000"/>
    <s v="ger"/>
    <s v="1902"/>
    <s v="WegehauptDigital"/>
    <s v="Stuttgart"/>
    <s v="https://content.staatsbibliothek-berlin.de/dc/745594204.ocr.zip"/>
    <s v="yes"/>
  </r>
  <r>
    <x v="588"/>
    <m/>
    <s v="Kinder- und Jugendbücher; Historische Drucke"/>
    <s v="Thienemann"/>
    <s v="monograph; text"/>
    <x v="718"/>
    <x v="718"/>
    <s v="http://resolver.staatsbibliothek-berlin.de/SBB0000EA8200000000"/>
    <s v="ger"/>
    <s v="1859"/>
    <s v="WegehauptDigital"/>
    <s v="Stuttgart"/>
    <s v="https://content.staatsbibliothek-berlin.de/dc/75640987X.ocr.zip"/>
    <s v="yes"/>
  </r>
  <r>
    <x v="558"/>
    <s v="Röhrich, Richard"/>
    <s v="Kinder- und Jugendbücher"/>
    <s v="Spamer"/>
    <s v="monograph; text"/>
    <x v="719"/>
    <x v="719"/>
    <s v="http://resolver.staatsbibliothek-berlin.de/SBB0000D56900000000"/>
    <s v="ger"/>
    <s v="1885"/>
    <s v="WegehauptDigital"/>
    <s v="Leipzig"/>
    <s v="https://content.staatsbibliothek-berlin.de/dc/744751209.ocr.zip"/>
    <s v="yes"/>
  </r>
  <r>
    <x v="589"/>
    <m/>
    <s v="Kinder- und Jugendbücher; Historische Drucke"/>
    <s v="Union Dt. Verl.-Ges."/>
    <s v="monograph; text"/>
    <x v="720"/>
    <x v="720"/>
    <s v="http://resolver.staatsbibliothek-berlin.de/SBB0000D58600000000"/>
    <s v="ger"/>
    <s v="1909"/>
    <s v="WegehauptDigital"/>
    <s v="Berlin [u.a.]; Stuttgart"/>
    <s v="https://content.staatsbibliothek-berlin.de/dc/744903149.ocr.zip"/>
    <s v="yes"/>
  </r>
  <r>
    <x v="590"/>
    <s v="Gérard, F.-C."/>
    <s v="Kinder- und Jugendbücher; Historische Drucke"/>
    <s v="Mégard"/>
    <s v="monograph; text"/>
    <x v="721"/>
    <x v="721"/>
    <s v="http://resolver.staatsbibliothek-berlin.de/SBB0000D8DA00000000"/>
    <s v="fre"/>
    <s v="1860"/>
    <s v="WegehauptDigital"/>
    <s v="Rouen"/>
    <s v="https://content.staatsbibliothek-berlin.de/dc/746350252.ocr.zip"/>
    <s v="yes"/>
  </r>
  <r>
    <x v="591"/>
    <s v="Meynier, Johann Heinrich"/>
    <s v="Kinder- und Jugendbücher"/>
    <s v="Wiborg"/>
    <s v="monograph; text"/>
    <x v="722"/>
    <x v="722"/>
    <s v="http://resolver.staatsbibliothek-berlin.de/SBB0001057100000000"/>
    <s v="fre"/>
    <s v="1824"/>
    <s v="WegehauptDigital"/>
    <s v="Stockholm"/>
    <s v="empty"/>
    <s v="no"/>
  </r>
  <r>
    <x v="592"/>
    <s v="Weber, ...; Nikoley, ...; Loewenberg, Julius"/>
    <s v="Kinder- und Jugendbücher"/>
    <s v="Hasselberg"/>
    <s v="monograph; text"/>
    <x v="723"/>
    <x v="723"/>
    <s v="http://resolver.staatsbibliothek-berlin.de/SBB000156AB00000000"/>
    <s v="ger"/>
    <s v="1840"/>
    <s v="WegehauptDigital"/>
    <s v="Berlin"/>
    <s v="empty"/>
    <s v="no"/>
  </r>
  <r>
    <x v="593"/>
    <s v="Sander, Heinrich"/>
    <s v="Kinder- und Jugendbücher; Historische Drucke"/>
    <s v="Jacobäer"/>
    <s v="volume; text"/>
    <x v="724"/>
    <x v="724"/>
    <s v="http://resolver.staatsbibliothek-berlin.de/SBB0000E3BE00000000"/>
    <s v="ger"/>
    <s v="1782"/>
    <s v="WegehauptDigital"/>
    <s v="Leipzig"/>
    <s v="empty"/>
    <s v="no"/>
  </r>
  <r>
    <x v="594"/>
    <s v="Grönland, Johannes"/>
    <s v="Kinder- und Jugendbücher"/>
    <s v="Schreiber"/>
    <s v="volume; text"/>
    <x v="725"/>
    <x v="725"/>
    <s v="http://resolver.staatsbibliothek-berlin.de/SBB0000D4B200020000"/>
    <s v="ger"/>
    <s v="1879"/>
    <s v="WegehauptDigital"/>
    <s v="Eßlingen"/>
    <s v="https://content.staatsbibliothek-berlin.de/dc/744045967.ocr.zip"/>
    <s v="yes"/>
  </r>
  <r>
    <x v="595"/>
    <s v="Marechal, ...; Blaschke, János; Funke, Carl Philipp"/>
    <s v="Kinder- und Jugendbücher"/>
    <s v="Haas"/>
    <s v="volume; text"/>
    <x v="726"/>
    <x v="726"/>
    <s v="http://resolver.staatsbibliothek-berlin.de/SBB0000DBA900070000"/>
    <s v="ger"/>
    <s v="1812"/>
    <s v="WegehauptDigital"/>
    <s v="Wien"/>
    <s v="empty"/>
    <s v="no"/>
  </r>
  <r>
    <x v="596"/>
    <s v="Selchow, Felix"/>
    <s v="Kinder- und Jugendbücher; Historische Drucke"/>
    <s v="Amelang"/>
    <s v="volume; text"/>
    <x v="727"/>
    <x v="727"/>
    <s v="http://resolver.staatsbibliothek-berlin.de/SBB000107C100020000"/>
    <s v="ger"/>
    <s v="1840"/>
    <s v="WegehauptDigital"/>
    <s v="Berlin"/>
    <s v="empty"/>
    <s v="no"/>
  </r>
  <r>
    <x v="597"/>
    <s v="Terks, F.; Süß, Gust.; Wagner, Hermann"/>
    <s v="Kinder- und Jugendbücher"/>
    <s v="Hellmich &lt;Anders&gt;"/>
    <s v="volume; text"/>
    <x v="728"/>
    <x v="728"/>
    <s v="http://resolver.staatsbibliothek-berlin.de/SBB0000D08600050000"/>
    <s v="ger"/>
    <s v="1891"/>
    <s v="WegehauptDigital"/>
    <s v="Bielefeld"/>
    <s v="https://content.staatsbibliothek-berlin.de/dc/742551601.ocr.zip"/>
    <s v="yes"/>
  </r>
  <r>
    <x v="598"/>
    <s v="LosRios, Angélique"/>
    <s v="Kinder- und Jugendbücher; Historische Drucke"/>
    <s v="Walther"/>
    <s v="volume; text"/>
    <x v="729"/>
    <x v="729"/>
    <s v="http://resolver.staatsbibliothek-berlin.de/SBB0000F60700010000"/>
    <s v="fre"/>
    <s v="1787"/>
    <s v="WegehauptDigital"/>
    <s v="Dresde"/>
    <s v="empty"/>
    <s v="no"/>
  </r>
  <r>
    <x v="599"/>
    <s v="Le Bas, Jacques-Philippe; Boucher, ..."/>
    <s v="Kinder- und Jugendbücher; Historische Drucke"/>
    <m/>
    <s v="volume; text"/>
    <x v="730"/>
    <x v="730"/>
    <s v="http://resolver.staatsbibliothek-berlin.de/SBB0000EBAB00020000"/>
    <s v="fre"/>
    <s v="1752"/>
    <s v="WegehauptDigital"/>
    <m/>
    <s v="empty"/>
    <s v="no"/>
  </r>
  <r>
    <x v="600"/>
    <s v="Ortleb, Alexander; Ortleb, Gustav"/>
    <s v="Kinder- und Jugendbücher"/>
    <s v="Mode"/>
    <s v="volume; text"/>
    <x v="731"/>
    <x v="731"/>
    <s v="http://resolver.staatsbibliothek-berlin.de/SBB0000D6EC00010000"/>
    <s v="ger"/>
    <s v="1885"/>
    <s v="WegehauptDigital"/>
    <s v="Berlin"/>
    <s v="https://content.staatsbibliothek-berlin.de/dc/745591698.ocr.zip"/>
    <s v="yes"/>
  </r>
  <r>
    <x v="601"/>
    <s v="Biedenkapp, Georg"/>
    <s v="Kinder- und Jugendbücher; Historische Drucke"/>
    <s v="Paetel"/>
    <s v="volume; text"/>
    <x v="732"/>
    <x v="732"/>
    <s v="http://resolver.staatsbibliothek-berlin.de/SBB0000D5A900010000"/>
    <s v="ger"/>
    <s v="1911"/>
    <s v="WegehauptDigital"/>
    <s v="Berlin-Wilmersdorf"/>
    <s v="https://content.staatsbibliothek-berlin.de/dc/745123597.ocr.zip"/>
    <s v="yes"/>
  </r>
  <r>
    <x v="597"/>
    <s v="Süs, Gustav; Wagner, Hermann"/>
    <s v="Kinder- und Jugendbücher; Historische Drucke"/>
    <s v="Helmich"/>
    <s v="volume; text"/>
    <x v="733"/>
    <x v="733"/>
    <s v="http://resolver.staatsbibliothek-berlin.de/SBB0000D08600090000"/>
    <s v="ger"/>
    <s v="1856"/>
    <s v="WegehauptDigital"/>
    <s v="Bielefeld"/>
    <s v="https://content.staatsbibliothek-berlin.de/dc/769114202.ocr.zip"/>
    <s v="yes"/>
  </r>
  <r>
    <x v="602"/>
    <s v="Rösler, Franz"/>
    <s v="Kinder- und Jugendbücher"/>
    <s v="Hahn"/>
    <s v="volume; text"/>
    <x v="734"/>
    <x v="734"/>
    <s v="http://resolver.staatsbibliothek-berlin.de/SBB0000D77800030000"/>
    <s v="ger"/>
    <s v="1905"/>
    <s v="WegehauptDigital"/>
    <s v="Leipzig"/>
    <s v="https://content.staatsbibliothek-berlin.de/dc/746000456.ocr.zip"/>
    <s v="yes"/>
  </r>
  <r>
    <x v="603"/>
    <s v="Humboldt, Alexander"/>
    <s v="Kinder- und Jugendbücher; Historische Drucke"/>
    <s v="Vollmer"/>
    <s v="volume; text"/>
    <x v="735"/>
    <x v="735"/>
    <s v="http://resolver.staatsbibliothek-berlin.de/SBB00010AA800040000"/>
    <s v="ger"/>
    <s v="1805"/>
    <s v="WegehauptDigital"/>
    <s v="Altona; Hamburg"/>
    <s v="empty"/>
    <s v="no"/>
  </r>
  <r>
    <x v="604"/>
    <s v="Harnisch, Wilhelm"/>
    <s v="Kinder- und Jugendbücher"/>
    <s v="Fleischer"/>
    <s v="volume; text"/>
    <x v="736"/>
    <x v="736"/>
    <s v="http://resolver.staatsbibliothek-berlin.de/SBB0001562B00060000"/>
    <s v="ger"/>
    <s v="1824"/>
    <s v="WegehauptDigital"/>
    <s v="Leipzig"/>
    <s v="empty"/>
    <s v="no"/>
  </r>
  <r>
    <x v="605"/>
    <s v="Louck, ...; Humboldt, Alexander"/>
    <s v="Kinder- und Jugendbücher; Historische Drucke"/>
    <s v="Vollmer"/>
    <s v="volume; text"/>
    <x v="737"/>
    <x v="737"/>
    <s v="http://resolver.staatsbibliothek-berlin.de/SBB00010AA100010000"/>
    <s v="ger"/>
    <s v="1810"/>
    <s v="WegehauptDigital"/>
    <s v="Hamburg"/>
    <s v="empty"/>
    <s v="no"/>
  </r>
  <r>
    <x v="446"/>
    <s v="Delbrück, Jules"/>
    <s v="Kinder- und Jugendbücher"/>
    <s v="Borrani"/>
    <s v="volume; text"/>
    <x v="738"/>
    <x v="738"/>
    <s v="http://resolver.staatsbibliothek-berlin.de/SBB00012D7A00020000"/>
    <s v="fre"/>
    <s v="1860"/>
    <s v="WegehauptDigital"/>
    <s v="Paris"/>
    <s v="https://content.staatsbibliothek-berlin.de/dc/771543808.ocr.zip"/>
    <s v="yes"/>
  </r>
  <r>
    <x v="606"/>
    <s v="Harnisch, Wilhelm"/>
    <s v="Kinder- und Jugendbücher"/>
    <s v="Fleischer"/>
    <s v="volume; text"/>
    <x v="739"/>
    <x v="739"/>
    <s v="http://resolver.staatsbibliothek-berlin.de/SBB0001562B00010000"/>
    <s v="ger"/>
    <s v="1821"/>
    <s v="WegehauptDigital"/>
    <s v="Leipzig"/>
    <s v="empty"/>
    <s v="no"/>
  </r>
  <r>
    <x v="607"/>
    <s v="Pöhlmann, Johann Paul"/>
    <s v="Kinder- und Jugendbücher"/>
    <s v="Palm"/>
    <s v="volume; text"/>
    <x v="740"/>
    <x v="740"/>
    <s v="http://resolver.staatsbibliothek-berlin.de/SBB0001022400010000"/>
    <s v="ger"/>
    <s v="1803"/>
    <s v="WegehauptDigital"/>
    <s v="Erlangen"/>
    <s v="empty"/>
    <s v="no"/>
  </r>
  <r>
    <x v="608"/>
    <s v="Roth, Richard; Reichenbach, Anton Benedikt"/>
    <s v="Kinder- und Jugendbücher; Historische Drucke"/>
    <s v="Spamer"/>
    <s v="volume; text"/>
    <x v="741"/>
    <x v="741"/>
    <s v="http://resolver.staatsbibliothek-berlin.de/SBB0000D32500020000"/>
    <s v="ger"/>
    <s v="1894"/>
    <s v="WegehauptDigital"/>
    <s v="Leipzig"/>
    <s v="https://content.staatsbibliothek-berlin.de/dc/74368723X.ocr.zip"/>
    <s v="yes"/>
  </r>
  <r>
    <x v="609"/>
    <s v="Harnisch, Wilhelm"/>
    <s v="Kinder- und Jugendbücher"/>
    <s v="Fleischer"/>
    <s v="volume; text"/>
    <x v="742"/>
    <x v="742"/>
    <s v="http://resolver.staatsbibliothek-berlin.de/SBB0001562B000B0000"/>
    <s v="ger"/>
    <s v="1827"/>
    <s v="WegehauptDigital"/>
    <s v="Leipzig"/>
    <s v="empty"/>
    <s v="no"/>
  </r>
  <r>
    <x v="610"/>
    <m/>
    <s v="Kinder- und Jugendbücher; Historische Drucke"/>
    <s v="Gide"/>
    <s v="volume; text"/>
    <x v="743"/>
    <x v="743"/>
    <s v="http://resolver.staatsbibliothek-berlin.de/SBB0001034300030000"/>
    <s v="fre"/>
    <s v="1820"/>
    <s v="WegehauptDigital"/>
    <s v="Paris"/>
    <s v="empty"/>
    <s v="no"/>
  </r>
  <r>
    <x v="611"/>
    <s v="Bauer, Johann Christian August"/>
    <s v="Kinder- und Jugendbücher"/>
    <s v="Gräff"/>
    <s v="volume; text"/>
    <x v="744"/>
    <x v="744"/>
    <s v="http://resolver.staatsbibliothek-berlin.de/SBB0001561700020000"/>
    <s v="ger"/>
    <s v="1809"/>
    <s v="WegehauptDigital"/>
    <s v="Leipzig"/>
    <s v="empty"/>
    <s v="no"/>
  </r>
  <r>
    <x v="612"/>
    <s v="Weisse, Christian Friedrich; Hoppe, ...; Smith, Charlotte Turner"/>
    <s v="Kinder- und Jugendbücher; Historische Drucke"/>
    <s v="Gräff"/>
    <s v="volume; text"/>
    <x v="745"/>
    <x v="745"/>
    <s v="http://resolver.staatsbibliothek-berlin.de/SBB0001098800020000"/>
    <s v="ger"/>
    <s v="1801"/>
    <s v="WegehauptDigital"/>
    <s v="Leipzig"/>
    <s v="empty"/>
    <s v="no"/>
  </r>
  <r>
    <x v="597"/>
    <s v="Cerks, F.; Süs, G.; Wagner, Hermann"/>
    <s v="Kinder- und Jugendbücher"/>
    <s v="Helmich &lt;Anders&gt;"/>
    <s v="volume; text"/>
    <x v="746"/>
    <x v="746"/>
    <s v="http://resolver.staatsbibliothek-berlin.de/SBB0000D08600070000"/>
    <s v="ger"/>
    <s v="1891"/>
    <s v="WegehauptDigital"/>
    <s v="Bielefeld"/>
    <s v="https://content.staatsbibliothek-berlin.de/dc/742556115.ocr.zip"/>
    <s v="yes"/>
  </r>
  <r>
    <x v="613"/>
    <s v="Bauer, Johann Christian August"/>
    <s v="Kinder- und Jugendbücher"/>
    <s v="Gräff"/>
    <s v="volume; text"/>
    <x v="747"/>
    <x v="747"/>
    <s v="http://resolver.staatsbibliothek-berlin.de/SBB0001561700030000"/>
    <s v="ger"/>
    <s v="1809"/>
    <s v="WegehauptDigital"/>
    <s v="Leipzig"/>
    <s v="empty"/>
    <s v="no"/>
  </r>
  <r>
    <x v="614"/>
    <s v="Grosse, Karl"/>
    <s v="Kinder- und Jugendbücher"/>
    <s v="Schreck"/>
    <s v="volume; text"/>
    <x v="748"/>
    <x v="748"/>
    <s v="http://resolver.staatsbibliothek-berlin.de/SBB00010A0500020000"/>
    <s v="ger"/>
    <s v="1847"/>
    <s v="WegehauptDigital"/>
    <s v="Eilenburg"/>
    <s v="empty"/>
    <s v="no"/>
  </r>
  <r>
    <x v="615"/>
    <s v="Bertuch, Friedrich Justin"/>
    <s v="Kinder- und Jugendbücher; Historische Drucke"/>
    <s v="Industrie-Comptoir"/>
    <s v="volume; text"/>
    <x v="749"/>
    <x v="749"/>
    <s v="http://resolver.staatsbibliothek-berlin.de/SBB0000EEAF00040000"/>
    <s v="ger"/>
    <s v="1798"/>
    <s v="WegehauptDigital"/>
    <s v="Weimar"/>
    <s v="empty"/>
    <s v="no"/>
  </r>
  <r>
    <x v="597"/>
    <s v="Wagner, Hermann"/>
    <s v="Kinder- und Jugendbücher"/>
    <s v="Helmich"/>
    <s v="volume; text"/>
    <x v="750"/>
    <x v="750"/>
    <s v="http://resolver.staatsbibliothek-berlin.de/SBB0000D08600040000"/>
    <s v="ger"/>
    <s v="1862"/>
    <s v="WegehauptDigital"/>
    <s v="Bielefeld"/>
    <s v="https://content.staatsbibliothek-berlin.de/dc/742090434.ocr.zip"/>
    <s v="yes"/>
  </r>
  <r>
    <x v="616"/>
    <s v="Staub, J.; Fischer, H."/>
    <s v="Kinder- und Jugendbücher"/>
    <s v="Hindermann &amp; Siebenmann"/>
    <s v="volume; text"/>
    <x v="751"/>
    <x v="751"/>
    <s v="http://resolver.staatsbibliothek-berlin.de/SBB0000D82300030000"/>
    <s v="ger"/>
    <s v="1877"/>
    <s v="WegehauptDigital"/>
    <s v="Zürich"/>
    <s v="https://content.staatsbibliothek-berlin.de/dc/74619515X.ocr.zip"/>
    <s v="yes"/>
  </r>
  <r>
    <x v="617"/>
    <s v="Humboldt, Alexander"/>
    <s v="Kinder- und Jugendbücher; Historische Drucke"/>
    <s v="Vollmer"/>
    <s v="volume; text"/>
    <x v="752"/>
    <x v="752"/>
    <s v="http://resolver.staatsbibliothek-berlin.de/SBB00010AA800020000"/>
    <s v="ger"/>
    <s v="1805"/>
    <s v="WegehauptDigital"/>
    <s v="Hamburg; Altona"/>
    <s v="empty"/>
    <s v="no"/>
  </r>
  <r>
    <x v="618"/>
    <s v="Hauer, Heinrich"/>
    <s v="Kinder- und Jugendbücher; Historische Drucke"/>
    <s v="Ernst"/>
    <s v="volume; text"/>
    <x v="753"/>
    <x v="753"/>
    <s v="http://resolver.staatsbibliothek-berlin.de/SBB0001263000020000"/>
    <s v="ger"/>
    <s v="1824"/>
    <s v="WegehauptDigital"/>
    <s v="Quedlinburg"/>
    <s v="empty"/>
    <s v="no"/>
  </r>
  <r>
    <x v="619"/>
    <s v="Harnisch, Wilhelm"/>
    <s v="Kinder- und Jugendbücher"/>
    <s v="Fleischer"/>
    <s v="volume; text"/>
    <x v="754"/>
    <x v="754"/>
    <s v="http://resolver.staatsbibliothek-berlin.de/SBB0001562B000C0000"/>
    <s v="ger"/>
    <s v="1829"/>
    <s v="WegehauptDigital"/>
    <s v="Leipzig"/>
    <s v="empty"/>
    <s v="no"/>
  </r>
  <r>
    <x v="620"/>
    <s v="Funke, C. Ph."/>
    <s v="Kinder- und Jugendbücher"/>
    <s v="Haas"/>
    <s v="volume; text"/>
    <x v="755"/>
    <x v="755"/>
    <s v="http://resolver.staatsbibliothek-berlin.de/SBB0000DBA900020000"/>
    <s v="ger"/>
    <s v="1812"/>
    <s v="WegehauptDigital"/>
    <s v="Wien"/>
    <s v="empty"/>
    <s v="no"/>
  </r>
  <r>
    <x v="616"/>
    <s v="Staub, J.; Fischer, H."/>
    <s v="Kinder- und Jugendbücher"/>
    <s v="Hindermann &amp; Siebenmann"/>
    <s v="volume; text"/>
    <x v="756"/>
    <x v="756"/>
    <s v="http://resolver.staatsbibliothek-berlin.de/SBB0000D82300010000"/>
    <s v="ger"/>
    <s v="1875"/>
    <s v="WegehauptDigital"/>
    <s v="Zürich"/>
    <s v="https://content.staatsbibliothek-berlin.de/dc/746172389.ocr.zip"/>
    <s v="yes"/>
  </r>
  <r>
    <x v="621"/>
    <s v="Dorenwell, K."/>
    <s v="Kinder- und Jugendbücher"/>
    <s v="Teubner"/>
    <s v="volume; text"/>
    <x v="757"/>
    <x v="757"/>
    <s v="http://resolver.staatsbibliothek-berlin.de/SBB0000D73300010000"/>
    <s v="ger"/>
    <s v="1915"/>
    <s v="WegehauptDigital"/>
    <s v="Leipzig; Berlin"/>
    <s v="https://content.staatsbibliothek-berlin.de/dc/745723748.ocr.zip"/>
    <s v="yes"/>
  </r>
  <r>
    <x v="622"/>
    <s v="Dorenwell, K."/>
    <s v="Kinder- und Jugendbücher"/>
    <s v="Teubner"/>
    <s v="volume; text"/>
    <x v="758"/>
    <x v="758"/>
    <s v="http://resolver.staatsbibliothek-berlin.de/SBB0000D73300020000"/>
    <s v="ger"/>
    <s v="1911"/>
    <s v="WegehauptDigital"/>
    <s v="Berlin; Leipzig"/>
    <s v="https://content.staatsbibliothek-berlin.de/dc/745725198.ocr.zip"/>
    <s v="yes"/>
  </r>
  <r>
    <x v="610"/>
    <m/>
    <s v="Kinder- und Jugendbücher; Historische Drucke"/>
    <s v="Gide"/>
    <s v="volume; text"/>
    <x v="759"/>
    <x v="759"/>
    <s v="http://resolver.staatsbibliothek-berlin.de/SBB0001034300050000"/>
    <s v="fre"/>
    <s v="1820"/>
    <s v="WegehauptDigital"/>
    <s v="Paris"/>
    <s v="empty"/>
    <s v="no"/>
  </r>
  <r>
    <x v="623"/>
    <s v="Hoffmann, Joh. Jos. Ign."/>
    <s v="Kinder- und Jugendbücher"/>
    <s v="Kupferberg"/>
    <s v="volume; text"/>
    <x v="760"/>
    <x v="760"/>
    <s v="http://resolver.staatsbibliothek-berlin.de/SBB0000D92D00010000"/>
    <s v="ger"/>
    <s v="1827"/>
    <s v="WegehauptDigital"/>
    <s v="Mainz"/>
    <s v="empty"/>
    <s v="no"/>
  </r>
  <r>
    <x v="597"/>
    <s v="Süß, Gustav; Wagner, Hermann"/>
    <s v="Kinder- und Jugendbücher; Historische Drucke"/>
    <s v="Helmich"/>
    <s v="volume; text"/>
    <x v="761"/>
    <x v="761"/>
    <s v="http://resolver.staatsbibliothek-berlin.de/SBB0000D08600080000"/>
    <s v="ger"/>
    <s v="1855"/>
    <s v="WegehauptDigital"/>
    <s v="Bielefeld"/>
    <s v="https://content.staatsbibliothek-berlin.de/dc/751309451.ocr.zip"/>
    <s v="yes"/>
  </r>
  <r>
    <x v="624"/>
    <s v="Harnisch, Wilhelm; Schröter, J. F."/>
    <s v="Kinder- und Jugendbücher"/>
    <s v="Fleischer"/>
    <s v="volume; text"/>
    <x v="762"/>
    <x v="762"/>
    <s v="http://resolver.staatsbibliothek-berlin.de/SBB0001562B00080000"/>
    <s v="ger"/>
    <s v="1825"/>
    <s v="WegehauptDigital"/>
    <s v="Leipzig"/>
    <s v="empty"/>
    <s v="no"/>
  </r>
  <r>
    <x v="625"/>
    <s v="Comenius, Johannes Amos"/>
    <s v="Kinder- und Jugendbücher"/>
    <s v="Endt"/>
    <s v="volume; text"/>
    <x v="763"/>
    <x v="763"/>
    <s v="http://resolver.staatsbibliothek-berlin.de/SBB0001035F00010000"/>
    <s v="ger"/>
    <s v="1769"/>
    <s v="WegehauptDigital"/>
    <s v="Norimbergae"/>
    <s v="https://content.staatsbibliothek-berlin.de/dc/770184375.ocr.zip"/>
    <s v="yes"/>
  </r>
  <r>
    <x v="446"/>
    <s v="Delbrück, Jules"/>
    <s v="Kinder- und Jugendbücher"/>
    <s v="Borrani"/>
    <s v="volume; text"/>
    <x v="764"/>
    <x v="764"/>
    <s v="http://resolver.staatsbibliothek-berlin.de/SBB00012D7A00010000"/>
    <s v="fre"/>
    <s v="1860"/>
    <s v="WegehauptDigital"/>
    <s v="Paris"/>
    <s v="https://content.staatsbibliothek-berlin.de/dc/771542097.ocr.zip"/>
    <s v="yes"/>
  </r>
  <r>
    <x v="626"/>
    <s v="Harnisch, Wilhelm"/>
    <s v="Kinder- und Jugendbücher"/>
    <s v="Fleischer"/>
    <s v="volume; text"/>
    <x v="765"/>
    <x v="765"/>
    <s v="http://resolver.staatsbibliothek-berlin.de/SBB0001562B000A0000"/>
    <s v="ger"/>
    <s v="1827"/>
    <s v="WegehauptDigital"/>
    <s v="Leipzig"/>
    <s v="empty"/>
    <s v="no"/>
  </r>
  <r>
    <x v="627"/>
    <s v="Pluche, Noël Antoine"/>
    <s v="Kinder- und Jugendbücher; Historische Drucke"/>
    <s v="Monath"/>
    <s v="volume; text"/>
    <x v="766"/>
    <x v="766"/>
    <s v="http://resolver.staatsbibliothek-berlin.de/SBB0000F86600010000"/>
    <s v="ger"/>
    <s v="1760"/>
    <s v="WegehauptDigital"/>
    <s v="Leipzig; Frankfurt"/>
    <s v="empty"/>
    <s v="no"/>
  </r>
  <r>
    <x v="628"/>
    <s v="Blasche, Bernhard Heinrich"/>
    <s v="Kinder- und Jugendbücher"/>
    <s v="Erziehungsanstalt"/>
    <s v="volume; text"/>
    <x v="767"/>
    <x v="767"/>
    <s v="http://resolver.staatsbibliothek-berlin.de/SBB0000EF6000030000"/>
    <s v="ger"/>
    <s v="1801"/>
    <s v="WegehauptDigital"/>
    <s v="Schnepfenthal"/>
    <s v="empty"/>
    <s v="no"/>
  </r>
  <r>
    <x v="629"/>
    <s v="Dufft, J. C."/>
    <s v="Kinder- und Jugendbücher"/>
    <s v="Hartung"/>
    <s v="volume; text"/>
    <x v="768"/>
    <x v="768"/>
    <s v="http://resolver.staatsbibliothek-berlin.de/SBB0001052800040000"/>
    <s v="ger"/>
    <s v="1853"/>
    <s v="WegehauptDigital"/>
    <s v="Leipzig"/>
    <s v="https://content.staatsbibliothek-berlin.de/dc/770545920.ocr.zip"/>
    <s v="yes"/>
  </r>
  <r>
    <x v="610"/>
    <m/>
    <s v="Kinder- und Jugendbücher; Historische Drucke"/>
    <s v="Gide"/>
    <s v="volume; text"/>
    <x v="769"/>
    <x v="769"/>
    <s v="http://resolver.staatsbibliothek-berlin.de/SBB0001034300040000"/>
    <s v="fre"/>
    <s v="1820"/>
    <s v="WegehauptDigital"/>
    <s v="Paris"/>
    <s v="empty"/>
    <s v="no"/>
  </r>
  <r>
    <x v="630"/>
    <s v="Harnisch, Wilhelm; Melish, John"/>
    <s v="Kinder- und Jugendbücher"/>
    <s v="Fleischer"/>
    <s v="volume; text"/>
    <x v="770"/>
    <x v="770"/>
    <s v="http://resolver.staatsbibliothek-berlin.de/SBB0001562B00020000"/>
    <s v="ger"/>
    <s v="1821"/>
    <s v="WegehauptDigital"/>
    <s v="Leipzig"/>
    <s v="empty"/>
    <s v="no"/>
  </r>
  <r>
    <x v="631"/>
    <s v="Rösler, Franz"/>
    <s v="Kinder- und Jugendbücher"/>
    <s v="Hahn"/>
    <s v="volume; text"/>
    <x v="771"/>
    <x v="771"/>
    <s v="http://resolver.staatsbibliothek-berlin.de/SBB0000D77800020000"/>
    <s v="ger"/>
    <s v="1912"/>
    <s v="WegehauptDigital"/>
    <s v="Leipzig"/>
    <s v="https://content.staatsbibliothek-berlin.de/dc/745999409.ocr.zip"/>
    <s v="yes"/>
  </r>
  <r>
    <x v="632"/>
    <s v="Neumann, Gustav Friedrich Ludwig"/>
    <s v="Kinder- und Jugendbücher; Historische Drucke"/>
    <s v="Schultze"/>
    <s v="volume; text"/>
    <x v="772"/>
    <x v="772"/>
    <s v="http://resolver.staatsbibliothek-berlin.de/SBB0000F60C00010000"/>
    <s v="ger"/>
    <s v="1837"/>
    <s v="WegehauptDigital"/>
    <s v="Berlin"/>
    <s v="empty"/>
    <s v="no"/>
  </r>
  <r>
    <x v="633"/>
    <m/>
    <s v="Kinder- und Jugendbücher; Historische Drucke"/>
    <s v="Graß und Barth"/>
    <s v="volume; text"/>
    <x v="773"/>
    <x v="773"/>
    <s v="http://resolver.staatsbibliothek-berlin.de/SBB0000F80F00020000"/>
    <s v="ger"/>
    <s v="1811"/>
    <s v="WegehauptDigital"/>
    <s v="Breslau"/>
    <s v="empty"/>
    <s v="no"/>
  </r>
  <r>
    <x v="634"/>
    <s v="Gey-Heinze, Marie; Marshall, William"/>
    <s v="Kinder- und Jugendbücher"/>
    <s v="Seemann"/>
    <s v="volume; text"/>
    <x v="774"/>
    <x v="774"/>
    <s v="http://resolver.staatsbibliothek-berlin.de/SBB0000D35800020000"/>
    <s v="ger"/>
    <s v="1907"/>
    <s v="WegehauptDigital"/>
    <s v="Leipzig"/>
    <s v="https://content.staatsbibliothek-berlin.de/dc/743875605.ocr.zip"/>
    <s v="yes"/>
  </r>
  <r>
    <x v="615"/>
    <s v="Bertuch, Friedrich Justin"/>
    <s v="Kinder- und Jugendbücher; Historische Drucke"/>
    <s v="Industrie-Comptoir"/>
    <s v="volume; text"/>
    <x v="775"/>
    <x v="775"/>
    <s v="http://resolver.staatsbibliothek-berlin.de/SBB0000EEAF00030000"/>
    <s v="ger"/>
    <s v="1798"/>
    <s v="WegehauptDigital"/>
    <s v="Weimar"/>
    <s v="empty"/>
    <s v="no"/>
  </r>
  <r>
    <x v="597"/>
    <s v="Huth, H.; Süs, H.; Wagner, Hermann"/>
    <s v="Kinder- und Jugendbücher"/>
    <s v="Helmich"/>
    <s v="volume; text"/>
    <x v="776"/>
    <x v="776"/>
    <s v="http://resolver.staatsbibliothek-berlin.de/SBB0000D08600010000"/>
    <s v="ger"/>
    <s v="1885"/>
    <s v="WegehauptDigital"/>
    <s v="Bielefeld"/>
    <s v="https://content.staatsbibliothek-berlin.de/dc/742072193.ocr.zip"/>
    <s v="yes"/>
  </r>
  <r>
    <x v="596"/>
    <s v="Selchow, Felix"/>
    <s v="Kinder- und Jugendbücher"/>
    <s v="Amelang"/>
    <s v="volume; text"/>
    <x v="777"/>
    <x v="777"/>
    <s v="http://resolver.staatsbibliothek-berlin.de/SBB000107C100060000"/>
    <s v="ger"/>
    <s v="1828"/>
    <s v="WegehauptDigital"/>
    <s v="Berlin"/>
    <s v="empty"/>
    <s v="no"/>
  </r>
  <r>
    <x v="635"/>
    <m/>
    <s v="Kinder- und Jugendbücher; Historische Drucke"/>
    <s v="Wasenius"/>
    <s v="volume; text"/>
    <x v="778"/>
    <x v="778"/>
    <s v="http://resolver.staatsbibliothek-berlin.de/SBB0000ED7600020000"/>
    <s v="ger"/>
    <s v="1840"/>
    <s v="WegehauptDigital"/>
    <s v="Helsingfors"/>
    <s v="empty"/>
    <s v="no"/>
  </r>
  <r>
    <x v="636"/>
    <s v="Roth, Richard; Reichenbach, Anton Benedikt"/>
    <s v="Kinder- und Jugendbücher; Historische Drucke"/>
    <s v="Spamer"/>
    <s v="volume; text"/>
    <x v="779"/>
    <x v="779"/>
    <s v="http://resolver.staatsbibliothek-berlin.de/SBB0000D32500010000"/>
    <s v="ger"/>
    <s v="1894"/>
    <s v="WegehauptDigital"/>
    <s v="Leipzig"/>
    <s v="https://content.staatsbibliothek-berlin.de/dc/743686411.ocr.zip"/>
    <s v="yes"/>
  </r>
  <r>
    <x v="597"/>
    <s v="Süs, G.; Wagner, Hermann"/>
    <s v="Kinder- und Jugendbücher"/>
    <s v="Helmich"/>
    <s v="volume; text"/>
    <x v="780"/>
    <x v="780"/>
    <s v="http://resolver.staatsbibliothek-berlin.de/SBB0000D08600060000"/>
    <s v="ger"/>
    <s v="1877"/>
    <s v="WegehauptDigital"/>
    <s v="Bielefeld"/>
    <s v="https://content.staatsbibliothek-berlin.de/dc/742553876.ocr.zip"/>
    <s v="yes"/>
  </r>
  <r>
    <x v="610"/>
    <m/>
    <s v="Kinder- und Jugendbücher; Historische Drucke"/>
    <s v="Gide"/>
    <s v="volume; text"/>
    <x v="781"/>
    <x v="781"/>
    <s v="http://resolver.staatsbibliothek-berlin.de/SBB0001034300060000"/>
    <s v="fre"/>
    <s v="1820"/>
    <s v="WegehauptDigital"/>
    <s v="Paris"/>
    <s v="empty"/>
    <s v="no"/>
  </r>
  <r>
    <x v="637"/>
    <s v="Gressler, F. G. L."/>
    <s v="Kinder- und Jugendbücher; Historische Drucke"/>
    <s v="Schulbuchh. des Thüringer Lehrervereins"/>
    <s v="volume; text"/>
    <x v="782"/>
    <x v="782"/>
    <s v="http://resolver.staatsbibliothek-berlin.de/SBB0000EA9500050000"/>
    <s v="ger"/>
    <s v="1850"/>
    <s v="WegehauptDigital"/>
    <s v="Langensalza"/>
    <s v="https://content.staatsbibliothek-berlin.de/dc/769045324.ocr.zip"/>
    <s v="yes"/>
  </r>
  <r>
    <x v="638"/>
    <s v="Dufft, J. C."/>
    <s v="Kinder- und Jugendbücher"/>
    <s v="Hartung"/>
    <s v="volume; text"/>
    <x v="783"/>
    <x v="783"/>
    <s v="http://resolver.staatsbibliothek-berlin.de/SBB0001052800030000"/>
    <s v="ger"/>
    <s v="1846"/>
    <s v="WegehauptDigital"/>
    <s v="Leipzig"/>
    <s v="empty"/>
    <s v="no"/>
  </r>
  <r>
    <x v="639"/>
    <s v="Kasthofer, Karl"/>
    <s v="Kinder- und Jugendbücher"/>
    <m/>
    <s v="volume; text"/>
    <x v="784"/>
    <x v="784"/>
    <s v="http://resolver.staatsbibliothek-berlin.de/SBB000102C800020000"/>
    <s v="ger"/>
    <s v="1829"/>
    <s v="WegehauptDigital"/>
    <m/>
    <s v="empty"/>
    <s v="no"/>
  </r>
  <r>
    <x v="640"/>
    <s v="Kasthofer, Karl"/>
    <s v="Kinder- und Jugendbücher"/>
    <m/>
    <s v="volume; text"/>
    <x v="785"/>
    <x v="785"/>
    <s v="http://resolver.staatsbibliothek-berlin.de/SBB000102C800010000"/>
    <s v="ger"/>
    <s v="1828"/>
    <s v="WegehauptDigital"/>
    <m/>
    <s v="empty"/>
    <s v="no"/>
  </r>
  <r>
    <x v="597"/>
    <s v="Süs, Gust.; Wagner, Hermann"/>
    <s v="Kinder- und Jugendbücher"/>
    <s v="Helmich"/>
    <s v="volume; text"/>
    <x v="786"/>
    <x v="786"/>
    <s v="http://resolver.staatsbibliothek-berlin.de/SBB0000D08600020000"/>
    <s v="ger"/>
    <s v="1861"/>
    <s v="WegehauptDigital"/>
    <s v="Bielefeld"/>
    <s v="https://content.staatsbibliothek-berlin.de/dc/742086356.ocr.zip"/>
    <s v="yes"/>
  </r>
  <r>
    <x v="303"/>
    <s v="Haufe, Ewald"/>
    <s v="Kinder- und Jugendbücher"/>
    <s v="Enßlin &amp; Laiblin"/>
    <s v="volume; text"/>
    <x v="787"/>
    <x v="787"/>
    <s v="http://resolver.staatsbibliothek-berlin.de/SBB0000D02600020000"/>
    <s v="ger"/>
    <s v="1891"/>
    <s v="WegehauptDigital"/>
    <s v="Reutlingen"/>
    <s v="https://content.staatsbibliothek-berlin.de/dc/741639092.ocr.zip"/>
    <s v="yes"/>
  </r>
  <r>
    <x v="641"/>
    <s v="Wagner, Hermann"/>
    <s v="Kinder- und Jugendbücher; Historische Drucke"/>
    <s v="Flemming"/>
    <s v="volume; text"/>
    <x v="788"/>
    <x v="788"/>
    <s v="http://resolver.staatsbibliothek-berlin.de/SBB0000D21D00040000"/>
    <s v="ger"/>
    <s v="1859"/>
    <s v="WegehauptDigital"/>
    <s v="Glogau"/>
    <s v="https://content.staatsbibliothek-berlin.de/dc/757127320.ocr.zip"/>
    <s v="yes"/>
  </r>
  <r>
    <x v="642"/>
    <s v="Pösche, Hermann"/>
    <s v="Kinder- und Jugendbücher; Historische Drucke"/>
    <s v="Spamer"/>
    <s v="volume; text"/>
    <x v="789"/>
    <x v="789"/>
    <s v="http://resolver.staatsbibliothek-berlin.de/SBB0000D35F00010000"/>
    <s v="ger"/>
    <s v="1881"/>
    <s v="WegehauptDigital"/>
    <s v="Leipzig"/>
    <s v="https://content.staatsbibliothek-berlin.de/dc/743862635.ocr.zip"/>
    <s v="yes"/>
  </r>
  <r>
    <x v="615"/>
    <s v="Caroline Louise &lt; Mecklenburg-Schwerin, Erbprinzessin&gt;; Bertuch, Friedrich Justin"/>
    <s v="Kinder- und Jugendbücher; Historische Drucke"/>
    <s v="Industrie Comptoir"/>
    <s v="volume; text"/>
    <x v="790"/>
    <x v="790"/>
    <s v="http://resolver.staatsbibliothek-berlin.de/SBB0000EEAF00020000"/>
    <s v="fre"/>
    <s v="1803"/>
    <s v="WegehauptDigital"/>
    <s v="Weimar"/>
    <s v="empty"/>
    <s v="no"/>
  </r>
  <r>
    <x v="643"/>
    <s v="A., L. N.; Taillard, Constant; Perrot, A. M.; Blanchard, ..."/>
    <s v="Kinder- und Jugendbücher; Historische Drucke"/>
    <s v="Lelong"/>
    <s v="volume; text"/>
    <x v="791"/>
    <x v="791"/>
    <s v="http://resolver.staatsbibliothek-berlin.de/SBB0001262B00010000"/>
    <s v="fre"/>
    <s v="1821"/>
    <s v="WegehauptDigital"/>
    <s v="Paris"/>
    <s v="empty"/>
    <s v="no"/>
  </r>
  <r>
    <x v="615"/>
    <s v="Bertuch, Friedrich Justin"/>
    <s v="Kinder- und Jugendbücher; Historische Drucke"/>
    <s v="Industrie-Comptoir"/>
    <s v="volume; text"/>
    <x v="792"/>
    <x v="792"/>
    <s v="http://resolver.staatsbibliothek-berlin.de/SBB0000EEAF00060000"/>
    <s v="ger"/>
    <s v="1798"/>
    <s v="WegehauptDigital"/>
    <s v="Weimar"/>
    <s v="empty"/>
    <s v="no"/>
  </r>
  <r>
    <x v="596"/>
    <s v="Selchow, Felix"/>
    <s v="Kinder- und Jugendbücher"/>
    <s v="Amelang"/>
    <s v="volume; text"/>
    <x v="793"/>
    <x v="793"/>
    <s v="http://resolver.staatsbibliothek-berlin.de/SBB000107C100070000"/>
    <s v="ger"/>
    <s v="1828"/>
    <s v="WegehauptDigital"/>
    <s v="Berlin"/>
    <s v="empty"/>
    <s v="no"/>
  </r>
  <r>
    <x v="644"/>
    <s v="Dufft, J. C."/>
    <s v="Kinder- und Jugendbücher"/>
    <s v="Hartung"/>
    <s v="volume; text"/>
    <x v="794"/>
    <x v="794"/>
    <s v="http://resolver.staatsbibliothek-berlin.de/SBB0001052800010000"/>
    <s v="ger"/>
    <s v="1843"/>
    <s v="WegehauptDigital"/>
    <s v="Leipzig"/>
    <s v="empty"/>
    <s v="no"/>
  </r>
  <r>
    <x v="645"/>
    <s v="Grosse, Karl"/>
    <s v="Kinder- und Jugendbücher"/>
    <s v="Schreck"/>
    <s v="volume; text"/>
    <x v="795"/>
    <x v="795"/>
    <s v="http://resolver.staatsbibliothek-berlin.de/SBB00010A0500010000"/>
    <s v="ger"/>
    <s v="1846"/>
    <s v="WegehauptDigital"/>
    <s v="Eilenburg"/>
    <s v="empty"/>
    <s v="no"/>
  </r>
  <r>
    <x v="646"/>
    <s v="Haufe, Ewald"/>
    <s v="Kinder- und Jugendbücher"/>
    <s v="Enßlin &amp; Laiblin"/>
    <s v="volume; text"/>
    <x v="796"/>
    <x v="796"/>
    <s v="http://resolver.staatsbibliothek-berlin.de/SBB0000D02600010000"/>
    <s v="ger"/>
    <s v="1891"/>
    <s v="WegehauptDigital"/>
    <s v="Reutlingen"/>
    <s v="https://content.staatsbibliothek-berlin.de/dc/741503263.ocr.zip"/>
    <s v="yes"/>
  </r>
  <r>
    <x v="647"/>
    <s v="Hoffmann, Joh. Jos. Ign."/>
    <s v="Kinder- und Jugendbücher"/>
    <s v="Kupferberg"/>
    <s v="volume; text"/>
    <x v="797"/>
    <x v="797"/>
    <s v="http://resolver.staatsbibliothek-berlin.de/SBB0000D93100000000"/>
    <s v="ger"/>
    <s v="1827"/>
    <s v="WegehauptDigital"/>
    <s v="Mainz"/>
    <s v="empty"/>
    <s v="no"/>
  </r>
  <r>
    <x v="615"/>
    <s v="Bertuch, Friedrich Justin"/>
    <s v="Kinder- und Jugendbücher; Historische Drucke"/>
    <s v="Industrie-Comptoir"/>
    <s v="volume; text"/>
    <x v="798"/>
    <x v="798"/>
    <s v="http://resolver.staatsbibliothek-berlin.de/SBB0000EEAF00080000"/>
    <s v="ger"/>
    <s v="1795"/>
    <s v="WegehauptDigital"/>
    <s v="Weimar"/>
    <s v="empty"/>
    <s v="no"/>
  </r>
  <r>
    <x v="648"/>
    <s v="Greßler, Friedrich Gustav Ludwig"/>
    <s v="Kinder- und Jugendbücher"/>
    <s v="Schulbuchh. d.Th. L. V."/>
    <s v="volume; text"/>
    <x v="799"/>
    <x v="799"/>
    <s v="http://resolver.staatsbibliothek-berlin.de/SBB0000EA9500070000"/>
    <s v="ger"/>
    <s v="1860"/>
    <s v="WegehauptDigital"/>
    <s v="Langensalza"/>
    <s v="https://content.staatsbibliothek-berlin.de/dc/769113605.ocr.zip"/>
    <s v="yes"/>
  </r>
  <r>
    <x v="649"/>
    <s v="Harnisch, Wilhelm"/>
    <s v="Kinder- und Jugendbücher"/>
    <s v="Fleischer"/>
    <s v="volume; text"/>
    <x v="800"/>
    <x v="800"/>
    <s v="http://resolver.staatsbibliothek-berlin.de/SBB0001562B000E0000"/>
    <s v="ger"/>
    <s v="1831"/>
    <s v="WegehauptDigital"/>
    <s v="Leipzig"/>
    <s v="empty"/>
    <s v="no"/>
  </r>
  <r>
    <x v="593"/>
    <s v="Fabricius, Johann C."/>
    <s v="Kinder- und Jugendbücher; Historische Drucke"/>
    <s v="Jacobäer"/>
    <s v="volume; text"/>
    <x v="801"/>
    <x v="801"/>
    <s v="http://resolver.staatsbibliothek-berlin.de/SBB0000E3C200000000"/>
    <s v="ger"/>
    <s v="1784"/>
    <s v="WegehauptDigital"/>
    <s v="Leipzig"/>
    <s v="empty"/>
    <s v="no"/>
  </r>
  <r>
    <x v="650"/>
    <s v="Pöhlmann, Johann Paul"/>
    <s v="Kinder- und Jugendbücher"/>
    <s v="Palm; Junge"/>
    <s v="volume; text"/>
    <x v="802"/>
    <x v="802"/>
    <s v="http://resolver.staatsbibliothek-berlin.de/SBB0001022400020000"/>
    <s v="ger"/>
    <s v="1804"/>
    <s v="WegehauptDigital"/>
    <s v="Erlangen; [Erlangen]"/>
    <s v="empty"/>
    <s v="no"/>
  </r>
  <r>
    <x v="651"/>
    <s v="Hochstetter, Ch. F.; Gebauer, Christian August"/>
    <s v="Kinder- und Jugendbücher; Historische Drucke"/>
    <s v="Mäcken"/>
    <s v="volume; text"/>
    <x v="803"/>
    <x v="803"/>
    <s v="http://resolver.staatsbibliothek-berlin.de/SBB0000F8B600010000"/>
    <s v="ger"/>
    <s v="1849"/>
    <s v="WegehauptDigital"/>
    <s v="Reutlingen"/>
    <s v="empty"/>
    <s v="no"/>
  </r>
  <r>
    <x v="652"/>
    <s v="Wünsch, Christian Ernst"/>
    <s v="Historische Drucke"/>
    <s v="Breitkopf"/>
    <s v="volume; text"/>
    <x v="804"/>
    <x v="804"/>
    <s v="http://resolver.staatsbibliothek-berlin.de/SBB0000DBC600020000"/>
    <s v="ger"/>
    <s v="1779"/>
    <s v="WegehauptDigital"/>
    <s v="Leipzig"/>
    <s v="empty"/>
    <s v="no"/>
  </r>
  <r>
    <x v="653"/>
    <s v="Hauer, Heinrich"/>
    <s v="Kinder- und Jugendbücher; Historische Drucke"/>
    <s v="Ernst"/>
    <s v="volume; text"/>
    <x v="805"/>
    <x v="805"/>
    <s v="http://resolver.staatsbibliothek-berlin.de/SBB0001263000040000"/>
    <s v="ger"/>
    <s v="1824"/>
    <s v="WegehauptDigital"/>
    <s v="Quedlinburg"/>
    <s v="empty"/>
    <s v="no"/>
  </r>
  <r>
    <x v="641"/>
    <s v="Hasse, Ernst; Wagner, Hermann"/>
    <s v="Kinder- und Jugendbücher; Historische Drucke"/>
    <s v="Flemming"/>
    <s v="volume; text"/>
    <x v="806"/>
    <x v="806"/>
    <s v="http://resolver.staatsbibliothek-berlin.de/SBB0000D21D00030000"/>
    <s v="ger"/>
    <s v="1879"/>
    <s v="WegehauptDigital"/>
    <s v="Glogau"/>
    <s v="https://content.staatsbibliothek-berlin.de/dc/746056303.ocr.zip"/>
    <s v="yes"/>
  </r>
  <r>
    <x v="653"/>
    <s v="Hauer, Heinrich"/>
    <s v="Kinder- und Jugendbücher; Historische Drucke"/>
    <s v="Ernst"/>
    <s v="volume; text"/>
    <x v="807"/>
    <x v="807"/>
    <s v="http://resolver.staatsbibliothek-berlin.de/SBB0001263000010000"/>
    <s v="ger"/>
    <s v="1824"/>
    <s v="WegehauptDigital"/>
    <s v="Quedlinburg"/>
    <s v="empty"/>
    <s v="no"/>
  </r>
  <r>
    <x v="597"/>
    <s v="Süs, G.; Wagner, Hermann"/>
    <s v="Kinder- und Jugendbücher"/>
    <s v="Helmich"/>
    <s v="volume; text"/>
    <x v="808"/>
    <x v="808"/>
    <s v="http://resolver.staatsbibliothek-berlin.de/SBB0000D08600030000"/>
    <s v="ger"/>
    <s v="1862"/>
    <s v="WegehauptDigital"/>
    <s v="Bielefeld"/>
    <s v="https://content.staatsbibliothek-berlin.de/dc/742088790.ocr.zip"/>
    <s v="yes"/>
  </r>
  <r>
    <x v="654"/>
    <m/>
    <s v="Kinder- und Jugendbücher"/>
    <s v="F. Schreiber"/>
    <s v="volume; text"/>
    <x v="809"/>
    <x v="809"/>
    <s v="http://resolver.staatsbibliothek-berlin.de/SBB0000D22A00010000"/>
    <s v="ger"/>
    <s v="1912"/>
    <s v="WegehauptDigital"/>
    <s v="Esslingen [u.a.]"/>
    <s v="https://content.staatsbibliothek-berlin.de/dc/742570010.ocr.zip"/>
    <s v="yes"/>
  </r>
  <r>
    <x v="655"/>
    <s v="Hochstetter, Christian Ferdinand; Rebau, Heinrich"/>
    <s v="Kinder- und Jugendbücher; Historische Drucke"/>
    <s v="Mäcken"/>
    <s v="volume; text"/>
    <x v="810"/>
    <x v="810"/>
    <s v="http://resolver.staatsbibliothek-berlin.de/SBB0000F8B600030000"/>
    <s v="ger"/>
    <s v="1840"/>
    <s v="WegehauptDigital"/>
    <s v="Reutlingen"/>
    <s v="empty"/>
    <s v="no"/>
  </r>
  <r>
    <x v="656"/>
    <s v="Glatz, Jacob"/>
    <s v="Kinder- und Jugendbücher"/>
    <s v="Bureau für Litteratur"/>
    <s v="volume; text"/>
    <x v="811"/>
    <x v="811"/>
    <s v="http://resolver.staatsbibliothek-berlin.de/SBB0001566600030000"/>
    <s v="ger"/>
    <s v="1803"/>
    <s v="WegehauptDigital"/>
    <s v="Fürth"/>
    <s v="empty"/>
    <s v="no"/>
  </r>
  <r>
    <x v="610"/>
    <m/>
    <s v="Kinder- und Jugendbücher; Historische Drucke"/>
    <s v="Gide"/>
    <s v="volume; text"/>
    <x v="812"/>
    <x v="812"/>
    <s v="http://resolver.staatsbibliothek-berlin.de/SBB0001034300070000"/>
    <s v="fre"/>
    <s v="1820"/>
    <s v="WegehauptDigital"/>
    <s v="Paris"/>
    <s v="empty"/>
    <s v="no"/>
  </r>
  <r>
    <x v="634"/>
    <s v="Flinzer, Fedor; Marshall, William"/>
    <s v="Kinder- und Jugendbücher"/>
    <s v="Seemann"/>
    <s v="volume; text"/>
    <x v="813"/>
    <x v="813"/>
    <s v="http://resolver.staatsbibliothek-berlin.de/SBB0000D35800010000"/>
    <s v="ger"/>
    <s v="1908"/>
    <s v="WegehauptDigital"/>
    <s v="Leipzig"/>
    <s v="https://content.staatsbibliothek-berlin.de/dc/743857429.ocr.zip"/>
    <s v="yes"/>
  </r>
  <r>
    <x v="633"/>
    <m/>
    <s v="Kinder- und Jugendbücher; Historische Drucke"/>
    <s v="Graß und Barth"/>
    <s v="volume; text"/>
    <x v="814"/>
    <x v="814"/>
    <s v="http://resolver.staatsbibliothek-berlin.de/SBB0000F80F00010000"/>
    <s v="ger"/>
    <s v="1811"/>
    <s v="WegehauptDigital"/>
    <s v="Breslau"/>
    <s v="empty"/>
    <s v="no"/>
  </r>
  <r>
    <x v="657"/>
    <s v="Humboldt, Alexander"/>
    <s v="Kinder- und Jugendbücher; Historische Drucke"/>
    <s v="Vollmer"/>
    <s v="volume; text"/>
    <x v="815"/>
    <x v="815"/>
    <s v="http://resolver.staatsbibliothek-berlin.de/SBB00010AA800030000"/>
    <s v="ger"/>
    <s v="1805"/>
    <s v="WegehauptDigital"/>
    <s v="Altona; Hamburg"/>
    <s v="empty"/>
    <s v="no"/>
  </r>
  <r>
    <x v="658"/>
    <s v="Harnisch, Wilhelm"/>
    <s v="Kinder- und Jugendbücher"/>
    <s v="Fleischer"/>
    <s v="volume; text"/>
    <x v="816"/>
    <x v="816"/>
    <s v="http://resolver.staatsbibliothek-berlin.de/SBB0001562B00040000"/>
    <s v="ger"/>
    <s v="1823"/>
    <s v="WegehauptDigital"/>
    <s v="Leipzig"/>
    <s v="empty"/>
    <s v="no"/>
  </r>
  <r>
    <x v="659"/>
    <s v="Gräfe, Heinrich; Naumann, Johann Friedrich"/>
    <s v="Kinder- und Jugendbücher"/>
    <s v="Reichart"/>
    <s v="volume; text"/>
    <x v="817"/>
    <x v="817"/>
    <s v="http://resolver.staatsbibliothek-berlin.de/SBB0001039A00030000"/>
    <s v="ger"/>
    <s v="1838"/>
    <s v="WegehauptDigital"/>
    <s v="Eisleben [u.a.]"/>
    <s v="empty"/>
    <s v="no"/>
  </r>
  <r>
    <x v="660"/>
    <s v="Hochstetter, Ch. F.; Dertinger, Ernst; Gebauer, Christian August"/>
    <s v="Kinder- und Jugendbücher; Historische Drucke"/>
    <s v="Mäcken"/>
    <s v="volume; text"/>
    <x v="818"/>
    <x v="818"/>
    <s v="http://resolver.staatsbibliothek-berlin.de/SBB0000F8B600020000"/>
    <s v="ger"/>
    <s v="1849"/>
    <s v="WegehauptDigital"/>
    <s v="Reutlingen"/>
    <s v="empty"/>
    <s v="no"/>
  </r>
  <r>
    <x v="596"/>
    <s v="Selchow, Felix"/>
    <s v="Kinder- und Jugendbücher; Historische Drucke"/>
    <s v="Amelang"/>
    <s v="volume; text"/>
    <x v="819"/>
    <x v="819"/>
    <s v="http://resolver.staatsbibliothek-berlin.de/SBB000107C100040000"/>
    <s v="ger"/>
    <s v="1822"/>
    <s v="WegehauptDigital"/>
    <s v="Berlin"/>
    <s v="empty"/>
    <s v="no"/>
  </r>
  <r>
    <x v="661"/>
    <s v="Schulz, Christian"/>
    <s v="Kinder- und Jugendbücher; Historische Drucke"/>
    <s v="Breitkopf"/>
    <s v="volume; text"/>
    <x v="820"/>
    <x v="820"/>
    <s v="http://resolver.staatsbibliothek-berlin.de/SBB0000D86900030000"/>
    <s v="ger"/>
    <s v="1794"/>
    <s v="WegehauptDigital"/>
    <s v="Leipzig"/>
    <s v="empty"/>
    <s v="no"/>
  </r>
  <r>
    <x v="662"/>
    <s v="Funke, C. Ph."/>
    <s v="Kinder- und Jugendbücher"/>
    <s v="Haas"/>
    <s v="volume; text"/>
    <x v="821"/>
    <x v="821"/>
    <s v="http://resolver.staatsbibliothek-berlin.de/SBB0000DBA900010000"/>
    <s v="ger"/>
    <s v="1812"/>
    <s v="WegehauptDigital"/>
    <s v="Wien"/>
    <s v="empty"/>
    <s v="no"/>
  </r>
  <r>
    <x v="663"/>
    <s v="Humboldt, Alexander"/>
    <s v="Kinder- und Jugendbücher; Historische Drucke"/>
    <s v="Vollmer"/>
    <s v="volume; text"/>
    <x v="822"/>
    <x v="822"/>
    <s v="http://resolver.staatsbibliothek-berlin.de/SBB00010AA800050000"/>
    <s v="ger"/>
    <s v="1805"/>
    <s v="WegehauptDigital"/>
    <s v="Hamburg; Altona"/>
    <s v="empty"/>
    <s v="no"/>
  </r>
  <r>
    <x v="664"/>
    <s v="Wagner, Hermann; Votteler, C."/>
    <s v="Kinder- und Jugendbücher"/>
    <s v="Schreiber"/>
    <s v="volume; text"/>
    <x v="823"/>
    <x v="823"/>
    <s v="http://resolver.staatsbibliothek-berlin.de/SBB0000D4B200030000"/>
    <s v="ger"/>
    <s v="1870"/>
    <s v="WegehauptDigital"/>
    <s v="Eßlingen"/>
    <s v="https://content.staatsbibliothek-berlin.de/dc/744047501.ocr.zip"/>
    <s v="yes"/>
  </r>
  <r>
    <x v="615"/>
    <s v="Bertuch, Friedrich Justin"/>
    <s v="Kinder- und Jugendbücher; Historische Drucke"/>
    <s v="Industrie-Comptoir"/>
    <s v="volume; text"/>
    <x v="824"/>
    <x v="824"/>
    <s v="http://resolver.staatsbibliothek-berlin.de/SBB0000EEAF00070000"/>
    <s v="ger"/>
    <s v="1792"/>
    <s v="WegehauptDigital"/>
    <s v="Weimar"/>
    <s v="empty"/>
    <s v="no"/>
  </r>
  <r>
    <x v="665"/>
    <s v="Gressler, Friedrich Gustav Ludwig"/>
    <s v="Kinder- und Jugendbücher; Historische Drucke"/>
    <s v="Schulbuchh. des Thüringer Lehrervereins"/>
    <s v="volume; text"/>
    <x v="825"/>
    <x v="825"/>
    <s v="http://resolver.staatsbibliothek-berlin.de/SBB0000EA9500010000"/>
    <s v="ger"/>
    <s v="1850"/>
    <s v="WegehauptDigital"/>
    <s v="Langensalza"/>
    <s v="https://content.staatsbibliothek-berlin.de/dc/756441307.ocr.zip"/>
    <s v="yes"/>
  </r>
  <r>
    <x v="628"/>
    <s v="Blasche, Bernhard Heinrich"/>
    <s v="Kinder- und Jugendbücher"/>
    <s v="Erziehungsanstalt"/>
    <s v="volume; text"/>
    <x v="826"/>
    <x v="826"/>
    <s v="http://resolver.staatsbibliothek-berlin.de/SBB0000EF6000040000"/>
    <s v="ger"/>
    <s v="1801"/>
    <s v="WegehauptDigital"/>
    <s v="Schnepfenthal"/>
    <s v="empty"/>
    <s v="no"/>
  </r>
  <r>
    <x v="666"/>
    <s v="Leske, Marie"/>
    <s v="Kinder- und Jugendbücher"/>
    <s v="Spamer"/>
    <s v="monograph; text"/>
    <x v="827"/>
    <x v="827"/>
    <s v="http://resolver.staatsbibliothek-berlin.de/SBB0000D67200000000"/>
    <s v="ger"/>
    <s v="1865"/>
    <s v="WegehauptDigital"/>
    <s v="Leipzig"/>
    <s v="https://content.staatsbibliothek-berlin.de/dc/745232752.ocr.zip"/>
    <s v="yes"/>
  </r>
  <r>
    <x v="290"/>
    <s v="Emsmann, H.; Dammer, O."/>
    <s v="Kinder- und Jugendbücher"/>
    <s v="Velhagen &amp; Klasing"/>
    <s v="monograph; text"/>
    <x v="828"/>
    <x v="828"/>
    <s v="http://resolver.staatsbibliothek-berlin.de/SBB0000D81200000000"/>
    <s v="ger"/>
    <s v="1881"/>
    <s v="WegehauptDigital"/>
    <s v="Bielefeld [u.a.]"/>
    <s v="https://content.staatsbibliothek-berlin.de/dc/746141734.ocr.zip"/>
    <s v="yes"/>
  </r>
  <r>
    <x v="667"/>
    <s v="Braun, Richard"/>
    <s v="Kinder- und Jugendbücher"/>
    <m/>
    <s v="monograph; text"/>
    <x v="829"/>
    <x v="829"/>
    <s v="http://resolver.staatsbibliothek-berlin.de/SBB0001057B00000000"/>
    <s v="ger"/>
    <s v="1900"/>
    <s v="WegehauptDigital"/>
    <s v="Stettin"/>
    <s v="https://content.staatsbibliothek-berlin.de/dc/770576176.ocr.zip"/>
    <s v="yes"/>
  </r>
  <r>
    <x v="570"/>
    <s v="Dietrich, Fr."/>
    <s v="Kinder- und Jugendbücher; Historische Drucke"/>
    <s v="Thomas; Teubner"/>
    <s v="monograph; text"/>
    <x v="830"/>
    <x v="830"/>
    <s v="http://resolver.staatsbibliothek-berlin.de/SBB0000F95900000000"/>
    <s v="ger"/>
    <s v="1851"/>
    <s v="WegehauptDigital"/>
    <s v="Leipzig; Leipzig"/>
    <s v="https://content.staatsbibliothek-berlin.de/dc/769377319.ocr.zip"/>
    <s v="yes"/>
  </r>
  <r>
    <x v="668"/>
    <s v="Gebauer, Carl Eduard"/>
    <s v="Kinder- und Jugendbücher"/>
    <s v="Türk"/>
    <s v="monograph; text"/>
    <x v="831"/>
    <x v="831"/>
    <s v="http://resolver.staatsbibliothek-berlin.de/SBB00010A5300000000"/>
    <s v="ger"/>
    <s v="1852"/>
    <s v="WegehauptDigital"/>
    <s v="Dresden"/>
    <s v="https://content.staatsbibliothek-berlin.de/dc/771005121.ocr.zip"/>
    <s v="yes"/>
  </r>
  <r>
    <x v="669"/>
    <s v="Wagner, Hermann"/>
    <s v="Kinder- und Jugendbücher"/>
    <s v="Spamer"/>
    <s v="monograph; text"/>
    <x v="832"/>
    <x v="832"/>
    <s v="http://resolver.staatsbibliothek-berlin.de/SBB0000D7C000000000"/>
    <s v="ger"/>
    <s v="1864"/>
    <s v="WegehauptDigital"/>
    <s v="Leipzig"/>
    <s v="https://content.staatsbibliothek-berlin.de/dc/74602598X.ocr.zip"/>
    <s v="yes"/>
  </r>
  <r>
    <x v="670"/>
    <s v="Hoffmann, Franz"/>
    <s v="Kinder- und Jugendbücher"/>
    <s v="Stoppani"/>
    <s v="monograph; text"/>
    <x v="833"/>
    <x v="833"/>
    <s v="http://resolver.staatsbibliothek-berlin.de/SBB0001560F00000000"/>
    <s v="ger"/>
    <s v="1860"/>
    <s v="WegehauptDigital"/>
    <s v="Stuttgart"/>
    <s v="https://content.staatsbibliothek-berlin.de/dc/781610877.ocr.zip"/>
    <s v="yes"/>
  </r>
  <r>
    <x v="671"/>
    <s v="Lutz, Karl G.; Berge, Friedrich"/>
    <s v="Kinder- und Jugendbücher; Historische Drucke"/>
    <s v="Loewe"/>
    <s v="monograph; text"/>
    <x v="834"/>
    <x v="834"/>
    <s v="http://resolver.staatsbibliothek-berlin.de/SBB0000D25100000000"/>
    <s v="ger"/>
    <s v="1889"/>
    <s v="WegehauptDigital"/>
    <s v="Stuttgart [u.a.]"/>
    <s v="https://content.staatsbibliothek-berlin.de/dc/742584038.ocr.zip"/>
    <s v="yes"/>
  </r>
  <r>
    <x v="672"/>
    <s v="Zemp, L.; Egli, Bernard; Rietsch, Nikolaus"/>
    <s v="Kinder- und Jugendbücher"/>
    <s v="Anich"/>
    <s v="monograph; text"/>
    <x v="835"/>
    <x v="835"/>
    <s v="http://resolver.staatsbibliothek-berlin.de/SBB00010A5500000000"/>
    <s v="ger"/>
    <s v="1828"/>
    <s v="WegehauptDigital"/>
    <s v="Luzern"/>
    <s v="empty"/>
    <s v="no"/>
  </r>
  <r>
    <x v="673"/>
    <s v="Bergold, Curt; Woldt, Richard"/>
    <s v="Kinder- und Jugendbücher; Historische Drucke"/>
    <s v="Kaden"/>
    <s v="monograph; text"/>
    <x v="836"/>
    <x v="836"/>
    <s v="http://resolver.staatsbibliothek-berlin.de/SBB0000EBC000000000"/>
    <s v="ger"/>
    <s v="1910"/>
    <s v="WegehauptDigital"/>
    <s v="Dresden"/>
    <s v="https://content.staatsbibliothek-berlin.de/dc/75668742X.ocr.zip"/>
    <s v="yes"/>
  </r>
  <r>
    <x v="674"/>
    <s v="Püschel, Paul"/>
    <s v="Kinder- und Jugendbücher; Historische Drucke"/>
    <s v="Baensch"/>
    <s v="monograph; text"/>
    <x v="837"/>
    <x v="837"/>
    <s v="http://resolver.staatsbibliothek-berlin.de/SBB0001070700000000"/>
    <s v="ger"/>
    <s v="1908"/>
    <s v="WegehauptDigital"/>
    <s v="Dresden"/>
    <s v="https://content.staatsbibliothek-berlin.de/dc/770852165.ocr.zip"/>
    <s v="yes"/>
  </r>
  <r>
    <x v="675"/>
    <s v="Meyer, Richard; Faraday, Michael"/>
    <s v="Kinder- und Jugendbücher"/>
    <s v="Oppenheim"/>
    <s v="monograph; text"/>
    <x v="838"/>
    <x v="838"/>
    <s v="http://resolver.staatsbibliothek-berlin.de/SBB0000CF5400000000"/>
    <s v="ger"/>
    <s v="1883"/>
    <s v="WegehauptDigital"/>
    <s v="Berlin"/>
    <s v="https://content.staatsbibliothek-berlin.de/dc/741220075.ocr.zip"/>
    <s v="yes"/>
  </r>
  <r>
    <x v="676"/>
    <s v="Scheid, Karl"/>
    <s v="Kinder- und Jugendbücher"/>
    <s v="Teubner"/>
    <s v="monograph; text"/>
    <x v="839"/>
    <x v="839"/>
    <s v="http://resolver.staatsbibliothek-berlin.de/SBB0000D05400000000"/>
    <s v="ger"/>
    <s v="1908"/>
    <s v="WegehauptDigital"/>
    <s v="Leipzig; Berlin"/>
    <s v="https://content.staatsbibliothek-berlin.de/dc/741711567.ocr.zip"/>
    <s v="yes"/>
  </r>
  <r>
    <x v="677"/>
    <m/>
    <s v="Kinder- und Jugendbücher"/>
    <s v="Campe"/>
    <s v="monograph; text"/>
    <x v="840"/>
    <x v="840"/>
    <s v="http://resolver.staatsbibliothek-berlin.de/SBB0001033A00000000"/>
    <s v="ger"/>
    <s v="1810"/>
    <s v="WegehauptDigital"/>
    <s v="Nürnberg"/>
    <s v="empty"/>
    <s v="no"/>
  </r>
  <r>
    <x v="172"/>
    <s v="Lippold, G. H. C.; Funke, C. Ph."/>
    <s v="Kinder- und Jugendbücher"/>
    <s v="Kummer"/>
    <s v="monograph; text"/>
    <x v="841"/>
    <x v="841"/>
    <s v="http://resolver.staatsbibliothek-berlin.de/SBB0000F83E00000000"/>
    <s v="ger"/>
    <s v="1834"/>
    <s v="WegehauptDigital"/>
    <s v="Leipzig"/>
    <s v="empty"/>
    <s v="no"/>
  </r>
  <r>
    <x v="678"/>
    <s v="Rockstroh, H."/>
    <s v="Kinder- und Jugendbücher; Historische Drucke"/>
    <s v="Cnobloch"/>
    <s v="monograph; text"/>
    <x v="842"/>
    <x v="842"/>
    <s v="http://resolver.staatsbibliothek-berlin.de/SBB0000F2BA00000000"/>
    <s v="ger"/>
    <s v="1824"/>
    <s v="WegehauptDigital"/>
    <s v="Leipzig"/>
    <s v="empty"/>
    <s v="no"/>
  </r>
  <r>
    <x v="679"/>
    <s v="Dahms, P."/>
    <s v="Kinder- und Jugendbücher; Historische Drucke"/>
    <s v="Teubner"/>
    <s v="monograph; text"/>
    <x v="843"/>
    <x v="843"/>
    <s v="http://resolver.staatsbibliothek-berlin.de/SBB0000CFB600000000"/>
    <s v="ger"/>
    <s v="1911"/>
    <s v="WegehauptDigital"/>
    <s v="Leipzig [u.a.]"/>
    <s v="https://content.staatsbibliothek-berlin.de/dc/741302233.ocr.zip"/>
    <s v="yes"/>
  </r>
  <r>
    <x v="172"/>
    <s v="Lippold, G. H. C.; Funke, C. Ph."/>
    <s v="Kinder- und Jugendbücher"/>
    <s v="Kummer"/>
    <s v="monograph; text"/>
    <x v="844"/>
    <x v="844"/>
    <s v="http://resolver.staatsbibliothek-berlin.de/SBB0000F83B00000000"/>
    <s v="ger"/>
    <s v="1830"/>
    <s v="WegehauptDigital"/>
    <s v="Leipzig"/>
    <s v="empty"/>
    <s v="no"/>
  </r>
  <r>
    <x v="680"/>
    <s v="Zeller, Karl August"/>
    <s v="Kinder- und Jugendbücher; Historische Drucke"/>
    <s v="Literatur-Comptoir"/>
    <s v="monograph; text"/>
    <x v="845"/>
    <x v="845"/>
    <s v="http://resolver.staatsbibliothek-berlin.de/SBB0000E52A00000000"/>
    <s v="ger"/>
    <s v="1840"/>
    <s v="WegehauptDigital"/>
    <s v="Stuttgart"/>
    <s v="empty"/>
    <s v="no"/>
  </r>
  <r>
    <x v="681"/>
    <s v="Schröder, W.; Müller, Ad.; Lütke, A.; Brüning, Christian Johann Edmund"/>
    <s v="Kinder- und Jugendbücher; Historische Drucke"/>
    <s v="Schultze"/>
    <s v="monograph; text"/>
    <x v="846"/>
    <x v="846"/>
    <s v="http://resolver.staatsbibliothek-berlin.de/SBB0000D36600000000"/>
    <s v="ger"/>
    <s v="1905"/>
    <s v="WegehauptDigital"/>
    <s v="Dresden"/>
    <s v="https://content.staatsbibliothek-berlin.de/dc/743867688.ocr.zip"/>
    <s v="yes"/>
  </r>
  <r>
    <x v="682"/>
    <s v="Becker, Karl"/>
    <s v="Kinder- und Jugendbücher"/>
    <s v="Richter"/>
    <s v="monograph; text"/>
    <x v="847"/>
    <x v="847"/>
    <s v="http://resolver.staatsbibliothek-berlin.de/SBB0001055F00000000"/>
    <s v="ger"/>
    <s v="1835"/>
    <s v="WegehauptDigital"/>
    <s v="Breslau"/>
    <s v="empty"/>
    <s v="no"/>
  </r>
  <r>
    <x v="189"/>
    <s v="Fleischmann, F.; Jerrer, Georg Ludwig"/>
    <s v="Kinder- und Jugendbücher; Historische Drucke"/>
    <s v="Campe"/>
    <s v="monograph; text"/>
    <x v="848"/>
    <x v="848"/>
    <s v="http://resolver.staatsbibliothek-berlin.de/SBB0001033E00000000"/>
    <s v="ger"/>
    <s v="1821"/>
    <s v="WegehauptDigital"/>
    <s v="Nürnberg"/>
    <s v="empty"/>
    <s v="no"/>
  </r>
  <r>
    <x v="683"/>
    <s v="Sutermeister, Otto"/>
    <s v="Kinder- und Jugendbücher"/>
    <s v="E. Sutermeister [usw.]"/>
    <s v="monograph; text"/>
    <x v="849"/>
    <x v="849"/>
    <s v="http://resolver.staatsbibliothek-berlin.de/SBB0000D6FF00000000"/>
    <s v="ger"/>
    <s v="1903"/>
    <s v="WegehauptDigital"/>
    <s v="Bern"/>
    <s v="https://content.staatsbibliothek-berlin.de/dc/745600476.ocr.zip"/>
    <s v="yes"/>
  </r>
  <r>
    <x v="684"/>
    <s v="Klumpp, Friedrich Wilhelm; Guts-Muths, J. C. F."/>
    <s v="Kinder- und Jugendbücher; Historische Drucke"/>
    <s v="Hoffmann"/>
    <s v="monograph; text"/>
    <x v="850"/>
    <x v="850"/>
    <s v="http://resolver.staatsbibliothek-berlin.de/SBB0000EE4E00000000"/>
    <s v="ger"/>
    <s v="1845"/>
    <s v="WegehauptDigital"/>
    <s v="Stuttgart"/>
    <s v="empty"/>
    <s v="no"/>
  </r>
  <r>
    <x v="685"/>
    <s v="Lutz, Karl G."/>
    <s v="Historische Drucke"/>
    <s v="Sprösser &amp; Nägele"/>
    <s v="monograph; text"/>
    <x v="851"/>
    <x v="851"/>
    <s v="http://resolver.staatsbibliothek-berlin.de/SBB0000D14F00000000"/>
    <s v="ger"/>
    <s v="1899"/>
    <s v="WegehauptDigital"/>
    <s v="Stuttgart"/>
    <s v="https://content.staatsbibliothek-berlin.de/dc/742424677.ocr.zip"/>
    <s v="yes"/>
  </r>
  <r>
    <x v="686"/>
    <s v="Goßlar, Stephanie"/>
    <s v="Kinder- und Jugendbücher; Historische Drucke"/>
    <s v="Schriftenvertriebsanst."/>
    <s v="monograph; text"/>
    <x v="852"/>
    <x v="852"/>
    <s v="http://resolver.staatsbibliothek-berlin.de/SBB0001021A00000000"/>
    <s v="ger"/>
    <s v="1900"/>
    <s v="WegehauptDigital"/>
    <s v="Berlin"/>
    <s v="https://content.staatsbibliothek-berlin.de/dc/769904386.ocr.zip"/>
    <s v="yes"/>
  </r>
  <r>
    <x v="687"/>
    <s v="Krieger, Otto"/>
    <s v="Kinder- und Jugendbücher; Historische Drucke"/>
    <s v="Quelle &amp; Meyer"/>
    <s v="monograph; text"/>
    <x v="853"/>
    <x v="853"/>
    <s v="http://resolver.staatsbibliothek-berlin.de/SBB0000D17700000000"/>
    <s v="ger"/>
    <s v="1913"/>
    <s v="WegehauptDigital"/>
    <s v="Leipzig"/>
    <s v="https://content.staatsbibliothek-berlin.de/dc/74244239X.ocr.zip"/>
    <s v="yes"/>
  </r>
  <r>
    <x v="688"/>
    <s v="Scholz, Franz Paul"/>
    <s v="Kinder- und Jugendbücher; Historische Drucke"/>
    <s v="Barth &amp; Hamberger"/>
    <s v="monograph; text"/>
    <x v="854"/>
    <x v="854"/>
    <s v="http://resolver.staatsbibliothek-berlin.de/SBB0000E1B100000000"/>
    <s v="ger"/>
    <s v="1801"/>
    <s v="WegehauptDigital"/>
    <s v="Breslau"/>
    <s v="empty"/>
    <s v="no"/>
  </r>
  <r>
    <x v="689"/>
    <s v="Beumer, Philipp Jacob"/>
    <s v="Kinder- und Jugendbücher; Historische Drucke"/>
    <s v="Bagel"/>
    <s v="monograph; text"/>
    <x v="855"/>
    <x v="855"/>
    <s v="http://resolver.staatsbibliothek-berlin.de/SBB0000D36300000000"/>
    <s v="ger"/>
    <s v="1861"/>
    <s v="WegehauptDigital"/>
    <s v="Wesel"/>
    <s v="https://content.staatsbibliothek-berlin.de/dc/743865790.ocr.zip"/>
    <s v="yes"/>
  </r>
  <r>
    <x v="690"/>
    <s v="Dannmeyer, Carl Heinrich"/>
    <s v="Kinder- und Jugendbücher; Historische Drucke"/>
    <s v="Janssen"/>
    <s v="monograph; text"/>
    <x v="856"/>
    <x v="856"/>
    <s v="http://resolver.staatsbibliothek-berlin.de/SBB0000D85D00000000"/>
    <s v="ger"/>
    <s v="1908"/>
    <s v="WegehauptDigital"/>
    <s v="Hamburg"/>
    <s v="https://content.staatsbibliothek-berlin.de/dc/746242123.ocr.zip"/>
    <s v="yes"/>
  </r>
  <r>
    <x v="691"/>
    <s v="Schwindrazheim, Oskar; Kraepelin, Karl"/>
    <s v="Kinder- und Jugendbücher"/>
    <s v="Teubner"/>
    <s v="monograph; text"/>
    <x v="857"/>
    <x v="857"/>
    <s v="http://resolver.staatsbibliothek-berlin.de/SBB0000D21800000000"/>
    <s v="ger"/>
    <s v="1911"/>
    <s v="WegehauptDigital"/>
    <s v="Berlin; Leipzig"/>
    <s v="https://content.staatsbibliothek-berlin.de/dc/742561984.ocr.zip"/>
    <s v="yes"/>
  </r>
  <r>
    <x v="692"/>
    <m/>
    <s v="Kinder- und Jugendbücher"/>
    <s v="Riese"/>
    <s v="monograph; text"/>
    <x v="858"/>
    <x v="858"/>
    <s v="http://resolver.staatsbibliothek-berlin.de/SBB0000D57200000000"/>
    <s v="ger"/>
    <s v="1870"/>
    <s v="WegehauptDigital"/>
    <s v="Berlin"/>
    <s v="https://content.staatsbibliothek-berlin.de/dc/74489056X.ocr.zip"/>
    <s v="yes"/>
  </r>
  <r>
    <x v="693"/>
    <m/>
    <s v="Kinder- und Jugendbücher"/>
    <s v="Nitzschke"/>
    <s v="monograph; text"/>
    <x v="859"/>
    <x v="859"/>
    <s v="http://resolver.staatsbibliothek-berlin.de/SBB0001021300000000"/>
    <s v="ger"/>
    <s v="1860"/>
    <s v="WegehauptDigital"/>
    <s v="Stuttgart"/>
    <s v="https://content.staatsbibliothek-berlin.de/dc/769901565.ocr.zip"/>
    <s v="yes"/>
  </r>
  <r>
    <x v="694"/>
    <s v="Taylor, Isaac"/>
    <s v="Kinder- und Jugendbücher"/>
    <s v="Andrus"/>
    <s v="monograph; text"/>
    <x v="860"/>
    <x v="860"/>
    <s v="http://resolver.staatsbibliothek-berlin.de/SBB00010A8900000000"/>
    <s v="eng"/>
    <s v="1830"/>
    <s v="WegehauptDigital"/>
    <s v="Hartford"/>
    <s v="empty"/>
    <s v="no"/>
  </r>
  <r>
    <x v="695"/>
    <s v="Kohl, Friedrich; Luckenbacher, Franz"/>
    <s v="Kinder- und Jugendbücher; Historische Drucke"/>
    <s v="Spamer"/>
    <s v="monograph; text"/>
    <x v="861"/>
    <x v="861"/>
    <s v="http://resolver.staatsbibliothek-berlin.de/SBB0000D79400000000"/>
    <s v="ger"/>
    <s v="1865"/>
    <s v="WegehauptDigital"/>
    <s v="Leipzig"/>
    <s v="https://content.staatsbibliothek-berlin.de/dc/745866867.ocr.zip"/>
    <s v="yes"/>
  </r>
  <r>
    <x v="696"/>
    <s v="Liebholdt, Christian"/>
    <s v="Kinder- und Jugendbücher"/>
    <s v="Weik"/>
    <s v="monograph; text"/>
    <x v="862"/>
    <x v="862"/>
    <s v="http://resolver.staatsbibliothek-berlin.de/SBB0001546D00000000"/>
    <s v="ger"/>
    <s v="1850"/>
    <s v="WegehauptDigital"/>
    <s v="Philadelphia"/>
    <s v="https://content.staatsbibliothek-berlin.de/dc/780594185.ocr.zip"/>
    <s v="yes"/>
  </r>
  <r>
    <x v="686"/>
    <s v="Gosslar, Stephanie"/>
    <s v="Kinder- und Jugendbücher"/>
    <s v="Schriftenvertriebsanst."/>
    <s v="monograph; text"/>
    <x v="863"/>
    <x v="863"/>
    <s v="http://resolver.staatsbibliothek-berlin.de/SBB0000D73400000000"/>
    <s v="ger"/>
    <s v="1908"/>
    <s v="WegehauptDigital"/>
    <s v="Berlin"/>
    <s v="https://content.staatsbibliothek-berlin.de/dc/74572633X.ocr.zip"/>
    <s v="yes"/>
  </r>
  <r>
    <x v="697"/>
    <s v="Castelli, Horace; Castillon, A."/>
    <s v="Kinder- und Jugendbücher"/>
    <s v="Hachette"/>
    <s v="monograph; text"/>
    <x v="864"/>
    <x v="864"/>
    <s v="http://resolver.staatsbibliothek-berlin.de/SBB0000D07400000000"/>
    <s v="fre"/>
    <s v="1874"/>
    <s v="WegehauptDigital"/>
    <s v="Paris"/>
    <s v="https://content.staatsbibliothek-berlin.de/dc/742061604.ocr.zip"/>
    <s v="yes"/>
  </r>
  <r>
    <x v="698"/>
    <s v="Comenius, Johannes Amos"/>
    <s v="Kinder- und Jugendbücher"/>
    <s v="Endter"/>
    <s v="monograph; text"/>
    <x v="865"/>
    <x v="865"/>
    <s v="http://resolver.staatsbibliothek-berlin.de/SBB0001021E00000000"/>
    <s v="ger"/>
    <s v="1698"/>
    <s v="WegehauptDigital; VD17 digital"/>
    <s v="Noribergae"/>
    <s v="empty"/>
    <s v="no"/>
  </r>
  <r>
    <x v="699"/>
    <m/>
    <s v="Kinder- und Jugendbücher; Historische Drucke"/>
    <s v="Heitz"/>
    <s v="monograph; text"/>
    <x v="866"/>
    <x v="866"/>
    <s v="http://resolver.staatsbibliothek-berlin.de/SBB0001039400000000"/>
    <s v="ger"/>
    <s v="1803"/>
    <s v="WegehauptDigital"/>
    <s v="Strasburg"/>
    <s v="empty"/>
    <s v="no"/>
  </r>
  <r>
    <x v="700"/>
    <s v="Staudacher, Hans"/>
    <s v="Kinder- und Jugendbücher"/>
    <s v="L. v. Vangerow"/>
    <s v="monograph; text"/>
    <x v="867"/>
    <x v="867"/>
    <s v="http://resolver.staatsbibliothek-berlin.de/SBB0000CFEF00000000"/>
    <s v="ger"/>
    <s v="1893"/>
    <s v="WegehauptDigital"/>
    <s v="Bremerhaven"/>
    <s v="https://content.staatsbibliothek-berlin.de/dc/741357461.ocr.zip"/>
    <s v="yes"/>
  </r>
  <r>
    <x v="46"/>
    <s v="Schwindrazheim, O.; Kraepelin, Karl"/>
    <s v="Kinder- und Jugendbücher"/>
    <s v="Teubner"/>
    <s v="monograph; text"/>
    <x v="868"/>
    <x v="868"/>
    <s v="http://resolver.staatsbibliothek-berlin.de/SBB0000D0E100000000"/>
    <s v="ger"/>
    <s v="1896"/>
    <s v="WegehauptDigital"/>
    <s v="Leizig"/>
    <s v="https://content.staatsbibliothek-berlin.de/dc/742267695.ocr.zip"/>
    <s v="yes"/>
  </r>
  <r>
    <x v="701"/>
    <s v="Schulz, Christian; Park, Mungo"/>
    <s v="Kinder- und Jugendbücher; Historische Drucke"/>
    <s v="Schüppel"/>
    <s v="monograph; text"/>
    <x v="869"/>
    <x v="869"/>
    <s v="http://resolver.staatsbibliothek-berlin.de/SBB000107BE00000000"/>
    <s v="ger"/>
    <s v="1805"/>
    <s v="WegehauptDigital"/>
    <s v="Berlin"/>
    <s v="empty"/>
    <s v="no"/>
  </r>
  <r>
    <x v="702"/>
    <s v="Tromholt, Sophus; Tit, Tom"/>
    <s v="Kinder- und Jugendbücher"/>
    <s v="Verl. des Universum &lt;Hauschild&gt;"/>
    <s v="monograph; text"/>
    <x v="870"/>
    <x v="870"/>
    <s v="http://resolver.staatsbibliothek-berlin.de/SBB0000CF5600000000"/>
    <s v="ger"/>
    <s v="1890"/>
    <s v="WegehauptDigital"/>
    <s v="Dresden [u.a.]"/>
    <s v="https://content.staatsbibliothek-berlin.de/dc/741222795.ocr.zip"/>
    <s v="yes"/>
  </r>
  <r>
    <x v="703"/>
    <s v="Hölder, Luise"/>
    <s v="Kinder- und Jugendbücher"/>
    <s v="Ebner"/>
    <s v="monograph; text"/>
    <x v="871"/>
    <x v="871"/>
    <s v="http://resolver.staatsbibliothek-berlin.de/SBB0001057400000000"/>
    <s v="ger"/>
    <s v="1824"/>
    <s v="WegehauptDigital"/>
    <s v="Ulm"/>
    <s v="empty"/>
    <s v="no"/>
  </r>
  <r>
    <x v="704"/>
    <s v="Trapp, Eduard; Pinzke, Hermann"/>
    <s v="Kinder- und Jugendbücher"/>
    <s v="H. Beyer"/>
    <s v="monograph; text"/>
    <x v="872"/>
    <x v="872"/>
    <s v="http://resolver.staatsbibliothek-berlin.de/SBB0000D64A00000000"/>
    <s v="ger"/>
    <s v="1894"/>
    <s v="WegehauptDigital"/>
    <s v="Langensalza"/>
    <s v="https://content.staatsbibliothek-berlin.de/dc/74518961X.ocr.zip"/>
    <s v="yes"/>
  </r>
  <r>
    <x v="705"/>
    <s v="Gailer, J. E."/>
    <s v="Kinder- und Jugendbücher; Historische Drucke"/>
    <s v="Hoffmann"/>
    <s v="monograph; text"/>
    <x v="873"/>
    <x v="873"/>
    <s v="http://resolver.staatsbibliothek-berlin.de/SBB0000F48400000000"/>
    <s v="ger"/>
    <s v="1842"/>
    <s v="WegehauptDigital"/>
    <s v="Stuttgart"/>
    <s v="empty"/>
    <s v="no"/>
  </r>
  <r>
    <x v="706"/>
    <s v="Lemaitre, Augustin François; Munerelle, Jean-Baptiste"/>
    <s v="Kinder- und Jugendbücher"/>
    <s v="Derivaux [usw.]"/>
    <s v="monograph; text"/>
    <x v="874"/>
    <x v="874"/>
    <s v="http://resolver.staatsbibliothek-berlin.de/SBB00012D2F00000000"/>
    <s v="fre"/>
    <s v="1856"/>
    <s v="WegehauptDigital"/>
    <s v="Strasbourg"/>
    <s v="https://content.staatsbibliothek-berlin.de/dc/771307942.ocr.zip"/>
    <s v="yes"/>
  </r>
  <r>
    <x v="34"/>
    <s v="Kolb, Christian Friedrich August; Martin, F."/>
    <s v="Kinder- und Jugendbücher; Historische Drucke"/>
    <s v="Schmidt &amp; Spring"/>
    <s v="monograph; text"/>
    <x v="875"/>
    <x v="875"/>
    <s v="http://resolver.staatsbibliothek-berlin.de/SBB0000CFA100000000"/>
    <s v="ger"/>
    <s v="1876"/>
    <s v="WegehauptDigital"/>
    <s v="Stuttgart"/>
    <s v="https://content.staatsbibliothek-berlin.de/dc/741291576.ocr.zip"/>
    <s v="yes"/>
  </r>
  <r>
    <x v="707"/>
    <s v="Ortleb, August; Ortleb, Gustav"/>
    <s v="Kinder- und Jugendbücher"/>
    <s v="Spamer"/>
    <s v="monograph; text"/>
    <x v="876"/>
    <x v="876"/>
    <s v="http://resolver.staatsbibliothek-berlin.de/SBB0000D73E00000000"/>
    <s v="ger"/>
    <s v="1897"/>
    <s v="WegehauptDigital"/>
    <s v="Leipzig"/>
    <s v="https://content.staatsbibliothek-berlin.de/dc/745729193.ocr.zip"/>
    <s v="yes"/>
  </r>
  <r>
    <x v="708"/>
    <m/>
    <s v="Kinder- und Jugendbücher; Historische Drucke"/>
    <s v="Engelhorn &amp; Hochdanz"/>
    <s v="monograph; text"/>
    <x v="877"/>
    <x v="877"/>
    <s v="http://resolver.staatsbibliothek-berlin.de/SBB0000F2A200000000"/>
    <s v="ger"/>
    <s v="1848"/>
    <s v="WegehauptDigital"/>
    <s v="Stuttgart"/>
    <s v="empty"/>
    <s v="no"/>
  </r>
  <r>
    <x v="709"/>
    <s v="Pinnock, William"/>
    <s v="Kinder- und Jugendbücher; Historische Drucke"/>
    <s v="Pinnock &amp; Maunder"/>
    <s v="monograph; text"/>
    <x v="878"/>
    <x v="878"/>
    <s v="http://resolver.staatsbibliothek-berlin.de/SBB0000EC1900000000"/>
    <s v="eng"/>
    <s v="1817"/>
    <s v="WegehauptDigital"/>
    <s v="London"/>
    <s v="empty"/>
    <s v="no"/>
  </r>
  <r>
    <x v="710"/>
    <s v="Schütz, Friedrich Wilhelm; Kotzebue, Moritz"/>
    <s v="Kinder- und Jugendbücher"/>
    <s v="Lauffer"/>
    <s v="monograph; text"/>
    <x v="879"/>
    <x v="879"/>
    <s v="http://resolver.staatsbibliothek-berlin.de/SBB000109FD00000000"/>
    <s v="ger"/>
    <s v="1826"/>
    <s v="WegehauptDigital"/>
    <s v="Leipzig"/>
    <s v="empty"/>
    <s v="no"/>
  </r>
  <r>
    <x v="711"/>
    <s v="Schlez, Johann Ferdinand"/>
    <s v="Kinder- und Jugendbücher; Historische Drucke"/>
    <s v="Heyer"/>
    <s v="monograph; text"/>
    <x v="880"/>
    <x v="880"/>
    <s v="http://resolver.staatsbibliothek-berlin.de/SBB0000F57000000000"/>
    <s v="ger"/>
    <s v="1834"/>
    <s v="WegehauptDigital"/>
    <s v="Gießen"/>
    <s v="empty"/>
    <s v="no"/>
  </r>
  <r>
    <x v="712"/>
    <s v="Lutz, Frida; Kradolfer, E."/>
    <s v="Kinder- und Jugendbücher"/>
    <s v="Dieterich &lt;Weicher&gt;"/>
    <s v="monograph; text"/>
    <x v="881"/>
    <x v="881"/>
    <s v="http://resolver.staatsbibliothek-berlin.de/SBB0000D31E00000000"/>
    <s v="ger"/>
    <s v="1908"/>
    <s v="WegehauptDigital"/>
    <s v="Leipzig"/>
    <s v="https://content.staatsbibliothek-berlin.de/dc/743680650.ocr.zip"/>
    <s v="yes"/>
  </r>
  <r>
    <x v="713"/>
    <s v="Campe, Ehregott"/>
    <s v="Kinder- und Jugendbücher; Historische Drucke"/>
    <s v="Flittner"/>
    <s v="monograph; text"/>
    <x v="882"/>
    <x v="882"/>
    <s v="http://resolver.staatsbibliothek-berlin.de/SBB0001033000000000"/>
    <s v="ger"/>
    <s v="1828"/>
    <s v="WegehauptDigital"/>
    <s v="Berlin"/>
    <s v="empty"/>
    <s v="no"/>
  </r>
  <r>
    <x v="714"/>
    <s v="Marlès, J. Lacroix"/>
    <s v="Kinder- und Jugendbücher; Historische Drucke"/>
    <s v="Mame"/>
    <s v="monograph; text"/>
    <x v="883"/>
    <x v="883"/>
    <s v="http://resolver.staatsbibliothek-berlin.de/SBB00010A6D00000000"/>
    <s v="fre"/>
    <s v="1845"/>
    <s v="WegehauptDigital"/>
    <s v="Tours"/>
    <s v="empty"/>
    <s v="no"/>
  </r>
  <r>
    <x v="715"/>
    <m/>
    <s v="Kinder- und Jugendbücher; Historische Drucke"/>
    <s v="Pinckvoß"/>
    <s v="monograph; text"/>
    <x v="884"/>
    <x v="884"/>
    <s v="http://resolver.staatsbibliothek-berlin.de/SBB0001070D00000000"/>
    <s v="ger"/>
    <s v="1820"/>
    <s v="WegehauptDigital"/>
    <s v="Altona"/>
    <s v="empty"/>
    <s v="no"/>
  </r>
  <r>
    <x v="612"/>
    <s v="Weisse, Christian Friedrich; Hoppe, ...; Smith, Charlotte Turner"/>
    <s v="Kinder- und Jugendbücher; Historische Drucke"/>
    <s v="Gräff"/>
    <s v="volume; text"/>
    <x v="885"/>
    <x v="885"/>
    <s v="http://resolver.staatsbibliothek-berlin.de/SBB0001098800010000"/>
    <s v="ger"/>
    <s v="1800"/>
    <s v="WegehauptDigital"/>
    <s v="Leipzig"/>
    <s v="empty"/>
    <s v="no"/>
  </r>
  <r>
    <x v="716"/>
    <s v="Lausch, Ernst"/>
    <s v="Kinder- und Jugendbücher"/>
    <s v="Heinsius"/>
    <s v="volume; text"/>
    <x v="886"/>
    <x v="886"/>
    <s v="http://resolver.staatsbibliothek-berlin.de/SBB0000D75700020000"/>
    <s v="ger"/>
    <s v="1882"/>
    <s v="WegehauptDigital"/>
    <s v="Bremen"/>
    <s v="https://content.staatsbibliothek-berlin.de/dc/745826962.ocr.zip"/>
    <s v="yes"/>
  </r>
  <r>
    <x v="717"/>
    <s v="Staub, Johann; Fischer, H."/>
    <s v="Kinder- und Jugendbücher"/>
    <s v="Hindermann und Siebenmann"/>
    <s v="volume; text"/>
    <x v="887"/>
    <x v="887"/>
    <s v="http://resolver.staatsbibliothek-berlin.de/SBB0000D82300040000"/>
    <s v="ger"/>
    <s v="1879"/>
    <s v="WegehauptDigital"/>
    <s v="Zürich"/>
    <s v="https://content.staatsbibliothek-berlin.de/dc/769122639.ocr.zip"/>
    <s v="yes"/>
  </r>
  <r>
    <x v="718"/>
    <s v="Biedenkapp, Georg"/>
    <s v="Kinder- und Jugendbücher; Historische Drucke"/>
    <s v="Paetel"/>
    <s v="volume; text"/>
    <x v="888"/>
    <x v="888"/>
    <s v="http://resolver.staatsbibliothek-berlin.de/SBB0000D5A900020000"/>
    <s v="ger"/>
    <s v="1911"/>
    <s v="WegehauptDigital"/>
    <s v="Berlin-Wilmersdorf"/>
    <s v="https://content.staatsbibliothek-berlin.de/dc/745124577.ocr.zip"/>
    <s v="yes"/>
  </r>
  <r>
    <x v="719"/>
    <s v="Harnisch, Wilhelm"/>
    <s v="Kinder- und Jugendbücher"/>
    <s v="Fleischer"/>
    <s v="volume; text"/>
    <x v="889"/>
    <x v="889"/>
    <s v="http://resolver.staatsbibliothek-berlin.de/SBB0001562B00030000"/>
    <s v="ger"/>
    <s v="1821"/>
    <s v="WegehauptDigital"/>
    <s v="Leipzig"/>
    <s v="empty"/>
    <s v="no"/>
  </r>
  <r>
    <x v="720"/>
    <s v="Leander, Charlotte"/>
    <s v="Kinder- und Jugendbücher; Historische Drucke"/>
    <s v="Hennings und Hopff f"/>
    <s v="volume; text"/>
    <x v="890"/>
    <x v="890"/>
    <s v="http://resolver.staatsbibliothek-berlin.de/SBB0000F0DC00010000"/>
    <s v="ger"/>
    <s v="1845"/>
    <s v="WegehauptDigital"/>
    <s v="Erfurt"/>
    <s v="empty"/>
    <s v="no"/>
  </r>
  <r>
    <x v="653"/>
    <s v="Hauer, Heinrich"/>
    <s v="Kinder- und Jugendbücher; Historische Drucke"/>
    <s v="Ernst"/>
    <s v="volume; text"/>
    <x v="891"/>
    <x v="891"/>
    <s v="http://resolver.staatsbibliothek-berlin.de/SBB0001263000030000"/>
    <s v="ger"/>
    <s v="1824"/>
    <s v="WegehauptDigital"/>
    <s v="Quedlinburg"/>
    <s v="empty"/>
    <s v="no"/>
  </r>
  <r>
    <x v="597"/>
    <s v="Wagner, Hermann"/>
    <s v="Kinder- und Jugendbücher"/>
    <s v="Helmich"/>
    <s v="volume; text"/>
    <x v="892"/>
    <x v="892"/>
    <s v="http://resolver.staatsbibliothek-berlin.de/SBB0000D086000A0000"/>
    <s v="ger"/>
    <s v="1857"/>
    <s v="WegehauptDigital"/>
    <s v="Bielefeld"/>
    <s v="https://content.staatsbibliothek-berlin.de/dc/782000746.ocr.zip"/>
    <s v="yes"/>
  </r>
  <r>
    <x v="721"/>
    <s v="Hederich, Benjamin"/>
    <s v="Kinder- und Jugendbücher; Historische Drucke; VD18 digital"/>
    <s v="Gleditsch"/>
    <s v="monograph; text"/>
    <x v="893"/>
    <x v="893"/>
    <s v="http://resolver.staatsbibliothek-berlin.de/SBB0000F4FB00000000"/>
    <s v="ger"/>
    <s v="1748"/>
    <s v="WegehauptDigital; VD18 digital"/>
    <s v="Leipzig"/>
    <s v="empty"/>
    <s v="no"/>
  </r>
  <r>
    <x v="722"/>
    <s v="Gregorii, Johann Gottfried"/>
    <s v="Kinder- und Jugendbücher; Historische Drucke; VD18 digital"/>
    <s v="Weigel"/>
    <s v="monograph; text"/>
    <x v="894"/>
    <x v="894"/>
    <s v="http://resolver.staatsbibliothek-berlin.de/SBB000104DE00000000"/>
    <s v="ger"/>
    <s v="1724"/>
    <s v="WegehauptDigital; VD18 digital"/>
    <s v="Nürnberg"/>
    <s v="empty"/>
    <s v="no"/>
  </r>
  <r>
    <x v="723"/>
    <s v="Seiferheld, Georg Heinrich"/>
    <s v="Kinder- und Jugendbücher; Historische Drucke; VD18 digital"/>
    <s v="Monath"/>
    <s v="volume; text"/>
    <x v="895"/>
    <x v="895"/>
    <s v="http://resolver.staatsbibliothek-berlin.de/SBB0000F08A00020000"/>
    <s v="ger"/>
    <s v="1788"/>
    <s v="WegehauptDigital"/>
    <s v="Altdorf; Nürnberg"/>
    <s v="empty"/>
    <s v="no"/>
  </r>
  <r>
    <x v="724"/>
    <s v="Westermayr, Konrad; Lips, Johann Heinrich; Guts Muths, Johann Christoph Friedrich"/>
    <s v="Kinder- und Jugendbücher; Historische Drucke; VD18 digital"/>
    <s v="Buchhandlung der Erziehungsanstalt."/>
    <s v="monograph; text"/>
    <x v="896"/>
    <x v="896"/>
    <s v="http://resolver.staatsbibliothek-berlin.de/SBB0001033500000000"/>
    <s v="ger"/>
    <s v="1793"/>
    <s v="WegehauptDigital; VD18 digital"/>
    <s v="Schnepfenthal"/>
    <s v="empty"/>
    <s v="no"/>
  </r>
  <r>
    <x v="203"/>
    <s v="Globig, Hanns Gotthelf von; Ebert, Johann Jacob"/>
    <s v="Kinder- und Jugendbücher; VD18 digital; Historische Drucke"/>
    <s v="Weidmann und Reich"/>
    <s v="volume; text"/>
    <x v="897"/>
    <x v="897"/>
    <s v="http://resolver.staatsbibliothek-berlin.de/SBB0000F86000010000"/>
    <s v="ger"/>
    <s v="1776"/>
    <s v="WegehauptDigital; VD18 digital"/>
    <s v="Leipzig"/>
    <s v="empty"/>
    <s v="no"/>
  </r>
  <r>
    <x v="725"/>
    <s v="Schule, Georg Christian; Fischer, Gottlob Eusebius"/>
    <s v="Kinder- und Jugendbücher; VD18 digital; Historische Drucke"/>
    <s v="Leo"/>
    <s v="monograph; text"/>
    <x v="898"/>
    <x v="898"/>
    <s v="http://resolver.staatsbibliothek-berlin.de/SBB0001032B00000000"/>
    <s v="ger"/>
    <s v="1795"/>
    <s v="WegehauptDigital; VD18 digital"/>
    <s v="Leipzig"/>
    <s v="empty"/>
    <s v="no"/>
  </r>
  <r>
    <x v="723"/>
    <s v="Seiferheld, Georg Heinrich"/>
    <s v="Kinder- und Jugendbücher; Historische Drucke; VD18 digital"/>
    <s v="Monath"/>
    <s v="volume; text"/>
    <x v="899"/>
    <x v="899"/>
    <s v="http://resolver.staatsbibliothek-berlin.de/SBB0000F08A00010000"/>
    <s v="ger"/>
    <s v="1787"/>
    <s v="WegehauptDigital"/>
    <s v="Nürnberg; Altdorf"/>
    <s v="empty"/>
    <s v="no"/>
  </r>
  <r>
    <x v="203"/>
    <s v="Ebert, Johann Jacob"/>
    <s v="Kinder- und Jugendbücher; VD18 digital; Historische Drucke"/>
    <s v="Weidmann und Reich"/>
    <s v="volume; text"/>
    <x v="900"/>
    <x v="900"/>
    <s v="http://resolver.staatsbibliothek-berlin.de/SBB0000F86000030000"/>
    <s v="ger"/>
    <s v="1778"/>
    <s v="WegehauptDigital; VD18 digital"/>
    <s v="Leipzig"/>
    <s v="empty"/>
    <s v="no"/>
  </r>
  <r>
    <x v="726"/>
    <s v="Walch, Albrecht Georg"/>
    <s v="Kinder- und Jugendbücher; VD18 digital; Historische Drucke"/>
    <s v="Dieterich"/>
    <s v="monograph; text"/>
    <x v="901"/>
    <x v="901"/>
    <s v="http://resolver.staatsbibliothek-berlin.de/SBB000153A600000000"/>
    <s v="ger"/>
    <s v="1783"/>
    <s v="WegehauptDigital; VD18 digital"/>
    <s v="Göttingen"/>
    <s v="empty"/>
    <s v="no"/>
  </r>
  <r>
    <x v="203"/>
    <s v="Ebert, Johann Jacob"/>
    <s v="Kinder- und Jugendbücher; VD18 digital; Historische Drucke"/>
    <s v="Weidmann und Reich"/>
    <s v="volume; text"/>
    <x v="902"/>
    <x v="902"/>
    <s v="http://resolver.staatsbibliothek-berlin.de/SBB0000F86000020000"/>
    <s v="ger"/>
    <s v="1777"/>
    <s v="WegehauptDigital; VD18 digital"/>
    <s v="Leipzig"/>
    <s v="empty"/>
    <s v="no"/>
  </r>
  <r>
    <x v="727"/>
    <m/>
    <s v="Historische Drucke; Kinder- und Jugendbücher; VD18 digital"/>
    <m/>
    <s v="monograph; text"/>
    <x v="903"/>
    <x v="903"/>
    <s v="http://resolver.staatsbibliothek-berlin.de/SBB0001991800000000"/>
    <s v="fre"/>
    <s v="1793"/>
    <s v="VD18 digital; WegehauptDigital"/>
    <s v="Leipsig"/>
    <s v="empty"/>
    <s v="no"/>
  </r>
  <r>
    <x v="615"/>
    <s v="Bernhard &lt;Sachsen-Weimar-Eisenach, Herzog&gt;; Westermayr, Henriette; Bertuch, Friedrich Justin"/>
    <s v="Historische Drucke; Kinder- und Jugendbücher; VD18 digital"/>
    <s v="Industrie-Comptoir"/>
    <s v="volume; text"/>
    <x v="904"/>
    <x v="904"/>
    <s v="http://resolver.staatsbibliothek-berlin.de/SBB0000EEAF000D0000"/>
    <s v="ger; fre"/>
    <s v="1798"/>
    <s v="VD18 digital; WegehauptDigital"/>
    <s v="Weimar"/>
    <s v="empty"/>
    <s v="no"/>
  </r>
  <r>
    <x v="615"/>
    <s v="Bertuch, Carl"/>
    <s v="Historische Drucke; Kinder- und Jugendbücher; VD18 digital"/>
    <s v="Landes-Industrie-Comptoir"/>
    <s v="volume; text"/>
    <x v="905"/>
    <x v="905"/>
    <s v="http://resolver.staatsbibliothek-berlin.de/SBB0000EEAF000F0000"/>
    <s v="ger; fre; eng; ita"/>
    <s v="1810"/>
    <s v="VD18 digital; WegehauptDigital"/>
    <s v="Weimar"/>
    <s v="empty"/>
    <s v="no"/>
  </r>
  <r>
    <x v="615"/>
    <s v="Caroline Louise &lt;Mecklenburg-Schwerin, Erbprinzessin&gt;; Waitz, Johann Christian Wilhelm; Graff, Carl Anton; Westerwald, C.; Bertuch, Friedrich Justin"/>
    <s v="Historische Drucke; Kinder- und Jugendbücher; VD18 digital"/>
    <s v="Industrie-Comptoir"/>
    <s v="volume; text"/>
    <x v="906"/>
    <x v="906"/>
    <s v="http://resolver.staatsbibliothek-berlin.de/SBB0000EEAF000C0000"/>
    <s v="ger; fre"/>
    <s v="1796"/>
    <s v="VD18 digital; WegehauptDigital"/>
    <s v="Weimar"/>
    <s v="empty"/>
    <s v="no"/>
  </r>
  <r>
    <x v="615"/>
    <s v="Froriep, Ludwig Friedrich"/>
    <s v="Historische Drucke; Kinder- und Jugendbücher; VD18 digital"/>
    <s v="Landes-Industrie-Comptoir"/>
    <s v="volume; text"/>
    <x v="907"/>
    <x v="907"/>
    <s v="http://resolver.staatsbibliothek-berlin.de/SBB0000EEAF00120000"/>
    <s v="ger; fre"/>
    <s v="1821"/>
    <s v="VD18 digital; WegehauptDigital"/>
    <s v="Weimar"/>
    <s v="empty"/>
    <s v="no"/>
  </r>
  <r>
    <x v="728"/>
    <s v="Buffon, Georges Louis Leclerc"/>
    <s v="Kinder- und Jugendbücher; Historische Drucke"/>
    <s v="Bachmann &amp; Gundermann"/>
    <s v="volume; text"/>
    <x v="908"/>
    <x v="908"/>
    <s v="http://resolver.staatsbibliothek-berlin.de/SBB0000EAA100010000"/>
    <s v="ger"/>
    <s v="1804"/>
    <s v="WegehauptDigital"/>
    <s v="Hamburg"/>
    <s v="empty"/>
    <s v="no"/>
  </r>
  <r>
    <x v="716"/>
    <s v="Lausch, Ernst"/>
    <s v="Kinder- und Jugendbücher"/>
    <s v="Heinsius"/>
    <s v="volume; text"/>
    <x v="909"/>
    <x v="909"/>
    <s v="http://resolver.staatsbibliothek-berlin.de/SBB0000D75700010000"/>
    <s v="ger"/>
    <s v="1882"/>
    <s v="WegehauptDigital"/>
    <s v="Bremen"/>
    <s v="https://content.staatsbibliothek-berlin.de/dc/745825478.ocr.zip"/>
    <s v="yes"/>
  </r>
  <r>
    <x v="616"/>
    <s v="Staub, J.; Fischer, H."/>
    <s v="Kinder- und Jugendbücher"/>
    <s v="Hindermann &amp; Siebenmann"/>
    <s v="volume; text"/>
    <x v="910"/>
    <x v="910"/>
    <s v="http://resolver.staatsbibliothek-berlin.de/SBB0000D82300020000"/>
    <s v="ger"/>
    <s v="1876"/>
    <s v="WegehauptDigital"/>
    <s v="Zürich"/>
    <s v="https://content.staatsbibliothek-berlin.de/dc/746175000.ocr.zip"/>
    <s v="yes"/>
  </r>
  <r>
    <x v="729"/>
    <s v="Bauer, Johann Christian August"/>
    <s v="Kinder- und Jugendbücher"/>
    <s v="Frölich"/>
    <s v="volume; text"/>
    <x v="911"/>
    <x v="911"/>
    <s v="http://resolver.staatsbibliothek-berlin.de/SBB0001561700010000"/>
    <s v="ger"/>
    <s v="1806"/>
    <s v="WegehauptDigital"/>
    <s v="Berlin"/>
    <s v="empty"/>
    <s v="no"/>
  </r>
  <r>
    <x v="730"/>
    <s v="Hehl, Jean"/>
    <s v="Kinder- und Jugendbücher"/>
    <s v="Müller"/>
    <s v="volume; text"/>
    <x v="912"/>
    <x v="912"/>
    <s v="http://resolver.staatsbibliothek-berlin.de/SBB0001021600010000"/>
    <s v="fre"/>
    <s v="1820"/>
    <s v="WegehauptDigital"/>
    <s v="Wien"/>
    <s v="empty"/>
    <s v="no"/>
  </r>
  <r>
    <x v="731"/>
    <s v="Gräfe, Heinrich; Naumann, Johann Friedrich"/>
    <s v="Kinder- und Jugendbücher"/>
    <s v="Reichart"/>
    <s v="volume; text"/>
    <x v="913"/>
    <x v="913"/>
    <s v="http://resolver.staatsbibliothek-berlin.de/SBB0001039A00010000"/>
    <s v="ger"/>
    <s v="1836"/>
    <s v="WegehauptDigital"/>
    <s v="Eisleben [u.a.]"/>
    <s v="empty"/>
    <s v="no"/>
  </r>
  <r>
    <x v="732"/>
    <s v="Riedel, Karl Traugott; Hold, Ernst"/>
    <s v="Kinder- und Jugendbücher; Historische Drucke"/>
    <s v="Hinrichs"/>
    <s v="volume; text"/>
    <x v="914"/>
    <x v="914"/>
    <s v="http://resolver.staatsbibliothek-berlin.de/SBB0000F32600010000"/>
    <s v="ger"/>
    <s v="1818"/>
    <s v="WegehauptDigital"/>
    <s v="Leipzig"/>
    <s v="empty"/>
    <s v="no"/>
  </r>
  <r>
    <x v="733"/>
    <s v="Teubern, Hans Ernst; Dodsley, Robert"/>
    <s v="Kinder- und Jugendbücher; Historische Drucke"/>
    <s v="Heinsiußische Buchhandlung"/>
    <s v="volume; text"/>
    <x v="915"/>
    <x v="915"/>
    <s v="http://resolver.staatsbibliothek-berlin.de/SBB0000ED9C00010000"/>
    <s v="ger"/>
    <s v="1767"/>
    <s v="WegehauptDigital"/>
    <s v="Leipzig"/>
    <s v="empty"/>
    <s v="no"/>
  </r>
  <r>
    <x v="734"/>
    <m/>
    <s v="Kinder- und Jugendbücher"/>
    <s v="Schreiber"/>
    <s v="volume; text"/>
    <x v="916"/>
    <x v="916"/>
    <s v="http://resolver.staatsbibliothek-berlin.de/SBB0000D4B200010000"/>
    <s v="ger"/>
    <s v="1877"/>
    <s v="WegehauptDigital"/>
    <s v="Eßlingen"/>
    <s v="https://content.staatsbibliothek-berlin.de/dc/743962850.ocr.zip"/>
    <s v="yes"/>
  </r>
  <r>
    <x v="596"/>
    <s v="Selchow, Felix"/>
    <s v="Kinder- und Jugendbücher; Historische Drucke"/>
    <s v="Amelang"/>
    <s v="volume; text"/>
    <x v="917"/>
    <x v="917"/>
    <s v="http://resolver.staatsbibliothek-berlin.de/SBB000107C100010000"/>
    <s v="ger"/>
    <s v="1840"/>
    <s v="WegehauptDigital"/>
    <s v="Berlin"/>
    <s v="empty"/>
    <s v="no"/>
  </r>
  <r>
    <x v="615"/>
    <s v="Bertuch, Friedrich Justin"/>
    <s v="Kinder- und Jugendbücher; Historische Drucke"/>
    <s v="Industrie-Comptoir"/>
    <s v="volume; text"/>
    <x v="918"/>
    <x v="918"/>
    <s v="http://resolver.staatsbibliothek-berlin.de/SBB0000EEAF00050000"/>
    <s v="ger"/>
    <s v="1798"/>
    <s v="WegehauptDigital"/>
    <s v="Weimar"/>
    <s v="empty"/>
    <s v="no"/>
  </r>
  <r>
    <x v="735"/>
    <s v="Gressler, Friedrich Gustav Ludwig"/>
    <s v="Kinder- und Jugendbücher; Historische Drucke"/>
    <s v="Schulbuchh. des Thüringer Lehrervereins"/>
    <s v="volume; text"/>
    <x v="919"/>
    <x v="919"/>
    <s v="http://resolver.staatsbibliothek-berlin.de/SBB0000EA9500020000"/>
    <s v="ger"/>
    <s v="1852"/>
    <s v="WegehauptDigital"/>
    <s v="Langensalza"/>
    <s v="https://content.staatsbibliothek-berlin.de/dc/756442680.ocr.zip"/>
    <s v="yes"/>
  </r>
  <r>
    <x v="736"/>
    <s v="Dufft, J. C."/>
    <s v="Kinder- und Jugendbücher"/>
    <s v="Hartung"/>
    <s v="volume; text"/>
    <x v="920"/>
    <x v="920"/>
    <s v="http://resolver.staatsbibliothek-berlin.de/SBB0001052800020000"/>
    <s v="ger"/>
    <s v="1845"/>
    <s v="WegehauptDigital"/>
    <s v="Leipzig"/>
    <s v="empty"/>
    <s v="no"/>
  </r>
  <r>
    <x v="615"/>
    <s v="Bertuch, Friedrich Justin"/>
    <s v="Kinder- und Jugendbücher; Historische Drucke"/>
    <s v="Industrie-Comptoir"/>
    <s v="volume; text"/>
    <x v="921"/>
    <x v="921"/>
    <s v="http://resolver.staatsbibliothek-berlin.de/SBB0000EEAF00090000"/>
    <s v="ger"/>
    <s v="1795"/>
    <s v="WegehauptDigital"/>
    <s v="Weimar"/>
    <s v="empty"/>
    <s v="no"/>
  </r>
  <r>
    <x v="737"/>
    <s v="Harnisch, Wilhelm"/>
    <s v="Kinder- und Jugendbücher"/>
    <s v="Fleischer"/>
    <s v="volume; text"/>
    <x v="922"/>
    <x v="922"/>
    <s v="http://resolver.staatsbibliothek-berlin.de/SBB0001562B00050000"/>
    <s v="ger"/>
    <s v="1824"/>
    <s v="WegehauptDigital"/>
    <s v="Leipzig"/>
    <s v="empty"/>
    <s v="no"/>
  </r>
  <r>
    <x v="738"/>
    <s v="Hochstetter, Christian Ferdinand; Rebau, Heinrich"/>
    <s v="Kinder- und Jugendbücher; Historische Drucke"/>
    <s v="Mäcken"/>
    <s v="volume; text"/>
    <x v="923"/>
    <x v="923"/>
    <s v="http://resolver.staatsbibliothek-berlin.de/SBB0000F8B600040000"/>
    <s v="ger"/>
    <s v="1840"/>
    <s v="WegehauptDigital"/>
    <s v="Reutlingen"/>
    <s v="empty"/>
    <s v="no"/>
  </r>
  <r>
    <x v="739"/>
    <s v="Wünsch, Christian Ernst"/>
    <s v="Kinder- und Jugendbücher"/>
    <s v="Breitkopf"/>
    <s v="volume; text"/>
    <x v="924"/>
    <x v="924"/>
    <s v="http://resolver.staatsbibliothek-berlin.de/SBB0000DBC600010000"/>
    <s v="ger"/>
    <s v="1778"/>
    <s v="WegehauptDigital"/>
    <s v="Leipzig"/>
    <s v="empty"/>
    <s v="no"/>
  </r>
  <r>
    <x v="740"/>
    <s v="Wünsch, Christian Ernst"/>
    <s v="Kinder- und Jugendbücher"/>
    <s v="Breitkopf"/>
    <s v="volume; text"/>
    <x v="925"/>
    <x v="925"/>
    <s v="http://resolver.staatsbibliothek-berlin.de/SBB0000DBC600030000"/>
    <s v="ger"/>
    <s v="1780"/>
    <s v="WegehauptDigital"/>
    <s v="Leipzig"/>
    <s v="empty"/>
    <s v="no"/>
  </r>
  <r>
    <x v="741"/>
    <s v="Gräfe, Heinrich; Naumann, Johann Friedrich"/>
    <s v="Kinder- und Jugendbücher"/>
    <s v="Reichart"/>
    <s v="volume; text"/>
    <x v="926"/>
    <x v="926"/>
    <s v="http://resolver.staatsbibliothek-berlin.de/SBB0001039A00020000"/>
    <s v="ger"/>
    <s v="1838"/>
    <s v="WegehauptDigital"/>
    <s v="Eisleben [u.a.]"/>
    <s v="empty"/>
    <s v="no"/>
  </r>
  <r>
    <x v="742"/>
    <s v="Pösche, Hermann"/>
    <s v="Kinder- und Jugendbücher; Historische Drucke"/>
    <s v="Spamer"/>
    <s v="volume; text"/>
    <x v="927"/>
    <x v="927"/>
    <s v="http://resolver.staatsbibliothek-berlin.de/SBB0000D35F00020000"/>
    <s v="ger"/>
    <s v="1879"/>
    <s v="WegehauptDigital"/>
    <s v="Leipzig"/>
    <s v="https://content.staatsbibliothek-berlin.de/dc/743863518.ocr.zip"/>
    <s v="yes"/>
  </r>
  <r>
    <x v="743"/>
    <s v="Funke, C. Ph."/>
    <s v="Kinder- und Jugendbücher"/>
    <s v="Haas"/>
    <s v="volume; text"/>
    <x v="928"/>
    <x v="928"/>
    <s v="http://resolver.staatsbibliothek-berlin.de/SBB0000DBA900040000"/>
    <s v="ger"/>
    <s v="1812"/>
    <s v="WegehauptDigital"/>
    <s v="Wien"/>
    <s v="empty"/>
    <s v="no"/>
  </r>
  <r>
    <x v="744"/>
    <s v="Funke, C. Ph."/>
    <s v="Kinder- und Jugendbücher"/>
    <s v="Haas"/>
    <s v="volume; text"/>
    <x v="929"/>
    <x v="929"/>
    <s v="http://resolver.staatsbibliothek-berlin.de/SBB0000DBA900060000"/>
    <s v="ger"/>
    <s v="1812"/>
    <s v="WegehauptDigital"/>
    <s v="Wien"/>
    <s v="empty"/>
    <s v="no"/>
  </r>
  <r>
    <x v="637"/>
    <s v="Gressler, Friedrich Gustav Ludwig"/>
    <s v="Kinder- und Jugendbücher; Historische Drucke"/>
    <s v="Schulbuchh. des Thüringer Lehrervereins"/>
    <s v="volume; text"/>
    <x v="930"/>
    <x v="930"/>
    <s v="http://resolver.staatsbibliothek-berlin.de/SBB0000EA9500030000"/>
    <s v="ger"/>
    <s v="1852"/>
    <s v="WegehauptDigital"/>
    <s v="Langensalza"/>
    <s v="https://content.staatsbibliothek-berlin.de/dc/756443156.ocr.zip"/>
    <s v="yes"/>
  </r>
  <r>
    <x v="596"/>
    <s v="Selchow, Felix"/>
    <s v="Kinder- und Jugendbücher; Historische Drucke"/>
    <s v="Amelang"/>
    <s v="volume; text"/>
    <x v="931"/>
    <x v="931"/>
    <s v="http://resolver.staatsbibliothek-berlin.de/SBB000107C100030000"/>
    <s v="ger"/>
    <s v="1822"/>
    <s v="WegehauptDigital"/>
    <s v="Berlin"/>
    <s v="empty"/>
    <s v="no"/>
  </r>
  <r>
    <x v="745"/>
    <s v="Comenius, Johannes Amos"/>
    <s v="Kinder- und Jugendbücher"/>
    <s v="Endt"/>
    <s v="volume; text"/>
    <x v="932"/>
    <x v="932"/>
    <s v="http://resolver.staatsbibliothek-berlin.de/SBB0001035F00020000"/>
    <s v="ger"/>
    <s v="1769"/>
    <s v="WegehauptDigital"/>
    <s v="Noribergae"/>
    <s v="empty"/>
    <s v="no"/>
  </r>
  <r>
    <x v="615"/>
    <s v="Bertuch, Friedrich Justin; Bertuch, Carl"/>
    <s v="Kinder- und Jugendbücher; Historische Drucke"/>
    <s v="Landes Industrie-Comptoir"/>
    <s v="volume; text"/>
    <x v="933"/>
    <x v="933"/>
    <s v="http://resolver.staatsbibliothek-berlin.de/SBB0000EEAF00010000"/>
    <s v="fre"/>
    <s v="1810"/>
    <s v="WegehauptDigital"/>
    <s v="Weimar"/>
    <s v="empty"/>
    <s v="no"/>
  </r>
  <r>
    <x v="631"/>
    <s v="Rösler, Franz"/>
    <s v="Kinder- und Jugendbücher"/>
    <s v="Hahn"/>
    <s v="volume; text"/>
    <x v="934"/>
    <x v="934"/>
    <s v="http://resolver.staatsbibliothek-berlin.de/SBB0000D77800010000"/>
    <s v="ger"/>
    <s v="1911"/>
    <s v="WegehauptDigital"/>
    <s v="Leipzig"/>
    <s v="https://content.staatsbibliothek-berlin.de/dc/745852416.ocr.zip"/>
    <s v="yes"/>
  </r>
  <r>
    <x v="746"/>
    <s v="Schütz, Friedrich Wilhelm; Humboldt, Alexander"/>
    <s v="Kinder- und Jugendbücher; Historische Drucke"/>
    <s v="Vollmer"/>
    <s v="volume; text"/>
    <x v="935"/>
    <x v="935"/>
    <s v="http://resolver.staatsbibliothek-berlin.de/SBB00010AA800010000"/>
    <s v="ger"/>
    <s v="1805"/>
    <s v="WegehauptDigital"/>
    <s v="Altona; Hamburg"/>
    <s v="empty"/>
    <s v="no"/>
  </r>
  <r>
    <x v="747"/>
    <s v="Funke, C. Ph."/>
    <s v="Kinder- und Jugendbücher"/>
    <s v="Haas"/>
    <s v="volume; text"/>
    <x v="936"/>
    <x v="936"/>
    <s v="http://resolver.staatsbibliothek-berlin.de/SBB0000DBA900050000"/>
    <s v="ger"/>
    <s v="1812"/>
    <s v="WegehauptDigital"/>
    <s v="Wien"/>
    <s v="empty"/>
    <s v="no"/>
  </r>
  <r>
    <x v="748"/>
    <s v="Gressler, F. G. L."/>
    <s v="Kinder- und Jugendbücher"/>
    <s v="Schulbuchh. d. Th. L. V."/>
    <s v="volume; text"/>
    <x v="937"/>
    <x v="937"/>
    <s v="http://resolver.staatsbibliothek-berlin.de/SBB0000EA9500060000"/>
    <s v="ger"/>
    <s v="1861"/>
    <s v="WegehauptDigital"/>
    <s v="Langensalza"/>
    <s v="https://content.staatsbibliothek-berlin.de/dc/769111769.ocr.zip"/>
    <s v="yes"/>
  </r>
  <r>
    <x v="749"/>
    <s v="Draeger, A."/>
    <s v="Kinder- und Jugendbücher"/>
    <s v="Zieger"/>
    <s v="volume; text"/>
    <x v="938"/>
    <x v="938"/>
    <s v="http://resolver.staatsbibliothek-berlin.de/SBB0001098700010000"/>
    <s v="ger"/>
    <s v="1853"/>
    <s v="WegehauptDigital"/>
    <s v="Leipzig"/>
    <s v="https://content.staatsbibliothek-berlin.de/dc/770919987.ocr.zip"/>
    <s v="yes"/>
  </r>
  <r>
    <x v="750"/>
    <s v="Harnisch, Wilhelm"/>
    <s v="Kinder- und Jugendbücher"/>
    <s v="Fleischer"/>
    <s v="volume; text"/>
    <x v="939"/>
    <x v="939"/>
    <s v="http://resolver.staatsbibliothek-berlin.de/SBB0001562B000D0000"/>
    <s v="ger"/>
    <s v="1830"/>
    <s v="WegehauptDigital"/>
    <s v="Leipzig"/>
    <s v="empty"/>
    <s v="no"/>
  </r>
  <r>
    <x v="598"/>
    <s v="LosRios, Angélique"/>
    <s v="Kinder- und Jugendbücher; Historische Drucke"/>
    <s v="Walther"/>
    <s v="volume; text"/>
    <x v="940"/>
    <x v="940"/>
    <s v="http://resolver.staatsbibliothek-berlin.de/SBB0000F60800000000"/>
    <s v="fre"/>
    <s v="1791"/>
    <s v="WegehauptDigital"/>
    <s v="Dresde"/>
    <s v="empty"/>
    <s v="no"/>
  </r>
  <r>
    <x v="656"/>
    <s v="Glatz, Jacob"/>
    <s v="Kinder- und Jugendbücher"/>
    <s v="Bureau für Litteratur"/>
    <s v="volume; text"/>
    <x v="941"/>
    <x v="941"/>
    <s v="http://resolver.staatsbibliothek-berlin.de/SBB0001566600020000"/>
    <s v="ger"/>
    <s v="1803"/>
    <s v="WegehauptDigital"/>
    <s v="Fürth"/>
    <s v="empty"/>
    <s v="no"/>
  </r>
  <r>
    <x v="665"/>
    <s v="Gressler, Friedrich Gustav Ludwig"/>
    <s v="Kinder- und Jugendbücher; Historische Drucke"/>
    <s v="Schulbuchh. des Thüringer Lehrer-Vereins"/>
    <s v="volume; text"/>
    <x v="942"/>
    <x v="942"/>
    <s v="http://resolver.staatsbibliothek-berlin.de/SBB0000EA9500040000"/>
    <s v="ger"/>
    <s v="1849"/>
    <s v="WegehauptDigital"/>
    <s v="Langensalza"/>
    <s v="empty"/>
    <s v="no"/>
  </r>
  <r>
    <x v="733"/>
    <s v="Teubern, Hans Ernst; Haymann, ...; Bernigeroth, Johann Martin; Dodsley, Robert"/>
    <s v="Kinder- und Jugendbücher; Historische Drucke"/>
    <s v="Heinsiußische Buchhandlung"/>
    <s v="volume; text"/>
    <x v="943"/>
    <x v="943"/>
    <s v="http://resolver.staatsbibliothek-berlin.de/SBB0000ED9C00020000"/>
    <s v="ger"/>
    <s v="1765"/>
    <s v="WegehauptDigital"/>
    <s v="Leipzig"/>
    <s v="empty"/>
    <s v="no"/>
  </r>
  <r>
    <x v="751"/>
    <s v="Gressler, F. G. L."/>
    <s v="Kinder- und Jugendbücher"/>
    <s v="Schulbuchh. des Thür. L. V."/>
    <s v="volume; text"/>
    <x v="944"/>
    <x v="944"/>
    <s v="http://resolver.staatsbibliothek-berlin.de/SBB0000EA9500080000"/>
    <s v="ger"/>
    <s v="1862"/>
    <s v="WegehauptDigital"/>
    <s v="Langensalza"/>
    <s v="https://content.staatsbibliothek-berlin.de/dc/769115691.ocr.zip"/>
    <s v="yes"/>
  </r>
  <r>
    <x v="656"/>
    <s v="Glatz, Jacob"/>
    <s v="Kinder- und Jugendbücher"/>
    <s v="Bureau für Litteratur"/>
    <s v="volume; text"/>
    <x v="945"/>
    <x v="945"/>
    <s v="http://resolver.staatsbibliothek-berlin.de/SBB0001566600040000"/>
    <s v="ger"/>
    <s v="1804"/>
    <s v="WegehauptDigital"/>
    <s v="Fürth"/>
    <s v="empty"/>
    <s v="no"/>
  </r>
  <r>
    <x v="752"/>
    <s v="Reider, Jakob Ernst von"/>
    <s v="Kinder- und Jugendbücher; Historische Drucke"/>
    <s v="Zeh"/>
    <s v="volume; text"/>
    <x v="946"/>
    <x v="946"/>
    <s v="http://resolver.staatsbibliothek-berlin.de/SBB000104B700010000"/>
    <s v="ger"/>
    <s v="1826"/>
    <s v="WegehauptDigital"/>
    <s v="Leipzig; Nürnberg"/>
    <s v="empty"/>
    <s v="no"/>
  </r>
  <r>
    <x v="753"/>
    <s v="Rösler, Franz"/>
    <s v="Kinder- und Jugendbücher"/>
    <s v="Hahn"/>
    <s v="volume; text"/>
    <x v="947"/>
    <x v="947"/>
    <s v="http://resolver.staatsbibliothek-berlin.de/SBB0000D77800040000"/>
    <s v="ger"/>
    <s v="1912"/>
    <s v="WegehauptDigital"/>
    <s v="Leipzig"/>
    <s v="https://content.staatsbibliothek-berlin.de/dc/746022158.ocr.zip"/>
    <s v="yes"/>
  </r>
  <r>
    <x v="754"/>
    <s v="Eisen, Ch.; LeBas, Jacques-Philippe; Pluche, Noël Antoine"/>
    <s v="Kinder- und Jugendbücher; Historische Drucke"/>
    <m/>
    <s v="volume; text"/>
    <x v="948"/>
    <x v="948"/>
    <s v="http://resolver.staatsbibliothek-berlin.de/SBB0000EBAB00010000"/>
    <s v="fre"/>
    <s v="1755"/>
    <s v="WegehauptDigital"/>
    <m/>
    <s v="https://content.staatsbibliothek-berlin.de/dc/756677033.ocr.zip"/>
    <s v="yes"/>
  </r>
  <r>
    <x v="755"/>
    <s v="Harnisch, Wilhelm"/>
    <s v="Kinder- und Jugendbücher"/>
    <s v="Fleischer"/>
    <s v="volume; text"/>
    <x v="949"/>
    <x v="949"/>
    <s v="http://resolver.staatsbibliothek-berlin.de/SBB0001562B00100000"/>
    <s v="ger"/>
    <s v="1832"/>
    <s v="WegehauptDigital"/>
    <s v="Leipzig"/>
    <s v="empty"/>
    <s v="no"/>
  </r>
  <r>
    <x v="635"/>
    <m/>
    <s v="Kinder- und Jugendbücher; Historische Drucke"/>
    <s v="Wasenius"/>
    <s v="volume; text"/>
    <x v="950"/>
    <x v="950"/>
    <s v="http://resolver.staatsbibliothek-berlin.de/SBB0000ED7600010000"/>
    <s v="ger"/>
    <s v="1840"/>
    <s v="WegehauptDigital"/>
    <s v="Helsingfors"/>
    <s v="empty"/>
    <s v="no"/>
  </r>
  <r>
    <x v="756"/>
    <s v="Selchow, Felix"/>
    <s v="Kinder- und Jugendbücher; Historische Drucke"/>
    <s v="Amelang"/>
    <s v="volume; text"/>
    <x v="951"/>
    <x v="951"/>
    <s v="http://resolver.staatsbibliothek-berlin.de/SBB000107C100050000"/>
    <s v="ger"/>
    <s v="1827"/>
    <s v="WegehauptDigital"/>
    <s v="Berlin"/>
    <s v="empty"/>
    <s v="no"/>
  </r>
  <r>
    <x v="757"/>
    <s v="Harnisch, Wilhelm"/>
    <s v="Kinder- und Jugendbücher"/>
    <s v="Fleischer"/>
    <s v="volume; text"/>
    <x v="952"/>
    <x v="952"/>
    <s v="http://resolver.staatsbibliothek-berlin.de/SBB0001562B00070000"/>
    <s v="ger"/>
    <s v="1825"/>
    <s v="WegehauptDigital"/>
    <s v="Leipzig"/>
    <s v="empty"/>
    <s v="no"/>
  </r>
  <r>
    <x v="758"/>
    <s v="Harnisch, Wilhelm"/>
    <s v="Kinder- und Jugendbücher"/>
    <s v="Fleischer"/>
    <s v="volume; text"/>
    <x v="953"/>
    <x v="953"/>
    <s v="http://resolver.staatsbibliothek-berlin.de/SBB0001562B000F0000"/>
    <s v="ger"/>
    <s v="1831"/>
    <s v="WegehauptDigital"/>
    <s v="Leipzig"/>
    <s v="empty"/>
    <s v="no"/>
  </r>
  <r>
    <x v="656"/>
    <s v="Glatz, Jacob"/>
    <s v="Kinder- und Jugendbücher"/>
    <s v="Büreau für Litteratur"/>
    <s v="volume; text"/>
    <x v="954"/>
    <x v="954"/>
    <s v="http://resolver.staatsbibliothek-berlin.de/SBB0001566600010000"/>
    <s v="ger"/>
    <s v="1802"/>
    <s v="WegehauptDigital"/>
    <s v="Fürth"/>
    <s v="empty"/>
    <s v="no"/>
  </r>
  <r>
    <x v="759"/>
    <m/>
    <s v="Kinder- und Jugendbücher; Historische Drucke"/>
    <s v="Les Libraires Associès"/>
    <s v="volume; text"/>
    <x v="955"/>
    <x v="955"/>
    <s v="http://resolver.staatsbibliothek-berlin.de/SBB0000EDCA00010000"/>
    <s v="fre"/>
    <s v="1789"/>
    <s v="WegehauptDigital"/>
    <s v="Paris"/>
    <s v="empty"/>
    <s v="no"/>
  </r>
  <r>
    <x v="661"/>
    <s v="Schulz, Christian"/>
    <s v="Kinder- und Jugendbücher; Historische Drucke"/>
    <s v="Breitkopf"/>
    <s v="volume; text"/>
    <x v="956"/>
    <x v="956"/>
    <s v="http://resolver.staatsbibliothek-berlin.de/SBB0000D86900020000"/>
    <s v="ger"/>
    <s v="1793"/>
    <s v="WegehauptDigital"/>
    <s v="Leipzig"/>
    <s v="empty"/>
    <s v="no"/>
  </r>
  <r>
    <x v="494"/>
    <s v="Salzmann, Christian Gotthilf"/>
    <s v="Kinder- und Jugendbücher; Historische Drucke"/>
    <s v="Buchhandlung der Erziehungsanstalt"/>
    <s v="volume; text"/>
    <x v="957"/>
    <x v="957"/>
    <s v="http://resolver.staatsbibliothek-berlin.de/SBB00012D2700010000"/>
    <s v="ger"/>
    <s v="1799"/>
    <s v="WegehauptDigital"/>
    <s v="Schnepfenthal"/>
    <s v="empty"/>
    <s v="no"/>
  </r>
  <r>
    <x v="743"/>
    <s v="Funke, C. Ph."/>
    <s v="Kinder- und Jugendbücher"/>
    <s v="Haas"/>
    <s v="volume; text"/>
    <x v="958"/>
    <x v="958"/>
    <s v="http://resolver.staatsbibliothek-berlin.de/SBB0000DBA900030000"/>
    <s v="ger"/>
    <s v="1812"/>
    <s v="WegehauptDigital"/>
    <s v="Wien"/>
    <s v="empty"/>
    <s v="no"/>
  </r>
  <r>
    <x v="615"/>
    <s v="Froriep, Ludwig Friedrich; Metzeroth, G. Ph."/>
    <s v="Historische Drucke; Kinder- und Jugendbücher; VD18 digital"/>
    <s v="Landes-Industrie-Comptoir"/>
    <s v="volume; text"/>
    <x v="959"/>
    <x v="959"/>
    <s v="http://resolver.staatsbibliothek-berlin.de/SBB0000EEAF00140000"/>
    <s v="ger; fre"/>
    <s v="1830"/>
    <s v="VD18 digital; WegehauptDigital"/>
    <s v="Weimar"/>
    <s v="empty"/>
    <s v="no"/>
  </r>
  <r>
    <x v="615"/>
    <s v="Karl Friedrich &lt;Sachsen-Weimar-Eisenach, Großherzog&gt;; Bertuch, Friedrich Justin"/>
    <s v="Historische Drucke; Kinder- und Jugendbücher; VD18 digital"/>
    <s v="Expedition des Journals des Luxus und der Moden; Ettingerische Buchhandlung"/>
    <s v="volume; text"/>
    <x v="960"/>
    <x v="960"/>
    <s v="http://resolver.staatsbibliothek-berlin.de/SBB0000EEAF000A0000"/>
    <s v="ger"/>
    <s v="1790"/>
    <s v="VD18 digital; WegehauptDigital"/>
    <s v="Weimar; Gotha; [Gotha]"/>
    <s v="empty"/>
    <s v="no"/>
  </r>
  <r>
    <x v="615"/>
    <s v="Froriep, Ludwig Friedrich"/>
    <s v="Historische Drucke; Kinder- und Jugendbücher; VD18 digital"/>
    <s v="Landes-Industrie-Comptoir"/>
    <s v="volume; text"/>
    <x v="961"/>
    <x v="961"/>
    <s v="http://resolver.staatsbibliothek-berlin.de/SBB0000EEAF00130000"/>
    <s v="ger; fre"/>
    <s v="1824"/>
    <s v="VD18 digital; WegehauptDigital"/>
    <s v="Weimar"/>
    <s v="empty"/>
    <s v="no"/>
  </r>
  <r>
    <x v="615"/>
    <s v="Hössel, Johann Baptist; Kaiser, Friedrich; Bertuch, Friedrich Justin"/>
    <s v="Historische Drucke; Kinder- und Jugendbücher; VD18 digital"/>
    <s v="Industrie-Comptoir"/>
    <s v="volume; text"/>
    <x v="962"/>
    <x v="962"/>
    <s v="http://resolver.staatsbibliothek-berlin.de/SBB0000EEAF000E0000"/>
    <s v="ger; fre; eng; ita"/>
    <s v="1802"/>
    <s v="VD18 digital; WegehauptDigital"/>
    <s v="Weimar"/>
    <s v="empty"/>
    <s v="no"/>
  </r>
  <r>
    <x v="615"/>
    <s v="Caroline Louise &lt;Mecklenburg-Schwerin, Erbprinzessin&gt;; Bertuch, Friedrich Justin"/>
    <s v="Historische Drucke; Kinder- und Jugendbücher; VD18 digital"/>
    <s v="Industrie-Comptoir"/>
    <s v="volume; text"/>
    <x v="963"/>
    <x v="963"/>
    <s v="http://resolver.staatsbibliothek-berlin.de/SBB0000EEAF000B0000"/>
    <s v="ger; fre"/>
    <s v="1795"/>
    <s v="VD18 digital; WegehauptDigital"/>
    <s v="Weimar"/>
    <s v="empty"/>
    <s v="no"/>
  </r>
  <r>
    <x v="615"/>
    <s v="Bertuch, Carl"/>
    <s v="Historische Drucke; Kinder- und Jugendbücher; VD18 digital"/>
    <s v="Landes-Industrie-Comptoir"/>
    <s v="volume; text"/>
    <x v="964"/>
    <x v="964"/>
    <s v="http://resolver.staatsbibliothek-berlin.de/SBB0000EEAF00100000"/>
    <s v="ger; fre"/>
    <s v="1813"/>
    <s v="VD18 digital; WegehauptDigital"/>
    <s v="Weimar"/>
    <s v="empty"/>
    <s v="no"/>
  </r>
  <r>
    <x v="615"/>
    <s v="Froriep, Ludwig Friedrich; Götz, Theodor"/>
    <s v="Historische Drucke; Kinder- und Jugendbücher; VD18 digital"/>
    <s v="Landes-Industrie-Comptoir"/>
    <s v="volume; text"/>
    <x v="965"/>
    <x v="965"/>
    <s v="http://resolver.staatsbibliothek-berlin.de/SBB0000EEAF00110000"/>
    <s v="ger; fre"/>
    <s v="1816"/>
    <s v="VD18 digital; WegehauptDigital"/>
    <s v="Weimar"/>
    <s v="empty"/>
    <s v="no"/>
  </r>
  <r>
    <x v="760"/>
    <s v="Rumpf, Johann Daniel Friedrich; Bartholdy, Georg Wilhelm"/>
    <s v="Kinder- und Jugendbücher; VD18 digital; Historische Drucke"/>
    <s v="Oehmigke"/>
    <s v="volume; text"/>
    <x v="966"/>
    <x v="966"/>
    <s v="http://resolver.staatsbibliothek-berlin.de/SBB0001537200040000"/>
    <s v="ger"/>
    <s v="1804"/>
    <s v="WegehauptDigital; VD18 digital"/>
    <s v="Berlin"/>
    <s v="empty"/>
    <s v="no"/>
  </r>
  <r>
    <x v="761"/>
    <s v="Le Vaillant, François"/>
    <s v="Kinder- und Jugendbücher; Historische Drucke; VD18 digital"/>
    <s v="Schulbuchhandlung"/>
    <s v="volume; text"/>
    <x v="967"/>
    <x v="967"/>
    <s v="http://resolver.staatsbibliothek-berlin.de/SBB0001546000050000"/>
    <s v="ger"/>
    <s v="1799"/>
    <s v="WegehauptDigital; VD18 digital"/>
    <s v="Braunschweig"/>
    <s v="empty"/>
    <s v="no"/>
  </r>
  <r>
    <x v="762"/>
    <s v="Benyowszky, Móric Agost Aladár"/>
    <s v="Kinder- und Jugendbücher; Historische Drucke; VD18 digital"/>
    <s v="Schulbuchhandlung"/>
    <s v="volume; text"/>
    <x v="968"/>
    <x v="968"/>
    <s v="http://resolver.staatsbibliothek-berlin.de/SBB0001546000010000"/>
    <s v="ger"/>
    <s v="1794"/>
    <s v="WegehauptDigital; VD18 digital"/>
    <s v="Braunschweig"/>
    <s v="https://content.staatsbibliothek-berlin.de/dc/780589653.ocr.zip"/>
    <s v="yes"/>
  </r>
  <r>
    <x v="763"/>
    <s v="Brissot de Warville, Jacques Pierre"/>
    <s v="Kinder- und Jugendbücher; Historische Drucke; VD18 digital"/>
    <s v="Schulbuchhandlung; Kircher"/>
    <s v="volume; text"/>
    <x v="969"/>
    <x v="969"/>
    <s v="http://resolver.staatsbibliothek-berlin.de/SBB0001546000030000"/>
    <s v="ger"/>
    <s v="1796"/>
    <s v="WegehauptDigital; VD18 digital"/>
    <s v="Braunschweig; Braunschweig"/>
    <s v="empty"/>
    <s v="no"/>
  </r>
  <r>
    <x v="764"/>
    <s v="Rumpf, Johann Daniel Friedrich; Bartholdy, Georg Wilhelm"/>
    <s v="Kinder- und Jugendbücher; VD18 digital; Historische Drucke"/>
    <s v="Oehmigke"/>
    <s v="volume; text"/>
    <x v="970"/>
    <x v="970"/>
    <s v="http://resolver.staatsbibliothek-berlin.de/SBB0001537200020000"/>
    <s v="ger"/>
    <s v="1802"/>
    <s v="WegehauptDigital; VD18 digital"/>
    <s v="Berlin"/>
    <s v="empty"/>
    <s v="no"/>
  </r>
  <r>
    <x v="765"/>
    <s v="Reccard, Gotthilf Christian"/>
    <s v="Kinder- und Jugendbücher; Historische Drucke; VD18 digital"/>
    <s v="im Verlage der Realschulbuchhandlung"/>
    <s v="volume; text"/>
    <x v="971"/>
    <x v="971"/>
    <s v="http://resolver.staatsbibliothek-berlin.de/SBB0000F5B100020000"/>
    <s v="ger"/>
    <s v="1783"/>
    <s v="WegehauptDigital; VD18 digital"/>
    <s v="Berlin"/>
    <s v="empty"/>
    <s v="no"/>
  </r>
  <r>
    <x v="766"/>
    <s v="Rumpf, Johann Daniel Friedrich; Bartholdy, Georg Wilhelm"/>
    <s v="Kinder- und Jugendbücher; VD18 digital; Historische Drucke"/>
    <s v="Oehmigke"/>
    <s v="volume; text"/>
    <x v="972"/>
    <x v="972"/>
    <s v="http://resolver.staatsbibliothek-berlin.de/SBB0001537D00000000"/>
    <s v="ger"/>
    <s v="1798"/>
    <s v="WegehauptDigital; VD18 digital"/>
    <s v="Berlin"/>
    <s v="empty"/>
    <s v="no"/>
  </r>
  <r>
    <x v="767"/>
    <s v="Rumpf, Johann Daniel Friedrich; Bartholdy, Georg Wilhelm"/>
    <s v="Kinder- und Jugendbücher; Historische Drucke; VD18 digital"/>
    <s v="Oehmigke"/>
    <s v="volume; text"/>
    <x v="973"/>
    <x v="973"/>
    <s v="http://resolver.staatsbibliothek-berlin.de/SBB0001537200050000"/>
    <s v="ger"/>
    <s v="1812"/>
    <s v="WegehauptDigital; VD18 digital"/>
    <s v="Berlin"/>
    <s v="empty"/>
    <s v="no"/>
  </r>
  <r>
    <x v="763"/>
    <s v="Brissot de Warville, Jacques Pierre"/>
    <s v="Kinder- und Jugendbücher; Historische Drucke; VD18 digital"/>
    <s v="Schulbuchhandlung"/>
    <s v="volume; text"/>
    <x v="974"/>
    <x v="974"/>
    <s v="http://resolver.staatsbibliothek-berlin.de/SBB0001546000040000"/>
    <s v="ger"/>
    <s v="1797"/>
    <s v="WegehauptDigital; V18 digital"/>
    <s v="Braunschweig"/>
    <s v="empty"/>
    <s v="no"/>
  </r>
  <r>
    <x v="762"/>
    <s v="Benyowszky, Móric Agost Aladár"/>
    <s v="Kinder- und Jugendbücher; Historische Drucke; VD18 digital"/>
    <s v="Schulbuchhandlung; Kircher"/>
    <s v="volume; text"/>
    <x v="975"/>
    <x v="975"/>
    <s v="http://resolver.staatsbibliothek-berlin.de/SBB0001546000020000"/>
    <s v="ger"/>
    <s v="1795"/>
    <s v="WegehauptDigital; VD18 digital"/>
    <s v="Braunschweig; Braunschweig"/>
    <s v="empty"/>
    <s v="no"/>
  </r>
  <r>
    <x v="768"/>
    <s v="Rumpf, Johann Daniel Friedrich; Bartholdy, Georg Wilhelm"/>
    <s v="Kinder- und Jugendbücher; VD18 digital; Historische Drucke"/>
    <s v="Oehmigke"/>
    <s v="volume; text"/>
    <x v="976"/>
    <x v="976"/>
    <s v="http://resolver.staatsbibliothek-berlin.de/SBB0001537200010000"/>
    <s v="ger"/>
    <s v="1800"/>
    <s v="WegehauptDigital; VD18 digital"/>
    <s v="Berlin"/>
    <s v="empty"/>
    <s v="no"/>
  </r>
  <r>
    <x v="769"/>
    <s v="Büsching, Anton Friedrich"/>
    <s v="Historische Drucke; Kinder- und Jugendbücher; VD18 digital"/>
    <s v="Füeßli"/>
    <s v="volume; text"/>
    <x v="977"/>
    <x v="977"/>
    <s v="http://resolver.staatsbibliothek-berlin.de/SBB00019CED00010000"/>
    <s v="ger"/>
    <s v="1769"/>
    <s v="VD18 digital; WegehauptDigital"/>
    <s v="Zürich"/>
    <s v="empty"/>
    <s v="no"/>
  </r>
  <r>
    <x v="253"/>
    <s v="Steinbeck, Christoph Gottlieb"/>
    <s v="Historische Drucke; Kinder- und Jugendbücher; VD18 digital"/>
    <s v="Fleischer"/>
    <s v="volume; text"/>
    <x v="978"/>
    <x v="978"/>
    <s v="http://resolver.staatsbibliothek-berlin.de/SBB00019AEE00010000"/>
    <s v="ger"/>
    <s v="1794"/>
    <s v="VD18 digital; WegehauptDigital"/>
    <s v="Leipzig"/>
    <s v="empty"/>
    <s v="no"/>
  </r>
  <r>
    <x v="770"/>
    <m/>
    <s v="Historische Drucke; Kinder- und Jugendbücher; Naturwissenschaften / Mathematik; VD18 digital"/>
    <s v="Supprian"/>
    <s v="monograph; text"/>
    <x v="979"/>
    <x v="979"/>
    <s v="http://resolver.staatsbibliothek-berlin.de/SBB00017AA500000000"/>
    <s v="ger"/>
    <s v="1797"/>
    <s v="VD18 digital; WegehauptDigital"/>
    <s v="Leipzig"/>
    <s v="empty"/>
    <s v="no"/>
  </r>
  <r>
    <x v="771"/>
    <s v="Seiler, Georg Friedrich"/>
    <s v="Historische Drucke; Kinder- und Jugendbücher; Naturwissenschaften / Mathematik; Pädagogik; VD18 digital"/>
    <s v="Bibelanst."/>
    <s v="monograph; text"/>
    <x v="980"/>
    <x v="980"/>
    <s v="http://resolver.staatsbibliothek-berlin.de/SBB000177D800000000"/>
    <s v="ger"/>
    <s v="1796"/>
    <s v="VD18 digital; WegehauptDigital"/>
    <s v="Erlangen"/>
    <s v="empty"/>
    <s v="no"/>
  </r>
  <r>
    <x v="772"/>
    <s v="Schmidt, Friedrich; Ducray-Duminil, François Guillaume"/>
    <s v="Historische Drucke; Kinder- und Jugendbücher; VD18 digital"/>
    <s v="Siegert"/>
    <s v="volume; text"/>
    <x v="981"/>
    <x v="981"/>
    <s v="http://resolver.staatsbibliothek-berlin.de/SBB00021D2C00020000"/>
    <s v="ger"/>
    <s v="1789"/>
    <s v="VD18 digital; WegehauptDigital"/>
    <s v="Liegnitz; Leipzig"/>
    <s v="empty"/>
    <s v="no"/>
  </r>
  <r>
    <x v="598"/>
    <s v="LosRios, Angélique"/>
    <s v="Kinder- und Jugendbücher; Historische Drucke; VD18 digital"/>
    <s v="Walther"/>
    <s v="monograph; text"/>
    <x v="982"/>
    <x v="982"/>
    <s v="http://resolver.staatsbibliothek-berlin.de/SBB00021E3200010000"/>
    <s v="fre"/>
    <s v="1771"/>
    <s v="WegehauptDigital; VD18 digital"/>
    <s v="Dresde"/>
    <s v="empty"/>
    <s v="no"/>
  </r>
  <r>
    <x v="773"/>
    <s v="Steinbeck, Christoph Gottlieb"/>
    <s v="Historische Drucke; Kinder- und Jugendbücher"/>
    <s v="Fleischer"/>
    <s v="volume; text"/>
    <x v="983"/>
    <x v="983"/>
    <s v="http://resolver.staatsbibliothek-berlin.de/SBB00019AE700010000"/>
    <s v="ger"/>
    <s v="1820"/>
    <s v="WegehauptDigital"/>
    <s v="Leipzig"/>
    <s v="empty"/>
    <s v="no"/>
  </r>
  <r>
    <x v="772"/>
    <s v="Schmidt, Friedrich; Endner, Gustav Georg; Ducray-Duminil, François Guillaume"/>
    <s v="Historische Drucke; Kinder- und Jugendbücher; VD18 digital"/>
    <s v="Siegert"/>
    <s v="volume; text"/>
    <x v="984"/>
    <x v="984"/>
    <s v="http://resolver.staatsbibliothek-berlin.de/SBB00021D2C00010000"/>
    <s v="ger"/>
    <s v="1789"/>
    <s v="VD18 digital; WegehauptDigital"/>
    <s v="Liegnitz; Leipzig"/>
    <s v="empty"/>
    <s v="no"/>
  </r>
  <r>
    <x v="774"/>
    <s v="Burgerstein, Leo; Oker-Blom, Max"/>
    <s v="Kinder- und Jugendbücher; Historische Drucke"/>
    <s v="Pichler"/>
    <s v="monograph; text"/>
    <x v="985"/>
    <x v="985"/>
    <s v="http://resolver.staatsbibliothek-berlin.de/SBB0000D20400000000"/>
    <s v="ger"/>
    <s v="1906"/>
    <s v="WegehauptDigital"/>
    <s v="Wien [u.a.]"/>
    <s v="https://content.staatsbibliothek-berlin.de/dc/742553841.ocr.zip"/>
    <s v="yes"/>
  </r>
  <r>
    <x v="775"/>
    <s v="Holting, Gustav; Hosemann, Theodor"/>
    <s v="Kinder- und Jugendbücher"/>
    <s v="Winckelmann"/>
    <s v="monograph; text"/>
    <x v="986"/>
    <x v="986"/>
    <s v="http://resolver.staatsbibliothek-berlin.de/SBB000105B500000000"/>
    <s v="ger"/>
    <s v="1845"/>
    <s v="WegehauptDigital"/>
    <s v="Berlin"/>
    <s v="empty"/>
    <s v="no"/>
  </r>
  <r>
    <x v="776"/>
    <s v="Büsching, Anton Friedrich"/>
    <s v="Historische Drucke; Kinder- und Jugendbücher; VD18 digital"/>
    <s v="Füeßli"/>
    <s v="volume; text"/>
    <x v="987"/>
    <x v="987"/>
    <s v="http://resolver.staatsbibliothek-berlin.de/SBB00019CED00020000"/>
    <s v="ger"/>
    <s v="1769"/>
    <s v="VD18 digital; WegehauptDigital"/>
    <s v="Zürich"/>
    <s v="empty"/>
    <s v="no"/>
  </r>
  <r>
    <x v="253"/>
    <s v="Steinbeck, Christoph Gottlieb"/>
    <s v="Historische Drucke; Kinder- und Jugendbücher; VD18 digital"/>
    <s v="Fleischer"/>
    <s v="volume; text"/>
    <x v="988"/>
    <x v="988"/>
    <s v="http://resolver.staatsbibliothek-berlin.de/SBB00019AEE00020000"/>
    <s v="ger"/>
    <s v="1800"/>
    <s v="VD18 digital; WegehauptDigital"/>
    <s v="Leipzig"/>
    <s v="empty"/>
    <s v="no"/>
  </r>
  <r>
    <x v="777"/>
    <s v="Faust, Bernhard Christoph"/>
    <s v="Kinder- und Jugendbücher; Historische Drucke; VD18 digital"/>
    <s v="Kummer"/>
    <s v="monograph; text"/>
    <x v="989"/>
    <x v="989"/>
    <s v="http://resolver.staatsbibliothek-berlin.de/SBB000102A400000000"/>
    <s v="lat; ger"/>
    <s v="1796"/>
    <s v="WegehauptDigital; VD18 digital"/>
    <s v="Lipsiae"/>
    <s v="empty"/>
    <s v="no"/>
  </r>
  <r>
    <x v="778"/>
    <s v="Luther, Martin"/>
    <s v="Historische Drucke; Kinder- und Jugendbücher; VD18 digital"/>
    <s v="Deinzer"/>
    <s v="monograph; text"/>
    <x v="990"/>
    <x v="990"/>
    <s v="http://resolver.staatsbibliothek-berlin.de/SBB0001991C00000000"/>
    <s v="ger"/>
    <s v="1769"/>
    <s v="VD18 digital; WegehauptDigital"/>
    <s v="Leipzig; Budißin"/>
    <s v="empty"/>
    <s v="no"/>
  </r>
  <r>
    <x v="779"/>
    <s v="Schellenberg, Johann Philipp"/>
    <s v="Historische Drucke; Kinder- und Jugendbücher; Naturwissenschaften / Mathematik; VD18 digital"/>
    <s v="Flecks Schriften"/>
    <s v="monograph; text"/>
    <x v="991"/>
    <x v="991"/>
    <s v="http://resolver.staatsbibliothek-berlin.de/SBB000179CE00000000"/>
    <s v="ger"/>
    <s v="1798"/>
    <s v="VD18 digital; WegehauptDigital"/>
    <s v="Lobenstein"/>
    <s v="empty"/>
    <s v="no"/>
  </r>
  <r>
    <x v="780"/>
    <m/>
    <s v="Kinder- und Jugendbücher; Historische Drucke; VD18 digital"/>
    <s v="Monath; Arnold"/>
    <s v="monograph; text"/>
    <x v="992"/>
    <x v="992"/>
    <s v="http://resolver.staatsbibliothek-berlin.de/SBB0001048500000000"/>
    <s v="lat; ger; fre"/>
    <s v="1761"/>
    <s v="WegehauptDigital; VD18 digital"/>
    <s v="Nürnberg"/>
    <s v="empty"/>
    <s v="no"/>
  </r>
  <r>
    <x v="767"/>
    <s v="Lehmann, Gottfried Arnold; Rumpf, Johann Daniel Friedrich; Bartholdy, Georg Wilhelm"/>
    <s v="Historische Drucke; Kinder- und Jugendbücher; VD18 digital"/>
    <s v="Neue Sozietäts-Verlags-Buchhandlung; Oehmigke"/>
    <s v="volume; text"/>
    <x v="993"/>
    <x v="973"/>
    <s v="http://resolver.staatsbibliothek-berlin.de/SBB0001537200070000"/>
    <s v="ger"/>
    <s v="1812"/>
    <s v="VD18 digital; WegehauptDigital"/>
    <s v="Berlin; Berlin"/>
    <s v="empty"/>
    <s v="no"/>
  </r>
  <r>
    <x v="781"/>
    <s v="Comenius, Johann Amos; Dessler, Wolfgang Christoph"/>
    <s v="Historische Drucke; Kinder- und Jugendbücher; Allgemeines / Wissenschaftskunde / Literaturgeschichte; VD18 digital"/>
    <s v="Endter"/>
    <s v="volume; text"/>
    <x v="994"/>
    <x v="993"/>
    <s v="http://resolver.staatsbibliothek-berlin.de/SBB00019B6700010000"/>
    <s v="ger"/>
    <s v="1754"/>
    <s v="VD18 digital; WegehauptDigital"/>
    <s v="Noribergae"/>
    <s v="empty"/>
    <s v="no"/>
  </r>
  <r>
    <x v="772"/>
    <s v="Schmidt, Friedrich; Ducray-Duminil, François Guillaume"/>
    <s v="Historische Drucke; Kinder- und Jugendbücher; VD18 digital"/>
    <s v="Siegert"/>
    <s v="volume; text"/>
    <x v="995"/>
    <x v="994"/>
    <s v="http://resolver.staatsbibliothek-berlin.de/SBB00021D2C00040000"/>
    <s v="ger"/>
    <s v="1790"/>
    <s v="VD18 digital; WegehauptDigital"/>
    <s v="Liegnitz; Leipzig"/>
    <s v="empty"/>
    <s v="no"/>
  </r>
  <r>
    <x v="782"/>
    <s v="Körner, Heinrich"/>
    <s v="Kinder- und Jugendbücher; VD18 digital; Historische Drucke"/>
    <s v="Füeßli"/>
    <s v="monograph; text"/>
    <x v="996"/>
    <x v="995"/>
    <s v="http://resolver.staatsbibliothek-berlin.de/SBB0000D94100000000"/>
    <s v="ger"/>
    <s v="1783"/>
    <s v="WegehauptDigital; VD18 digital"/>
    <s v="Zürich"/>
    <s v="empty"/>
    <s v="no"/>
  </r>
  <r>
    <x v="778"/>
    <s v="Luther, Martin"/>
    <s v="Historische Drucke; Kinder- und Jugendbücher; VD18 digital"/>
    <s v="Deinzer"/>
    <s v="monograph; text"/>
    <x v="990"/>
    <x v="990"/>
    <s v="http://resolver.staatsbibliothek-berlin.de/SBB0001991C00000000"/>
    <s v="ger"/>
    <s v="1769"/>
    <s v="VD18 digital; WegehauptDigital"/>
    <s v="Leipzig; Budißin"/>
    <s v="empty"/>
    <s v="no"/>
  </r>
  <r>
    <x v="779"/>
    <s v="Schellenberg, Johann Philipp"/>
    <s v="Historische Drucke; Kinder- und Jugendbücher; Naturwissenschaften / Mathematik; VD18 digital"/>
    <s v="Flecks Schriften"/>
    <s v="monograph; text"/>
    <x v="991"/>
    <x v="991"/>
    <s v="http://resolver.staatsbibliothek-berlin.de/SBB000179CE00000000"/>
    <s v="ger"/>
    <s v="1798"/>
    <s v="VD18 digital; WegehauptDigital"/>
    <s v="Lobenstein"/>
    <s v="empty"/>
    <s v="no"/>
  </r>
  <r>
    <x v="780"/>
    <m/>
    <s v="Kinder- und Jugendbücher; Historische Drucke; VD18 digital"/>
    <s v="Monath; Arnold"/>
    <s v="monograph; text"/>
    <x v="992"/>
    <x v="992"/>
    <s v="http://resolver.staatsbibliothek-berlin.de/SBB0001048500000000"/>
    <s v="lat; ger; fre"/>
    <s v="1761"/>
    <s v="WegehauptDigital; VD18 digital"/>
    <s v="Nürnberg"/>
    <s v="empty"/>
    <s v="no"/>
  </r>
  <r>
    <x v="767"/>
    <s v="Lehmann, Gottfried Arnold; Rumpf, Johann Daniel Friedrich; Bartholdy, Georg Wilhelm"/>
    <s v="Historische Drucke; Kinder- und Jugendbücher; VD18 digital"/>
    <s v="Neue Sozietäts-Verlags-Buchhandlung; Oehmigke"/>
    <s v="volume; text"/>
    <x v="993"/>
    <x v="973"/>
    <s v="http://resolver.staatsbibliothek-berlin.de/SBB0001537200070000"/>
    <s v="ger"/>
    <s v="1812"/>
    <s v="VD18 digital; WegehauptDigital"/>
    <s v="Berlin; Berlin"/>
    <s v="empty"/>
    <s v="no"/>
  </r>
  <r>
    <x v="781"/>
    <s v="Comenius, Johann Amos; Dessler, Wolfgang Christoph"/>
    <s v="Historische Drucke; Kinder- und Jugendbücher; Allgemeines / Wissenschaftskunde / Literaturgeschichte; VD18 digital"/>
    <s v="Endter"/>
    <s v="volume; text"/>
    <x v="994"/>
    <x v="993"/>
    <s v="http://resolver.staatsbibliothek-berlin.de/SBB00019B6700010000"/>
    <s v="ger"/>
    <s v="1754"/>
    <s v="VD18 digital; WegehauptDigital"/>
    <s v="Noribergae"/>
    <s v="empty"/>
    <s v="no"/>
  </r>
  <r>
    <x v="772"/>
    <s v="Schmidt, Friedrich; Ducray-Duminil, François Guillaume"/>
    <s v="Historische Drucke; Kinder- und Jugendbücher; VD18 digital"/>
    <s v="Siegert"/>
    <s v="volume; text"/>
    <x v="995"/>
    <x v="994"/>
    <s v="http://resolver.staatsbibliothek-berlin.de/SBB00021D2C00040000"/>
    <s v="ger"/>
    <s v="1790"/>
    <s v="VD18 digital; WegehauptDigital"/>
    <s v="Liegnitz; Leipzig"/>
    <s v="empty"/>
    <s v="no"/>
  </r>
  <r>
    <x v="782"/>
    <s v="Körner, Heinrich"/>
    <s v="Kinder- und Jugendbücher; VD18 digital; Historische Drucke"/>
    <s v="Füeßli"/>
    <s v="monograph; text"/>
    <x v="996"/>
    <x v="995"/>
    <s v="http://resolver.staatsbibliothek-berlin.de/SBB0000D94100000000"/>
    <s v="ger"/>
    <s v="1783"/>
    <s v="WegehauptDigital; VD18 digital"/>
    <s v="Zürich"/>
    <s v="empty"/>
    <s v="no"/>
  </r>
  <r>
    <x v="783"/>
    <s v="Campe, Joachim Heinrich"/>
    <s v="Kinder- und Jugendbücher; Historische Drucke; VD18 digital"/>
    <s v="Verl. der Schulbuchh."/>
    <s v="monograph; text"/>
    <x v="997"/>
    <x v="996"/>
    <s v="http://resolver.staatsbibliothek-berlin.de/SBB0001450500000000"/>
    <s v="ger"/>
    <s v="1793"/>
    <s v="WegehauptDigital; VD18 digital"/>
    <s v="Braunschweig"/>
    <s v="empty"/>
    <s v="no"/>
  </r>
  <r>
    <x v="784"/>
    <s v="Faust, Bernhard Christoph"/>
    <s v="Kinder- und Jugendbücher; Historische Drucke; VD18 digital"/>
    <s v="Kummer"/>
    <s v="monograph; text"/>
    <x v="998"/>
    <x v="997"/>
    <s v="http://resolver.staatsbibliothek-berlin.de/SBB0000F50800000000"/>
    <s v="ger"/>
    <s v="1797"/>
    <s v="WegehauptDigital; VD18 digital"/>
    <s v="Leipzig"/>
    <s v="empty"/>
    <s v="no"/>
  </r>
  <r>
    <x v="785"/>
    <s v="Rossmäßler, Johann Adolf; Endner, Gustav Georg; Wünsch, Christian Ernst; Wünsch, Christian Ernst"/>
    <s v="Historische Drucke; Kinder- und Jugendbücher; VD18 digital"/>
    <s v="Breitkopf"/>
    <s v="volume; text"/>
    <x v="999"/>
    <x v="925"/>
    <s v="http://resolver.staatsbibliothek-berlin.de/SBB0000DBC600040000"/>
    <s v="ger"/>
    <s v="1780"/>
    <s v="VD18 digital; WegehauptDigital"/>
    <s v="Leipzig"/>
    <s v="empty"/>
    <s v="no"/>
  </r>
  <r>
    <x v="786"/>
    <s v="Henriquez, René; Good, Arthur"/>
    <s v="Kinder- und Jugendbücher; Historische Drucke"/>
    <s v="Colin"/>
    <s v="monograph; text"/>
    <x v="1000"/>
    <x v="998"/>
    <s v="http://resolver.staatsbibliothek-berlin.de/SBB0000D6D800000000"/>
    <s v="fre"/>
    <s v="1903"/>
    <s v="WegehauptDigital"/>
    <s v="Paris"/>
    <s v="https://content.staatsbibliothek-berlin.de/dc/745466532.ocr.zip"/>
    <s v="yes"/>
  </r>
  <r>
    <x v="787"/>
    <m/>
    <s v="Kinder- und Jugendbücher; Historische Drucke"/>
    <s v="Weise"/>
    <s v="monograph; text"/>
    <x v="1001"/>
    <x v="999"/>
    <s v="http://resolver.staatsbibliothek-berlin.de/SBB0000D6A900000000"/>
    <s v="ger"/>
    <s v="1913"/>
    <s v="WegehauptDigital"/>
    <s v="Stuttgart"/>
    <s v="https://content.staatsbibliothek-berlin.de/dc/745432395.ocr.zip"/>
    <s v="yes"/>
  </r>
  <r>
    <x v="788"/>
    <s v="Parley, Peter"/>
    <s v="Kinder- und Jugendbücher"/>
    <s v="Thomas &amp; Cowperthwait"/>
    <s v="monograph; text"/>
    <x v="1002"/>
    <x v="1000"/>
    <s v="http://resolver.staatsbibliothek-berlin.de/SBB0001031E00000000"/>
    <s v="eng"/>
    <s v="1842"/>
    <s v="WegehauptDigital"/>
    <s v="Philadelphia"/>
    <s v="empty"/>
    <s v="no"/>
  </r>
  <r>
    <x v="789"/>
    <s v="Ille-Beeg, Marie; Reiß, Fritz; Jäger, Anna"/>
    <s v="Kinder- und Jugendbücher; Historische Drucke"/>
    <s v="Maier"/>
    <s v="monograph; text"/>
    <x v="1003"/>
    <x v="1001"/>
    <s v="http://resolver.staatsbibliothek-berlin.de/SBB0000D5C500000000"/>
    <s v="ger"/>
    <s v="1896"/>
    <s v="WegehauptDigital"/>
    <s v="Ravensburg"/>
    <s v="https://content.staatsbibliothek-berlin.de/dc/745129129.ocr.zip"/>
    <s v="yes"/>
  </r>
  <r>
    <x v="610"/>
    <m/>
    <s v="Kinder- und Jugendbücher; Historische Drucke"/>
    <s v="Gide"/>
    <s v="volume; text"/>
    <x v="1004"/>
    <x v="1002"/>
    <s v="http://resolver.staatsbibliothek-berlin.de/SBB0001034300010000"/>
    <s v="fre"/>
    <s v="1820"/>
    <s v="WegehauptDigital"/>
    <s v="Paris"/>
    <s v="empty"/>
    <s v="no"/>
  </r>
  <r>
    <x v="790"/>
    <m/>
    <s v="Kinder- und Jugendbücher; Historische Drucke"/>
    <m/>
    <s v="monograph; text"/>
    <x v="1005"/>
    <x v="1003"/>
    <s v="http://resolver.staatsbibliothek-berlin.de/SBB0000D69A00000000"/>
    <s v="ger"/>
    <s v="1900"/>
    <s v="WegehauptDigital"/>
    <s v="[S.l.]"/>
    <s v="https://content.staatsbibliothek-berlin.de/dc/74528115X.ocr.zip"/>
    <s v="yes"/>
  </r>
  <r>
    <x v="772"/>
    <s v="Schmidt, Friedrich; Ducray-Duminil, François Guillaume"/>
    <s v="Historische Drucke; Kinder- und Jugendbücher; VD18 digital"/>
    <s v="Siegert"/>
    <s v="volume; text"/>
    <x v="1006"/>
    <x v="1004"/>
    <s v="http://resolver.staatsbibliothek-berlin.de/SBB00021D2C00030000"/>
    <s v="ger"/>
    <s v="1790"/>
    <s v="VD18 digital; WegehauptDigital"/>
    <s v="Liegnitz; Leipzig"/>
    <s v="empty"/>
    <s v="no"/>
  </r>
  <r>
    <x v="773"/>
    <s v="Steinbeck, Christoph Gottlieb"/>
    <s v="Historische Drucke; Kinder- und Jugendbücher"/>
    <s v="Fleischer"/>
    <s v="volume; text"/>
    <x v="1007"/>
    <x v="1005"/>
    <s v="http://resolver.staatsbibliothek-berlin.de/SBB00019AE700020000"/>
    <s v="ger"/>
    <s v="1822"/>
    <s v="WegehauptDigital"/>
    <s v="Leipzig"/>
    <s v="empty"/>
    <s v="no"/>
  </r>
  <r>
    <x v="501"/>
    <s v="Wolke, Christian Heinrich"/>
    <s v="Kinder- und Jugendbücher; Historische Drucke; VD18 digital"/>
    <m/>
    <s v="volume; text"/>
    <x v="1008"/>
    <x v="1006"/>
    <s v="http://resolver.staatsbibliothek-berlin.de/SBB0000EE8100010000"/>
    <s v="ger"/>
    <s v="1781"/>
    <s v="WegehauptDigital; VD18 digital"/>
    <s v="Dessau"/>
    <s v="empty"/>
    <s v="no"/>
  </r>
  <r>
    <x v="791"/>
    <s v="Smolik, Joh. N."/>
    <s v="Kinder- und Jugendbücher; Historische Drucke"/>
    <s v="Manz"/>
    <s v="monograph; text"/>
    <x v="1009"/>
    <x v="641"/>
    <s v="http://resolver.staatsbibliothek-berlin.de/SBB0000D53200000000"/>
    <s v="ger"/>
    <s v="1912"/>
    <s v="WegehauptDigital"/>
    <s v="Regensburg"/>
    <s v="https://content.staatsbibliothek-berlin.de/dc/744070821.ocr.zip"/>
    <s v="yes"/>
  </r>
  <r>
    <x v="792"/>
    <s v="Hammer, Guido; Wegener, Wilhelm; Zähler, Julius"/>
    <s v="Kinder- und Jugendbücher"/>
    <s v="Kaufmann"/>
    <s v="monograph; text"/>
    <x v="1010"/>
    <x v="1007"/>
    <s v="http://resolver.staatsbibliothek-berlin.de/SBB000104D800000000"/>
    <s v="ger"/>
    <s v="1868"/>
    <s v="WegehauptDigital"/>
    <s v="Dresden"/>
    <s v="https://content.staatsbibliothek-berlin.de/dc/770495117.ocr.zip"/>
    <s v="yes"/>
  </r>
  <r>
    <x v="793"/>
    <s v="Spamer, Franz Otto; Boll, Ernst; Leutemann, Heinrich"/>
    <s v="Kinder- und Jugendbücher; Historische Drucke"/>
    <s v="Spamer"/>
    <s v="monograph; text"/>
    <x v="1011"/>
    <x v="1008"/>
    <s v="http://resolver.staatsbibliothek-berlin.de/SBB0000D38800000000"/>
    <s v="ger"/>
    <s v="1868"/>
    <s v="WegehauptDigital"/>
    <s v="Leipzig"/>
    <s v="https://content.staatsbibliothek-berlin.de/dc/74388289X.ocr.zip"/>
    <s v="yes"/>
  </r>
  <r>
    <x v="794"/>
    <s v="Lippold, Georg Heinrich Christian; Funke, Carl Philipp"/>
    <s v="Kinder- und Jugendbücher; Historische Drucke"/>
    <s v="Kummer"/>
    <s v="monograph; text"/>
    <x v="1012"/>
    <x v="1009"/>
    <s v="http://resolver.staatsbibliothek-berlin.de/SBB0000E5BD00000000"/>
    <s v="ger"/>
    <s v="1808"/>
    <s v="WegehauptDigital"/>
    <s v="Leipzig"/>
    <s v="empty"/>
    <s v="no"/>
  </r>
  <r>
    <x v="319"/>
    <s v="Barth, Ernst; Niederley, W."/>
    <s v="Kinder- und Jugendbücher"/>
    <s v="Velhagen &amp; Klasing"/>
    <s v="monograph; text"/>
    <x v="1013"/>
    <x v="1010"/>
    <s v="http://resolver.staatsbibliothek-berlin.de/SBB0000D72700000000"/>
    <s v="ger"/>
    <s v="1887"/>
    <s v="WegehauptDigital"/>
    <s v="Bielefeld [u.a.]"/>
    <s v="https://content.staatsbibliothek-berlin.de/dc/74562586X.ocr.zip"/>
    <s v="yes"/>
  </r>
  <r>
    <x v="795"/>
    <m/>
    <s v="Kinder- und Jugendbücher; Historische Drucke"/>
    <s v="Schreiber"/>
    <s v="monograph; text"/>
    <x v="1014"/>
    <x v="1011"/>
    <s v="http://resolver.staatsbibliothek-berlin.de/SBB0000E16500000000"/>
    <s v="fre"/>
    <s v="1850"/>
    <s v="WegehauptDigital"/>
    <s v="Eßlingen"/>
    <s v="https://content.staatsbibliothek-berlin.de/dc/749898801.ocr.zip"/>
    <s v="yes"/>
  </r>
  <r>
    <x v="796"/>
    <m/>
    <s v="Kinder- und Jugendbücher; Historische Drucke"/>
    <s v="Hoffmann"/>
    <s v="monograph; text"/>
    <x v="1015"/>
    <x v="1012"/>
    <s v="http://resolver.staatsbibliothek-berlin.de/SBB0001039200000000"/>
    <s v="ger"/>
    <s v="1842"/>
    <s v="WegehauptDigital"/>
    <s v="Stuttgart"/>
    <s v="empty"/>
    <s v="no"/>
  </r>
  <r>
    <x v="797"/>
    <s v="Reinhold, Carolina"/>
    <s v="Kinder- und Jugendbücher; Historische Drucke"/>
    <s v="Bauer und Raspe"/>
    <s v="monograph; text"/>
    <x v="1016"/>
    <x v="1013"/>
    <s v="http://resolver.staatsbibliothek-berlin.de/SBB0001033C00000000"/>
    <s v="ger"/>
    <s v="1833"/>
    <s v="WegehauptDigital"/>
    <s v="Nürnberg"/>
    <s v="empty"/>
    <s v="no"/>
  </r>
  <r>
    <x v="798"/>
    <s v="Tardieu, ...; Masson, José René"/>
    <s v="Kinder- und Jugendbücher; Historische Drucke"/>
    <s v="Masson"/>
    <s v="monograph; text"/>
    <x v="1017"/>
    <x v="1014"/>
    <s v="http://resolver.staatsbibliothek-berlin.de/SBB0000F20800000000"/>
    <s v="fre"/>
    <s v="1821"/>
    <s v="WegehauptDigital"/>
    <s v="Paris"/>
    <s v="empty"/>
    <s v="no"/>
  </r>
  <r>
    <x v="799"/>
    <s v="Münch, M. C."/>
    <s v="Kinder- und Jugendbücher"/>
    <s v="Rieger"/>
    <s v="monograph; text"/>
    <x v="1018"/>
    <x v="1015"/>
    <s v="http://resolver.staatsbibliothek-berlin.de/SBB0000DBE100000000"/>
    <s v="ger"/>
    <s v="1834"/>
    <s v="WegehauptDigital"/>
    <s v="Augsburg"/>
    <s v="empty"/>
    <s v="no"/>
  </r>
  <r>
    <x v="800"/>
    <s v="Heßler, ..."/>
    <s v="Kinder- und Jugendbücher"/>
    <s v="Verl. des Vereins zur Verbreitung Guter und Wohlfeiler Volksschriften"/>
    <s v="monograph; text"/>
    <x v="1019"/>
    <x v="1016"/>
    <s v="http://resolver.staatsbibliothek-berlin.de/SBB0000DB9500000000"/>
    <s v="ger"/>
    <s v="1844"/>
    <s v="WegehauptDigital"/>
    <s v="Zwickau"/>
    <s v="empty"/>
    <s v="no"/>
  </r>
  <r>
    <x v="801"/>
    <s v="Meyer, H.; Corrodi, W."/>
    <s v="Kinder- und Jugendbücher"/>
    <s v="Scholz"/>
    <s v="monograph; text"/>
    <x v="1020"/>
    <x v="1017"/>
    <s v="http://resolver.staatsbibliothek-berlin.de/SBB000101FE00000000"/>
    <s v="ger"/>
    <s v="1850"/>
    <s v="WegehauptDigital"/>
    <s v="Mainz"/>
    <s v="https://content.staatsbibliothek-berlin.de/dc/769889549.ocr.zip"/>
    <s v="yes"/>
  </r>
  <r>
    <x v="802"/>
    <s v="Schmidt, F."/>
    <s v="Kinder- und Jugendbücher; Historische Drucke"/>
    <s v="Leuckart"/>
    <s v="monograph; text"/>
    <x v="1021"/>
    <x v="1018"/>
    <s v="http://resolver.staatsbibliothek-berlin.de/SBB0001038F00000000"/>
    <s v="ger"/>
    <s v="1845"/>
    <s v="WegehauptDigital"/>
    <s v="Breslau"/>
    <s v="empty"/>
    <s v="no"/>
  </r>
  <r>
    <x v="803"/>
    <s v="Krüger, ...; Serrurier, L.; Haas, P.; Mila, Wilhelm"/>
    <s v="Kinder- und Jugendbücher; Historische Drucke"/>
    <s v="Oehmigke"/>
    <s v="monograph; text"/>
    <x v="1022"/>
    <x v="1019"/>
    <s v="http://resolver.staatsbibliothek-berlin.de/SBB0000ED9E00000000"/>
    <s v="ger"/>
    <s v="1803"/>
    <s v="WegehauptDigital"/>
    <s v="Berlin"/>
    <s v="empty"/>
    <s v="no"/>
  </r>
  <r>
    <x v="804"/>
    <s v="Reichenbach, Anton Benedict"/>
    <s v="Kinder- und Jugendbücher; Historische Drucke"/>
    <s v="Pönicke"/>
    <s v="monograph; text"/>
    <x v="1023"/>
    <x v="1020"/>
    <s v="http://resolver.staatsbibliothek-berlin.de/SBB0000E1A800000000"/>
    <s v="ger"/>
    <s v="1835"/>
    <s v="WegehauptDigital"/>
    <s v="Leipzig"/>
    <s v="empty"/>
    <s v="no"/>
  </r>
  <r>
    <x v="805"/>
    <m/>
    <s v="Kinder- und Jugendbücher; Historische Drucke"/>
    <s v="Le Prieur"/>
    <s v="monograph; text"/>
    <x v="1024"/>
    <x v="1021"/>
    <s v="http://resolver.staatsbibliothek-berlin.de/SBB0000F47600000000"/>
    <s v="fre"/>
    <s v="1803"/>
    <s v="WegehauptDigital"/>
    <s v="Paris"/>
    <s v="empty"/>
    <s v="no"/>
  </r>
  <r>
    <x v="806"/>
    <s v="Maukisch, Heinrich Eduard"/>
    <s v="Kinder- und Jugendbücher"/>
    <s v="Fischer &amp; Fuchs"/>
    <s v="monograph; text"/>
    <x v="1025"/>
    <x v="1022"/>
    <s v="http://resolver.staatsbibliothek-berlin.de/SBB00010A6A00000000"/>
    <s v="ger"/>
    <s v="1836"/>
    <s v="WegehauptDigital"/>
    <s v="Leipzig"/>
    <s v="empty"/>
    <s v="no"/>
  </r>
  <r>
    <x v="807"/>
    <s v="Bernher, J. C."/>
    <s v="Kinder- und Jugendbücher; Historische Drucke"/>
    <s v="Franz"/>
    <s v="monograph; text"/>
    <x v="1026"/>
    <x v="1023"/>
    <s v="http://resolver.staatsbibliothek-berlin.de/SBB0000D5A400000000"/>
    <s v="ger"/>
    <s v="1863"/>
    <s v="WegehauptDigital"/>
    <s v="München"/>
    <s v="https://content.staatsbibliothek-berlin.de/dc/745121772.ocr.zip"/>
    <s v="yes"/>
  </r>
  <r>
    <x v="808"/>
    <s v="Rulemann, Theodor"/>
    <s v="Kinder- und Jugendbücher"/>
    <s v="Merkur"/>
    <s v="monograph; text"/>
    <x v="1027"/>
    <x v="1024"/>
    <s v="http://resolver.staatsbibliothek-berlin.de/SBB0000CFDF00000000"/>
    <s v="ger"/>
    <s v="1910"/>
    <s v="WegehauptDigital"/>
    <s v="Berlin"/>
    <s v="https://content.staatsbibliothek-berlin.de/dc/741341336.ocr.zip"/>
    <s v="yes"/>
  </r>
  <r>
    <x v="809"/>
    <s v="Kolb, C. F. A."/>
    <s v="Kinder- und Jugendbücher"/>
    <s v="Schmidt &amp; Spring"/>
    <s v="monograph; text"/>
    <x v="1028"/>
    <x v="1025"/>
    <s v="http://resolver.staatsbibliothek-berlin.de/SBB0000D6E800000000"/>
    <s v="ger"/>
    <s v="1867"/>
    <s v="WegehauptDigital"/>
    <s v="Stuttgart"/>
    <s v="https://content.staatsbibliothek-berlin.de/dc/745589456.ocr.zip"/>
    <s v="yes"/>
  </r>
  <r>
    <x v="810"/>
    <s v="Ristenpart, Friedrich"/>
    <s v="Kinder- und Jugendbücher; Historische Drucke"/>
    <s v="Union Dt. Verl.-Ges."/>
    <s v="monograph; text"/>
    <x v="1029"/>
    <x v="1026"/>
    <s v="http://resolver.staatsbibliothek-berlin.de/SBB0000CFAE00000000"/>
    <s v="ger"/>
    <s v="1911"/>
    <s v="WegehauptDigital"/>
    <s v="Stuttgart [u.a.]"/>
    <s v="https://content.staatsbibliothek-berlin.de/dc/741298562.ocr.zip"/>
    <s v="yes"/>
  </r>
  <r>
    <x v="25"/>
    <s v="Wagner, Hermann"/>
    <s v="Kinder- und Jugendbücher"/>
    <s v="Hoffmann &lt;Thienemann&gt;"/>
    <s v="monograph; text"/>
    <x v="1030"/>
    <x v="1027"/>
    <s v="http://resolver.staatsbibliothek-berlin.de/SBB0000CEDA00000000"/>
    <s v="ger"/>
    <s v="1876"/>
    <s v="WegehauptDigital"/>
    <s v="Stuttgart"/>
    <s v="https://content.staatsbibliothek-berlin.de/dc/740909703.ocr.zip"/>
    <s v="yes"/>
  </r>
  <r>
    <x v="811"/>
    <s v="Dilherrus, Joh. Michael; Teppati, B. L.; Comenius, Johannes Amos"/>
    <s v="Kinder- und Jugendbücher"/>
    <s v="Endteri"/>
    <s v="monograph; text"/>
    <x v="1031"/>
    <x v="1028"/>
    <s v="http://resolver.staatsbibliothek-berlin.de/SBB0001020500000000"/>
    <s v="fre"/>
    <s v="1679"/>
    <s v="WegehauptDigital; VD17 digital"/>
    <s v="Noribergae"/>
    <s v="empty"/>
    <s v="no"/>
  </r>
  <r>
    <x v="812"/>
    <s v="Venillot, Louis"/>
    <s v="Kinder- und Jugendbücher"/>
    <s v="Mame"/>
    <s v="monograph; text"/>
    <x v="1032"/>
    <x v="1029"/>
    <s v="http://resolver.staatsbibliothek-berlin.de/SBB0001566800000000"/>
    <s v="fre"/>
    <s v="1845"/>
    <s v="WegehauptDigital"/>
    <s v="Tours"/>
    <s v="empty"/>
    <s v="no"/>
  </r>
  <r>
    <x v="813"/>
    <s v="Giehrl, Emmy"/>
    <s v="Kinder- und Jugendbücher; Historische Drucke"/>
    <s v="Manz"/>
    <s v="monograph; text"/>
    <x v="1033"/>
    <x v="1030"/>
    <s v="http://resolver.staatsbibliothek-berlin.de/SBB0000D6FD00000000"/>
    <s v="ger"/>
    <s v="1899"/>
    <s v="WegehauptDigital"/>
    <s v="Straubing"/>
    <s v="https://content.staatsbibliothek-berlin.de/dc/745599966.ocr.zip"/>
    <s v="yes"/>
  </r>
  <r>
    <x v="814"/>
    <m/>
    <s v="Historische Drucke"/>
    <s v="Bagel"/>
    <s v="monograph; text"/>
    <x v="1034"/>
    <x v="1031"/>
    <s v="http://resolver.staatsbibliothek-berlin.de/SBB0000D5B000000000"/>
    <s v="ger"/>
    <s v="1880"/>
    <s v="WegehauptDigital"/>
    <s v="Mühlheim"/>
    <s v="https://content.staatsbibliothek-berlin.de/dc/745124623.ocr.zip"/>
    <s v="yes"/>
  </r>
  <r>
    <x v="815"/>
    <m/>
    <s v="Kinder- und Jugendbücher"/>
    <s v="Dannheimer"/>
    <s v="monograph; text"/>
    <x v="1035"/>
    <x v="1032"/>
    <s v="http://resolver.staatsbibliothek-berlin.de/SBB0000D88100000000"/>
    <s v="ger"/>
    <s v="1846"/>
    <s v="WegehauptDigital"/>
    <s v="Kempten"/>
    <s v="empty"/>
    <s v="no"/>
  </r>
  <r>
    <x v="816"/>
    <s v="Kiesewetter, Fr."/>
    <s v="Kinder- und Jugendbücher"/>
    <s v="Spamer"/>
    <s v="monograph; text"/>
    <x v="1036"/>
    <x v="1033"/>
    <s v="http://resolver.staatsbibliothek-berlin.de/SBB00010A9D00000000"/>
    <s v="ger"/>
    <s v="1859"/>
    <s v="WegehauptDigital"/>
    <s v="Leipzig"/>
    <s v="https://content.staatsbibliothek-berlin.de/dc/771049552.ocr.zip"/>
    <s v="yes"/>
  </r>
  <r>
    <x v="559"/>
    <s v="Schwindrazheim, O.; Kraepelin, Karl"/>
    <s v="Kinder- und Jugendbücher"/>
    <s v="Teubner"/>
    <s v="monograph; text"/>
    <x v="1037"/>
    <x v="1034"/>
    <s v="http://resolver.staatsbibliothek-berlin.de/SBB0000D0EA00000000"/>
    <s v="ger"/>
    <s v="1905"/>
    <s v="WegehauptDigital"/>
    <s v="Leipzig; Berlin"/>
    <s v="https://content.staatsbibliothek-berlin.de/dc/742274357.ocr.zip"/>
    <s v="yes"/>
  </r>
  <r>
    <x v="817"/>
    <s v="Wilhelm, Richard"/>
    <s v="Kinder- und Jugendbücher; Historische Drucke"/>
    <s v="Verl. der Schiller-Buchh. &lt;Teschner&gt;"/>
    <s v="monograph; text"/>
    <x v="1038"/>
    <x v="1035"/>
    <s v="http://resolver.staatsbibliothek-berlin.de/SBB0000D67C00000000"/>
    <s v="ger"/>
    <s v="1909"/>
    <s v="WegehauptDigital"/>
    <s v="Charlottenburg"/>
    <s v="https://content.staatsbibliothek-berlin.de/dc/745262686.ocr.zip"/>
    <s v="yes"/>
  </r>
  <r>
    <x v="818"/>
    <s v="Perlberg, G.; Körber, Philipp"/>
    <s v="Kinder- und Jugendbücher"/>
    <s v="Lotzbeck"/>
    <s v="monograph; text"/>
    <x v="1039"/>
    <x v="1036"/>
    <s v="http://resolver.staatsbibliothek-berlin.de/SBB000156B200000000"/>
    <s v="ger"/>
    <s v="1859"/>
    <s v="WegehauptDigital"/>
    <s v="Nürnberg"/>
    <s v="https://content.staatsbibliothek-berlin.de/dc/781914949.ocr.zip"/>
    <s v="yes"/>
  </r>
  <r>
    <x v="819"/>
    <s v="Hammer, Ad."/>
    <s v="Kinder- und Jugendbücher; Historische Drucke"/>
    <s v="Klinkhardt"/>
    <s v="monograph; text"/>
    <x v="1040"/>
    <x v="1037"/>
    <s v="http://resolver.staatsbibliothek-berlin.de/SBB0000D05A00000000"/>
    <s v="ger"/>
    <s v="1891"/>
    <s v="WegehauptDigital"/>
    <s v="Leipzig [u.a.]"/>
    <s v="https://content.staatsbibliothek-berlin.de/dc/741714515.ocr.zip"/>
    <s v="yes"/>
  </r>
  <r>
    <x v="820"/>
    <s v="GutsMuths, Johann Christoph Friedrich"/>
    <s v="Kinder- und Jugendbücher; Historische Drucke"/>
    <s v="Buchhandlung der Erziehungsanstalt"/>
    <s v="monograph; text"/>
    <x v="1041"/>
    <x v="1038"/>
    <s v="http://resolver.staatsbibliothek-berlin.de/SBB0000EE4D00000000"/>
    <s v="ger"/>
    <s v="1802"/>
    <s v="WegehauptDigital"/>
    <s v="Schnepfenthal"/>
    <s v="empty"/>
    <s v="no"/>
  </r>
  <r>
    <x v="821"/>
    <s v="Kloss, Moritz"/>
    <s v="Kinder- und Jugendbücher"/>
    <s v="Schönfeld"/>
    <s v="monograph; text"/>
    <x v="1042"/>
    <x v="1039"/>
    <s v="http://resolver.staatsbibliothek-berlin.de/SBB0001045800000000"/>
    <s v="ger"/>
    <s v="1869"/>
    <s v="WegehauptDigital"/>
    <s v="Dresden"/>
    <s v="https://content.staatsbibliothek-berlin.de/dc/770371299.ocr.zip"/>
    <s v="yes"/>
  </r>
  <r>
    <x v="822"/>
    <s v="Ziehnert, Johann Gottlieb Amadeus"/>
    <s v="Kinder- und Jugendbücher; Historische Drucke"/>
    <s v="Friese"/>
    <s v="monograph; text"/>
    <x v="1043"/>
    <x v="1040"/>
    <s v="http://resolver.staatsbibliothek-berlin.de/SBB0000F38600000000"/>
    <s v="ger"/>
    <s v="1819"/>
    <s v="WegehauptDigital"/>
    <s v="Pirna"/>
    <s v="empty"/>
    <s v="no"/>
  </r>
  <r>
    <x v="823"/>
    <s v="Guthsmuths, Rosinus"/>
    <s v="Kinder- und Jugendbücher; Historische Drucke"/>
    <s v="Flittner"/>
    <s v="monograph; text"/>
    <x v="1044"/>
    <x v="1041"/>
    <s v="http://resolver.staatsbibliothek-berlin.de/SBB0000E52900000000"/>
    <s v="ger"/>
    <s v="1825"/>
    <s v="WegehauptDigital"/>
    <s v="Berlin"/>
    <s v="empty"/>
    <s v="no"/>
  </r>
  <r>
    <x v="824"/>
    <s v="Haumann, Gustav Heinrich; Clarke, C. C."/>
    <s v="Kinder- und Jugendbücher"/>
    <s v="Voigt"/>
    <s v="monograph; text"/>
    <x v="1045"/>
    <x v="1042"/>
    <s v="http://resolver.staatsbibliothek-berlin.de/SBB0001022300000000"/>
    <s v="ger"/>
    <s v="1821"/>
    <s v="WegehauptDigital"/>
    <s v="Sondershausen [u.a.]"/>
    <s v="empty"/>
    <s v="no"/>
  </r>
  <r>
    <x v="825"/>
    <s v="Frickelli, W."/>
    <s v="Kinder- und Jugendbücher; Historische Drucke"/>
    <s v="Bagel"/>
    <s v="monograph; text"/>
    <x v="1046"/>
    <x v="1043"/>
    <s v="http://resolver.staatsbibliothek-berlin.de/SBB0000F33000000000"/>
    <s v="ger"/>
    <s v="1870"/>
    <s v="WegehauptDigital"/>
    <s v="Mülheim a. d. Ruhr"/>
    <s v="https://content.staatsbibliothek-berlin.de/dc/767229711.ocr.zip"/>
    <s v="yes"/>
  </r>
  <r>
    <x v="462"/>
    <s v="Wagner, Hermann"/>
    <s v="Kinder- und Jugendbücher"/>
    <s v="Spamer"/>
    <s v="monograph; text"/>
    <x v="1047"/>
    <x v="1044"/>
    <s v="http://resolver.staatsbibliothek-berlin.de/SBB0000D37700000000"/>
    <s v="ger"/>
    <s v="1888"/>
    <s v="WegehauptDigital"/>
    <s v="Leipzig; Berlin"/>
    <s v="https://content.staatsbibliothek-berlin.de/dc/743878809.ocr.zip"/>
    <s v="yes"/>
  </r>
  <r>
    <x v="826"/>
    <s v="Frick, J."/>
    <s v="Kinder- und Jugendbücher"/>
    <s v="Vieweg"/>
    <s v="monograph; text"/>
    <x v="1048"/>
    <x v="1045"/>
    <s v="http://resolver.staatsbibliothek-berlin.de/SBB0000CF2900000000"/>
    <s v="ger"/>
    <s v="1876"/>
    <s v="WegehauptDigital"/>
    <s v="Braunschweig"/>
    <s v="https://content.staatsbibliothek-berlin.de/dc/741141574.ocr.zip"/>
    <s v="yes"/>
  </r>
  <r>
    <x v="827"/>
    <s v="Steinbeck, Christoph Gottlieb"/>
    <s v="Kinder- und Jugendbücher; Historische Drucke"/>
    <s v="Böse"/>
    <s v="monograph; text"/>
    <x v="1049"/>
    <x v="1046"/>
    <s v="http://resolver.staatsbibliothek-berlin.de/SBB0000E25600000000"/>
    <s v="ger"/>
    <s v="1804"/>
    <s v="WegehauptDigital"/>
    <s v="Weißenfels; Leipzig"/>
    <s v="empty"/>
    <s v="no"/>
  </r>
  <r>
    <x v="828"/>
    <s v="Georgy, Wilhelm; Masius, Hermann"/>
    <s v="Kinder- und Jugendbücher"/>
    <s v="Brandstetter"/>
    <s v="monograph; text"/>
    <x v="1050"/>
    <x v="1047"/>
    <s v="http://resolver.staatsbibliothek-berlin.de/SBB0000D2C300000000"/>
    <s v="ger"/>
    <s v="1863"/>
    <s v="WegehauptDigital"/>
    <s v="Leipzig"/>
    <s v="https://content.staatsbibliothek-berlin.de/dc/742718883.ocr.zip"/>
    <s v="yes"/>
  </r>
  <r>
    <x v="829"/>
    <s v="Floericke, Curt"/>
    <s v="Kinder- und Jugendbücher"/>
    <s v="Nister"/>
    <s v="monograph; text"/>
    <x v="1051"/>
    <x v="1048"/>
    <s v="http://resolver.staatsbibliothek-berlin.de/SBB0000D56300000000"/>
    <s v="ger"/>
    <s v="1909"/>
    <s v="WegehauptDigital"/>
    <s v="Nürnberg"/>
    <s v="https://content.staatsbibliothek-berlin.de/dc/744747376.ocr.zip"/>
    <s v="yes"/>
  </r>
  <r>
    <x v="830"/>
    <s v="Herbst, Hermann"/>
    <s v="Kinder- und Jugendbücher; Historische Drucke"/>
    <s v="Schmidt &amp; Spring"/>
    <s v="monograph; text"/>
    <x v="1052"/>
    <x v="1049"/>
    <s v="http://resolver.staatsbibliothek-berlin.de/SBB0000E14F00000000"/>
    <s v="ger"/>
    <s v="1860"/>
    <s v="WegehauptDigital"/>
    <s v="Stuttgart"/>
    <s v="https://content.staatsbibliothek-berlin.de/dc/749885904.ocr.zip"/>
    <s v="yes"/>
  </r>
  <r>
    <x v="831"/>
    <s v="Englert, D."/>
    <s v="Kinder- und Jugendbücher; Historische Drucke"/>
    <s v="Schreiber"/>
    <s v="monograph; text"/>
    <x v="1053"/>
    <x v="1050"/>
    <s v="http://resolver.staatsbibliothek-berlin.de/SBB0001036600000000"/>
    <s v="fre"/>
    <s v="1838"/>
    <s v="WegehauptDigital"/>
    <s v="Esslingen"/>
    <s v="empty"/>
    <s v="no"/>
  </r>
  <r>
    <x v="832"/>
    <s v="Funke, C. Ph."/>
    <s v="Kinder- und Jugendbücher"/>
    <s v="Haas"/>
    <s v="monograph; text"/>
    <x v="1054"/>
    <x v="1051"/>
    <s v="http://resolver.staatsbibliothek-berlin.de/SBB0000DBC000000000"/>
    <s v="ger"/>
    <s v="1812"/>
    <s v="WegehauptDigital"/>
    <s v="Wien"/>
    <s v="empty"/>
    <s v="no"/>
  </r>
  <r>
    <x v="833"/>
    <s v="Maar, Joh.; Rothbart, Ferd.; Schwed, Friedrich"/>
    <s v="Kinder- und Jugendbücher"/>
    <s v="Wöller"/>
    <s v="monograph; text"/>
    <x v="1055"/>
    <x v="1052"/>
    <s v="http://resolver.staatsbibliothek-berlin.de/SBB00010A1900000000"/>
    <s v="ger"/>
    <s v="1840"/>
    <s v="WegehauptDigital"/>
    <s v="Leipzig"/>
    <s v="empty"/>
    <s v="no"/>
  </r>
  <r>
    <x v="14"/>
    <s v="Hausius, Karl Gottlob"/>
    <s v="Kinder- und Jugendbücher; Historische Drucke"/>
    <s v="Voß"/>
    <s v="monograph; text"/>
    <x v="1056"/>
    <x v="1053"/>
    <s v="http://resolver.staatsbibliothek-berlin.de/SBB0000F29700000000"/>
    <s v="ger"/>
    <s v="1802"/>
    <s v="WegehauptDigital"/>
    <s v="Leipzig"/>
    <s v="empty"/>
    <s v="no"/>
  </r>
  <r>
    <x v="834"/>
    <m/>
    <s v="Kinder- und Jugendbücher"/>
    <s v="Campe"/>
    <s v="monograph; text"/>
    <x v="1057"/>
    <x v="1054"/>
    <s v="http://resolver.staatsbibliothek-berlin.de/SBB0001032800000000"/>
    <s v="ger"/>
    <s v="1817"/>
    <s v="WegehauptDigital"/>
    <s v="Nürnberg"/>
    <s v="empty"/>
    <s v="no"/>
  </r>
  <r>
    <x v="835"/>
    <s v="Formey, ..."/>
    <s v="Kinder- und Jugendbücher; Historische Drucke"/>
    <s v="Cailler"/>
    <s v="monograph; text"/>
    <x v="1058"/>
    <x v="1055"/>
    <s v="http://resolver.staatsbibliothek-berlin.de/SBB0000F4FE00000000"/>
    <s v="fre"/>
    <s v="1784"/>
    <s v="WegehauptDigital"/>
    <s v="Genève"/>
    <s v="empty"/>
    <s v="no"/>
  </r>
  <r>
    <x v="585"/>
    <s v="Scherer, Georg"/>
    <s v="Kinder- und Jugendbücher; Historische Drucke"/>
    <s v="Dürr"/>
    <s v="monograph; text"/>
    <x v="1059"/>
    <x v="1056"/>
    <s v="http://resolver.staatsbibliothek-berlin.de/SBB0000D5A600000000"/>
    <s v="ger"/>
    <s v="1873"/>
    <s v="WegehauptDigital"/>
    <s v="Leipzig"/>
    <s v="https://content.staatsbibliothek-berlin.de/dc/745122426.ocr.zip"/>
    <s v="yes"/>
  </r>
  <r>
    <x v="836"/>
    <s v="Lassalle, Louis; Eymery, Alexis"/>
    <s v="Kinder- und Jugendbücher; Historische Drucke"/>
    <s v="Eymery &amp;  Aubert"/>
    <s v="monograph; text"/>
    <x v="1060"/>
    <x v="1057"/>
    <s v="http://resolver.staatsbibliothek-berlin.de/SBB0000F01100000000"/>
    <s v="fre"/>
    <s v="1842"/>
    <s v="WegehauptDigital"/>
    <s v="Paris"/>
    <s v="empty"/>
    <s v="no"/>
  </r>
  <r>
    <x v="837"/>
    <s v="Schütze, C."/>
    <s v="Kinder- und Jugendbücher; Historische Drucke"/>
    <s v="Quelle &amp; Meyer"/>
    <s v="monograph; text"/>
    <x v="1061"/>
    <x v="1058"/>
    <s v="http://resolver.staatsbibliothek-berlin.de/SBB0000D55C00000000"/>
    <s v="ger"/>
    <s v="1909"/>
    <s v="WegehauptDigital"/>
    <s v="Leipzig"/>
    <s v="https://content.staatsbibliothek-berlin.de/dc/744088194.ocr.zip"/>
    <s v="yes"/>
  </r>
  <r>
    <x v="838"/>
    <m/>
    <s v="Kinder- und Jugendbücher; Historische Drucke"/>
    <s v="Geissler"/>
    <s v="monograph; text"/>
    <x v="1062"/>
    <x v="1059"/>
    <s v="http://resolver.staatsbibliothek-berlin.de/SBB0000E15A00000000"/>
    <s v="ger"/>
    <s v="1854"/>
    <s v="WegehauptDigital"/>
    <s v="Nürnberg"/>
    <s v="https://content.staatsbibliothek-berlin.de/dc/749888067.ocr.zip"/>
    <s v="yes"/>
  </r>
  <r>
    <x v="839"/>
    <s v="Lucas, Agnes"/>
    <s v="Kinder- und Jugendbücher"/>
    <s v="Maier"/>
    <s v="monograph; text"/>
    <x v="1063"/>
    <x v="1060"/>
    <s v="http://resolver.staatsbibliothek-berlin.de/SBB0001045C00000000"/>
    <s v="ger"/>
    <s v="1900"/>
    <s v="WegehauptDigital"/>
    <s v="Ravensburg"/>
    <s v="https://content.staatsbibliothek-berlin.de/dc/770371949.ocr.zip"/>
    <s v="yes"/>
  </r>
  <r>
    <x v="840"/>
    <s v="Berthelt, August; Jäkel, Julius; Petermann, Karl"/>
    <s v="Kinder- und Jugendbücher; Historische Drucke"/>
    <s v="Klinkhardt"/>
    <s v="monograph; text"/>
    <x v="1064"/>
    <x v="1061"/>
    <s v="http://resolver.staatsbibliothek-berlin.de/SBB0000D69100000000"/>
    <s v="ger"/>
    <s v="1868"/>
    <s v="WegehauptDigital"/>
    <s v="Leipzig"/>
    <s v="https://content.staatsbibliothek-berlin.de/dc/745278302.ocr.zip"/>
    <s v="yes"/>
  </r>
  <r>
    <x v="841"/>
    <s v="Kutzner, J. G.; Haun, A."/>
    <s v="Kinder- und Jugendbücher"/>
    <s v="Oehmigke"/>
    <s v="monograph; text"/>
    <x v="1065"/>
    <x v="1062"/>
    <s v="http://resolver.staatsbibliothek-berlin.de/SBB00010A1200000000"/>
    <s v="ger"/>
    <s v="1860"/>
    <s v="WegehauptDigital"/>
    <s v="Leipzig"/>
    <s v="https://content.staatsbibliothek-berlin.de/dc/770963641.ocr.zip"/>
    <s v="yes"/>
  </r>
  <r>
    <x v="842"/>
    <m/>
    <s v="Kinder- und Jugendbücher"/>
    <s v="Campe"/>
    <s v="monograph; text"/>
    <x v="1066"/>
    <x v="1063"/>
    <s v="http://resolver.staatsbibliothek-berlin.de/SBB0001022A00000000"/>
    <s v="ger"/>
    <s v="1837"/>
    <s v="WegehauptDigital"/>
    <s v="Nürnberg"/>
    <s v="empty"/>
    <s v="no"/>
  </r>
  <r>
    <x v="843"/>
    <m/>
    <s v="Kinder- und Jugendbücher; Historische Drucke"/>
    <s v="Iversen"/>
    <s v="monograph; text"/>
    <x v="1067"/>
    <x v="1064"/>
    <s v="http://resolver.staatsbibliothek-berlin.de/SBB000104B000000000"/>
    <s v="dan"/>
    <s v="1851"/>
    <s v="WegehauptDigital"/>
    <s v="Kopenhagen"/>
    <s v="https://content.staatsbibliothek-berlin.de/dc/770469868.ocr.zip"/>
    <s v="yes"/>
  </r>
  <r>
    <x v="844"/>
    <s v="Meinhardt, R.; Seiffart, S."/>
    <s v="Kinder- und Jugendbücher"/>
    <s v="Heymann &lt;Wagner&gt;"/>
    <s v="monograph; text"/>
    <x v="1068"/>
    <x v="1065"/>
    <s v="http://resolver.staatsbibliothek-berlin.de/SBB0000D76B00000000"/>
    <s v="ger"/>
    <s v="1865"/>
    <s v="WegehauptDigital"/>
    <s v="Berlin"/>
    <s v="https://content.staatsbibliothek-berlin.de/dc/745844510.ocr.zip"/>
    <s v="yes"/>
  </r>
  <r>
    <x v="845"/>
    <s v="Blaschke, J.; Chimani, Leopold"/>
    <s v="Kinder- und Jugendbücher"/>
    <s v="Doll"/>
    <s v="monograph; text"/>
    <x v="1069"/>
    <x v="1066"/>
    <s v="http://resolver.staatsbibliothek-berlin.de/SBB00010A4A00000000"/>
    <s v="ger"/>
    <s v="1827"/>
    <s v="WegehauptDigital"/>
    <s v="Wien"/>
    <s v="empty"/>
    <s v="no"/>
  </r>
  <r>
    <x v="846"/>
    <s v="Melos, Johann Gottfried"/>
    <s v="Kinder- und Jugendbücher; Historische Drucke"/>
    <s v="Verlag der Hof-, Buch- u. Kunsthandlung"/>
    <s v="monograph; text"/>
    <x v="1070"/>
    <x v="1067"/>
    <s v="http://resolver.staatsbibliothek-berlin.de/SBB0000F95800000000"/>
    <s v="ger"/>
    <s v="1819"/>
    <s v="WegehauptDigital"/>
    <s v="Rudolstadt"/>
    <s v="empty"/>
    <s v="no"/>
  </r>
  <r>
    <x v="847"/>
    <s v="Kolb, Christian Friedrich August; Martin, F."/>
    <s v="Kinder- und Jugendbücher; Historische Drucke"/>
    <s v="Schmidt &amp; Spring"/>
    <s v="monograph; text"/>
    <x v="1071"/>
    <x v="1068"/>
    <s v="http://resolver.staatsbibliothek-berlin.de/SBB0000CF9700000000"/>
    <s v="ger"/>
    <s v="1872"/>
    <s v="WegehauptDigital"/>
    <s v="Stuttgart"/>
    <s v="https://content.staatsbibliothek-berlin.de/dc/741286416.ocr.zip"/>
    <s v="yes"/>
  </r>
  <r>
    <x v="848"/>
    <s v="Funke, Carl Philipp"/>
    <s v="Kinder- und Jugendbücher; Historische Drucke"/>
    <s v="Campe"/>
    <s v="monograph; text"/>
    <x v="1072"/>
    <x v="1069"/>
    <s v="http://resolver.staatsbibliothek-berlin.de/SBB0000F56E00000000"/>
    <s v="ger"/>
    <s v="1809"/>
    <s v="WegehauptDigital"/>
    <s v="Nürnberg; Leipzig"/>
    <s v="empty"/>
    <s v="no"/>
  </r>
  <r>
    <x v="849"/>
    <m/>
    <s v="Kinder- und Jugendbücher; Historische Drucke"/>
    <s v="Müller"/>
    <s v="monograph; text"/>
    <x v="1073"/>
    <x v="1070"/>
    <s v="http://resolver.staatsbibliothek-berlin.de/SBB0000EA6000000000"/>
    <s v="fre"/>
    <s v="1828"/>
    <s v="WegehauptDigital"/>
    <s v="Wien"/>
    <s v="empty"/>
    <s v="no"/>
  </r>
  <r>
    <x v="850"/>
    <s v="Wagner, Hermann"/>
    <s v="Kinder- und Jugendbücher"/>
    <s v="Spamer"/>
    <s v="monograph; text"/>
    <x v="1074"/>
    <x v="1071"/>
    <s v="http://resolver.staatsbibliothek-berlin.de/SBB0000D35D00000000"/>
    <s v="ger"/>
    <s v="1876"/>
    <s v="WegehauptDigital"/>
    <s v="Leipzig"/>
    <s v="https://content.staatsbibliothek-berlin.de/dc/743858840.ocr.zip"/>
    <s v="yes"/>
  </r>
  <r>
    <x v="851"/>
    <s v="Wittenhaus, K. A."/>
    <s v="Kinder- und Jugendbücher"/>
    <s v="Beck"/>
    <s v="monograph; text"/>
    <x v="1075"/>
    <x v="1072"/>
    <s v="http://resolver.staatsbibliothek-berlin.de/SBB0000D6EF00000000"/>
    <s v="ger"/>
    <s v="1903"/>
    <s v="WegehauptDigital"/>
    <s v="München"/>
    <s v="https://content.staatsbibliothek-berlin.de/dc/745593526.ocr.zip"/>
    <s v="yes"/>
  </r>
  <r>
    <x v="852"/>
    <s v="Wagner, Hermann"/>
    <s v="Kinder- und Jugendbücher; Historische Drucke"/>
    <s v="Flemming"/>
    <s v="monograph; text"/>
    <x v="1076"/>
    <x v="1073"/>
    <s v="http://resolver.staatsbibliothek-berlin.de/SBB0000D79700000000"/>
    <s v="ger"/>
    <s v="1879"/>
    <s v="WegehauptDigital"/>
    <s v="Glogau"/>
    <s v="https://content.staatsbibliothek-berlin.de/dc/745867944.ocr.zip"/>
    <s v="yes"/>
  </r>
  <r>
    <x v="853"/>
    <s v="Bergmeister, Josef M."/>
    <s v="Kinder- und Jugendbücher; Historische Drucke"/>
    <s v="Mey &amp; Widmayer"/>
    <s v="monograph; text"/>
    <x v="1077"/>
    <x v="1074"/>
    <s v="http://resolver.staatsbibliothek-berlin.de/SBB0000D71500000000"/>
    <s v="ger"/>
    <s v="1897"/>
    <s v="WegehauptDigital"/>
    <s v="München"/>
    <s v="https://content.staatsbibliothek-berlin.de/dc/745605753.ocr.zip"/>
    <s v="yes"/>
  </r>
  <r>
    <x v="854"/>
    <s v="Berndt, R."/>
    <s v="Kinder- und Jugendbücher; Historische Drucke"/>
    <s v="Spamer"/>
    <s v="monograph; text"/>
    <x v="1078"/>
    <x v="1075"/>
    <s v="http://resolver.staatsbibliothek-berlin.de/SBB0000EBC600000000"/>
    <s v="ger"/>
    <s v="1855"/>
    <s v="WegehauptDigital"/>
    <s v="Leipzig"/>
    <s v="https://content.staatsbibliothek-berlin.de/dc/756691540.ocr.zip"/>
    <s v="yes"/>
  </r>
  <r>
    <x v="671"/>
    <s v="Rebmann, E.; Berge, Friedrich"/>
    <s v="Kinder- und Jugendbücher"/>
    <s v="Effenberger &lt;Loewe&gt;"/>
    <s v="monograph; text"/>
    <x v="1079"/>
    <x v="1076"/>
    <s v="http://resolver.staatsbibliothek-berlin.de/SBB0000D04200000000"/>
    <s v="ger"/>
    <s v="1897"/>
    <s v="WegehauptDigital"/>
    <s v="Stuttgart"/>
    <s v="https://content.staatsbibliothek-berlin.de/dc/741642123.ocr.zip"/>
    <s v="yes"/>
  </r>
  <r>
    <x v="855"/>
    <s v="Wagner, Hermann"/>
    <s v="Kinder- und Jugendbücher"/>
    <s v="Spamer"/>
    <s v="monograph; text"/>
    <x v="1080"/>
    <x v="1077"/>
    <s v="http://resolver.staatsbibliothek-berlin.de/SBB0001048B00000000"/>
    <s v="ger"/>
    <s v="1871"/>
    <s v="WegehauptDigital"/>
    <s v="Leipzig"/>
    <s v="https://content.staatsbibliothek-berlin.de/dc/770449964.ocr.zip"/>
    <s v="yes"/>
  </r>
  <r>
    <x v="1"/>
    <s v="Lippold, Georg Heinrich Christian; Funke, Karl Philipp"/>
    <s v="Kinder- und Jugendbücher; Historische Drucke"/>
    <s v="Kummer"/>
    <s v="monograph; text"/>
    <x v="1081"/>
    <x v="1078"/>
    <s v="http://resolver.staatsbibliothek-berlin.de/SBB0000F95C00000000"/>
    <s v="ger"/>
    <s v="1823"/>
    <s v="WegehauptDigital"/>
    <s v="Leipzig"/>
    <s v="empty"/>
    <s v="no"/>
  </r>
  <r>
    <x v="856"/>
    <s v="Schubert, Gotthilf Heinrich"/>
    <s v="Kinder- und Jugendbücher; Historische Drucke"/>
    <s v="Schreiber"/>
    <s v="monograph; text"/>
    <x v="1082"/>
    <x v="1079"/>
    <s v="http://resolver.staatsbibliothek-berlin.de/SBB0000E16E00000000"/>
    <s v="ger"/>
    <s v="1865"/>
    <s v="WegehauptDigital"/>
    <s v="Eßlingen"/>
    <s v="https://content.staatsbibliothek-berlin.de/dc/749903856.ocr.zip"/>
    <s v="yes"/>
  </r>
  <r>
    <x v="857"/>
    <m/>
    <s v="Kinder- und Jugendbücher"/>
    <s v="Benziger"/>
    <s v="monograph; text"/>
    <x v="1083"/>
    <x v="1080"/>
    <s v="http://resolver.staatsbibliothek-berlin.de/SBB0000D23500000000"/>
    <s v="ger"/>
    <s v="1872"/>
    <s v="WegehauptDigital"/>
    <s v="Einsiedeln [u.a.]"/>
    <s v="https://content.staatsbibliothek-berlin.de/dc/742572021.ocr.zip"/>
    <s v="yes"/>
  </r>
  <r>
    <x v="858"/>
    <s v="Kolb, C. F. A.; Martin, F."/>
    <s v="Kinder- und Jugendbücher; Historische Drucke"/>
    <s v="Schmidt &amp; Spring"/>
    <s v="monograph; text"/>
    <x v="1084"/>
    <x v="1081"/>
    <s v="http://resolver.staatsbibliothek-berlin.de/SBB000103CF00000000"/>
    <s v="ger"/>
    <s v="1885"/>
    <s v="WegehauptDigital"/>
    <s v="Leipzig; Stuttgart"/>
    <s v="https://content.staatsbibliothek-berlin.de/dc/770272266.ocr.zip"/>
    <s v="yes"/>
  </r>
  <r>
    <x v="859"/>
    <s v="Funke, Carl Philipp"/>
    <s v="Kinder- und Jugendbücher"/>
    <s v="Mylius"/>
    <s v="monograph; text"/>
    <x v="1085"/>
    <x v="1082"/>
    <s v="http://resolver.staatsbibliothek-berlin.de/SBB0001039800000000"/>
    <s v="ger"/>
    <s v="1804"/>
    <s v="WegehauptDigital"/>
    <s v="Berlin"/>
    <s v="empty"/>
    <s v="no"/>
  </r>
  <r>
    <x v="860"/>
    <s v="Zähler, Julius; Sachsse, Emil"/>
    <s v="Kinder- und Jugendbücher"/>
    <s v="Meinhold"/>
    <s v="monograph; text"/>
    <x v="1086"/>
    <x v="1083"/>
    <s v="http://resolver.staatsbibliothek-berlin.de/SBB000104D600000000"/>
    <s v="ger"/>
    <s v="1858"/>
    <s v="WegehauptDigital"/>
    <s v="Dresden"/>
    <s v="https://content.staatsbibliothek-berlin.de/dc/770494404.ocr.zip"/>
    <s v="yes"/>
  </r>
  <r>
    <x v="861"/>
    <m/>
    <s v="Kinder- und Jugendbücher; Historische Drucke"/>
    <s v="Uz"/>
    <s v="monograph; text"/>
    <x v="1087"/>
    <x v="1084"/>
    <s v="http://resolver.staatsbibliothek-berlin.de/SBB0000EA5C00000000"/>
    <s v="ger"/>
    <s v="1825"/>
    <s v="WegehauptDigital"/>
    <s v="Meißen"/>
    <s v="empty"/>
    <s v="no"/>
  </r>
  <r>
    <x v="862"/>
    <m/>
    <s v="Kinder- und Jugendbücher"/>
    <s v="Huhle &lt;Adler&gt;"/>
    <s v="monograph; text"/>
    <x v="1088"/>
    <x v="1085"/>
    <s v="http://resolver.staatsbibliothek-berlin.de/SBB0000D5F600000000"/>
    <s v="ger"/>
    <s v="1893"/>
    <s v="WegehauptDigital"/>
    <s v="Dresden"/>
    <s v="https://content.staatsbibliothek-berlin.de/dc/745144403.ocr.zip"/>
    <s v="yes"/>
  </r>
  <r>
    <x v="863"/>
    <m/>
    <s v="Kinder- und Jugendbücher; Historische Drucke"/>
    <s v="Labbey"/>
    <s v="monograph; text"/>
    <x v="1089"/>
    <x v="1086"/>
    <s v="http://resolver.staatsbibliothek-berlin.de/SBB0000F33900000000"/>
    <s v="fre"/>
    <s v="1787"/>
    <s v="WegehauptDigital"/>
    <s v="Rouen"/>
    <s v="empty"/>
    <s v="no"/>
  </r>
  <r>
    <x v="864"/>
    <m/>
    <s v="Kinder- und Jugendbücher; Historische Drucke"/>
    <s v="Müller"/>
    <s v="monograph; text"/>
    <x v="1090"/>
    <x v="1087"/>
    <s v="http://resolver.staatsbibliothek-berlin.de/SBB0000F01300000000"/>
    <s v="ger"/>
    <s v="1820"/>
    <s v="WegehauptDigital"/>
    <s v="Wien"/>
    <s v="empty"/>
    <s v="no"/>
  </r>
  <r>
    <x v="865"/>
    <m/>
    <s v="Kinder- und Jugendbücher"/>
    <s v="Schneider"/>
    <s v="monograph; text"/>
    <x v="1091"/>
    <x v="1088"/>
    <s v="http://resolver.staatsbibliothek-berlin.de/SBB0001541800000000"/>
    <s v="fre"/>
    <s v="1779"/>
    <s v="WegehauptDigital"/>
    <s v="A  Amsterdam"/>
    <s v="empty"/>
    <s v="no"/>
  </r>
  <r>
    <x v="866"/>
    <s v="Lampert, Johann Wilhelm Friedrich"/>
    <s v="Kinder- und Jugendbücher"/>
    <s v="Wagner"/>
    <s v="monograph; text"/>
    <x v="1092"/>
    <x v="1089"/>
    <s v="http://resolver.staatsbibliothek-berlin.de/SBB0001027700000000"/>
    <s v="ger"/>
    <s v="1827"/>
    <s v="WegehauptDigital"/>
    <s v="Neustadt a. d. D."/>
    <s v="empty"/>
    <s v="no"/>
  </r>
  <r>
    <x v="867"/>
    <s v="Bau, Alexander"/>
    <s v="Kinder- und Jugendbücher"/>
    <s v="Union Dt. Verl.-Ges."/>
    <s v="monograph; text"/>
    <x v="1093"/>
    <x v="1090"/>
    <s v="http://resolver.staatsbibliothek-berlin.de/SBB0000D52600000000"/>
    <s v="ger"/>
    <s v="1903"/>
    <s v="WegehauptDigital"/>
    <s v="Berlin [u.a.]; Stuttgart"/>
    <s v="https://content.staatsbibliothek-berlin.de/dc/744062802.ocr.zip"/>
    <s v="yes"/>
  </r>
  <r>
    <x v="868"/>
    <s v="Bossert, G. F."/>
    <s v="Kinder- und Jugendbücher"/>
    <s v="Kirn"/>
    <s v="monograph; text"/>
    <x v="1094"/>
    <x v="1091"/>
    <s v="http://resolver.staatsbibliothek-berlin.de/SBB0000D73800000000"/>
    <s v="ger"/>
    <s v="1873"/>
    <s v="WegehauptDigital"/>
    <s v="Stuttgart"/>
    <s v="https://content.staatsbibliothek-berlin.de/dc/745727425.ocr.zip"/>
    <s v="yes"/>
  </r>
  <r>
    <x v="869"/>
    <s v="Dolz, Johann Christian; Thieme, Karl Traugott"/>
    <s v="Kinder- und Jugendbücher; Historische Drucke"/>
    <s v="Vogel"/>
    <s v="monograph; text"/>
    <x v="1095"/>
    <x v="1092"/>
    <s v="http://resolver.staatsbibliothek-berlin.de/SBB0000F6A300000000"/>
    <s v="ger"/>
    <s v="1856"/>
    <s v="WegehauptDigital"/>
    <s v="Leipzig"/>
    <s v="https://content.staatsbibliothek-berlin.de/dc/768530156.ocr.zip"/>
    <s v="yes"/>
  </r>
  <r>
    <x v="1"/>
    <s v="Meyer, F. A. A.; Raff, Georg Christian"/>
    <s v="Kinder- und Jugendbücher"/>
    <s v="Haas"/>
    <s v="monograph; text"/>
    <x v="1096"/>
    <x v="1093"/>
    <s v="http://resolver.staatsbibliothek-berlin.de/SBB0001032600000000"/>
    <s v="ger"/>
    <s v="1811"/>
    <s v="WegehauptDigital"/>
    <s v="Wien, Prag"/>
    <s v="empty"/>
    <s v="no"/>
  </r>
  <r>
    <x v="870"/>
    <s v="Becker, L.; Bruyssel, E."/>
    <s v="Kinder- und Jugendbücher"/>
    <s v="Hetzel"/>
    <s v="monograph; text"/>
    <x v="1097"/>
    <x v="1094"/>
    <s v="http://resolver.staatsbibliothek-berlin.de/SBB0000D2A700000000"/>
    <s v="fre"/>
    <s v="1878"/>
    <s v="WegehauptDigital"/>
    <s v="Paris"/>
    <s v="https://content.staatsbibliothek-berlin.de/dc/742707105.ocr.zip"/>
    <s v="yes"/>
  </r>
  <r>
    <x v="871"/>
    <s v="Fritz, Trude"/>
    <s v="Kinder- und Jugendbücher; Historische Drucke"/>
    <s v="Schauenburg"/>
    <s v="monograph; text"/>
    <x v="1098"/>
    <x v="1095"/>
    <s v="http://resolver.staatsbibliothek-berlin.de/SBB0000D5D300000000"/>
    <s v="ger"/>
    <s v="1911"/>
    <s v="WegehauptDigital"/>
    <s v="Lahr in Baden"/>
    <s v="https://content.staatsbibliothek-berlin.de/dc/745135935.ocr.zip"/>
    <s v="yes"/>
  </r>
  <r>
    <x v="872"/>
    <s v="Landsberg, Bernhard; Landsberg, H."/>
    <s v="Kinder- und Jugendbücher"/>
    <s v="Teubner"/>
    <s v="monograph; text"/>
    <x v="1099"/>
    <x v="1096"/>
    <s v="http://resolver.staatsbibliothek-berlin.de/SBB0000D52100000000"/>
    <s v="ger"/>
    <s v="1902"/>
    <s v="WegehauptDigital"/>
    <s v="Leipzig"/>
    <s v="https://content.staatsbibliothek-berlin.de/dc/744056527.ocr.zip"/>
    <s v="yes"/>
  </r>
  <r>
    <x v="359"/>
    <s v="Dressel, August"/>
    <s v="Kinder- und Jugendbücher; Historische Drucke"/>
    <s v="Spamer"/>
    <s v="volume; text"/>
    <x v="1100"/>
    <x v="1097"/>
    <s v="http://resolver.staatsbibliothek-berlin.de/SBB0000D51B00020000"/>
    <s v="ger"/>
    <s v="1902"/>
    <s v="WegehauptDigital"/>
    <s v="Leipzig"/>
    <s v="https://content.staatsbibliothek-berlin.de/dc/744074193.ocr.zip"/>
    <s v="yes"/>
  </r>
  <r>
    <x v="873"/>
    <s v="Baumeister, Joseph"/>
    <s v="Kinder- und Jugendbücher"/>
    <s v="Baumeister"/>
    <s v="volume; text"/>
    <x v="1101"/>
    <x v="1098"/>
    <s v="http://resolver.staatsbibliothek-berlin.de/SBB00010DC900050000"/>
    <s v="ger"/>
    <s v="1791"/>
    <s v="WegehauptDigital"/>
    <s v="Wien"/>
    <s v="empty"/>
    <s v="no"/>
  </r>
  <r>
    <x v="874"/>
    <s v="Scholz, Franz Paul"/>
    <s v="Kinder- und Jugendbücher"/>
    <s v="Graß &amp; Barth"/>
    <s v="volume; text"/>
    <x v="1102"/>
    <x v="1099"/>
    <s v="http://resolver.staatsbibliothek-berlin.de/SBB0001052E00030000"/>
    <s v="ger"/>
    <s v="1827"/>
    <s v="WegehauptDigital"/>
    <s v="Breslau"/>
    <s v="empty"/>
    <s v="no"/>
  </r>
  <r>
    <x v="875"/>
    <s v="Mee, Arthur"/>
    <s v="Kinder- und Jugendbücher; Historische Drucke"/>
    <s v="Carmelite House"/>
    <s v="volume; text"/>
    <x v="1103"/>
    <x v="1100"/>
    <s v="http://resolver.staatsbibliothek-berlin.de/SBB0000D67700040000"/>
    <s v="eng"/>
    <s v="1908"/>
    <s v="WegehauptDigital"/>
    <s v="London"/>
    <s v="https://content.staatsbibliothek-berlin.de/dc/745238750.ocr.zip"/>
    <s v="yes"/>
  </r>
  <r>
    <x v="876"/>
    <s v="Schubert, Gotthilf Heinrich; Kenngott, Adolf"/>
    <s v="Kinder- und Jugendbücher; Historische Drucke"/>
    <s v="Schreiber"/>
    <s v="volume; text"/>
    <x v="1104"/>
    <x v="1101"/>
    <s v="http://resolver.staatsbibliothek-berlin.de/SBB0000CFF5000C0000"/>
    <s v="ger"/>
    <s v="1888"/>
    <s v="WegehauptDigital"/>
    <s v="Eßlingen bei Stuttgart"/>
    <s v="https://content.staatsbibliothek-berlin.de/dc/749505958.ocr.zip"/>
    <s v="yes"/>
  </r>
  <r>
    <x v="877"/>
    <s v="Bittkow, Theophil"/>
    <s v="Kinder- und Jugendbücher; Historische Drucke"/>
    <s v="Bittkow; Striese &amp; Comp."/>
    <s v="volume; text"/>
    <x v="1105"/>
    <x v="1102"/>
    <s v="http://resolver.staatsbibliothek-berlin.de/SBB0000F2A700050000"/>
    <s v="ger"/>
    <s v="1853"/>
    <s v="WegehauptDigital"/>
    <s v="Berlin; Berlin"/>
    <s v="https://content.staatsbibliothek-berlin.de/dc/767128508.ocr.zip"/>
    <s v="yes"/>
  </r>
  <r>
    <x v="878"/>
    <m/>
    <s v="Kinder- und Jugendbücher"/>
    <s v="Campe"/>
    <s v="volume; text"/>
    <x v="1106"/>
    <x v="1103"/>
    <s v="http://resolver.staatsbibliothek-berlin.de/SBB0001046700010000"/>
    <s v="ger"/>
    <s v="1820"/>
    <s v="WegehauptDigital"/>
    <s v="Nürnberg"/>
    <s v="empty"/>
    <s v="no"/>
  </r>
  <r>
    <x v="879"/>
    <s v="Wolf, L.; Haas, Meno; Wilmsen, Friedrich Philipp"/>
    <s v="Kinder- und Jugendbücher; Historische Drucke"/>
    <s v="Amelang"/>
    <s v="volume; text"/>
    <x v="1107"/>
    <x v="1104"/>
    <s v="http://resolver.staatsbibliothek-berlin.de/SBB0000E58800030000"/>
    <s v="ger"/>
    <s v="1831"/>
    <s v="WegehauptDigital"/>
    <s v="Berlin"/>
    <s v="empty"/>
    <s v="no"/>
  </r>
  <r>
    <x v="880"/>
    <s v="Basedow, Johann Bernhard"/>
    <s v="Kinder- und Jugendbücher; Historische Drucke; VD18 digital"/>
    <s v="Heybruch"/>
    <s v="volume; text"/>
    <x v="1108"/>
    <x v="1105"/>
    <s v="http://resolver.staatsbibliothek-berlin.de/SBB00021EC700010000"/>
    <s v="ger"/>
    <s v="1785"/>
    <s v="WegehauptDigital"/>
    <s v="Dessau"/>
    <s v="empty"/>
    <s v="no"/>
  </r>
  <r>
    <x v="881"/>
    <s v="Mangelsdorf, Karl Ehregott; Basedow, Johann Bernhard"/>
    <s v="Kinder- und Jugendbücher; VD18 digital; Historische Drucke"/>
    <s v="Gebauer"/>
    <s v="monograph; text"/>
    <x v="1109"/>
    <x v="1106"/>
    <s v="http://resolver.staatsbibliothek-berlin.de/SBB0001056500000000"/>
    <s v="lat"/>
    <s v="1772"/>
    <s v="WegehauptDigital; VD18 digital"/>
    <s v="Halae"/>
    <s v="empty"/>
    <s v="no"/>
  </r>
  <r>
    <x v="882"/>
    <s v="Mangelsdorff, Karl Ehregott"/>
    <s v="Kinder- und Jugendbücher; Historische Drucke; VD18 digital"/>
    <s v="Nicolovius"/>
    <s v="monograph; text"/>
    <x v="1110"/>
    <x v="1107"/>
    <s v="http://resolver.staatsbibliothek-berlin.de/SBB0001045200000000"/>
    <s v="ger"/>
    <s v="1798"/>
    <s v="WegehauptDigital; VD18 digital"/>
    <s v="Königsberg"/>
    <s v="empty"/>
    <s v="no"/>
  </r>
  <r>
    <x v="883"/>
    <s v="Schwarz, Carl Benjamin; Müller, Ernst"/>
    <s v="Kinder- und Jugendbücher; VD18 digital; Historische Drucke"/>
    <s v="Voß &amp; Leo"/>
    <s v="monograph; text"/>
    <x v="1111"/>
    <x v="1108"/>
    <s v="http://resolver.staatsbibliothek-berlin.de/SBB000101F700000000"/>
    <s v="ger"/>
    <s v="1792"/>
    <s v="WegehauptDigital; VD18 digital"/>
    <s v="Leipzig"/>
    <s v="empty"/>
    <s v="no"/>
  </r>
  <r>
    <x v="884"/>
    <s v="Comenius, Johann Amos"/>
    <s v="Kinder- und Jugendbücher; Historische Drucke; VD18 digital"/>
    <s v="Trattner"/>
    <s v="monograph; text"/>
    <x v="1112"/>
    <x v="1109"/>
    <s v="http://resolver.staatsbibliothek-berlin.de/SBB000102A300000000"/>
    <s v="lat; ger"/>
    <s v="1792"/>
    <s v="WegehauptDigital; VD18 digital"/>
    <s v="Wien"/>
    <s v="empty"/>
    <s v="no"/>
  </r>
  <r>
    <x v="885"/>
    <m/>
    <s v="Kinder- und Jugendbücher"/>
    <s v="Le Fuel"/>
    <s v="monograph; text"/>
    <x v="1113"/>
    <x v="1110"/>
    <s v="http://resolver.staatsbibliothek-berlin.de/SBB0001042300000000"/>
    <s v="fre"/>
    <s v="1819"/>
    <s v="WegehauptDigital"/>
    <s v="Paris"/>
    <s v="empty"/>
    <s v="no"/>
  </r>
  <r>
    <x v="886"/>
    <m/>
    <s v="Kinder- und Jugendbücher; Historische Drucke"/>
    <s v="Walker"/>
    <s v="monograph; text"/>
    <x v="1114"/>
    <x v="1111"/>
    <s v="http://resolver.staatsbibliothek-berlin.de/SBB0000E0C200000000"/>
    <s v="eng"/>
    <s v="1840"/>
    <s v="WegehauptDigital"/>
    <s v="Otley"/>
    <s v="empty"/>
    <s v="no"/>
  </r>
  <r>
    <x v="887"/>
    <s v="Hofacker, Ludwig; Richter, Ludwig"/>
    <s v="Kinder- und Jugendbücher"/>
    <s v="Steinkopf"/>
    <s v="monograph; text"/>
    <x v="1115"/>
    <x v="1112"/>
    <s v="http://resolver.staatsbibliothek-berlin.de/SBB0000D73A00000000"/>
    <s v="ger"/>
    <s v="1884"/>
    <s v="WegehauptDigital"/>
    <s v="Stuttgart"/>
    <s v="https://content.staatsbibliothek-berlin.de/dc/745728480.ocr.zip"/>
    <s v="yes"/>
  </r>
  <r>
    <x v="888"/>
    <s v="Horny, Konrad; Glatz, Jakob"/>
    <s v="Kinder- und Jugendbücher; Historische Drucke"/>
    <s v="Doll"/>
    <s v="monograph; text"/>
    <x v="1116"/>
    <x v="1113"/>
    <s v="http://resolver.staatsbibliothek-berlin.de/SBB0000E07300000000"/>
    <s v="ger"/>
    <s v="1803"/>
    <s v="WegehauptDigital"/>
    <s v="Wien"/>
    <s v="empty"/>
    <s v="no"/>
  </r>
  <r>
    <x v="889"/>
    <s v="Bosert, G. F."/>
    <s v="Kinder- und Jugendbücher; Historische Drucke"/>
    <s v="Weychardt"/>
    <s v="monograph; text"/>
    <x v="1117"/>
    <x v="1114"/>
    <s v="http://resolver.staatsbibliothek-berlin.de/SBB0000F37C00000000"/>
    <s v="ger"/>
    <s v="1840"/>
    <s v="WegehauptDigital"/>
    <s v="Eßlingen"/>
    <s v="empty"/>
    <s v="no"/>
  </r>
  <r>
    <x v="890"/>
    <s v="Rhode, Johann Georg; Comenius, Johann Amos"/>
    <s v="Kinder- und Jugendbücher; Historische Drucke"/>
    <s v="Paulli"/>
    <s v="monograph; text"/>
    <x v="1118"/>
    <x v="1115"/>
    <s v="http://resolver.staatsbibliothek-berlin.de/SBB0000F50200000000"/>
    <s v="ger"/>
    <s v="1686"/>
    <s v="WegehauptDigital; VD17 digital"/>
    <s v="Hafniae"/>
    <s v="empty"/>
    <s v="no"/>
  </r>
  <r>
    <x v="891"/>
    <m/>
    <s v="Kinder- und Jugendbücher; Historische Drucke"/>
    <s v="Däniker"/>
    <s v="monograph; text"/>
    <x v="1119"/>
    <x v="1116"/>
    <s v="http://resolver.staatsbibliothek-berlin.de/SBB0000EB3200000000"/>
    <s v="ger"/>
    <s v="1853"/>
    <s v="WegehauptDigital"/>
    <s v="Zürich"/>
    <s v="https://content.staatsbibliothek-berlin.de/dc/756563860.ocr.zip"/>
    <s v="yes"/>
  </r>
  <r>
    <x v="892"/>
    <s v="Simrock, Karl"/>
    <s v="Kinder- und Jugendbücher"/>
    <s v="Schwabe"/>
    <s v="monograph; text"/>
    <x v="1120"/>
    <x v="1117"/>
    <s v="http://resolver.staatsbibliothek-berlin.de/SBB0000D7D900000000"/>
    <s v="ger"/>
    <s v="1874"/>
    <s v="WegehauptDigital"/>
    <s v="Basel"/>
    <s v="https://content.staatsbibliothek-berlin.de/dc/746032498.ocr.zip"/>
    <s v="yes"/>
  </r>
  <r>
    <x v="893"/>
    <s v="Geißler, Peter Carl; Hoelder, Luise"/>
    <s v="Kinder- und Jugendbücher; Historische Drucke"/>
    <s v="Cnobloch"/>
    <s v="monograph; text"/>
    <x v="1121"/>
    <x v="1118"/>
    <s v="http://resolver.staatsbibliothek-berlin.de/SBB0000E0AC00000000"/>
    <s v="ger"/>
    <s v="1830"/>
    <s v="WegehauptDigital"/>
    <s v="Leipzig"/>
    <s v="empty"/>
    <s v="no"/>
  </r>
  <r>
    <x v="894"/>
    <s v="Ortleb, Alexander; Ortleb, Gustav"/>
    <s v="Kinder- und Jugendbücher; Historische Drucke"/>
    <s v="Spamer"/>
    <s v="monograph; text"/>
    <x v="1122"/>
    <x v="1119"/>
    <s v="http://resolver.staatsbibliothek-berlin.de/SBB0000D79200000000"/>
    <s v="ger"/>
    <s v="1876"/>
    <s v="WegehauptDigital"/>
    <s v="Leipzig"/>
    <s v="https://content.staatsbibliothek-berlin.de/dc/745866522.ocr.zip"/>
    <s v="yes"/>
  </r>
  <r>
    <x v="895"/>
    <m/>
    <s v="Kinder- und Jugendbücher; Historische Drucke"/>
    <s v="Eymery"/>
    <s v="monograph; text"/>
    <x v="1123"/>
    <x v="1120"/>
    <s v="http://resolver.staatsbibliothek-berlin.de/SBB0000F2BE00000000"/>
    <s v="fre"/>
    <s v="1822"/>
    <s v="WegehauptDigital"/>
    <s v="Paris"/>
    <s v="empty"/>
    <s v="no"/>
  </r>
  <r>
    <x v="896"/>
    <s v="Heineken, Ph."/>
    <s v="Kinder- und Jugendbücher"/>
    <s v="Union Dt. Verlagsanst."/>
    <s v="monograph; text"/>
    <x v="1124"/>
    <x v="1121"/>
    <s v="http://resolver.staatsbibliothek-berlin.de/SBB0000D61400000000"/>
    <s v="ger"/>
    <s v="1905"/>
    <s v="WegehauptDigital"/>
    <s v="Berlin [u.a.]; Stuttgart"/>
    <s v="https://content.staatsbibliothek-berlin.de/dc/745157084.ocr.zip"/>
    <s v="yes"/>
  </r>
  <r>
    <x v="897"/>
    <s v="Ladenbauer, Norbert; Bergmann, Ferdinand"/>
    <s v="Kinder- und Jugendbücher"/>
    <s v="Haase"/>
    <s v="monograph; text"/>
    <x v="1125"/>
    <x v="1122"/>
    <s v="http://resolver.staatsbibliothek-berlin.de/SBB0000D67100000000"/>
    <s v="ger"/>
    <s v="1911"/>
    <s v="WegehauptDigital"/>
    <s v="Prag [u.a.]"/>
    <s v="https://content.staatsbibliothek-berlin.de/dc/745231470.ocr.zip"/>
    <s v="yes"/>
  </r>
  <r>
    <x v="898"/>
    <s v="Bruns, Wilhelm"/>
    <s v="Kinder- und Jugendbücher; Historische Drucke"/>
    <s v="Schwann"/>
    <s v="monograph; text"/>
    <x v="1126"/>
    <x v="1123"/>
    <s v="http://resolver.staatsbibliothek-berlin.de/SBB0000D84900000000"/>
    <s v="ger"/>
    <s v="1884"/>
    <s v="WegehauptDigital"/>
    <s v="Düsseldorf"/>
    <s v="https://content.staatsbibliothek-berlin.de/dc/746235119.ocr.zip"/>
    <s v="yes"/>
  </r>
  <r>
    <x v="899"/>
    <s v="Scherer, Georg"/>
    <s v="Kinder- und Jugendbücher; Historische Drucke"/>
    <s v="Braun &amp; Schneider"/>
    <s v="monograph; text"/>
    <x v="1127"/>
    <x v="1124"/>
    <s v="http://resolver.staatsbibliothek-berlin.de/SBB0000D69300000000"/>
    <s v="ger"/>
    <s v="1910"/>
    <s v="WegehauptDigital"/>
    <s v="München"/>
    <s v="https://content.staatsbibliothek-berlin.de/dc/745279384.ocr.zip"/>
    <s v="yes"/>
  </r>
  <r>
    <x v="900"/>
    <s v="Schubert, Gotthilf Heinrich"/>
    <s v="Kinder- und Jugendbücher; Historische Drucke"/>
    <s v="Schreiber"/>
    <s v="monograph; text"/>
    <x v="1128"/>
    <x v="1125"/>
    <s v="http://resolver.staatsbibliothek-berlin.de/SBB0000E1A400000000"/>
    <s v="fre"/>
    <s v="1841"/>
    <s v="WegehauptDigital"/>
    <s v="Eßlingen am Neckar"/>
    <s v="empty"/>
    <s v="no"/>
  </r>
  <r>
    <x v="901"/>
    <m/>
    <s v="Kinder- und Jugendbücher; Historische Drucke"/>
    <s v="Fechner"/>
    <s v="monograph; text"/>
    <x v="1129"/>
    <x v="1126"/>
    <s v="http://resolver.staatsbibliothek-berlin.de/SBB0000ECF700000000"/>
    <s v="ger"/>
    <s v="1840"/>
    <s v="WegehauptDigital"/>
    <s v="Guben"/>
    <s v="empty"/>
    <s v="no"/>
  </r>
  <r>
    <x v="902"/>
    <s v="Radunz, Karl"/>
    <s v="Kinder- und Jugendbücher; Historische Drucke"/>
    <s v="Teubner"/>
    <s v="monograph; text"/>
    <x v="1130"/>
    <x v="1127"/>
    <s v="http://resolver.staatsbibliothek-berlin.de/SBB0000D53500000000"/>
    <s v="ger"/>
    <s v="1912"/>
    <s v="WegehauptDigital"/>
    <s v="Leipzig [u.a.]"/>
    <s v="https://content.staatsbibliothek-berlin.de/dc/744071518.ocr.zip"/>
    <s v="yes"/>
  </r>
  <r>
    <x v="903"/>
    <s v="Metzger, J."/>
    <s v="Kinder- und Jugendbücher"/>
    <s v="Winter"/>
    <s v="monograph; text"/>
    <x v="1131"/>
    <x v="1128"/>
    <s v="http://resolver.staatsbibliothek-berlin.de/SBB0000D57300000000"/>
    <s v="ger"/>
    <s v="1872"/>
    <s v="WegehauptDigital"/>
    <s v="Frankfurt a. M."/>
    <s v="https://content.staatsbibliothek-berlin.de/dc/744891477.ocr.zip"/>
    <s v="yes"/>
  </r>
  <r>
    <x v="904"/>
    <s v="Dolz, Johann Christian"/>
    <s v="Kinder- und Jugendbücher"/>
    <s v="Barth"/>
    <s v="monograph; text"/>
    <x v="1132"/>
    <x v="1129"/>
    <s v="http://resolver.staatsbibliothek-berlin.de/SBB0001039000000000"/>
    <s v="ger"/>
    <s v="1815"/>
    <s v="WegehauptDigital"/>
    <s v="Leipzig"/>
    <s v="empty"/>
    <s v="no"/>
  </r>
  <r>
    <x v="905"/>
    <s v="Meyer, Max Wilhelm"/>
    <s v="Kinder- und Jugendbücher"/>
    <s v="Paetel"/>
    <s v="monograph; text"/>
    <x v="1133"/>
    <x v="1130"/>
    <s v="http://resolver.staatsbibliothek-berlin.de/SBB0000D22800000000"/>
    <s v="ger"/>
    <s v="1907"/>
    <s v="WegehauptDigital"/>
    <s v="Berlin"/>
    <s v="https://content.staatsbibliothek-berlin.de/dc/742567885.ocr.zip"/>
    <s v="yes"/>
  </r>
  <r>
    <x v="906"/>
    <s v="Wolf, Ludwig; Lehmann, G. W.; Jättnig, F.; Rockstroh, Heinrich"/>
    <s v="Kinder- und Jugendbücher; Historische Drucke"/>
    <s v="Amelang"/>
    <s v="monograph; text"/>
    <x v="1134"/>
    <x v="1131"/>
    <s v="http://resolver.staatsbibliothek-berlin.de/SBB0000E52800000000"/>
    <s v="ger"/>
    <s v="1830"/>
    <s v="WegehauptDigital"/>
    <s v="Berlin"/>
    <s v="empty"/>
    <s v="no"/>
  </r>
  <r>
    <x v="462"/>
    <s v="Dressel, ...; Wagner, Hermann"/>
    <s v="Kinder- und Jugendbücher"/>
    <s v="Spamer"/>
    <s v="monograph; text"/>
    <x v="1135"/>
    <x v="1132"/>
    <s v="http://resolver.staatsbibliothek-berlin.de/SBB0000D2FF00000000"/>
    <s v="ger"/>
    <s v="1892"/>
    <s v="WegehauptDigital"/>
    <s v="Leipzig"/>
    <s v="https://content.staatsbibliothek-berlin.de/dc/743638301.ocr.zip"/>
    <s v="yes"/>
  </r>
  <r>
    <x v="907"/>
    <s v="Schubert, Gotthilf Heinrich"/>
    <s v="Kinder- und Jugendbücher; Historische Drucke"/>
    <s v="Heyder"/>
    <s v="monograph; text"/>
    <x v="1136"/>
    <x v="1133"/>
    <s v="http://resolver.staatsbibliothek-berlin.de/SBB0000D8B900000000"/>
    <s v="ger"/>
    <s v="1834"/>
    <s v="WegehauptDigital"/>
    <s v="Erlangen"/>
    <s v="empty"/>
    <s v="no"/>
  </r>
  <r>
    <x v="908"/>
    <s v="Beisswanger, Richard"/>
    <s v="Kinder- und Jugendbücher"/>
    <s v="Union Dt. Verlagsges."/>
    <s v="monograph; text"/>
    <x v="1137"/>
    <x v="1134"/>
    <s v="http://resolver.staatsbibliothek-berlin.de/SBB0000D00C00000000"/>
    <s v="ger"/>
    <s v="1911"/>
    <s v="WegehauptDigital"/>
    <s v="Berlin [u.a.]; Stuttgart"/>
    <s v="https://content.staatsbibliothek-berlin.de/dc/741371243.ocr.zip"/>
    <s v="yes"/>
  </r>
  <r>
    <x v="283"/>
    <s v="Rebau, Heinrich"/>
    <s v="Kinder- und Jugendbücher; Historische Drucke"/>
    <s v="Hoffmann"/>
    <s v="monograph; text"/>
    <x v="1138"/>
    <x v="1135"/>
    <s v="http://resolver.staatsbibliothek-berlin.de/SBB0000E14A00000000"/>
    <s v="ger"/>
    <s v="1838"/>
    <s v="WegehauptDigital"/>
    <s v="Stuttgart"/>
    <s v="empty"/>
    <s v="no"/>
  </r>
  <r>
    <x v="909"/>
    <m/>
    <s v="Kinder- und Jugendbücher; Historische Drucke"/>
    <s v="Kummer"/>
    <s v="monograph; text"/>
    <x v="1139"/>
    <x v="1136"/>
    <s v="http://resolver.staatsbibliothek-berlin.de/SBB0000EB6400000000"/>
    <s v="ger"/>
    <s v="1806"/>
    <s v="WegehauptDigital"/>
    <s v="Leipzig"/>
    <s v="empty"/>
    <s v="no"/>
  </r>
  <r>
    <x v="910"/>
    <s v="Stein, Christian Gottfried Daniel; Baumann, L. A."/>
    <s v="Kinder- und Jugendbücher"/>
    <s v="Horvath"/>
    <s v="monograph; text"/>
    <x v="1140"/>
    <x v="1137"/>
    <s v="http://resolver.staatsbibliothek-berlin.de/SBB0000DB9C00000000"/>
    <s v="ger"/>
    <s v="1820"/>
    <s v="WegehauptDigital"/>
    <s v="Potsdam"/>
    <s v="empty"/>
    <s v="no"/>
  </r>
  <r>
    <x v="911"/>
    <s v="Belèze, Guillaume Louis Gustave"/>
    <s v="Kinder- und Jugendbücher"/>
    <s v="Hachette"/>
    <s v="monograph; text"/>
    <x v="1141"/>
    <x v="1138"/>
    <s v="http://resolver.staatsbibliothek-berlin.de/SBB0000D5F200000000"/>
    <s v="fre"/>
    <s v="1866"/>
    <s v="WegehauptDigital"/>
    <s v="Paris"/>
    <s v="https://content.staatsbibliothek-berlin.de/dc/745142591.ocr.zip"/>
    <s v="yes"/>
  </r>
  <r>
    <x v="912"/>
    <s v="Joubert, J."/>
    <s v="Kinder- und Jugendbücher; Historische Drucke"/>
    <s v="Ardant"/>
    <s v="monograph; text"/>
    <x v="1142"/>
    <x v="1139"/>
    <s v="http://resolver.staatsbibliothek-berlin.de/SBB0000E06E00000000"/>
    <s v="fre"/>
    <s v="1839"/>
    <s v="WegehauptDigital"/>
    <s v="Paris [u.a.]"/>
    <s v="empty"/>
    <s v="no"/>
  </r>
  <r>
    <x v="913"/>
    <s v="Mitis, Caesar"/>
    <s v="Kinder- und Jugendbücher"/>
    <s v="Maier"/>
    <s v="monograph; text"/>
    <x v="1143"/>
    <x v="1140"/>
    <s v="http://resolver.staatsbibliothek-berlin.de/SBB0000D65700000000"/>
    <s v="ger"/>
    <s v="1905"/>
    <s v="WegehauptDigital"/>
    <s v="Ravensburg"/>
    <s v="https://content.staatsbibliothek-berlin.de/dc/745212913.ocr.zip"/>
    <s v="yes"/>
  </r>
  <r>
    <x v="914"/>
    <s v="Brüllow, Dr.; Schäffer, W."/>
    <s v="Kinder- und Jugendbücher; Historische Drucke"/>
    <s v="Oehmigke"/>
    <s v="monograph; text"/>
    <x v="1144"/>
    <x v="1141"/>
    <s v="http://resolver.staatsbibliothek-berlin.de/SBB0000D5B600000000"/>
    <s v="ger"/>
    <s v="1864"/>
    <s v="WegehauptDigital"/>
    <s v="Neu Ruppin"/>
    <s v="https://content.staatsbibliothek-berlin.de/dc/745125581.ocr.zip"/>
    <s v="yes"/>
  </r>
  <r>
    <x v="915"/>
    <s v="Beumer, Ph. Jac.; Bernhardt, ..."/>
    <s v="Kinder- und Jugendbücher"/>
    <s v="Bagel]"/>
    <s v="monograph; text"/>
    <x v="1145"/>
    <x v="1142"/>
    <s v="http://resolver.staatsbibliothek-berlin.de/SBB0001053D00000000"/>
    <s v="ger"/>
    <s v="1860"/>
    <s v="WegehauptDigital"/>
    <s v="[Wesel"/>
    <s v="https://content.staatsbibliothek-berlin.de/dc/770552722.ocr.zip"/>
    <s v="yes"/>
  </r>
  <r>
    <x v="916"/>
    <s v="Glatz, Jakob"/>
    <s v="Kinder- und Jugendbücher"/>
    <s v="Fleischer"/>
    <s v="monograph; text"/>
    <x v="1146"/>
    <x v="1143"/>
    <s v="http://resolver.staatsbibliothek-berlin.de/SBB0001031B00000000"/>
    <s v="ger"/>
    <s v="1810"/>
    <s v="WegehauptDigital"/>
    <s v="Leipzig"/>
    <s v="empty"/>
    <s v="no"/>
  </r>
  <r>
    <x v="917"/>
    <s v="Hahn, Alban; Dedekind, Anna; Bloch, Ida"/>
    <s v="Kinder- und Jugendbücher"/>
    <s v="Spamer"/>
    <s v="monograph; text"/>
    <x v="1147"/>
    <x v="1144"/>
    <s v="http://resolver.staatsbibliothek-berlin.de/SBB0000D64200000000"/>
    <s v="ger"/>
    <s v="1913"/>
    <s v="WegehauptDigital"/>
    <s v="Leipzig"/>
    <s v="https://content.staatsbibliothek-berlin.de/dc/745183891.ocr.zip"/>
    <s v="yes"/>
  </r>
  <r>
    <x v="918"/>
    <s v="Musmacher, Christoph"/>
    <s v="Kinder- und Jugendbücher; Historische Drucke"/>
    <s v="Manz"/>
    <s v="monograph; text"/>
    <x v="1148"/>
    <x v="1145"/>
    <s v="http://resolver.staatsbibliothek-berlin.de/SBB0000D53F00000000"/>
    <s v="ger"/>
    <s v="1908"/>
    <s v="WegehauptDigital"/>
    <s v="Regensburg"/>
    <s v="https://content.staatsbibliothek-berlin.de/dc/744076544.ocr.zip"/>
    <s v="yes"/>
  </r>
  <r>
    <x v="919"/>
    <s v="Gindler, Friedrich; Schramke, Hermann"/>
    <s v="Kinder- und Jugendbücher"/>
    <s v="W. Pauli &lt;Jerosch&gt;"/>
    <s v="monograph; text"/>
    <x v="1149"/>
    <x v="1146"/>
    <s v="http://resolver.staatsbibliothek-berlin.de/SBB0000D7A200000000"/>
    <s v="ger"/>
    <s v="1894"/>
    <s v="WegehauptDigital"/>
    <s v="Berlin"/>
    <s v="https://content.staatsbibliothek-berlin.de/dc/74599864X.ocr.zip"/>
    <s v="yes"/>
  </r>
  <r>
    <x v="920"/>
    <s v="Wagner, Hermann"/>
    <s v="Kinder- und Jugendbücher; Historische Drucke"/>
    <s v="Spamer"/>
    <s v="monograph; text"/>
    <x v="1150"/>
    <x v="1147"/>
    <s v="http://resolver.staatsbibliothek-berlin.de/SBB0000D05300000000"/>
    <s v="ger"/>
    <s v="1869"/>
    <s v="WegehauptDigital"/>
    <s v="Leipzig"/>
    <s v="https://content.staatsbibliothek-berlin.de/dc/741711419.ocr.zip"/>
    <s v="yes"/>
  </r>
  <r>
    <x v="921"/>
    <s v="Scheffelt, Michael"/>
    <s v="Kinder- und Jugendbücher"/>
    <s v="Bartholomäi"/>
    <s v="monograph; text"/>
    <x v="1151"/>
    <x v="1148"/>
    <s v="http://resolver.staatsbibliothek-berlin.de/SBB0000DB8000000000"/>
    <s v="ger"/>
    <s v="1724"/>
    <s v="WegehauptDigital"/>
    <s v="Ulm"/>
    <s v="empty"/>
    <s v="no"/>
  </r>
  <r>
    <x v="922"/>
    <s v="Schmidt, Johann August Friedrich"/>
    <s v="Kinder- und Jugendbücher; Historische Drucke"/>
    <s v="Voigt"/>
    <s v="monograph; text"/>
    <x v="1152"/>
    <x v="1149"/>
    <s v="http://resolver.staatsbibliothek-berlin.de/SBB0000E42200000000"/>
    <s v="ger"/>
    <s v="1834"/>
    <s v="WegehauptDigital"/>
    <s v="Ilmenau"/>
    <s v="empty"/>
    <s v="no"/>
  </r>
  <r>
    <x v="923"/>
    <s v="Kästner, Christian August Leberecht"/>
    <s v="Kinder- und Jugendbücher; Historische Drucke"/>
    <s v="Magazin für Industrie und Literatur"/>
    <s v="monograph; text"/>
    <x v="1153"/>
    <x v="1150"/>
    <s v="http://resolver.staatsbibliothek-berlin.de/SBB0000F12C00000000"/>
    <s v="ger"/>
    <s v="1825"/>
    <s v="WegehauptDigital"/>
    <s v="Leipzig"/>
    <s v="empty"/>
    <s v="no"/>
  </r>
  <r>
    <x v="924"/>
    <s v="Körner, Heinrich"/>
    <s v="Kinder- und Jugendbücher"/>
    <s v="Steiner"/>
    <s v="monograph; text"/>
    <x v="1154"/>
    <x v="1151"/>
    <s v="http://resolver.staatsbibliothek-berlin.de/SBB00010A2400000000"/>
    <s v="ger"/>
    <s v="1805"/>
    <s v="WegehauptDigital"/>
    <s v="Winterthur"/>
    <s v="empty"/>
    <s v="no"/>
  </r>
  <r>
    <x v="925"/>
    <s v="Kerndoerffer, Heinrich August"/>
    <s v="Kinder- und Jugendbücher; Historische Drucke"/>
    <s v="Friese"/>
    <s v="monograph; text"/>
    <x v="1155"/>
    <x v="1152"/>
    <s v="http://resolver.staatsbibliothek-berlin.de/SBB0000F0C500000000"/>
    <s v="ger"/>
    <s v="1820"/>
    <s v="WegehauptDigital"/>
    <s v="Piona"/>
    <s v="empty"/>
    <s v="no"/>
  </r>
  <r>
    <x v="784"/>
    <s v="Faust, Bernhard Christoph"/>
    <s v="Kinder- und Jugendbücher; Historische Drucke"/>
    <s v="Kummer"/>
    <s v="monograph; text"/>
    <x v="1156"/>
    <x v="1153"/>
    <s v="http://resolver.staatsbibliothek-berlin.de/SBB0000ECE300000000"/>
    <s v="ger"/>
    <s v="1802"/>
    <s v="WegehauptDigital"/>
    <s v="Leipzig"/>
    <s v="empty"/>
    <s v="no"/>
  </r>
  <r>
    <x v="926"/>
    <s v="Wunder, L."/>
    <s v="Kinder- und Jugendbücher"/>
    <s v="Teubner"/>
    <s v="monograph; text"/>
    <x v="1157"/>
    <x v="1154"/>
    <s v="http://resolver.staatsbibliothek-berlin.de/SBB0000D04B00000000"/>
    <s v="ger"/>
    <s v="1913"/>
    <s v="WegehauptDigital"/>
    <s v="Berlin; Leipzig"/>
    <s v="https://content.staatsbibliothek-berlin.de/dc/741707314.ocr.zip"/>
    <s v="yes"/>
  </r>
  <r>
    <x v="927"/>
    <s v="Wagner, Hermann"/>
    <s v="Kinder- und Jugendbücher"/>
    <s v="Spamer"/>
    <s v="monograph; text"/>
    <x v="1158"/>
    <x v="1155"/>
    <s v="http://resolver.staatsbibliothek-berlin.de/SBB0000D2AC00000000"/>
    <s v="ger"/>
    <s v="1865"/>
    <s v="WegehauptDigital"/>
    <s v="Leipzig"/>
    <s v="https://content.staatsbibliothek-berlin.de/dc/742710181.ocr.zip"/>
    <s v="yes"/>
  </r>
  <r>
    <x v="928"/>
    <s v="Keller, Konrad"/>
    <s v="Kinder- und Jugendbücher; Historische Drucke"/>
    <s v="Quelle &amp; Meyer"/>
    <s v="monograph; text"/>
    <x v="1159"/>
    <x v="1156"/>
    <s v="http://resolver.staatsbibliothek-berlin.de/SBB0000D17900000000"/>
    <s v="ger"/>
    <s v="1911"/>
    <s v="WegehauptDigital"/>
    <s v="Leipzig"/>
    <s v="https://content.staatsbibliothek-berlin.de/dc/742443159.ocr.zip"/>
    <s v="yes"/>
  </r>
  <r>
    <x v="929"/>
    <s v="S., J."/>
    <s v="Kinder- und Jugendbücher"/>
    <s v="Meinhold"/>
    <s v="monograph; text"/>
    <x v="1160"/>
    <x v="1157"/>
    <s v="http://resolver.staatsbibliothek-berlin.de/SBB0000D61D00000000"/>
    <s v="ger"/>
    <s v="1881"/>
    <s v="WegehauptDigital"/>
    <s v="Dresden"/>
    <s v="https://content.staatsbibliothek-berlin.de/dc/745161839.ocr.zip"/>
    <s v="yes"/>
  </r>
  <r>
    <x v="930"/>
    <s v="Scholz, F. P."/>
    <s v="Kinder- und Jugendbücher"/>
    <s v="Barth"/>
    <s v="monograph; text"/>
    <x v="1161"/>
    <x v="1158"/>
    <s v="http://resolver.staatsbibliothek-berlin.de/SBB0000D88400000000"/>
    <s v="ger"/>
    <s v="1806"/>
    <s v="WegehauptDigital"/>
    <s v="Breslau"/>
    <s v="empty"/>
    <s v="no"/>
  </r>
  <r>
    <x v="931"/>
    <s v="Comenius, Johann Amos"/>
    <s v="Kinder- und Jugendbücher; Historische Drucke"/>
    <s v="Binz"/>
    <s v="monograph; text"/>
    <x v="1162"/>
    <x v="1159"/>
    <s v="http://resolver.staatsbibliothek-berlin.de/SBB0000F5FD00000000"/>
    <s v="lat"/>
    <s v="1802"/>
    <s v="WegehauptDigital"/>
    <s v="Vindobonae"/>
    <s v="empty"/>
    <s v="no"/>
  </r>
  <r>
    <x v="932"/>
    <s v="Weinrauch, Caspar; Claudius, Georg Karl"/>
    <s v="Kinder- und Jugendbücher"/>
    <s v="Hinrichs"/>
    <s v="monograph; text"/>
    <x v="1163"/>
    <x v="1160"/>
    <s v="http://resolver.staatsbibliothek-berlin.de/SBB000102B800000000"/>
    <s v="ger"/>
    <s v="1811"/>
    <s v="WegehauptDigital"/>
    <s v="Leipzig"/>
    <s v="empty"/>
    <s v="no"/>
  </r>
  <r>
    <x v="1"/>
    <s v="Meyer, F. A. A.; Raff, Georg Christian"/>
    <s v="Kinder- und Jugendbücher"/>
    <s v="Fleischhauer u. Spohn"/>
    <s v="monograph; text"/>
    <x v="1164"/>
    <x v="1161"/>
    <s v="http://resolver.staatsbibliothek-berlin.de/SBB0000F84100000000"/>
    <s v="ger"/>
    <s v="1835"/>
    <s v="WegehauptDigital"/>
    <s v="Reutlingen"/>
    <s v="empty"/>
    <s v="no"/>
  </r>
  <r>
    <x v="933"/>
    <s v="Soulange, Ernest"/>
    <s v="Kinder- und Jugendbücher"/>
    <s v="Mame"/>
    <s v="monograph; text"/>
    <x v="1165"/>
    <x v="1162"/>
    <s v="http://resolver.staatsbibliothek-berlin.de/SBB000104B300000000"/>
    <s v="fre"/>
    <s v="1859"/>
    <s v="WegehauptDigital"/>
    <s v="Tours"/>
    <s v="https://content.staatsbibliothek-berlin.de/dc/77047196X.ocr.zip"/>
    <s v="yes"/>
  </r>
  <r>
    <x v="934"/>
    <s v="Chimani, Leopold"/>
    <s v="Kinder- und Jugendbücher; Historische Drucke"/>
    <s v="Müller"/>
    <s v="monograph; text"/>
    <x v="1166"/>
    <x v="1163"/>
    <s v="http://resolver.staatsbibliothek-berlin.de/SBB0000EFCB00000000"/>
    <s v="ger"/>
    <s v="1820"/>
    <s v="WegehauptDigital"/>
    <s v="Wien"/>
    <s v="empty"/>
    <s v="no"/>
  </r>
  <r>
    <x v="935"/>
    <s v="Ebersberg, Josef Sigmund"/>
    <s v="Kinder- und Jugendbücher; Historische Drucke"/>
    <s v="Grund"/>
    <s v="monograph; text"/>
    <x v="1167"/>
    <x v="1164"/>
    <s v="http://resolver.staatsbibliothek-berlin.de/SBB0000E07200000000"/>
    <s v="ger"/>
    <s v="1840"/>
    <s v="WegehauptDigital"/>
    <s v="Wien"/>
    <s v="empty"/>
    <s v="no"/>
  </r>
  <r>
    <x v="936"/>
    <s v="Barth, Ernst; Niederley, W."/>
    <s v="Kinder- und Jugendbücher"/>
    <s v="Velhagen &amp; Klasing"/>
    <s v="monograph; text"/>
    <x v="1168"/>
    <x v="1165"/>
    <s v="http://resolver.staatsbibliothek-berlin.de/SBB0000D6B900000000"/>
    <s v="ger"/>
    <s v="1903"/>
    <s v="WegehauptDigital"/>
    <s v="Bielefeld [u.a.]"/>
    <s v="https://content.staatsbibliothek-berlin.de/dc/745445284.ocr.zip"/>
    <s v="yes"/>
  </r>
  <r>
    <x v="937"/>
    <s v="Hawks, Francis Lister"/>
    <s v="Kinder- und Jugendbücher; Historische Drucke"/>
    <s v="Tegg"/>
    <s v="monograph; text"/>
    <x v="1169"/>
    <x v="1166"/>
    <s v="http://resolver.staatsbibliothek-berlin.de/SBB0000E4E100000000"/>
    <s v="eng"/>
    <s v="1836"/>
    <s v="WegehauptDigital"/>
    <s v="London"/>
    <s v="empty"/>
    <s v="no"/>
  </r>
  <r>
    <x v="938"/>
    <m/>
    <s v="Kinder- und Jugendbücher; Historische Drucke"/>
    <s v="Dean [usw.]"/>
    <s v="monograph; text"/>
    <x v="1170"/>
    <x v="1167"/>
    <s v="http://resolver.staatsbibliothek-berlin.de/SBB0000EA5600000000"/>
    <s v="eng"/>
    <s v="1851"/>
    <s v="WegehauptDigital"/>
    <s v="London"/>
    <s v="https://content.staatsbibliothek-berlin.de/dc/756347904.ocr.zip"/>
    <s v="yes"/>
  </r>
  <r>
    <x v="939"/>
    <s v="Bossert, G. F."/>
    <s v="Kinder- und Jugendbücher; Historische Drucke"/>
    <s v="Dannheimer"/>
    <s v="monograph; text"/>
    <x v="1171"/>
    <x v="1168"/>
    <s v="http://resolver.staatsbibliothek-berlin.de/SBB0000F37700000000"/>
    <s v="ger"/>
    <s v="1841"/>
    <s v="WegehauptDigital"/>
    <s v="Eßlingen"/>
    <s v="empty"/>
    <s v="no"/>
  </r>
  <r>
    <x v="940"/>
    <s v="Ursinus, Joh. Henricus"/>
    <s v="Kinder- und Jugendbücher; Historische Drucke"/>
    <s v="Hermsdorfius; Wustius"/>
    <s v="monograph; text"/>
    <x v="1172"/>
    <x v="1169"/>
    <s v="http://resolver.staatsbibliothek-berlin.de/SBB0000F46800000000"/>
    <s v="lat"/>
    <s v="1670"/>
    <s v="WegehauptDigital; VD17 digital"/>
    <s v="Francofurti; Francofurti"/>
    <s v="empty"/>
    <s v="no"/>
  </r>
  <r>
    <x v="941"/>
    <s v="Teubern, Hans Ernst; Schröckh, Matthias; Ebert, Johann Jacob; Dodsley, Robert"/>
    <s v="Kinder- und Jugendbücher"/>
    <s v="Heinsius"/>
    <s v="volume; text"/>
    <x v="1173"/>
    <x v="1170"/>
    <s v="http://resolver.staatsbibliothek-berlin.de/SBB0001035800020000"/>
    <s v="ger"/>
    <s v="1783"/>
    <s v="WegehauptDigital"/>
    <s v="Leipzig"/>
    <s v="empty"/>
    <s v="no"/>
  </r>
  <r>
    <x v="942"/>
    <s v="Montfort, A. G."/>
    <s v="Kinder- und Jugendbücher; Historische Drucke"/>
    <s v="Jansen"/>
    <s v="volume; text"/>
    <x v="1174"/>
    <x v="1171"/>
    <s v="http://resolver.staatsbibliothek-berlin.de/SBB0000F32C00020000"/>
    <s v="ger"/>
    <s v="1856"/>
    <s v="WegehauptDigital"/>
    <s v="Weimar"/>
    <s v="https://content.staatsbibliothek-berlin.de/dc/767228383.ocr.zip"/>
    <s v="yes"/>
  </r>
  <r>
    <x v="943"/>
    <s v="Joyce, Jeremiah"/>
    <s v="Kinder- und Jugendbücher; Historische Drucke"/>
    <s v="Johnson"/>
    <s v="volume; text"/>
    <x v="1175"/>
    <x v="1172"/>
    <s v="http://resolver.staatsbibliothek-berlin.de/SBB0000DB7400020000"/>
    <s v="eng"/>
    <s v="1809"/>
    <s v="WegehauptDigital"/>
    <s v="London"/>
    <s v="empty"/>
    <s v="no"/>
  </r>
  <r>
    <x v="944"/>
    <s v="Haas, Meno; Study, ...; Wilmsen, F. P."/>
    <s v="Kinder- und Jugendbücher; Historische Drucke"/>
    <s v="Amelang"/>
    <s v="volume; text"/>
    <x v="1176"/>
    <x v="1173"/>
    <s v="http://resolver.staatsbibliothek-berlin.de/SBB0000E58800020000"/>
    <s v="ger"/>
    <s v="1831"/>
    <s v="WegehauptDigital"/>
    <s v="Berlin"/>
    <s v="empty"/>
    <s v="no"/>
  </r>
  <r>
    <x v="942"/>
    <s v="Montfort, A. G."/>
    <s v="Kinder- und Jugendbücher; Historische Drucke"/>
    <s v="Jansen"/>
    <s v="volume; text"/>
    <x v="1177"/>
    <x v="1174"/>
    <s v="http://resolver.staatsbibliothek-berlin.de/SBB0000F32C00010000"/>
    <s v="ger"/>
    <s v="1856"/>
    <s v="WegehauptDigital"/>
    <s v="Weimar"/>
    <s v="https://content.staatsbibliothek-berlin.de/dc/767227921.ocr.zip"/>
    <s v="yes"/>
  </r>
  <r>
    <x v="945"/>
    <s v="Wolffram, Johann Christian"/>
    <s v="Kinder- und Jugendbücher; Historische Drucke"/>
    <s v="Erziehungsanstalt"/>
    <s v="volume; text"/>
    <x v="1178"/>
    <x v="1175"/>
    <s v="http://resolver.staatsbibliothek-berlin.de/SBB0001022700010000"/>
    <s v="ger"/>
    <s v="1794"/>
    <s v="WegehauptDigital"/>
    <s v="Schnepfenthal"/>
    <s v="empty"/>
    <s v="no"/>
  </r>
  <r>
    <x v="253"/>
    <s v="Schmidt, Joseph; Steinbeck, Christoph Gottlieb"/>
    <s v="Historische Drucke; Kinder- und Jugendbücher; VD18 digital"/>
    <s v="Fleischer"/>
    <s v="volume; text"/>
    <x v="1179"/>
    <x v="1176"/>
    <s v="http://resolver.staatsbibliothek-berlin.de/SBB0000F06900020000"/>
    <s v="ger"/>
    <s v="1804"/>
    <s v="Historische Drucke digital; WegehauptDigital; VD18 digital"/>
    <s v="Leipzig"/>
    <s v="empty"/>
    <s v="no"/>
  </r>
  <r>
    <x v="946"/>
    <s v="Sturm, Johann Georg; Löhr, Johann Friedrich"/>
    <s v="Historische Drucke; Kinder- und Jugendbücher; Geschichte / Ethnographie / Geographie; VD18 digital"/>
    <s v="Bibelanstalt"/>
    <s v="monograph; text"/>
    <x v="1180"/>
    <x v="1177"/>
    <s v="http://resolver.staatsbibliothek-berlin.de/SBB0001883600000000"/>
    <s v="ger"/>
    <s v="1790"/>
    <s v="VD18 digital; WegehauptDigital"/>
    <s v="[S.l.]"/>
    <s v="empty"/>
    <s v="no"/>
  </r>
  <r>
    <x v="947"/>
    <m/>
    <s v="Historische Drucke; Kinder- und Jugendbücher; Pädagogik; VD18 digital"/>
    <m/>
    <s v="periodical_volume; text"/>
    <x v="1181"/>
    <x v="1178"/>
    <m/>
    <s v="ger"/>
    <s v="1798"/>
    <s v="VD18 digital; WegehauptDigital"/>
    <m/>
    <s v="empty"/>
    <s v="no"/>
  </r>
  <r>
    <x v="948"/>
    <s v="Merkel, Dankegott Immanuel"/>
    <s v="Historische Drucke; Kinder- und Jugendbücher; VD18 digital"/>
    <s v="Barth"/>
    <s v="volume; text"/>
    <x v="1182"/>
    <x v="1179"/>
    <s v="http://resolver.staatsbibliothek-berlin.de/SBB0001074800040000"/>
    <s v="ger"/>
    <s v="1798"/>
    <s v="VD18 digital; WegehauptDigital"/>
    <s v="Leipzig"/>
    <s v="empty"/>
    <s v="no"/>
  </r>
  <r>
    <x v="949"/>
    <s v="Raff, Georg Christian"/>
    <s v="Kinder- und Jugendbücher; Historische Drucke; VD18 digital"/>
    <s v="Dieterich"/>
    <s v="monograph; text"/>
    <x v="1183"/>
    <x v="1180"/>
    <s v="http://resolver.staatsbibliothek-berlin.de/SBB0000E52600000000"/>
    <s v="ger"/>
    <s v="1778"/>
    <s v="WegehauptDigital; VD18 digital"/>
    <s v="Göttingen"/>
    <s v="empty"/>
    <s v="no"/>
  </r>
  <r>
    <x v="950"/>
    <s v="Steinbeck, Christoph Gottlieb"/>
    <s v="Kinder- und Jugendbücher; Historische Drucke; VD18 digital"/>
    <s v="Expedition der deutschen Volkszeitung und Heinsius"/>
    <s v="volume; text"/>
    <x v="1184"/>
    <x v="1181"/>
    <s v="http://resolver.staatsbibliothek-berlin.de/SBB0000F06900010000"/>
    <s v="ger"/>
    <s v="1795"/>
    <s v="WegehauptDigital; VD18 digital"/>
    <s v="Gera"/>
    <s v="empty"/>
    <s v="no"/>
  </r>
  <r>
    <x v="947"/>
    <m/>
    <s v="Historische Drucke; Kinder- und Jugendbücher; Pädagogik; VD18 digital"/>
    <m/>
    <s v="periodical_volume; text"/>
    <x v="1185"/>
    <x v="1182"/>
    <m/>
    <s v="ger"/>
    <s v="1795"/>
    <s v="VD18 digital; WegehauptDigital"/>
    <m/>
    <s v="empty"/>
    <s v="no"/>
  </r>
  <r>
    <x v="951"/>
    <s v="Leske, Marie"/>
    <s v="Kinder- und Jugendbücher"/>
    <s v="Spamer"/>
    <s v="monograph; text"/>
    <x v="1186"/>
    <x v="1183"/>
    <s v="http://resolver.staatsbibliothek-berlin.de/SBB0000D6B100000000"/>
    <s v="ger"/>
    <s v="1892"/>
    <s v="WegehauptDigital"/>
    <s v="Leipzig"/>
    <s v="https://content.staatsbibliothek-berlin.de/dc/745437567.ocr.zip"/>
    <s v="yes"/>
  </r>
  <r>
    <x v="952"/>
    <s v="Driendl, Thomas"/>
    <s v="Kinder- und Jugendbücher; Historische Drucke"/>
    <s v="Driendl"/>
    <s v="monograph; text"/>
    <x v="1187"/>
    <x v="1184"/>
    <s v="http://resolver.staatsbibliothek-berlin.de/SBB000104AD00000000"/>
    <s v="ger"/>
    <s v="1855"/>
    <s v="WegehauptDigital"/>
    <s v="München"/>
    <s v="https://content.staatsbibliothek-berlin.de/dc/770468993.ocr.zip"/>
    <s v="yes"/>
  </r>
  <r>
    <x v="953"/>
    <s v="Jakubek, R.; Tauber, Th."/>
    <s v="Kinder- und Jugendbücher; Historische Drucke"/>
    <s v="Maier"/>
    <s v="monograph; text"/>
    <x v="1188"/>
    <x v="1185"/>
    <s v="http://resolver.staatsbibliothek-berlin.de/SBB0000D71200000000"/>
    <s v="ger"/>
    <s v="1911"/>
    <s v="WegehauptDigital"/>
    <s v="Ravensburg"/>
    <s v="https://content.staatsbibliothek-berlin.de/dc/745604862.ocr.zip"/>
    <s v="yes"/>
  </r>
  <r>
    <x v="954"/>
    <s v="Gizycki, P.; Wood-Allen, Mary"/>
    <s v="Kinder- und Jugendbücher; Historische Drucke"/>
    <s v="Witt"/>
    <s v="monograph; text"/>
    <x v="1189"/>
    <x v="1186"/>
    <s v="http://resolver.staatsbibliothek-berlin.de/SBB0000D54000000000"/>
    <s v="ger"/>
    <s v="1910"/>
    <s v="WegehauptDigital"/>
    <s v="Berlin"/>
    <s v="https://content.staatsbibliothek-berlin.de/dc/744077451.ocr.zip"/>
    <s v="yes"/>
  </r>
  <r>
    <x v="955"/>
    <s v="Barth, Ernst; Schützer, L."/>
    <s v="Kinder- und Jugendbücher"/>
    <s v="Velhagen &amp; Klasing"/>
    <s v="monograph; text"/>
    <x v="1190"/>
    <x v="1187"/>
    <s v="http://resolver.staatsbibliothek-berlin.de/SBB0000D5A700000000"/>
    <s v="ger"/>
    <s v="1891"/>
    <s v="WegehauptDigital"/>
    <s v="Bielefeld [u.a.]"/>
    <s v="https://content.staatsbibliothek-berlin.de/dc/745122655.ocr.zip"/>
    <s v="yes"/>
  </r>
  <r>
    <x v="253"/>
    <s v="Schmidt, Joseph; Steinbeck, Christoph Gottlieb"/>
    <s v="Historische Drucke; Kinder- und Jugendbücher; VD18 digital"/>
    <s v="Fleischer"/>
    <s v="volume; text"/>
    <x v="1179"/>
    <x v="1176"/>
    <s v="http://resolver.staatsbibliothek-berlin.de/SBB0000F06900020000"/>
    <s v="ger"/>
    <s v="1804"/>
    <s v="Historische Drucke digital; WegehauptDigital; VD18 digital"/>
    <s v="Leipzig"/>
    <s v="empty"/>
    <s v="no"/>
  </r>
  <r>
    <x v="946"/>
    <s v="Sturm, Johann Georg; Löhr, Johann Friedrich"/>
    <s v="Historische Drucke; Kinder- und Jugendbücher; Geschichte / Ethnographie / Geographie; VD18 digital"/>
    <s v="Bibelanstalt"/>
    <s v="monograph; text"/>
    <x v="1180"/>
    <x v="1177"/>
    <s v="http://resolver.staatsbibliothek-berlin.de/SBB0001883600000000"/>
    <s v="ger"/>
    <s v="1790"/>
    <s v="VD18 digital; WegehauptDigital"/>
    <s v="[S.l.]"/>
    <s v="empty"/>
    <s v="no"/>
  </r>
  <r>
    <x v="947"/>
    <m/>
    <s v="Historische Drucke; Kinder- und Jugendbücher; Pädagogik; VD18 digital"/>
    <m/>
    <s v="periodical_volume; text"/>
    <x v="1181"/>
    <x v="1178"/>
    <m/>
    <s v="ger"/>
    <s v="1798"/>
    <s v="VD18 digital; WegehauptDigital"/>
    <m/>
    <s v="empty"/>
    <s v="no"/>
  </r>
  <r>
    <x v="956"/>
    <s v="Pescheck, Christian"/>
    <s v="Historische Drucke; Kinder- und Jugendbücher; Geschichte / Ethnographie / Geographie; VD18 digital"/>
    <s v="Richter"/>
    <s v="monograph; text"/>
    <x v="1191"/>
    <x v="1188"/>
    <s v="http://resolver.staatsbibliothek-berlin.de/SBB0001798B00000000"/>
    <s v="ger"/>
    <s v="1735"/>
    <s v="VD18 digital; WegehauptDigital"/>
    <s v="Budißin"/>
    <s v="empty"/>
    <s v="no"/>
  </r>
  <r>
    <x v="957"/>
    <m/>
    <s v="Kinder- und Jugendbücher; Historische Drucke; VD18 digital"/>
    <s v="Sommer"/>
    <s v="monograph; text"/>
    <x v="1192"/>
    <x v="1189"/>
    <s v="http://resolver.staatsbibliothek-berlin.de/SBB0001035B00000000"/>
    <s v="ger"/>
    <s v="1796"/>
    <s v="WegehauptDigital; VD18 digital"/>
    <s v="Leipzig"/>
    <s v="empty"/>
    <s v="no"/>
  </r>
  <r>
    <x v="958"/>
    <m/>
    <s v="Historische Drucke; Kinder- und Jugendbücher; Geschichte / Ethnographie / Geographie; VD18 digital"/>
    <s v="Stoy"/>
    <s v="monograph; text"/>
    <x v="1193"/>
    <x v="1190"/>
    <s v="http://resolver.staatsbibliothek-berlin.de/SBB000178FB00000000"/>
    <s v="ger"/>
    <s v="1780"/>
    <s v="VD18 digital; WegehauptDigital"/>
    <s v="Nürnberg"/>
    <s v="empty"/>
    <s v="no"/>
  </r>
  <r>
    <x v="959"/>
    <s v="Raff, Georg Christian"/>
    <s v="Historische Drucke; Kinder- und Jugendbücher; Naturwissenschaften / Mathematik; VD18 digital"/>
    <s v="Schramm und Balz"/>
    <s v="monograph; text"/>
    <x v="1194"/>
    <x v="1191"/>
    <s v="http://resolver.staatsbibliothek-berlin.de/SBB0001793900000000"/>
    <s v="ger"/>
    <s v="1787"/>
    <s v="VD18 digital; WegehauptDigital"/>
    <s v="Tübingen"/>
    <s v="empty"/>
    <s v="no"/>
  </r>
  <r>
    <x v="960"/>
    <s v="Blasche, Bernhard Heinrich"/>
    <s v="Historische Drucke; Kinder- und Jugendbücher; VD18 digital"/>
    <s v="Perthes"/>
    <s v="volume; text"/>
    <x v="1195"/>
    <x v="1192"/>
    <s v="http://resolver.staatsbibliothek-berlin.de/SBB0001998C00010000"/>
    <s v="ger"/>
    <s v="1800"/>
    <s v="VD18 digital; WegehauptDigital"/>
    <s v="Gotha"/>
    <s v="empty"/>
    <s v="no"/>
  </r>
  <r>
    <x v="961"/>
    <s v="Seybold, Johann Georg"/>
    <s v="Historische Drucke; Kinder- und Jugendbücher; Sprachen / Literaturen; VD18 digital"/>
    <s v="Raspe"/>
    <s v="monograph; text"/>
    <x v="1196"/>
    <x v="1193"/>
    <s v="http://resolver.staatsbibliothek-berlin.de/SBB00019A8400000000"/>
    <s v="ita"/>
    <s v="1770"/>
    <s v="VD18 digital; WegehauptDigital"/>
    <s v="Nürnberg"/>
    <s v="empty"/>
    <s v="no"/>
  </r>
  <r>
    <x v="962"/>
    <s v="Blasche, Bernhard Heinrich"/>
    <s v="Historische Drucke; Kinder- und Jugendbücher; VD18 digital"/>
    <s v="Perthes"/>
    <s v="volume; text"/>
    <x v="1197"/>
    <x v="1194"/>
    <s v="http://resolver.staatsbibliothek-berlin.de/SBB0001998C00030000"/>
    <s v="ger"/>
    <s v="1802"/>
    <s v="WegehauptDigital; VD18 digital"/>
    <s v="Gotha"/>
    <s v="empty"/>
    <s v="no"/>
  </r>
  <r>
    <x v="963"/>
    <s v="Bockshammer, Johann Christian"/>
    <s v="Historische Drucke; Kinder- und Jugendbücher; VD18 digital"/>
    <s v="Wever"/>
    <s v="monograph; text"/>
    <x v="1198"/>
    <x v="1195"/>
    <s v="http://resolver.staatsbibliothek-berlin.de/SBB0001944C00000000"/>
    <s v="ger"/>
    <s v="1784"/>
    <s v="VD18 digital; WegehauptDigital"/>
    <s v="Berlin"/>
    <s v="empty"/>
    <s v="no"/>
  </r>
  <r>
    <x v="962"/>
    <s v="Blasche, Bernhard Heinrich"/>
    <s v="Historische Drucke; Kinder- und Jugendbücher; VD18 digital"/>
    <s v="Perthes"/>
    <s v="volume; text"/>
    <x v="1199"/>
    <x v="1196"/>
    <s v="http://resolver.staatsbibliothek-berlin.de/SBB0001998C00020000"/>
    <s v="ger"/>
    <s v="1801"/>
    <s v="WegehauptDigital; VD18 digital"/>
    <s v="Gotha"/>
    <s v="empty"/>
    <s v="no"/>
  </r>
  <r>
    <x v="964"/>
    <m/>
    <s v="Historische Drucke; Kinder- und Jugendbücher; VD18 digital"/>
    <s v="Horvath"/>
    <s v="monograph; text"/>
    <x v="1200"/>
    <x v="1197"/>
    <s v="http://resolver.staatsbibliothek-berlin.de/SBB00019A4700000000"/>
    <s v="ger"/>
    <s v="1782"/>
    <s v="VD18 digital; WegehauptDigital"/>
    <s v="Potsdam"/>
    <s v="empty"/>
    <s v="no"/>
  </r>
  <r>
    <x v="947"/>
    <m/>
    <s v="Historische Drucke; Kinder- und Jugendbücher; Pädagogik; VD18 digital"/>
    <m/>
    <s v="periodical_volume; text"/>
    <x v="1201"/>
    <x v="1198"/>
    <m/>
    <s v="ger"/>
    <s v="1805"/>
    <s v="VD18 digital; WegehauptDigital"/>
    <m/>
    <s v="empty"/>
    <s v="no"/>
  </r>
  <r>
    <x v="962"/>
    <s v="Blasche, Bernhard Heinrich"/>
    <s v="Historische Drucke; Kinder- und Jugendbücher; VD18 digital"/>
    <s v="Perthes"/>
    <s v="volume; text"/>
    <x v="1202"/>
    <x v="1199"/>
    <s v="http://resolver.staatsbibliothek-berlin.de/SBB0001998C00040000"/>
    <s v="ger"/>
    <s v="1802"/>
    <s v="WegehauptDigital; VD18 digital"/>
    <s v="Gotha"/>
    <s v="empty"/>
    <s v="no"/>
  </r>
  <r>
    <x v="965"/>
    <m/>
    <s v="Historische Drucke; Kinder- und Jugendbücher; Pädagogik; VD18 digital"/>
    <s v="Monath"/>
    <s v="monograph; text"/>
    <x v="1203"/>
    <x v="1200"/>
    <s v="http://resolver.staatsbibliothek-berlin.de/SBB000177E200000000"/>
    <s v="ger"/>
    <s v="1776"/>
    <s v="VD18 digital; WegehauptDigital"/>
    <s v="Nürnberg"/>
    <s v="empty"/>
    <s v="no"/>
  </r>
  <r>
    <x v="966"/>
    <s v="Ludwig, Johann Christoph"/>
    <s v="Kinder- und Jugendbücher; Historische Drucke; VD18 digital"/>
    <s v="Grießbach"/>
    <s v="volume; text"/>
    <x v="1204"/>
    <x v="1201"/>
    <s v="http://resolver.staatsbibliothek-berlin.de/SBB00014E6000010000"/>
    <s v="ger"/>
    <s v="1748"/>
    <s v="WegehauptDigital; VD18 digital"/>
    <s v="Leipzig; Franckfurt"/>
    <s v="empty"/>
    <s v="no"/>
  </r>
  <r>
    <x v="967"/>
    <s v="Rulemann, Theodor"/>
    <s v="Kinder- und Jugendbücher"/>
    <s v="Merkur"/>
    <s v="monograph; text"/>
    <x v="1205"/>
    <x v="1202"/>
    <s v="http://resolver.staatsbibliothek-berlin.de/SBB0000D63400000000"/>
    <s v="ger"/>
    <s v="1909"/>
    <s v="WegehauptDigital"/>
    <s v="Berlin"/>
    <s v="https://content.staatsbibliothek-berlin.de/dc/745180493.ocr.zip"/>
    <s v="yes"/>
  </r>
  <r>
    <x v="968"/>
    <s v="Bertuch, Friedrich Justin"/>
    <s v="Kinder- und Jugendbücher; Historische Drucke"/>
    <s v="Landes-Industrie-Comptoir"/>
    <s v="volume; text"/>
    <x v="1206"/>
    <x v="1203"/>
    <s v="http://resolver.staatsbibliothek-berlin.de/SBB0000EAA900050000"/>
    <s v="ger"/>
    <s v="1830"/>
    <s v="WegehauptDigital"/>
    <s v="Weimar"/>
    <s v="empty"/>
    <s v="no"/>
  </r>
  <r>
    <x v="969"/>
    <s v="Le Bas, Jacques-Philippe; Pluche, Antoine"/>
    <s v="Kinder- und Jugendbücher; Historische Drucke"/>
    <s v="Knapen"/>
    <s v="volume; text"/>
    <x v="1207"/>
    <x v="1204"/>
    <s v="http://resolver.staatsbibliothek-berlin.de/SBB0000F7C500010000"/>
    <s v="fre"/>
    <s v="1789"/>
    <s v="WegehauptDigital"/>
    <s v="Paris"/>
    <s v="empty"/>
    <s v="no"/>
  </r>
  <r>
    <x v="970"/>
    <m/>
    <s v="Kinder- und Jugendbücher; Historische Drucke"/>
    <s v="Hellfarth"/>
    <s v="volume; text"/>
    <x v="1208"/>
    <x v="1205"/>
    <s v="http://resolver.staatsbibliothek-berlin.de/SBB000104E200020000"/>
    <s v="ger"/>
    <s v="1833"/>
    <s v="WegehauptDigital"/>
    <s v="Gotha"/>
    <s v="empty"/>
    <s v="no"/>
  </r>
  <r>
    <x v="971"/>
    <s v="Wander, Karl Friedrich Wilhelm"/>
    <s v="Kinder- und Jugendbücher"/>
    <s v="Nesener in Komm."/>
    <s v="volume; text"/>
    <x v="1209"/>
    <x v="1206"/>
    <s v="http://resolver.staatsbibliothek-berlin.de/SBB0001026A00010000"/>
    <s v="ger"/>
    <s v="1832"/>
    <s v="WegehauptDigital"/>
    <s v="Hirschberg"/>
    <s v="empty"/>
    <s v="no"/>
  </r>
  <r>
    <x v="875"/>
    <s v="Mee, Arthur"/>
    <s v="Kinder- und Jugendbücher; Historische Drucke"/>
    <s v="Carmelite House"/>
    <s v="volume; text"/>
    <x v="1210"/>
    <x v="1207"/>
    <s v="http://resolver.staatsbibliothek-berlin.de/SBB0000D67700030000"/>
    <s v="eng"/>
    <s v="1908"/>
    <s v="WegehauptDigital"/>
    <s v="London"/>
    <s v="https://content.staatsbibliothek-berlin.de/dc/745238335.ocr.zip"/>
    <s v="yes"/>
  </r>
  <r>
    <x v="972"/>
    <s v="Franklin, John"/>
    <s v="Kinder- und Jugendbücher"/>
    <s v="Leske"/>
    <s v="volume; text"/>
    <x v="1211"/>
    <x v="1208"/>
    <s v="http://resolver.staatsbibliothek-berlin.de/SBB00010A8D00010000"/>
    <s v="ger"/>
    <s v="1830"/>
    <s v="WegehauptDigital"/>
    <s v="Leipzig [u.a.]"/>
    <s v="empty"/>
    <s v="no"/>
  </r>
  <r>
    <x v="973"/>
    <s v="Reichenbach, A."/>
    <s v="Kinder- und Jugendbücher"/>
    <s v="Spamer"/>
    <s v="volume; text"/>
    <x v="1212"/>
    <x v="1209"/>
    <s v="http://resolver.staatsbibliothek-berlin.de/SBB0000CF0300010000"/>
    <s v="ger"/>
    <s v="1885"/>
    <s v="WegehauptDigital"/>
    <s v="Leipzig"/>
    <s v="https://content.staatsbibliothek-berlin.de/dc/741112043.ocr.zip"/>
    <s v="yes"/>
  </r>
  <r>
    <x v="873"/>
    <s v="Baumeister, Joseph Anton Ignaz; Assner, Franz; Lachenbauer, J.; Mansfeld, Johann; Eberspach, Johann Matthias; Sollerer, J."/>
    <s v="Kinder- und Jugendbücher"/>
    <s v="Baumeister"/>
    <s v="volume; text"/>
    <x v="1213"/>
    <x v="1210"/>
    <s v="http://resolver.staatsbibliothek-berlin.de/SBB00010DC900010000"/>
    <s v="ger"/>
    <s v="1788"/>
    <s v="WegehauptDigital"/>
    <s v="Wien"/>
    <s v="empty"/>
    <s v="no"/>
  </r>
  <r>
    <x v="974"/>
    <s v="Sulzer, Johann Georg"/>
    <s v="Kinder- und Jugendbücher"/>
    <s v="Nicolai"/>
    <s v="volume; text"/>
    <x v="1214"/>
    <x v="1211"/>
    <s v="http://resolver.staatsbibliothek-berlin.de/SBB000104D000020000"/>
    <s v="ger"/>
    <s v="1817"/>
    <s v="WegehauptDigital"/>
    <s v="Berlin"/>
    <s v="empty"/>
    <s v="no"/>
  </r>
  <r>
    <x v="975"/>
    <m/>
    <s v="Kinder- und Jugendbücher"/>
    <s v="Zehe"/>
    <s v="volume; text"/>
    <x v="1215"/>
    <x v="1212"/>
    <s v="http://resolver.staatsbibliothek-berlin.de/SBB0001048000010000"/>
    <s v="ger"/>
    <s v="1789"/>
    <s v="WegehauptDigital"/>
    <s v="Nürnberg"/>
    <s v="empty"/>
    <s v="no"/>
  </r>
  <r>
    <x v="976"/>
    <m/>
    <s v="Kinder- und Jugendbücher"/>
    <m/>
    <s v="volume; text"/>
    <x v="1216"/>
    <x v="1213"/>
    <s v="http://resolver.staatsbibliothek-berlin.de/SBB0000D56A00040000"/>
    <s v="ger"/>
    <s v="1870"/>
    <s v="WegehauptDigital"/>
    <s v="[S.l.]"/>
    <s v="https://content.staatsbibliothek-berlin.de/dc/744755018.ocr.zip"/>
    <s v="yes"/>
  </r>
  <r>
    <x v="977"/>
    <s v="Blanchard, Pierre"/>
    <s v="Kinder- und Jugendbücher"/>
    <s v="Le Prieur"/>
    <s v="volume; text"/>
    <x v="1217"/>
    <x v="1214"/>
    <s v="http://resolver.staatsbibliothek-berlin.de/SBB0001568200030000"/>
    <s v="ger"/>
    <s v="1804"/>
    <s v="WegehauptDigital"/>
    <s v="A Paris"/>
    <s v="empty"/>
    <s v="no"/>
  </r>
  <r>
    <x v="978"/>
    <s v="Stoy, Johann Sigmund; Chodowiecki, Daniel; Schellenberg, Johann Ulrich; Penzel, Johann Georg; Schleuen, ...; Glaßbach, ..."/>
    <s v="Kinder- und Jugendbücher; Historische Drucke"/>
    <m/>
    <s v="volume; text"/>
    <x v="1218"/>
    <x v="1215"/>
    <s v="http://resolver.staatsbibliothek-berlin.de/SBB0001989C00010000"/>
    <s v="ger"/>
    <s v="1784"/>
    <s v="WegehauptDigital"/>
    <s v="Nürnberg"/>
    <s v="empty"/>
    <s v="no"/>
  </r>
  <r>
    <x v="979"/>
    <s v="Berger, Ferdinand; Study, ...; Wilmsen, Friedrich Philipp"/>
    <s v="Kinder- und Jugendbücher; Historische Drucke"/>
    <s v="Amelang"/>
    <s v="volume; text"/>
    <x v="1219"/>
    <x v="1216"/>
    <s v="http://resolver.staatsbibliothek-berlin.de/SBB0000E58800010000"/>
    <s v="ger"/>
    <s v="1831"/>
    <s v="WegehauptDigital"/>
    <s v="Berlin"/>
    <s v="empty"/>
    <s v="no"/>
  </r>
  <r>
    <x v="980"/>
    <m/>
    <s v="Kinder- und Jugendbücher"/>
    <s v="Zehe"/>
    <s v="volume; text"/>
    <x v="1220"/>
    <x v="1217"/>
    <s v="http://resolver.staatsbibliothek-berlin.de/SBB0001048000020000"/>
    <s v="ger"/>
    <s v="1790"/>
    <s v="WegehauptDigital"/>
    <s v="Nürnberg"/>
    <s v="empty"/>
    <s v="no"/>
  </r>
  <r>
    <x v="981"/>
    <s v="Blanc, Ludwig Gottfried"/>
    <s v="Kinder- und Jugendbücher"/>
    <s v="Schwetschke"/>
    <s v="volume; text"/>
    <x v="1221"/>
    <x v="1218"/>
    <s v="http://resolver.staatsbibliothek-berlin.de/SBB000106B100010000"/>
    <s v="ger"/>
    <s v="1834"/>
    <s v="WegehauptDigital"/>
    <s v="Halle"/>
    <s v="empty"/>
    <s v="no"/>
  </r>
  <r>
    <x v="977"/>
    <s v="Blanchard, Pierre"/>
    <s v="Kinder- und Jugendbücher"/>
    <s v="Le Prieur"/>
    <s v="volume; text"/>
    <x v="1222"/>
    <x v="1219"/>
    <s v="http://resolver.staatsbibliothek-berlin.de/SBB0001568200010000"/>
    <s v="fre"/>
    <s v="1804"/>
    <s v="WegehauptDigital"/>
    <s v="A Paris"/>
    <s v="empty"/>
    <s v="no"/>
  </r>
  <r>
    <x v="977"/>
    <s v="Blanchard, Pierre"/>
    <s v="Kinder- und Jugendbücher"/>
    <s v="Le Prieur"/>
    <s v="volume; text"/>
    <x v="1223"/>
    <x v="1220"/>
    <s v="http://resolver.staatsbibliothek-berlin.de/SBB0001568200060000"/>
    <s v="fre"/>
    <s v="1804"/>
    <s v="WegehauptDigital"/>
    <s v="A Paris"/>
    <s v="empty"/>
    <s v="no"/>
  </r>
  <r>
    <x v="982"/>
    <s v="Ulliac-Trémadeure, Sophie"/>
    <s v="Kinder- und Jugendbücher; Historische Drucke"/>
    <s v="Didier"/>
    <s v="volume; text"/>
    <x v="1224"/>
    <x v="1221"/>
    <s v="http://resolver.staatsbibliothek-berlin.de/SBB0000CEB600020000"/>
    <s v="fre"/>
    <s v="1869"/>
    <s v="WegehauptDigital"/>
    <s v="Paris"/>
    <s v="https://content.staatsbibliothek-berlin.de/dc/740864394.ocr.zip"/>
    <s v="yes"/>
  </r>
  <r>
    <x v="983"/>
    <s v="Willkomm, Moritz; Schubert, Gotthilf Heinrich"/>
    <s v="Kinder- und Jugendbücher"/>
    <s v="Schreiber"/>
    <s v="volume; text"/>
    <x v="1225"/>
    <x v="1222"/>
    <s v="http://resolver.staatsbibliothek-berlin.de/SBB0000CFF500030000"/>
    <s v="ger"/>
    <s v="1887"/>
    <s v="WegehauptDigital"/>
    <s v="Eßlingen bei Stuttgart"/>
    <s v="https://content.staatsbibliothek-berlin.de/dc/742403793.ocr.zip"/>
    <s v="yes"/>
  </r>
  <r>
    <x v="984"/>
    <s v="Brandon, Charles"/>
    <s v="Kinder- und Jugendbücher"/>
    <s v="Spamer"/>
    <s v="volume; text"/>
    <x v="1226"/>
    <x v="1223"/>
    <s v="http://resolver.staatsbibliothek-berlin.de/SBB0000D17200020000"/>
    <s v="fre"/>
    <s v="1885"/>
    <s v="WegehauptDigital"/>
    <s v="Berlin; Leipzig"/>
    <s v="https://content.staatsbibliothek-berlin.de/dc/746203314.ocr.zip"/>
    <s v="yes"/>
  </r>
  <r>
    <x v="978"/>
    <s v="Chodowiecki, Daniel; Schellenberg, Johann Ulrich; Penzel, Johann Georg; Schleuen, ...; Glaßbach, ..."/>
    <s v="Kinder- und Jugendbücher; Historische Drucke"/>
    <m/>
    <s v="volume; text"/>
    <x v="1227"/>
    <x v="1224"/>
    <s v="http://resolver.staatsbibliothek-berlin.de/SBB0001989C00020000"/>
    <m/>
    <s v="1700"/>
    <s v="WegehauptDigital"/>
    <m/>
    <s v="empty"/>
    <s v="no"/>
  </r>
  <r>
    <x v="873"/>
    <s v="Baumeister, Joseph Anton Ignaz; Assner, Franz; Lachenbauer, J.; Mansfeld, Johann; Eberspach, Johann Matthias; Sollerer, J."/>
    <s v="Kinder- und Jugendbücher"/>
    <s v="Baumeister"/>
    <s v="volume; text"/>
    <x v="1228"/>
    <x v="1225"/>
    <s v="http://resolver.staatsbibliothek-berlin.de/SBB00010DC900020000"/>
    <s v="ger"/>
    <s v="1788"/>
    <s v="WegehauptDigital"/>
    <s v="Wien"/>
    <s v="empty"/>
    <s v="no"/>
  </r>
  <r>
    <x v="977"/>
    <s v="Blanchard, Pierre"/>
    <s v="Kinder- und Jugendbücher"/>
    <s v="Le Prieur"/>
    <s v="volume; text"/>
    <x v="1229"/>
    <x v="1226"/>
    <s v="http://resolver.staatsbibliothek-berlin.de/SBB0001568200050000"/>
    <s v="fre"/>
    <s v="1804"/>
    <s v="WegehauptDigital"/>
    <s v="A Paris"/>
    <s v="empty"/>
    <s v="no"/>
  </r>
  <r>
    <x v="985"/>
    <s v="Blanc, Ludwig Gottfried"/>
    <s v="Kinder- und Jugendbücher"/>
    <s v="Schwetschke"/>
    <s v="volume; text"/>
    <x v="1230"/>
    <x v="1227"/>
    <s v="http://resolver.staatsbibliothek-berlin.de/SBB000106B100020000"/>
    <s v="ger"/>
    <s v="1834"/>
    <s v="WegehauptDigital"/>
    <s v="Halle"/>
    <s v="empty"/>
    <s v="no"/>
  </r>
  <r>
    <x v="986"/>
    <m/>
    <s v="Kinder- und Jugendbücher"/>
    <m/>
    <s v="volume; text"/>
    <x v="1231"/>
    <x v="1228"/>
    <s v="http://resolver.staatsbibliothek-berlin.de/SBB0000D56A00050000"/>
    <s v="ger"/>
    <s v="1870"/>
    <s v="WegehauptDigital"/>
    <s v="[S.l.]"/>
    <s v="https://content.staatsbibliothek-berlin.de/dc/744851939.ocr.zip"/>
    <s v="yes"/>
  </r>
  <r>
    <x v="987"/>
    <s v="Bertuch, Friedrich Justin"/>
    <s v="Kinder- und Jugendbücher; Historische Drucke"/>
    <s v="Landes-Industrie-Comptoir"/>
    <s v="volume; text"/>
    <x v="1232"/>
    <x v="1229"/>
    <s v="http://resolver.staatsbibliothek-berlin.de/SBB0000EAA900040000"/>
    <s v="ger"/>
    <s v="1830"/>
    <s v="WegehauptDigital"/>
    <s v="Weimar"/>
    <s v="empty"/>
    <s v="no"/>
  </r>
  <r>
    <x v="988"/>
    <s v="Schubert, G. H."/>
    <s v="Kinder- und Jugendbücher"/>
    <s v="Schreiber"/>
    <s v="volume; text"/>
    <x v="1233"/>
    <x v="1230"/>
    <s v="http://resolver.staatsbibliothek-berlin.de/SBB0000CFF500010000"/>
    <s v="ger"/>
    <s v="1889"/>
    <s v="WegehauptDigital"/>
    <s v="Eßlingen bei Stuttgart"/>
    <s v="https://content.staatsbibliothek-berlin.de/dc/741362864.ocr.zip"/>
    <s v="yes"/>
  </r>
  <r>
    <x v="874"/>
    <s v="Scholz, Franz Paul"/>
    <s v="Kinder- und Jugendbücher"/>
    <s v="Graß &amp; Barth"/>
    <s v="volume; text"/>
    <x v="1234"/>
    <x v="1231"/>
    <s v="http://resolver.staatsbibliothek-berlin.de/SBB0001052E00020000"/>
    <s v="ger"/>
    <s v="1826"/>
    <s v="WegehauptDigital"/>
    <s v="Breslau"/>
    <s v="empty"/>
    <s v="no"/>
  </r>
  <r>
    <x v="989"/>
    <s v="Ramberg, Johann Heinrich; Matthaei, F. A. L."/>
    <s v="Kinder- und Jugendbücher"/>
    <s v="Hahn"/>
    <s v="volume; text"/>
    <x v="1235"/>
    <x v="1232"/>
    <s v="http://resolver.staatsbibliothek-berlin.de/SBB00010A4E00010000"/>
    <s v="ger"/>
    <s v="1810"/>
    <s v="WegehauptDigital"/>
    <s v="Hannover"/>
    <s v="empty"/>
    <s v="no"/>
  </r>
  <r>
    <x v="990"/>
    <s v="Kenngott, A."/>
    <s v="Kinder- und Jugendbücher"/>
    <s v="Schreiber"/>
    <s v="volume; text"/>
    <x v="1236"/>
    <x v="1233"/>
    <s v="http://resolver.staatsbibliothek-berlin.de/SBB0000CFF500050000"/>
    <s v="ger"/>
    <s v="1888"/>
    <s v="WegehauptDigital"/>
    <s v="Eßlingen [u.a.]"/>
    <s v="https://content.staatsbibliothek-berlin.de/dc/742424898.ocr.zip"/>
    <s v="yes"/>
  </r>
  <r>
    <x v="991"/>
    <m/>
    <s v="Kinder- und Jugendbücher"/>
    <m/>
    <s v="volume; text"/>
    <x v="1237"/>
    <x v="1234"/>
    <s v="http://resolver.staatsbibliothek-berlin.de/SBB0000D56A00020000"/>
    <s v="ger"/>
    <s v="1870"/>
    <s v="WegehauptDigital"/>
    <s v="[S.l.]"/>
    <s v="https://content.staatsbibliothek-berlin.de/dc/744753252.ocr.zip"/>
    <s v="yes"/>
  </r>
  <r>
    <x v="992"/>
    <s v="Hoepfner, Adolf Friedrich"/>
    <s v="Kinder- und Jugendbücher; Historische Drucke"/>
    <s v="Keyser"/>
    <s v="volume; text"/>
    <x v="1238"/>
    <x v="1235"/>
    <s v="http://resolver.staatsbibliothek-berlin.de/SBB0000ED4300010000"/>
    <s v="ger"/>
    <s v="1800"/>
    <s v="WegehauptDigital"/>
    <s v="Erfurt"/>
    <s v="empty"/>
    <s v="no"/>
  </r>
  <r>
    <x v="993"/>
    <s v="Mee, Arthur"/>
    <s v="Kinder- und Jugendbücher; Historische Drucke"/>
    <s v="Carmelite House"/>
    <s v="volume; text"/>
    <x v="1239"/>
    <x v="1236"/>
    <s v="http://resolver.staatsbibliothek-berlin.de/SBB0000D67700090000"/>
    <s v="eng"/>
    <s v="1908"/>
    <s v="WegehauptDigital"/>
    <s v="London"/>
    <s v="https://content.staatsbibliothek-berlin.de/dc/745242189.ocr.zip"/>
    <s v="yes"/>
  </r>
  <r>
    <x v="994"/>
    <s v="Schubert, Gotthilf Heinrich"/>
    <s v="Kinder- und Jugendbücher"/>
    <s v="Schreiber"/>
    <s v="volume; text"/>
    <x v="1240"/>
    <x v="1237"/>
    <s v="http://resolver.staatsbibliothek-berlin.de/SBB0000CFF500020000"/>
    <s v="ger"/>
    <s v="1876"/>
    <s v="WegehauptDigital"/>
    <s v="Eßlingen"/>
    <s v="https://content.staatsbibliothek-berlin.de/dc/742382451.ocr.zip"/>
    <s v="yes"/>
  </r>
  <r>
    <x v="995"/>
    <s v="Joyce, Jeremiah"/>
    <s v="Kinder- und Jugendbücher; Historische Drucke"/>
    <s v="Johnson"/>
    <s v="volume; text"/>
    <x v="1241"/>
    <x v="1238"/>
    <s v="http://resolver.staatsbibliothek-berlin.de/SBB0000DB7400010000"/>
    <s v="eng"/>
    <s v="1809"/>
    <s v="WegehauptDigital"/>
    <s v="London"/>
    <s v="empty"/>
    <s v="no"/>
  </r>
  <r>
    <x v="359"/>
    <s v="Dressel, August"/>
    <s v="Kinder- und Jugendbücher; Historische Drucke"/>
    <s v="Spamer"/>
    <s v="volume; text"/>
    <x v="1242"/>
    <x v="1239"/>
    <s v="http://resolver.staatsbibliothek-berlin.de/SBB0000D51B00030000"/>
    <s v="ger"/>
    <s v="1902"/>
    <s v="WegehauptDigital"/>
    <s v="Leipzig"/>
    <s v="https://content.staatsbibliothek-berlin.de/dc/744074894.ocr.zip"/>
    <s v="yes"/>
  </r>
  <r>
    <x v="996"/>
    <s v="Reichenbach, Anton Benedikt"/>
    <s v="Kinder- und Jugendbücher; Historische Drucke"/>
    <s v="Spamer"/>
    <s v="volume; text"/>
    <x v="1243"/>
    <x v="1240"/>
    <s v="http://resolver.staatsbibliothek-berlin.de/SBB0000F82600010000"/>
    <s v="ger"/>
    <s v="1856"/>
    <s v="WegehauptDigital"/>
    <s v="Leipzig"/>
    <s v="https://content.staatsbibliothek-berlin.de/dc/769050549.ocr.zip"/>
    <s v="yes"/>
  </r>
  <r>
    <x v="997"/>
    <s v="Schubert, Gotthilf Heinrich"/>
    <s v="Kinder- und Jugendbücher"/>
    <s v="Schreiber"/>
    <s v="volume; text"/>
    <x v="1244"/>
    <x v="1241"/>
    <s v="http://resolver.staatsbibliothek-berlin.de/SBB0000D10500000000"/>
    <s v="ger"/>
    <s v="1886"/>
    <s v="WegehauptDigital"/>
    <s v="Eßlingen [u.a.]"/>
    <s v="https://content.staatsbibliothek-berlin.de/dc/742391566.ocr.zip"/>
    <s v="yes"/>
  </r>
  <r>
    <x v="998"/>
    <s v="Lindau, Carl; Zinck, A."/>
    <s v="Kinder- und Jugendbücher"/>
    <s v="Bartholomäus"/>
    <s v="volume; text"/>
    <x v="1245"/>
    <x v="1242"/>
    <s v="http://resolver.staatsbibliothek-berlin.de/SBB0000D6B400010000"/>
    <s v="ger"/>
    <s v="1881"/>
    <s v="WegehauptDigital"/>
    <s v="Erfurt"/>
    <s v="https://content.staatsbibliothek-berlin.de/dc/745442625.ocr.zip"/>
    <s v="yes"/>
  </r>
  <r>
    <x v="999"/>
    <s v="Sulzer, Johann Georg"/>
    <s v="Kinder- und Jugendbücher"/>
    <s v="Nicolai"/>
    <s v="volume; text"/>
    <x v="1246"/>
    <x v="1243"/>
    <s v="http://resolver.staatsbibliothek-berlin.de/SBB000104D000030000"/>
    <s v="ger"/>
    <s v="1816"/>
    <s v="WegehauptDigital"/>
    <s v="Berlin"/>
    <s v="empty"/>
    <s v="no"/>
  </r>
  <r>
    <x v="1000"/>
    <s v="Joyce, Jeremiah"/>
    <s v="Kinder- und Jugendbücher; Historische Drucke"/>
    <s v="Johnson"/>
    <s v="volume; text"/>
    <x v="1247"/>
    <x v="1244"/>
    <s v="http://resolver.staatsbibliothek-berlin.de/SBB0000DB7400030000"/>
    <s v="eng"/>
    <s v="1809"/>
    <s v="WegehauptDigital"/>
    <s v="London"/>
    <s v="empty"/>
    <s v="no"/>
  </r>
  <r>
    <x v="1001"/>
    <s v="Herbst, Hermann"/>
    <s v="Kinder- und Jugendbücher; Historische Drucke"/>
    <s v="Flodin"/>
    <s v="volume; text"/>
    <x v="1248"/>
    <x v="1245"/>
    <s v="http://resolver.staatsbibliothek-berlin.de/SBB0000E53600030000"/>
    <s v="swe"/>
    <s v="1860"/>
    <s v="WegehauptDigital"/>
    <s v="Stockolm"/>
    <s v="https://content.staatsbibliothek-berlin.de/dc/751312576.ocr.zip"/>
    <s v="yes"/>
  </r>
  <r>
    <x v="873"/>
    <s v="Baumeister, Joseph Anton Ignaz; Sollerer, J.; Mansfeld, N."/>
    <s v="Kinder- und Jugendbücher"/>
    <s v="Baumeister"/>
    <s v="volume; text"/>
    <x v="1249"/>
    <x v="1246"/>
    <s v="http://resolver.staatsbibliothek-berlin.de/SBB00010DC900030000"/>
    <s v="ger"/>
    <s v="1789"/>
    <s v="WegehauptDigital"/>
    <s v="Wien"/>
    <s v="empty"/>
    <s v="no"/>
  </r>
  <r>
    <x v="1002"/>
    <s v="Schubert, G. H."/>
    <s v="Kinder- und Jugendbücher"/>
    <s v="Schreiber"/>
    <s v="volume; text"/>
    <x v="1250"/>
    <x v="1247"/>
    <s v="http://resolver.staatsbibliothek-berlin.de/SBB0000D15F00000000"/>
    <s v="ger"/>
    <s v="1887"/>
    <s v="WegehauptDigital"/>
    <s v="Eßlingen bei Stuttgart"/>
    <s v="https://content.staatsbibliothek-berlin.de/dc/74242961X.ocr.zip"/>
    <s v="yes"/>
  </r>
  <r>
    <x v="1003"/>
    <m/>
    <s v="Kinder- und Jugendbücher"/>
    <m/>
    <s v="volume; text"/>
    <x v="1251"/>
    <x v="1248"/>
    <s v="http://resolver.staatsbibliothek-berlin.de/SBB0000D56A00010000"/>
    <s v="ger"/>
    <s v="1870"/>
    <s v="WegehauptDigital"/>
    <s v="[S.l.]"/>
    <s v="https://content.staatsbibliothek-berlin.de/dc/744752388.ocr.zip"/>
    <s v="yes"/>
  </r>
  <r>
    <x v="993"/>
    <s v="Mee, Arthur"/>
    <s v="Kinder- und Jugendbücher; Historische Drucke"/>
    <s v="Carmelite House"/>
    <s v="volume; text"/>
    <x v="1252"/>
    <x v="1249"/>
    <s v="http://resolver.staatsbibliothek-berlin.de/SBB0000D67700080000"/>
    <s v="eng"/>
    <s v="1908"/>
    <s v="WegehauptDigital"/>
    <s v="London"/>
    <s v="https://content.staatsbibliothek-berlin.de/dc/745241239.ocr.zip"/>
    <s v="yes"/>
  </r>
  <r>
    <x v="1004"/>
    <s v="Sulzer, Johann Georg"/>
    <s v="Kinder- und Jugendbücher"/>
    <s v="Nicolai"/>
    <s v="volume; text"/>
    <x v="1253"/>
    <x v="1250"/>
    <s v="http://resolver.staatsbibliothek-berlin.de/SBB000104D000010000"/>
    <s v="ger"/>
    <s v="1799"/>
    <s v="WegehauptDigital"/>
    <s v="Berlin [u.a.]"/>
    <s v="empty"/>
    <s v="no"/>
  </r>
  <r>
    <x v="1005"/>
    <s v="Wimmer, Gottlieb August"/>
    <s v="Kinder- und Jugendbücher; Historische Drucke"/>
    <s v="Gerold"/>
    <s v="volume; text"/>
    <x v="1254"/>
    <x v="1251"/>
    <s v="http://resolver.staatsbibliothek-berlin.de/SBB0001069B00020000"/>
    <s v="ger"/>
    <s v="1844"/>
    <s v="WegehauptDigital"/>
    <s v="Wien"/>
    <s v="empty"/>
    <s v="no"/>
  </r>
  <r>
    <x v="875"/>
    <s v="Mee, Arthur"/>
    <s v="Kinder- und Jugendbücher; Historische Drucke"/>
    <s v="Carmelite House"/>
    <s v="volume; text"/>
    <x v="1255"/>
    <x v="1252"/>
    <s v="http://resolver.staatsbibliothek-berlin.de/SBB0000D67700020000"/>
    <s v="eng"/>
    <s v="1908"/>
    <s v="WegehauptDigital"/>
    <s v="London"/>
    <s v="https://content.staatsbibliothek-berlin.de/dc/745237185.ocr.zip"/>
    <s v="yes"/>
  </r>
  <r>
    <x v="942"/>
    <s v="Montfort, A. G."/>
    <s v="Kinder- und Jugendbücher; Historische Drucke"/>
    <s v="Jansen"/>
    <s v="volume; text"/>
    <x v="1256"/>
    <x v="1253"/>
    <s v="http://resolver.staatsbibliothek-berlin.de/SBB0000F32C00030000"/>
    <s v="ger"/>
    <s v="1856"/>
    <s v="WegehauptDigital"/>
    <s v="Weimar"/>
    <s v="https://content.staatsbibliothek-berlin.de/dc/767228685.ocr.zip"/>
    <s v="yes"/>
  </r>
  <r>
    <x v="1006"/>
    <m/>
    <s v="Kinder- und Jugendbücher; Historische Drucke"/>
    <s v="Oehmigke"/>
    <s v="volume; text"/>
    <x v="1257"/>
    <x v="1254"/>
    <s v="http://resolver.staatsbibliothek-berlin.de/SBB000104A800010000"/>
    <s v="ger"/>
    <s v="1805"/>
    <s v="WegehauptDigital"/>
    <s v="Berlin"/>
    <s v="empty"/>
    <s v="no"/>
  </r>
  <r>
    <x v="972"/>
    <s v="Franklin, John"/>
    <s v="Kinder- und Jugendbücher"/>
    <s v="Leske"/>
    <s v="volume; text"/>
    <x v="1258"/>
    <x v="1255"/>
    <s v="http://resolver.staatsbibliothek-berlin.de/SBB00010A8D00020000"/>
    <s v="ger"/>
    <s v="1830"/>
    <s v="WegehauptDigital"/>
    <s v="Leipzig [u.a.]"/>
    <s v="empty"/>
    <s v="no"/>
  </r>
  <r>
    <x v="359"/>
    <s v="Roth, Richard"/>
    <s v="Kinder- und Jugendbücher; Historische Drucke"/>
    <s v="Spamer"/>
    <s v="volume; text"/>
    <x v="1259"/>
    <x v="1256"/>
    <s v="http://resolver.staatsbibliothek-berlin.de/SBB0000D51B00010000"/>
    <s v="ger"/>
    <s v="1894"/>
    <s v="WegehauptDigital"/>
    <s v="Leipzig"/>
    <s v="https://content.staatsbibliothek-berlin.de/dc/744053595.ocr.zip"/>
    <s v="yes"/>
  </r>
  <r>
    <x v="877"/>
    <s v="Bittkow, Theophil"/>
    <s v="Kinder- und Jugendbücher; Historische Drucke"/>
    <s v="Bittkow; Striese &amp; Comp."/>
    <s v="volume; text"/>
    <x v="1260"/>
    <x v="1257"/>
    <s v="http://resolver.staatsbibliothek-berlin.de/SBB0000F2A700030000"/>
    <s v="ger"/>
    <s v="1853"/>
    <s v="WegehauptDigital"/>
    <s v="Berlin; Berlin"/>
    <s v="https://content.staatsbibliothek-berlin.de/dc/767127765.ocr.zip"/>
    <s v="yes"/>
  </r>
  <r>
    <x v="1007"/>
    <s v="Fritzsche, Johann Gottlieb"/>
    <s v="Kinder- und Jugendbücher"/>
    <s v="Gerlach"/>
    <s v="volume; text"/>
    <x v="1261"/>
    <x v="1258"/>
    <s v="http://resolver.staatsbibliothek-berlin.de/SBB0001020000020000"/>
    <s v="ger"/>
    <s v="1804"/>
    <s v="WegehauptDigital"/>
    <s v="Dresden"/>
    <s v="empty"/>
    <s v="no"/>
  </r>
  <r>
    <x v="1008"/>
    <s v="Sturm, G.; Blanc, Ludwig Gottfried"/>
    <s v="Kinder- und Jugendbücher"/>
    <s v="Schwetschke"/>
    <s v="volume; text"/>
    <x v="1262"/>
    <x v="1259"/>
    <s v="http://resolver.staatsbibliothek-berlin.de/SBB000106B900000000"/>
    <s v="ger"/>
    <s v="1833"/>
    <s v="WegehauptDigital"/>
    <s v="Halle"/>
    <s v="empty"/>
    <s v="no"/>
  </r>
  <r>
    <x v="1009"/>
    <s v="Bertuch, Friedrich Justin"/>
    <s v="Kinder- und Jugendbücher; Historische Drucke"/>
    <s v="Landes-Industrie-Comptoir"/>
    <s v="volume; text"/>
    <x v="1263"/>
    <x v="1260"/>
    <s v="http://resolver.staatsbibliothek-berlin.de/SBB0000EAA900060000"/>
    <s v="ger"/>
    <s v="1830"/>
    <s v="WegehauptDigital"/>
    <s v="Weimar"/>
    <s v="empty"/>
    <s v="no"/>
  </r>
  <r>
    <x v="982"/>
    <s v="Ulliac-Trémadeure, Sophie"/>
    <s v="Kinder- und Jugendbücher; Historische Drucke"/>
    <s v="Didier"/>
    <s v="volume; text"/>
    <x v="1264"/>
    <x v="1261"/>
    <s v="http://resolver.staatsbibliothek-berlin.de/SBB0000CEB600010000"/>
    <s v="fre"/>
    <s v="1869"/>
    <s v="WegehauptDigital"/>
    <s v="Paris"/>
    <s v="https://content.staatsbibliothek-berlin.de/dc/740864807.ocr.zip"/>
    <s v="yes"/>
  </r>
  <r>
    <x v="875"/>
    <s v="Mee, Arthur"/>
    <s v="Kinder- und Jugendbücher; Historische Drucke"/>
    <s v="Carmelite House"/>
    <s v="volume; text"/>
    <x v="1265"/>
    <x v="1262"/>
    <s v="http://resolver.staatsbibliothek-berlin.de/SBB0000D67700050000"/>
    <s v="eng"/>
    <s v="1908"/>
    <s v="WegehauptDigital"/>
    <s v="London"/>
    <s v="https://content.staatsbibliothek-berlin.de/dc/745239293.ocr.zip"/>
    <s v="yes"/>
  </r>
  <r>
    <x v="1010"/>
    <s v="Schubert, Gotthilf Heinrich"/>
    <s v="Kinder- und Jugendbücher"/>
    <s v="Schreiber"/>
    <s v="volume; text"/>
    <x v="1266"/>
    <x v="1263"/>
    <s v="http://resolver.staatsbibliothek-berlin.de/SBB0000CFF5000B0000"/>
    <s v="ger"/>
    <s v="1878"/>
    <s v="WegehauptDigital"/>
    <s v="Eßlingen"/>
    <s v="https://content.staatsbibliothek-berlin.de/dc/744071119.ocr.zip"/>
    <s v="yes"/>
  </r>
  <r>
    <x v="1011"/>
    <s v="Schubert, Gotthilf Heinrich; Rolle, Friedrich"/>
    <s v="Kinder- und Jugendbücher; Historische Drucke"/>
    <s v="Schreiber"/>
    <s v="volume; text"/>
    <x v="1267"/>
    <x v="1264"/>
    <s v="http://resolver.staatsbibliothek-berlin.de/SBB0000CFF500080000"/>
    <s v="ger"/>
    <s v="1888"/>
    <s v="WegehauptDigital"/>
    <s v="Eßlingen bei Stuttgart"/>
    <s v="https://content.staatsbibliothek-berlin.de/dc/742450368.ocr.zip"/>
    <s v="yes"/>
  </r>
  <r>
    <x v="993"/>
    <s v="Mee, Arthur"/>
    <s v="Kinder- und Jugendbücher; Historische Drucke"/>
    <s v="Carmelite House"/>
    <s v="volume; text"/>
    <x v="1268"/>
    <x v="1265"/>
    <s v="http://resolver.staatsbibliothek-berlin.de/SBB0000D677000A0000"/>
    <s v="eng"/>
    <s v="1908"/>
    <s v="WegehauptDigital"/>
    <s v="London"/>
    <s v="https://content.staatsbibliothek-berlin.de/dc/745258476.ocr.zip"/>
    <s v="yes"/>
  </r>
  <r>
    <x v="143"/>
    <s v="Bertuch, Friedrich Justin"/>
    <s v="Kinder- und Jugendbücher; Historische Drucke"/>
    <s v="Bauer"/>
    <s v="volume; text"/>
    <x v="1269"/>
    <x v="1266"/>
    <s v="http://resolver.staatsbibliothek-berlin.de/SBB0000F47E00030000"/>
    <s v="fre"/>
    <s v="1805"/>
    <s v="WegehauptDigital"/>
    <s v="Wien"/>
    <s v="empty"/>
    <s v="no"/>
  </r>
  <r>
    <x v="1012"/>
    <s v="Wagner, H."/>
    <s v="Kinder- und Jugendbücher"/>
    <s v="Spamer"/>
    <s v="volume; text"/>
    <x v="1270"/>
    <x v="1267"/>
    <s v="http://resolver.staatsbibliothek-berlin.de/SBB0000D36500010000"/>
    <s v="ger"/>
    <s v="1862"/>
    <s v="WegehauptDigital"/>
    <s v="Leipzig"/>
    <s v="https://content.staatsbibliothek-berlin.de/dc/743869559.ocr.zip"/>
    <s v="yes"/>
  </r>
  <r>
    <x v="1013"/>
    <s v="Bertuch, Friedrich Justin"/>
    <s v="Kinder- und Jugendbücher; Historische Drucke"/>
    <s v="Landes-Industrie-Comptoir"/>
    <s v="volume; text"/>
    <x v="1271"/>
    <x v="1268"/>
    <s v="http://resolver.staatsbibliothek-berlin.de/SBB0000EAA900020000"/>
    <s v="ger"/>
    <s v="1830"/>
    <s v="WegehauptDigital"/>
    <s v="Weimar"/>
    <s v="empty"/>
    <s v="no"/>
  </r>
  <r>
    <x v="1014"/>
    <s v="Reichenbach, Anton Benedikt"/>
    <s v="Kinder- und Jugendbücher; Historische Drucke"/>
    <s v="Spamer"/>
    <s v="volume; text"/>
    <x v="1272"/>
    <x v="1269"/>
    <s v="http://resolver.staatsbibliothek-berlin.de/SBB0000F82600020000"/>
    <s v="ger"/>
    <s v="1855"/>
    <s v="WegehauptDigital"/>
    <s v="Leipzig"/>
    <s v="https://content.staatsbibliothek-berlin.de/dc/769050999.ocr.zip"/>
    <s v="yes"/>
  </r>
  <r>
    <x v="1015"/>
    <s v="Püschel, Johann Christian; LeBrun, C.; Bernigeroth, Johann Martin; Crusius, G. L.; Dodsley, Robert"/>
    <s v="Kinder- und Jugendbücher; Historische Drucke"/>
    <s v="Heinsius]"/>
    <s v="volume; text"/>
    <x v="1273"/>
    <x v="1270"/>
    <s v="http://resolver.staatsbibliothek-berlin.de/SBB0001035800030000"/>
    <s v="ger"/>
    <s v="1782"/>
    <s v="WegehauptDigital"/>
    <s v="[Leipzig"/>
    <s v="empty"/>
    <s v="no"/>
  </r>
  <r>
    <x v="1016"/>
    <m/>
    <s v="Kinder- und Jugendbücher"/>
    <m/>
    <s v="volume; text"/>
    <x v="1274"/>
    <x v="1271"/>
    <s v="http://resolver.staatsbibliothek-berlin.de/SBB0000D56A00030000"/>
    <s v="ger"/>
    <s v="1870"/>
    <s v="WegehauptDigital"/>
    <s v="[S.l.]"/>
    <s v="https://content.staatsbibliothek-berlin.de/dc/744754178.ocr.zip"/>
    <s v="yes"/>
  </r>
  <r>
    <x v="143"/>
    <s v="Bertuch, Friedrich Justin"/>
    <s v="Kinder- und Jugendbücher; Historische Drucke"/>
    <s v="Bauer"/>
    <s v="volume; text"/>
    <x v="1275"/>
    <x v="1272"/>
    <s v="http://resolver.staatsbibliothek-berlin.de/SBB0000F47E00020000"/>
    <s v="fre"/>
    <s v="1805"/>
    <s v="WegehauptDigital"/>
    <s v="Wien"/>
    <s v="empty"/>
    <s v="no"/>
  </r>
  <r>
    <x v="1017"/>
    <s v="Georges, M.; Troncet, L."/>
    <s v="Kinder- und Jugendbücher; Historische Drucke"/>
    <s v="Librairie Larousse"/>
    <s v="volume; text"/>
    <x v="1276"/>
    <x v="1273"/>
    <s v="http://resolver.staatsbibliothek-berlin.de/SBB0000D69000010000"/>
    <s v="fre"/>
    <s v="1900"/>
    <s v="WegehauptDigital"/>
    <s v="Paris"/>
    <s v="https://content.staatsbibliothek-berlin.de/dc/745277063.ocr.zip"/>
    <s v="yes"/>
  </r>
  <r>
    <x v="1018"/>
    <s v="Wagner, H."/>
    <s v="Kinder- und Jugendbücher"/>
    <s v="Spamer"/>
    <s v="volume; text"/>
    <x v="1277"/>
    <x v="1274"/>
    <s v="http://resolver.staatsbibliothek-berlin.de/SBB0000D36700000000"/>
    <s v="ger"/>
    <s v="1862"/>
    <s v="WegehauptDigital"/>
    <s v="Leipzig"/>
    <s v="https://content.staatsbibliothek-berlin.de/dc/743868145.ocr.zip"/>
    <s v="yes"/>
  </r>
  <r>
    <x v="1019"/>
    <s v="Mentelle, Edmo"/>
    <s v="Kinder- und Jugendbücher; Historische Drucke"/>
    <s v="Bossange, Masson et Besson"/>
    <s v="volume; text"/>
    <x v="1278"/>
    <x v="1275"/>
    <s v="http://resolver.staatsbibliothek-berlin.de/SBB0000F2B300020000"/>
    <s v="fre"/>
    <s v="1809"/>
    <s v="WegehauptDigital"/>
    <s v="Paris"/>
    <s v="empty"/>
    <s v="no"/>
  </r>
  <r>
    <x v="1020"/>
    <s v="Fritzsche, Johann Gottlieb"/>
    <s v="Kinder- und Jugendbücher"/>
    <s v="Gerlach"/>
    <s v="volume; text"/>
    <x v="1279"/>
    <x v="1276"/>
    <s v="http://resolver.staatsbibliothek-berlin.de/SBB0001020000010000"/>
    <s v="ger"/>
    <s v="1802"/>
    <s v="WegehauptDigital"/>
    <s v="Dresden"/>
    <s v="empty"/>
    <s v="no"/>
  </r>
  <r>
    <x v="1019"/>
    <s v="Mentelle, Edmo"/>
    <s v="Kinder- und Jugendbücher; Historische Drucke"/>
    <s v="Bossange, Masson et Besson"/>
    <s v="volume; text"/>
    <x v="1280"/>
    <x v="1277"/>
    <s v="http://resolver.staatsbibliothek-berlin.de/SBB0000F2B300010000"/>
    <s v="fre"/>
    <s v="1809"/>
    <s v="WegehauptDigital"/>
    <s v="Paris"/>
    <s v="empty"/>
    <s v="no"/>
  </r>
  <r>
    <x v="143"/>
    <s v="Bertuch, Friedrich Justin"/>
    <s v="Kinder- und Jugendbücher; Historische Drucke"/>
    <s v="Pichler"/>
    <s v="volume; text"/>
    <x v="1281"/>
    <x v="1278"/>
    <s v="http://resolver.staatsbibliothek-berlin.de/SBB0000F45900030000"/>
    <s v="fre"/>
    <s v="1806"/>
    <s v="WegehauptDigital"/>
    <s v="Wien"/>
    <s v="empty"/>
    <s v="no"/>
  </r>
  <r>
    <x v="877"/>
    <s v="Bittkow, Theophil"/>
    <s v="Kinder- und Jugendbücher; Historische Drucke"/>
    <s v="Bittkow; Striese &amp; Comp."/>
    <s v="volume; text"/>
    <x v="1282"/>
    <x v="1279"/>
    <s v="http://resolver.staatsbibliothek-berlin.de/SBB0000F2A700010000"/>
    <s v="ger"/>
    <s v="1853"/>
    <s v="WegehauptDigital"/>
    <s v="Berlin; Berlin"/>
    <s v="https://content.staatsbibliothek-berlin.de/dc/767126424.ocr.zip"/>
    <s v="yes"/>
  </r>
  <r>
    <x v="977"/>
    <s v="Blanchard, Pierre"/>
    <s v="Kinder- und Jugendbücher"/>
    <s v="Le Prieur"/>
    <s v="volume; text"/>
    <x v="1283"/>
    <x v="1280"/>
    <s v="http://resolver.staatsbibliothek-berlin.de/SBB0001568200040000"/>
    <s v="fre"/>
    <s v="1804"/>
    <s v="WegehauptDigital"/>
    <s v="A Paris"/>
    <s v="empty"/>
    <s v="no"/>
  </r>
  <r>
    <x v="1021"/>
    <s v="Schubert, Gotthilf Heinrich"/>
    <s v="Kinder- und Jugendbücher"/>
    <s v="Schreiber"/>
    <s v="volume; text"/>
    <x v="1284"/>
    <x v="1281"/>
    <s v="http://resolver.staatsbibliothek-berlin.de/SBB0000CFF5000A0000"/>
    <s v="ger"/>
    <s v="1878"/>
    <s v="WegehauptDigital"/>
    <s v="Eßlingen"/>
    <s v="https://content.staatsbibliothek-berlin.de/dc/744070201.ocr.zip"/>
    <s v="yes"/>
  </r>
  <r>
    <x v="1022"/>
    <s v="Hayman, F.; Grignion, C.; Mosley, C.; Dodsley, Robert"/>
    <s v="Kinder- und Jugendbücher; Historische Drucke"/>
    <s v="Dodsley"/>
    <s v="volume; text"/>
    <x v="1285"/>
    <x v="1282"/>
    <s v="http://resolver.staatsbibliothek-berlin.de/SBB0000F70A00020000"/>
    <s v="eng"/>
    <s v="1775"/>
    <s v="WegehauptDigital"/>
    <s v="London"/>
    <s v="https://content.staatsbibliothek-berlin.de/dc/768625661.ocr.zip"/>
    <s v="yes"/>
  </r>
  <r>
    <x v="991"/>
    <s v="Bertuch, Friedrich Justin"/>
    <s v="Kinder- und Jugendbücher; Historische Drucke"/>
    <s v="Landes-Industrie-Comptoir"/>
    <s v="volume; text"/>
    <x v="1286"/>
    <x v="1283"/>
    <s v="http://resolver.staatsbibliothek-berlin.de/SBB0000EAA900030000"/>
    <s v="ger"/>
    <s v="1830"/>
    <s v="WegehauptDigital"/>
    <s v="Weimar"/>
    <s v="empty"/>
    <s v="no"/>
  </r>
  <r>
    <x v="1023"/>
    <s v="Bertuch, Friedrich Justin"/>
    <s v="Kinder- und Jugendbücher; Historische Drucke"/>
    <s v="Landes-Industrie-Comptoir"/>
    <s v="volume; text"/>
    <x v="1287"/>
    <x v="1284"/>
    <s v="http://resolver.staatsbibliothek-berlin.de/SBB0000EAA900010000"/>
    <s v="ger"/>
    <s v="1830"/>
    <s v="WegehauptDigital"/>
    <s v="Weimar"/>
    <s v="empty"/>
    <s v="no"/>
  </r>
  <r>
    <x v="1024"/>
    <s v="Gabriel, Moritz"/>
    <s v="Kinder- und Jugendbücher; Historische Drucke"/>
    <s v="Seyfert"/>
    <s v="volume; text"/>
    <x v="1288"/>
    <x v="1285"/>
    <s v="http://resolver.staatsbibliothek-berlin.de/SBB0000F6EB00010000"/>
    <s v="ger"/>
    <s v="1839"/>
    <s v="WegehauptDigital"/>
    <s v="Zittau"/>
    <s v="empty"/>
    <s v="no"/>
  </r>
  <r>
    <x v="877"/>
    <s v="Bittkow, Theophil"/>
    <s v="Kinder- und Jugendbücher; Historische Drucke"/>
    <s v="Bittkow; Striese &amp; Comp."/>
    <s v="volume; text"/>
    <x v="1289"/>
    <x v="1286"/>
    <s v="http://resolver.staatsbibliothek-berlin.de/SBB0000F2A700040000"/>
    <s v="ger"/>
    <s v="1853"/>
    <s v="WegehauptDigital"/>
    <s v="Berlin; Berlin"/>
    <s v="https://content.staatsbibliothek-berlin.de/dc/767128249.ocr.zip"/>
    <s v="yes"/>
  </r>
  <r>
    <x v="877"/>
    <s v="Bittkow, Theophil"/>
    <s v="Kinder- und Jugendbücher; Historische Drucke"/>
    <s v="Bittkow; Striese &amp; Comp."/>
    <s v="volume; text"/>
    <x v="1290"/>
    <x v="1287"/>
    <s v="http://resolver.staatsbibliothek-berlin.de/SBB0000F2A700020000"/>
    <s v="ger"/>
    <s v="1853"/>
    <s v="WegehauptDigital"/>
    <s v="Berlin; Berlin"/>
    <s v="https://content.staatsbibliothek-berlin.de/dc/767127188.ocr.zip"/>
    <s v="yes"/>
  </r>
  <r>
    <x v="1025"/>
    <s v="Baumeister, Joseph"/>
    <s v="Kinder- und Jugendbücher"/>
    <s v="Baumeister"/>
    <s v="volume; text"/>
    <x v="1291"/>
    <x v="1288"/>
    <s v="http://resolver.staatsbibliothek-berlin.de/SBB00010DC900040000"/>
    <s v="ger"/>
    <s v="1790"/>
    <s v="WegehauptDigital"/>
    <s v="Wien"/>
    <s v="empty"/>
    <s v="no"/>
  </r>
  <r>
    <x v="1026"/>
    <s v="Alvensleben, Ludwig"/>
    <s v="Kinder- und Jugendbücher"/>
    <s v="Voigt"/>
    <s v="volume; text"/>
    <x v="1292"/>
    <x v="1289"/>
    <s v="http://resolver.staatsbibliothek-berlin.de/SBB0000D5DF00010000"/>
    <s v="ger"/>
    <s v="1874"/>
    <s v="WegehauptDigital"/>
    <s v="Weimar"/>
    <s v="https://content.staatsbibliothek-berlin.de/dc/745139280.ocr.zip"/>
    <s v="yes"/>
  </r>
  <r>
    <x v="1027"/>
    <s v="Faber, Friedrich"/>
    <s v="Kinder- und Jugendbücher; Historische Drucke"/>
    <s v="Tyroff"/>
    <s v="volume; text"/>
    <x v="1293"/>
    <x v="1290"/>
    <s v="http://resolver.staatsbibliothek-berlin.de/SBB0001055000010000"/>
    <s v="ger"/>
    <s v="1819"/>
    <s v="WegehauptDigital"/>
    <s v="Nürnberg"/>
    <s v="empty"/>
    <s v="no"/>
  </r>
  <r>
    <x v="143"/>
    <s v="Bertuch, Friedrich Justin"/>
    <s v="Kinder- und Jugendbücher; Historische Drucke"/>
    <s v="Bauer"/>
    <s v="volume; text"/>
    <x v="1294"/>
    <x v="1291"/>
    <s v="http://resolver.staatsbibliothek-berlin.de/SBB0000F47E00010000"/>
    <s v="fre"/>
    <s v="1805"/>
    <s v="WegehauptDigital"/>
    <s v="Wien"/>
    <s v="empty"/>
    <s v="no"/>
  </r>
  <r>
    <x v="1005"/>
    <s v="Steuben, ...; Leyhold, G.; Wimmer, Gottlieb August"/>
    <s v="Kinder- und Jugendbücher; Historische Drucke"/>
    <s v="Gerold"/>
    <s v="volume; text"/>
    <x v="1295"/>
    <x v="1292"/>
    <s v="http://resolver.staatsbibliothek-berlin.de/SBB0001069B00010000"/>
    <s v="ger"/>
    <s v="1830"/>
    <s v="WegehauptDigital"/>
    <s v="Wien"/>
    <s v="empty"/>
    <s v="no"/>
  </r>
  <r>
    <x v="1005"/>
    <s v="K., Ludwig Schnorr; Axmann, J.; Wimmer, Gottlieb August"/>
    <s v="Kinder- und Jugendbücher; Historische Drucke"/>
    <s v="Gerold"/>
    <s v="volume; text"/>
    <x v="1296"/>
    <x v="1293"/>
    <s v="http://resolver.staatsbibliothek-berlin.de/SBB0001069B00030000"/>
    <s v="ger"/>
    <s v="1830"/>
    <s v="WegehauptDigital"/>
    <s v="Wien"/>
    <s v="empty"/>
    <s v="no"/>
  </r>
  <r>
    <x v="1028"/>
    <s v="Reichenbach, A."/>
    <s v="Kinder- und Jugendbücher"/>
    <s v="Spamer"/>
    <s v="volume; text"/>
    <x v="1297"/>
    <x v="1294"/>
    <s v="http://resolver.staatsbibliothek-berlin.de/SBB0000CF0B00000000"/>
    <s v="ger"/>
    <s v="1885"/>
    <s v="WegehauptDigital"/>
    <s v="Leipzig"/>
    <s v="https://content.staatsbibliothek-berlin.de/dc/74111464X.ocr.zip"/>
    <s v="yes"/>
  </r>
  <r>
    <x v="1029"/>
    <m/>
    <s v="Kinder- und Jugendbücher"/>
    <m/>
    <s v="volume; text"/>
    <x v="1298"/>
    <x v="1295"/>
    <s v="http://resolver.staatsbibliothek-berlin.de/SBB0001032000020000"/>
    <s v="ger"/>
    <s v="1781"/>
    <s v="WegehauptDigital"/>
    <m/>
    <s v="empty"/>
    <s v="no"/>
  </r>
  <r>
    <x v="1030"/>
    <s v="Sickel, Heinrich Friedrich Franz"/>
    <s v="Kinder- und Jugendbücher"/>
    <m/>
    <s v="volume; text"/>
    <x v="1299"/>
    <x v="1296"/>
    <s v="http://resolver.staatsbibliothek-berlin.de/SBB000104B200010000"/>
    <s v="ger"/>
    <s v="1822"/>
    <s v="WegehauptDigital"/>
    <m/>
    <s v="empty"/>
    <s v="no"/>
  </r>
  <r>
    <x v="1031"/>
    <s v="Ebenhöch, P.; Himmelein, Th."/>
    <s v="Kinder- und Jugendbücher"/>
    <s v="Schreiber"/>
    <s v="volume; text"/>
    <x v="1300"/>
    <x v="1297"/>
    <s v="http://resolver.staatsbibliothek-berlin.de/SBB0000CFF500040000"/>
    <s v="ger"/>
    <s v="1895"/>
    <s v="WegehauptDigital"/>
    <s v="Eßlingen bei Stuttgart"/>
    <s v="https://content.staatsbibliothek-berlin.de/dc/742418863.ocr.zip"/>
    <s v="yes"/>
  </r>
  <r>
    <x v="1032"/>
    <m/>
    <s v="Kinder- und Jugendbücher"/>
    <s v="Lübeck"/>
    <s v="volume; text"/>
    <x v="1301"/>
    <x v="1298"/>
    <s v="http://resolver.staatsbibliothek-berlin.de/SBB00010A1D00010000"/>
    <s v="ger"/>
    <s v="1802"/>
    <s v="WegehauptDigital"/>
    <s v="Bayreuth"/>
    <s v="empty"/>
    <s v="no"/>
  </r>
  <r>
    <x v="143"/>
    <s v="Bertuch, Friedrich Justin"/>
    <s v="Kinder- und Jugendbücher; Historische Drucke"/>
    <s v="Pichler"/>
    <s v="volume; text"/>
    <x v="1302"/>
    <x v="1299"/>
    <s v="http://resolver.staatsbibliothek-berlin.de/SBB0000F45900020000"/>
    <s v="fre"/>
    <s v="1805"/>
    <s v="WegehauptDigital"/>
    <s v="Wien"/>
    <s v="empty"/>
    <s v="no"/>
  </r>
  <r>
    <x v="941"/>
    <s v="Teubern, Hans Ernst; Schröckh, Matthias; Dodsley, Robert"/>
    <s v="Kinder- und Jugendbücher"/>
    <s v="Heinsius"/>
    <s v="volume; text"/>
    <x v="1303"/>
    <x v="1300"/>
    <s v="http://resolver.staatsbibliothek-berlin.de/SBB0001035800010000"/>
    <s v="ger"/>
    <s v="1782"/>
    <s v="WegehauptDigital"/>
    <s v="Leipzig"/>
    <s v="empty"/>
    <s v="no"/>
  </r>
  <r>
    <x v="1033"/>
    <s v="Schubert, Gotthilf Heinrich"/>
    <s v="Kinder- und Jugendbücher"/>
    <s v="Schreiber"/>
    <s v="volume; text"/>
    <x v="1304"/>
    <x v="1301"/>
    <s v="http://resolver.staatsbibliothek-berlin.de/SBB0000CFF500090000"/>
    <s v="ger"/>
    <s v="1878"/>
    <s v="WegehauptDigital"/>
    <s v="Eßlingen"/>
    <s v="https://content.staatsbibliothek-berlin.de/dc/744068800.ocr.zip"/>
    <s v="yes"/>
  </r>
  <r>
    <x v="873"/>
    <s v="Baumeister, Joseph Anton Ignaz; Sollerer, J.; Kohl, Clemens"/>
    <s v="Kinder- und Jugendbücher"/>
    <s v="Baumeister"/>
    <s v="volume; text"/>
    <x v="1305"/>
    <x v="1302"/>
    <s v="http://resolver.staatsbibliothek-berlin.de/SBB00010DC900060000"/>
    <s v="ger"/>
    <s v="1793"/>
    <s v="WegehauptDigital"/>
    <s v="Wien"/>
    <s v="empty"/>
    <s v="no"/>
  </r>
  <r>
    <x v="1034"/>
    <m/>
    <s v="Kinder- und Jugendbücher"/>
    <m/>
    <s v="volume; text"/>
    <x v="1306"/>
    <x v="1303"/>
    <s v="http://resolver.staatsbibliothek-berlin.de/SBB0001032000010000"/>
    <s v="ger"/>
    <s v="1781"/>
    <s v="WegehauptDigital"/>
    <m/>
    <s v="empty"/>
    <s v="no"/>
  </r>
  <r>
    <x v="1022"/>
    <s v="Hayman, F.; Grignion, C.; Mosley, C.; Dodsley, Robert"/>
    <s v="Kinder- und Jugendbücher; Historische Drucke"/>
    <s v="Dodsley"/>
    <s v="volume; text"/>
    <x v="1307"/>
    <x v="1304"/>
    <s v="http://resolver.staatsbibliothek-berlin.de/SBB0000F70A00010000"/>
    <s v="eng"/>
    <s v="1775"/>
    <s v="WegehauptDigital"/>
    <s v="London"/>
    <s v="empty"/>
    <s v="no"/>
  </r>
  <r>
    <x v="875"/>
    <s v="Mee, Arthur"/>
    <s v="Kinder- und Jugendbücher; Historische Drucke"/>
    <s v="Carmelite House"/>
    <s v="volume; text"/>
    <x v="1308"/>
    <x v="1305"/>
    <s v="http://resolver.staatsbibliothek-berlin.de/SBB0000D67700070000"/>
    <s v="eng"/>
    <s v="1908"/>
    <s v="WegehauptDigital"/>
    <s v="London"/>
    <s v="https://content.staatsbibliothek-berlin.de/dc/745240666.ocr.zip"/>
    <s v="yes"/>
  </r>
  <r>
    <x v="143"/>
    <s v="Bertuch, Friedrich Justin"/>
    <s v="Kinder- und Jugendbücher; Historische Drucke"/>
    <s v="Pichler"/>
    <s v="volume; text"/>
    <x v="1309"/>
    <x v="1306"/>
    <s v="http://resolver.staatsbibliothek-berlin.de/SBB0000F45900010000"/>
    <s v="fre"/>
    <s v="1803"/>
    <s v="WegehauptDigital"/>
    <s v="Wien"/>
    <s v="empty"/>
    <s v="no"/>
  </r>
  <r>
    <x v="950"/>
    <s v="Steinbeck, Christoph Gottlieb"/>
    <s v="Kinder- und Jugendbücher; Historische Drucke; VD18 digital"/>
    <s v="Expedition der deutschen Volkszeitung und Heinsius"/>
    <s v="volume; text"/>
    <x v="1184"/>
    <x v="1181"/>
    <s v="http://resolver.staatsbibliothek-berlin.de/SBB0000F06900010000"/>
    <s v="ger"/>
    <s v="1795"/>
    <s v="WegehauptDigital; VD18 digital"/>
    <s v="Gera"/>
    <s v="empty"/>
    <s v="no"/>
  </r>
  <r>
    <x v="947"/>
    <m/>
    <s v="Historische Drucke; Kinder- und Jugendbücher; Pädagogik; VD18 digital"/>
    <m/>
    <s v="periodical_volume; text"/>
    <x v="1185"/>
    <x v="1182"/>
    <m/>
    <s v="ger"/>
    <s v="1795"/>
    <s v="VD18 digital; WegehauptDigital"/>
    <m/>
    <s v="empty"/>
    <s v="no"/>
  </r>
  <r>
    <x v="951"/>
    <s v="Leske, Marie"/>
    <s v="Kinder- und Jugendbücher"/>
    <s v="Spamer"/>
    <s v="monograph; text"/>
    <x v="1186"/>
    <x v="1183"/>
    <s v="http://resolver.staatsbibliothek-berlin.de/SBB0000D6B100000000"/>
    <s v="ger"/>
    <s v="1892"/>
    <s v="WegehauptDigital"/>
    <s v="Leipzig"/>
    <s v="https://content.staatsbibliothek-berlin.de/dc/745437567.ocr.zip"/>
    <s v="yes"/>
  </r>
  <r>
    <x v="952"/>
    <s v="Driendl, Thomas"/>
    <s v="Kinder- und Jugendbücher; Historische Drucke"/>
    <s v="Driendl"/>
    <s v="monograph; text"/>
    <x v="1187"/>
    <x v="1184"/>
    <s v="http://resolver.staatsbibliothek-berlin.de/SBB000104AD00000000"/>
    <s v="ger"/>
    <s v="1855"/>
    <s v="WegehauptDigital"/>
    <s v="München"/>
    <s v="https://content.staatsbibliothek-berlin.de/dc/770468993.ocr.zip"/>
    <s v="yes"/>
  </r>
  <r>
    <x v="953"/>
    <s v="Jakubek, R.; Tauber, Th."/>
    <s v="Kinder- und Jugendbücher; Historische Drucke"/>
    <s v="Maier"/>
    <s v="monograph; text"/>
    <x v="1188"/>
    <x v="1185"/>
    <s v="http://resolver.staatsbibliothek-berlin.de/SBB0000D71200000000"/>
    <s v="ger"/>
    <s v="1911"/>
    <s v="WegehauptDigital"/>
    <s v="Ravensburg"/>
    <s v="https://content.staatsbibliothek-berlin.de/dc/745604862.ocr.zip"/>
    <s v="yes"/>
  </r>
  <r>
    <x v="954"/>
    <s v="Gizycki, P.; Wood-Allen, Mary"/>
    <s v="Kinder- und Jugendbücher; Historische Drucke"/>
    <s v="Witt"/>
    <s v="monograph; text"/>
    <x v="1189"/>
    <x v="1186"/>
    <s v="http://resolver.staatsbibliothek-berlin.de/SBB0000D54000000000"/>
    <s v="ger"/>
    <s v="1910"/>
    <s v="WegehauptDigital"/>
    <s v="Berlin"/>
    <s v="https://content.staatsbibliothek-berlin.de/dc/744077451.ocr.zip"/>
    <s v="yes"/>
  </r>
  <r>
    <x v="948"/>
    <s v="Merkel, Dankegott Immanuel"/>
    <s v="Kinder- und Jugendbücher; VD18 digital; Historische Drucke"/>
    <s v="Barth"/>
    <s v="volume; text"/>
    <x v="1310"/>
    <x v="1307"/>
    <s v="http://resolver.staatsbibliothek-berlin.de/SBB0001074800020000"/>
    <s v="ger"/>
    <s v="1796"/>
    <s v="WegehauptDigital; VD18 digital"/>
    <s v="Leipzig"/>
    <s v="empty"/>
    <s v="no"/>
  </r>
  <r>
    <x v="948"/>
    <s v="Merkel, Dankegott Immanuel"/>
    <s v="Kinder- und Jugendbücher; VD18 digital; Historische Drucke"/>
    <s v="Barth"/>
    <s v="volume; text"/>
    <x v="1311"/>
    <x v="1308"/>
    <s v="http://resolver.staatsbibliothek-berlin.de/SBB0001074800010000"/>
    <s v="ger"/>
    <s v="1796"/>
    <s v="WegehauptDigital; VD18 digital"/>
    <s v="Leipzig"/>
    <s v="empty"/>
    <s v="no"/>
  </r>
  <r>
    <x v="948"/>
    <s v="Merkel, Dankegott Immanuel"/>
    <s v="Historische Drucke; Kinder- und Jugendbücher; VD18 digital"/>
    <s v="Barth"/>
    <s v="volume; text"/>
    <x v="1182"/>
    <x v="1179"/>
    <s v="http://resolver.staatsbibliothek-berlin.de/SBB0001074800040000"/>
    <s v="ger"/>
    <s v="1798"/>
    <s v="VD18 digital; WegehauptDigital"/>
    <s v="Leipzig"/>
    <s v="empty"/>
    <s v="no"/>
  </r>
  <r>
    <x v="948"/>
    <s v="Merkel, Dankegott Immanuel"/>
    <s v="Kinder- und Jugendbücher; VD18 digital; Historische Drucke"/>
    <s v="Barth"/>
    <s v="volume; text"/>
    <x v="1312"/>
    <x v="1309"/>
    <s v="http://resolver.staatsbibliothek-berlin.de/SBB0001074800030000"/>
    <s v="ger"/>
    <s v="1797"/>
    <s v="WegehauptDigital; VD18 digital"/>
    <s v="Leipzig"/>
    <s v="empty"/>
    <s v="no"/>
  </r>
  <r>
    <x v="1035"/>
    <s v="Raff, Georg Christian"/>
    <s v="Kinder- und Jugendbücher; VD18 digital"/>
    <s v="Dieterich"/>
    <s v="monograph; text"/>
    <x v="1313"/>
    <x v="1310"/>
    <s v="http://resolver.staatsbibliothek-berlin.de/SBB000108CA00000000"/>
    <s v="ger"/>
    <s v="1787"/>
    <s v="WegehauptDigital; VD18 digital"/>
    <s v="Göt[t]ingen"/>
    <s v="empty"/>
    <s v="no"/>
  </r>
  <r>
    <x v="1036"/>
    <s v="Vieth, Gerhard Ulrich Anton"/>
    <s v="Kinder- und Jugendbücher; Historische Drucke; VD18 digital"/>
    <s v="Barth"/>
    <s v="monograph; text"/>
    <x v="1314"/>
    <x v="1311"/>
    <s v="http://resolver.staatsbibliothek-berlin.de/SBB0000E3CB00000000"/>
    <s v="ger"/>
    <s v="1797"/>
    <s v="WegehauptDigital; VD18 digital"/>
    <s v="Leipzig"/>
    <s v="empty"/>
    <s v="no"/>
  </r>
  <r>
    <x v="1037"/>
    <m/>
    <s v="Kinder- und Jugendbücher; Historische Drucke; VD18 digital"/>
    <s v="Horvath"/>
    <s v="monograph; text"/>
    <x v="1315"/>
    <x v="1312"/>
    <s v="http://resolver.staatsbibliothek-berlin.de/SBB0000F50500000000"/>
    <s v="ger"/>
    <s v="1797"/>
    <s v="WegehauptDigital; VD18 digital"/>
    <s v="Potsdam"/>
    <s v="empty"/>
    <s v="no"/>
  </r>
  <r>
    <x v="949"/>
    <s v="Raff, Georg Christian"/>
    <s v="Kinder- und Jugendbücher; Historische Drucke; VD18 digital"/>
    <s v="Dieterich"/>
    <s v="monograph; text"/>
    <x v="1183"/>
    <x v="1180"/>
    <s v="http://resolver.staatsbibliothek-berlin.de/SBB0000E52600000000"/>
    <s v="ger"/>
    <s v="1778"/>
    <s v="WegehauptDigital; VD18 digital"/>
    <s v="Göttingen"/>
    <s v="empty"/>
    <s v="no"/>
  </r>
  <r>
    <x v="1038"/>
    <s v="Möller, Johann Melchior"/>
    <s v="Kinder- und Jugendbücher; VD18 digital; Historische Drucke"/>
    <s v="Beyer und Maring"/>
    <s v="monograph; text"/>
    <x v="1316"/>
    <x v="1313"/>
    <s v="http://resolver.staatsbibliothek-berlin.de/SBB0000DBA800000000"/>
    <s v="ger"/>
    <s v="1797"/>
    <s v="WegehauptDigital; VD18 digital"/>
    <s v="Erfurt"/>
    <s v="empty"/>
    <s v="no"/>
  </r>
  <r>
    <x v="1039"/>
    <m/>
    <s v="Kinder- und Jugendbücher; Historische Drucke; VD18 digital"/>
    <s v="Imprimerie Electorale"/>
    <s v="monograph; text"/>
    <x v="1317"/>
    <x v="1314"/>
    <s v="http://resolver.staatsbibliothek-berlin.de/SBB0000F60600000000"/>
    <s v="fre"/>
    <s v="1760"/>
    <s v="WegehauptDigital; VD18 digital"/>
    <s v="Mannheim"/>
    <s v="empty"/>
    <s v="no"/>
  </r>
  <r>
    <x v="955"/>
    <s v="Barth, Ernst; Schützer, L."/>
    <s v="Kinder- und Jugendbücher"/>
    <s v="Velhagen &amp; Klasing"/>
    <s v="monograph; text"/>
    <x v="1190"/>
    <x v="1187"/>
    <s v="http://resolver.staatsbibliothek-berlin.de/SBB0000D5A700000000"/>
    <s v="ger"/>
    <s v="1891"/>
    <s v="WegehauptDigital"/>
    <s v="Bielefeld [u.a.]"/>
    <s v="https://content.staatsbibliothek-berlin.de/dc/745122655.ocr.zip"/>
    <s v="yes"/>
  </r>
  <r>
    <x v="1040"/>
    <s v="Strack, Karl"/>
    <s v="Kinder- und Jugendbücher; Historische Drucke"/>
    <s v="Mayer"/>
    <s v="monograph; text"/>
    <x v="1318"/>
    <x v="1315"/>
    <s v="http://resolver.staatsbibliothek-berlin.de/SBB0000EF5D00000000"/>
    <s v="ger"/>
    <s v="1853"/>
    <s v="WegehauptDigital"/>
    <s v="Leipzig"/>
    <s v="https://content.staatsbibliothek-berlin.de/dc/766434532.ocr.zip"/>
    <s v="yes"/>
  </r>
  <r>
    <x v="1041"/>
    <s v="Tutschek, Lorenz; Berlin, Nils Johann"/>
    <s v="Kinder- und Jugendbücher"/>
    <s v="Cotta"/>
    <s v="monograph; text"/>
    <x v="1319"/>
    <x v="1316"/>
    <s v="http://resolver.staatsbibliothek-berlin.de/SBB0001043200000000"/>
    <s v="ger"/>
    <s v="1869"/>
    <s v="WegehauptDigital"/>
    <s v="München"/>
    <s v="https://content.staatsbibliothek-berlin.de/dc/770334636.ocr.zip"/>
    <s v="yes"/>
  </r>
  <r>
    <x v="1042"/>
    <s v="Barth, E.; Niederley, W."/>
    <s v="Kinder- und Jugendbücher"/>
    <s v="Velhagen &amp; Klasing"/>
    <s v="monograph; text"/>
    <x v="1320"/>
    <x v="1317"/>
    <s v="http://resolver.staatsbibliothek-berlin.de/SBB0000D72800000000"/>
    <s v="ger"/>
    <s v="1876"/>
    <s v="WegehauptDigital"/>
    <s v="Bielefeld [u.a.]"/>
    <s v="https://content.staatsbibliothek-berlin.de/dc/745627307.ocr.zip"/>
    <s v="yes"/>
  </r>
  <r>
    <x v="1043"/>
    <m/>
    <s v="Kinder- und Jugendbücher"/>
    <s v="Siegfried"/>
    <s v="monograph; text"/>
    <x v="1321"/>
    <x v="1318"/>
    <s v="http://resolver.staatsbibliothek-berlin.de/SBB000102A000000000"/>
    <s v="ger"/>
    <s v="1836"/>
    <s v="WegehauptDigital"/>
    <s v="Zürich"/>
    <s v="empty"/>
    <s v="no"/>
  </r>
  <r>
    <x v="1044"/>
    <s v="Rusch, Franz"/>
    <s v="Kinder- und Jugendbücher"/>
    <s v="Teubner"/>
    <s v="monograph; text"/>
    <x v="1322"/>
    <x v="1319"/>
    <s v="http://resolver.staatsbibliothek-berlin.de/SBB0000D07D00000000"/>
    <s v="ger"/>
    <s v="1911"/>
    <s v="WegehauptDigital"/>
    <s v="Leipzig [u.a.]"/>
    <s v="https://content.staatsbibliothek-berlin.de/dc/742067726.ocr.zip"/>
    <s v="yes"/>
  </r>
  <r>
    <x v="1045"/>
    <s v="Mezger, Karl Ludwig Friedrich"/>
    <s v="Kinder- und Jugendbücher; Historische Drucke"/>
    <s v="Scheurlen"/>
    <s v="monograph; text"/>
    <x v="1323"/>
    <x v="1320"/>
    <s v="http://resolver.staatsbibliothek-berlin.de/SBB0000D5CC00020000"/>
    <s v="ger"/>
    <s v="1874"/>
    <s v="WegehauptDigital"/>
    <s v="Heilbronn"/>
    <s v="https://content.staatsbibliothek-berlin.de/dc/745133282.ocr.zip"/>
    <s v="yes"/>
  </r>
  <r>
    <x v="1046"/>
    <s v="Ramberg, Johannes Heinrich; Böttger, Gottlieb"/>
    <s v="Kinder- und Jugendbücher; Historische Drucke"/>
    <s v="Hahn"/>
    <s v="monograph; text"/>
    <x v="1324"/>
    <x v="1321"/>
    <s v="http://resolver.staatsbibliothek-berlin.de/SBB0000F38900000000"/>
    <s v="ger"/>
    <s v="1808"/>
    <s v="WegehauptDigital"/>
    <s v="Hannover"/>
    <s v="empty"/>
    <s v="no"/>
  </r>
  <r>
    <x v="1047"/>
    <s v="Gruber, Ferdinand Josef"/>
    <s v="Kinder- und Jugendbücher; Historische Drucke"/>
    <s v="Zeh"/>
    <s v="monograph; text"/>
    <x v="1325"/>
    <x v="1322"/>
    <s v="http://resolver.staatsbibliothek-berlin.de/SBB0000EBC300000000"/>
    <s v="ger"/>
    <s v="1824"/>
    <s v="WegehauptDigital"/>
    <s v="Nürnberg; Leipzig"/>
    <s v="empty"/>
    <s v="no"/>
  </r>
  <r>
    <x v="1048"/>
    <s v="Marion, Antoine Fortuné"/>
    <s v="Kinder- und Jugendbücher"/>
    <s v="Scholz"/>
    <s v="monograph; text"/>
    <x v="1326"/>
    <x v="1323"/>
    <s v="http://resolver.staatsbibliothek-berlin.de/SBB0001022800000000"/>
    <s v="ger"/>
    <s v="1860"/>
    <s v="WegehauptDigital"/>
    <s v="Mainz"/>
    <s v="https://content.staatsbibliothek-berlin.de/dc/769910424.ocr.zip"/>
    <s v="yes"/>
  </r>
  <r>
    <x v="1049"/>
    <s v="Berghaus, Heinrich"/>
    <s v="Kinder- und Jugendbücher"/>
    <s v="Verl.-Bureau"/>
    <s v="monograph; text"/>
    <x v="1327"/>
    <x v="1324"/>
    <s v="http://resolver.staatsbibliothek-berlin.de/SBB0000D93300000000"/>
    <s v="ger"/>
    <s v="1847"/>
    <s v="WegehauptDigital"/>
    <s v="Stuttgart"/>
    <s v="empty"/>
    <s v="no"/>
  </r>
  <r>
    <x v="1050"/>
    <s v="Perner, Ignaz; Löschke, Johann Traugott"/>
    <s v="Kinder- und Jugendbücher"/>
    <s v="Münchener Verein gegen Thierquälerei"/>
    <s v="monograph; text"/>
    <x v="1328"/>
    <x v="1325"/>
    <s v="http://resolver.staatsbibliothek-berlin.de/SBB000102A900000000"/>
    <s v="ger"/>
    <s v="1850"/>
    <s v="WegehauptDigital"/>
    <s v="München"/>
    <s v="https://content.staatsbibliothek-berlin.de/dc/770079598.ocr.zip"/>
    <s v="yes"/>
  </r>
  <r>
    <x v="1051"/>
    <s v="Bromme, Traugott"/>
    <s v="Kinder- und Jugendbücher; Historische Drucke"/>
    <s v="Chelius"/>
    <s v="monograph; text"/>
    <x v="1329"/>
    <x v="1326"/>
    <s v="http://resolver.staatsbibliothek-berlin.de/SBB0000E1F800000000"/>
    <s v="ger"/>
    <s v="1853"/>
    <s v="WegehauptDigital"/>
    <s v="Stuttgart"/>
    <s v="https://content.staatsbibliothek-berlin.de/dc/750058099.ocr.zip"/>
    <s v="yes"/>
  </r>
  <r>
    <x v="1052"/>
    <s v="Chodowiecki, Daniel; Schellenberg, ...; Penzel, Johann Georg; Krüger, ...; Stoy, Johann Siegmund"/>
    <s v="Kinder- und Jugendbücher; Historische Drucke"/>
    <s v="Korn"/>
    <s v="monograph; text"/>
    <x v="1330"/>
    <x v="1327"/>
    <s v="http://resolver.staatsbibliothek-berlin.de/SBB0001036D00000000"/>
    <s v="fre"/>
    <s v="1817"/>
    <s v="WegehauptDigital"/>
    <s v="Breslau"/>
    <s v="empty"/>
    <s v="no"/>
  </r>
  <r>
    <x v="1053"/>
    <s v="Burger, Lina; Hammer, Guido; Hartmann, Ernst; Leutemann, Heinrich; Offterdinger, Karl; Pletsch, Oskar; Sohnorr, Julius"/>
    <s v="Kinder- und Jugendbücher; Historische Drucke"/>
    <s v="Thiemann"/>
    <s v="monograph; text"/>
    <x v="1331"/>
    <x v="1328"/>
    <s v="http://resolver.staatsbibliothek-berlin.de/SBB000104AF00000000"/>
    <s v="ger"/>
    <s v="1868"/>
    <s v="WegehauptDigital"/>
    <s v="Stuttgart"/>
    <s v="https://content.staatsbibliothek-berlin.de/dc/770469434.ocr.zip"/>
    <s v="yes"/>
  </r>
  <r>
    <x v="1054"/>
    <s v="Seidel, Heinrich"/>
    <s v="Kinder- und Jugendbücher"/>
    <s v="Campe"/>
    <s v="monograph; text"/>
    <x v="1332"/>
    <x v="1329"/>
    <s v="http://resolver.staatsbibliothek-berlin.de/SBB000104B500000000"/>
    <s v="ger"/>
    <s v="1821"/>
    <s v="WegehauptDigital"/>
    <s v="Nürnberg"/>
    <s v="empty"/>
    <s v="no"/>
  </r>
  <r>
    <x v="9"/>
    <s v="Wagner, Hermann"/>
    <s v="Kinder- und Jugendbücher"/>
    <s v="Spamer"/>
    <s v="monograph; text"/>
    <x v="1333"/>
    <x v="1330"/>
    <s v="http://resolver.staatsbibliothek-berlin.de/SBB0000D31D00000000"/>
    <s v="ger"/>
    <s v="1910"/>
    <s v="WegehauptDigital"/>
    <s v="Leipzig"/>
    <s v="https://content.staatsbibliothek-berlin.de/dc/743680022.ocr.zip"/>
    <s v="yes"/>
  </r>
  <r>
    <x v="1055"/>
    <s v="Brandt-München, Reinhold; Cortin-Gehr, Louisa"/>
    <s v="Kinder- und Jugendbücher"/>
    <s v="Körner"/>
    <s v="monograph; text"/>
    <x v="1334"/>
    <x v="1331"/>
    <s v="http://resolver.staatsbibliothek-berlin.de/SBB0000D5C000000000"/>
    <s v="ger"/>
    <s v="1911"/>
    <s v="WegehauptDigital"/>
    <s v="Leipzig"/>
    <s v="https://content.staatsbibliothek-berlin.de/dc/745127436.ocr.zip"/>
    <s v="yes"/>
  </r>
  <r>
    <x v="1056"/>
    <s v="Löhr, Johann Andreas Christian"/>
    <s v="Kinder- und Jugendbücher"/>
    <s v="Fleischer"/>
    <s v="monograph; text"/>
    <x v="1335"/>
    <x v="1332"/>
    <s v="http://resolver.staatsbibliothek-berlin.de/SBB000105A000000000"/>
    <s v="ger"/>
    <s v="1820"/>
    <s v="WegehauptDigital"/>
    <s v="Leipzig"/>
    <s v="empty"/>
    <s v="no"/>
  </r>
  <r>
    <x v="1057"/>
    <s v="Schrader, August"/>
    <s v="Kinder- und Jugendbücher; Historische Drucke"/>
    <s v="Hartknoch"/>
    <s v="monograph; text"/>
    <x v="1336"/>
    <x v="1333"/>
    <s v="http://resolver.staatsbibliothek-berlin.de/SBB0000D17B00000000"/>
    <s v="ger"/>
    <s v="1872"/>
    <s v="WegehauptDigital"/>
    <s v="Leipzig"/>
    <s v="https://content.staatsbibliothek-berlin.de/dc/742447162.ocr.zip"/>
    <s v="yes"/>
  </r>
  <r>
    <x v="1058"/>
    <s v="Schönke, Karl August"/>
    <s v="Kinder- und Jugendbücher"/>
    <s v="Koscky"/>
    <s v="monograph; text"/>
    <x v="1337"/>
    <x v="1334"/>
    <s v="http://resolver.staatsbibliothek-berlin.de/SBB000103F300000000"/>
    <s v="ger"/>
    <s v="1854"/>
    <s v="WegehauptDigital"/>
    <s v="Frankfurt a/Oder"/>
    <s v="https://content.staatsbibliothek-berlin.de/dc/770291554.ocr.zip"/>
    <s v="yes"/>
  </r>
  <r>
    <x v="1059"/>
    <s v="Hoffmann, Johann George; Nicolai, Johann Christian Wilhelm"/>
    <s v="Kinder- und Jugendbücher; Historische Drucke"/>
    <s v="Waisenhaus"/>
    <s v="monograph; text"/>
    <x v="1338"/>
    <x v="1335"/>
    <s v="http://resolver.staatsbibliothek-berlin.de/SBB000106B200000000"/>
    <s v="ger"/>
    <s v="1838"/>
    <s v="WegehauptDigital"/>
    <s v="Halle"/>
    <s v="empty"/>
    <s v="no"/>
  </r>
  <r>
    <x v="917"/>
    <s v="Bloch, Ida"/>
    <s v="Kinder- und Jugendbücher"/>
    <s v="Spamer"/>
    <s v="monograph; text"/>
    <x v="1339"/>
    <x v="1336"/>
    <s v="http://resolver.staatsbibliothek-berlin.de/SBB0000D5F400000000"/>
    <s v="ger"/>
    <s v="1891"/>
    <s v="WegehauptDigital"/>
    <s v="Leipzig"/>
    <s v="https://content.staatsbibliothek-berlin.de/dc/745143385.ocr.zip"/>
    <s v="yes"/>
  </r>
  <r>
    <x v="1060"/>
    <s v="Müller-Münster, Franz; Satow, Hans"/>
    <s v="Kinder- und Jugendbücher; Historische Drucke"/>
    <s v="Enßlin &amp; Laiblin"/>
    <s v="monograph; text"/>
    <x v="1340"/>
    <x v="1337"/>
    <s v="http://resolver.staatsbibliothek-berlin.de/SBB0000D55900000000"/>
    <s v="ger"/>
    <s v="1911"/>
    <s v="WegehauptDigital"/>
    <s v="Reutlingen"/>
    <s v="https://content.staatsbibliothek-berlin.de/dc/744086949.ocr.zip"/>
    <s v="yes"/>
  </r>
  <r>
    <x v="1061"/>
    <s v="Klimsch, F. C.; Diehl, Peter"/>
    <s v="Kinder- und Jugendbücher; Historische Drucke"/>
    <s v="May"/>
    <s v="monograph; text"/>
    <x v="1341"/>
    <x v="1338"/>
    <s v="http://resolver.staatsbibliothek-berlin.de/SBB0001036100000000"/>
    <s v="ger"/>
    <s v="1880"/>
    <s v="WegehauptDigital"/>
    <s v="Frankfurt a. M."/>
    <s v="https://content.staatsbibliothek-berlin.de/dc/770184197.ocr.zip"/>
    <s v="yes"/>
  </r>
  <r>
    <x v="1062"/>
    <s v="Kiesewetter, Fr."/>
    <s v="Kinder- und Jugendbücher"/>
    <s v="Spamer"/>
    <s v="monograph; text"/>
    <x v="1342"/>
    <x v="1339"/>
    <s v="http://resolver.staatsbibliothek-berlin.de/SBB00010AA000000000"/>
    <s v="ger"/>
    <s v="1860"/>
    <s v="WegehauptDigital"/>
    <s v="Leipzig"/>
    <s v="https://content.staatsbibliothek-berlin.de/dc/77105226X.ocr.zip"/>
    <s v="yes"/>
  </r>
  <r>
    <x v="1063"/>
    <s v="Tardieu, J. B.; Tardieu Denesle, Henri"/>
    <s v="Kinder- und Jugendbücher; Historische Drucke"/>
    <s v="Gérard"/>
    <s v="monograph; text"/>
    <x v="1343"/>
    <x v="1340"/>
    <s v="http://resolver.staatsbibliothek-berlin.de/SBB0000EF5600000000"/>
    <s v="fre"/>
    <s v="1808"/>
    <s v="WegehauptDigital"/>
    <s v="Paris"/>
    <s v="empty"/>
    <s v="no"/>
  </r>
  <r>
    <x v="1064"/>
    <s v="Klasing, Otto"/>
    <s v="Kinder- und Jugendbücher"/>
    <s v="Velhagen &amp; Klasing"/>
    <s v="monograph; text"/>
    <x v="1344"/>
    <x v="1341"/>
    <s v="http://resolver.staatsbibliothek-berlin.de/SBB0000F8B400000000"/>
    <s v="ger"/>
    <s v="1883"/>
    <s v="WegehauptDigital"/>
    <s v="Bielefeld [u.a.]"/>
    <s v="https://content.staatsbibliothek-berlin.de/dc/769121217.ocr.zip"/>
    <s v="yes"/>
  </r>
  <r>
    <x v="174"/>
    <s v="Wagner, Hermann"/>
    <s v="Kinder- und Jugendbücher"/>
    <s v="Spamer"/>
    <s v="monograph; text"/>
    <x v="1345"/>
    <x v="1342"/>
    <s v="http://resolver.staatsbibliothek-berlin.de/SBB0000D2C000000000"/>
    <s v="ger"/>
    <s v="1866"/>
    <s v="WegehauptDigital"/>
    <s v="Leipzig"/>
    <s v="https://content.staatsbibliothek-berlin.de/dc/742717615.ocr.zip"/>
    <s v="yes"/>
  </r>
  <r>
    <x v="1065"/>
    <s v="Linke, Felix"/>
    <s v="Kinder- und Jugendbücher"/>
    <s v="Union Dt. Verlagsges."/>
    <s v="monograph; text"/>
    <x v="1346"/>
    <x v="1343"/>
    <s v="http://resolver.staatsbibliothek-berlin.de/SBB0000D02500000000"/>
    <s v="ger"/>
    <s v="1927"/>
    <s v="WegehauptDigital"/>
    <s v="Stuttgart; Berlin [u.a.]"/>
    <s v="https://content.staatsbibliothek-berlin.de/dc/741452251.ocr.zip"/>
    <s v="yes"/>
  </r>
  <r>
    <x v="1066"/>
    <s v="Gerste, Martin; Jakob, F. A. L."/>
    <s v="Kinder- und Jugendbücher"/>
    <s v="Kummer"/>
    <s v="monograph; text"/>
    <x v="1347"/>
    <x v="1344"/>
    <s v="http://resolver.staatsbibliothek-berlin.de/SBB0000D63700000000"/>
    <s v="ger"/>
    <s v="1911"/>
    <s v="WegehauptDigital"/>
    <s v="Leipzig"/>
    <s v="https://content.staatsbibliothek-berlin.de/dc/74518166X.ocr.zip"/>
    <s v="yes"/>
  </r>
  <r>
    <x v="283"/>
    <s v="Martin, F."/>
    <s v="Kinder- und Jugendbücher; Historische Drucke"/>
    <s v="Schmidt &amp; Spring"/>
    <s v="monograph; text"/>
    <x v="1348"/>
    <x v="1345"/>
    <s v="http://resolver.staatsbibliothek-berlin.de/SBB0000F85400000000"/>
    <s v="ger"/>
    <s v="1861"/>
    <s v="WegehauptDigital"/>
    <s v="Stuttgart"/>
    <s v="https://content.staatsbibliothek-berlin.de/dc/769085091.ocr.zip"/>
    <s v="yes"/>
  </r>
  <r>
    <x v="1067"/>
    <s v="Pietsch, Ludwig; Kletke, Hermann"/>
    <s v="Kinder- und Jugendbücher"/>
    <s v="Springer"/>
    <s v="monograph; text"/>
    <x v="1349"/>
    <x v="1346"/>
    <s v="http://resolver.staatsbibliothek-berlin.de/SBB00010A0200000000"/>
    <s v="ger"/>
    <s v="1859"/>
    <s v="WegehauptDigital"/>
    <s v="Berlin"/>
    <s v="https://content.staatsbibliothek-berlin.de/dc/770952127.ocr.zip"/>
    <s v="yes"/>
  </r>
  <r>
    <x v="1068"/>
    <s v="Böhme, E."/>
    <s v="Kinder- und Jugendbücher; Historische Drucke"/>
    <s v="Grimmer"/>
    <s v="monograph; text"/>
    <x v="1350"/>
    <x v="1347"/>
    <s v="http://resolver.staatsbibliothek-berlin.de/SBB0000EF6600000000"/>
    <s v="ger"/>
    <s v="1834"/>
    <s v="WegehauptDigital"/>
    <s v="Dresden"/>
    <s v="empty"/>
    <s v="no"/>
  </r>
  <r>
    <x v="1069"/>
    <s v="Gailer, J. E."/>
    <s v="Kinder- und Jugendbücher; Historische Drucke"/>
    <s v="Hoffmann"/>
    <s v="monograph; text"/>
    <x v="1351"/>
    <x v="1348"/>
    <s v="http://resolver.staatsbibliothek-berlin.de/SBB0000F48200000000"/>
    <s v="ger"/>
    <s v="1839"/>
    <s v="WegehauptDigital"/>
    <s v="Stuttgart"/>
    <s v="empty"/>
    <s v="no"/>
  </r>
  <r>
    <x v="1070"/>
    <s v="Lukkenbacher, F.; Schwartze, Theodor; Thomas, Louis"/>
    <s v="Kinder- und Jugendbücher; Historische Drucke"/>
    <s v="Spamer"/>
    <s v="monograph; text"/>
    <x v="1352"/>
    <x v="1349"/>
    <s v="http://resolver.staatsbibliothek-berlin.de/SBB0000D5A000000000"/>
    <s v="ger"/>
    <s v="1883"/>
    <s v="WegehauptDigital"/>
    <s v="Leipzig"/>
    <s v="https://content.staatsbibliothek-berlin.de/dc/74511976X.ocr.zip"/>
    <s v="yes"/>
  </r>
  <r>
    <x v="1071"/>
    <s v="Tardieu, P. F.; Masson, J.R."/>
    <s v="Kinder- und Jugendbücher; Historische Drucke"/>
    <s v="Bossange, Masson et Besson"/>
    <s v="monograph; text"/>
    <x v="1353"/>
    <x v="1350"/>
    <s v="http://resolver.staatsbibliothek-berlin.de/SBB0001045B00000000"/>
    <s v="fre"/>
    <s v="1807"/>
    <s v="WegehauptDigital"/>
    <s v="Paris"/>
    <s v="empty"/>
    <s v="no"/>
  </r>
  <r>
    <x v="911"/>
    <s v="Beleze, G."/>
    <s v="Kinder- und Jugendbücher"/>
    <s v="Hachette"/>
    <s v="monograph; text"/>
    <x v="1354"/>
    <x v="1351"/>
    <s v="http://resolver.staatsbibliothek-berlin.de/SBB0000D5B500000000"/>
    <s v="fre"/>
    <s v="1879"/>
    <s v="WegehauptDigital"/>
    <s v="Paris"/>
    <s v="https://content.staatsbibliothek-berlin.de/dc/74512478X.ocr.zip"/>
    <s v="yes"/>
  </r>
  <r>
    <x v="1072"/>
    <s v="Poppe, Johann Heinrich Moritz von"/>
    <s v="Kinder- und Jugendbücher"/>
    <s v="Löflund"/>
    <s v="monograph; text"/>
    <x v="1355"/>
    <x v="1352"/>
    <s v="http://resolver.staatsbibliothek-berlin.de/SBB0001054300000000"/>
    <s v="ger"/>
    <s v="1830"/>
    <s v="WegehauptDigital"/>
    <s v="Stuttgart"/>
    <s v="empty"/>
    <s v="no"/>
  </r>
  <r>
    <x v="1073"/>
    <s v="Drouet, Théodore Toussaint; Blanchon, J. G.; Deseve, ...; Pujoulx, Jean Baptiste"/>
    <s v="Kinder- und Jugendbücher; Historische Drucke"/>
    <s v="Gide"/>
    <s v="monograph; text"/>
    <x v="1356"/>
    <x v="1353"/>
    <s v="http://resolver.staatsbibliothek-berlin.de/SBB000103DA00000000"/>
    <s v="fre"/>
    <s v="1805"/>
    <s v="WegehauptDigital"/>
    <s v="Paris"/>
    <s v="empty"/>
    <s v="no"/>
  </r>
  <r>
    <x v="1074"/>
    <m/>
    <s v="Kinder- und Jugendbücher"/>
    <s v="Dyk"/>
    <s v="monograph; text"/>
    <x v="1357"/>
    <x v="1354"/>
    <s v="http://resolver.staatsbibliothek-berlin.de/SBB0001074000000000"/>
    <s v="ger"/>
    <s v="1802"/>
    <s v="WegehauptDigital"/>
    <s v="Leipzig"/>
    <s v="empty"/>
    <s v="no"/>
  </r>
  <r>
    <x v="1075"/>
    <s v="Müller von Halle, Karl"/>
    <s v="Kinder- und Jugendbücher"/>
    <s v="Spamer"/>
    <s v="monograph; text"/>
    <x v="1358"/>
    <x v="1355"/>
    <s v="http://resolver.staatsbibliothek-berlin.de/SBB0000D30300000000"/>
    <s v="ger"/>
    <s v="1873"/>
    <s v="WegehauptDigital"/>
    <s v="Leipzig"/>
    <s v="https://content.staatsbibliothek-berlin.de/dc/743640594.ocr.zip"/>
    <s v="yes"/>
  </r>
  <r>
    <x v="1076"/>
    <s v="Helmke, E. D."/>
    <s v="Kinder- und Jugendbücher; Historische Drucke"/>
    <s v="Kollmann"/>
    <s v="monograph; text"/>
    <x v="1359"/>
    <x v="1356"/>
    <s v="http://resolver.staatsbibliothek-berlin.de/SBB0001022200000000"/>
    <s v="ger"/>
    <s v="1829"/>
    <s v="WegehauptDigital"/>
    <s v="Leipzig"/>
    <s v="empty"/>
    <s v="no"/>
  </r>
  <r>
    <x v="1077"/>
    <s v="Lessig, Traugott"/>
    <s v="Kinder- und Jugendbücher; Historische Drucke"/>
    <s v="Heubel"/>
    <s v="monograph; text"/>
    <x v="1360"/>
    <x v="1357"/>
    <s v="http://resolver.staatsbibliothek-berlin.de/SBB0001034500000000"/>
    <s v="ger"/>
    <s v="1844"/>
    <s v="WegehauptDigital"/>
    <s v="Hamburg"/>
    <s v="empty"/>
    <s v="no"/>
  </r>
  <r>
    <x v="1078"/>
    <s v="Lohmeyer, Julius; Gehrts, Carl; Guell, Friedrich"/>
    <s v="Kinder- und Jugendbücher"/>
    <s v="Flemming"/>
    <s v="monograph; text"/>
    <x v="1361"/>
    <x v="1358"/>
    <s v="http://resolver.staatsbibliothek-berlin.de/SBB0000D67400000000"/>
    <s v="ger"/>
    <s v="1882"/>
    <s v="WegehauptDigital"/>
    <s v="Glogau"/>
    <s v="https://content.staatsbibliothek-berlin.de/dc/745234216.ocr.zip"/>
    <s v="yes"/>
  </r>
  <r>
    <x v="1079"/>
    <s v="Jakob, F. A. L."/>
    <s v="Kinder- und Jugendbücher; Historische Drucke"/>
    <s v="Kummer"/>
    <s v="monograph; text"/>
    <x v="1362"/>
    <x v="1359"/>
    <s v="http://resolver.staatsbibliothek-berlin.de/SBB0000DB7C00000000"/>
    <s v="ger"/>
    <s v="1879"/>
    <s v="WegehauptDigital"/>
    <s v="Leipzig"/>
    <s v="https://content.staatsbibliothek-berlin.de/dc/746636121.ocr.zip"/>
    <s v="yes"/>
  </r>
  <r>
    <x v="1080"/>
    <s v="Parthum, Richard"/>
    <s v="Kinder- und Jugendbücher"/>
    <s v="Strauch"/>
    <s v="monograph; text"/>
    <x v="1363"/>
    <x v="1360"/>
    <s v="http://resolver.staatsbibliothek-berlin.de/SBB0000D7E800000000"/>
    <s v="ger"/>
    <s v="1912"/>
    <s v="WegehauptDigital"/>
    <s v="Leipzig"/>
    <s v="https://content.staatsbibliothek-berlin.de/dc/746039492.ocr.zip"/>
    <s v="yes"/>
  </r>
  <r>
    <x v="1081"/>
    <s v="Hottinger, Christlieb Gotthold"/>
    <s v="Kinder- und Jugendbücher; Historische Drucke"/>
    <s v="A. W. Hayn's Erben"/>
    <s v="monograph; text"/>
    <x v="1364"/>
    <x v="1361"/>
    <s v="http://resolver.staatsbibliothek-berlin.de/SBB0000D87300000000"/>
    <s v="ger"/>
    <s v="1895"/>
    <s v="WegehauptDigital"/>
    <s v="Berlin"/>
    <s v="https://content.staatsbibliothek-berlin.de/dc/746279523.ocr.zip"/>
    <s v="yes"/>
  </r>
  <r>
    <x v="1082"/>
    <s v="Brettner, H. A."/>
    <s v="Kinder- und Jugendbücher"/>
    <s v="Max"/>
    <s v="monograph; text"/>
    <x v="1365"/>
    <x v="1362"/>
    <s v="http://resolver.staatsbibliothek-berlin.de/SBB0000DB8F00000000"/>
    <s v="ger"/>
    <s v="1838"/>
    <s v="WegehauptDigital"/>
    <s v="Breslau"/>
    <s v="empty"/>
    <s v="no"/>
  </r>
  <r>
    <x v="1083"/>
    <s v="Körner, Friedrich"/>
    <s v="Kinder- und Jugendbücher"/>
    <s v="Richter"/>
    <s v="monograph; text"/>
    <x v="1366"/>
    <x v="1363"/>
    <s v="http://resolver.staatsbibliothek-berlin.de/SBB0000D1D800000000"/>
    <s v="ger"/>
    <s v="1879"/>
    <s v="WegehauptDigital"/>
    <s v="Hamburg"/>
    <s v="https://content.staatsbibliothek-berlin.de/dc/742528359.ocr.zip"/>
    <s v="yes"/>
  </r>
  <r>
    <x v="1084"/>
    <s v="Hoffmann, Karl Friedrich Vollrath"/>
    <s v="Kinder- und Jugendbücher"/>
    <s v="Scheible"/>
    <s v="monograph; text"/>
    <x v="1367"/>
    <x v="1364"/>
    <s v="http://resolver.staatsbibliothek-berlin.de/SBB000155A200000000"/>
    <s v="ger"/>
    <s v="1835"/>
    <s v="WegehauptDigital"/>
    <s v="Stuttgart"/>
    <s v="empty"/>
    <s v="no"/>
  </r>
  <r>
    <x v="1085"/>
    <m/>
    <s v="Kinder- und Jugendbücher; Historische Drucke"/>
    <s v="Bauer und Raspe"/>
    <s v="monograph; text"/>
    <x v="1368"/>
    <x v="1365"/>
    <s v="http://resolver.staatsbibliothek-berlin.de/SBB000106BA00000000"/>
    <s v="ger"/>
    <s v="1827"/>
    <s v="WegehauptDigital"/>
    <s v="Nürnberg"/>
    <s v="empty"/>
    <s v="no"/>
  </r>
  <r>
    <x v="1086"/>
    <s v="Daniel, Karl Friedrich"/>
    <s v="Kinder- und Jugendbücher; Historische Drucke"/>
    <s v="Horvath"/>
    <s v="monograph; text"/>
    <x v="1369"/>
    <x v="1366"/>
    <s v="http://resolver.staatsbibliothek-berlin.de/SBB0000F31C00000000"/>
    <s v="ger"/>
    <s v="1819"/>
    <s v="WegehauptDigital"/>
    <s v="Potsdam"/>
    <s v="empty"/>
    <s v="no"/>
  </r>
  <r>
    <x v="1087"/>
    <s v="Merkel, C.; Roßmäßler, Emil Adolf"/>
    <s v="Kinder- und Jugendbücher; Historische Drucke"/>
    <s v="Costenoble"/>
    <s v="monograph; text"/>
    <x v="1370"/>
    <x v="1367"/>
    <s v="http://resolver.staatsbibliothek-berlin.de/SBB0000E15100000000"/>
    <s v="ger"/>
    <s v="1854"/>
    <s v="WegehauptDigital"/>
    <s v="Leipzig"/>
    <s v="https://content.staatsbibliothek-berlin.de/dc/749886366.ocr.zip"/>
    <s v="yes"/>
  </r>
  <r>
    <x v="1088"/>
    <s v="Riedl, Christine Charlotte"/>
    <s v="Kinder- und Jugendbücher; Historische Drucke"/>
    <s v="Raw"/>
    <s v="monograph; text"/>
    <x v="1371"/>
    <x v="1368"/>
    <s v="http://resolver.staatsbibliothek-berlin.de/SBB0000D69F00000000"/>
    <s v="ger"/>
    <s v="1893"/>
    <s v="WegehauptDigital"/>
    <s v="Nürnberg"/>
    <s v="https://content.staatsbibliothek-berlin.de/dc/745281222.ocr.zip"/>
    <s v="yes"/>
  </r>
  <r>
    <x v="1089"/>
    <s v="Greenaway, Kate; Evans, Edmund"/>
    <s v="Kinder- und Jugendbücher"/>
    <s v="Routledge"/>
    <s v="monograph; text"/>
    <x v="1372"/>
    <x v="1369"/>
    <s v="http://resolver.staatsbibliothek-berlin.de/SBB0000D5A300000000"/>
    <s v="eng"/>
    <s v="1884"/>
    <s v="WegehauptDigital"/>
    <s v="London"/>
    <s v="https://content.staatsbibliothek-berlin.de/dc/745121608.ocr.zip"/>
    <s v="yes"/>
  </r>
  <r>
    <x v="1090"/>
    <s v="Schubert, Gotthilf Heinrich"/>
    <s v="Kinder- und Jugendbücher; Historische Drucke"/>
    <s v="Heyder"/>
    <s v="monograph; text"/>
    <x v="1373"/>
    <x v="1370"/>
    <s v="http://resolver.staatsbibliothek-berlin.de/SBB0000D8BB00000000"/>
    <s v="ger"/>
    <s v="1837"/>
    <s v="WegehauptDigital"/>
    <s v="Erlangen"/>
    <s v="empty"/>
    <s v="no"/>
  </r>
  <r>
    <x v="46"/>
    <s v="Schwindrazheim, O.; Kraepelin, Karl"/>
    <s v="Kinder- und Jugendbücher"/>
    <s v="Teubner"/>
    <s v="monograph; text"/>
    <x v="1374"/>
    <x v="1371"/>
    <s v="http://resolver.staatsbibliothek-berlin.de/SBB0000D0DB00000000"/>
    <s v="ger"/>
    <s v="1910"/>
    <s v="WegehauptDigital"/>
    <s v="Leipzig; Berlin"/>
    <s v="https://content.staatsbibliothek-berlin.de/dc/742256278.ocr.zip"/>
    <s v="yes"/>
  </r>
  <r>
    <x v="1091"/>
    <s v="Fleischer, H.; Straessle, Franz"/>
    <s v="Historische Drucke"/>
    <s v="Nitzschke"/>
    <s v="monograph; text"/>
    <x v="1375"/>
    <x v="1372"/>
    <s v="http://resolver.staatsbibliothek-berlin.de/SBB0000D36F00000000"/>
    <s v="ger"/>
    <s v="1905"/>
    <s v="WegehauptDigital"/>
    <s v="Stuttgart [u.a.]"/>
    <s v="https://content.staatsbibliothek-berlin.de/dc/743873076.ocr.zip"/>
    <s v="yes"/>
  </r>
  <r>
    <x v="1092"/>
    <s v="Schulze, Karl"/>
    <s v="Kinder- und Jugendbücher"/>
    <s v="Hartleben"/>
    <s v="monograph; text"/>
    <x v="1376"/>
    <x v="1373"/>
    <s v="http://resolver.staatsbibliothek-berlin.de/SBB0000D38200000000"/>
    <s v="ger"/>
    <s v="1880"/>
    <s v="WegehauptDigital"/>
    <s v="Wien [u.a.]"/>
    <s v="https://content.staatsbibliothek-berlin.de/dc/743882032.ocr.zip"/>
    <s v="yes"/>
  </r>
  <r>
    <x v="1093"/>
    <s v="Spicer, J. E.; Kennedy, Wardlaw"/>
    <s v="Kinder- und Jugendbücher"/>
    <s v="Macmillan"/>
    <s v="monograph; text"/>
    <x v="1377"/>
    <x v="1374"/>
    <s v="http://resolver.staatsbibliothek-berlin.de/SBB0000D2A800000000"/>
    <s v="eng"/>
    <s v="1899"/>
    <s v="WegehauptDigital"/>
    <s v="London [u.a.]"/>
    <s v="https://content.staatsbibliothek-berlin.de/dc/742707784.ocr.zip"/>
    <s v="yes"/>
  </r>
  <r>
    <x v="1094"/>
    <s v="Seytter, H."/>
    <s v="Kinder- und Jugendbücher"/>
    <s v="Müller"/>
    <s v="monograph; text"/>
    <x v="1378"/>
    <x v="1375"/>
    <s v="http://resolver.staatsbibliothek-berlin.de/SBB0000D57400000000"/>
    <s v="ger"/>
    <s v="1873"/>
    <s v="WegehauptDigital"/>
    <s v="Stuttgart"/>
    <s v="https://content.staatsbibliothek-berlin.de/dc/744892481.ocr.zip"/>
    <s v="yes"/>
  </r>
  <r>
    <x v="1"/>
    <s v="Lippold, Georg Heinrich Christian; Funke, Karl Philipp"/>
    <s v="Kinder- und Jugendbücher; Historische Drucke"/>
    <s v="Kummer"/>
    <s v="monograph; text"/>
    <x v="1379"/>
    <x v="1376"/>
    <s v="http://resolver.staatsbibliothek-berlin.de/SBB0000F9A100000000"/>
    <s v="ger"/>
    <s v="1811"/>
    <s v="WegehauptDigital"/>
    <s v="Leipzig"/>
    <s v="empty"/>
    <s v="no"/>
  </r>
  <r>
    <x v="1095"/>
    <m/>
    <s v="Kinder- und Jugendbücher"/>
    <s v="Bruyset"/>
    <s v="monograph; text"/>
    <x v="1380"/>
    <x v="1377"/>
    <s v="http://resolver.staatsbibliothek-berlin.de/SBB000153B700000000"/>
    <s v="fre"/>
    <s v="1784"/>
    <s v="WegehauptDigital"/>
    <s v="A Lyon"/>
    <s v="empty"/>
    <s v="no"/>
  </r>
  <r>
    <x v="1096"/>
    <s v="Wilmsen, F. P.; Müller, ...; Weber, ..."/>
    <s v="Kinder- und Jugendbücher; Historische Drucke"/>
    <s v="Amelang"/>
    <s v="monograph; text"/>
    <x v="1381"/>
    <x v="1378"/>
    <s v="http://resolver.staatsbibliothek-berlin.de/SBB0000F0CD00000000"/>
    <s v="ger"/>
    <s v="1851"/>
    <s v="WegehauptDigital"/>
    <s v="Leipzig"/>
    <s v="https://content.staatsbibliothek-berlin.de/dc/766734536.ocr.zip"/>
    <s v="yes"/>
  </r>
  <r>
    <x v="1097"/>
    <s v="Lausch, Ernst"/>
    <s v="Kinder- und Jugendbücher"/>
    <s v="Herrosé"/>
    <s v="monograph; text"/>
    <x v="1382"/>
    <x v="1379"/>
    <s v="http://resolver.staatsbibliothek-berlin.de/SBB0000D64900000000"/>
    <s v="ger"/>
    <s v="1883"/>
    <s v="WegehauptDigital"/>
    <s v="Wittenberg"/>
    <s v="https://content.staatsbibliothek-berlin.de/dc/745188206.ocr.zip"/>
    <s v="yes"/>
  </r>
  <r>
    <x v="1098"/>
    <s v="Brand, Jacob; Berndt, ...; Lieber, ...; Uihlein, Joseph"/>
    <s v="Kinder- und Jugendbücher"/>
    <s v="Andrea"/>
    <s v="monograph; text"/>
    <x v="1383"/>
    <x v="1380"/>
    <s v="http://resolver.staatsbibliothek-berlin.de/SBB0000DB7B00000000"/>
    <s v="ger"/>
    <s v="1820"/>
    <s v="WegehauptDigital"/>
    <s v="Frankfurt am Main"/>
    <s v="empty"/>
    <s v="no"/>
  </r>
  <r>
    <x v="1099"/>
    <m/>
    <s v="Kinder- und Jugendbücher; Historische Drucke"/>
    <s v="Korn"/>
    <s v="monograph; text"/>
    <x v="1384"/>
    <x v="1381"/>
    <s v="http://resolver.staatsbibliothek-berlin.de/SBB0000F6A000000000"/>
    <s v="ger"/>
    <s v="1835"/>
    <s v="WegehauptDigital"/>
    <s v="Breslau"/>
    <s v="empty"/>
    <s v="no"/>
  </r>
  <r>
    <x v="1100"/>
    <s v="Jullien, ...; Hubert, ...; Adam, Victor; Couleru, ..."/>
    <s v="Kinder- und Jugendbücher; Historische Drucke"/>
    <s v="Monrocq"/>
    <s v="monograph; text"/>
    <x v="1385"/>
    <x v="1382"/>
    <s v="http://resolver.staatsbibliothek-berlin.de/SBB0000F3FC00000000"/>
    <s v="fre"/>
    <s v="1845"/>
    <s v="WegehauptDigital"/>
    <s v="Paris"/>
    <s v="empty"/>
    <s v="no"/>
  </r>
  <r>
    <x v="1101"/>
    <s v="Simon, Hans O."/>
    <s v="Kinder- und Jugendbücher"/>
    <s v="Teubner"/>
    <s v="monograph; text"/>
    <x v="1386"/>
    <x v="1383"/>
    <s v="http://resolver.staatsbibliothek-berlin.de/SBB0000D61600000000"/>
    <s v="ger"/>
    <s v="1913"/>
    <s v="WegehauptDigital"/>
    <s v="Leipzig; Berlin"/>
    <s v="https://content.staatsbibliothek-berlin.de/dc/745157580.ocr.zip"/>
    <s v="yes"/>
  </r>
  <r>
    <x v="1102"/>
    <s v="Jäger, Anna; Beeg, Marie; Reiß, Fritz"/>
    <s v="Kinder- und Jugendbücher; Historische Drucke"/>
    <s v="Maier"/>
    <s v="monograph; text"/>
    <x v="1387"/>
    <x v="1384"/>
    <s v="http://resolver.staatsbibliothek-berlin.de/SBB000103DB00000000"/>
    <s v="ger"/>
    <s v="1895"/>
    <s v="WegehauptDigital"/>
    <s v="Ravensburg"/>
    <s v="https://content.staatsbibliothek-berlin.de/dc/770280080.ocr.zip"/>
    <s v="yes"/>
  </r>
  <r>
    <x v="1103"/>
    <s v="Pestalozzi, Johann Heinrich; Rockstroh, Heinrich"/>
    <s v="Kinder- und Jugendbücher"/>
    <s v="Sander"/>
    <s v="monograph; text"/>
    <x v="1388"/>
    <x v="1385"/>
    <s v="http://resolver.staatsbibliothek-berlin.de/SBB000101FA00000000"/>
    <s v="ger"/>
    <s v="1806"/>
    <s v="WegehauptDigital"/>
    <s v="Berlin"/>
    <s v="empty"/>
    <s v="no"/>
  </r>
  <r>
    <x v="338"/>
    <s v="Jerrer, Georg Ludwig"/>
    <s v="Kinder- und Jugendbücher; Historische Drucke"/>
    <s v="Campe"/>
    <s v="monograph; text"/>
    <x v="1389"/>
    <x v="1386"/>
    <s v="http://resolver.staatsbibliothek-berlin.de/SBB0000F00500000000"/>
    <s v="ger"/>
    <s v="1818"/>
    <s v="WegehauptDigital"/>
    <s v="Nürnberg"/>
    <s v="empty"/>
    <s v="no"/>
  </r>
  <r>
    <x v="1104"/>
    <s v="Schwindrazheim, O.; Kraepelin, Karl"/>
    <s v="Kinder- und Jugendbücher"/>
    <s v="B. G. Teubner"/>
    <s v="monograph; text"/>
    <x v="1390"/>
    <x v="1387"/>
    <s v="http://resolver.staatsbibliothek-berlin.de/SBB0000D0E300000000"/>
    <s v="ger"/>
    <s v="1905"/>
    <s v="WegehauptDigital"/>
    <s v="Berlin; Leipzig"/>
    <s v="https://content.staatsbibliothek-berlin.de/dc/742269728.ocr.zip"/>
    <s v="yes"/>
  </r>
  <r>
    <x v="1105"/>
    <s v="Tischer, Karl"/>
    <s v="Kinder- und Jugendbücher"/>
    <s v="Gräff"/>
    <s v="monograph; text"/>
    <x v="1391"/>
    <x v="1388"/>
    <s v="http://resolver.staatsbibliothek-berlin.de/SBB0001039300000000"/>
    <s v="ger"/>
    <s v="1806"/>
    <s v="WegehauptDigital"/>
    <s v="Leipzig"/>
    <s v="empty"/>
    <s v="no"/>
  </r>
  <r>
    <x v="1106"/>
    <s v="Brüllow, ...; Schäffer, W."/>
    <s v="Kinder- und Jugendbücher"/>
    <s v="Oehmigke"/>
    <s v="monograph; text"/>
    <x v="1392"/>
    <x v="1389"/>
    <s v="http://resolver.staatsbibliothek-berlin.de/SBB0000D7D200000000"/>
    <s v="ger"/>
    <s v="1903"/>
    <s v="WegehauptDigital"/>
    <s v="Leipzig"/>
    <s v="https://content.staatsbibliothek-berlin.de/dc/74603122X.ocr.zip"/>
    <s v="yes"/>
  </r>
  <r>
    <x v="1107"/>
    <s v="Federer, A.; Hallier, Ernst"/>
    <s v="Historische Drucke"/>
    <s v="Löwensohn"/>
    <s v="monograph; text"/>
    <x v="1393"/>
    <x v="1390"/>
    <s v="http://resolver.staatsbibliothek-berlin.de/SBB0000D15300000000"/>
    <s v="ger"/>
    <s v="1891"/>
    <s v="WegehauptDigital"/>
    <s v="Fürth"/>
    <s v="https://content.staatsbibliothek-berlin.de/dc/74242667X.ocr.zip"/>
    <s v="yes"/>
  </r>
  <r>
    <x v="1108"/>
    <s v="Basedow, Johann Bernhard"/>
    <s v="Kinder- und Jugendbücher; Historische Drucke"/>
    <s v="Crusius"/>
    <s v="volume; text"/>
    <x v="1394"/>
    <x v="1391"/>
    <s v="http://resolver.staatsbibliothek-berlin.de/SBB0000F2C000020000"/>
    <s v="ger"/>
    <s v="1774"/>
    <s v="WegehauptDigital"/>
    <s v="Dessau; Leipzig"/>
    <s v="empty"/>
    <s v="no"/>
  </r>
  <r>
    <x v="1109"/>
    <s v="Wolf, L.; Haas, Meno; Edler, ...; Wilmsen, Friedrich Philipp"/>
    <s v="Kinder- und Jugendbücher; Historische Drucke"/>
    <s v="Amelang"/>
    <s v="volume; text"/>
    <x v="1395"/>
    <x v="1392"/>
    <s v="http://resolver.staatsbibliothek-berlin.de/SBB0000E57600030000"/>
    <s v="ger"/>
    <s v="1821"/>
    <s v="WegehauptDigital"/>
    <s v="Berlin"/>
    <s v="empty"/>
    <s v="no"/>
  </r>
  <r>
    <x v="1110"/>
    <s v="Perrault, M.; Leizel, Balthasar Friedrich; Raff, Georg Christian"/>
    <s v="Kinder- und Jugendbücher; Historische Drucke"/>
    <s v="Koenig; Barrois; Levrault"/>
    <s v="volume; text"/>
    <x v="1396"/>
    <x v="1393"/>
    <s v="http://resolver.staatsbibliothek-berlin.de/SBB0000EA7F00020000"/>
    <s v="fre"/>
    <s v="1786"/>
    <s v="WegehauptDigital"/>
    <s v="Strasbourg; Paris; Paris"/>
    <s v="empty"/>
    <s v="no"/>
  </r>
  <r>
    <x v="1111"/>
    <s v="Smith, Thomas; Maradan, F.; Alyon, ..."/>
    <s v="Kinder- und Jugendbücher; Historische Drucke"/>
    <s v="Maradan"/>
    <s v="volume; text"/>
    <x v="1397"/>
    <x v="1394"/>
    <s v="http://resolver.staatsbibliothek-berlin.de/SBB0000E4E200040000"/>
    <s v="fre"/>
    <s v="1810"/>
    <s v="WegehauptDigital"/>
    <s v="Paris"/>
    <s v="empty"/>
    <s v="no"/>
  </r>
  <r>
    <x v="1112"/>
    <s v="Blanchard, Pierre; Buffon, Georges Louis"/>
    <s v="Kinder- und Jugendbücher; Historische Drucke"/>
    <s v="Prieur"/>
    <s v="volume; text"/>
    <x v="1398"/>
    <x v="1395"/>
    <s v="http://resolver.staatsbibliothek-berlin.de/SBB0000F6C000040000"/>
    <s v="fre"/>
    <s v="1802"/>
    <s v="WegehauptDigital"/>
    <s v="Paris"/>
    <s v="empty"/>
    <s v="no"/>
  </r>
  <r>
    <x v="1113"/>
    <s v="Schulz, Christian; Hirschmann, Karl August; Stedmann, John Gabriel"/>
    <s v="Kinder- und Jugendbücher"/>
    <s v="Oehmigke"/>
    <s v="volume; text"/>
    <x v="1399"/>
    <x v="1396"/>
    <s v="http://resolver.staatsbibliothek-berlin.de/SBB000155A300010000"/>
    <s v="ger"/>
    <s v="1800"/>
    <s v="WegehauptDigital"/>
    <s v="Berlin"/>
    <s v="empty"/>
    <s v="no"/>
  </r>
  <r>
    <x v="1114"/>
    <s v="Bertuch, Carl; Bertuch, Friedrich Justin; Funke, Carl Philipp"/>
    <s v="Kinder- und Jugendbücher; Historische Drucke"/>
    <s v="Industrie-Comptoir"/>
    <s v="volume; text"/>
    <x v="1400"/>
    <x v="1397"/>
    <s v="http://resolver.staatsbibliothek-berlin.de/SBB0000EE2300060000"/>
    <s v="ger"/>
    <s v="1801"/>
    <s v="WegehauptDigital"/>
    <s v="Weimar"/>
    <s v="empty"/>
    <s v="no"/>
  </r>
  <r>
    <x v="1115"/>
    <s v="Heyde, Bertha"/>
    <s v="Kinder- und Jugendbücher; Historische Drucke"/>
    <s v="Weise"/>
    <s v="monograph; text"/>
    <x v="1401"/>
    <x v="1398"/>
    <s v="http://resolver.staatsbibliothek-berlin.de/SBB0000D85B00000000"/>
    <s v="ger"/>
    <s v="1907"/>
    <s v="WegehauptDigital"/>
    <s v="Stuttgart"/>
    <s v="https://content.staatsbibliothek-berlin.de/dc/746240198.ocr.zip"/>
    <s v="yes"/>
  </r>
  <r>
    <x v="1116"/>
    <s v="Meynier, Johann Heinrich"/>
    <s v="Kinder- und Jugendbücher"/>
    <s v="Bauer u. Raspe"/>
    <s v="monograph; text"/>
    <x v="1402"/>
    <x v="1399"/>
    <s v="http://resolver.staatsbibliothek-berlin.de/SBB000102C600000000"/>
    <s v="ger"/>
    <s v="1824"/>
    <s v="WegehauptDigital"/>
    <s v="Nürnberg"/>
    <s v="empty"/>
    <s v="no"/>
  </r>
  <r>
    <x v="1117"/>
    <s v="Schram, Wilhelm Karl"/>
    <s v="Kinder- und Jugendbücher; Historische Drucke"/>
    <s v="Ohme"/>
    <s v="monograph; text"/>
    <x v="1403"/>
    <x v="1400"/>
    <s v="http://resolver.staatsbibliothek-berlin.de/SBB0000D05700000000"/>
    <s v="ger"/>
    <s v="1880"/>
    <s v="WegehauptDigital"/>
    <s v="Leipzig"/>
    <s v="https://content.staatsbibliothek-berlin.de/dc/741712687.ocr.zip"/>
    <s v="yes"/>
  </r>
  <r>
    <x v="1118"/>
    <s v="Fabricius, Vincentius"/>
    <s v="Kinder- und Jugendbücher; Historische Drucke"/>
    <s v="Elzevir"/>
    <s v="monograph; text"/>
    <x v="1404"/>
    <x v="1401"/>
    <s v="http://resolver.staatsbibliothek-berlin.de/SBB0000F46F00000000"/>
    <s v="lat"/>
    <s v="1633"/>
    <s v="WegehauptDigital"/>
    <s v="Lugduni Batavorum"/>
    <s v="empty"/>
    <s v="no"/>
  </r>
  <r>
    <x v="1119"/>
    <s v="Beichling, Karl Heinrich; Holl, Friedrich"/>
    <s v="Kinder- und Jugendbücher"/>
    <s v="Friese"/>
    <s v="monograph; text"/>
    <x v="1405"/>
    <x v="1402"/>
    <s v="http://resolver.staatsbibliothek-berlin.de/SBB000102C400000000"/>
    <s v="ger"/>
    <s v="1830"/>
    <s v="WegehauptDigital"/>
    <s v="Pirna"/>
    <s v="empty"/>
    <s v="no"/>
  </r>
  <r>
    <x v="1120"/>
    <s v="Nisle, Julius; Gsell, F.; Fels, J. G."/>
    <s v="Kinder- und Jugendbücher; Historische Drucke"/>
    <s v="Grubenmann"/>
    <s v="monograph; text"/>
    <x v="1406"/>
    <x v="1403"/>
    <s v="http://resolver.staatsbibliothek-berlin.de/SBB00010A1C00000000"/>
    <s v="ger"/>
    <s v="1853"/>
    <s v="WegehauptDigital"/>
    <s v="Leipzig; Chur"/>
    <s v="https://content.staatsbibliothek-berlin.de/dc/770967787.ocr.zip"/>
    <s v="yes"/>
  </r>
  <r>
    <x v="1121"/>
    <s v="Günther, Hanns; Planck, Willy; Collins, Francis Arnold"/>
    <s v="Kinder- und Jugendbücher; Historische Drucke"/>
    <s v="Franckh"/>
    <s v="monograph; text"/>
    <x v="1407"/>
    <x v="1404"/>
    <s v="http://resolver.staatsbibliothek-berlin.de/SBB0000D55B00000000"/>
    <s v="ger"/>
    <s v="1912"/>
    <s v="WegehauptDigital"/>
    <s v="Stuttgart"/>
    <s v="https://content.staatsbibliothek-berlin.de/dc/744087694.ocr.zip"/>
    <s v="yes"/>
  </r>
  <r>
    <x v="1122"/>
    <s v="Hempel, Friedrich Wilhelm; Hofmann, Karl Friedrich"/>
    <s v="Kinder- und Jugendbücher"/>
    <s v="Selbstverl."/>
    <s v="monograph; text"/>
    <x v="1408"/>
    <x v="1405"/>
    <s v="http://resolver.staatsbibliothek-berlin.de/SBB0001035700000000"/>
    <s v="ger"/>
    <s v="1812"/>
    <s v="WegehauptDigital"/>
    <s v="Leipzig"/>
    <s v="empty"/>
    <s v="no"/>
  </r>
  <r>
    <x v="1123"/>
    <m/>
    <s v="Kinder- und Jugendbücher; Historische Drucke"/>
    <m/>
    <s v="monograph; text"/>
    <x v="1409"/>
    <x v="1406"/>
    <s v="http://resolver.staatsbibliothek-berlin.de/SBB0000D54900000000"/>
    <s v="ger"/>
    <s v="1900"/>
    <s v="WegehauptDigital"/>
    <s v="Altona-Bahrenfeld"/>
    <s v="https://content.staatsbibliothek-berlin.de/dc/744081750.ocr.zip"/>
    <s v="yes"/>
  </r>
  <r>
    <x v="1124"/>
    <s v="Fritz, Gustav"/>
    <s v="Kinder- und Jugendbücher; Historische Drucke"/>
    <s v="Kern"/>
    <s v="monograph; text"/>
    <x v="1410"/>
    <x v="1407"/>
    <s v="http://resolver.staatsbibliothek-berlin.de/SBB0000F11F00000000"/>
    <s v="ger"/>
    <s v="1856"/>
    <s v="WegehauptDigital"/>
    <s v="Breslau"/>
    <s v="https://content.staatsbibliothek-berlin.de/dc/766842622.ocr.zip"/>
    <s v="yes"/>
  </r>
  <r>
    <x v="537"/>
    <s v="Martin, F."/>
    <s v="Kinder- und Jugendbücher; Historische Drucke"/>
    <s v="Schmidt &amp; Spring"/>
    <s v="monograph; text"/>
    <x v="1411"/>
    <x v="1408"/>
    <s v="http://resolver.staatsbibliothek-berlin.de/SBB0000F84300000000"/>
    <s v="ger"/>
    <s v="1844"/>
    <s v="WegehauptDigital"/>
    <s v="Stuttgart"/>
    <s v="empty"/>
    <s v="no"/>
  </r>
  <r>
    <x v="1125"/>
    <s v="Seybold, Johann Georg"/>
    <s v="Kinder- und Jugendbücher"/>
    <s v="Hoffmann"/>
    <s v="monograph; text"/>
    <x v="1412"/>
    <x v="1409"/>
    <s v="http://resolver.staatsbibliothek-berlin.de/SBB0001021800000000"/>
    <s v="ger"/>
    <s v="1683"/>
    <s v="WegehauptDigital; VD17 digital"/>
    <s v="Nürnberg"/>
    <s v="empty"/>
    <s v="no"/>
  </r>
  <r>
    <x v="1126"/>
    <s v="Stevens, Frank"/>
    <s v="Kinder- und Jugendbücher"/>
    <s v="Kosmos; Franckh"/>
    <s v="monograph; text"/>
    <x v="1413"/>
    <x v="1410"/>
    <s v="http://resolver.staatsbibliothek-berlin.de/SBB0000D21F00000000"/>
    <s v="ger"/>
    <s v="1907"/>
    <s v="WegehauptDigital"/>
    <s v="Stuttgart"/>
    <s v="https://content.staatsbibliothek-berlin.de/dc/742565394.ocr.zip"/>
    <s v="yes"/>
  </r>
  <r>
    <x v="1127"/>
    <s v="Dierks, W."/>
    <s v="Kinder- und Jugendbücher; Historische Drucke"/>
    <s v="Manz"/>
    <s v="monograph; text"/>
    <x v="1414"/>
    <x v="1411"/>
    <s v="http://resolver.staatsbibliothek-berlin.de/SBB0000D7F400000000"/>
    <s v="ger"/>
    <s v="1904"/>
    <s v="WegehauptDigital"/>
    <s v="Regensburg"/>
    <s v="https://content.staatsbibliothek-berlin.de/dc/746045352.ocr.zip"/>
    <s v="yes"/>
  </r>
  <r>
    <x v="1128"/>
    <s v="Schwartz, Johann Wilhelm"/>
    <s v="Kinder- und Jugendbücher; Historische Drucke"/>
    <s v="Friese"/>
    <s v="monograph; text"/>
    <x v="1415"/>
    <x v="1412"/>
    <s v="http://resolver.staatsbibliothek-berlin.de/SBB0000E19E00000000"/>
    <s v="ger"/>
    <s v="1816"/>
    <s v="WegehauptDigital"/>
    <s v="Pirna"/>
    <s v="empty"/>
    <s v="no"/>
  </r>
  <r>
    <x v="1129"/>
    <s v="Nothdurft, O."/>
    <s v="Kinder- und Jugendbücher"/>
    <s v="Union Dt. Verlagsges."/>
    <s v="monograph; text"/>
    <x v="1416"/>
    <x v="1413"/>
    <s v="http://resolver.staatsbibliothek-berlin.de/SBB0000CF2800000000"/>
    <s v="ger"/>
    <s v="1913"/>
    <s v="WegehauptDigital"/>
    <s v="Stuttgart; Berlin [u.a.]"/>
    <s v="https://content.staatsbibliothek-berlin.de/dc/741140233.ocr.zip"/>
    <s v="yes"/>
  </r>
  <r>
    <x v="1130"/>
    <s v="Wagen, Albert; Marshall, William"/>
    <s v="Kinder- und Jugendbücher; Historische Drucke"/>
    <s v="Verl. des Litterarischen Jahresberichts (Seemann)"/>
    <s v="monograph; text"/>
    <x v="1417"/>
    <x v="1414"/>
    <s v="http://resolver.staatsbibliothek-berlin.de/SBB0000D80200000000"/>
    <s v="ger"/>
    <s v="1888"/>
    <s v="WegehauptDigital"/>
    <s v="Leipzig"/>
    <s v="https://content.staatsbibliothek-berlin.de/dc/746053894.ocr.zip"/>
    <s v="yes"/>
  </r>
  <r>
    <x v="869"/>
    <s v="Dolz, Johann Christian; Thieme, Karl Traugott"/>
    <s v="Kinder- und Jugendbücher; Historische Drucke"/>
    <s v="Vogel"/>
    <s v="monograph; text"/>
    <x v="1418"/>
    <x v="1415"/>
    <s v="http://resolver.staatsbibliothek-berlin.de/SBB0000ED4100000000"/>
    <s v="ger"/>
    <s v="1818"/>
    <s v="WegehauptDigital"/>
    <s v="Leipzig"/>
    <s v="empty"/>
    <s v="no"/>
  </r>
  <r>
    <x v="1131"/>
    <s v="Promber, Otto; Promber, Margarete"/>
    <s v="Kinder- und Jugendbücher"/>
    <s v="Loewe"/>
    <s v="monograph; text"/>
    <x v="1419"/>
    <x v="1416"/>
    <s v="http://resolver.staatsbibliothek-berlin.de/SBB0000D6FB00000000"/>
    <s v="ger"/>
    <s v="1908"/>
    <s v="WegehauptDigital"/>
    <s v="Stuttgart"/>
    <s v="https://content.staatsbibliothek-berlin.de/dc/745599613.ocr.zip"/>
    <s v="yes"/>
  </r>
  <r>
    <x v="1132"/>
    <s v="Melos, Johann Gottfried"/>
    <s v="Kinder- und Jugendbücher; Historische Drucke"/>
    <s v="Hof-, Buch- und Kunsthandlung"/>
    <s v="monograph; text"/>
    <x v="1420"/>
    <x v="1417"/>
    <s v="http://resolver.staatsbibliothek-berlin.de/SBB0000E34700000000"/>
    <s v="ger"/>
    <s v="1822"/>
    <s v="WegehauptDigital"/>
    <s v="Rudolstadt"/>
    <s v="empty"/>
    <s v="no"/>
  </r>
  <r>
    <x v="40"/>
    <s v="Ramberg, H.; Boettger, G.; Dassel, Chr."/>
    <s v="Kinder- und Jugendbücher"/>
    <s v="Hahn"/>
    <s v="monograph; text"/>
    <x v="1421"/>
    <x v="1418"/>
    <s v="http://resolver.staatsbibliothek-berlin.de/SBB0000DBDA00000000"/>
    <s v="ger"/>
    <s v="1827"/>
    <s v="WegehauptDigital"/>
    <s v="Hannover"/>
    <s v="empty"/>
    <s v="no"/>
  </r>
  <r>
    <x v="1133"/>
    <s v="Straessle, Franz"/>
    <s v="Kinder- und Jugendbücher; Historische Drucke"/>
    <s v="Nitzschke"/>
    <s v="monograph; text"/>
    <x v="1422"/>
    <x v="1419"/>
    <s v="http://resolver.staatsbibliothek-berlin.de/SBB0000F85F00000000"/>
    <s v="ger"/>
    <s v="1860"/>
    <s v="WegehauptDigital"/>
    <s v="Stuttgart"/>
    <s v="https://content.staatsbibliothek-berlin.de/dc/769091229.ocr.zip"/>
    <s v="yes"/>
  </r>
  <r>
    <x v="1134"/>
    <s v="Solovʹeva, P."/>
    <s v="Kinder- und Jugendbücher"/>
    <s v="Sytin"/>
    <s v="monograph; text"/>
    <x v="1423"/>
    <x v="1420"/>
    <s v="http://resolver.staatsbibliothek-berlin.de/SBB0000D81F00000000"/>
    <s v="rus"/>
    <s v="1914"/>
    <s v="WegehauptDigital"/>
    <s v="Moskva"/>
    <s v="https://content.staatsbibliothek-berlin.de/dc/74616453X.ocr.zip"/>
    <s v="yes"/>
  </r>
  <r>
    <x v="1135"/>
    <s v="Waap"/>
    <s v="Kinder- und Jugendbücher; Historische Drucke"/>
    <s v="Union Dt. Verl-Ges."/>
    <s v="monograph; text"/>
    <x v="1424"/>
    <x v="1421"/>
    <s v="http://resolver.staatsbibliothek-berlin.de/SBB0000D54E00000000"/>
    <s v="ger"/>
    <s v="1900"/>
    <s v="WegehauptDigital"/>
    <s v="Stuttgart [u.a.]"/>
    <s v="https://content.staatsbibliothek-berlin.de/dc/744084148.ocr.zip"/>
    <s v="yes"/>
  </r>
  <r>
    <x v="1136"/>
    <s v="Koelsch, Adolf"/>
    <s v="Kinder- und Jugendbücher; Historische Drucke"/>
    <s v="Steinkopf"/>
    <s v="monograph; text"/>
    <x v="1425"/>
    <x v="1422"/>
    <s v="http://resolver.staatsbibliothek-berlin.de/SBB0000D04A00000000"/>
    <s v="ger"/>
    <s v="1912"/>
    <s v="WegehauptDigital"/>
    <s v="Stuttgart"/>
    <s v="https://content.staatsbibliothek-berlin.de/dc/741705656.ocr.zip"/>
    <s v="yes"/>
  </r>
  <r>
    <x v="1137"/>
    <m/>
    <s v="Kinder- und Jugendbücher; Historische Drucke"/>
    <s v="Vogel; Reitzel; Seidelin"/>
    <s v="monograph; text"/>
    <x v="1426"/>
    <x v="1423"/>
    <s v="http://resolver.staatsbibliothek-berlin.de/SBB0000F2BF00000000"/>
    <s v="ger"/>
    <s v="1842"/>
    <s v="WegehauptDigital"/>
    <s v="Leipzig; Kopenhagen; [S.l.]"/>
    <s v="empty"/>
    <s v="no"/>
  </r>
  <r>
    <x v="1138"/>
    <s v="Hansen, M. C."/>
    <s v="Kinder- und Jugendbücher"/>
    <s v="Selbstverl."/>
    <s v="monograph; text"/>
    <x v="1427"/>
    <x v="1424"/>
    <s v="http://resolver.staatsbibliothek-berlin.de/SBB0000D66F00000000"/>
    <s v="ger"/>
    <s v="1868"/>
    <s v="WegehauptDigital"/>
    <s v="Altona"/>
    <s v="https://content.staatsbibliothek-berlin.de/dc/745229956.ocr.zip"/>
    <s v="yes"/>
  </r>
  <r>
    <x v="1139"/>
    <s v="Offterdinger, Karl; Leutemann, Heinrich; Kolb, Karl; Lehrer, Chr. F."/>
    <s v="Kinder- und Jugendbücher; Historische Drucke"/>
    <s v="Thienemann"/>
    <s v="monograph; text"/>
    <x v="1428"/>
    <x v="1425"/>
    <s v="http://resolver.staatsbibliothek-berlin.de/SBB0001044800000000"/>
    <s v="ger"/>
    <s v="1865"/>
    <s v="WegehauptDigital"/>
    <s v="Stuttgart"/>
    <s v="https://content.staatsbibliothek-berlin.de/dc/770363806.ocr.zip"/>
    <s v="yes"/>
  </r>
  <r>
    <x v="1140"/>
    <s v="Lumnitzer, Johann Georg"/>
    <s v="Kinder- und Jugendbücher; Historische Drucke"/>
    <s v="Müller"/>
    <s v="monograph; text"/>
    <x v="1429"/>
    <x v="1426"/>
    <s v="http://resolver.staatsbibliothek-berlin.de/SBB0000EA9000000000"/>
    <s v="ger"/>
    <s v="1827"/>
    <s v="WegehauptDigital"/>
    <s v="Wien"/>
    <s v="empty"/>
    <s v="no"/>
  </r>
  <r>
    <x v="1141"/>
    <s v="Rockstroh, Heinrich"/>
    <s v="Kinder- und Jugendbücher; Historische Drucke"/>
    <s v="Schüppel"/>
    <s v="monograph; text"/>
    <x v="1430"/>
    <x v="1427"/>
    <s v="http://resolver.staatsbibliothek-berlin.de/SBB0000F01E00000000"/>
    <s v="ger"/>
    <s v="1836"/>
    <s v="WegehauptDigital"/>
    <s v="Berlin"/>
    <s v="empty"/>
    <s v="no"/>
  </r>
  <r>
    <x v="1142"/>
    <s v="Sträßle, Franz"/>
    <s v="Kinder- und Jugendbücher; Historische Drucke"/>
    <s v="Nitzschke"/>
    <s v="monograph; text"/>
    <x v="1431"/>
    <x v="1428"/>
    <s v="http://resolver.staatsbibliothek-berlin.de/SBB0000D34200000000"/>
    <s v="ger"/>
    <s v="1873"/>
    <s v="WegehauptDigital"/>
    <s v="Stuttgart"/>
    <s v="https://content.staatsbibliothek-berlin.de/dc/743704401.ocr.zip"/>
    <s v="yes"/>
  </r>
  <r>
    <x v="1143"/>
    <m/>
    <s v="Kinder- und Jugendbücher; Historische Drucke"/>
    <s v="Beeton"/>
    <s v="monograph; text"/>
    <x v="1432"/>
    <x v="1429"/>
    <s v="http://resolver.staatsbibliothek-berlin.de/SBB0000F48B00000000"/>
    <s v="eng"/>
    <s v="1863"/>
    <s v="WegehauptDigital"/>
    <s v="London"/>
    <s v="https://content.staatsbibliothek-berlin.de/dc/767870190.ocr.zip"/>
    <s v="yes"/>
  </r>
  <r>
    <x v="1144"/>
    <s v="Harquevaux, L.; Pelletier, L."/>
    <s v="Kinder- und Jugendbücher"/>
    <s v="Larousse"/>
    <s v="monograph; text"/>
    <x v="1433"/>
    <x v="1430"/>
    <s v="http://resolver.staatsbibliothek-berlin.de/SBB0000D65F00000000"/>
    <s v="fre"/>
    <s v="1895"/>
    <s v="WegehauptDigital"/>
    <s v="Paris"/>
    <s v="https://content.staatsbibliothek-berlin.de/dc/745215734.ocr.zip"/>
    <s v="yes"/>
  </r>
  <r>
    <x v="1145"/>
    <s v="Monnet, Charles; Gaucher, Charles-Etienne; Jauffret, Louis Franc̜ois"/>
    <s v="Kinder- und Jugendbücher; Historische Drucke"/>
    <s v="Guilleminet"/>
    <s v="monograph; text"/>
    <x v="1434"/>
    <x v="1431"/>
    <s v="http://resolver.staatsbibliothek-berlin.de/SBB0000E0C500000000"/>
    <s v="fre"/>
    <s v="1799"/>
    <s v="WegehauptDigital"/>
    <s v="Paris"/>
    <s v="empty"/>
    <s v="no"/>
  </r>
  <r>
    <x v="60"/>
    <s v="Wagner, Hermann"/>
    <s v="Kinder- und Jugendbücher"/>
    <s v="Spamer"/>
    <s v="monograph; text"/>
    <x v="1435"/>
    <x v="1432"/>
    <s v="http://resolver.staatsbibliothek-berlin.de/SBB0000D30F00000000"/>
    <s v="ger"/>
    <s v="1903"/>
    <s v="WegehauptDigital"/>
    <s v="Leipzig"/>
    <s v="https://content.staatsbibliothek-berlin.de/dc/743673476.ocr.zip"/>
    <s v="yes"/>
  </r>
  <r>
    <x v="1146"/>
    <s v="Bossert, G. F."/>
    <s v="Kinder- und Jugendbücher; Historische Drucke"/>
    <s v="Dannheimer"/>
    <s v="monograph; text"/>
    <x v="1436"/>
    <x v="1433"/>
    <s v="http://resolver.staatsbibliothek-berlin.de/SBB0000F29200000000"/>
    <s v="ger"/>
    <s v="1840"/>
    <s v="WegehauptDigital"/>
    <s v="Eßlingen"/>
    <s v="empty"/>
    <s v="no"/>
  </r>
  <r>
    <x v="1147"/>
    <s v="Capieux, Johann Stephan"/>
    <s v="Kinder- und Jugendbücher"/>
    <s v="Leo"/>
    <s v="monograph; text"/>
    <x v="1437"/>
    <x v="1434"/>
    <s v="http://resolver.staatsbibliothek-berlin.de/SBB0001055800000000"/>
    <s v="ger; fre"/>
    <s v="1802"/>
    <s v="WegehauptDigital"/>
    <s v="Leipzig"/>
    <s v="empty"/>
    <s v="no"/>
  </r>
  <r>
    <x v="1148"/>
    <s v="Schwindrazheim, O.; Kraepelin, Karl"/>
    <s v="Kinder- und Jugendbücher"/>
    <s v="Teubner"/>
    <s v="monograph; text"/>
    <x v="1438"/>
    <x v="1435"/>
    <s v="http://resolver.staatsbibliothek-berlin.de/SBB0000D0E800000000"/>
    <s v="ger"/>
    <s v="1908"/>
    <s v="WegehauptDigital"/>
    <s v="Berlin; Leipzig"/>
    <s v="https://content.staatsbibliothek-berlin.de/dc/742272494.ocr.zip"/>
    <s v="yes"/>
  </r>
  <r>
    <x v="1149"/>
    <s v="Blanchard, Pierre"/>
    <s v="Kinder- und Jugendbücher; Historische Drucke"/>
    <s v="Lehuby"/>
    <s v="monograph; text"/>
    <x v="1439"/>
    <x v="1436"/>
    <s v="http://resolver.staatsbibliothek-berlin.de/SBB0000F13600000000"/>
    <s v="fre"/>
    <s v="1837"/>
    <s v="WegehauptDigital"/>
    <s v="Paris"/>
    <s v="empty"/>
    <s v="no"/>
  </r>
  <r>
    <x v="1150"/>
    <s v="Stella, Claudia"/>
    <s v="Kinder- und Jugendbücher; Historische Drucke"/>
    <m/>
    <s v="monograph; text"/>
    <x v="1440"/>
    <x v="1437"/>
    <s v="http://resolver.staatsbibliothek-berlin.de/SBB0000F3FD00000000"/>
    <s v="fre"/>
    <s v="1700"/>
    <s v="WegehauptDigital"/>
    <s v="[S.l.]"/>
    <s v="empty"/>
    <s v="no"/>
  </r>
  <r>
    <x v="1151"/>
    <s v="Floericke, Kurt"/>
    <s v="Kinder- und Jugendbücher; Historische Drucke"/>
    <s v="Nister"/>
    <s v="monograph; text"/>
    <x v="1441"/>
    <x v="1438"/>
    <s v="http://resolver.staatsbibliothek-berlin.de/SBB0000D35B00000000"/>
    <s v="ger"/>
    <s v="1911"/>
    <s v="WegehauptDigital"/>
    <s v="Nürnberg"/>
    <s v="https://content.staatsbibliothek-berlin.de/dc/743858506.ocr.zip"/>
    <s v="yes"/>
  </r>
  <r>
    <x v="1152"/>
    <s v="Werther, Werner"/>
    <s v="Kinder- und Jugendbücher"/>
    <s v="Kröner"/>
    <s v="monograph; text"/>
    <x v="1442"/>
    <x v="1439"/>
    <s v="http://resolver.staatsbibliothek-berlin.de/SBB0000D5CE00000000"/>
    <s v="ger"/>
    <s v="1886"/>
    <s v="WegehauptDigital"/>
    <s v="Stuttgart"/>
    <s v="https://content.staatsbibliothek-berlin.de/dc/745133452.ocr.zip"/>
    <s v="yes"/>
  </r>
  <r>
    <x v="1153"/>
    <s v="Aspin, Jehoshaphat"/>
    <s v="Kinder- und Jugendbücher; Historische Drucke"/>
    <s v="Harrisis"/>
    <s v="monograph; text"/>
    <x v="1443"/>
    <x v="1440"/>
    <s v="http://resolver.staatsbibliothek-berlin.de/SBB000104DF00000000"/>
    <s v="eng"/>
    <s v="1832"/>
    <s v="WegehauptDigital"/>
    <s v="London"/>
    <s v="empty"/>
    <s v="no"/>
  </r>
  <r>
    <x v="1154"/>
    <s v="Hofmann, Ernst"/>
    <s v="Kinder- und Jugendbücher; Historische Drucke"/>
    <s v="Hoffmann"/>
    <s v="monograph; text"/>
    <x v="1444"/>
    <x v="1441"/>
    <s v="http://resolver.staatsbibliothek-berlin.de/SBB0000D22100000000"/>
    <s v="ger"/>
    <s v="1883"/>
    <s v="WegehauptDigital"/>
    <s v="Stuttgart"/>
    <s v="https://content.staatsbibliothek-berlin.de/dc/74256570X.ocr.zip"/>
    <s v="yes"/>
  </r>
  <r>
    <x v="1155"/>
    <m/>
    <s v="Kinder- und Jugendbücher; Historische Drucke"/>
    <s v="Weber"/>
    <s v="monograph; text"/>
    <x v="1445"/>
    <x v="1442"/>
    <s v="http://resolver.staatsbibliothek-berlin.de/SBB000104DB00000000"/>
    <s v="ger"/>
    <s v="1833"/>
    <s v="WegehauptDigital"/>
    <s v="Ronneburg"/>
    <s v="empty"/>
    <s v="no"/>
  </r>
  <r>
    <x v="1156"/>
    <s v="Reuter, Ferdinand; Stein, Christian Gottfried Daniel"/>
    <s v="Historische Drucke"/>
    <s v="Hinrichs [u.a.]"/>
    <s v="monograph; text"/>
    <x v="1446"/>
    <x v="1443"/>
    <s v="http://resolver.staatsbibliothek-berlin.de/SBB0000D85F00000000"/>
    <s v="ger"/>
    <s v="1839"/>
    <s v="WegehauptDigital"/>
    <s v="Leipzig"/>
    <s v="empty"/>
    <s v="no"/>
  </r>
  <r>
    <x v="1157"/>
    <s v="Teuchert, O."/>
    <s v="Kinder- und Jugendbücher"/>
    <s v="Strauch"/>
    <s v="monograph; text"/>
    <x v="1447"/>
    <x v="1444"/>
    <s v="http://resolver.staatsbibliothek-berlin.de/SBB0000D6B600000000"/>
    <s v="ger"/>
    <s v="1911"/>
    <s v="WegehauptDigital"/>
    <s v="Leipzig"/>
    <s v="https://content.staatsbibliothek-berlin.de/dc/745443915.ocr.zip"/>
    <s v="yes"/>
  </r>
  <r>
    <x v="1158"/>
    <s v="Hahn, Alban"/>
    <s v="Kinder- und Jugendbücher; Historische Drucke"/>
    <s v="Spamer"/>
    <s v="monograph; text"/>
    <x v="1448"/>
    <x v="1445"/>
    <s v="http://resolver.staatsbibliothek-berlin.de/SBB0000D78C00000000"/>
    <s v="ger"/>
    <s v="1909"/>
    <s v="WegehauptDigital"/>
    <s v="Leipzig"/>
    <s v="https://content.staatsbibliothek-berlin.de/dc/745865518.ocr.zip"/>
    <s v="yes"/>
  </r>
  <r>
    <x v="1159"/>
    <s v="Werner, Johann Adolph Ludwig"/>
    <s v="Kinder- und Jugendbücher"/>
    <s v="Katz"/>
    <s v="monograph; text"/>
    <x v="1449"/>
    <x v="1446"/>
    <s v="http://resolver.staatsbibliothek-berlin.de/SBB0001049000000000"/>
    <s v="ger"/>
    <s v="1852"/>
    <s v="WegehauptDigital"/>
    <s v="Dessau"/>
    <s v="https://content.staatsbibliothek-berlin.de/dc/770454720.ocr.zip"/>
    <s v="yes"/>
  </r>
  <r>
    <x v="1160"/>
    <s v="Klasing, Otto"/>
    <s v="Kinder- und Jugendbücher"/>
    <s v="Velhagen &amp; Klasing"/>
    <s v="monograph; text"/>
    <x v="1450"/>
    <x v="1447"/>
    <s v="http://resolver.staatsbibliothek-berlin.de/SBB0000D1DE00000000"/>
    <s v="ger"/>
    <s v="1890"/>
    <s v="WegehauptDigital"/>
    <s v="Bielefeld [u.a.]"/>
    <s v="https://content.staatsbibliothek-berlin.de/dc/74253507X.ocr.zip"/>
    <s v="yes"/>
  </r>
  <r>
    <x v="1161"/>
    <m/>
    <s v="Kinder- und Jugendbücher; Historische Drucke"/>
    <s v="Longman, Orme, and Co."/>
    <s v="monograph; text"/>
    <x v="1451"/>
    <x v="1448"/>
    <s v="http://resolver.staatsbibliothek-berlin.de/SBB000104E100000000"/>
    <s v="eng"/>
    <s v="1841"/>
    <s v="WegehauptDigital"/>
    <s v="London"/>
    <s v="empty"/>
    <s v="no"/>
  </r>
  <r>
    <x v="1162"/>
    <s v="Schneider, L."/>
    <s v="Kinder- und Jugendbücher; Historische Drucke"/>
    <s v="Stuhr"/>
    <s v="monograph; text"/>
    <x v="1452"/>
    <x v="1449"/>
    <s v="http://resolver.staatsbibliothek-berlin.de/SBB0001070000000000"/>
    <s v="ger"/>
    <s v="1844"/>
    <s v="WegehauptDigital"/>
    <s v="Berlin"/>
    <s v="empty"/>
    <s v="no"/>
  </r>
  <r>
    <x v="1163"/>
    <m/>
    <s v="Kinder- und Jugendbücher; Historische Drucke"/>
    <s v="Göpferdt"/>
    <s v="monograph; text"/>
    <x v="1453"/>
    <x v="1450"/>
    <s v="http://resolver.staatsbibliothek-berlin.de/SBB0000D8BD00000000"/>
    <s v="ger"/>
    <s v="1800"/>
    <s v="WegehauptDigital"/>
    <s v="Jena"/>
    <s v="empty"/>
    <s v="no"/>
  </r>
  <r>
    <x v="1164"/>
    <s v="Rau, Heribert"/>
    <s v="Kinder- und Jugendbücher"/>
    <s v="Chelius"/>
    <s v="monograph; text"/>
    <x v="1454"/>
    <x v="1451"/>
    <s v="http://resolver.staatsbibliothek-berlin.de/SBB000105AE00000000"/>
    <s v="ger"/>
    <s v="1855"/>
    <s v="WegehauptDigital"/>
    <s v="Stuttgart"/>
    <s v="https://content.staatsbibliothek-berlin.de/dc/770601154.ocr.zip"/>
    <s v="yes"/>
  </r>
  <r>
    <x v="1165"/>
    <s v="Leske, Marie"/>
    <s v="Kinder- und Jugendbücher"/>
    <s v="Spamer"/>
    <s v="monograph; text"/>
    <x v="1455"/>
    <x v="1452"/>
    <s v="http://resolver.staatsbibliothek-berlin.de/SBB0000D66500000000"/>
    <s v="ger"/>
    <s v="1884"/>
    <s v="WegehauptDigital"/>
    <s v="Leipzig; Berlin"/>
    <s v="https://content.staatsbibliothek-berlin.de/dc/745219993.ocr.zip"/>
    <s v="yes"/>
  </r>
  <r>
    <x v="1166"/>
    <s v="Böhner, August Nathanael"/>
    <s v="Kinder- und Jugendbücher"/>
    <s v="Hirt"/>
    <s v="monograph; text"/>
    <x v="1456"/>
    <x v="1453"/>
    <s v="http://resolver.staatsbibliothek-berlin.de/SBB0000CF0000000000"/>
    <s v="ger"/>
    <s v="1878"/>
    <s v="WegehauptDigital"/>
    <s v="Leipzig"/>
    <s v="https://content.staatsbibliothek-berlin.de/dc/741105748.ocr.zip"/>
    <s v="yes"/>
  </r>
  <r>
    <x v="1167"/>
    <s v="Kern, Maximilian"/>
    <s v="Kinder- und Jugendbücher"/>
    <s v="Union Dt. Verlagsges."/>
    <s v="monograph; text"/>
    <x v="1457"/>
    <x v="1454"/>
    <s v="http://resolver.staatsbibliothek-berlin.de/SBB0000D6C800000000"/>
    <s v="ger"/>
    <s v="1900"/>
    <s v="WegehauptDigital"/>
    <s v="Berlin [u.a.]; Stuttgart"/>
    <s v="https://content.staatsbibliothek-berlin.de/dc/745453376.ocr.zip"/>
    <s v="yes"/>
  </r>
  <r>
    <x v="1168"/>
    <s v="Schroll, W."/>
    <s v="Kinder- und Jugendbücher; Historische Drucke"/>
    <m/>
    <s v="monograph; text"/>
    <x v="1458"/>
    <x v="1455"/>
    <s v="http://resolver.staatsbibliothek-berlin.de/SBB0000E18E00000000"/>
    <s v="ger"/>
    <s v="1840"/>
    <s v="WegehauptDigital"/>
    <s v="[S.l.]"/>
    <s v="empty"/>
    <s v="no"/>
  </r>
  <r>
    <x v="1169"/>
    <s v="Hartmann, Angelika"/>
    <s v="Kinder- und Jugendbücher"/>
    <s v="Jaeger"/>
    <s v="monograph; text"/>
    <x v="1459"/>
    <x v="1456"/>
    <s v="http://resolver.staatsbibliothek-berlin.de/SBB0000D5B800000000"/>
    <s v="ger"/>
    <s v="1904"/>
    <s v="WegehauptDigital"/>
    <s v="Leipzig [u.a.]"/>
    <s v="https://content.staatsbibliothek-berlin.de/dc/745126405.ocr.zip"/>
    <s v="yes"/>
  </r>
  <r>
    <x v="1170"/>
    <s v="Dielitz, Theodor; Hosemann, Theodor"/>
    <s v="Kinder- und Jugendbücher"/>
    <s v="Winckelmann"/>
    <s v="monograph; text"/>
    <x v="1460"/>
    <x v="1457"/>
    <s v="http://resolver.staatsbibliothek-berlin.de/SBB00010AA700000000"/>
    <s v="ger"/>
    <s v="1853"/>
    <s v="WegehauptDigital"/>
    <s v="Berlin"/>
    <s v="https://content.staatsbibliothek-berlin.de/dc/771057520.ocr.zip"/>
    <s v="yes"/>
  </r>
  <r>
    <x v="1171"/>
    <s v="Clemens, Friedrich"/>
    <s v="Kinder- und Jugendbücher"/>
    <s v="Meissner"/>
    <s v="monograph; text"/>
    <x v="1461"/>
    <x v="1458"/>
    <s v="http://resolver.staatsbibliothek-berlin.de/SBB000103F900000000"/>
    <s v="ger"/>
    <s v="1856"/>
    <s v="WegehauptDigital"/>
    <s v="Hamburg"/>
    <s v="https://content.staatsbibliothek-berlin.de/dc/77029345X.ocr.zip"/>
    <s v="yes"/>
  </r>
  <r>
    <x v="1172"/>
    <s v="Hammer, Guido; Specht, F.; Hasse, E.; Grosse, Ernst"/>
    <s v="Kinder- und Jugendbücher"/>
    <s v="Douffet"/>
    <s v="monograph; text"/>
    <x v="1462"/>
    <x v="1459"/>
    <s v="http://resolver.staatsbibliothek-berlin.de/SBB0000D59800000000"/>
    <s v="ger"/>
    <s v="1877"/>
    <s v="WegehauptDigital"/>
    <s v="Leipzig"/>
    <s v="https://content.staatsbibliothek-berlin.de/dc/745115373.ocr.zip"/>
    <s v="yes"/>
  </r>
  <r>
    <x v="1173"/>
    <s v="Harvey, William; Weir, Harrison"/>
    <s v="Kinder- und Jugendbücher; Historische Drucke"/>
    <s v="Routledge"/>
    <s v="monograph; text"/>
    <x v="1463"/>
    <x v="1460"/>
    <s v="http://resolver.staatsbibliothek-berlin.de/SBB0000F2B900000000"/>
    <s v="eng"/>
    <s v="1855"/>
    <s v="WegehauptDigital"/>
    <s v="London; New York"/>
    <s v="https://content.staatsbibliothek-berlin.de/dc/767131002.ocr.zip"/>
    <s v="yes"/>
  </r>
  <r>
    <x v="1174"/>
    <s v="Wagner, Hermann"/>
    <s v="Kinder- und Jugendbücher"/>
    <s v="Spamer"/>
    <s v="monograph; text"/>
    <x v="1464"/>
    <x v="1461"/>
    <s v="http://resolver.staatsbibliothek-berlin.de/SBB0000D30000000000"/>
    <s v="ger"/>
    <s v="1894"/>
    <s v="WegehauptDigital"/>
    <s v="Leipzig"/>
    <s v="https://content.staatsbibliothek-berlin.de/dc/743639324.ocr.zip"/>
    <s v="yes"/>
  </r>
  <r>
    <x v="1175"/>
    <m/>
    <s v="Kinder- und Jugendbücher"/>
    <s v="Babcock"/>
    <s v="monograph; text"/>
    <x v="1465"/>
    <x v="1462"/>
    <s v="http://resolver.staatsbibliothek-berlin.de/SBB0001027400000000"/>
    <s v="eng"/>
    <s v="1840"/>
    <s v="WegehauptDigital"/>
    <s v="New Haven"/>
    <s v="empty"/>
    <s v="no"/>
  </r>
  <r>
    <x v="1176"/>
    <s v="Strässle, Franz; Fleischer, H.; Specht, Friedrich"/>
    <s v="Kinder- und Jugendbücher"/>
    <s v="Nitzschke &lt;Brettinger&gt;"/>
    <s v="monograph; text"/>
    <x v="1466"/>
    <x v="1463"/>
    <s v="http://resolver.staatsbibliothek-berlin.de/SBB0000D52300000000"/>
    <s v="ger"/>
    <s v="1905"/>
    <s v="WegehauptDigital"/>
    <s v="Stuttgart [u.a.]"/>
    <s v="https://content.staatsbibliothek-berlin.de/dc/744058287.ocr.zip"/>
    <s v="yes"/>
  </r>
  <r>
    <x v="1177"/>
    <s v="Comenius, Johann Amos; Gailer, Jacob Eberhard"/>
    <s v="Kinder- und Jugendbücher; Historische Drucke"/>
    <s v="Mäcken"/>
    <s v="monograph; text"/>
    <x v="1467"/>
    <x v="1464"/>
    <s v="http://resolver.staatsbibliothek-berlin.de/SBB0000F4F500000000"/>
    <s v="fre"/>
    <s v="1833"/>
    <s v="WegehauptDigital"/>
    <s v="Reutlingen"/>
    <s v="empty"/>
    <s v="no"/>
  </r>
  <r>
    <x v="1178"/>
    <m/>
    <s v="Kinder- und Jugendbücher; Historische Drucke"/>
    <s v="Union Dt. Verlagsges."/>
    <s v="monograph; text"/>
    <x v="1468"/>
    <x v="1465"/>
    <s v="http://resolver.staatsbibliothek-berlin.de/SBB0000D55100000000"/>
    <s v="ger"/>
    <s v="1905"/>
    <s v="WegehauptDigital"/>
    <s v="Stuttgart [u.a]"/>
    <s v="https://content.staatsbibliothek-berlin.de/dc/744084903.ocr.zip"/>
    <s v="yes"/>
  </r>
  <r>
    <x v="1179"/>
    <m/>
    <s v="Kinder- und Jugendbücher; Historische Drucke"/>
    <s v="Darton and Clark"/>
    <s v="monograph; text"/>
    <x v="1469"/>
    <x v="1466"/>
    <s v="http://resolver.staatsbibliothek-berlin.de/SBB0000E15D00000000"/>
    <s v="eng"/>
    <s v="1844"/>
    <s v="WegehauptDigital"/>
    <s v="London"/>
    <s v="empty"/>
    <s v="no"/>
  </r>
  <r>
    <x v="1180"/>
    <m/>
    <s v="Kinder- und Jugendbücher; Historische Drucke"/>
    <s v="Robins"/>
    <s v="monograph; text"/>
    <x v="1470"/>
    <x v="1467"/>
    <s v="http://resolver.staatsbibliothek-berlin.de/SBB0000E07000000000"/>
    <s v="eng"/>
    <s v="1822"/>
    <s v="WegehauptDigital"/>
    <s v="London"/>
    <s v="empty"/>
    <s v="no"/>
  </r>
  <r>
    <x v="1181"/>
    <s v="Kunze, C. L. A."/>
    <s v="Kinder- und Jugendbücher; Historische Drucke"/>
    <s v="Böhlau"/>
    <s v="monograph; text"/>
    <x v="1471"/>
    <x v="1468"/>
    <s v="http://resolver.staatsbibliothek-berlin.de/SBB0000F3BD00000000"/>
    <s v="ger"/>
    <s v="1866"/>
    <s v="WegehauptDigital"/>
    <s v="Weimar"/>
    <s v="https://content.staatsbibliothek-berlin.de/dc/767481801.ocr.zip"/>
    <s v="yes"/>
  </r>
  <r>
    <x v="1182"/>
    <s v="Rebau, Heinrich"/>
    <s v="Kinder- und Jugendbücher; Historische Drucke"/>
    <s v="Fleischhauer &amp; Spohn"/>
    <s v="monograph; text"/>
    <x v="1472"/>
    <x v="1469"/>
    <s v="http://resolver.staatsbibliothek-berlin.de/SBB0000E15800000000"/>
    <s v="ger"/>
    <s v="1844"/>
    <s v="WegehauptDigital"/>
    <s v="Reutlingen"/>
    <s v="empty"/>
    <s v="no"/>
  </r>
  <r>
    <x v="1183"/>
    <s v="Barth, Christian Gottlob; Hochstetter, Gottlob Ludwig"/>
    <s v="Kinder- und Jugendbücher; Historische Drucke"/>
    <s v="Verlags-Verein; Steinkopf"/>
    <s v="monograph; text"/>
    <x v="1473"/>
    <x v="1470"/>
    <s v="http://resolver.staatsbibliothek-berlin.de/SBB0000E64000000000"/>
    <s v="ger"/>
    <s v="1836"/>
    <s v="WegehauptDigital"/>
    <s v="Calw; Stuttgart"/>
    <s v="empty"/>
    <s v="no"/>
  </r>
  <r>
    <x v="1184"/>
    <s v="Riccous, ..."/>
    <s v="Kinder- und Jugendbücher; Historische Drucke"/>
    <s v="Berlin"/>
    <s v="monograph; text"/>
    <x v="1474"/>
    <x v="1471"/>
    <s v="http://resolver.staatsbibliothek-berlin.de/SBB00010A1400000000"/>
    <s v="ger"/>
    <s v="1830"/>
    <s v="WegehauptDigital"/>
    <s v="Paris"/>
    <s v="empty"/>
    <s v="no"/>
  </r>
  <r>
    <x v="1185"/>
    <s v="Rey, Jakob"/>
    <s v="Kinder- und Jugendbücher"/>
    <s v="Spamer"/>
    <s v="monograph; text"/>
    <x v="1475"/>
    <x v="1472"/>
    <s v="http://resolver.staatsbibliothek-berlin.de/SBB0000D21500000000"/>
    <s v="ger"/>
    <s v="1872"/>
    <s v="WegehauptDigital"/>
    <s v="Leipzig"/>
    <s v="https://content.staatsbibliothek-berlin.de/dc/742560392.ocr.zip"/>
    <s v="yes"/>
  </r>
  <r>
    <x v="1186"/>
    <s v="Leutemann, Heinrich"/>
    <s v="Kinder- und Jugendbücher"/>
    <s v="Löwensohn"/>
    <s v="monograph; text"/>
    <x v="1476"/>
    <x v="1473"/>
    <s v="http://resolver.staatsbibliothek-berlin.de/SBB0001036200000000"/>
    <s v="ger"/>
    <s v="1887"/>
    <s v="WegehauptDigital"/>
    <s v="Fürth"/>
    <s v="https://content.staatsbibliothek-berlin.de/dc/770185266.ocr.zip"/>
    <s v="yes"/>
  </r>
  <r>
    <x v="1187"/>
    <s v="Barth, Ernst; Niederley, W."/>
    <s v="Kinder- und Jugendbücher"/>
    <s v="Velhagen &amp; Klasing"/>
    <s v="monograph; text"/>
    <x v="1477"/>
    <x v="1474"/>
    <s v="http://resolver.staatsbibliothek-berlin.de/SBB0000D72900000000"/>
    <s v="ger"/>
    <s v="1888"/>
    <s v="WegehauptDigital"/>
    <s v="Bielefeld [u.a.]"/>
    <s v="https://content.staatsbibliothek-berlin.de/dc/745629482.ocr.zip"/>
    <s v="yes"/>
  </r>
  <r>
    <x v="1188"/>
    <s v="Flittner, Christian Gottfried"/>
    <s v="Kinder- und Jugendbücher"/>
    <s v="Societäts-Buchhandl."/>
    <s v="monograph; text"/>
    <x v="1478"/>
    <x v="1475"/>
    <s v="http://resolver.staatsbibliothek-berlin.de/SBB0001048600000000"/>
    <s v="ger"/>
    <s v="1816"/>
    <s v="WegehauptDigital"/>
    <s v="Berlin"/>
    <s v="empty"/>
    <s v="no"/>
  </r>
  <r>
    <x v="1189"/>
    <s v="Martin, Felix"/>
    <s v="Kinder- und Jugendbücher; Historische Drucke"/>
    <s v="Union Dt. Verl.Ges."/>
    <s v="monograph; text"/>
    <x v="1479"/>
    <x v="1476"/>
    <s v="http://resolver.staatsbibliothek-berlin.de/SBB0000D36200000000"/>
    <s v="ger"/>
    <s v="1900"/>
    <s v="WegehauptDigital"/>
    <s v="Stuttgart [u.a.]"/>
    <s v="https://content.staatsbibliothek-berlin.de/dc/743865138.ocr.zip"/>
    <s v="yes"/>
  </r>
  <r>
    <x v="1190"/>
    <s v="Teichmann, Ernst"/>
    <s v="Kinder- und Jugendbücher"/>
    <s v="Paetel"/>
    <s v="monograph; text"/>
    <x v="1480"/>
    <x v="1477"/>
    <s v="http://resolver.staatsbibliothek-berlin.de/SBB0000D38700000000"/>
    <s v="ger"/>
    <s v="1912"/>
    <s v="WegehauptDigital"/>
    <s v="Berlin-Wilmersdorf"/>
    <s v="https://content.staatsbibliothek-berlin.de/dc/743882660.ocr.zip"/>
    <s v="yes"/>
  </r>
  <r>
    <x v="1191"/>
    <s v="Ambros, Josef"/>
    <s v="Kinder- und Jugendbücher"/>
    <s v="Pichler"/>
    <s v="monograph; text"/>
    <x v="1481"/>
    <x v="1478"/>
    <s v="http://resolver.staatsbibliothek-berlin.de/SBB0000D64800000000"/>
    <s v="ger"/>
    <s v="1874"/>
    <s v="WegehauptDigital"/>
    <s v="Wien"/>
    <s v="https://content.staatsbibliothek-berlin.de/dc/745186688.ocr.zip"/>
    <s v="yes"/>
  </r>
  <r>
    <x v="546"/>
    <s v="Beumer, P. J."/>
    <s v="Kinder- und Jugendbücher"/>
    <s v="Bagel"/>
    <s v="monograph; text"/>
    <x v="1482"/>
    <x v="1479"/>
    <s v="http://resolver.staatsbibliothek-berlin.de/SBB0000D48E00000000"/>
    <s v="ger"/>
    <s v="1869"/>
    <s v="WegehauptDigital"/>
    <s v="Wesel"/>
    <s v="https://content.staatsbibliothek-berlin.de/dc/743953649.ocr.zip"/>
    <s v="yes"/>
  </r>
  <r>
    <x v="1192"/>
    <s v="Grünewald, Heinrich"/>
    <s v="Kinder- und Jugendbücher; Historische Drucke"/>
    <s v="Arnz"/>
    <s v="monograph; text"/>
    <x v="1483"/>
    <x v="1480"/>
    <s v="http://resolver.staatsbibliothek-berlin.de/SBB0000F48900000000"/>
    <s v="ger"/>
    <s v="1841"/>
    <s v="WegehauptDigital"/>
    <s v="Düsseldorf"/>
    <s v="empty"/>
    <s v="no"/>
  </r>
  <r>
    <x v="1193"/>
    <s v="Fechner, Gustav Theodor"/>
    <s v="Kinder- und Jugendbücher"/>
    <s v="Breitkopf &amp; Härtel"/>
    <s v="monograph; text"/>
    <x v="1484"/>
    <x v="1481"/>
    <s v="http://resolver.staatsbibliothek-berlin.de/SBB0000D7DC00000000"/>
    <s v="ger"/>
    <s v="1875"/>
    <s v="WegehauptDigital"/>
    <s v="Leipzig"/>
    <s v="https://content.staatsbibliothek-berlin.de/dc/746034024.ocr.zip"/>
    <s v="yes"/>
  </r>
  <r>
    <x v="1194"/>
    <s v="Bau, Alexander"/>
    <s v="Kinder- und Jugendbücher"/>
    <s v="Union Dt. Verlagsges."/>
    <s v="monograph; text"/>
    <x v="1485"/>
    <x v="1482"/>
    <s v="http://resolver.staatsbibliothek-berlin.de/SBB0000D2A300000000"/>
    <s v="ger"/>
    <s v="1910"/>
    <s v="WegehauptDigital"/>
    <s v="Berlin [u.a.]; Stuttgart"/>
    <s v="https://content.staatsbibliothek-berlin.de/dc/742705633.ocr.zip"/>
    <s v="yes"/>
  </r>
  <r>
    <x v="1195"/>
    <s v="Hosemann, Theodor; Sutermeister, Otto"/>
    <s v="Kinder- und Jugendbücher; Historische Drucke"/>
    <s v="Düms"/>
    <s v="monograph; text"/>
    <x v="1486"/>
    <x v="1483"/>
    <s v="http://resolver.staatsbibliothek-berlin.de/SBB0000D6FE00000000"/>
    <s v="ger"/>
    <s v="1870"/>
    <s v="WegehauptDigital"/>
    <s v="Wesel"/>
    <s v="https://content.staatsbibliothek-berlin.de/dc/745600301.ocr.zip"/>
    <s v="yes"/>
  </r>
  <r>
    <x v="1196"/>
    <m/>
    <s v="Kinder- und Jugendbücher; Historische Drucke"/>
    <s v="Voigt"/>
    <s v="monograph; text"/>
    <x v="1487"/>
    <x v="1484"/>
    <s v="http://resolver.staatsbibliothek-berlin.de/SBB0000F1B400000000"/>
    <s v="ger"/>
    <s v="1839"/>
    <s v="WegehauptDigital"/>
    <s v="Weimar"/>
    <s v="empty"/>
    <s v="no"/>
  </r>
  <r>
    <x v="1197"/>
    <s v="Günther, Hanns"/>
    <s v="Kinder- und Jugendbücher"/>
    <s v="Nister"/>
    <s v="monograph; text"/>
    <x v="1488"/>
    <x v="1485"/>
    <s v="http://resolver.staatsbibliothek-berlin.de/SBB0000D08200000000"/>
    <s v="ger"/>
    <s v="1912"/>
    <s v="WegehauptDigital"/>
    <s v="Nürnberg"/>
    <s v="https://content.staatsbibliothek-berlin.de/dc/742069184.ocr.zip"/>
    <s v="yes"/>
  </r>
  <r>
    <x v="1198"/>
    <s v="Busch, Wilhelm; Oberländer, Adolf; Harburger, E.; Diez, Wilhelm; Haider, Max; Reinhardt, Carl; Michels, Paul"/>
    <s v="Kinder- und Jugendbücher"/>
    <s v="Fiedler"/>
    <s v="monograph; text"/>
    <x v="1489"/>
    <x v="1486"/>
    <s v="http://resolver.staatsbibliothek-berlin.de/SBB0000D6EA00000000"/>
    <s v="ger"/>
    <s v="1912"/>
    <s v="WegehauptDigital"/>
    <s v="Leipzig"/>
    <s v="https://content.staatsbibliothek-berlin.de/dc/74559056X.ocr.zip"/>
    <s v="yes"/>
  </r>
  <r>
    <x v="1199"/>
    <s v="Buffon, Georges Louis Leclerc Cte de"/>
    <s v="Kinder- und Jugendbücher"/>
    <s v="Lefèvre"/>
    <s v="monograph; text"/>
    <x v="1490"/>
    <x v="1487"/>
    <s v="http://resolver.staatsbibliothek-berlin.de/SBB000102B300000000"/>
    <s v="fre"/>
    <s v="1859"/>
    <s v="WegehauptDigital"/>
    <s v="Paris"/>
    <s v="https://content.staatsbibliothek-berlin.de/dc/770087523.ocr.zip"/>
    <s v="yes"/>
  </r>
  <r>
    <x v="1200"/>
    <m/>
    <s v="Kinder- und Jugendbücher; Historische Drucke"/>
    <s v="Verl. der k.k. Schulbücher-Verschleiß-Administration"/>
    <s v="monograph; text"/>
    <x v="1491"/>
    <x v="1488"/>
    <s v="http://resolver.staatsbibliothek-berlin.de/SBB0000E56200000000"/>
    <s v="ger"/>
    <s v="1831"/>
    <s v="WegehauptDigital"/>
    <s v="Wien"/>
    <s v="empty"/>
    <s v="no"/>
  </r>
  <r>
    <x v="1201"/>
    <s v="Beeg, Marie"/>
    <s v="Kinder- und Jugendbücher; Historische Drucke"/>
    <s v="Haushalter"/>
    <s v="monograph; text"/>
    <x v="1492"/>
    <x v="1489"/>
    <s v="http://resolver.staatsbibliothek-berlin.de/SBB0000D6A000000000"/>
    <s v="ger"/>
    <s v="1897"/>
    <s v="WegehauptDigital"/>
    <s v="München"/>
    <s v="https://content.staatsbibliothek-berlin.de/dc/74528129X.ocr.zip"/>
    <s v="yes"/>
  </r>
  <r>
    <x v="1202"/>
    <s v="Toropov, A."/>
    <s v="Kinder- und Jugendbücher"/>
    <s v="Stupin"/>
    <s v="monograph; text"/>
    <x v="1493"/>
    <x v="1490"/>
    <s v="http://resolver.staatsbibliothek-berlin.de/SBB0000D5F100000000"/>
    <s v="rus"/>
    <s v="1912"/>
    <s v="WegehauptDigital"/>
    <s v="Moskva"/>
    <s v="https://content.staatsbibliothek-berlin.de/dc/745141803.ocr.zip"/>
    <s v="yes"/>
  </r>
  <r>
    <x v="1203"/>
    <s v="Schultheis, ...; Wrankmore, W. C.; Reichenbach, Anton B."/>
    <s v="Kinder- und Jugendbücher; Historische Drucke"/>
    <s v="Baumgärtner"/>
    <s v="monograph; text"/>
    <x v="1494"/>
    <x v="1491"/>
    <s v="http://resolver.staatsbibliothek-berlin.de/SBB0000EB3B00000000"/>
    <s v="ger"/>
    <s v="1847"/>
    <s v="WegehauptDigital"/>
    <s v="Leipzig"/>
    <s v="empty"/>
    <s v="no"/>
  </r>
  <r>
    <x v="1204"/>
    <m/>
    <s v="Kinder- und Jugendbücher; Historische Drucke"/>
    <s v="Nitzschke"/>
    <s v="monograph; text"/>
    <x v="1495"/>
    <x v="1492"/>
    <s v="http://resolver.staatsbibliothek-berlin.de/SBB0000D8DC00000000"/>
    <s v="ger"/>
    <s v="1853"/>
    <s v="WegehauptDigital"/>
    <s v="Schwäb. Hall"/>
    <s v="https://content.staatsbibliothek-berlin.de/dc/746350937.ocr.zip"/>
    <s v="yes"/>
  </r>
  <r>
    <x v="1205"/>
    <s v="Bertuch, Carl; Bertuch, Friedrich Justin; Funke, Carl Philipp"/>
    <s v="Kinder- und Jugendbücher; Historische Drucke"/>
    <s v="Industrie-Comptoir"/>
    <s v="volume; text"/>
    <x v="1496"/>
    <x v="1493"/>
    <s v="http://resolver.staatsbibliothek-berlin.de/SBB0000EE2300140000"/>
    <s v="ger"/>
    <s v="1827"/>
    <s v="WegehauptDigital"/>
    <s v="Weimar"/>
    <s v="empty"/>
    <s v="no"/>
  </r>
  <r>
    <x v="1206"/>
    <s v="Bertuch, Carl; Bertuch, Friedrich Justin; Funke, Carl Philipp"/>
    <s v="Kinder- und Jugendbücher; Historische Drucke"/>
    <s v="Industrie-Comptoir"/>
    <s v="volume; text"/>
    <x v="1497"/>
    <x v="1494"/>
    <s v="http://resolver.staatsbibliothek-berlin.de/SBB0000EE2300170000"/>
    <s v="ger"/>
    <s v="1798"/>
    <s v="WegehauptDigital"/>
    <s v="Weimar"/>
    <s v="empty"/>
    <s v="no"/>
  </r>
  <r>
    <x v="1207"/>
    <s v="Hofmann, Karl Friedrich"/>
    <s v="Kinder- und Jugendbücher; Historische Drucke"/>
    <s v="Schödel"/>
    <s v="volume; text"/>
    <x v="1498"/>
    <x v="1495"/>
    <s v="http://resolver.staatsbibliothek-berlin.de/SBB000106F500020000"/>
    <s v="ger"/>
    <s v="1805"/>
    <s v="WegehauptDigital"/>
    <s v="Leipzig"/>
    <s v="empty"/>
    <s v="no"/>
  </r>
  <r>
    <x v="1208"/>
    <m/>
    <s v="Kinder- und Jugendbücher"/>
    <s v="Marcilly Ainé]"/>
    <s v="volume; text"/>
    <x v="1499"/>
    <x v="1496"/>
    <s v="http://resolver.staatsbibliothek-berlin.de/SBB0001032F00000000"/>
    <s v="fre"/>
    <s v="1830"/>
    <s v="WegehauptDigital"/>
    <s v="[Paris"/>
    <s v="empty"/>
    <s v="no"/>
  </r>
  <r>
    <x v="1209"/>
    <s v="Klumpp, F. W."/>
    <s v="Kinder- und Jugendbücher; Historische Drucke"/>
    <s v="Schmidt &amp; Spring"/>
    <s v="volume; text"/>
    <x v="1500"/>
    <x v="1497"/>
    <s v="http://resolver.staatsbibliothek-berlin.de/SBB0000EF6000020000"/>
    <s v="ger"/>
    <s v="1854"/>
    <s v="WegehauptDigital"/>
    <s v="Stuttgart"/>
    <s v="https://content.staatsbibliothek-berlin.de/dc/770511236.ocr.zip"/>
    <s v="yes"/>
  </r>
  <r>
    <x v="1210"/>
    <s v="Montalegre, Johann Daniel; Pescheck, Christian"/>
    <s v="Kinder- und Jugendbücher; Historische Drucke"/>
    <s v="Schöps"/>
    <s v="volume; text"/>
    <x v="1501"/>
    <x v="1498"/>
    <s v="http://resolver.staatsbibliothek-berlin.de/SBB0000DD5C00010000"/>
    <s v="ger"/>
    <s v="1741"/>
    <s v="WegehauptDigital"/>
    <s v="Zittau"/>
    <s v="empty"/>
    <s v="no"/>
  </r>
  <r>
    <x v="1211"/>
    <s v="Funke, Carl Philipp"/>
    <s v="Kinder- und Jugendbücher; Historische Drucke"/>
    <s v="Herold"/>
    <s v="volume; text"/>
    <x v="1502"/>
    <x v="1499"/>
    <s v="http://resolver.staatsbibliothek-berlin.de/SBB0000F5AA00010000"/>
    <s v="ger"/>
    <s v="1818"/>
    <s v="WegehauptDigital"/>
    <s v="Hamburg"/>
    <s v="empty"/>
    <s v="no"/>
  </r>
  <r>
    <x v="1212"/>
    <s v="Schubert, Gotthilf Heinrich; Güll, ...; Döbereiner, ..."/>
    <s v="Kinder- und Jugendbücher; Historische Drucke"/>
    <s v="Balz"/>
    <s v="volume; text"/>
    <x v="1503"/>
    <x v="1500"/>
    <s v="http://resolver.staatsbibliothek-berlin.de/SBB0000F40000050000"/>
    <s v="ger"/>
    <s v="1840"/>
    <s v="WegehauptDigital"/>
    <s v="Stuttgart"/>
    <s v="empty"/>
    <s v="no"/>
  </r>
  <r>
    <x v="1213"/>
    <s v="Bertuch, Carl; Funke, Carl Philipp"/>
    <s v="Kinder- und Jugendbücher; Historische Drucke"/>
    <s v="Verl. des Großh. Sächs. pr. Landes-Industrie-Comptoirs"/>
    <s v="volume; text"/>
    <x v="1504"/>
    <x v="1501"/>
    <s v="http://resolver.staatsbibliothek-berlin.de/SBB0000EE2300190000"/>
    <s v="ger"/>
    <s v="1826"/>
    <s v="WegehauptDigital"/>
    <s v="Weimar"/>
    <s v="empty"/>
    <s v="no"/>
  </r>
  <r>
    <x v="1214"/>
    <s v="John, F."/>
    <s v="Kinder- und Jugendbücher"/>
    <s v="Selbstverl."/>
    <s v="volume; text"/>
    <x v="1505"/>
    <x v="1502"/>
    <s v="http://resolver.staatsbibliothek-berlin.de/SBB0000D4C700010000"/>
    <s v="ger"/>
    <s v="1902"/>
    <s v="WegehauptDigital"/>
    <s v="Hamburg-Wandsbek"/>
    <s v="https://content.staatsbibliothek-berlin.de/dc/743973380.ocr.zip"/>
    <s v="yes"/>
  </r>
  <r>
    <x v="716"/>
    <s v="Lausch, Ernst; Gehrts, Carl"/>
    <s v="Kinder- und Jugendbücher; Historische Drucke"/>
    <s v="Heinsius"/>
    <s v="volume; text"/>
    <x v="1506"/>
    <x v="1503"/>
    <s v="http://resolver.staatsbibliothek-berlin.de/SBB0000D6CE00010000"/>
    <s v="ger"/>
    <s v="1886"/>
    <s v="WegehauptDigital"/>
    <s v="Bremen"/>
    <s v="https://content.staatsbibliothek-berlin.de/dc/745457827.ocr.zip"/>
    <s v="yes"/>
  </r>
  <r>
    <x v="1211"/>
    <s v="Funke, Carl Philipp"/>
    <s v="Kinder- und Jugendbücher; Historische Drucke"/>
    <s v="Herold"/>
    <s v="volume; text"/>
    <x v="1507"/>
    <x v="1504"/>
    <s v="http://resolver.staatsbibliothek-berlin.de/SBB0000F5AA00020000"/>
    <s v="ger"/>
    <s v="1818"/>
    <s v="WegehauptDigital"/>
    <s v="Hamburg"/>
    <s v="empty"/>
    <s v="no"/>
  </r>
  <r>
    <x v="1215"/>
    <s v="Schatter, Julius"/>
    <s v="Kinder- und Jugendbücher; Historische Drucke"/>
    <s v="Heckenast"/>
    <s v="volume; text"/>
    <x v="1508"/>
    <x v="1505"/>
    <s v="http://resolver.staatsbibliothek-berlin.de/SBB0000EDC500020000"/>
    <s v="ger"/>
    <s v="1854"/>
    <s v="WegehauptDigital"/>
    <s v="Pest"/>
    <s v="https://content.staatsbibliothek-berlin.de/dc/757644252.ocr.zip"/>
    <s v="yes"/>
  </r>
  <r>
    <x v="1216"/>
    <s v="Bertuch, Carl; Bertuch, Friedrich Justin; Funke, Carl Philipp"/>
    <s v="Kinder- und Jugendbücher; Historische Drucke"/>
    <s v="Industrie-Comptoir"/>
    <s v="volume; text"/>
    <x v="1509"/>
    <x v="1506"/>
    <s v="http://resolver.staatsbibliothek-berlin.de/SBB0000EE23000C0000"/>
    <s v="ger"/>
    <s v="1810"/>
    <s v="WegehauptDigital"/>
    <s v="Weimar"/>
    <s v="empty"/>
    <s v="no"/>
  </r>
  <r>
    <x v="1217"/>
    <s v="Bertuch, Carl; Bertuch, Friedrich Justin; Funke, Carl Philipp"/>
    <s v="Kinder- und Jugendbücher; Historische Drucke"/>
    <s v="Industrie-Comptoir"/>
    <s v="volume; text"/>
    <x v="1510"/>
    <x v="1507"/>
    <s v="http://resolver.staatsbibliothek-berlin.de/SBB0000EE2300120000"/>
    <s v="ger"/>
    <s v="1821"/>
    <s v="WegehauptDigital"/>
    <s v="Weimar"/>
    <s v="empty"/>
    <s v="no"/>
  </r>
  <r>
    <x v="1218"/>
    <s v="Dietzsch, Karl Friedrich; Cunningham, Peter Miller"/>
    <s v="Kinder- und Jugendbücher"/>
    <s v="Kayser"/>
    <s v="volume; text"/>
    <x v="1511"/>
    <x v="1508"/>
    <s v="http://resolver.staatsbibliothek-berlin.de/SBB00010A6700020000"/>
    <s v="ger"/>
    <s v="1832"/>
    <s v="WegehauptDigital"/>
    <s v="Leipzig"/>
    <s v="empty"/>
    <s v="no"/>
  </r>
  <r>
    <x v="1219"/>
    <s v="Bertuch, Carl; Bertuch, Friedrich Justin; Funke, Carl Philipp"/>
    <s v="Kinder- und Jugendbücher; Historische Drucke"/>
    <s v="Industrie-Comptoir"/>
    <s v="volume; text"/>
    <x v="1512"/>
    <x v="1509"/>
    <s v="http://resolver.staatsbibliothek-berlin.de/SBB0000EE23000D0000"/>
    <s v="ger"/>
    <s v="1812"/>
    <s v="WegehauptDigital"/>
    <s v="Weimar"/>
    <s v="empty"/>
    <s v="no"/>
  </r>
  <r>
    <x v="1220"/>
    <s v="Pluche, Noël Antoine"/>
    <s v="Kinder- und Jugendbücher; Historische Drucke"/>
    <s v="Monath"/>
    <s v="volume; text"/>
    <x v="1513"/>
    <x v="1510"/>
    <s v="http://resolver.staatsbibliothek-berlin.de/SBB0002153400020000"/>
    <s v="ger"/>
    <s v="1755"/>
    <s v="WegehauptDigital"/>
    <s v="Wien; Nürnberg"/>
    <s v="empty"/>
    <s v="no"/>
  </r>
  <r>
    <x v="1221"/>
    <s v="Schneider, Emanuel; Gründler, ...; Choffin, David Etienne"/>
    <s v="Kinder- und Jugendbücher; Historische Drucke"/>
    <s v="Maison des Orphelins"/>
    <s v="volume; text"/>
    <x v="1514"/>
    <x v="1511"/>
    <s v="http://resolver.staatsbibliothek-berlin.de/SBB0000F40900030000"/>
    <s v="fre"/>
    <s v="1750"/>
    <s v="WegehauptDigital"/>
    <s v="Halle"/>
    <s v="empty"/>
    <s v="no"/>
  </r>
  <r>
    <x v="1222"/>
    <s v="Gravelot, H.; Launay, Nicolas; Raulin, Joseph"/>
    <s v="Kinder- und Jugendbücher; Historische Drucke"/>
    <s v="Merlin"/>
    <s v="volume; text"/>
    <x v="1515"/>
    <x v="1512"/>
    <s v="http://resolver.staatsbibliothek-berlin.de/SBB0000EC0A00010000"/>
    <s v="fre"/>
    <s v="1768"/>
    <s v="WegehauptDigital"/>
    <s v="Paris"/>
    <s v="empty"/>
    <s v="no"/>
  </r>
  <r>
    <x v="1223"/>
    <m/>
    <s v="Kinder- und Jugendbücher"/>
    <s v="Union Dt. Verlagsanst."/>
    <s v="volume; text"/>
    <x v="1516"/>
    <x v="1513"/>
    <s v="http://resolver.staatsbibliothek-berlin.de/SBB0000CF5900010000"/>
    <s v="ger"/>
    <s v="1902"/>
    <s v="WegehauptDigital"/>
    <s v="Berlin [u.a.]; Stuttgart"/>
    <s v="https://content.staatsbibliothek-berlin.de/dc/74122867X.ocr.zip"/>
    <s v="yes"/>
  </r>
  <r>
    <x v="1224"/>
    <s v="Campe, Joachim Heinrich"/>
    <s v="Kinder- und Jugendbücher"/>
    <s v="Schulbuchhandlung"/>
    <s v="volume; text"/>
    <x v="1517"/>
    <x v="1514"/>
    <s v="http://resolver.staatsbibliothek-berlin.de/SBB0001073E00020000"/>
    <s v="ger"/>
    <s v="1803"/>
    <s v="WegehauptDigital"/>
    <s v="Braunschweig"/>
    <s v="empty"/>
    <s v="no"/>
  </r>
  <r>
    <x v="1225"/>
    <s v="Blanchard, Pierre; Buffon, Georges Louis"/>
    <s v="Kinder- und Jugendbücher; Historische Drucke"/>
    <s v="Prieur"/>
    <s v="volume; text"/>
    <x v="1518"/>
    <x v="1515"/>
    <s v="http://resolver.staatsbibliothek-berlin.de/SBB0000F6C000010000"/>
    <s v="fre"/>
    <s v="1802"/>
    <s v="WegehauptDigital"/>
    <s v="Paris"/>
    <s v="empty"/>
    <s v="no"/>
  </r>
  <r>
    <x v="1226"/>
    <m/>
    <s v="Kinder- und Jugendbücher"/>
    <s v="Marcilly Ainé]"/>
    <s v="volume; text"/>
    <x v="1519"/>
    <x v="1516"/>
    <s v="http://resolver.staatsbibliothek-berlin.de/SBB0001032C00030000"/>
    <s v="fre"/>
    <s v="1830"/>
    <s v="WegehauptDigital"/>
    <s v="[Paris"/>
    <s v="empty"/>
    <s v="no"/>
  </r>
  <r>
    <x v="1227"/>
    <s v="Schatter, Julius"/>
    <s v="Kinder- und Jugendbücher; Historische Drucke"/>
    <s v="Heckenast"/>
    <s v="volume; text"/>
    <x v="1520"/>
    <x v="1517"/>
    <s v="http://resolver.staatsbibliothek-berlin.de/SBB0000EDC500010000"/>
    <s v="ger"/>
    <s v="1854"/>
    <s v="WegehauptDigital"/>
    <s v="Pesth"/>
    <s v="https://content.staatsbibliothek-berlin.de/dc/757644015.ocr.zip"/>
    <s v="yes"/>
  </r>
  <r>
    <x v="1228"/>
    <s v="Edler, ...; Berger, Ferdinand; Study, ...; Wilmsen, Friedrich Philipp"/>
    <s v="Kinder- und Jugendbücher; Historische Drucke"/>
    <s v="Amelang"/>
    <s v="volume; text"/>
    <x v="1521"/>
    <x v="1518"/>
    <s v="http://resolver.staatsbibliothek-berlin.de/SBB0000E57600010000"/>
    <s v="ger"/>
    <s v="1821"/>
    <s v="WegehauptDigital"/>
    <s v="Berlin"/>
    <s v="empty"/>
    <s v="no"/>
  </r>
  <r>
    <x v="1111"/>
    <s v="Smith, Thomas; Maradan, F.; Alyon, ..."/>
    <s v="Kinder- und Jugendbücher; Historische Drucke"/>
    <s v="Maradan"/>
    <s v="volume; text"/>
    <x v="1522"/>
    <x v="1519"/>
    <s v="http://resolver.staatsbibliothek-berlin.de/SBB0000E4E200050000"/>
    <s v="fre"/>
    <s v="1810"/>
    <s v="WegehauptDigital"/>
    <s v="Paris"/>
    <s v="empty"/>
    <s v="no"/>
  </r>
  <r>
    <x v="892"/>
    <s v="Simrock, Karl"/>
    <s v="Kinder- und Jugendbücher; Historische Drucke"/>
    <s v="Brönner"/>
    <s v="volume; text"/>
    <x v="1523"/>
    <x v="1520"/>
    <s v="http://resolver.staatsbibliothek-berlin.de/SBB0000F3B800030000"/>
    <s v="ger"/>
    <s v="1863"/>
    <s v="WegehauptDigital"/>
    <s v="Frankfurt a. M."/>
    <s v="https://content.staatsbibliothek-berlin.de/dc/76748018X.ocr.zip"/>
    <s v="yes"/>
  </r>
  <r>
    <x v="1212"/>
    <s v="Schubert, Gotthilf Heinrich; Heinrich, Ignaz; Wessenburg, ..."/>
    <s v="Kinder- und Jugendbücher; Historische Drucke"/>
    <s v="Balz"/>
    <s v="volume; text"/>
    <x v="1524"/>
    <x v="1521"/>
    <s v="http://resolver.staatsbibliothek-berlin.de/SBB0000F40000010000"/>
    <s v="ger"/>
    <s v="1834"/>
    <s v="WegehauptDigital"/>
    <s v="Stuttgart"/>
    <s v="empty"/>
    <s v="no"/>
  </r>
  <r>
    <x v="892"/>
    <s v="Simrock, Karl"/>
    <s v="Kinder- und Jugendbücher; Historische Drucke"/>
    <s v="Brönner"/>
    <s v="volume; text"/>
    <x v="1525"/>
    <x v="1522"/>
    <s v="http://resolver.staatsbibliothek-berlin.de/SBB0000F3B800020000"/>
    <s v="ger"/>
    <s v="1853"/>
    <s v="WegehauptDigital"/>
    <s v="Frankfurt a. M."/>
    <s v="https://content.staatsbibliothek-berlin.de/dc/767479823.ocr.zip"/>
    <s v="yes"/>
  </r>
  <r>
    <x v="1229"/>
    <s v="Schneider, Emanuel; Choffin, David Etienne"/>
    <s v="Kinder- und Jugendbücher; Historische Drucke"/>
    <s v="Maison des Orphelins"/>
    <s v="volume; text"/>
    <x v="1526"/>
    <x v="1523"/>
    <s v="http://resolver.staatsbibliothek-berlin.de/SBB0000F40900010000"/>
    <s v="fre"/>
    <s v="1749"/>
    <s v="WegehauptDigital"/>
    <s v="Halle"/>
    <s v="empty"/>
    <s v="no"/>
  </r>
  <r>
    <x v="1230"/>
    <s v="Bertuch, Carl; Bertuch, Friedrich Justin; Funke, Carl Philipp"/>
    <s v="Kinder- und Jugendbücher; Historische Drucke"/>
    <s v="Landes-Industrie-Comptoir"/>
    <s v="volume; text"/>
    <x v="1527"/>
    <x v="1524"/>
    <s v="http://resolver.staatsbibliothek-berlin.de/SBB0000EE2300180000"/>
    <s v="ger"/>
    <s v="1810"/>
    <s v="WegehauptDigital"/>
    <s v="Weimar"/>
    <s v="empty"/>
    <s v="no"/>
  </r>
  <r>
    <x v="1231"/>
    <s v="Hoepfner, Adolf Friedrich"/>
    <s v="Kinder- und Jugendbücher; Historische Drucke"/>
    <s v="Wittekindt"/>
    <s v="volume; text"/>
    <x v="1528"/>
    <x v="1525"/>
    <s v="http://resolver.staatsbibliothek-berlin.de/SBB0000EA6100010000"/>
    <s v="ger"/>
    <s v="1804"/>
    <s v="WegehauptDigital"/>
    <s v="Eisenach"/>
    <s v="empty"/>
    <s v="no"/>
  </r>
  <r>
    <x v="1232"/>
    <s v="Richter, Friedrich"/>
    <s v="Kinder- und Jugendbücher; Historische Drucke"/>
    <s v="Falckenberg"/>
    <s v="volume; text"/>
    <x v="1529"/>
    <x v="1526"/>
    <s v="http://resolver.staatsbibliothek-berlin.de/SBB0000EE8700010000"/>
    <s v="ger"/>
    <s v="1848"/>
    <s v="WegehauptDigital"/>
    <s v="Magdeburg"/>
    <s v="empty"/>
    <s v="no"/>
  </r>
  <r>
    <x v="96"/>
    <s v="Kauffmann, E. F."/>
    <s v="Kinder- und Jugendbücher"/>
    <m/>
    <s v="volume; text"/>
    <x v="1530"/>
    <x v="1527"/>
    <s v="http://resolver.staatsbibliothek-berlin.de/SBB000102BF00010000"/>
    <s v="ger"/>
    <s v="1841"/>
    <s v="WegehauptDigital"/>
    <m/>
    <s v="empty"/>
    <s v="no"/>
  </r>
  <r>
    <x v="1212"/>
    <s v="Schubert, Gotthilf H.; Barth, M.; Eisenbach, M."/>
    <s v="Kinder- und Jugendbücher; Historische Drucke"/>
    <s v="Balz"/>
    <s v="volume; text"/>
    <x v="1531"/>
    <x v="1528"/>
    <s v="http://resolver.staatsbibliothek-berlin.de/SBB0000F40000020000"/>
    <s v="ger"/>
    <s v="1835"/>
    <s v="WegehauptDigital"/>
    <s v="Stuttgart"/>
    <s v="empty"/>
    <s v="no"/>
  </r>
  <r>
    <x v="716"/>
    <s v="Lausch, Ernst; Gehrts, C."/>
    <s v="Kinder- und Jugendbücher"/>
    <s v="Heinsius"/>
    <s v="volume; text"/>
    <x v="1532"/>
    <x v="1529"/>
    <s v="http://resolver.staatsbibliothek-berlin.de/SBB0000D6CE00030000"/>
    <s v="ger"/>
    <s v="1887"/>
    <s v="WegehauptDigital"/>
    <s v="Bremen"/>
    <s v="https://content.staatsbibliothek-berlin.de/dc/745819265.ocr.zip"/>
    <s v="yes"/>
  </r>
  <r>
    <x v="1233"/>
    <m/>
    <s v="Kinder- und Jugendbücher"/>
    <s v="Marcilly Ainé]"/>
    <s v="volume; text"/>
    <x v="1533"/>
    <x v="1530"/>
    <s v="http://resolver.staatsbibliothek-berlin.de/SBB0001032C00040000"/>
    <s v="fre"/>
    <s v="1830"/>
    <s v="WegehauptDigital"/>
    <s v="[Paris"/>
    <s v="empty"/>
    <s v="no"/>
  </r>
  <r>
    <x v="1234"/>
    <s v="Pluche, Noël Antoine"/>
    <s v="Kinder- und Jugendbücher; Historische Drucke"/>
    <s v="Monath"/>
    <s v="volume; text"/>
    <x v="1534"/>
    <x v="1531"/>
    <s v="http://resolver.staatsbibliothek-berlin.de/SBB0000EBBA00030000"/>
    <s v="ger"/>
    <s v="1747"/>
    <s v="WegehauptDigital"/>
    <s v="Nürnberg; Wien"/>
    <s v="empty"/>
    <s v="no"/>
  </r>
  <r>
    <x v="1235"/>
    <m/>
    <s v="Kinder- und Jugendbücher"/>
    <s v="Bieling"/>
    <s v="volume; text"/>
    <x v="1535"/>
    <x v="1532"/>
    <s v="http://resolver.staatsbibliothek-berlin.de/SBB000155E000010000"/>
    <s v="ger"/>
    <s v="1810"/>
    <s v="WegehauptDigital"/>
    <s v="Nürnberg"/>
    <s v="empty"/>
    <s v="no"/>
  </r>
  <r>
    <x v="1236"/>
    <s v="Bertuch, Carl; Bertuch, Friedrich Justin; Funke, Carl Philipp"/>
    <s v="Kinder- und Jugendbücher; Historische Drucke"/>
    <s v="Industrie-Comptoir"/>
    <s v="volume; text"/>
    <x v="1536"/>
    <x v="1533"/>
    <s v="http://resolver.staatsbibliothek-berlin.de/SBB0000EE2300100000"/>
    <s v="ger"/>
    <s v="1816"/>
    <s v="WegehauptDigital"/>
    <s v="Weimar"/>
    <s v="empty"/>
    <s v="no"/>
  </r>
  <r>
    <x v="1223"/>
    <m/>
    <s v="Kinder- und Jugendbücher"/>
    <s v="Union Dt. Verlagsanst."/>
    <s v="volume; text"/>
    <x v="1537"/>
    <x v="1534"/>
    <s v="http://resolver.staatsbibliothek-berlin.de/SBB0000CF5900020000"/>
    <s v="ger"/>
    <s v="1899"/>
    <s v="WegehauptDigital"/>
    <s v="Stuttgart; Berlin [u.a.]"/>
    <s v="https://content.staatsbibliothek-berlin.de/dc/741230674.ocr.zip"/>
    <s v="yes"/>
  </r>
  <r>
    <x v="1237"/>
    <s v="Jauffret, Louis François"/>
    <s v="Kinder- und Jugendbücher; Historische Drucke"/>
    <s v="Sander"/>
    <s v="volume; text"/>
    <x v="1538"/>
    <x v="1535"/>
    <s v="http://resolver.staatsbibliothek-berlin.de/SBB0000EF7700010000"/>
    <s v="fre"/>
    <s v="1800"/>
    <s v="WegehauptDigital"/>
    <s v="Berlin"/>
    <s v="empty"/>
    <s v="no"/>
  </r>
  <r>
    <x v="1238"/>
    <m/>
    <s v="Kinder- und Jugendbücher; Historische Drucke"/>
    <s v="Campe"/>
    <s v="volume; text"/>
    <x v="1539"/>
    <x v="1536"/>
    <s v="http://resolver.staatsbibliothek-berlin.de/SBB0000F6AB00010000"/>
    <s v="ger"/>
    <s v="1819"/>
    <s v="WegehauptDigital"/>
    <s v="Nürnberg"/>
    <s v="empty"/>
    <s v="no"/>
  </r>
  <r>
    <x v="1239"/>
    <s v="Blanchard, Pierre; Buffon, Georges Louis"/>
    <s v="Kinder- und Jugendbücher; Historische Drucke"/>
    <s v="Prieur"/>
    <s v="volume; text"/>
    <x v="1540"/>
    <x v="1537"/>
    <s v="http://resolver.staatsbibliothek-berlin.de/SBB0000F6C000020000"/>
    <s v="fre"/>
    <s v="1802"/>
    <s v="WegehauptDigital"/>
    <s v="Paris"/>
    <s v="empty"/>
    <s v="no"/>
  </r>
  <r>
    <x v="1240"/>
    <s v="Pluche, Noël Antoine"/>
    <s v="Kinder- und Jugendbücher; Historische Drucke"/>
    <s v="Monath"/>
    <s v="volume; text"/>
    <x v="1541"/>
    <x v="1538"/>
    <s v="http://resolver.staatsbibliothek-berlin.de/SBB0000EBBA00050000"/>
    <s v="ger"/>
    <s v="1749"/>
    <s v="WegehauptDigital"/>
    <s v="Wien [u.a.]"/>
    <s v="empty"/>
    <s v="no"/>
  </r>
  <r>
    <x v="1241"/>
    <s v="Bertuch, Carl; Bertuch, Friedrich Justin; Funke, Carl Philipp"/>
    <s v="Kinder- und Jugendbücher; Historische Drucke"/>
    <s v="Industrie-Comptoir"/>
    <s v="volume; text"/>
    <x v="1542"/>
    <x v="1539"/>
    <s v="http://resolver.staatsbibliothek-berlin.de/SBB0000EE2300150000"/>
    <s v="ger"/>
    <s v="1830"/>
    <s v="WegehauptDigital"/>
    <s v="Weimar"/>
    <s v="empty"/>
    <s v="no"/>
  </r>
  <r>
    <x v="1242"/>
    <m/>
    <s v="Kinder- und Jugendbücher"/>
    <s v="Marcilly Ainé"/>
    <s v="volume; text"/>
    <x v="1543"/>
    <x v="1540"/>
    <s v="http://resolver.staatsbibliothek-berlin.de/SBB0001032C00010000"/>
    <s v="fre"/>
    <s v="1830"/>
    <s v="WegehauptDigital"/>
    <s v="Paris"/>
    <s v="empty"/>
    <s v="no"/>
  </r>
  <r>
    <x v="1224"/>
    <s v="Campe, Joachim Heinrich"/>
    <s v="Kinder- und Jugendbücher"/>
    <s v="Schulbuchhandlung"/>
    <s v="volume; text"/>
    <x v="1544"/>
    <x v="1541"/>
    <s v="http://resolver.staatsbibliothek-berlin.de/SBB0001073E00010000"/>
    <s v="ger"/>
    <s v="1803"/>
    <s v="WegehauptDigital"/>
    <s v="Braunschweig"/>
    <s v="empty"/>
    <s v="no"/>
  </r>
  <r>
    <x v="1243"/>
    <s v="Kübler, Karl; Zeller, G. H."/>
    <s v="Kinder- und Jugendbücher"/>
    <s v="Steinkopf"/>
    <s v="volume; text"/>
    <x v="1545"/>
    <x v="1542"/>
    <s v="http://resolver.staatsbibliothek-berlin.de/SBB000105A600000000"/>
    <s v="ger"/>
    <s v="1865"/>
    <s v="WegehauptDigital"/>
    <s v="Stuttgart"/>
    <s v="https://content.staatsbibliothek-berlin.de/dc/770597203.ocr.zip"/>
    <s v="yes"/>
  </r>
  <r>
    <x v="1244"/>
    <s v="Kübler, Karl; Zeller, G. H."/>
    <s v="Kinder- und Jugendbücher"/>
    <s v="Steinkopf"/>
    <s v="volume; text"/>
    <x v="1546"/>
    <x v="1543"/>
    <s v="http://resolver.staatsbibliothek-berlin.de/SBB000105A500010000"/>
    <s v="ger"/>
    <s v="1865"/>
    <s v="WegehauptDigital"/>
    <s v="Stuttgart"/>
    <s v="https://content.staatsbibliothek-berlin.de/dc/77059865X.ocr.zip"/>
    <s v="yes"/>
  </r>
  <r>
    <x v="381"/>
    <s v="Weiss, Wilhelm"/>
    <s v="Kinder- und Jugendbücher"/>
    <s v="Kränzle"/>
    <s v="volume; text"/>
    <x v="1547"/>
    <x v="1544"/>
    <s v="http://resolver.staatsbibliothek-berlin.de/SBB000104A900010000"/>
    <s v="ger"/>
    <s v="1859"/>
    <s v="WegehauptDigital"/>
    <s v="Dillingen"/>
    <s v="https://content.staatsbibliothek-berlin.de/dc/770467083.ocr.zip"/>
    <s v="yes"/>
  </r>
  <r>
    <x v="1245"/>
    <s v="Hirschmann, ...; Macartney, ..."/>
    <s v="Kinder- und Jugendbücher"/>
    <s v="Oehmigke"/>
    <s v="volume; text"/>
    <x v="1548"/>
    <x v="1545"/>
    <s v="http://resolver.staatsbibliothek-berlin.de/SBB000155A300020000"/>
    <s v="ger"/>
    <s v="1801"/>
    <s v="WegehauptDigital"/>
    <s v="Berlin"/>
    <s v="empty"/>
    <s v="no"/>
  </r>
  <r>
    <x v="1246"/>
    <s v="Pescheck, Christian"/>
    <s v="Kinder- und Jugendbücher; Historische Drucke"/>
    <s v="Schöps"/>
    <s v="volume; text"/>
    <x v="1549"/>
    <x v="1546"/>
    <s v="http://resolver.staatsbibliothek-berlin.de/SBB0000DD6100010000"/>
    <s v="ger"/>
    <s v="1742"/>
    <s v="WegehauptDigital"/>
    <s v="Leipzig; Zittau"/>
    <s v="empty"/>
    <s v="no"/>
  </r>
  <r>
    <x v="1229"/>
    <s v="Schneider, Emanuel; Choffin, David Etienne"/>
    <s v="Kinder- und Jugendbücher; Historische Drucke"/>
    <s v="Maison des Orphelins"/>
    <s v="volume; text"/>
    <x v="1550"/>
    <x v="1547"/>
    <s v="http://resolver.staatsbibliothek-berlin.de/SBB0000F40900020000"/>
    <s v="fre"/>
    <s v="1750"/>
    <s v="WegehauptDigital"/>
    <s v="Halle"/>
    <s v="empty"/>
    <s v="no"/>
  </r>
  <r>
    <x v="1247"/>
    <s v="Bertuch, Carl; Bertuch, Friedrich Justin; Funke, Carl Philipp"/>
    <s v="Kinder- und Jugendbücher; Historische Drucke"/>
    <s v="Verl. des Großh. Sächs. pr. Landes-Industrie-Comptoirs"/>
    <s v="volume; text"/>
    <x v="1551"/>
    <x v="1548"/>
    <s v="http://resolver.staatsbibliothek-berlin.de/SBB0000EE2300070000"/>
    <s v="ger"/>
    <s v="1804"/>
    <s v="WegehauptDigital"/>
    <s v="Weimar"/>
    <s v="empty"/>
    <s v="no"/>
  </r>
  <r>
    <x v="1248"/>
    <s v="Pluche, Noël Antoine"/>
    <s v="Kinder- und Jugendbücher; Historische Drucke"/>
    <s v="Monath"/>
    <s v="volume; text"/>
    <x v="1552"/>
    <x v="1549"/>
    <s v="http://resolver.staatsbibliothek-berlin.de/SBB0000EBBA00020000"/>
    <s v="ger"/>
    <s v="1746"/>
    <s v="WegehauptDigital"/>
    <s v="Nürnberg; Wien"/>
    <s v="empty"/>
    <s v="no"/>
  </r>
  <r>
    <x v="1249"/>
    <s v="Bertuch, Carl; Bertuch, Friedrich Justin; Funke, Carl Philipp"/>
    <s v="Kinder- und Jugendbücher; Historische Drucke"/>
    <s v="Industrie-Comptoir"/>
    <s v="volume; text"/>
    <x v="1553"/>
    <x v="1550"/>
    <s v="http://resolver.staatsbibliothek-berlin.de/SBB0000EE2300020000"/>
    <s v="ger"/>
    <s v="1798"/>
    <s v="WegehauptDigital"/>
    <s v="Weimar"/>
    <s v="empty"/>
    <s v="no"/>
  </r>
  <r>
    <x v="1214"/>
    <s v="John, F."/>
    <s v="Kinder- und Jugendbücher"/>
    <s v="Selbstverl."/>
    <s v="volume; text"/>
    <x v="1554"/>
    <x v="1551"/>
    <s v="http://resolver.staatsbibliothek-berlin.de/SBB0000D4C700020000"/>
    <s v="ger"/>
    <s v="1902"/>
    <s v="WegehauptDigital"/>
    <s v="Hamburg-Wandsbek"/>
    <s v="https://content.staatsbibliothek-berlin.de/dc/743975073.ocr.zip"/>
    <s v="yes"/>
  </r>
  <r>
    <x v="1250"/>
    <s v="Bertuch, Carl; Bertuch, Friedrich Justin; Funke, Carl Philipp"/>
    <s v="Kinder- und Jugendbücher; Historische Drucke"/>
    <s v="Industrie-Comptoir"/>
    <s v="volume; text"/>
    <x v="1555"/>
    <x v="1552"/>
    <s v="http://resolver.staatsbibliothek-berlin.de/SBB0000EE23000A0000"/>
    <s v="ger"/>
    <s v="1807"/>
    <s v="WegehauptDigital"/>
    <s v="Weimar"/>
    <s v="empty"/>
    <s v="no"/>
  </r>
  <r>
    <x v="1251"/>
    <s v="Pluche, Noël Antoine"/>
    <s v="Kinder- und Jugendbücher; Historische Drucke"/>
    <s v="Monath"/>
    <s v="volume; text"/>
    <x v="1556"/>
    <x v="1553"/>
    <s v="http://resolver.staatsbibliothek-berlin.de/SBB0002153400010000"/>
    <s v="ger"/>
    <s v="1754"/>
    <s v="WegehauptDigital"/>
    <s v="Nürnberg; Wien"/>
    <s v="empty"/>
    <s v="no"/>
  </r>
  <r>
    <x v="1212"/>
    <s v="Schubert, Gotthilf Heinrich; Döbereiner, ...; Wessenburg, ..."/>
    <s v="Kinder- und Jugendbücher; Historische Drucke"/>
    <s v="Balz"/>
    <s v="volume; text"/>
    <x v="1557"/>
    <x v="1554"/>
    <s v="http://resolver.staatsbibliothek-berlin.de/SBB0000F40000030000"/>
    <s v="ger"/>
    <s v="1837"/>
    <s v="WegehauptDigital"/>
    <s v="Stuttgart"/>
    <s v="empty"/>
    <s v="no"/>
  </r>
  <r>
    <x v="1237"/>
    <s v="Jauffret, Louis François"/>
    <s v="Kinder- und Jugendbücher; Historische Drucke"/>
    <s v="Sander"/>
    <s v="volume; text"/>
    <x v="1558"/>
    <x v="1555"/>
    <s v="http://resolver.staatsbibliothek-berlin.de/SBB0000EF7700020000"/>
    <s v="fre"/>
    <s v="1800"/>
    <s v="WegehauptDigital"/>
    <s v="Berlin"/>
    <s v="empty"/>
    <s v="no"/>
  </r>
  <r>
    <x v="1252"/>
    <s v="Grube, August Wilhelm"/>
    <s v="Kinder- und Jugendbücher; Historische Drucke"/>
    <s v="Steinkopf"/>
    <s v="volume; text"/>
    <x v="1559"/>
    <x v="1556"/>
    <s v="http://resolver.staatsbibliothek-berlin.de/SBB0000D32A00010000"/>
    <s v="ger"/>
    <s v="1876"/>
    <s v="WegehauptDigital"/>
    <s v="Stuttgart"/>
    <s v="https://content.staatsbibliothek-berlin.de/dc/743689674.ocr.zip"/>
    <s v="yes"/>
  </r>
  <r>
    <x v="1253"/>
    <s v="Pluche, Noël Antoine"/>
    <s v="Kinder- und Jugendbücher; Historische Drucke"/>
    <s v="Monath"/>
    <s v="volume; text"/>
    <x v="1560"/>
    <x v="1557"/>
    <s v="http://resolver.staatsbibliothek-berlin.de/SBB0000EBBA00060000"/>
    <s v="ger"/>
    <s v="1750"/>
    <s v="WegehauptDigital"/>
    <s v="Wien; Nürnberg"/>
    <s v="empty"/>
    <s v="no"/>
  </r>
  <r>
    <x v="1254"/>
    <s v="Bertuch, Carl; Bertuch, Friedrich Justin; Funke, Carl Philipp"/>
    <s v="Kinder- und Jugendbücher; Historische Drucke"/>
    <s v="Industrie-Comptoir"/>
    <s v="volume; text"/>
    <x v="1561"/>
    <x v="1558"/>
    <s v="http://resolver.staatsbibliothek-berlin.de/SBB0000EE2300090000"/>
    <s v="ger"/>
    <s v="1806"/>
    <s v="WegehauptDigital"/>
    <s v="Weimar"/>
    <s v="empty"/>
    <s v="no"/>
  </r>
  <r>
    <x v="1255"/>
    <s v="Bertuch, Carl; Bertuch, Friedrich Justin; Funke, Carl Philipp"/>
    <s v="Kinder- und Jugendbücher; Historische Drucke"/>
    <s v="Industrie-Comptoir"/>
    <s v="volume; text"/>
    <x v="1562"/>
    <x v="1559"/>
    <s v="http://resolver.staatsbibliothek-berlin.de/SBB0000EE23000F0000"/>
    <s v="ger"/>
    <s v="1815"/>
    <s v="WegehauptDigital"/>
    <s v="Weimar"/>
    <s v="empty"/>
    <s v="no"/>
  </r>
  <r>
    <x v="1256"/>
    <s v="Bertuch, Carl; Bertuch, Friedrich Justin; Funke, Carl Philipp"/>
    <s v="Kinder- und Jugendbücher; Historische Drucke"/>
    <s v="Industrie-Comptoir"/>
    <s v="volume; text"/>
    <x v="1563"/>
    <x v="1560"/>
    <s v="http://resolver.staatsbibliothek-berlin.de/SBB0000EE23000B0000"/>
    <s v="ger"/>
    <s v="1809"/>
    <s v="WegehauptDigital"/>
    <s v="Weimar"/>
    <s v="empty"/>
    <s v="no"/>
  </r>
  <r>
    <x v="1209"/>
    <s v="Klumpp, F. W."/>
    <s v="Kinder- und Jugendbücher; Historische Drucke"/>
    <s v="Schmidt &amp; Spring"/>
    <s v="volume; text"/>
    <x v="1564"/>
    <x v="1561"/>
    <s v="http://resolver.staatsbibliothek-berlin.de/SBB0000EF6000010000"/>
    <s v="ger"/>
    <s v="1854"/>
    <s v="WegehauptDigital"/>
    <s v="Stuttgart"/>
    <s v="https://content.staatsbibliothek-berlin.de/dc/766435555.ocr.zip"/>
    <s v="yes"/>
  </r>
  <r>
    <x v="96"/>
    <s v="Kauffmann, E. F."/>
    <s v="Kinder- und Jugendbücher"/>
    <m/>
    <s v="volume; text"/>
    <x v="1565"/>
    <x v="1562"/>
    <s v="http://resolver.staatsbibliothek-berlin.de/SBB000102BF00030000"/>
    <s v="ger"/>
    <s v="1841"/>
    <s v="WegehauptDigital"/>
    <m/>
    <s v="empty"/>
    <s v="no"/>
  </r>
  <r>
    <x v="1257"/>
    <s v="Dietzsch, Karl Friedrich; Parry, William Edward; Beechey, Frederick William"/>
    <s v="Kinder- und Jugendbücher"/>
    <s v="Kayser"/>
    <s v="volume; text"/>
    <x v="1566"/>
    <x v="1563"/>
    <s v="http://resolver.staatsbibliothek-berlin.de/SBB00010A6700010000"/>
    <s v="ger"/>
    <s v="1832"/>
    <s v="WegehauptDigital"/>
    <s v="Leipzig"/>
    <s v="empty"/>
    <s v="no"/>
  </r>
  <r>
    <x v="1212"/>
    <s v="Schubert, Gotthilf Heinrich; Wessenburg, ...; Döbereiner, ..."/>
    <s v="Kinder- und Jugendbücher; Historische Drucke"/>
    <s v="Balz"/>
    <s v="volume; text"/>
    <x v="1567"/>
    <x v="1564"/>
    <s v="http://resolver.staatsbibliothek-berlin.de/SBB0000F40000040000"/>
    <s v="ger"/>
    <s v="1838"/>
    <s v="WegehauptDigital"/>
    <s v="Stuttgart"/>
    <s v="empty"/>
    <s v="no"/>
  </r>
  <r>
    <x v="1258"/>
    <s v="Wilmsen, Friedrich Philipp; Denzler, R.; Löhr, Johann Andreas Christian"/>
    <s v="Kinder- und Jugendbücher; Historische Drucke"/>
    <s v="Fleischer"/>
    <s v="volume; text"/>
    <x v="1568"/>
    <x v="1565"/>
    <s v="http://resolver.staatsbibliothek-berlin.de/SBB0000D86300010000"/>
    <s v="ger"/>
    <s v="1831"/>
    <s v="WegehauptDigital"/>
    <s v="Leipzig"/>
    <s v="empty"/>
    <s v="no"/>
  </r>
  <r>
    <x v="1259"/>
    <m/>
    <s v="Kinder- und Jugendbücher"/>
    <s v="Marcilly Ainé]"/>
    <s v="volume; text"/>
    <x v="1569"/>
    <x v="1566"/>
    <s v="http://resolver.staatsbibliothek-berlin.de/SBB0001032C00050000"/>
    <s v="fre"/>
    <s v="1830"/>
    <s v="WegehauptDigital"/>
    <s v="[Paris"/>
    <s v="empty"/>
    <s v="no"/>
  </r>
  <r>
    <x v="1260"/>
    <s v="Seidel, Erasmus"/>
    <s v="Kinder- und Jugendbücher; Historische Drucke"/>
    <s v="Calvesch"/>
    <s v="volume; text"/>
    <x v="1570"/>
    <x v="1567"/>
    <s v="http://resolver.staatsbibliothek-berlin.de/SBB0001098C00010000"/>
    <s v="ger"/>
    <s v="1808"/>
    <s v="WegehauptDigital"/>
    <s v="Prag"/>
    <s v="empty"/>
    <s v="no"/>
  </r>
  <r>
    <x v="1261"/>
    <s v="Krüger, Johann Friedrich"/>
    <s v="Kinder- und Jugendbücher; Historische Drucke"/>
    <s v="Basse"/>
    <s v="volume; text"/>
    <x v="1571"/>
    <x v="1568"/>
    <s v="http://resolver.staatsbibliothek-berlin.de/SBB0000EA9E00010000"/>
    <s v="ger"/>
    <s v="1832"/>
    <s v="WegehauptDigital"/>
    <s v="Quedlinburg und Leipzig"/>
    <s v="empty"/>
    <s v="no"/>
  </r>
  <r>
    <x v="1262"/>
    <s v="Pluche, Noël Antoin"/>
    <s v="Kinder- und Jugendbücher; Historische Drucke"/>
    <s v="Monath"/>
    <s v="volume; text"/>
    <x v="1572"/>
    <x v="1569"/>
    <s v="http://resolver.staatsbibliothek-berlin.de/SBB0000EBBA00040000"/>
    <s v="ger"/>
    <s v="1748"/>
    <s v="WegehauptDigital"/>
    <s v="Nürnberg; Wien"/>
    <s v="empty"/>
    <s v="no"/>
  </r>
  <r>
    <x v="1111"/>
    <s v="Smith, Thomas; Maradan, F.; Alyon, ..."/>
    <s v="Kinder- und Jugendbücher; Historische Drucke"/>
    <s v="Maradan"/>
    <s v="volume; text"/>
    <x v="1573"/>
    <x v="1570"/>
    <s v="http://resolver.staatsbibliothek-berlin.de/SBB0000E4E200010000"/>
    <s v="fre"/>
    <s v="1810"/>
    <s v="WegehauptDigital"/>
    <s v="A Paris"/>
    <s v="empty"/>
    <s v="no"/>
  </r>
  <r>
    <x v="1263"/>
    <s v="Genlis, ..."/>
    <s v="Kinder- und Jugendbücher; Historische Drucke"/>
    <s v="Lecointe et Durey; Danicourt-Huit"/>
    <s v="volume; text"/>
    <x v="1574"/>
    <x v="1571"/>
    <s v="http://resolver.staatsbibliothek-berlin.de/SBB0000EBF400010000"/>
    <s v="fre"/>
    <s v="1826"/>
    <s v="WegehauptDigital"/>
    <s v="Paris; Orléans"/>
    <s v="empty"/>
    <s v="no"/>
  </r>
  <r>
    <x v="1264"/>
    <s v="Georgens, Jan Daniel; Gayette, Jeanne Marie"/>
    <s v="Kinder- und Jugendbücher"/>
    <s v="Flemming"/>
    <s v="volume; text"/>
    <x v="1575"/>
    <x v="1572"/>
    <s v="http://resolver.staatsbibliothek-berlin.de/SBB0000D67A00010000"/>
    <s v="ger"/>
    <s v="1861"/>
    <s v="WegehauptDigital"/>
    <s v="Glogau"/>
    <s v="https://content.staatsbibliothek-berlin.de/dc/745242898.ocr.zip"/>
    <s v="yes"/>
  </r>
  <r>
    <x v="1265"/>
    <s v="Bertuch, Carl; Bertuch, Friedrich Justin; Funke, Carl Philipp"/>
    <s v="Kinder- und Jugendbücher; Historische Drucke"/>
    <s v="Industrie-Comptoir"/>
    <s v="volume; text"/>
    <x v="1576"/>
    <x v="1573"/>
    <s v="http://resolver.staatsbibliothek-berlin.de/SBB0000EE23000E0000"/>
    <s v="ger"/>
    <s v="1813"/>
    <s v="WegehauptDigital"/>
    <s v="Weimar"/>
    <s v="empty"/>
    <s v="no"/>
  </r>
  <r>
    <x v="716"/>
    <s v="Lausch, Ernst; Gehrts, C."/>
    <s v="Kinder- und Jugendbücher"/>
    <s v="Heinsius"/>
    <s v="volume; text"/>
    <x v="1577"/>
    <x v="1574"/>
    <s v="http://resolver.staatsbibliothek-berlin.de/SBB0000D6CE00020000"/>
    <s v="ger"/>
    <s v="1887"/>
    <s v="WegehauptDigital"/>
    <s v="Bremen"/>
    <s v="https://content.staatsbibliothek-berlin.de/dc/74581848X.ocr.zip"/>
    <s v="yes"/>
  </r>
  <r>
    <x v="1266"/>
    <s v="Edler, ...; Haas, Meno; Study, ...; Wilmsen, Friedrich Philipp"/>
    <s v="Kinder- und Jugendbücher; Historische Drucke"/>
    <s v="Amelang"/>
    <s v="volume; text"/>
    <x v="1578"/>
    <x v="1575"/>
    <s v="http://resolver.staatsbibliothek-berlin.de/SBB0000E57600020000"/>
    <s v="ger"/>
    <s v="1821"/>
    <s v="WegehauptDigital"/>
    <s v="Berlin"/>
    <s v="empty"/>
    <s v="no"/>
  </r>
  <r>
    <x v="1267"/>
    <s v="Mattis, C."/>
    <s v="Kinder- und Jugendbücher"/>
    <s v="Pfingsten"/>
    <s v="volume; text"/>
    <x v="1579"/>
    <x v="1576"/>
    <s v="http://resolver.staatsbibliothek-berlin.de/SBB0001555F00010000"/>
    <s v="ger"/>
    <s v="1830"/>
    <s v="WegehauptDigital"/>
    <s v="Landeshut"/>
    <s v="empty"/>
    <s v="no"/>
  </r>
  <r>
    <x v="1268"/>
    <s v="Bertuch, Carl; Bertuch, Friedrich Justin; Funke, Carl Philipp"/>
    <s v="Kinder- und Jugendbücher; Historische Drucke"/>
    <s v="Industrie-Comptoir"/>
    <s v="volume; text"/>
    <x v="1580"/>
    <x v="1577"/>
    <s v="http://resolver.staatsbibliothek-berlin.de/SBB0000EE2300030000"/>
    <s v="ger"/>
    <s v="1799"/>
    <s v="WegehauptDigital"/>
    <s v="Weimar"/>
    <s v="empty"/>
    <s v="no"/>
  </r>
  <r>
    <x v="1269"/>
    <s v="Bertuch, Carl; Bertuch, Friedrich Justin; Funke, Carl Philipp"/>
    <s v="Kinder- und Jugendbücher; Historische Drucke"/>
    <s v="Industrie-Comptoir"/>
    <s v="volume; text"/>
    <x v="1581"/>
    <x v="1578"/>
    <s v="http://resolver.staatsbibliothek-berlin.de/SBB0000EE2300130000"/>
    <s v="ger"/>
    <s v="1824"/>
    <s v="WegehauptDigital"/>
    <s v="Weimar"/>
    <s v="empty"/>
    <s v="no"/>
  </r>
  <r>
    <x v="716"/>
    <s v="Lausch, Ernst; Gehrts, Carl"/>
    <s v="Kinder- und Jugendbücher; Historische Drucke"/>
    <s v="Heinsius"/>
    <s v="volume; text"/>
    <x v="1582"/>
    <x v="1579"/>
    <s v="http://resolver.staatsbibliothek-berlin.de/SBB0000D6CE00040000"/>
    <s v="ger"/>
    <s v="1886"/>
    <s v="WegehauptDigital"/>
    <s v="Bremen"/>
    <s v="https://content.staatsbibliothek-berlin.de/dc/768241936.ocr.zip"/>
    <s v="yes"/>
  </r>
  <r>
    <x v="1270"/>
    <s v="Reccard, Gotthilf Christian"/>
    <s v="Kinder- und Jugendbücher; VD18 digital; Historische Drucke"/>
    <s v="Verl. der Realschul-Buchh."/>
    <s v="monograph; text"/>
    <x v="1583"/>
    <x v="1580"/>
    <s v="http://resolver.staatsbibliothek-berlin.de/SBB0001056300000000"/>
    <s v="ger"/>
    <s v="1774"/>
    <s v="WegehauptDigital; VD18 digital"/>
    <s v="Berlin"/>
    <s v="empty"/>
    <s v="no"/>
  </r>
  <r>
    <x v="1271"/>
    <s v="Schulz, Christian"/>
    <s v="Kinder- und Jugendbücher; VD18 digital; Historische Drucke"/>
    <s v="Breitkopf"/>
    <s v="monograph; text"/>
    <x v="1584"/>
    <x v="1581"/>
    <s v="http://resolver.staatsbibliothek-berlin.de/SBB0001020E00000000"/>
    <s v="ger"/>
    <s v="1793"/>
    <s v="WegehauptDigital; VD18 digital"/>
    <s v="Leipzig"/>
    <s v="empty"/>
    <s v="no"/>
  </r>
  <r>
    <x v="1272"/>
    <s v="Schaden, Johann Matthias; Comenius, Johann Amos"/>
    <s v="Kinder- und Jugendbücher; VD18 digital; Historische Drucke"/>
    <s v="Pečatan Pri Imperatorskom Moskavskom Universitetě"/>
    <s v="monograph; text"/>
    <x v="1585"/>
    <x v="1582"/>
    <s v="http://resolver.staatsbibliothek-berlin.de/SBB0001021200000000"/>
    <s v="fre; lat; rus; ger; ita"/>
    <s v="1768"/>
    <s v="WegehauptDigital; VD18 digital"/>
    <s v="[Moskva]"/>
    <s v="empty"/>
    <s v="no"/>
  </r>
  <r>
    <x v="1273"/>
    <m/>
    <s v="Kinder- und Jugendbücher; VD18 digital; Historische Drucke"/>
    <s v="Delius"/>
    <s v="monograph; text"/>
    <x v="1586"/>
    <x v="1583"/>
    <s v="http://resolver.staatsbibliothek-berlin.de/SBB0001027000000000"/>
    <s v="ger"/>
    <s v="1786"/>
    <s v="WegehauptDigital; VD18 digital"/>
    <s v="Halberstadt"/>
    <s v="empty"/>
    <s v="no"/>
  </r>
  <r>
    <x v="1274"/>
    <s v="Bertuch, Carl; Bertuch, Friedrich Justin; Funke, Carl Philipp"/>
    <s v="Kinder- und Jugendbücher; Historische Drucke"/>
    <s v="Industrie-Comptoir"/>
    <s v="volume; text"/>
    <x v="1587"/>
    <x v="1584"/>
    <s v="http://resolver.staatsbibliothek-berlin.de/SBB0000EE2300110000"/>
    <s v="ger"/>
    <s v="1818"/>
    <s v="WegehauptDigital"/>
    <s v="Weimar"/>
    <s v="empty"/>
    <s v="no"/>
  </r>
  <r>
    <x v="1275"/>
    <s v="Blanchard, Pierre; Buffon, Georges Louis"/>
    <s v="Kinder- und Jugendbücher; Historische Drucke"/>
    <s v="Prieur"/>
    <s v="volume; text"/>
    <x v="1588"/>
    <x v="1585"/>
    <s v="http://resolver.staatsbibliothek-berlin.de/SBB0000F6C000030000"/>
    <s v="fre"/>
    <s v="1802"/>
    <s v="WegehauptDigital"/>
    <s v="Paris"/>
    <s v="empty"/>
    <s v="no"/>
  </r>
  <r>
    <x v="1111"/>
    <s v="Smith, Thomas; Maradan, F.; Alyon, ..."/>
    <s v="Kinder- und Jugendbücher; Historische Drucke"/>
    <s v="Maradan"/>
    <s v="volume; text"/>
    <x v="1589"/>
    <x v="1586"/>
    <s v="http://resolver.staatsbibliothek-berlin.de/SBB0000E4E200020000"/>
    <s v="fre"/>
    <s v="1810"/>
    <s v="WegehauptDigital"/>
    <s v="Paris"/>
    <s v="empty"/>
    <s v="no"/>
  </r>
  <r>
    <x v="892"/>
    <s v="Simrock, Karl"/>
    <s v="Kinder- und Jugendbücher; Historische Drucke"/>
    <s v="Brönner"/>
    <s v="volume; text"/>
    <x v="1590"/>
    <x v="1587"/>
    <s v="http://resolver.staatsbibliothek-berlin.de/SBB0000F3B800010000"/>
    <s v="ger"/>
    <s v="1850"/>
    <s v="WegehauptDigital"/>
    <s v="Frankfurt a. M."/>
    <s v="https://content.staatsbibliothek-berlin.de/dc/767479157.ocr.zip"/>
    <s v="yes"/>
  </r>
  <r>
    <x v="1276"/>
    <s v="Müller, Cornelius; Kraft, Friedrich Karl"/>
    <s v="Kinder- und Jugendbücher"/>
    <s v="Hammerich"/>
    <s v="volume; text"/>
    <x v="1591"/>
    <x v="1588"/>
    <s v="http://resolver.staatsbibliothek-berlin.de/SBB000101F600010000"/>
    <s v="ger"/>
    <s v="1848"/>
    <s v="WegehauptDigital"/>
    <s v="Altona"/>
    <s v="empty"/>
    <s v="no"/>
  </r>
  <r>
    <x v="1277"/>
    <s v="Fromageot, ..."/>
    <s v="Kinder- und Jugendbücher; Historische Drucke"/>
    <s v="Vincent; Prault; Lacombe"/>
    <s v="volume; text"/>
    <x v="1592"/>
    <x v="1589"/>
    <s v="http://resolver.staatsbibliothek-berlin.de/SBB0000EDC900010000"/>
    <s v="fre"/>
    <s v="1773"/>
    <s v="WegehauptDigital"/>
    <s v="Paris; Paris; Paris"/>
    <s v="empty"/>
    <s v="no"/>
  </r>
  <r>
    <x v="1278"/>
    <s v="Bertuch, Carl; Bertuch, Friedrich Justin; Funke, Carl Philipp"/>
    <s v="Kinder- und Jugendbücher; Historische Drucke"/>
    <s v="Industrie-Comptoir"/>
    <s v="volume; text"/>
    <x v="1593"/>
    <x v="1590"/>
    <s v="http://resolver.staatsbibliothek-berlin.de/SBB0000EE2300080000"/>
    <s v="ger"/>
    <s v="1805"/>
    <s v="WegehauptDigital"/>
    <s v="Weimar"/>
    <s v="empty"/>
    <s v="no"/>
  </r>
  <r>
    <x v="1279"/>
    <s v="Bertuch, Carl; Bertuch, Friedrich Justin; Funke, Carl Philipp"/>
    <s v="Kinder- und Jugendbücher; Historische Drucke"/>
    <s v="Industrie-Comptoir"/>
    <s v="volume; text"/>
    <x v="1594"/>
    <x v="1591"/>
    <s v="http://resolver.staatsbibliothek-berlin.de/SBB0000EE2300040000"/>
    <s v="ger"/>
    <s v="1799"/>
    <s v="WegehauptDigital"/>
    <s v="Weimar"/>
    <s v="empty"/>
    <s v="no"/>
  </r>
  <r>
    <x v="1280"/>
    <s v="Bertuch, Carl; Bertuch, Friedrich Justin; Funke, Carl Philipp"/>
    <s v="Kinder- und Jugendbücher; Historische Drucke"/>
    <s v="Industrie-Comptoir"/>
    <s v="volume; text"/>
    <x v="1595"/>
    <x v="1592"/>
    <s v="http://resolver.staatsbibliothek-berlin.de/SBB0000EE2300050000"/>
    <s v="ger"/>
    <s v="1800"/>
    <s v="WegehauptDigital"/>
    <s v="Weimar"/>
    <s v="empty"/>
    <s v="no"/>
  </r>
  <r>
    <x v="1281"/>
    <s v="Wilmsen, F. P."/>
    <s v="Kinder- und Jugendbücher"/>
    <s v="Braunes"/>
    <s v="volume; text"/>
    <x v="1596"/>
    <x v="1593"/>
    <s v="http://resolver.staatsbibliothek-berlin.de/SBB0001559600010000"/>
    <s v="ger"/>
    <s v="1811"/>
    <s v="WegehauptDigital"/>
    <s v="Berlin"/>
    <s v="empty"/>
    <s v="no"/>
  </r>
  <r>
    <x v="1282"/>
    <s v="Bertuch, Carl; Bertuch, Friedrich Justin; Funke, Carl Philipp"/>
    <s v="Kinder- und Jugendbücher; Historische Drucke"/>
    <s v="Industrie-Comptoir"/>
    <s v="volume; text"/>
    <x v="1597"/>
    <x v="1594"/>
    <s v="http://resolver.staatsbibliothek-berlin.de/SBB0000EE2300010000"/>
    <s v="ger"/>
    <s v="1798"/>
    <s v="WegehauptDigital"/>
    <s v="Weimar"/>
    <s v="empty"/>
    <s v="no"/>
  </r>
  <r>
    <x v="1283"/>
    <m/>
    <s v="Kinder- und Jugendbücher; Historische Drucke"/>
    <s v="Pompejus"/>
    <s v="volume; text"/>
    <x v="1598"/>
    <x v="1595"/>
    <s v="http://resolver.staatsbibliothek-berlin.de/SBB0000E19C00000000"/>
    <s v="ger"/>
    <s v="1821"/>
    <s v="WegehauptDigital"/>
    <s v="Glatz"/>
    <s v="empty"/>
    <s v="no"/>
  </r>
  <r>
    <x v="1284"/>
    <s v="Schwarz, Johann Wilhelm"/>
    <s v="Kinder- und Jugendbücher; Historische Drucke"/>
    <s v="Hilscher"/>
    <s v="volume; text"/>
    <x v="1599"/>
    <x v="1596"/>
    <s v="http://resolver.staatsbibliothek-berlin.de/SBB0001064400010000"/>
    <s v="ger"/>
    <s v="1801"/>
    <s v="WegehauptDigital"/>
    <s v="Leipzig"/>
    <s v="empty"/>
    <s v="no"/>
  </r>
  <r>
    <x v="1222"/>
    <s v="Raulin, Joseph"/>
    <s v="Kinder- und Jugendbücher; Historische Drucke"/>
    <s v="Merlin"/>
    <s v="volume; text"/>
    <x v="1600"/>
    <x v="1597"/>
    <s v="http://resolver.staatsbibliothek-berlin.de/SBB0000EC0A00020000"/>
    <s v="fre"/>
    <s v="1768"/>
    <s v="WegehauptDigital"/>
    <s v="Paris"/>
    <s v="empty"/>
    <s v="no"/>
  </r>
  <r>
    <x v="1285"/>
    <s v="Hesner, Jos.; Dilger, Johann Baptist; Spix, Johann Baptist; Martius, Carl Friedrich Philipp"/>
    <s v="Kinder- und Jugendbücher; Historische Drucke"/>
    <s v="Jaquet"/>
    <s v="volume; text"/>
    <x v="1601"/>
    <x v="1598"/>
    <s v="http://resolver.staatsbibliothek-berlin.de/SBB00012D2900010000"/>
    <s v="ger"/>
    <s v="1846"/>
    <s v="WegehauptDigital"/>
    <s v="Augsburg"/>
    <s v="empty"/>
    <s v="no"/>
  </r>
  <r>
    <x v="1238"/>
    <m/>
    <s v="Kinder- und Jugendbücher; Historische Drucke"/>
    <s v="Campe"/>
    <s v="volume; text"/>
    <x v="1602"/>
    <x v="1599"/>
    <s v="http://resolver.staatsbibliothek-berlin.de/SBB0000F6AB00020000"/>
    <s v="ger"/>
    <s v="1820"/>
    <s v="WegehauptDigital"/>
    <s v="Nürnberg"/>
    <s v="empty"/>
    <s v="no"/>
  </r>
  <r>
    <x v="1110"/>
    <s v="Perrault, ...; Leizel, Balthasar Friedrich; Raff, Georg Christian"/>
    <s v="Kinder- und Jugendbücher; Historische Drucke"/>
    <s v="Koenig; Barrois; Lebrault"/>
    <s v="volume; text"/>
    <x v="1603"/>
    <x v="1600"/>
    <s v="http://resolver.staatsbibliothek-berlin.de/SBB0000EA7F00010000"/>
    <s v="fre"/>
    <s v="1786"/>
    <s v="WegehauptDigital"/>
    <s v="Strasbourg; Paris; Paris"/>
    <s v="empty"/>
    <s v="no"/>
  </r>
  <r>
    <x v="1281"/>
    <s v="Wilmsen, F. P."/>
    <s v="Kinder- und Jugendbücher"/>
    <s v="Braunes"/>
    <s v="volume; text"/>
    <x v="1604"/>
    <x v="1601"/>
    <s v="http://resolver.staatsbibliothek-berlin.de/SBB0001559600020000"/>
    <s v="ger"/>
    <s v="1813"/>
    <s v="WegehauptDigital"/>
    <s v="Berlin"/>
    <s v="empty"/>
    <s v="no"/>
  </r>
  <r>
    <x v="1286"/>
    <s v="Bertuch, Carl; Bertuch, Friedrich Justin; Funke, Carl Philipp"/>
    <s v="Kinder- und Jugendbücher; Historische Drucke"/>
    <s v="Industrie-Comptoir"/>
    <s v="volume; text"/>
    <x v="1605"/>
    <x v="1602"/>
    <s v="http://resolver.staatsbibliothek-berlin.de/SBB0000EE2300160000"/>
    <s v="ger"/>
    <s v="1833"/>
    <s v="WegehauptDigital"/>
    <s v="Weimar"/>
    <s v="empty"/>
    <s v="no"/>
  </r>
  <r>
    <x v="1263"/>
    <s v="Genlis, ..."/>
    <s v="Kinder- und Jugendbücher; Historische Drucke"/>
    <s v="Lecointe et Durey; Danicourt-Huet"/>
    <s v="volume; text"/>
    <x v="1606"/>
    <x v="1603"/>
    <s v="http://resolver.staatsbibliothek-berlin.de/SBB0000EBF400020000"/>
    <s v="fre"/>
    <s v="1826"/>
    <s v="WegehauptDigital"/>
    <s v="Paris; Orléans"/>
    <s v="empty"/>
    <s v="no"/>
  </r>
  <r>
    <x v="1287"/>
    <s v="Brand, Jakob"/>
    <s v="Kinder- und Jugendbücher; Historische Drucke"/>
    <s v="Fleischer"/>
    <s v="volume; text"/>
    <x v="1607"/>
    <x v="1604"/>
    <s v="http://resolver.staatsbibliothek-berlin.de/SBB0000D86300030000"/>
    <s v="ger"/>
    <s v="1820"/>
    <s v="WegehauptDigital"/>
    <s v="Leipzig"/>
    <s v="empty"/>
    <s v="no"/>
  </r>
  <r>
    <x v="1207"/>
    <s v="Catel, Franz; Arndt, ...; Hofmann, Karl Friedrich"/>
    <s v="Kinder- und Jugendbücher; Historische Drucke"/>
    <s v="Schödel"/>
    <s v="volume; text"/>
    <x v="1608"/>
    <x v="1605"/>
    <s v="http://resolver.staatsbibliothek-berlin.de/SBB000106F500010000"/>
    <s v="ger"/>
    <s v="1805"/>
    <s v="WegehauptDigital"/>
    <s v="Leipzig"/>
    <s v="empty"/>
    <s v="no"/>
  </r>
  <r>
    <x v="1288"/>
    <s v="Mühlig, B.; Venus, Leopold; Wagner, Hermann"/>
    <s v="Kinder- und Jugendbücher"/>
    <s v="Flemming"/>
    <s v="volume; text"/>
    <x v="1609"/>
    <x v="1606"/>
    <s v="http://resolver.staatsbibliothek-berlin.de/SBB0001048800010000"/>
    <s v="ger"/>
    <s v="1876"/>
    <s v="WegehauptDigital"/>
    <s v="Glogau"/>
    <s v="https://content.staatsbibliothek-berlin.de/dc/770447066.ocr.zip"/>
    <s v="yes"/>
  </r>
  <r>
    <x v="1289"/>
    <s v="Zwierlein, Konrad Anton"/>
    <s v="Historische Drucke; Medizin; VD18 digital; Kinder- und Jugendbücher"/>
    <m/>
    <s v="volume; text"/>
    <x v="1610"/>
    <x v="1607"/>
    <s v="http://resolver.staatsbibliothek-berlin.de/SBB000187CB00010000"/>
    <s v="ger"/>
    <s v="1782"/>
    <s v="VD18 digital; WegehauptDigital"/>
    <s v="Frankfurt; Leipzig"/>
    <s v="empty"/>
    <s v="no"/>
  </r>
  <r>
    <x v="1251"/>
    <s v="Pluche, Noël Antoine"/>
    <s v="Historische Drucke; Kinder- und Jugendbücher; VD18 digital"/>
    <s v="Monath"/>
    <s v="volume; text"/>
    <x v="1611"/>
    <x v="1608"/>
    <s v="http://resolver.staatsbibliothek-berlin.de/SBB0000EBBA00070000"/>
    <s v="ger"/>
    <s v="1751"/>
    <s v="VD18 digital; WegehauptDigital"/>
    <s v="Wien; Nürnberg"/>
    <s v="empty"/>
    <s v="no"/>
  </r>
  <r>
    <x v="1108"/>
    <s v="Basedow, Johann Bernhard"/>
    <s v="Historische Drucke; Kinder- und Jugendbücher; VD18 digital"/>
    <s v="Crusius"/>
    <s v="volume; text"/>
    <x v="1612"/>
    <x v="1609"/>
    <s v="http://resolver.staatsbibliothek-berlin.de/SBB0000F2C000030000"/>
    <s v="ger"/>
    <s v="1774"/>
    <s v="VD18 digital; WegehauptDigital"/>
    <s v="Dessau; Leipzig"/>
    <s v="empty"/>
    <s v="no"/>
  </r>
  <r>
    <x v="1290"/>
    <s v="Basedow, Johann Bernhard"/>
    <s v="Kinder- und Jugendbücher; Historische Drucke; VD18 digital"/>
    <s v="[Basedow]"/>
    <s v="volume; text"/>
    <x v="1613"/>
    <x v="1610"/>
    <s v="http://resolver.staatsbibliothek-berlin.de/SBB0000EEC300010000"/>
    <s v="ger"/>
    <s v="1770"/>
    <s v="WegehauptDigital; VD18 digital"/>
    <s v="Bremen; Altona"/>
    <s v="empty"/>
    <s v="no"/>
  </r>
  <r>
    <x v="1108"/>
    <s v="Basedow, Johann Bernhard"/>
    <s v="Historische Drucke; Kinder- und Jugendbücher; VD18 digital"/>
    <m/>
    <s v="volume; text"/>
    <x v="1614"/>
    <x v="1611"/>
    <s v="http://resolver.staatsbibliothek-berlin.de/SBB0000F2C000040000"/>
    <s v="ger"/>
    <s v="1774"/>
    <s v="VD18 digital; WegehauptDigital"/>
    <s v="Dessau"/>
    <s v="empty"/>
    <s v="no"/>
  </r>
  <r>
    <x v="1291"/>
    <m/>
    <s v="Historische Drucke; Kinder- und Jugendbücher; VD18 digital"/>
    <s v="Ernst"/>
    <s v="volume; text"/>
    <x v="1615"/>
    <x v="1612"/>
    <s v="http://resolver.staatsbibliothek-berlin.de/SBB000199AA00010000"/>
    <s v="ger"/>
    <s v="1794"/>
    <s v="VD18 digital; WegehauptDigital"/>
    <s v="Quedlinburg"/>
    <s v="empty"/>
    <s v="no"/>
  </r>
  <r>
    <x v="1292"/>
    <s v="Meil, Johann Heinrich; Jacobi, Adam Friedrich Ernst"/>
    <s v="Historische Drucke; Kinder- und Jugendbücher; Naturwissenschaften / Mathematik; VD18 digital"/>
    <s v="Dieterich"/>
    <s v="monograph; text"/>
    <x v="1616"/>
    <x v="1613"/>
    <s v="http://resolver.staatsbibliothek-berlin.de/SBB00017A9600000000"/>
    <s v="ger"/>
    <s v="1765"/>
    <s v="VD18 digital; WegehauptDigital"/>
    <s v="Gotha"/>
    <s v="empty"/>
    <s v="no"/>
  </r>
  <r>
    <x v="1293"/>
    <s v="Forster, Johann Reinhold; Klügel, Georg Simon"/>
    <s v="Historische Drucke; Kinder- und Jugendbücher; VD18 digital"/>
    <s v="Dreyßig"/>
    <s v="volume; text"/>
    <x v="1617"/>
    <x v="1614"/>
    <s v="http://resolver.staatsbibliothek-berlin.de/SBB00021C0100040000"/>
    <s v="ger"/>
    <s v="1798"/>
    <s v="VD18 digital; WegehauptDigital"/>
    <s v="Halle"/>
    <s v="empty"/>
    <s v="no"/>
  </r>
  <r>
    <x v="253"/>
    <s v="Steinbeck, Christoph Gottlieb"/>
    <s v="Historische Drucke; Kinder- und Jugendbücher; VD18 digital"/>
    <s v="Fleischer"/>
    <s v="volume; text"/>
    <x v="1618"/>
    <x v="1615"/>
    <s v="http://resolver.staatsbibliothek-berlin.de/SBB00019AEC00020000"/>
    <s v="ger"/>
    <s v="1806"/>
    <s v="WegehauptDigital; VD18 digital"/>
    <s v="Leipzig"/>
    <s v="empty"/>
    <s v="no"/>
  </r>
  <r>
    <x v="1291"/>
    <m/>
    <s v="Historische Drucke; Kinder- und Jugendbücher; VD18 digital"/>
    <s v="Ernst"/>
    <s v="volume; text"/>
    <x v="1619"/>
    <x v="1616"/>
    <s v="http://resolver.staatsbibliothek-berlin.de/SBB000199AA00020000"/>
    <s v="ger"/>
    <s v="1796"/>
    <s v="VD18 digital; WegehauptDigital"/>
    <s v="Quedlinburg"/>
    <s v="empty"/>
    <s v="no"/>
  </r>
  <r>
    <x v="1290"/>
    <s v="Basedow, Johann Bernhard"/>
    <s v="Kinder- und Jugendbücher; Historische Drucke; VD18 digital"/>
    <s v="[Basedow]"/>
    <s v="volume; text"/>
    <x v="1620"/>
    <x v="1617"/>
    <s v="http://resolver.staatsbibliothek-berlin.de/SBB0000EEC300020000"/>
    <s v="ger"/>
    <s v="1770"/>
    <s v="WegehauptDigital; VD18 digital"/>
    <s v="Altona; Bremen"/>
    <s v="empty"/>
    <s v="no"/>
  </r>
  <r>
    <x v="1108"/>
    <s v="Basedow, Johann Bernhard"/>
    <s v="Historische Drucke; Kinder- und Jugendbücher; VD18 digital"/>
    <m/>
    <s v="volume; text"/>
    <x v="1621"/>
    <x v="1618"/>
    <s v="http://resolver.staatsbibliothek-berlin.de/SBB0000F2C000060000"/>
    <s v="ger"/>
    <s v="1774"/>
    <s v="VD18 digital; WegehauptDigital"/>
    <s v="Dessau"/>
    <s v="empty"/>
    <s v="no"/>
  </r>
  <r>
    <x v="1290"/>
    <s v="Basedow, Johann Bernhard"/>
    <s v="Kinder- und Jugendbücher; Historische Drucke; VD18 digital"/>
    <s v="[Basedow]"/>
    <s v="volume; text"/>
    <x v="1622"/>
    <x v="1619"/>
    <s v="http://resolver.staatsbibliothek-berlin.de/SBB0000EEC300030000"/>
    <s v="ger"/>
    <s v="1770"/>
    <s v="WegehauptDigital; VD18 digital"/>
    <s v="Altona; Bremen"/>
    <s v="empty"/>
    <s v="no"/>
  </r>
  <r>
    <x v="1294"/>
    <m/>
    <s v="Historische Drucke; Kinder- und Jugendbücher; Pädagogik; VD18 digital"/>
    <m/>
    <s v="periodical_volume; text"/>
    <x v="1623"/>
    <x v="1620"/>
    <m/>
    <s v="ger"/>
    <s v="1792"/>
    <s v="VD18 digital; WegehauptDigital"/>
    <m/>
    <s v="empty"/>
    <s v="no"/>
  </r>
  <r>
    <x v="1295"/>
    <s v="Sturm, Christoph Christian"/>
    <s v="Historische Drucke; Kinder- und Jugendbücher; Theologie; VD18 digital"/>
    <s v="Weidmann und Reich"/>
    <s v="volume; text"/>
    <x v="1624"/>
    <x v="1621"/>
    <s v="http://resolver.staatsbibliothek-berlin.de/SBB0001948900010000"/>
    <s v="ger"/>
    <s v="1771"/>
    <s v="VD18 digital; WegehauptDigital"/>
    <s v="Leipzig"/>
    <s v="empty"/>
    <s v="no"/>
  </r>
  <r>
    <x v="1268"/>
    <s v="Bertuch, Friedrich Justin; Funke, Carl Philipp"/>
    <s v="Historische Drucke; Kinder- und Jugendbücher; VD18 digital"/>
    <s v="Industrie-Comptoir"/>
    <s v="volume; text"/>
    <x v="1625"/>
    <x v="1622"/>
    <s v="http://resolver.staatsbibliothek-berlin.de/SBB0000EE23001A0000"/>
    <s v="ger"/>
    <s v="1799"/>
    <s v="VD18 digital; WegehauptDigital"/>
    <s v="Weimar"/>
    <s v="empty"/>
    <s v="no"/>
  </r>
  <r>
    <x v="1037"/>
    <m/>
    <s v="Historische Drucke; Kinder- und Jugendbücher; VD18 digital"/>
    <s v="Horvath"/>
    <s v="monograph; text"/>
    <x v="1626"/>
    <x v="1623"/>
    <s v="http://resolver.staatsbibliothek-berlin.de/SBB00019A4600000000"/>
    <s v="ger"/>
    <s v="1791"/>
    <s v="VD18 digital; WegehauptDigital"/>
    <s v="Potsdam"/>
    <s v="empty"/>
    <s v="no"/>
  </r>
  <r>
    <x v="253"/>
    <s v="Steinbeck, Christoph Gottlieb"/>
    <s v="Historische Drucke; Kinder- und Jugendbücher; VD18 digital"/>
    <s v="Fleischer"/>
    <s v="volume; text"/>
    <x v="1627"/>
    <x v="1624"/>
    <s v="http://resolver.staatsbibliothek-berlin.de/SBB00019AEC00010000"/>
    <s v="ger"/>
    <s v="1798"/>
    <s v="VD18 digital; WegehauptDigital"/>
    <s v="Leipzig"/>
    <s v="empty"/>
    <s v="no"/>
  </r>
  <r>
    <x v="1220"/>
    <s v="Pluche, Noël Antoine"/>
    <s v="Historische Drucke; Kinder- und Jugendbücher; VD18 digital"/>
    <s v="Monath"/>
    <s v="volume; text"/>
    <x v="1628"/>
    <x v="1625"/>
    <s v="http://resolver.staatsbibliothek-berlin.de/SBB0000EBBA00080000"/>
    <s v="ger"/>
    <s v="1752"/>
    <s v="VD18 digital; WegehauptDigital"/>
    <s v="Nürnberg; Wien"/>
    <s v="empty"/>
    <s v="no"/>
  </r>
  <r>
    <x v="1293"/>
    <s v="Forster, Johann Reinhold; Klügel, Georg Simon"/>
    <s v="Historische Drucke; Kinder- und Jugendbücher; VD18 digital"/>
    <s v="Dreyßig"/>
    <s v="volume; text"/>
    <x v="1629"/>
    <x v="1626"/>
    <s v="http://resolver.staatsbibliothek-berlin.de/SBB00021C0100050000"/>
    <s v="ger"/>
    <s v="1800"/>
    <s v="VD18 digital; WegehauptDigital"/>
    <s v="Halle"/>
    <s v="empty"/>
    <s v="no"/>
  </r>
  <r>
    <x v="1293"/>
    <s v="Forster, Johann Reinhold; Klügel, Georg Simon"/>
    <s v="Historische Drucke; Kinder- und Jugendbücher; VD18 digital"/>
    <s v="Dreyßig; Schrop; Sieg; Korn; Bachmann; Herrmann; Nicolovius"/>
    <s v="volume; text"/>
    <x v="1630"/>
    <x v="1627"/>
    <s v="http://resolver.staatsbibliothek-berlin.de/SBB00021C0100020000"/>
    <s v="ger"/>
    <s v="1793"/>
    <s v="VD18 digital; WegehauptDigital"/>
    <s v="Halle; Berlin; Magdeburg; Breslau; Hamburg; Frankfurt am Main; Königsberg"/>
    <s v="empty"/>
    <s v="no"/>
  </r>
  <r>
    <x v="1296"/>
    <s v="Coutelle, Carl; Spörl, Jobst; Comenius, Johann Amos"/>
    <s v="Historische Drucke; Kinder- und Jugendbücher; Sprachen / Literaturen; VD18 digital"/>
    <s v="Endter"/>
    <s v="monograph; text"/>
    <x v="1631"/>
    <x v="1628"/>
    <s v="http://resolver.staatsbibliothek-berlin.de/SBB0001779900000000"/>
    <s v="fre"/>
    <s v="1755"/>
    <s v="VD18 digital; WegehauptDigital"/>
    <s v="Noribergae"/>
    <s v="empty"/>
    <s v="no"/>
  </r>
  <r>
    <x v="1297"/>
    <s v="Klügel, Georg Simon; Forster, Johann Reinhold"/>
    <s v="Historische Drucke; Kinder- und Jugendbücher; VD18 digital"/>
    <s v="Dreyßig; Schrop; Korn; Sieg; Tochtermann"/>
    <s v="volume; text"/>
    <x v="1632"/>
    <x v="1629"/>
    <s v="http://resolver.staatsbibliothek-berlin.de/SBB00021C0100030000"/>
    <s v="ger"/>
    <s v="1793"/>
    <s v="VD18 digital; WegehauptDigital"/>
    <s v="Halle; Berlin; Breslau; Magdeburg; Naumburg"/>
    <s v="empty"/>
    <s v="no"/>
  </r>
  <r>
    <x v="1298"/>
    <m/>
    <s v="Kinder- und Jugendbücher; VD18 digital; Historische Drucke"/>
    <m/>
    <s v="monograph; text"/>
    <x v="1633"/>
    <x v="1630"/>
    <s v="http://resolver.staatsbibliothek-berlin.de/SBB0001033800000000"/>
    <s v="fre"/>
    <s v="1799"/>
    <s v="WegehauptDigital; VD18 digital"/>
    <s v="Hamburg"/>
    <s v="empty"/>
    <s v="no"/>
  </r>
  <r>
    <x v="1289"/>
    <s v="Zwierlein, Konrad Anton"/>
    <s v="Historische Drucke; Medizin; VD18 digital; Kinder- und Jugendbücher"/>
    <m/>
    <s v="volume; text"/>
    <x v="1634"/>
    <x v="1631"/>
    <s v="http://resolver.staatsbibliothek-berlin.de/SBB000187CB00020000"/>
    <s v="ger"/>
    <s v="1782"/>
    <s v="VD18 digital; WegehauptDigital"/>
    <s v="Leipzig; Frankfurt"/>
    <s v="empty"/>
    <s v="no"/>
  </r>
  <r>
    <x v="1299"/>
    <s v="Sambach, Christian; Kohl, Clemens; Stutz, Johann Ernst"/>
    <s v="Historische Drucke; Kinder- und Jugendbücher; VD18 digital"/>
    <s v="Korn"/>
    <s v="monograph; text"/>
    <x v="1635"/>
    <x v="1632"/>
    <s v="http://resolver.staatsbibliothek-berlin.de/SBB0001A04400000000"/>
    <s v="ger"/>
    <s v="1793"/>
    <s v="VD18 digital; WegehauptDigital"/>
    <s v="Breslau"/>
    <s v="empty"/>
    <s v="no"/>
  </r>
  <r>
    <x v="1294"/>
    <m/>
    <s v="Historische Drucke; Kinder- und Jugendbücher; Pädagogik; VD18 digital"/>
    <m/>
    <s v="periodical_volume; text"/>
    <x v="1636"/>
    <x v="1633"/>
    <m/>
    <s v="ger"/>
    <s v="1792"/>
    <s v="VD18 digital; WegehauptDigital"/>
    <m/>
    <s v="empty"/>
    <s v="no"/>
  </r>
  <r>
    <x v="1108"/>
    <s v="Basedow, Johann Bernhard"/>
    <s v="Historische Drucke; Kinder- und Jugendbücher; VD18 digital"/>
    <m/>
    <s v="volume; text"/>
    <x v="1637"/>
    <x v="1634"/>
    <s v="http://resolver.staatsbibliothek-berlin.de/SBB0000F2C000050000"/>
    <s v="ger"/>
    <s v="1774"/>
    <s v="VD18 digital; WegehauptDigital"/>
    <s v="Dessau"/>
    <s v="empty"/>
    <s v="no"/>
  </r>
  <r>
    <x v="1293"/>
    <s v="Klügel, Georg Simon; Forster, Johann Reinhold"/>
    <s v="Historische Drucke; Kinder- und Jugendbücher; VD18 digital"/>
    <s v="Dreyßig; Schrop; Sieg; Korn; Bachmann; Herrmann; Nicolovius"/>
    <s v="volume; text"/>
    <x v="1638"/>
    <x v="1635"/>
    <s v="http://resolver.staatsbibliothek-berlin.de/SBB00021C0100010000"/>
    <s v="ger"/>
    <s v="1792"/>
    <s v="VD18 digital; WegehauptDigital"/>
    <s v="Halle; Berlin; Magdeburg; Breslau; Hamburg; Frankfurt am Main; Königsberg"/>
    <s v="empty"/>
    <s v="no"/>
  </r>
  <r>
    <x v="1300"/>
    <s v="Jacobi, Johann Heinrich"/>
    <s v="Kinder- und Jugendbücher; VD18 digital; Historische Drucke"/>
    <s v="Ernst Felisch"/>
    <s v="volume; text"/>
    <x v="1639"/>
    <x v="1636"/>
    <s v="http://resolver.staatsbibliothek-berlin.de/SBB0001539900030000"/>
    <s v="ger"/>
    <s v="1794"/>
    <s v="WegehauptDigital; VD18 digital"/>
    <s v="Berlin"/>
    <s v="empty"/>
    <s v="no"/>
  </r>
  <r>
    <x v="1301"/>
    <s v="Goeze, Johann August Ephraim"/>
    <s v="Kinder- und Jugendbücher; Historische Drucke"/>
    <s v="Weidmann"/>
    <s v="volume; text"/>
    <x v="1640"/>
    <x v="1637"/>
    <s v="http://resolver.staatsbibliothek-berlin.de/SBB00014E6300010000"/>
    <s v="ger"/>
    <s v="1785"/>
    <s v="WegehauptDigital; VD18 digital"/>
    <s v="Leipzig"/>
    <s v="empty"/>
    <s v="no"/>
  </r>
  <r>
    <x v="1302"/>
    <s v="Jacobi, J. H."/>
    <s v="Kinder- und Jugendbücher; Historische Drucke; VD18 digital"/>
    <s v="Hoffmann; Eckermann"/>
    <s v="volume; text"/>
    <x v="1641"/>
    <x v="1638"/>
    <s v="http://resolver.staatsbibliothek-berlin.de/SBB0001539900020000"/>
    <s v="ger"/>
    <s v="1787"/>
    <s v="WegehauptDigital; VD18 digital"/>
    <s v="Hamburg; Hamburg"/>
    <s v="empty"/>
    <s v="no"/>
  </r>
  <r>
    <x v="1303"/>
    <s v="Goeze, Johann August Ephraim"/>
    <s v="Kinder- und Jugendbücher; Historische Drucke; VD18 digital"/>
    <s v="Weidmann"/>
    <s v="volume; text"/>
    <x v="1642"/>
    <x v="1639"/>
    <s v="http://resolver.staatsbibliothek-berlin.de/SBB00014E6300050000"/>
    <s v="ger"/>
    <s v="1788"/>
    <s v="WegehauptDigital; VD18 digital"/>
    <s v="Leipzig"/>
    <s v="empty"/>
    <s v="no"/>
  </r>
  <r>
    <x v="1304"/>
    <s v="Goeze, Johann August Ephraim"/>
    <s v="Kinder- und Jugendbücher; Historische Drucke; VD18 digital"/>
    <s v="Weidmann"/>
    <s v="volume; text"/>
    <x v="1643"/>
    <x v="1640"/>
    <s v="http://resolver.staatsbibliothek-berlin.de/SBB00014E6300040000"/>
    <s v="ger"/>
    <s v="1787"/>
    <s v="WegehauptDigital; VD18 digital"/>
    <s v="Leipzig"/>
    <s v="empty"/>
    <s v="no"/>
  </r>
  <r>
    <x v="1305"/>
    <s v="Jacobi, Johann Heinrich"/>
    <s v="Kinder- und Jugendbücher; Historische Drucke; VD18 digital"/>
    <s v="Ernst Felisch"/>
    <s v="volume; text"/>
    <x v="1644"/>
    <x v="1641"/>
    <s v="http://resolver.staatsbibliothek-berlin.de/SBB0001539900040000"/>
    <s v="ger"/>
    <s v="1795"/>
    <s v="WegehauptDigital; VD18 digital"/>
    <s v="Berlin"/>
    <s v="empty"/>
    <s v="no"/>
  </r>
  <r>
    <x v="1306"/>
    <s v="Goeze, Johann August Ephraim"/>
    <s v="Kinder- und Jugendbücher; Historische Drucke; VD18 digital"/>
    <s v="Weidmann"/>
    <s v="volume; text"/>
    <x v="1645"/>
    <x v="1642"/>
    <s v="http://resolver.staatsbibliothek-berlin.de/SBB00014E6300020000"/>
    <s v="ger"/>
    <s v="1786"/>
    <s v="WegehauptDigital; VD18 digital"/>
    <s v="Leipzig"/>
    <s v="empty"/>
    <s v="no"/>
  </r>
  <r>
    <x v="1307"/>
    <m/>
    <s v="Kinder- und Jugendbücher; Historische Drucke; VD18 digital"/>
    <s v="Kurzbeck"/>
    <s v="monograph; text"/>
    <x v="1646"/>
    <x v="1643"/>
    <s v="http://resolver.staatsbibliothek-berlin.de/SBB0000EBE100000000"/>
    <s v="ger"/>
    <s v="1789"/>
    <s v="WegehauptDigital; VD18 digital"/>
    <s v="Wien"/>
    <s v="empty"/>
    <s v="no"/>
  </r>
  <r>
    <x v="1308"/>
    <s v="Goeze, Johann August Ephraim"/>
    <s v="Kinder- und Jugendbücher; Historische Drucke; VD18 digital"/>
    <s v="Weidmann"/>
    <s v="volume; text"/>
    <x v="1647"/>
    <x v="1644"/>
    <s v="http://resolver.staatsbibliothek-berlin.de/SBB00014E6300030000"/>
    <s v="ger"/>
    <s v="1786"/>
    <s v="WegehauptDigital; VD18 digital"/>
    <s v="Leipzig"/>
    <s v="empty"/>
    <s v="no"/>
  </r>
  <r>
    <x v="1309"/>
    <s v="Richter, Adam Daniel"/>
    <s v="Kinder- und Jugendbücher; Historische Drucke; VD18 digital"/>
    <s v="Deinzer"/>
    <s v="monograph; text"/>
    <x v="1648"/>
    <x v="1645"/>
    <s v="http://resolver.staatsbibliothek-berlin.de/SBB0000D86500000000"/>
    <s v="ger"/>
    <s v="1775"/>
    <s v="WegehauptDigital; VD18 digital"/>
    <s v="Leipzig; Budißin"/>
    <s v="empty"/>
    <s v="no"/>
  </r>
  <r>
    <x v="1310"/>
    <s v="Jacobi, J. H."/>
    <s v="Kinder- und Jugendbücher; VD18 digital; Historische Drucke"/>
    <s v="Hoffmann"/>
    <s v="volume; text"/>
    <x v="1649"/>
    <x v="1646"/>
    <s v="http://resolver.staatsbibliothek-berlin.de/SBB0001539900010000"/>
    <s v="ger"/>
    <s v="1786"/>
    <s v="WegehauptDigital; VD18 digital"/>
    <s v="Hamburg"/>
    <s v="empty"/>
    <s v="no"/>
  </r>
  <r>
    <x v="1293"/>
    <s v="Forster, Johann Reinhold; Klügel, Georg Simon"/>
    <s v="Historische Drucke; Kinder- und Jugendbücher; VD18 digital"/>
    <s v="Dreyßig; Schrop; Sieg; Korn; Bachmann; Herrmann; Nicolovius"/>
    <s v="volume; text"/>
    <x v="1650"/>
    <x v="1627"/>
    <s v="http://resolver.staatsbibliothek-berlin.de/SBB00021C0100060000"/>
    <s v="ger"/>
    <s v="1793"/>
    <s v="VD18 digital; WegehauptDigital"/>
    <s v="Halle; Berlin; Magdeburg; Breslau; Hamburg; Frankfurt am Main; Königsberg"/>
    <s v="empty"/>
    <s v="no"/>
  </r>
  <r>
    <x v="1311"/>
    <m/>
    <s v="Historische Drucke; Kinder- und Jugendbücher; VD18 digital"/>
    <s v="Dreyßig; Schropp; Korn; Sieg; Tochtermann"/>
    <s v="volume; text"/>
    <x v="1651"/>
    <x v="1647"/>
    <s v="http://resolver.staatsbibliothek-berlin.de/SBB00021C0100070000"/>
    <s v="ger"/>
    <s v="1793"/>
    <s v="VD18 digital; WegehauptDigital"/>
    <s v="Halle; Berlin; Breslau; Magdeburg; Naumburg"/>
    <s v="empty"/>
    <s v="no"/>
  </r>
  <r>
    <x v="1312"/>
    <s v="Raff, Georg Christian"/>
    <s v="Kinder- und Jugendbücher; VD18 digital"/>
    <s v="Dieterich"/>
    <s v="monograph; text"/>
    <x v="1652"/>
    <x v="1648"/>
    <s v="http://resolver.staatsbibliothek-berlin.de/SBB00010A1A00000000"/>
    <s v="ger"/>
    <s v="1776"/>
    <s v="WegehauptDigital; VD18 digital"/>
    <s v="Göttingen"/>
    <s v="empty"/>
    <s v="no"/>
  </r>
  <r>
    <x v="1313"/>
    <s v="Miller, Johann Peter"/>
    <s v="Kinder- und Jugendbücher; Historische Drucke; VD18 digital"/>
    <s v="Stettin"/>
    <s v="monograph; text"/>
    <x v="1653"/>
    <x v="1649"/>
    <s v="http://resolver.staatsbibliothek-berlin.de/SBB0001056C00000000"/>
    <s v="ger"/>
    <s v="1773"/>
    <s v="WegehauptDigital; VD18 digital"/>
    <s v="Ulm"/>
    <s v="empty"/>
    <s v="no"/>
  </r>
  <r>
    <x v="1314"/>
    <s v="Böttcher, A.; Netsch, A."/>
    <s v="Kinder- und Jugendbücher; Historische Drucke"/>
    <s v="Meyer"/>
    <s v="monograph; text"/>
    <x v="1654"/>
    <x v="1650"/>
    <s v="http://resolver.staatsbibliothek-berlin.de/SBB0000D70700000000"/>
    <s v="ger"/>
    <s v="1913"/>
    <s v="WegehauptDigital"/>
    <s v="Hannover-List"/>
    <s v="https://content.staatsbibliothek-berlin.de/dc/745602681.ocr.zip"/>
    <s v="yes"/>
  </r>
  <r>
    <x v="1315"/>
    <s v="Eckardt, Theodor"/>
    <s v="Kinder- und Jugendbücher; Historische Drucke"/>
    <s v="Schreiber"/>
    <s v="monograph; text"/>
    <x v="1655"/>
    <x v="1651"/>
    <s v="http://resolver.staatsbibliothek-berlin.de/SBB0000D2CA00000000"/>
    <s v="ger"/>
    <s v="1879"/>
    <s v="WegehauptDigital"/>
    <s v="Eßlingen"/>
    <s v="https://content.staatsbibliothek-berlin.de/dc/742720810.ocr.zip"/>
    <s v="yes"/>
  </r>
  <r>
    <x v="1316"/>
    <s v="Wendling, Paul; Gayette-Georgens, Jeanne Marie"/>
    <s v="Kinder- und Jugendbücher"/>
    <s v="Herlet"/>
    <s v="monograph; text"/>
    <x v="1656"/>
    <x v="1652"/>
    <s v="http://resolver.staatsbibliothek-berlin.de/SBB0000D61800000000"/>
    <s v="ger"/>
    <s v="1900"/>
    <s v="WegehauptDigital"/>
    <s v="Berlin [u.a.]"/>
    <s v="https://content.staatsbibliothek-berlin.de/dc/745158323.ocr.zip"/>
    <s v="yes"/>
  </r>
  <r>
    <x v="1317"/>
    <s v="Werner, Johann Adolf Ludwig"/>
    <s v="Kinder- und Jugendbücher"/>
    <s v="Arnold"/>
    <s v="monograph; text"/>
    <x v="1657"/>
    <x v="1653"/>
    <s v="http://resolver.staatsbibliothek-berlin.de/SBB0001021000000000"/>
    <s v="ger"/>
    <s v="1837"/>
    <s v="WegehauptDigital"/>
    <s v="Dresden [u.a.]"/>
    <s v="empty"/>
    <s v="no"/>
  </r>
  <r>
    <x v="1318"/>
    <s v="Löffler, Henriette"/>
    <s v="Kinder- und Jugendbücher; Historische Drucke"/>
    <s v="Ebner"/>
    <s v="monograph; text"/>
    <x v="1658"/>
    <x v="1654"/>
    <s v="http://resolver.staatsbibliothek-berlin.de/SBB0000D78400000000"/>
    <s v="ger"/>
    <s v="1882"/>
    <s v="WegehauptDigital"/>
    <s v="Ulm"/>
    <s v="https://content.staatsbibliothek-berlin.de/dc/74585964X.ocr.zip"/>
    <s v="yes"/>
  </r>
  <r>
    <x v="1319"/>
    <s v="Bertuch, Carl; Bertuch, Friedrich Justin; Funke, Carl Philipp"/>
    <s v="Kinder- und Jugendbücher; Historische Drucke"/>
    <s v="Industrie-Comptoir"/>
    <s v="volume; text"/>
    <x v="1659"/>
    <x v="1655"/>
    <s v="http://resolver.staatsbibliothek-berlin.de/SBB0000EE3E00000000"/>
    <s v="ger"/>
    <s v="1822"/>
    <s v="WegehauptDigital"/>
    <s v="Weimar"/>
    <s v="empty"/>
    <s v="no"/>
  </r>
  <r>
    <x v="1258"/>
    <s v="Löhr, Johann Andreas Christian"/>
    <s v="Kinder- und Jugendbücher; Historische Drucke"/>
    <s v="Fleischer"/>
    <s v="volume; text"/>
    <x v="1660"/>
    <x v="1656"/>
    <s v="http://resolver.staatsbibliothek-berlin.de/SBB0000D86300020000"/>
    <s v="ger"/>
    <s v="1820"/>
    <s v="WegehauptDigital"/>
    <s v="Leipzig"/>
    <s v="empty"/>
    <s v="no"/>
  </r>
  <r>
    <x v="1320"/>
    <s v="Zerrenner, Carl Christoph Gottlieb"/>
    <s v="Kinder- und Jugendbücher"/>
    <s v="Kümmel"/>
    <s v="volume; text"/>
    <x v="1661"/>
    <x v="1657"/>
    <s v="http://resolver.staatsbibliothek-berlin.de/SBB0001036F00010000"/>
    <s v="ger"/>
    <s v="1846"/>
    <s v="WegehauptDigital"/>
    <s v="Halle [u.a.]"/>
    <s v="empty"/>
    <s v="no"/>
  </r>
  <r>
    <x v="1321"/>
    <s v="Pluche, Noël Antoine"/>
    <s v="Kinder- und Jugendbücher; Historische Drucke"/>
    <s v="Monath"/>
    <s v="volume; text"/>
    <x v="1662"/>
    <x v="1658"/>
    <s v="http://resolver.staatsbibliothek-berlin.de/SBB0002153400030000"/>
    <s v="ger"/>
    <s v="1755"/>
    <s v="WegehauptDigital"/>
    <s v="Nürnberg; Wien"/>
    <s v="empty"/>
    <s v="no"/>
  </r>
  <r>
    <x v="1108"/>
    <s v="Basedow, Johann Bernhard"/>
    <s v="Kinder- und Jugendbücher; Historische Drucke"/>
    <m/>
    <s v="volume; text"/>
    <x v="1108"/>
    <x v="1105"/>
    <s v="http://resolver.staatsbibliothek-berlin.de/SBB0000F2C000010000"/>
    <s v="ger"/>
    <s v="1785"/>
    <s v="WegehauptDigital"/>
    <s v="Dessau Heybruch"/>
    <s v="empty"/>
    <s v="no"/>
  </r>
  <r>
    <x v="1322"/>
    <s v="Pescheck, Christian"/>
    <s v="Kinder- und Jugendbücher; Historische Drucke"/>
    <s v="Schöps"/>
    <s v="volume; text"/>
    <x v="1663"/>
    <x v="1659"/>
    <s v="http://resolver.staatsbibliothek-berlin.de/SBB0000DD6100000000"/>
    <s v="ger"/>
    <s v="1741"/>
    <s v="WegehauptDigital"/>
    <s v="Leipzig; Zittau"/>
    <s v="empty"/>
    <s v="no"/>
  </r>
  <r>
    <x v="1321"/>
    <s v="Pluche, Noël Antoine"/>
    <s v="Historische Drucke; Kinder- und Jugendbücher; VD18 digital"/>
    <s v="Monath"/>
    <s v="volume; text"/>
    <x v="1664"/>
    <x v="1660"/>
    <s v="http://resolver.staatsbibliothek-berlin.de/SBB0000EBBA00090000"/>
    <s v="ger"/>
    <s v="1753"/>
    <s v="VD18 digital; WegehauptDigital"/>
    <s v="Nürnberg; Wien"/>
    <s v="empty"/>
    <s v="no"/>
  </r>
  <r>
    <x v="1295"/>
    <s v="Sturm, Christoph Christian"/>
    <s v="Historische Drucke; Kinder- und Jugendbücher; Theologie; VD18 digital"/>
    <s v="Weidmann und Reich"/>
    <s v="volume; text"/>
    <x v="1665"/>
    <x v="1661"/>
    <s v="http://resolver.staatsbibliothek-berlin.de/SBB0001948900020000"/>
    <s v="ger"/>
    <s v="1774"/>
    <s v="VD18 digital; WegehauptDigital"/>
    <s v="Leipzig"/>
    <s v="empty"/>
    <s v="no"/>
  </r>
  <r>
    <x v="1322"/>
    <s v="Pescheck, Christian"/>
    <s v="Kinder- und Jugendbücher; Historische Drucke"/>
    <s v="Schöps"/>
    <s v="volume; text"/>
    <x v="1663"/>
    <x v="1659"/>
    <s v="http://resolver.staatsbibliothek-berlin.de/SBB0000DD6100000000"/>
    <s v="ger"/>
    <s v="1741"/>
    <s v="WegehauptDigital"/>
    <s v="Leipzig; Zittau"/>
    <s v="empty"/>
    <s v="no"/>
  </r>
  <r>
    <x v="1321"/>
    <s v="Pluche, Noël Antoine"/>
    <s v="Historische Drucke; Kinder- und Jugendbücher; VD18 digital"/>
    <s v="Monath"/>
    <s v="volume; text"/>
    <x v="1664"/>
    <x v="1660"/>
    <s v="http://resolver.staatsbibliothek-berlin.de/SBB0000EBBA00090000"/>
    <s v="ger"/>
    <s v="1753"/>
    <s v="VD18 digital; WegehauptDigital"/>
    <s v="Nürnberg; Wien"/>
    <s v="empty"/>
    <s v="no"/>
  </r>
  <r>
    <x v="1295"/>
    <s v="Sturm, Christoph Christian"/>
    <s v="Historische Drucke; Kinder- und Jugendbücher; Theologie; VD18 digital"/>
    <s v="Weidmann und Reich"/>
    <s v="volume; text"/>
    <x v="1665"/>
    <x v="1661"/>
    <s v="http://resolver.staatsbibliothek-berlin.de/SBB0001948900020000"/>
    <s v="ger"/>
    <s v="1774"/>
    <s v="VD18 digital; WegehauptDigital"/>
    <s v="Leipzig"/>
    <s v="empty"/>
    <s v="no"/>
  </r>
  <r>
    <x v="1312"/>
    <s v="Raff, Georg Christian"/>
    <s v="Historische Drucke; Kinder- und Jugendbücher; Geschichte / Ethnographie / Geographie; VD18 digital"/>
    <s v="Balz und Schramm"/>
    <s v="volume; text"/>
    <x v="1666"/>
    <x v="1662"/>
    <s v="http://resolver.staatsbibliothek-berlin.de/SBB0001791300010000"/>
    <s v="ger"/>
    <s v="1787"/>
    <s v="VD18 digital; WegehauptDigital"/>
    <s v="Tübingen"/>
    <s v="empty"/>
    <s v="no"/>
  </r>
  <r>
    <x v="1323"/>
    <s v="Guts Muths, Johann Christoph Friedrich"/>
    <s v="Kinder- und Jugendbücher; Historische Drucke; VD18 digital"/>
    <s v="Ettinger"/>
    <s v="volume; text"/>
    <x v="1667"/>
    <x v="1663"/>
    <s v="http://resolver.staatsbibliothek-berlin.de/SBB00010A0D00010000"/>
    <s v="ger"/>
    <s v="1785"/>
    <s v="WegehauptDigital; VD18 digital"/>
    <s v="Gotha"/>
    <s v="empty"/>
    <s v="no"/>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1">
  <r>
    <s v="Abrégé de toutes les sciences, ou encyclopédie des enfants; mise dans un nouvel ordre,..."/>
    <s v="Buqcellos, ...; Blocquel, Simon"/>
    <s v="Kinder- und Jugendbücher; Historische Drucke"/>
    <s v="Delarue ;; Castiaux"/>
    <s v="monograph; text"/>
    <s v="PPN766849139"/>
    <s v="PPN548262071"/>
    <s v="http://resolver.staatsbibliothek-berlin.de/SBB0000F13000000000"/>
    <x v="0"/>
    <s v="1816"/>
    <s v="WegehauptDigital"/>
    <s v="Paris; Lille"/>
    <s v="empty"/>
    <x v="0"/>
  </r>
  <r>
    <s v="Naturgeschichte für Kinder"/>
    <s v="Raff, Georg Christian"/>
    <s v="Kinder- und Jugendbücher; Historische Drucke"/>
    <s v="Sammer"/>
    <s v="monograph; text"/>
    <s v="PPN749770333"/>
    <s v="PPN279536941"/>
    <s v="http://resolver.staatsbibliothek-berlin.de/SBB0000E0AE00000000"/>
    <x v="1"/>
    <s v="1846"/>
    <s v="WegehauptDigital"/>
    <s v="Wien"/>
    <s v="empty"/>
    <x v="0"/>
  </r>
  <r>
    <s v="Die Entstehung der Erde"/>
    <s v="Kranz, Wilhelm; Meyer, Max Wilhelm"/>
    <s v="Kinder- und Jugendbücher; Historische Drucke"/>
    <s v="Paetel"/>
    <s v="monograph; text"/>
    <s v="PPN741297272"/>
    <s v="PPN276525892"/>
    <s v="http://resolver.staatsbibliothek-berlin.de/SBB0000CFAB00000000"/>
    <x v="1"/>
    <s v="1907"/>
    <s v="WegehauptDigital"/>
    <s v="Berlin"/>
    <s v="https://content.staatsbibliothek-berlin.de/dc/741297272.ocr.zip"/>
    <x v="1"/>
  </r>
  <r>
    <s v="Die Schulwerkstatt; ein Leitfaden zur Einführung der technischen Arbeiten in die Schule"/>
    <s v="Barth, Ernst; Niederley, W."/>
    <s v="Kinder- und Jugendbücher; Historische Drucke"/>
    <s v="Velhagen &amp; Klasing"/>
    <s v="monograph; text"/>
    <s v="PPN745116574"/>
    <s v="PPN453868991"/>
    <s v="http://resolver.staatsbibliothek-berlin.de/SBB0000D59B00000000"/>
    <x v="1"/>
    <s v="1882"/>
    <s v="WegehauptDigital"/>
    <s v="Bielefeld [u.a.]"/>
    <s v="https://content.staatsbibliothek-berlin.de/dc/745116574.ocr.zip"/>
    <x v="1"/>
  </r>
  <r>
    <s v="Der junge Eisenbahnbauer; eine Anleitung zur Selbstherstellung von Modelleisenbahnen ; mit 118 Abb."/>
    <s v="Hermuth, Paul"/>
    <s v="Kinder- und Jugendbücher; Historische Drucke"/>
    <s v="Union Dt. Verl.-Gesellsch."/>
    <s v="monograph; text"/>
    <s v="PPN744069432"/>
    <s v="PPN559338228"/>
    <s v="http://resolver.staatsbibliothek-berlin.de/SBB0000D52F00000000"/>
    <x v="1"/>
    <s v="1916"/>
    <s v="WegehauptDigital"/>
    <s v="Stuttgart [u.a.]"/>
    <s v="https://content.staatsbibliothek-berlin.de/dc/744069432.ocr.zip"/>
    <x v="1"/>
  </r>
  <r>
    <s v="Neuer Räthselschatz; für die Jugend zur Übung im Denken und zur belehrenden Unterhaltung"/>
    <s v="Schäffer, W."/>
    <s v="Kinder- und Jugendbücher; Historische Drucke"/>
    <s v="Oehmigke"/>
    <s v="monograph; text"/>
    <s v="PPN745271243"/>
    <s v="PPN573465517"/>
    <s v="http://resolver.staatsbibliothek-berlin.de/SBB0000D67F00000000"/>
    <x v="1"/>
    <s v="1865"/>
    <s v="WegehauptDigital"/>
    <s v="Neu-Ruppin"/>
    <s v="https://content.staatsbibliothek-berlin.de/dc/745271243.ocr.zip"/>
    <x v="1"/>
  </r>
  <r>
    <s v="Wander- und Spielbüchlein für Schüler und Schülerinnen"/>
    <s v="Matzdorf, Paul"/>
    <s v="Kinder- und Jugendbücher"/>
    <s v="Strauch"/>
    <s v="monograph; text"/>
    <s v="PPN745123694"/>
    <s v="PPN56682809X"/>
    <s v="http://resolver.staatsbibliothek-berlin.de/SBB0000D5AD00000000"/>
    <x v="1"/>
    <s v="1910"/>
    <s v="WegehauptDigital"/>
    <s v="Leipzig"/>
    <s v="https://content.staatsbibliothek-berlin.de/dc/745123694.ocr.zip"/>
    <x v="1"/>
  </r>
  <r>
    <s v="Causeries sur la science; illustrées de 94 gravures"/>
    <s v="Tissandier, Gaston"/>
    <s v="Kinder- und Jugendbücher; Historische Drucke"/>
    <s v="Hachette"/>
    <s v="monograph; text"/>
    <s v="PPN745272312"/>
    <s v="PPN578011344"/>
    <s v="http://resolver.staatsbibliothek-berlin.de/SBB0000D68300000000"/>
    <x v="0"/>
    <s v="1880"/>
    <s v="WegehauptDigital"/>
    <s v="Paris"/>
    <s v="https://content.staatsbibliothek-berlin.de/dc/745272312.ocr.zip"/>
    <x v="1"/>
  </r>
  <r>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m/>
    <s v="Kinder- und Jugendbücher; Historische Drucke"/>
    <s v="Voigt"/>
    <s v="monograph; text"/>
    <s v="PPN767042255"/>
    <s v="PPN280073852"/>
    <s v="http://resolver.staatsbibliothek-berlin.de/SBB0000F1B700000000"/>
    <x v="1"/>
    <s v="1822"/>
    <s v="WegehauptDigital"/>
    <s v="Nordhausen; Sondershausen"/>
    <s v="empty"/>
    <x v="0"/>
  </r>
  <r>
    <s v="Im Grünen oder Die kleinen Pflanzenfreunde; kleine Erzählungen aus dem Pflanzenreich"/>
    <s v="Wagner, Hermann"/>
    <s v="Kinder- und Jugendbücher"/>
    <s v="Spamer"/>
    <s v="monograph; text"/>
    <s v="PPN743675703"/>
    <s v="PPN578788829"/>
    <s v="http://resolver.staatsbibliothek-berlin.de/SBB0000D31400000000"/>
    <x v="1"/>
    <s v="1878"/>
    <s v="WegehauptDigital"/>
    <s v="Leipzig"/>
    <s v="https://content.staatsbibliothek-berlin.de/dc/743675703.ocr.zip"/>
    <x v="1"/>
  </r>
  <r>
    <s v="Das Buch der Gesellschaftsspiele"/>
    <s v="Weller, Hermine"/>
    <s v="Kinder- und Jugendbücher"/>
    <s v="Fischer"/>
    <s v="monograph; text"/>
    <s v="PPN745213553"/>
    <s v="PPN581117719"/>
    <s v="http://resolver.staatsbibliothek-berlin.de/SBB0000D65A00000000"/>
    <x v="1"/>
    <s v="1910"/>
    <s v="WegehauptDigital"/>
    <s v="Dresden"/>
    <s v="https://content.staatsbibliothek-berlin.de/dc/745213553.ocr.zip"/>
    <x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x v="1"/>
    <s v="1877"/>
    <s v="WegehauptDigital"/>
    <s v="Leipzig"/>
    <s v="https://content.staatsbibliothek-berlin.de/dc/74270906X.ocr.zip"/>
    <x v="1"/>
  </r>
  <r>
    <s v="Des fleißigen Mädchens Koch-Büchlein für die Puppen-Küche"/>
    <m/>
    <s v="Kinder- und Jugendbücher; Historische Drucke"/>
    <s v="Meisel"/>
    <s v="monograph; text"/>
    <s v="PPN745432069"/>
    <s v="PPN278721036"/>
    <s v="http://resolver.staatsbibliothek-berlin.de/SBB0000D6A800000000"/>
    <x v="1"/>
    <s v="1876"/>
    <s v="WegehauptDigital"/>
    <s v="Leipzig; Herisau; Stuttgart"/>
    <s v="https://content.staatsbibliothek-berlin.de/dc/745432069.ocr.zip"/>
    <x v="1"/>
  </r>
  <r>
    <s v="Naturgeschichte für Kinder, von M. Georg Christian Raff, ordentlichen Lehrer der Geschichte und Geographie auf dem Lyceum zu Göttingen. Mit vierzehn Kupfertafeln"/>
    <s v="Raff, Georg Christian"/>
    <s v="Kinder- und Jugendbücher; Historische Drucke"/>
    <m/>
    <s v="monograph; text"/>
    <s v="PPN769119182"/>
    <s v="PPN571683770"/>
    <s v="http://resolver.staatsbibliothek-berlin.de/SBB0000F8A900000000"/>
    <x v="1"/>
    <s v="1802"/>
    <s v="WegehauptDigital"/>
    <s v="Frankfurt; Leipzig"/>
    <s v="empty"/>
    <x v="0"/>
  </r>
  <r>
    <s v="Kleine Bilderschule für die Jugend"/>
    <s v="Hausius, Karl Gottlob"/>
    <s v="Kinder- und Jugendbücher; Historische Drucke"/>
    <s v="Voß"/>
    <s v="monograph; text"/>
    <s v="PPN757417825"/>
    <s v="PPN55916422X"/>
    <s v="http://resolver.staatsbibliothek-berlin.de/SBB0000ED8900000000"/>
    <x v="1"/>
    <s v="1807"/>
    <s v="WegehauptDigital"/>
    <s v="Leipzig"/>
    <s v="empty"/>
    <x v="0"/>
  </r>
  <r>
    <s v="Vollständiges Giftbuch oder Unterricht, die Giftpflanzen, Giftminerale und Giftthiere kennen zu lernen, und Gesundheit und Leben gegen Vergiftungs-Gefahren sicher zu stellen"/>
    <m/>
    <s v="Kinder- und Jugendbücher"/>
    <s v="Voigt"/>
    <s v="monograph; text"/>
    <s v="PPN770137474"/>
    <s v="PPN406020620"/>
    <s v="http://resolver.staatsbibliothek-berlin.de/SBB0001031A00000000"/>
    <x v="1"/>
    <s v="1817"/>
    <s v="WegehauptDigital"/>
    <s v="Sondershausen"/>
    <s v="empty"/>
    <x v="0"/>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x v="1"/>
    <s v="1885"/>
    <s v="WegehauptDigital"/>
    <s v="Dresden"/>
    <s v="https://content.staatsbibliothek-berlin.de/dc/743969359.ocr.zip"/>
    <x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x v="1"/>
    <s v="1860"/>
    <s v="WegehauptDigital"/>
    <s v="Leipzig"/>
    <s v="https://content.staatsbibliothek-berlin.de/dc/756689090.ocr.zip"/>
    <x v="1"/>
  </r>
  <r>
    <s v="Naturgeschichte der Vögel; mit besonderer Berücksichtigung der in Deutschland vorkommenden Vögel und Belehrung über Zucht und Wartung der Haus- und Stubenvögel"/>
    <s v="Abendroth, Carl"/>
    <s v="Kinder- und Jugendbücher"/>
    <s v="Baensch"/>
    <s v="monograph; text"/>
    <s v="PPN744053714"/>
    <s v="PPN538752823"/>
    <s v="http://resolver.staatsbibliothek-berlin.de/SBB0000D51E00000000"/>
    <x v="1"/>
    <s v="1870"/>
    <s v="WegehauptDigital"/>
    <s v="Leipzig"/>
    <s v="https://content.staatsbibliothek-berlin.de/dc/744053714.ocr.zip"/>
    <x v="1"/>
  </r>
  <r>
    <s v="Abrégé de toutes les sciences à l'usage des enfans de six ans jusqu' a douze; on y a joint un abrégé de l'histoire de Brandebourg"/>
    <s v="Formey, Jean-Henri-Samuel"/>
    <s v="Kinder- und Jugendbücher; Historische Drucke"/>
    <s v="Horvath"/>
    <s v="monograph; text"/>
    <s v="PPN76623858X"/>
    <s v="PPN557396433"/>
    <s v="http://resolver.staatsbibliothek-berlin.de/SBB0000EE5000000000"/>
    <x v="0"/>
    <s v="1803"/>
    <s v="WegehauptDigital"/>
    <s v="Potsdam"/>
    <s v="empty"/>
    <x v="0"/>
  </r>
  <r>
    <s v="Jagden-Bilderbuch für die liebe Jugend; mit 9 lithographirten Darstellungen"/>
    <m/>
    <s v="Kinder- und Jugendbücher"/>
    <m/>
    <s v="monograph; text"/>
    <s v="PPN770079113"/>
    <s v="PPN491349475"/>
    <s v="http://resolver.staatsbibliothek-berlin.de/SBB000102A700000000"/>
    <x v="1"/>
    <s v="1860"/>
    <s v="WegehauptDigital"/>
    <s v="[S.l.]"/>
    <s v="https://content.staatsbibliothek-berlin.de/dc/770079113.ocr.zip"/>
    <x v="1"/>
  </r>
  <r>
    <s v="Neues und bewährtes illustriertes Kochbuch für alle Stände; zuverlässige Anleitung zur Bereitung der verschiedenartigsten Speisen, Backwerke, Getränke etc. ; nach eigener, vieljähriger Erfahrung"/>
    <s v="Davithis, H."/>
    <s v="Kinder- und Jugendbücher; Historische Drucke"/>
    <s v="Enßlin und Laiblin"/>
    <s v="monograph; text"/>
    <s v="PPN745127495"/>
    <s v="PPN278540538"/>
    <s v="http://resolver.staatsbibliothek-berlin.de/SBB0000D5C100000000"/>
    <x v="1"/>
    <s v="1905"/>
    <s v="WegehauptDigital"/>
    <s v="Reutlingen"/>
    <s v="https://content.staatsbibliothek-berlin.de/dc/745127495.ocr.zip"/>
    <x v="1"/>
  </r>
  <r>
    <s v="An der Werkbank; Anleitung zur Handfertigkeit mit besonderer Berücksichtigung der Herstellung physikalischer Apparate ; für mittlere und reife Schüler"/>
    <s v="Gscheidlen, Emanuel"/>
    <s v="Kinder- und Jugendbücher; Historische Drucke"/>
    <s v="Teubner"/>
    <s v="monograph; text"/>
    <s v="PPN745118615"/>
    <s v="PPN223999733"/>
    <s v="http://resolver.staatsbibliothek-berlin.de/SBB0000D59F00000000"/>
    <x v="1"/>
    <s v="1912"/>
    <s v="WegehauptDigital"/>
    <s v="Berlin; Leipzig"/>
    <s v="https://content.staatsbibliothek-berlin.de/dc/745118615.ocr.zip"/>
    <x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x v="1"/>
    <s v="1885"/>
    <s v="WegehauptDigital"/>
    <s v="Leipzig, Berlin"/>
    <s v="https://content.staatsbibliothek-berlin.de/dc/742493695.ocr.zip"/>
    <x v="1"/>
  </r>
  <r>
    <s v="Der Weltspiegel; das Wissenswürdigste vom Weltgebäude, von der Erde, von den Völkern der Erde"/>
    <s v="Hoffmann, Friedrich"/>
    <s v="Kinder- und Jugendbücher; Historische Drucke"/>
    <s v="Schmidt &amp; Spring; Lithographische Anstalt von Engelhorn und Hochdanz"/>
    <s v="monograph; text"/>
    <s v="PPN766156990"/>
    <s v="PPN279154607"/>
    <s v="http://resolver.staatsbibliothek-berlin.de/SBB0000EE1D00000000"/>
    <x v="1"/>
    <s v="1844"/>
    <s v="WegehauptDigital"/>
    <s v="Stuttgart; Stuttgart"/>
    <s v="empty"/>
    <x v="0"/>
  </r>
  <r>
    <s v="Naturgeschichte; der Jugend gewidmet"/>
    <s v="Wagner, Hermann"/>
    <s v="Kinder- und Jugendbücher"/>
    <s v="Hoffmann"/>
    <s v="monograph; text"/>
    <s v="PPN770457983"/>
    <s v="PPN408013931"/>
    <s v="http://resolver.staatsbibliothek-berlin.de/SBB0001049700000000"/>
    <x v="1"/>
    <s v="1870"/>
    <s v="WegehauptDigital"/>
    <s v="Stuttgart"/>
    <s v="https://content.staatsbibliothek-berlin.de/dc/770457983.ocr.zip"/>
    <x v="1"/>
  </r>
  <r>
    <s v="Lehrbuch der Sternkunde; für Schulen und zum Selbstunterrichte"/>
    <s v="Schubert, Gotthilf Heinrich"/>
    <s v="Kinder- und Jugendbücher; Historische Drucke"/>
    <s v="Weber"/>
    <s v="monograph; text"/>
    <s v="PPN750739150"/>
    <s v="PPN311822029"/>
    <s v="http://resolver.staatsbibliothek-berlin.de/SBB0000E3CF00000000"/>
    <x v="1"/>
    <s v="1832"/>
    <s v="WegehauptDigital"/>
    <s v="München"/>
    <s v="empty"/>
    <x v="0"/>
  </r>
  <r>
    <s v="Leichte Künsteleien zum Vergnügen und zum Nutzen für Kinder und Nichtkinder; Ein Buch mannigfaltigen Inhaltes"/>
    <s v="Rockstroh, Heinrich"/>
    <s v="Kinder- und Jugendbücher; Historische Drucke"/>
    <s v="Wittich"/>
    <s v="monograph; text"/>
    <s v="PPN767041380"/>
    <s v="PPN556113098"/>
    <s v="http://resolver.staatsbibliothek-berlin.de/SBB0000F1B600000000"/>
    <x v="1"/>
    <s v="1819"/>
    <s v="WegehauptDigital"/>
    <s v="Berlin"/>
    <s v="empty"/>
    <x v="0"/>
  </r>
  <r>
    <s v="Europäische Bilder und Skizzen; zur Belehrung für die reifere Jugend"/>
    <s v="Hoffmann, Julius; Hosemann, Theodor"/>
    <s v="Kinder- und Jugendbücher"/>
    <s v="Trewendt"/>
    <s v="monograph; text"/>
    <s v="PPN771014600"/>
    <s v="PPN265186358"/>
    <s v="http://resolver.staatsbibliothek-berlin.de/SBB00010A6400000000"/>
    <x v="1"/>
    <s v="1858"/>
    <s v="WegehauptDigital"/>
    <s v="Breslau"/>
    <s v="https://content.staatsbibliothek-berlin.de/dc/771014600.ocr.zip"/>
    <x v="1"/>
  </r>
  <r>
    <s v="Malerische Naturgeschichte der drei Reiche für Schule und Haus; Mit besonderer Beziehung auf das practische Leben bearbeitet von F[riedrich] W[ilhelm] Lindner; unter Mitwirkung von Dr. Fr. H. A. Lachmann"/>
    <s v="Lachmann, Fr. H. A.; Lindner, Friedrich Wilhelm"/>
    <s v="Kinder- und Jugendbücher; Historische Drucke"/>
    <s v="Oehme &amp; Müller"/>
    <s v="monograph; text"/>
    <s v="PPN770463371"/>
    <s v="PPN42077016X"/>
    <s v="http://resolver.staatsbibliothek-berlin.de/SBB000104A200000000"/>
    <x v="1"/>
    <s v="1840"/>
    <s v="WegehauptDigital"/>
    <s v="Braunschweig"/>
    <s v="empty"/>
    <x v="0"/>
  </r>
  <r>
    <s v="Allerlei schöne Bilderrätsel für Jung und Alt"/>
    <m/>
    <s v="Kinder- und Jugendbücher; Historische Drucke"/>
    <m/>
    <s v="monograph; text"/>
    <s v="PPN74513548X"/>
    <s v="PPN30847046X"/>
    <s v="http://resolver.staatsbibliothek-berlin.de/SBB0000D5D100000000"/>
    <x v="1"/>
    <m/>
    <s v="WegehauptDigital"/>
    <m/>
    <s v="https://content.staatsbibliothek-berlin.de/dc/74513548X.ocr.zip"/>
    <x v="1"/>
  </r>
  <r>
    <s v="Der Hausbau; oder erste Begriffe von Staat und den vorzüglichsten Ständen, Handwerken, Fabriken, Künsten, Wissenschaften u. d. gl. für Kinder"/>
    <s v="Werlich, August Karl Friedrich"/>
    <s v="Kinder- und Jugendbücher; Historische Drucke"/>
    <s v="Juniussische Buchhandlung"/>
    <s v="monograph; text"/>
    <s v="PPN756639891"/>
    <s v="PPN579566781"/>
    <s v="http://resolver.staatsbibliothek-berlin.de/SBB0000EB7900000000"/>
    <x v="1"/>
    <s v="1804"/>
    <s v="WegehauptDigital"/>
    <s v="Leipzig"/>
    <s v="empty"/>
    <x v="0"/>
  </r>
  <r>
    <s v="Gemählde aus der Natur und dem Menschenleben, in einer Reihe von Schilderungen merkwürdiger Naturerscheinungen und gefahrvoller Reiseabentheuer; zum Nutzen und Vergnügen der Jugend"/>
    <s v="Albertus, D. J. C."/>
    <s v="Kinder- und Jugendbücher"/>
    <s v="Kaiser"/>
    <s v="monograph; text"/>
    <s v="PPN781283116"/>
    <s v="PPN541529498"/>
    <s v="http://resolver.staatsbibliothek-berlin.de/SBB0001555D00000000"/>
    <x v="1"/>
    <s v="1830"/>
    <s v="WegehauptDigital"/>
    <s v="Grätz"/>
    <s v="empty"/>
    <x v="0"/>
  </r>
  <r>
    <s v="Kurzer Unterricht in der Naturwissenschaft für die Jugend"/>
    <s v="Uihlein, Joseph"/>
    <s v="Kinder- und Jugendbücher; Historische Drucke"/>
    <s v="Andreä"/>
    <s v="monograph; text"/>
    <s v="PPN770157742"/>
    <s v="PPN366080202"/>
    <s v="http://resolver.staatsbibliothek-berlin.de/SBB0001033900000000"/>
    <x v="1"/>
    <s v="1810"/>
    <s v="WegehauptDigital"/>
    <s v="Frankfurt am Main"/>
    <s v="empty"/>
    <x v="0"/>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x v="1"/>
    <s v="1880"/>
    <s v="WegehauptDigital"/>
    <s v="Stuttgart"/>
    <s v="https://content.staatsbibliothek-berlin.de/dc/741294397.ocr.zip"/>
    <x v="1"/>
  </r>
  <r>
    <s v="Aus Werkstatt und Welt; eine Festgabe für die werkthätige Jugend dargereicht von Leipz. Fortbildungsschuldirektoren u.-Lehrern"/>
    <m/>
    <s v="Kinder- und Jugendbücher; Historische Drucke"/>
    <s v="Hahn; Schmidt"/>
    <s v="monograph; text"/>
    <s v="PPN770851347"/>
    <s v="PPN581182618"/>
    <s v="http://resolver.staatsbibliothek-berlin.de/SBB0001070300000000"/>
    <x v="1"/>
    <s v="1901"/>
    <s v="WegehauptDigital"/>
    <s v="Leipzig; Leipzig"/>
    <s v="https://content.staatsbibliothek-berlin.de/dc/770851347.ocr.zip"/>
    <x v="1"/>
  </r>
  <r>
    <s v="Mittheilungen aus dem Gebiet der Naturkunde und dem Menschenleben für die Jugend ; mit 25 col. Abb."/>
    <s v="Maukisch, Heinrich Eduard"/>
    <s v="Kinder- und Jugendbücher; Historische Drucke"/>
    <s v="Fischer u. Fuchs"/>
    <s v="monograph; text"/>
    <s v="PPN766619389"/>
    <s v="PPN566841444"/>
    <s v="http://resolver.staatsbibliothek-berlin.de/SBB0000F00A00000000"/>
    <x v="1"/>
    <s v="1835"/>
    <s v="WegehauptDigital"/>
    <s v="Leipzig"/>
    <s v="empty"/>
    <x v="0"/>
  </r>
  <r>
    <s v="Čudesa bez čudesʹ; malenkaja fizika v priměnenii kʹ zabavamʹ/ sost. A. P. Nečaev. S 172 ris."/>
    <s v="Nečaev, A. P."/>
    <s v="Kinder- und Jugendbücher"/>
    <s v="Lukovnikov"/>
    <s v="monograph; text"/>
    <s v="PPN742094227"/>
    <s v="PPN280334869"/>
    <s v="http://resolver.staatsbibliothek-berlin.de/SBB0000D0A100000000"/>
    <x v="2"/>
    <s v="1911"/>
    <s v="WegehauptDigital"/>
    <s v="Spb. [St. Petersburg]"/>
    <s v="https://content.staatsbibliothek-berlin.de/dc/742094227.ocr.zip"/>
    <x v="1"/>
  </r>
  <r>
    <s v="Nun rathe einmal!; Räthselbüchlein für Kinder von 5 - 10 Jahren"/>
    <s v="Flinzer, Fedor"/>
    <s v="Kinder- und Jugendbücher; Historische Drucke"/>
    <s v="Focke"/>
    <s v="monograph; text"/>
    <s v="PPN745597041"/>
    <s v="PPN568651901"/>
    <s v="http://resolver.staatsbibliothek-berlin.de/SBB0000D6F200000000"/>
    <x v="1"/>
    <s v="1864"/>
    <s v="WegehauptDigital"/>
    <s v="Chemnitz"/>
    <s v="https://content.staatsbibliothek-berlin.de/dc/745597041.ocr.zip"/>
    <x v="1"/>
  </r>
  <r>
    <s v="Räthselkranz für Alt und Jung"/>
    <s v="Ruhkopf, Julie"/>
    <s v="Kinder- und Jugendbücher; Historische Drucke"/>
    <s v="Flemming"/>
    <s v="monograph; text"/>
    <s v="PPN74623791X"/>
    <s v="PPN476384494"/>
    <s v="http://resolver.staatsbibliothek-berlin.de/SBB0000D85700000000"/>
    <x v="1"/>
    <s v="1861"/>
    <s v="WegehauptDigital"/>
    <s v="Glogau"/>
    <s v="https://content.staatsbibliothek-berlin.de/dc/74623791X.ocr.zip"/>
    <x v="1"/>
  </r>
  <r>
    <s v="Merkwürdige Reisen der Gutmannschen Familie; ein Weihnachts- und Geburtstags-Geschenk für die Jugend"/>
    <s v="Ramberg, H.; Boettger, G.; Dassel, Chr."/>
    <s v="Kinder- und Jugendbücher"/>
    <s v="Brüder Hahn"/>
    <s v="monograph; text"/>
    <s v="PPN746870108"/>
    <s v="PPN363821880"/>
    <s v="http://resolver.staatsbibliothek-berlin.de/SBB0000DBD600000000"/>
    <x v="1"/>
    <s v="1816"/>
    <s v="WegehauptDigital"/>
    <s v="Hannover"/>
    <s v="empty"/>
    <x v="0"/>
  </r>
  <r>
    <s v="Recipes"/>
    <m/>
    <s v="Kinder- und Jugendbücher"/>
    <s v="Orr"/>
    <s v="monograph; text"/>
    <s v="PPN746034628"/>
    <s v="PPN279781792"/>
    <s v="http://resolver.staatsbibliothek-berlin.de/SBB0000D7DD00000000"/>
    <x v="3"/>
    <s v="1883"/>
    <s v="WegehauptDigital"/>
    <s v="Springfield, Mass."/>
    <s v="https://content.staatsbibliothek-berlin.de/dc/746034628.ocr.zip"/>
    <x v="1"/>
  </r>
  <r>
    <s v="Das Turnen in den Spielen der Mädchen; eine Auswahl nützlicher und passender Jugend- und Bewegungspiele ; zur geistigen und körperlichen Erholung des jüngeren Mädchenalters wie als Beitrag zu einer naturgemäßen Jugenderziehung"/>
    <s v="Bürkner, Hugo; Kloss, Moritz"/>
    <s v="Kinder- und Jugendbücher"/>
    <s v="Schönfeld"/>
    <s v="monograph; text"/>
    <s v="PPN770493564"/>
    <s v="PPN27843424X"/>
    <s v="http://resolver.staatsbibliothek-berlin.de/SBB000104D400000000"/>
    <x v="1"/>
    <s v="1862"/>
    <s v="WegehauptDigital"/>
    <s v="Dresden"/>
    <s v="https://content.staatsbibliothek-berlin.de/dc/770493564.ocr.zip"/>
    <x v="1"/>
  </r>
  <r>
    <s v="Das Ein-mal-Eins in Bilderpracht, wie es den Kindern Freude macht"/>
    <s v="Reinhardt, Aug.; Reinhardt, V."/>
    <s v="Kinder- und Jugendbücher"/>
    <s v="Kaufmann"/>
    <s v="monograph; text"/>
    <s v="PPN741360802"/>
    <s v="PPN572962495"/>
    <s v="http://resolver.staatsbibliothek-berlin.de/SBB0000CFF400000000"/>
    <x v="1"/>
    <s v="1880"/>
    <s v="WegehauptDigital"/>
    <s v="Dresden"/>
    <s v="https://content.staatsbibliothek-berlin.de/dc/741360802.ocr.zip"/>
    <x v="1"/>
  </r>
  <r>
    <s v="Natur-Paradoxe; ein Buch für die Jugend zur Erklärung von Erscheinungen, die mit der täglichen Erfahrung in Widerspruch zu stehen scheinen ; nach Dr. W. Hampson's 'Paradoxes of nature and science'"/>
    <s v="Schäffer, C.; Hampson, William"/>
    <s v="Kinder- und Jugendbücher"/>
    <s v="Teubner"/>
    <s v="monograph; text"/>
    <s v="PPN741671417"/>
    <s v="PPN408347201"/>
    <s v="http://resolver.staatsbibliothek-berlin.de/SBB0000D04500000000"/>
    <x v="1"/>
    <s v="1908"/>
    <s v="WegehauptDigital"/>
    <s v="Leipzig; Berlin"/>
    <s v="https://content.staatsbibliothek-berlin.de/dc/741671417.ocr.zip"/>
    <x v="1"/>
  </r>
  <r>
    <s v="Die Meteorologie in Erklärungen und Erzählungen; ein nützliches und unterhaltendes Lesebuch für die reifere Jugend"/>
    <s v="Moshamer, Joseph A."/>
    <s v="Kinder- und Jugendbücher"/>
    <s v="Im Verl. der k. k. Schulbücher-Verschleiß-Administration"/>
    <s v="monograph; text"/>
    <s v="PPN770192904"/>
    <s v="PPN348919875"/>
    <s v="http://resolver.staatsbibliothek-berlin.de/SBB0001037500000000"/>
    <x v="1"/>
    <s v="1844"/>
    <s v="WegehauptDigital"/>
    <s v="Wien"/>
    <s v="empty"/>
    <x v="0"/>
  </r>
  <r>
    <s v="Naturstudien im Hause; Plaudereien in der Dämmerstunde ; ein Buch für die Jugend"/>
    <s v="Schwindrazheim, O.; Kraepelin, Karl"/>
    <s v="Kinder- und Jugendbücher"/>
    <s v="Teubner"/>
    <s v="monograph; text"/>
    <s v="PPN742265854"/>
    <s v="PPN075438097"/>
    <s v="http://resolver.staatsbibliothek-berlin.de/SBB0000D0DF00000000"/>
    <x v="1"/>
    <s v="1901"/>
    <s v="WegehauptDigital"/>
    <s v="Leipzig"/>
    <s v="https://content.staatsbibliothek-berlin.de/dc/742265854.ocr.zip"/>
    <x v="1"/>
  </r>
  <r>
    <s v="Peter Parley's Visit to London; during the coronation of Queen Victoria"/>
    <s v="Viktoria &lt; Großbritannien, Königin&gt;; Parley, Peter"/>
    <s v="Kinder- und Jugendbücher; Historische Drucke"/>
    <s v="Tilt"/>
    <s v="monograph; text"/>
    <s v="PPN771192134"/>
    <s v="PPN27953969X"/>
    <s v="http://resolver.staatsbibliothek-berlin.de/SBB0001262E00000000"/>
    <x v="3"/>
    <s v="1839"/>
    <s v="WegehauptDigital"/>
    <s v="London"/>
    <s v="empty"/>
    <x v="0"/>
  </r>
  <r>
    <s v="Die kleinen Gärtner, oder Gartenbeschäftigungen für Kinder; enthält einen deutlichen Unterricht, wie Kinder einen kleinen Garten anlegen, behandeln und abwarten können, ohne dabey einen Gärtner zu Hülfe zu nehmen : mit Kupfern"/>
    <s v="Poscharsky, Christian Friedrich"/>
    <s v="Kinder- und Jugendbücher; Historische Drucke"/>
    <s v="Friese"/>
    <s v="monograph; text"/>
    <s v="PPN769382053"/>
    <s v="PPN389953334"/>
    <s v="http://resolver.staatsbibliothek-berlin.de/SBB0000F96300000000"/>
    <x v="1"/>
    <s v="1810"/>
    <s v="WegehauptDigital"/>
    <s v="Pirna"/>
    <s v="empty"/>
    <x v="0"/>
  </r>
  <r>
    <s v="Carl der Tausendkünstler, oder: Sammlung einfacher und künstlicher, großentheils neuer mechanischer, chemischer, magnetischer und Kartenkunststücke und arithmetischer Belustigungen zur angenehmen geselligen Unterhaltung"/>
    <s v="Kerndörffer, Heinrich August"/>
    <s v="Kinder- und Jugendbücher; Historische Drucke"/>
    <s v="Cnobloch"/>
    <s v="monograph; text"/>
    <s v="PPN766428656"/>
    <s v="PPN560665571"/>
    <s v="http://resolver.staatsbibliothek-berlin.de/SBB0000EF3700000000"/>
    <x v="1"/>
    <s v="1840"/>
    <s v="WegehauptDigital"/>
    <s v="Leipzig"/>
    <s v="empty"/>
    <x v="0"/>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x v="1"/>
    <s v="1852"/>
    <s v="WegehauptDigital"/>
    <s v="Leipzig"/>
    <s v="https://content.staatsbibliothek-berlin.de/dc/767132297.ocr.zip"/>
    <x v="1"/>
  </r>
  <r>
    <s v="The Child's guide to knowledge; being a collection of useful and familiar questions and answers on every-day subjects; adapted for young persons, and arranged in the most simple and easy language ; by a Lady"/>
    <m/>
    <s v="Kinder- und Jugendbücher; Historische Drucke"/>
    <s v="Simpkin [u.a.]"/>
    <s v="monograph; text"/>
    <s v="PPN745137695"/>
    <s v="PPN550723854"/>
    <s v="http://resolver.staatsbibliothek-berlin.de/SBB0000D5D600000000"/>
    <x v="3"/>
    <s v="1871"/>
    <s v="WegehauptDigital"/>
    <s v="London"/>
    <s v="https://content.staatsbibliothek-berlin.de/dc/745137695.ocr.zip"/>
    <x v="1"/>
  </r>
  <r>
    <s v="Kleine Bilder-Encyclopedie; [für junge Knaben und Mädchen]"/>
    <m/>
    <s v="Kinder- und Jugendbücher"/>
    <s v="Rücker]"/>
    <s v="monograph; text"/>
    <s v="PPN770565247"/>
    <s v="PPN445549262"/>
    <s v="http://resolver.staatsbibliothek-berlin.de/SBB0001055A00000000"/>
    <x v="1"/>
    <s v="1808"/>
    <s v="WegehauptDigital"/>
    <s v="[Berlin"/>
    <s v="empty"/>
    <x v="0"/>
  </r>
  <r>
    <s v="Naturgeschichte für Kinder"/>
    <s v="Meyer, F. A. A.; Raff, Georg Christian"/>
    <s v="Kinder- und Jugendbücher; Historische Drucke"/>
    <s v="Dieterich"/>
    <s v="monograph; text"/>
    <s v="PPN769384986"/>
    <s v="PPN141087994"/>
    <s v="http://resolver.staatsbibliothek-berlin.de/SBB0000F96900000000"/>
    <x v="1"/>
    <s v="1827"/>
    <s v="WegehauptDigital"/>
    <s v="Göttingen"/>
    <s v="empty"/>
    <x v="0"/>
  </r>
  <r>
    <s v="Kochbüchlein für die Puppenküche oder erste Anweisung zum Kochen; Für Mädchen von 8-14 Jahren"/>
    <s v="Löffler, Henriette; Bimbach, Julie"/>
    <s v="Kinder- und Jugendbücher"/>
    <s v="Schreiber"/>
    <s v="monograph; text"/>
    <s v="PPN769117392"/>
    <s v="PPN548218307"/>
    <s v="http://resolver.staatsbibliothek-berlin.de/SBB0000F8A000000000"/>
    <x v="1"/>
    <s v="1885"/>
    <s v="WegehauptDigital"/>
    <s v="Eßlingen"/>
    <s v="https://content.staatsbibliothek-berlin.de/dc/769117392.ocr.zip"/>
    <x v="1"/>
  </r>
  <r>
    <s v="Naturgeschichte der deutschen Schmetterlinge für die Jugend; Nebst einer passenden Anweisung, sie zu fangen, zuzubereiten, zu ordnen und unbeschädigt zu erhalten"/>
    <m/>
    <s v="Kinder- und Jugendbücher; Historische Drucke"/>
    <s v="Groß"/>
    <s v="monograph; text"/>
    <s v="PPN75101611X"/>
    <s v="PPN568829980"/>
    <s v="http://resolver.staatsbibliothek-berlin.de/SBB0000E42300000000"/>
    <x v="1"/>
    <s v="1805"/>
    <s v="WegehauptDigital"/>
    <s v="Halberstadt"/>
    <s v="empty"/>
    <x v="0"/>
  </r>
  <r>
    <s v="Illustrirte Naturgeschichte für die Jugend; mit mehr als 200 color. Abb."/>
    <s v="Schubert, Ferdinand; Schubert, Carl"/>
    <s v="Kinder- und Jugendbücher; Historische Drucke"/>
    <s v="Sallmayer"/>
    <s v="monograph; text"/>
    <s v="PPN749885149"/>
    <s v="PPN574523774"/>
    <s v="http://resolver.staatsbibliothek-berlin.de/SBB0000E14B00000000"/>
    <x v="1"/>
    <s v="1856"/>
    <s v="WegehauptDigital"/>
    <s v="Wien"/>
    <s v="https://content.staatsbibliothek-berlin.de/dc/749885149.ocr.zip"/>
    <x v="1"/>
  </r>
  <r>
    <s v="Spielbuch; enthaltend Gesellschaftsspiele, Auslösen der Pfänder, Rätsel, Charaden"/>
    <s v="Löwicke, Robert"/>
    <s v="Kinder- und Jugendbücher; Historische Drucke"/>
    <s v="Flemming"/>
    <s v="monograph; text"/>
    <s v="PPN745605478"/>
    <s v="PPN566420597"/>
    <s v="http://resolver.staatsbibliothek-berlin.de/SBB0000D71400000000"/>
    <x v="1"/>
    <s v="1887"/>
    <s v="WegehauptDigital"/>
    <s v="Glogau"/>
    <s v="https://content.staatsbibliothek-berlin.de/dc/745605478.ocr.zip"/>
    <x v="1"/>
  </r>
  <r>
    <s v="Reise einer Tante in vieler Herren Länder"/>
    <s v="Bernhardi, Elisabeth Eleonore"/>
    <s v="Kinder- und Jugendbücher"/>
    <m/>
    <s v="monograph; text"/>
    <s v="PPN77088976X"/>
    <s v="PPN444747249"/>
    <s v="http://resolver.staatsbibliothek-berlin.de/SBB0001074200000000"/>
    <x v="1"/>
    <s v="1817"/>
    <s v="WegehauptDigital"/>
    <s v="[Freiberg]"/>
    <s v="empty"/>
    <x v="0"/>
  </r>
  <r>
    <s v="Naturgeschichte der Insekten für die Jugend ; Mit Kupfern"/>
    <m/>
    <s v="Kinder- und Jugendbücher"/>
    <s v="Campe"/>
    <s v="monograph; text"/>
    <s v="PPN770372821"/>
    <s v="PPN32489211X"/>
    <s v="http://resolver.staatsbibliothek-berlin.de/SBB0001046000000000"/>
    <x v="1"/>
    <s v="1820"/>
    <s v="WegehauptDigital"/>
    <s v="Nürnberg"/>
    <s v="empty"/>
    <x v="0"/>
  </r>
  <r>
    <s v="Kleines Käferbuch für Knaben; eine Anleitung zur Kenntniß der Käfer im Allgemeinen wie auch zur Anlage und zweckmäßigen Einrichtung von Käfersammlungen ; mit 72 illuminierten Abbildungen auf 5 Tafeln"/>
    <m/>
    <s v="Kinder- und Jugendbücher; Historische Drucke"/>
    <s v="Hendel"/>
    <s v="monograph; text"/>
    <s v="PPN742562549"/>
    <s v="PPN560569718"/>
    <s v="http://resolver.staatsbibliothek-berlin.de/SBB0000D21A00000000"/>
    <x v="1"/>
    <s v="1862"/>
    <s v="WegehauptDigital"/>
    <s v="Halle"/>
    <s v="https://content.staatsbibliothek-berlin.de/dc/742562549.ocr.zip"/>
    <x v="1"/>
  </r>
  <r>
    <s v="Entdeckungsreisen in Haus und Hof; mit seinen jungen Freunden unternommen"/>
    <s v="Wagner, H."/>
    <s v="Kinder- und Jugendbücher"/>
    <s v="Spamer"/>
    <s v="monograph; text"/>
    <s v="PPN74364154X"/>
    <s v="PPN270201556"/>
    <s v="http://resolver.staatsbibliothek-berlin.de/SBB0000D30500000000"/>
    <x v="1"/>
    <s v="1866"/>
    <s v="WegehauptDigital"/>
    <s v="Leipzig"/>
    <s v="https://content.staatsbibliothek-berlin.de/dc/74364154X.ocr.zip"/>
    <x v="1"/>
  </r>
  <r>
    <s v="[Rätselbuch]"/>
    <m/>
    <s v="Kinder- und Jugendbücher; Historische Drucke"/>
    <m/>
    <s v="monograph; text"/>
    <s v="PPN766622541"/>
    <s v="PPN571694535"/>
    <s v="http://resolver.staatsbibliothek-berlin.de/SBB0000F01000000000"/>
    <x v="1"/>
    <s v="1830"/>
    <s v="WegehauptDigital"/>
    <s v="[S.l.]"/>
    <s v="empty"/>
    <x v="0"/>
  </r>
  <r>
    <s v="Naturstudien im Garten; Plaudereien am Sonntag Nachmittag ; ein Buch für die Jugend"/>
    <s v="Schwindrazheim, O.; Kraepelin, Karl"/>
    <s v="Kinder- und Jugendbücher"/>
    <s v="Teubner"/>
    <s v="monograph; text"/>
    <s v="PPN742297330"/>
    <s v="PPN075795655"/>
    <s v="http://resolver.staatsbibliothek-berlin.de/SBB0000D0EF00000000"/>
    <x v="1"/>
    <s v="1901"/>
    <s v="WegehauptDigital"/>
    <s v="Leipzig"/>
    <s v="https://content.staatsbibliothek-berlin.de/dc/742297330.ocr.zip"/>
    <x v="1"/>
  </r>
  <r>
    <s v="Charakterbilder aus der Thierwelt verschiedener Welttheile; zur Belehrung und Unterhaltung der Jugend"/>
    <s v="Hoffmann, W."/>
    <s v="Kinder- und Jugendbücher"/>
    <s v="Nitzschke"/>
    <s v="monograph; text"/>
    <s v="PPN743630491"/>
    <s v="PPN26518777X"/>
    <s v="http://resolver.staatsbibliothek-berlin.de/SBB0000D2F600000000"/>
    <x v="1"/>
    <s v="1862"/>
    <s v="WegehauptDigital"/>
    <s v="Stuttgart"/>
    <s v="https://content.staatsbibliothek-berlin.de/dc/743630491.ocr.zip"/>
    <x v="1"/>
  </r>
  <r>
    <s v="Neue Wanderungen durch die Thierwelt; ein Buch für Knaben und Mädchen"/>
    <s v="Kirchhoff, Johann; Reichenbach, A. B."/>
    <s v="Kinder- und Jugendbücher"/>
    <s v="Kretzschmar"/>
    <s v="monograph; text"/>
    <s v="PPN770577199"/>
    <s v="PPN311107745"/>
    <s v="http://resolver.staatsbibliothek-berlin.de/SBB0001057F00000000"/>
    <x v="1"/>
    <s v="1848"/>
    <s v="WegehauptDigital"/>
    <s v="Leipzig"/>
    <s v="empty"/>
    <x v="0"/>
  </r>
  <r>
    <s v="Reisen in die Ferne oder Vater Reinhold's Mittheilungen über die Erde und ihre Bewohner; ein Lese- und Bilderbuch zur Belehrung und Unterhaltung der Jugend in der Völkerkunde und Erdbeschreibung"/>
    <s v="Geissler, ...; Boettger, Gottlieb; Maukisch, Heinrich Eduard"/>
    <s v="Kinder- und Jugendbücher; Historische Drucke"/>
    <s v="Taubert"/>
    <s v="monograph; text"/>
    <s v="PPN77101631X"/>
    <s v="PPN278734375"/>
    <s v="http://resolver.staatsbibliothek-berlin.de/SBB00010A6800000000"/>
    <x v="1"/>
    <s v="1836"/>
    <s v="WegehauptDigital"/>
    <s v="Leipzig"/>
    <s v="empty"/>
    <x v="0"/>
  </r>
  <r>
    <s v="Lustige Bilder-Räthsel für kluge Kinder"/>
    <s v="Breitschwert, W."/>
    <s v="Kinder- und Jugendbücher"/>
    <s v="Hoffmann &lt;Thienemann&gt;"/>
    <s v="monograph; text"/>
    <s v="PPN745436269"/>
    <s v="PPN279375425"/>
    <s v="http://resolver.staatsbibliothek-berlin.de/SBB0000D6B000000000"/>
    <x v="1"/>
    <s v="1875"/>
    <s v="WegehauptDigital"/>
    <s v="Stuttgart"/>
    <s v="https://content.staatsbibliothek-berlin.de/dc/745436269.ocr.zip"/>
    <x v="1"/>
  </r>
  <r>
    <s v="Wie viel sind's?; Ein Bilderbuch"/>
    <s v="Schmidhammer, Arpad; Holst, Adolf"/>
    <s v="Kinder- und Jugendbücher"/>
    <s v="Scholz"/>
    <s v="monograph; text"/>
    <s v="PPN770464904"/>
    <s v="PPN57409041X"/>
    <s v="http://resolver.staatsbibliothek-berlin.de/SBB000104A500000000"/>
    <x v="1"/>
    <s v="1913"/>
    <s v="WegehauptDigital"/>
    <s v="Mainz"/>
    <s v="https://content.staatsbibliothek-berlin.de/dc/770464904.ocr.zip"/>
    <x v="1"/>
  </r>
  <r>
    <s v="Nun rath' einmal!; Illustrirtes Räthselbuch für artige Kinder"/>
    <s v="Gerstenberg, Karl"/>
    <s v="Kinder- und Jugendbücher"/>
    <s v="Schreiber"/>
    <s v="monograph; text"/>
    <s v="PPN745435734"/>
    <s v="PPN558101321"/>
    <s v="http://resolver.staatsbibliothek-berlin.de/SBB0000D6AE00000000"/>
    <x v="1"/>
    <s v="1878"/>
    <s v="WegehauptDigital"/>
    <s v="Eßlingen"/>
    <s v="https://content.staatsbibliothek-berlin.de/dc/745435734.ocr.zip"/>
    <x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x v="1"/>
    <s v="1850"/>
    <s v="WegehauptDigital"/>
    <s v="Wesel"/>
    <s v="https://content.staatsbibliothek-berlin.de/dc/770507050.ocr.zip"/>
    <x v="1"/>
  </r>
  <r>
    <s v="Zoologie du jeune age ou histoire naturelle des animaux; écrite pour la jeunesse"/>
    <s v="Lereboullet, Auguste"/>
    <s v="Kinder- und Jugendbücher; Historische Drucke"/>
    <s v="Derivaux"/>
    <s v="monograph; text"/>
    <s v="PPN749918349"/>
    <s v="PPN280187092"/>
    <s v="http://resolver.staatsbibliothek-berlin.de/SBB0000E19400000000"/>
    <x v="0"/>
    <s v="1860"/>
    <s v="WegehauptDigital"/>
    <s v="Strasbourg"/>
    <s v="https://content.staatsbibliothek-berlin.de/dc/749918349.ocr.zip"/>
    <x v="1"/>
  </r>
  <r>
    <s v="Naturgeschichte der reißenden Thiere; Thierschilderungen für Freunde der Natur u. die Jugend aller Stände ; Mit 36 colorierten Taf. Original-Abb."/>
    <s v="Mann, Gustav"/>
    <s v="Kinder- und Jugendbücher; Historische Drucke"/>
    <s v="Schweizerbart"/>
    <s v="monograph; text"/>
    <s v="PPN757120954"/>
    <s v="PPN566464845"/>
    <s v="http://resolver.staatsbibliothek-berlin.de/SBB0000ECEC00000000"/>
    <x v="1"/>
    <s v="1857"/>
    <s v="WegehauptDigital"/>
    <s v="Stuttgart"/>
    <s v="https://content.staatsbibliothek-berlin.de/dc/757120954.ocr.zip"/>
    <x v="1"/>
  </r>
  <r>
    <s v="Die Naturgeschichte für Kinder und Elementarschüler; oder erster Unterricht über das Mineralreich, Pflanzenreich und Thierreich. Mit über 300 color. Abb."/>
    <m/>
    <s v="Kinder- und Jugendbücher"/>
    <s v="Schreiber &amp; Schill"/>
    <s v="monograph; text"/>
    <s v="PPN770201407"/>
    <s v="PPN389491020"/>
    <s v="http://resolver.staatsbibliothek-berlin.de/SBB0001039700000000"/>
    <x v="1"/>
    <s v="1855"/>
    <s v="WegehauptDigital"/>
    <s v="Stuttgart [u.a.]"/>
    <s v="https://content.staatsbibliothek-berlin.de/dc/770201407.ocr.zip"/>
    <x v="1"/>
  </r>
  <r>
    <s v="Neuer Orbis Pictus für die Jugend oder Schauplatz der Natur, der Kunst und des Menschenlebens in 322 lithographischen Abbildungen mit genauer Erklärung in deutscher, lateinischer, französischer und englischer Sprache"/>
    <s v="Gailer, Jacob E.; Comenius, Johann Amos"/>
    <s v="Kinder- und Jugendbücher; Historische Drucke"/>
    <s v="Mäcken"/>
    <s v="monograph; text"/>
    <s v="PPN767066812"/>
    <s v="PPN230802753"/>
    <s v="http://resolver.staatsbibliothek-berlin.de/SBB0000F20600000000"/>
    <x v="3"/>
    <s v="1835"/>
    <s v="WegehauptDigital"/>
    <s v="Reutlingen"/>
    <s v="empty"/>
    <x v="0"/>
  </r>
  <r>
    <s v="Biblische Naturgeschichte für Schulen und Familien"/>
    <s v="Barth, Christian Gottlob"/>
    <s v="Kinder- und Jugendbücher"/>
    <s v="Vereinsbuchhandl. [usw.]"/>
    <s v="monograph; text"/>
    <s v="PPN743860241"/>
    <s v="PPN54707901X"/>
    <s v="http://resolver.staatsbibliothek-berlin.de/SBB0000D35E00000000"/>
    <x v="1"/>
    <s v="1874"/>
    <s v="WegehauptDigital"/>
    <s v="Calw"/>
    <s v="https://content.staatsbibliothek-berlin.de/dc/743860241.ocr.zip"/>
    <x v="1"/>
  </r>
  <r>
    <s v="Die Schwarzwald-Reise; Eine christliche Erzählung und zugleich eine landschaftliche Beschreibung, natürliche Geographie und Geognosie des würtembergischen Schwarzwaldes ; Für die Jugend der höheren Stände"/>
    <s v="Schwarz, Eduard"/>
    <s v="Kinder- und Jugendbücher; Historische Drucke"/>
    <s v="Balz"/>
    <s v="monograph; text"/>
    <s v="PPN77096351X"/>
    <s v="PPN319610543"/>
    <s v="http://resolver.staatsbibliothek-berlin.de/SBB00010A1100000000"/>
    <x v="1"/>
    <s v="1836"/>
    <s v="WegehauptDigital"/>
    <s v="Stuttgart"/>
    <s v="empty"/>
    <x v="0"/>
  </r>
  <r>
    <s v="Der aufrichtige Kalendermann; Ein gar kurioses und nützliches Buch Für die Jugend und den gemeinen Bürger und Bauersmann verfertiget"/>
    <s v="Steinbeck, Christoph Gottlieb"/>
    <s v="Kinder- und Jugendbücher; Historische Drucke; VD18 digital"/>
    <s v="Steinbeck; Fleischer"/>
    <s v="monograph; text"/>
    <s v="PPN766725251"/>
    <s v="PPN663601738"/>
    <s v="http://resolver.staatsbibliothek-berlin.de/SBB0000F0B200000000"/>
    <x v="1"/>
    <s v="1792"/>
    <s v="WegehauptDigital; VD18 digital"/>
    <s v="Langenberg ohnweit Gera; Leipzig"/>
    <s v="empty"/>
    <x v="0"/>
  </r>
  <r>
    <s v="Naturgeschichte des Pflanzenreiches in Bildern; nach der Anordnung des allgemein bekannten u. beliebten Lehrbuchs der Naturgeschichte von G[otthilf] H[einrich] v. Schubert"/>
    <s v="Schubert, Gotthilf Heinrich; Hochstetter, Christian Ferdinand"/>
    <s v="Kinder- und Jugendbücher; Historische Drucke"/>
    <s v="Schreiber"/>
    <s v="monograph; text"/>
    <s v="PPN749900172"/>
    <s v="PPN568822358"/>
    <s v="http://resolver.staatsbibliothek-berlin.de/SBB0000E16800000000"/>
    <x v="0"/>
    <s v="1865"/>
    <s v="WegehauptDigital"/>
    <s v="Eßlingen a. N."/>
    <s v="https://content.staatsbibliothek-berlin.de/dc/749900172.ocr.zip"/>
    <x v="1"/>
  </r>
  <r>
    <s v="Die Hausthiere nebst ihrer Beschäftigung und Verwendung; Ein nützliches und unterhaltendes Bilderbuch für die Jugend ; Mit 80 Haupt- und Nebenbildern und erklärendem Text"/>
    <m/>
    <s v="Kinder- und Jugendbücher; Historische Drucke"/>
    <s v="Zeh"/>
    <s v="monograph; text"/>
    <s v="PPN756434564"/>
    <s v="PPN559169582"/>
    <s v="http://resolver.staatsbibliothek-berlin.de/SBB0000EA8E00000000"/>
    <x v="1"/>
    <s v="1846"/>
    <s v="WegehauptDigital"/>
    <s v="Nürnberg"/>
    <s v="empty"/>
    <x v="0"/>
  </r>
  <r>
    <s v="Die Jugendspiele; ein Leitfaden bei der Einführung und Übung von Turn- und Jugendspielen"/>
    <s v="Eitner, Gustav"/>
    <s v="Kinder- und Jugendbücher"/>
    <s v="Voigtländer"/>
    <s v="monograph; text"/>
    <s v="PPN745185738"/>
    <s v="PPN236366599"/>
    <s v="http://resolver.staatsbibliothek-berlin.de/SBB0000D64600000000"/>
    <x v="1"/>
    <s v="1890"/>
    <s v="WegehauptDigital"/>
    <s v="Kreuznach [u.a.]"/>
    <s v="https://content.staatsbibliothek-berlin.de/dc/745185738.ocr.zip"/>
    <x v="1"/>
  </r>
  <r>
    <s v="Das Mikroskop; mit 90 Abbildungen"/>
    <s v="Schertel, Sigmund"/>
    <s v="Kinder- und Jugendbücher; Historische Drucke"/>
    <s v="Union Dt. Verlagsges."/>
    <s v="monograph; text"/>
    <s v="PPN741301490"/>
    <s v="PPN573714444"/>
    <s v="http://resolver.staatsbibliothek-berlin.de/SBB0000CFB500000000"/>
    <x v="1"/>
    <s v="1900"/>
    <s v="WegehauptDigital"/>
    <s v="Stuttgart [u.a.]"/>
    <s v="https://content.staatsbibliothek-berlin.de/dc/741301490.ocr.zip"/>
    <x v="1"/>
  </r>
  <r>
    <s v="Naturgeschichte für Kinder"/>
    <s v="Lippold, Georg Heinrich Christian; Funke, Carl Philipp"/>
    <s v="Kinder- und Jugendbücher; Historische Drucke"/>
    <s v="Kummer"/>
    <s v="monograph; text"/>
    <s v="PPN769508758"/>
    <s v="PPN239889762"/>
    <s v="http://resolver.staatsbibliothek-berlin.de/SBB0000F99B00000000"/>
    <x v="1"/>
    <s v="1827"/>
    <s v="WegehauptDigital"/>
    <s v="Leipzig"/>
    <s v="empty"/>
    <x v="0"/>
  </r>
  <r>
    <s v="Der gewandte Zauberkünstler und Hexenmeister in Familien- und Gesellschaftskreisen; in Darstellung der lehreichsten und unterhaltendsten Kunststücke auf dem Gebiete der natürlichen Magie, der Taschen- und Kartenspieler und der Rechenkunst ; mit Bildern"/>
    <s v="Ortleb, Alexander"/>
    <s v="Kinder- und Jugendbücher; Historische Drucke"/>
    <s v="Linser"/>
    <s v="monograph; text"/>
    <s v="PPN745827632"/>
    <s v="PPN569413095"/>
    <s v="http://resolver.staatsbibliothek-berlin.de/SBB0000D75C00000000"/>
    <x v="1"/>
    <s v="1897"/>
    <s v="WegehauptDigital"/>
    <s v="Pankow-Berlin"/>
    <s v="https://content.staatsbibliothek-berlin.de/dc/745827632.ocr.zip"/>
    <x v="1"/>
  </r>
  <r>
    <s v="Der Schmetterlingsfreund; Beschreibung d. vorzügl. mitteleurop. Schmetterlinge nebst Anl. dieselben zu fangen, deren Puppen u. Raupen aufzuziehen u. eine Samml. anzulegen ; für d. Jugend verf. ; mit 236 Abb. auf 23 Taf."/>
    <s v="Hofmann, Ernst"/>
    <s v="Kinder- und Jugendbücher"/>
    <s v="Hoffmann"/>
    <s v="monograph; text"/>
    <s v="PPN769120490"/>
    <s v="PPN559723946"/>
    <s v="http://resolver.staatsbibliothek-berlin.de/SBB0000F8B000000000"/>
    <x v="1"/>
    <s v="1883"/>
    <s v="WegehauptDigital"/>
    <s v="Stuttgart"/>
    <s v="https://content.staatsbibliothek-berlin.de/dc/769120490.ocr.zip"/>
    <x v="1"/>
  </r>
  <r>
    <s v="Naturgeschichte Der Amphibien, Fische, Weich- und Schaalenthiere, Insekten, Würmer und Strahlenthiere in Bildern ... zum Anschauungs-Unterricht für die Jugend ... nach der ...Naturgeschichte für Schulen; mit erklärendem Texte in deutscher und französischer Sprache"/>
    <s v="Schubert, Gotthilf Heinrich"/>
    <s v="Kinder- und Jugendbücher; Historische Drucke"/>
    <s v="Schreiber &amp; Schill"/>
    <s v="monograph; text"/>
    <s v="PPN769048684"/>
    <s v="PPN568791290"/>
    <s v="http://resolver.staatsbibliothek-berlin.de/SBB0000F82200000000"/>
    <x v="1"/>
    <s v="1849"/>
    <s v="WegehauptDigital"/>
    <s v="Eßlingen; Stuttgart"/>
    <s v="empty"/>
    <x v="0"/>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x v="1"/>
    <s v="1853"/>
    <s v="WegehauptDigital"/>
    <s v="Berlin"/>
    <s v="https://content.staatsbibliothek-berlin.de/dc/749886765.ocr.zip"/>
    <x v="1"/>
  </r>
  <r>
    <s v="Naturhistorisches Bilder- und Lese-Buch oder Erzählungen über Gegenstände aus den drei Reichen der Natur; Nebst 300 illuminirten Abbildungen von [Konrad] Horny und einer kurzen Erklärung derselben in Versen"/>
    <s v="Horny, Konrad; Glatz, Jakob"/>
    <s v="Kinder- und Jugendbücher; Historische Drucke"/>
    <s v="Frommann"/>
    <s v="monograph; text"/>
    <s v="PPN769046053"/>
    <s v="PPN371007631"/>
    <s v="http://resolver.staatsbibliothek-berlin.de/SBB0000F81F00000000"/>
    <x v="1"/>
    <s v="1803"/>
    <s v="WegehauptDigital"/>
    <s v="Jena"/>
    <s v="empty"/>
    <x v="0"/>
  </r>
  <r>
    <s v="Das Spiel im Zimmer; eine reichhaltige Sammlung ausgewählter Spiele zum Gebrauche für jung und alt, für den Einzelnen, wie für kleinere und größere Kreise"/>
    <s v="Mittenzwey, L."/>
    <s v="Kinder- und Jugendbücher"/>
    <s v="Merseburger"/>
    <s v="monograph; text"/>
    <s v="PPN745139965"/>
    <s v="PPN567083055"/>
    <s v="http://resolver.staatsbibliothek-berlin.de/SBB0000D5E900000000"/>
    <x v="1"/>
    <s v="1887"/>
    <s v="WegehauptDigital"/>
    <s v="Leipzig"/>
    <s v="https://content.staatsbibliothek-berlin.de/dc/745139965.ocr.zip"/>
    <x v="1"/>
  </r>
  <r>
    <s v="Reise durch das Berner Oberland nach Unterwalden; für die Jugend beschrieben"/>
    <s v="Lory, G.; Burgdorfer, D.; Meisner, Friedrich"/>
    <s v="Kinder- und Jugendbücher"/>
    <s v="Burgdorfer"/>
    <s v="volume; text"/>
    <s v="PPN770944965"/>
    <s v="PPN282315799"/>
    <s v="http://resolver.staatsbibliothek-berlin.de/SBB000109F000020000"/>
    <x v="1"/>
    <s v="1821"/>
    <s v="WegehauptDigital"/>
    <s v="Bern"/>
    <s v="empty"/>
    <x v="0"/>
  </r>
  <r>
    <s v="Conversations-Lexicon für die Jugend"/>
    <m/>
    <s v="Kinder- und Jugendbücher; Historische Drucke"/>
    <s v="Goedsche"/>
    <s v="volume; text"/>
    <s v="PPN766562786"/>
    <s v="PPN562017402"/>
    <s v="http://resolver.staatsbibliothek-berlin.de/SBB0000EF8800020000"/>
    <x v="1"/>
    <s v="1840"/>
    <s v="WegehauptDigital"/>
    <s v="Meissen"/>
    <s v="empty"/>
    <x v="0"/>
  </r>
  <r>
    <s v="Der kleine Physiker, oder Unterhaltungen über natürliche Dinge, für Kinder"/>
    <s v="Höpfner, Adolf Friedrich"/>
    <s v="Kinder- und Jugendbücher"/>
    <s v="Keyser"/>
    <s v="volume; text"/>
    <s v="PPN746626002"/>
    <s v="PPN746625758"/>
    <s v="http://resolver.staatsbibliothek-berlin.de/SBB0000DB6F00020000"/>
    <x v="1"/>
    <s v="1804"/>
    <s v="WegehauptDigital"/>
    <s v="Erfurt"/>
    <s v="empty"/>
    <x v="0"/>
  </r>
  <r>
    <s v="Der technologische Jugendfreund oder Unterhaltende Wanderungen in die Werkstätte der Künstler und Handwerker, zur nöthigen Kenntniß derselben"/>
    <s v="Blasche, Bernhard Heinrich"/>
    <s v="Kinder- und Jugendbücher"/>
    <s v="Wilmans"/>
    <s v="volume; text"/>
    <s v="PPN770196195"/>
    <s v="PPN335885187"/>
    <s v="http://resolver.staatsbibliothek-berlin.de/SBB0001038200010000"/>
    <x v="1"/>
    <s v="1804"/>
    <s v="WegehauptDigital"/>
    <s v="Frankfurt am Mayn"/>
    <s v="empty"/>
    <x v="0"/>
  </r>
  <r>
    <s v="Tempel der Natur und Kunst"/>
    <s v="Hirschmann, C. A."/>
    <s v="Kinder- und Jugendbücher"/>
    <s v="Tauchnitz"/>
    <s v="volume; text"/>
    <s v="PPN781903688"/>
    <s v="PPN563410795"/>
    <s v="http://resolver.staatsbibliothek-berlin.de/SBB0001568700050000"/>
    <x v="1"/>
    <s v="1805"/>
    <s v="WegehauptDigital"/>
    <s v="Leipzig"/>
    <s v="empty"/>
    <x v="0"/>
  </r>
  <r>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Poppe, Johann Heinrich Moritz"/>
    <s v="Kinder- und Jugendbücher; Historische Drucke"/>
    <s v="Wilmans"/>
    <s v="volume; text"/>
    <s v="PPN746345666"/>
    <s v="PPN236461788"/>
    <s v="http://resolver.staatsbibliothek-berlin.de/SBB0000D8D300010000"/>
    <x v="1"/>
    <s v="1821"/>
    <s v="WegehauptDigital"/>
    <s v="Frankfurt am Main"/>
    <s v="empty"/>
    <x v="0"/>
  </r>
  <r>
    <s v="Naturgeschichte für die deutsche Jugend"/>
    <s v="Hochstetter, Christian Ferdinand; Gebauer, Christian August"/>
    <s v="Kinder- und Jugendbücher; Historische Drucke"/>
    <s v="Löflund"/>
    <s v="volume; text"/>
    <s v="PPN769087779"/>
    <s v="PPN557898129"/>
    <s v="http://resolver.staatsbibliothek-berlin.de/SBB0000F85900010000"/>
    <x v="1"/>
    <s v="1829"/>
    <s v="WegehauptDigital"/>
    <s v="Stuttgart"/>
    <s v="empty"/>
    <x v="0"/>
  </r>
  <r>
    <s v="Reisen in dem Mittelmeere und in einigen der angränzenden Länder ; Theil 4"/>
    <s v="Richter, Theodor Friedrich Maximilian"/>
    <s v="Kinder- und Jugendbücher"/>
    <s v="Arnold"/>
    <s v="volume; text"/>
    <s v="PPN781607434"/>
    <s v="PPN246368152"/>
    <s v="http://resolver.staatsbibliothek-berlin.de/SBB000155EB00090000"/>
    <x v="1"/>
    <s v="1829"/>
    <s v="WegehauptDigital"/>
    <s v="Dresden"/>
    <s v="empty"/>
    <x v="0"/>
  </r>
  <r>
    <s v="Physikalischer Kinderfreund"/>
    <s v="Vieth, Gerhard Ulrich Anton"/>
    <s v="Kinder- und Jugendbücher; Historische Drucke"/>
    <s v="Barth"/>
    <s v="volume; text"/>
    <s v="PPN751110981"/>
    <s v="PPN345242955"/>
    <s v="http://resolver.staatsbibliothek-berlin.de/SBB0000E47700000000"/>
    <x v="1"/>
    <s v="1801"/>
    <s v="WegehauptDigital"/>
    <s v="Leipzig"/>
    <s v="empty"/>
    <x v="0"/>
  </r>
  <r>
    <s v="Orbis pictus"/>
    <s v="Lauckhard, Carl F."/>
    <s v="Kinder- und Jugendbücher"/>
    <s v="Günther"/>
    <s v="volume; text"/>
    <s v="PPN746212909"/>
    <s v="PPN620970413"/>
    <s v="http://resolver.staatsbibliothek-berlin.de/SBB0000D82E00010000"/>
    <x v="1"/>
    <s v="1872"/>
    <s v="WegehauptDigital"/>
    <s v="Leipzig"/>
    <s v="https://content.staatsbibliothek-berlin.de/dc/746212909.ocr.zip"/>
    <x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x v="1"/>
    <s v="1873"/>
    <s v="WegehauptDigital"/>
    <s v="Leipzig"/>
    <s v="https://content.staatsbibliothek-berlin.de/dc/742433056.ocr.zip"/>
    <x v="1"/>
  </r>
  <r>
    <s v="Der technologische Jugendfreund oder Unterhaltende Wanderungen in die Werkstätte der Künstler und Handwerker, zur nöthigen Kenntniß derselben"/>
    <s v="Blasche, Bernhard Heinrich"/>
    <s v="Kinder- und Jugendbücher"/>
    <s v="Friedrich Wilmans"/>
    <s v="volume; text"/>
    <s v="PPN770197566"/>
    <s v="PPN335331890"/>
    <s v="http://resolver.staatsbibliothek-berlin.de/SBB0001038200020000"/>
    <x v="1"/>
    <s v="1806"/>
    <s v="WegehauptDigital"/>
    <s v="Frankfurt am Mayn"/>
    <s v="empty"/>
    <x v="0"/>
  </r>
  <r>
    <s v="Nord-Asien und die Kaukasische Landenge; mit acht illuminirten Kupfertafeln"/>
    <s v="Schäffer, Daniel F."/>
    <s v="Kinder- und Jugendbücher"/>
    <s v="Oehmigke"/>
    <s v="volume; text"/>
    <s v="PPN781266564"/>
    <s v="PPN032135556"/>
    <s v="http://resolver.staatsbibliothek-berlin.de/SBB0001554600040000"/>
    <x v="1"/>
    <s v="1806"/>
    <s v="WegehauptDigital"/>
    <s v="Berlin"/>
    <s v="empty"/>
    <x v="0"/>
  </r>
  <r>
    <s v="Alräunchens Kräuterbuch"/>
    <s v="Reichlin-Meldegg, Adolfine"/>
    <s v="Kinder- und Jugendbücher; Historische Drucke"/>
    <s v="Huttler"/>
    <s v="volume; text"/>
    <s v="PPN770197698"/>
    <s v="PPN316154997"/>
    <s v="http://resolver.staatsbibliothek-berlin.de/SBB0001037700030000"/>
    <x v="1"/>
    <s v="1884"/>
    <s v="WegehauptDigital"/>
    <s v="München"/>
    <s v="https://content.staatsbibliothek-berlin.de/dc/770197698.ocr.zip"/>
    <x v="1"/>
  </r>
  <r>
    <s v="Tempel der Natur und Kunst"/>
    <s v="Hirschmann, C. A."/>
    <s v="Kinder- und Jugendbücher"/>
    <s v="Tauchnitz"/>
    <s v="volume; text"/>
    <s v="PPN781887542"/>
    <s v="PPN563042532"/>
    <s v="http://resolver.staatsbibliothek-berlin.de/SBB0001568700010000"/>
    <x v="1"/>
    <s v="1802"/>
    <s v="WegehauptDigital"/>
    <s v="Leipzig"/>
    <s v="empty"/>
    <x v="0"/>
  </r>
  <r>
    <s v="Spectaculum Naturae &amp; Artium"/>
    <m/>
    <s v="Kinder- und Jugendbücher"/>
    <s v="Winter"/>
    <s v="volume; text"/>
    <s v="PPN689617879"/>
    <s v="PPN266545610"/>
    <s v="http://resolver.staatsbibliothek-berlin.de/SBB0000804F00020000"/>
    <x v="4"/>
    <s v="1765"/>
    <s v="WegehauptDigital"/>
    <s v="Berlin"/>
    <s v="empty"/>
    <x v="0"/>
  </r>
  <r>
    <s v="Schmetterlings-Cabinet für Kinder, oder kurze Beschreibung der europäischen Schmetterlinge"/>
    <s v="Vogel, Christian Friedrich"/>
    <s v="Kinder- und Jugendbücher; Historische Drucke"/>
    <s v="Vogel"/>
    <s v="volume; text"/>
    <s v="PPN769363601"/>
    <s v="PPN574144986"/>
    <s v="http://resolver.staatsbibliothek-berlin.de/SBB0000F95100030000"/>
    <x v="1"/>
    <s v="1827"/>
    <s v="WegehauptDigital"/>
    <s v="Leipzig"/>
    <s v="empty"/>
    <x v="0"/>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x v="1"/>
    <s v="1873"/>
    <s v="WegehauptDigital"/>
    <s v="Leipzig"/>
    <s v="https://content.staatsbibliothek-berlin.de/dc/742430650.ocr.zip"/>
    <x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x v="1"/>
    <s v="1907"/>
    <s v="WegehauptDigital"/>
    <s v="Leipzig"/>
    <s v="https://content.staatsbibliothek-berlin.de/dc/745122019.ocr.zip"/>
    <x v="1"/>
  </r>
  <r>
    <s v="... welcher die allgemeine Einleitung und die deutschen Bundesstaaten enthält"/>
    <s v="Bilfinger, C. F."/>
    <s v="Kinder- und Jugendbücher; Historische Drucke"/>
    <s v="Osiander"/>
    <s v="volume; text"/>
    <s v="PPN771067801"/>
    <s v="PPN246479787"/>
    <s v="http://resolver.staatsbibliothek-berlin.de/SBB00010AB300010000"/>
    <x v="1"/>
    <s v="1827"/>
    <s v="WegehauptDigital"/>
    <s v="Tübingen"/>
    <s v="empty"/>
    <x v="0"/>
  </r>
  <r>
    <s v="Neuer Jugendfreund, oder Ernst und Scherz in lehrreichen Gesprächen, Erzählungen, Anecdoten, Briefen usf. für die gebildete und erwachsene Jugend und ihre Freunde"/>
    <s v="Heyse, Johann Christian August"/>
    <s v="Kinder- und Jugendbücher"/>
    <s v="Hoffmann"/>
    <s v="volume; text"/>
    <s v="PPN770075819"/>
    <s v="PPN269681221"/>
    <s v="http://resolver.staatsbibliothek-berlin.de/SBB000102A100020000"/>
    <x v="1"/>
    <s v="1801"/>
    <s v="WegehauptDigital"/>
    <s v="Hamburg"/>
    <s v="empty"/>
    <x v="0"/>
  </r>
  <r>
    <s v="Contenant ce qui regarde le ciel, &amp; les liaisons des différentes parties de l'univers avec les besoins de l'homme"/>
    <s v="Schley, J. Y.; Pluche, Noël Antoine"/>
    <s v="Kinder- und Jugendbücher; Historische Drucke"/>
    <s v="Neaulme"/>
    <s v="volume; text"/>
    <s v="PPN751746126"/>
    <s v="PPN585259275"/>
    <s v="http://resolver.staatsbibliothek-berlin.de/SBB0000E5C000070000"/>
    <x v="0"/>
    <s v="1746"/>
    <s v="WegehauptDigital"/>
    <s v="La Haye"/>
    <s v="https://content.staatsbibliothek-berlin.de/dc/751746126.ocr.zip"/>
    <x v="1"/>
  </r>
  <r>
    <s v="Physikalischer Kinderfreund"/>
    <s v="Vieth, Gerhard Ulrich Anton"/>
    <s v="Kinder- und Jugendbücher; Historische Drucke"/>
    <s v="Barth"/>
    <s v="volume; text"/>
    <s v="PPN751111716"/>
    <s v="PPN267670370"/>
    <s v="http://resolver.staatsbibliothek-berlin.de/SBB0000E47900000000"/>
    <x v="1"/>
    <s v="1802"/>
    <s v="WegehauptDigital"/>
    <s v="Leipzig"/>
    <s v="empty"/>
    <x v="0"/>
  </r>
  <r>
    <s v="Contenant Ce Qui Regarde l'Homme en Société"/>
    <s v="LeBas, J. P.; Pluche, Noel A."/>
    <s v="Kinder- und Jugendbücher; Historische Drucke"/>
    <s v="Estienne"/>
    <s v="volume; text"/>
    <s v="PPN757230822"/>
    <s v="PPN519946006"/>
    <s v="http://resolver.staatsbibliothek-berlin.de/SBB0000EB9B00030000"/>
    <x v="0"/>
    <s v="1770"/>
    <s v="WegehauptDigital"/>
    <s v="Paris"/>
    <s v="empty"/>
    <x v="0"/>
  </r>
  <r>
    <s v="Physikalischer Kinderfreund"/>
    <s v="Vieth, Gerhard Ulrich Anton"/>
    <s v="Kinder- und Jugendbücher; Historische Drucke"/>
    <s v="Barth"/>
    <s v="volume; text"/>
    <s v="PPN751107697"/>
    <s v="PPN270859047"/>
    <s v="http://resolver.staatsbibliothek-berlin.de/SBB0000E46B00000000"/>
    <x v="1"/>
    <s v="1798"/>
    <s v="WegehauptDigital"/>
    <s v="Leipzig"/>
    <s v="empty"/>
    <x v="0"/>
  </r>
  <r>
    <s v="Für den Lehrer"/>
    <s v="Neumann, Gustav Friedrich Ludwig"/>
    <s v="Kinder- und Jugendbücher; Historische Drucke"/>
    <s v="Plahn"/>
    <s v="volume; text"/>
    <s v="PPN768525675"/>
    <s v="PPN390758132"/>
    <s v="http://resolver.staatsbibliothek-berlin.de/SBB0000F69D00010000"/>
    <x v="1"/>
    <s v="1834"/>
    <s v="WegehauptDigital"/>
    <s v="Berlin"/>
    <s v="empty"/>
    <x v="0"/>
  </r>
  <r>
    <s v="Le Cabinet du jeune naturaliste, ou tableaux intéressans de l'histoire des animaux ..."/>
    <s v="Smith, Thomas; Antoine, A.; Alyon, Pierre Philippe"/>
    <s v="Kinder- und Jugendbücher; Historische Drucke"/>
    <s v="Bellavoine"/>
    <s v="volume; text"/>
    <s v="PPN750209321"/>
    <s v="PPN544165519"/>
    <s v="http://resolver.staatsbibliothek-berlin.de/SBB0000E26400000000"/>
    <x v="0"/>
    <s v="1830"/>
    <s v="WegehauptDigital"/>
    <s v="Paris"/>
    <s v="empty"/>
    <x v="0"/>
  </r>
  <r>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Poppe, Johann Heinrich Moritz"/>
    <s v="Kinder- und Jugendbücher; Historische Drucke"/>
    <s v="Wilmans"/>
    <s v="volume; text"/>
    <s v="PPN746348479"/>
    <s v="PPN571326927"/>
    <s v="http://resolver.staatsbibliothek-berlin.de/SBB0000D8D300040000"/>
    <x v="1"/>
    <s v="1816"/>
    <s v="WegehauptDigital"/>
    <s v="Frankfurt a. M."/>
    <s v="empty"/>
    <x v="0"/>
  </r>
  <r>
    <s v="Physikalischer Kinderfreund"/>
    <s v="Vieth, Gerhard Ulrich Anton"/>
    <s v="Kinder- und Jugendbücher; Historische Drucke"/>
    <s v="Barth"/>
    <s v="volume; text"/>
    <s v="PPN751105538"/>
    <s v="PPN270859020"/>
    <s v="http://resolver.staatsbibliothek-berlin.de/SBB0000E46300010000"/>
    <x v="1"/>
    <s v="1798"/>
    <s v="WegehauptDigital"/>
    <s v="Leipzig"/>
    <s v="empty"/>
    <x v="0"/>
  </r>
  <r>
    <s v="Reisen und Abentheuer Rolando's und seiner Gefährten"/>
    <s v="Jauffret, ..."/>
    <s v="Kinder- und Jugendbücher"/>
    <s v="Gädicke"/>
    <s v="volume; text"/>
    <s v="PPN770976719"/>
    <s v="PPN560145683"/>
    <s v="http://resolver.staatsbibliothek-berlin.de/SBB00010A2B00050000"/>
    <x v="1"/>
    <s v="1802"/>
    <s v="WegehauptDigital"/>
    <s v="Weimar"/>
    <s v="empty"/>
    <x v="0"/>
  </r>
  <r>
    <s v="Bemerkungen über England und Reise nach Sicilien, mit besonderer Hinsicht auf den Charakter und die Lebensart der Seeleute"/>
    <s v="Richter, Theodor Friedrich Maximilian"/>
    <s v="Kinder- und Jugendbücher"/>
    <s v="Arnold"/>
    <s v="volume; text"/>
    <s v="PPN781338042"/>
    <s v="PPN211527068"/>
    <s v="http://resolver.staatsbibliothek-berlin.de/SBB0001556300070000"/>
    <x v="1"/>
    <s v="1831"/>
    <s v="WegehauptDigital"/>
    <s v="Dresden [u.a.]"/>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s v="Wilmans"/>
    <s v="volume; text"/>
    <s v="PPN746349025"/>
    <s v="PPN237706725"/>
    <s v="http://resolver.staatsbibliothek-berlin.de/SBB0000D8D300050000"/>
    <x v="1"/>
    <s v="1815"/>
    <s v="WegehauptDigital"/>
    <s v="Frankfurt a. M."/>
    <s v="empty"/>
    <x v="0"/>
  </r>
  <r>
    <s v="Voigt &amp; Günther's Orbis pictus; Bilderbuch zur Anschauung und Belehrung"/>
    <s v="Lauckhard, Carl F."/>
    <s v="Kinder- und Jugendbücher; Historische Drucke"/>
    <s v="Voigt &amp; Günther"/>
    <s v="volume; text"/>
    <s v="PPN77034819X"/>
    <s v="PPN620951788"/>
    <s v="http://resolver.staatsbibliothek-berlin.de/SBB0000D82E00030000"/>
    <x v="1"/>
    <s v="1857"/>
    <s v="WegehauptDigital"/>
    <s v="Leipzig"/>
    <s v="https://content.staatsbibliothek-berlin.de/dc/77034819X.ocr.zip"/>
    <x v="1"/>
  </r>
  <r>
    <s v="Rinaldo's Reisen durch Deutschland"/>
    <s v="Poratzky, Leopold; Meynier, Johann Heinrich"/>
    <s v="Kinder- und Jugendbücher; Historische Drucke"/>
    <s v="Cnobloch"/>
    <s v="volume; text"/>
    <s v="PPN771011113"/>
    <s v="PPN388391014"/>
    <s v="http://resolver.staatsbibliothek-berlin.de/SBB00010A5800010000"/>
    <x v="1"/>
    <s v="1826"/>
    <s v="WegehauptDigital"/>
    <s v="Leipzig"/>
    <s v="empty"/>
    <x v="0"/>
  </r>
  <r>
    <s v="La science en miniature ou collection des arts et métiers utiles"/>
    <s v="Bertin, Théodor Pierre"/>
    <s v="Kinder- und Jugendbücher; Historische Drucke"/>
    <s v="Imprimerie De Brasseur Ainé"/>
    <s v="volume; text"/>
    <s v="PPN756723795"/>
    <s v="PPN293176531"/>
    <s v="http://resolver.staatsbibliothek-berlin.de/SBB0000EBFE00010000"/>
    <x v="0"/>
    <s v="1810"/>
    <s v="WegehauptDigital"/>
    <s v="Paris"/>
    <s v="empty"/>
    <x v="0"/>
  </r>
  <r>
    <s v="Otto von Kotzebue's neue Reise um die Welt in den Jahren 1823 bis 1826; mit 4 Stahlstichen"/>
    <s v="Hoffmann, C. W."/>
    <s v="Kinder- und Jugendbücher"/>
    <s v="Meißner"/>
    <s v="volume; text"/>
    <s v="PPN781827620"/>
    <s v="PPN557550092"/>
    <s v="http://resolver.staatsbibliothek-berlin.de/SBB0001566B00010000"/>
    <x v="1"/>
    <s v="1848"/>
    <s v="WegehauptDigital"/>
    <s v="Leipzig"/>
    <s v="empty"/>
    <x v="0"/>
  </r>
  <r>
    <s v="Physikalischer Kinderfreund"/>
    <s v="Vieth, Gerhard Ulrich Anton"/>
    <s v="Kinder- und Jugendbücher; Historische Drucke"/>
    <s v="Barth"/>
    <s v="volume; text"/>
    <s v="PPN751115118"/>
    <s v="PPN267672470"/>
    <s v="http://resolver.staatsbibliothek-berlin.de/SBB0000E46300050000"/>
    <x v="1"/>
    <s v="1806"/>
    <s v="WegehauptDigital"/>
    <s v="Leipzig"/>
    <s v="empty"/>
    <x v="0"/>
  </r>
  <r>
    <s v="Spectaculum Naturae &amp; Artium"/>
    <m/>
    <s v="Kinder- und Jugendbücher"/>
    <s v="Winter"/>
    <s v="volume; text"/>
    <s v="PPN689617615"/>
    <s v="PPN266545602"/>
    <s v="http://resolver.staatsbibliothek-berlin.de/SBB0000804F00010000"/>
    <x v="4"/>
    <s v="1761"/>
    <s v="WegehauptDigital"/>
    <s v="Berlin"/>
    <s v="empty"/>
    <x v="0"/>
  </r>
  <r>
    <s v="Verunglückte Reise von Hamburg nach St. Thomas und Rückkehr über New-York und Kopenhagen; mit besonderer Hinsicht auf den Charakter und die Lebensart der Seeleute"/>
    <s v="Richter, Theodor Friedrich Maximilian"/>
    <s v="Kinder- und Jugendbücher"/>
    <s v="Arnold"/>
    <s v="volume; text"/>
    <s v="PPN781290953"/>
    <s v="PPN211526525"/>
    <s v="http://resolver.staatsbibliothek-berlin.de/SBB0001556300030000"/>
    <x v="1"/>
    <s v="1831"/>
    <s v="WegehauptDigital"/>
    <s v="Dresden [u.a.]"/>
    <s v="empty"/>
    <x v="0"/>
  </r>
  <r>
    <s v="Contenant l'histoire de la physique expérimentale"/>
    <s v="Pluche, Noël Antoine"/>
    <s v="Kinder- und Jugendbücher; Historische Drucke"/>
    <s v="Neaulme"/>
    <s v="volume; text"/>
    <s v="PPN751898899"/>
    <s v="PPN58525916X"/>
    <s v="http://resolver.staatsbibliothek-berlin.de/SBB0000E5C000080000"/>
    <x v="0"/>
    <s v="1746"/>
    <s v="WegehauptDigital"/>
    <s v="La Haye"/>
    <s v="empty"/>
    <x v="0"/>
  </r>
  <r>
    <s v="Reisen in dem Mittelmeere und in einigen der angränzenden Länder ; Theil 1"/>
    <s v="Richter, Theodor Friedrich Maximilian"/>
    <s v="Kinder- und Jugendbücher"/>
    <s v="Arnold"/>
    <s v="volume; text"/>
    <s v="PPN781549590"/>
    <s v="PPN246367679"/>
    <s v="http://resolver.staatsbibliothek-berlin.de/SBB000155EB00060000"/>
    <x v="1"/>
    <s v="1826"/>
    <s v="WegehauptDigital"/>
    <s v="Dresden"/>
    <s v="empty"/>
    <x v="0"/>
  </r>
  <r>
    <s v="Reise von Messina nach Alicante, Iviza, Bona, Tarragona, Malta und Odessa, und Rückkehr nach Sicilien; mit besonderer Hinsicht auf den Charakter und die Lebensart der Seeleute"/>
    <s v="Richter, Theodor Friedrich Maximilian"/>
    <s v="Kinder- und Jugendbücher"/>
    <s v="Arnold"/>
    <s v="volume; text"/>
    <s v="PPN781344018"/>
    <s v="PPN211527165"/>
    <s v="http://resolver.staatsbibliothek-berlin.de/SBB00015563000A0000"/>
    <x v="1"/>
    <s v="1831"/>
    <s v="WegehauptDigital"/>
    <s v="Dresden [u.a.]"/>
    <s v="empty"/>
    <x v="0"/>
  </r>
  <r>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Poppe, Johann Heinrich Moritz"/>
    <s v="Kinder- und Jugendbücher; Historische Drucke"/>
    <s v="Wilmans"/>
    <s v="volume; text"/>
    <s v="PPN746346301"/>
    <s v="PPN237707365"/>
    <s v="http://resolver.staatsbibliothek-berlin.de/SBB0000D8D300020000"/>
    <x v="1"/>
    <s v="1818"/>
    <s v="WegehauptDigital"/>
    <s v="Frankfurt am Main"/>
    <s v="empty"/>
    <x v="0"/>
  </r>
  <r>
    <s v="Tempel der Natur und Kunst"/>
    <s v="Hirschmann, C. A."/>
    <s v="Kinder- und Jugendbücher"/>
    <s v="Tauchnitz"/>
    <s v="volume; text"/>
    <s v="PPN781893941"/>
    <s v="PPN563410701"/>
    <s v="http://resolver.staatsbibliothek-berlin.de/SBB0001568700040000"/>
    <x v="1"/>
    <s v="1805"/>
    <s v="WegehauptDigital"/>
    <s v="Leipzig"/>
    <s v="empty"/>
    <x v="0"/>
  </r>
  <r>
    <s v="Physikalischer Kinderfreund"/>
    <s v="Vieth, Gerhard Ulrich Anton"/>
    <s v="Kinder- und Jugendbücher; Historische Drucke"/>
    <s v="Barth"/>
    <s v="volume; text"/>
    <s v="PPN751115657"/>
    <s v="PPN267752490"/>
    <s v="http://resolver.staatsbibliothek-berlin.de/SBB0000E46300060000"/>
    <x v="1"/>
    <s v="1808"/>
    <s v="WegehauptDigital"/>
    <s v="Leipzig"/>
    <s v="empty"/>
    <x v="0"/>
  </r>
  <r>
    <s v="Rinaldo's Reisen durch Deutschland"/>
    <s v="Meynier, Johann Heinrich"/>
    <s v="Kinder- und Jugendbücher; Historische Drucke"/>
    <s v="Cnobloch"/>
    <s v="volume; text"/>
    <s v="PPN771013434"/>
    <s v="PPN253055350"/>
    <s v="http://resolver.staatsbibliothek-berlin.de/SBB00010A5800030000"/>
    <x v="1"/>
    <s v="1826"/>
    <s v="WegehauptDigital"/>
    <s v="Leipzig"/>
    <s v="empty"/>
    <x v="0"/>
  </r>
  <r>
    <s v="Verunglückte Reise von Hamburg nach St. Thomas und Rückkehr über New-York und Kopenhagen; mit besonderer Hinsicht auf den Charakter und die Lebensart der Seeleute"/>
    <s v="Richter, Theodor Friedrich Maximilian"/>
    <s v="Kinder- und Jugendbücher"/>
    <s v="Arnold"/>
    <s v="volume; text"/>
    <s v="PPN781546257"/>
    <s v="PPN24635478X"/>
    <s v="http://resolver.staatsbibliothek-berlin.de/SBB000155EB00020000"/>
    <x v="1"/>
    <s v="1821"/>
    <s v="WegehauptDigital"/>
    <s v="Dresden"/>
    <s v="empty"/>
    <x v="0"/>
  </r>
  <r>
    <s v="Alräunchens Kräuterbuch"/>
    <s v="Reichlin-Meldegg, Adolfine"/>
    <s v="Kinder- und Jugendbücher; Historische Drucke"/>
    <s v="Huttler"/>
    <s v="volume; text"/>
    <s v="PPN770196632"/>
    <s v="PPN316154946"/>
    <s v="http://resolver.staatsbibliothek-berlin.de/SBB0001037700020000"/>
    <x v="1"/>
    <s v="1883"/>
    <s v="WegehauptDigital"/>
    <s v="München"/>
    <s v="https://content.staatsbibliothek-berlin.de/dc/770196632.ocr.zip"/>
    <x v="1"/>
  </r>
  <r>
    <s v="Die Wunderwerke der Welt oder die schönsten Werke der Natur und des Menschen"/>
    <s v="Propiac, Catherine Joseph Ferdinand Girard; Kuhn, August"/>
    <s v="Kinder- und Jugendbücher; Historische Drucke"/>
    <s v="Schlesinger"/>
    <s v="volume; text"/>
    <s v="PPN76853755X"/>
    <s v="PPN235444855"/>
    <s v="http://resolver.staatsbibliothek-berlin.de/SBB0000F6A900020000"/>
    <x v="1"/>
    <s v="1823"/>
    <s v="WegehauptDigital"/>
    <s v="Berlin"/>
    <s v="empty"/>
    <x v="0"/>
  </r>
  <r>
    <s v="Biographieen aus der Naturkunde, in ästhetischer Form und religiösem Sinne"/>
    <s v="Grube, A. W."/>
    <s v="Kinder- und Jugendbücher"/>
    <s v="Steinkopf"/>
    <s v="volume; text"/>
    <s v="PPN746859198"/>
    <s v="PPN55993548X"/>
    <s v="http://resolver.staatsbibliothek-berlin.de/SBB0000D37600030000"/>
    <x v="1"/>
    <s v="1854"/>
    <s v="WegehauptDigital"/>
    <s v="Stuttgart"/>
    <s v="https://content.staatsbibliothek-berlin.de/dc/746859198.ocr.zip"/>
    <x v="1"/>
  </r>
  <r>
    <s v="Reisen in dem Mittelmeere und in einigen der angränzenden Länder ; Theil 5"/>
    <s v="Richter, Theodor Friedrich Maximilian"/>
    <s v="Kinder- und Jugendbücher"/>
    <s v="Arnold"/>
    <s v="volume; text"/>
    <s v="PPN78160947X"/>
    <s v="PPN246368373"/>
    <s v="http://resolver.staatsbibliothek-berlin.de/SBB000155EB000A0000"/>
    <x v="1"/>
    <s v="1829"/>
    <s v="WegehauptDigital"/>
    <s v="Dresden"/>
    <s v="empty"/>
    <x v="0"/>
  </r>
  <r>
    <s v="Reise von London nach China und Rückkehr nach England; mit besonderer Hinsicht auf den Charakter und die Lebensart der Seeleute"/>
    <s v="Richter, Theodor Friedrich Maximilian"/>
    <s v="Kinder- und Jugendbücher"/>
    <s v="Arnold"/>
    <s v="volume; text"/>
    <s v="PPN781548845"/>
    <s v="PPN246355069"/>
    <s v="http://resolver.staatsbibliothek-berlin.de/SBB000155EB00050000"/>
    <x v="1"/>
    <s v="1824"/>
    <s v="WegehauptDigital"/>
    <s v="Dresden"/>
    <s v="empty"/>
    <x v="0"/>
  </r>
  <r>
    <s v="Reise von London nach China und Rückkehr nach England; mit besonderer Hinsicht auf den Charakter und die Lebensart der Seeleute"/>
    <s v="Richter, Theodor Friedrich Maximilian"/>
    <s v="Kinder- und Jugendbücher"/>
    <s v="Arnold"/>
    <s v="volume; text"/>
    <s v="PPN781337607"/>
    <s v="PPN211526827"/>
    <s v="http://resolver.staatsbibliothek-berlin.de/SBB0001556300060000"/>
    <x v="1"/>
    <s v="1831"/>
    <s v="WegehauptDigital"/>
    <s v="Dresden [u.a.]"/>
    <s v="empty"/>
    <x v="0"/>
  </r>
  <r>
    <s v="Oeuvres Complettes De M. Berquin"/>
    <s v="Berquin, Arnaud"/>
    <s v="Kinder- und Jugendbücher; Historische Drucke"/>
    <s v="Grieshammer"/>
    <s v="volume; text"/>
    <s v="PPN751103144"/>
    <s v="PPN147234964"/>
    <s v="http://resolver.staatsbibliothek-berlin.de/SBB0000E42600020000"/>
    <x v="0"/>
    <s v="1806"/>
    <s v="WegehauptDigital"/>
    <s v="Leipsic"/>
    <s v="empty"/>
    <x v="0"/>
  </r>
  <r>
    <s v="Hellenikos mythologisch-malerische Reisen durch Griechenland, den Archipelagus, Sicilien und Unter-Italien, mit steter Rücksicht auf Wissenschaft, Kunst und Sitte der ältern und neuern Zeit"/>
    <s v="Matthaei, Friedrich Anton Levin"/>
    <s v="Kinder- und Jugendbücher"/>
    <s v="Baumgärtner"/>
    <s v="volume; text"/>
    <s v="PPN770994830"/>
    <s v="PPN566719266"/>
    <s v="http://resolver.staatsbibliothek-berlin.de/SBB00010A4400010000"/>
    <x v="1"/>
    <s v="1835"/>
    <s v="WegehauptDigital"/>
    <s v="Leipzig"/>
    <s v="empty"/>
    <x v="0"/>
  </r>
  <r>
    <s v="Unsere wichtigeren Giftgewächse"/>
    <s v="Ahles, Wilhelm E."/>
    <s v="Kinder- und Jugendbücher; Historische Drucke"/>
    <s v="Schreiber"/>
    <s v="volume; text"/>
    <s v="PPN743866657"/>
    <s v="PPN282052070"/>
    <s v="http://resolver.staatsbibliothek-berlin.de/SBB0000D36400010000"/>
    <x v="1"/>
    <s v="1884"/>
    <s v="WegehauptDigital"/>
    <s v="Eßlingen"/>
    <s v="https://content.staatsbibliothek-berlin.de/dc/743866657.ocr.zip"/>
    <x v="1"/>
  </r>
  <r>
    <s v="Bemerkungen über Sicilien, Reise von Messina nach Aegypten und Rückkehr nach jener Stadt; mit besonderer Hinsicht auf den Charakter und die Lebensart der Seeleute"/>
    <s v="Richter, Theodor Friedrich Maximilian"/>
    <s v="Kinder- und Jugendbücher"/>
    <s v="Arnold"/>
    <s v="volume; text"/>
    <s v="PPN781342198"/>
    <s v="PPN236272772"/>
    <s v="http://resolver.staatsbibliothek-berlin.de/SBB0001556300090000"/>
    <x v="1"/>
    <s v="1831"/>
    <s v="WegehauptDigital"/>
    <s v="Dresden [u.a.]"/>
    <s v="empty"/>
    <x v="0"/>
  </r>
  <r>
    <s v="Reise durch Unterwalden, Uri und Ursern über die Furca und Grimsel nach Interlaken; für d. Jugend beschrieben"/>
    <s v="Lory, G.; Burgdorfer, D.; Meisner, Friedrich"/>
    <s v="Kinder- und Jugendbücher"/>
    <s v="Burgdorfer"/>
    <s v="volume; text"/>
    <s v="PPN770946429"/>
    <s v="PPN282315802"/>
    <s v="http://resolver.staatsbibliothek-berlin.de/SBB000109F000030000"/>
    <x v="1"/>
    <s v="1823"/>
    <s v="WegehauptDigital"/>
    <s v="Bern"/>
    <s v="empty"/>
    <x v="0"/>
  </r>
  <r>
    <s v="Alräunchens Kräuterbuch"/>
    <s v="Reichlin-Meldegg, Adolfine"/>
    <s v="Kinder- und Jugendbücher; Historische Drucke"/>
    <s v="Huttler"/>
    <s v="volume; text"/>
    <s v="PPN770198201"/>
    <s v="PPN373454295"/>
    <s v="http://resolver.staatsbibliothek-berlin.de/SBB0001037700040000"/>
    <x v="1"/>
    <s v="1885"/>
    <s v="WegehauptDigital"/>
    <s v="München"/>
    <s v="https://content.staatsbibliothek-berlin.de/dc/770198201.ocr.zip"/>
    <x v="1"/>
  </r>
  <r>
    <s v="Ausführlichere Darstellungen aus der Weltkunde, insbesondere aus der Erdkunde, Geschichte und Naturbeschreibung; Ein belehrendes und unterhaltendes Lesebuch für Schule und Haus"/>
    <s v="Neumann, Gustav Friedrich Ludwig"/>
    <s v="Kinder- und Jugendbücher; Historische Drucke"/>
    <s v="Plahn"/>
    <s v="volume; text"/>
    <s v="PPN768526736"/>
    <s v="PPN270200673"/>
    <s v="http://resolver.staatsbibliothek-berlin.de/SBB0000F69D00020000"/>
    <x v="1"/>
    <s v="1836"/>
    <s v="WegehauptDigital"/>
    <s v="Berlin"/>
    <s v="empty"/>
    <x v="0"/>
  </r>
  <r>
    <s v="Schmetterlings-Cabinet für Kinder, oder kurze Beschreibung der europäischen Schmetterlinge"/>
    <s v="Vogel, Christian Friedrich"/>
    <s v="Kinder- und Jugendbücher; Historische Drucke"/>
    <s v="Vogel"/>
    <s v="volume; text"/>
    <s v="PPN769496156"/>
    <s v="PPN306738880"/>
    <s v="http://resolver.staatsbibliothek-berlin.de/SBB0000F95100040000"/>
    <x v="1"/>
    <s v="1823"/>
    <s v="WegehauptDigital"/>
    <s v="Leipzig"/>
    <s v="empty"/>
    <x v="0"/>
  </r>
  <r>
    <s v="Neues Bilder-Allerley, aus dem Gebiete des Guten, Wahren, Nützlichen, Schönen und Unterhaltenden"/>
    <s v="Schreiber, J. C."/>
    <s v="Kinder- und Jugendbücher; Historische Drucke"/>
    <s v="Sommer"/>
    <s v="volume; text"/>
    <s v="PPN766446433"/>
    <s v="PPN574280162"/>
    <s v="http://resolver.staatsbibliothek-berlin.de/SBB0000EF8000010000"/>
    <x v="1"/>
    <s v="1810"/>
    <s v="WegehauptDigital"/>
    <s v="Leipzig"/>
    <s v="empty"/>
    <x v="0"/>
  </r>
  <r>
    <s v="Das Basedowische Elementarwerk"/>
    <s v="Basedow, Johann Bernhard"/>
    <s v="Kinder- und Jugendbücher; Historische Drucke"/>
    <s v="Crusius"/>
    <s v="volume; text"/>
    <s v="PPN757638120"/>
    <s v="PPN615633412"/>
    <s v="http://resolver.staatsbibliothek-berlin.de/SBB0000EDC200010000"/>
    <x v="1"/>
    <s v="1785"/>
    <s v="WegehauptDigital"/>
    <s v="Leipzig"/>
    <s v="empty"/>
    <x v="0"/>
  </r>
  <r>
    <s v="Lese-, Denk- und Sprachübungen, verbunden mit Aufgaben zu den ersten schriftlichen Arbeiten"/>
    <s v="Straus, Carl"/>
    <s v="Kinder- und Jugendbücher"/>
    <s v="Herold"/>
    <s v="volume; text"/>
    <s v="PPN770296882"/>
    <s v="PPN359544827"/>
    <s v="http://resolver.staatsbibliothek-berlin.de/SBB0001040100010000"/>
    <x v="1"/>
    <s v="1837"/>
    <s v="WegehauptDigital"/>
    <s v="Hamburg"/>
    <s v="empty"/>
    <x v="0"/>
  </r>
  <r>
    <s v="Reisen und Abentheuer Rolando's und seiner Gefährten"/>
    <s v="Jauffret, ..."/>
    <s v="Kinder- und Jugendbücher"/>
    <s v="Gädicke"/>
    <s v="volume; text"/>
    <s v="PPN770975089"/>
    <s v="PPN560145594"/>
    <s v="http://resolver.staatsbibliothek-berlin.de/SBB00010A2B00040000"/>
    <x v="1"/>
    <s v="1802"/>
    <s v="WegehauptDigital"/>
    <s v="Weimar"/>
    <s v="empty"/>
    <x v="0"/>
  </r>
  <r>
    <s v="Australien, Süd- und Mittel-Asien; mit acht illuminirten Kupfertafeln"/>
    <s v="Schäffer, Daniel F."/>
    <s v="Kinder- und Jugendbücher"/>
    <s v="Oehmigke"/>
    <s v="volume; text"/>
    <s v="PPN781265150"/>
    <s v="PPN032135548"/>
    <s v="http://resolver.staatsbibliothek-berlin.de/SBB0001554600030000"/>
    <x v="1"/>
    <s v="1805"/>
    <s v="WegehauptDigital"/>
    <s v="Berlin"/>
    <s v="empty"/>
    <x v="0"/>
  </r>
  <r>
    <s v="Der technologische Jugendfreund oder Unterhaltende Wanderungen in die Werkstätte der Künstler und Handwerker, zur nöthigen Kenntniß derselben"/>
    <s v="Frosch, Karl; Blasche, Bernhard Heinrich"/>
    <s v="Kinder- und Jugendbücher"/>
    <s v="Wilmans"/>
    <s v="volume; text"/>
    <s v="PPN770592341"/>
    <s v="PPN335331904"/>
    <s v="http://resolver.staatsbibliothek-berlin.de/SBB0001038200040000"/>
    <x v="1"/>
    <s v="1805"/>
    <s v="WegehauptDigital"/>
    <s v="Frankfurt am Mayn"/>
    <s v="empty"/>
    <x v="0"/>
  </r>
  <r>
    <s v="Der kleine Physiker, oder Unterhaltungen über natürliche Dinge, für Kinder"/>
    <s v="Höpfner, Adolf Friedrich"/>
    <s v="Kinder- und Jugendbücher"/>
    <s v="Keyser"/>
    <s v="volume; text"/>
    <s v="PPN771332882"/>
    <s v="PPN228187753"/>
    <s v="http://resolver.staatsbibliothek-berlin.de/SBB0000DB6F00040000"/>
    <x v="1"/>
    <s v="1801"/>
    <s v="WegehauptDigital"/>
    <s v="Erfurt"/>
    <s v="empty"/>
    <x v="0"/>
  </r>
  <r>
    <s v="Physikalischer Kinderfreund"/>
    <s v="Vieth, Gerhard Ulrich Anton"/>
    <s v="Kinder- und Jugendbücher; Historische Drucke"/>
    <s v="Barth"/>
    <s v="volume; text"/>
    <s v="PPN751108979"/>
    <s v="PPN374811210"/>
    <s v="http://resolver.staatsbibliothek-berlin.de/SBB0000E46300020000"/>
    <x v="1"/>
    <s v="1800"/>
    <s v="WegehauptDigital"/>
    <s v="Leipzig"/>
    <s v="empty"/>
    <x v="0"/>
  </r>
  <r>
    <s v="Nouveau Buffon de la jeunesse, ou précis élémentaire de l'histoire naturelle"/>
    <s v="Delignon, Jean-Louis; Buffon, Georges Louis Le Clerc"/>
    <s v="Kinder- und Jugendbücher; Historische Drucke"/>
    <s v="Tardieu"/>
    <s v="volume; text"/>
    <s v="PPN751401528"/>
    <s v="PPN550414398"/>
    <s v="http://resolver.staatsbibliothek-berlin.de/SBB0000E56600030000"/>
    <x v="0"/>
    <s v="1801"/>
    <s v="WegehauptDigital"/>
    <s v="Paris"/>
    <s v="empty"/>
    <x v="0"/>
  </r>
  <r>
    <s v="Das Basedowische Elementarwerk"/>
    <s v="Basedow, Johann Bernhard"/>
    <s v="Kinder- und Jugendbücher; Historische Drucke"/>
    <s v="Crusius"/>
    <s v="volume; text"/>
    <s v="PPN757639437"/>
    <s v="PPN147176697"/>
    <s v="http://resolver.staatsbibliothek-berlin.de/SBB0000EDC200030000"/>
    <x v="1"/>
    <s v="1785"/>
    <s v="WegehauptDigital"/>
    <s v="Leipzig"/>
    <s v="empty"/>
    <x v="0"/>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x v="1"/>
    <s v="1895"/>
    <s v="WegehauptDigital"/>
    <s v="Leipzig"/>
    <s v="https://content.staatsbibliothek-berlin.de/dc/745122507.ocr.zip"/>
    <x v="1"/>
  </r>
  <r>
    <s v="Reisen der Engländer zur Entdeckung einer nordwestlichen Durchfahrt aus dem nördlichen Polarmeere nach dem Stillen Ocean"/>
    <s v="Kell, Julius"/>
    <s v="Kinder- und Jugendbücher"/>
    <s v="Meißner"/>
    <s v="volume; text"/>
    <s v="PPN781828694"/>
    <s v="PPN557550351"/>
    <s v="http://resolver.staatsbibliothek-berlin.de/SBB0001566B00020000"/>
    <x v="1"/>
    <s v="1850"/>
    <s v="WegehauptDigital"/>
    <s v="Leipzig"/>
    <s v="https://content.staatsbibliothek-berlin.de/dc/781828694.ocr.zip"/>
    <x v="1"/>
  </r>
  <r>
    <s v="La science en miniature ou collection des arts et métiers utiles"/>
    <s v="Bertin, Théodor Pierre"/>
    <s v="Kinder- und Jugendbücher; Historische Drucke"/>
    <s v="Imprimerie De Brasseur Ainé"/>
    <s v="volume; text"/>
    <s v="PPN756724635"/>
    <s v="PPN293176523"/>
    <s v="http://resolver.staatsbibliothek-berlin.de/SBB0000EBFE00020000"/>
    <x v="0"/>
    <s v="1810"/>
    <s v="WegehauptDigital"/>
    <s v="Paris"/>
    <s v="empty"/>
    <x v="0"/>
  </r>
  <r>
    <s v="Schmetterlings-Cabinet für Kinder, oder kurze Beschreibung der europäischen Schmetterlinge"/>
    <s v="Vogel, Christian Friedrich"/>
    <s v="Kinder- und Jugendbücher; Historische Drucke"/>
    <s v="Vogel"/>
    <s v="volume; text"/>
    <s v="PPN769362982"/>
    <s v="PPN574144978"/>
    <s v="http://resolver.staatsbibliothek-berlin.de/SBB0000F95100020000"/>
    <x v="1"/>
    <s v="1826"/>
    <s v="WegehauptDigital"/>
    <s v="Leipzig"/>
    <s v="empty"/>
    <x v="0"/>
  </r>
  <r>
    <s v="Reisen und Abentheuer Rolando's und seiner Gefährten"/>
    <s v="Jauffret, ..."/>
    <s v="Kinder- und Jugendbücher"/>
    <s v="Gädicke"/>
    <s v="volume; text"/>
    <s v="PPN770992013"/>
    <s v="PPN560145748"/>
    <s v="http://resolver.staatsbibliothek-berlin.de/SBB00010A2B00060000"/>
    <x v="1"/>
    <s v="1803"/>
    <s v="WegehauptDigital"/>
    <s v="Weimar"/>
    <s v="empty"/>
    <x v="0"/>
  </r>
  <r>
    <s v="I. Vaterländische Bilder aus Schlesien und Posen. II. Vaterländische Bilder aus Pommern"/>
    <s v="Körner, Friedrich"/>
    <s v="Kinder- und Jugendbücher; Historische Drucke"/>
    <s v="Spamer"/>
    <s v="volume; text"/>
    <s v="PPN771241984"/>
    <s v="PPN330322117"/>
    <s v="http://resolver.staatsbibliothek-berlin.de/SBB00012BAC00000000"/>
    <x v="1"/>
    <s v="1857"/>
    <s v="WegehauptDigital"/>
    <s v="Leipzig"/>
    <s v="https://content.staatsbibliothek-berlin.de/dc/771241984.ocr.zip"/>
    <x v="1"/>
  </r>
  <r>
    <s v="Physikalischer Kinderfreund"/>
    <s v="Vieth, Gerhard Ulrich Anton"/>
    <s v="Kinder- und Jugendbücher; Historische Drucke"/>
    <s v="Barth"/>
    <s v="volume; text"/>
    <s v="PPN751116203"/>
    <s v="PPN267753071"/>
    <s v="http://resolver.staatsbibliothek-berlin.de/SBB0000E46300070000"/>
    <x v="1"/>
    <s v="1809"/>
    <s v="WegehauptDigital"/>
    <s v="Leipzig"/>
    <s v="empty"/>
    <x v="0"/>
  </r>
  <r>
    <s v="Nouveau Buffon de la jeunesse, ou précis élémentaire de l'histoire naturelle"/>
    <s v="Delignon, Jean-Louis; Buffon, Georges Louis LeClerc"/>
    <s v="Kinder- und Jugendbücher; Historische Drucke"/>
    <s v="Tardieu"/>
    <s v="volume; text"/>
    <s v="PPN751402257"/>
    <s v="PPN233744630"/>
    <s v="http://resolver.staatsbibliothek-berlin.de/SBB0000E56600040000"/>
    <x v="0"/>
    <s v="1801"/>
    <s v="WegehauptDigital"/>
    <s v="Paris"/>
    <s v="empty"/>
    <x v="0"/>
  </r>
  <r>
    <s v="Alräunchens Kräuterbuch"/>
    <s v="Reichlin-Meldegg, Adolfine"/>
    <s v="Kinder- und Jugendbücher; Historische Drucke"/>
    <s v="Huttler"/>
    <s v="volume; text"/>
    <s v="PPN770196233"/>
    <s v="PPN124914284"/>
    <s v="http://resolver.staatsbibliothek-berlin.de/SBB0001037700010000"/>
    <x v="1"/>
    <s v="1882"/>
    <s v="WegehauptDigital"/>
    <s v="München"/>
    <s v="https://content.staatsbibliothek-berlin.de/dc/770196233.ocr.zip"/>
    <x v="1"/>
  </r>
  <r>
    <s v="Reisen und Abentheuer Rolando's und seiner Gefährten"/>
    <s v="Jauffret, ..."/>
    <s v="Kinder- und Jugendbücher"/>
    <s v="Gädicke"/>
    <s v="volume; text"/>
    <s v="PPN770971660"/>
    <s v="PPN560145470"/>
    <s v="http://resolver.staatsbibliothek-berlin.de/SBB00010A2B00010000"/>
    <x v="1"/>
    <s v="1800"/>
    <s v="WegehauptDigital"/>
    <s v="Weimar"/>
    <s v="empty"/>
    <x v="0"/>
  </r>
  <r>
    <s v="Der kleine Physiker, oder Unterhaltungen über natürliche Dinge, für Kinder"/>
    <s v="Höpfner, Adolf Friedrich"/>
    <s v="Kinder- und Jugendbücher"/>
    <s v="Keyser"/>
    <s v="volume; text"/>
    <s v="PPN746626924"/>
    <s v="PPN55961425X"/>
    <s v="http://resolver.staatsbibliothek-berlin.de/SBB0000DB6F00030000"/>
    <x v="1"/>
    <s v="1805"/>
    <s v="WegehauptDigital"/>
    <s v="Erfurt"/>
    <s v="empty"/>
    <x v="0"/>
  </r>
  <r>
    <s v="Contenant ce qui regarde le dehors &amp; l'interieur de la terre"/>
    <s v="Pluche, Noël Antoine"/>
    <s v="Kinder- und Jugendbücher; Historische Drucke"/>
    <s v="Neaulme"/>
    <s v="volume; text"/>
    <s v="PPN751738220"/>
    <s v="PPN585258686"/>
    <s v="http://resolver.staatsbibliothek-berlin.de/SBB0000E5C000050000"/>
    <x v="0"/>
    <s v="1748"/>
    <s v="WegehauptDigital"/>
    <s v="La Haye"/>
    <s v="empty"/>
    <x v="0"/>
  </r>
  <r>
    <s v="Le Vaillants Reise in das Innere von Afrika; vom Vorgebirge der guten Hoffnung aus in den Jahren 1780-1785"/>
    <s v="Vaillant, Francois"/>
    <s v="Kinder- und Jugendbücher"/>
    <m/>
    <s v="volume; text"/>
    <s v="PPN770999298"/>
    <s v="PPN770998925"/>
    <s v="http://resolver.staatsbibliothek-berlin.de/SBB00010A4B00010000"/>
    <x v="1"/>
    <s v="1801"/>
    <s v="WegehauptDigital"/>
    <s v="Frankfurt [u.a.]"/>
    <s v="empty"/>
    <x v="0"/>
  </r>
  <r>
    <s v="Bilderbuch zum Nutzen und Vergnügen der Jugend"/>
    <s v="Bertuch, Friedrich Justin"/>
    <s v="Kinder- und Jugendbücher; Historische Drucke"/>
    <s v="Bohmann"/>
    <s v="volume; text"/>
    <s v="PPN803802846"/>
    <s v="PPN803792328"/>
    <s v="http://resolver.staatsbibliothek-berlin.de/SBB0001793700010000"/>
    <x v="1"/>
    <s v="1822"/>
    <s v="WegehauptDigital"/>
    <s v="Prag"/>
    <s v="empty"/>
    <x v="0"/>
  </r>
  <r>
    <s v="Schmetterlings-Cabinet für Kinder, oder kurze Beschreibung der europäischen Schmetterlinge"/>
    <s v="Vogel, Christian Friedrich"/>
    <s v="Kinder- und Jugendbücher; Historische Drucke"/>
    <s v="Vogel"/>
    <s v="volume; text"/>
    <s v="PPN769503497"/>
    <s v="PPN306738953"/>
    <s v="http://resolver.staatsbibliothek-berlin.de/SBB0000F95100070000"/>
    <x v="1"/>
    <s v="1823"/>
    <s v="WegehauptDigital"/>
    <s v="Leipzig"/>
    <s v="empty"/>
    <x v="0"/>
  </r>
  <r>
    <s v="Erste Blikke in den weiblichen Wirkungskreis"/>
    <s v="Hampe, Karl Friedrich; Haas, Meno; Seidel, C. A."/>
    <s v="Kinder- und Jugendbücher; Historische Drucke"/>
    <s v="Leo"/>
    <s v="volume; text"/>
    <s v="PPN770509363"/>
    <s v="PPN659508753"/>
    <s v="http://resolver.staatsbibliothek-berlin.de/SBB000104EC00010000"/>
    <x v="1"/>
    <s v="1802"/>
    <s v="WegehauptDigital"/>
    <s v="Leipzig"/>
    <s v="empty"/>
    <x v="0"/>
  </r>
  <r>
    <s v="Der kleine Physiker, oder Unterhaltungen über natürliche Dinge, für Kinder"/>
    <s v="Höpfner, Adolf Friedrich"/>
    <s v="Kinder- und Jugendbücher"/>
    <s v="Keyser"/>
    <s v="volume; text"/>
    <s v="PPN746625146"/>
    <s v="PPN559614160"/>
    <s v="http://resolver.staatsbibliothek-berlin.de/SBB0000DB6F00010000"/>
    <x v="1"/>
    <s v="1803"/>
    <s v="WegehauptDigital"/>
    <s v="Erfurt"/>
    <s v="empty"/>
    <x v="0"/>
  </r>
  <r>
    <s v="Schmetterlings-Cabinet für Kinder, oder kurze Beschreibung der europäischen Schmetterlinge"/>
    <s v="Vogel, Christian Friedrich"/>
    <s v="Kinder- und Jugendbücher; Historische Drucke"/>
    <s v="Vogel"/>
    <s v="volume; text"/>
    <s v="PPN769362419"/>
    <s v="PPN57414496X"/>
    <s v="http://resolver.staatsbibliothek-berlin.de/SBB0000F95100010000"/>
    <x v="1"/>
    <s v="1825"/>
    <s v="WegehauptDigital"/>
    <s v="Leipzig"/>
    <s v="empty"/>
    <x v="0"/>
  </r>
  <r>
    <s v="Reise von Bern nach der Peters-Insel und in die Thäler und Gebirge des Cantons Neuenburg; für die Jugend beschrieben"/>
    <s v="Meisner, Friedrich"/>
    <s v="Kinder- und Jugendbücher"/>
    <s v="Burgdorfer"/>
    <s v="volume; text"/>
    <s v="PPN770944108"/>
    <s v="PPN282315780"/>
    <s v="http://resolver.staatsbibliothek-berlin.de/SBB000109F000010000"/>
    <x v="1"/>
    <s v="1820"/>
    <s v="WegehauptDigital"/>
    <s v="Bern"/>
    <s v="empty"/>
    <x v="0"/>
  </r>
  <r>
    <s v="Contenant ce qui regarde l'homme en societé"/>
    <s v="Le Bas, Jacques-Philippe; Cazes, ...; Pluche, Antoine"/>
    <s v="Kinder- und Jugendbücher; Historische Drucke"/>
    <s v="Estienne"/>
    <s v="volume; text"/>
    <s v="PPN768994799"/>
    <s v="PPN571289169"/>
    <s v="http://resolver.staatsbibliothek-berlin.de/SBB0000EB9B00040000"/>
    <x v="0"/>
    <s v="1780"/>
    <s v="WegehauptDigital"/>
    <s v="Paris"/>
    <s v="empty"/>
    <x v="0"/>
  </r>
  <r>
    <s v="Afrika; mit acht illuminierten Kupfertafeln und einer Karte"/>
    <s v="Schäffer, Daniel F."/>
    <s v="Kinder- und Jugendbücher"/>
    <s v="Oehmigke"/>
    <s v="volume; text"/>
    <s v="PPN781261058"/>
    <s v="PPN03213553X"/>
    <s v="http://resolver.staatsbibliothek-berlin.de/SBB0001554600010000"/>
    <x v="1"/>
    <s v="1803"/>
    <s v="WegehauptDigital"/>
    <s v="Berlin"/>
    <s v="empty"/>
    <x v="0"/>
  </r>
  <r>
    <s v="Gallerie der merkwürdigsten Reiseabenteuer"/>
    <s v="Schmidt, O."/>
    <s v="Kinder- und Jugendbücher"/>
    <s v="Wigand"/>
    <s v="volume; text"/>
    <s v="PPN781531284"/>
    <s v="PPN214328813"/>
    <s v="http://resolver.staatsbibliothek-berlin.de/SBB000155D200010000"/>
    <x v="1"/>
    <s v="1848"/>
    <s v="WegehauptDigital"/>
    <s v="Leipzig"/>
    <s v="empty"/>
    <x v="0"/>
  </r>
  <r>
    <s v="Biographieen aus der Naturkunde, in ästhetischer Form und religiösem Sinne"/>
    <s v="Grube, August Wilhelm"/>
    <s v="Kinder- und Jugendbücher; Historische Drucke"/>
    <s v="Steinkopf"/>
    <s v="volume; text"/>
    <s v="PPN743878957"/>
    <s v="PPN320826678"/>
    <s v="http://resolver.staatsbibliothek-berlin.de/SBB0000D37600010000"/>
    <x v="1"/>
    <s v="1862"/>
    <s v="WegehauptDigital"/>
    <s v="Stuttgart"/>
    <s v="https://content.staatsbibliothek-berlin.de/dc/743878957.ocr.zip"/>
    <x v="1"/>
  </r>
  <r>
    <s v="Le Vaillants Reise in das Innere von Afrika; &lt;Beschluß&gt;"/>
    <s v="Vaillant, Francois"/>
    <s v="Kinder- und Jugendbücher"/>
    <m/>
    <s v="volume; text"/>
    <s v="PPN771000065"/>
    <s v="PPN770999824"/>
    <s v="http://resolver.staatsbibliothek-berlin.de/SBB00010A4B00020000"/>
    <x v="1"/>
    <s v="1801"/>
    <s v="WegehauptDigital"/>
    <s v="Frankfurt [u.a.]"/>
    <s v="empty"/>
    <x v="0"/>
  </r>
  <r>
    <s v="Bilder ausländischer Thiere; nebst ihrer kurzen Beschreibung. Zur angenehmen und nützlichen Beschäftigung der Kinder ; Als Fortsetzung der Bilder vaterländischer Thiere"/>
    <s v="Cpieux, ...; Löhr, Johann Andreas Christian"/>
    <s v="Kinder- und Jugendbücher; Historische Drucke"/>
    <s v="Leo"/>
    <s v="monograph; text"/>
    <s v="PPN749883723"/>
    <s v="PPN279872208"/>
    <s v="http://resolver.staatsbibliothek-berlin.de/SBB0000E14700000000"/>
    <x v="0"/>
    <s v="1809"/>
    <s v="WegehauptDigital"/>
    <s v="Leipzig"/>
    <s v="empty"/>
    <x v="0"/>
  </r>
  <r>
    <s v="Der Denkfreund; Ein lehrreiches Lesebuch für Volksschulen"/>
    <s v="Schlez, Johann Ferdinand"/>
    <s v="Kinder- und Jugendbücher; Historische Drucke"/>
    <s v="Heyer"/>
    <s v="monograph; text"/>
    <s v="PPN767922484"/>
    <s v="PPN574144625"/>
    <s v="http://resolver.staatsbibliothek-berlin.de/SBB0000F4FD00000000"/>
    <x v="1"/>
    <s v="1822"/>
    <s v="WegehauptDigital"/>
    <s v="Gießen"/>
    <s v="empty"/>
    <x v="0"/>
  </r>
  <r>
    <s v="Die Natur im Spätherbst und ihr Eindruck auf den Menschen"/>
    <s v="Boode, Eduard"/>
    <s v="Kinder- und Jugendbücher; Historische Drucke"/>
    <s v="Manz"/>
    <s v="monograph; text"/>
    <s v="PPN743869915"/>
    <s v="PPN548422222"/>
    <s v="http://resolver.staatsbibliothek-berlin.de/SBB0000D36B00000000"/>
    <x v="1"/>
    <s v="1907"/>
    <s v="WegehauptDigital"/>
    <s v="Regensburg"/>
    <s v="https://content.staatsbibliothek-berlin.de/dc/743869915.ocr.zip"/>
    <x v="1"/>
  </r>
  <r>
    <s v="Was sollen wir spielen?; 380 der beliebtesten Jugend-, Turn- und Volksspiele für Schule, Haus, Vereine und Gesellschaftskreise"/>
    <s v="Schlipköter, Georg"/>
    <s v="Kinder- und Jugendbücher"/>
    <s v="Agentur des Rauhen Hauses"/>
    <s v="monograph; text"/>
    <s v="PPN745213979"/>
    <s v="PPN574025103"/>
    <s v="http://resolver.staatsbibliothek-berlin.de/SBB0000D65B00000000"/>
    <x v="1"/>
    <s v="1910"/>
    <s v="WegehauptDigital"/>
    <s v="Hamburg"/>
    <s v="https://content.staatsbibliothek-berlin.de/dc/745213979.ocr.zip"/>
    <x v="1"/>
  </r>
  <r>
    <s v="Die Lust- und Kinderreise durch das malerische Thüringen; Schilderung merkwürdiger Orte und Personen, Abenteuer, Geschichten und Anekdoten, für die lernbegierige Jugend"/>
    <s v="Müller, Heinrich"/>
    <s v="Kinder- und Jugendbücher; Historische Drucke"/>
    <s v="Krappe; Müller"/>
    <s v="monograph; text"/>
    <s v="PPN771332726"/>
    <s v="PPN137336160"/>
    <s v="http://resolver.staatsbibliothek-berlin.de/SBB00012D3E00000000"/>
    <x v="1"/>
    <s v="1839"/>
    <s v="WegehauptDigital"/>
    <s v="Leipzig; Suhl"/>
    <s v="empty"/>
    <x v="0"/>
  </r>
  <r>
    <s v="Naturstudien im Garten; Plaudereien am Sonntag Nachmittag ; ein Buch für die Jugend"/>
    <s v="Schwindrazheim, O.; Kraepelin, Karl"/>
    <s v="Kinder- und Jugendbücher"/>
    <s v="B. G. Teubner"/>
    <s v="monograph; text"/>
    <s v="PPN742280640"/>
    <s v="PPN415192862"/>
    <s v="http://resolver.staatsbibliothek-berlin.de/SBB0000D0EE00000000"/>
    <x v="1"/>
    <s v="1905"/>
    <s v="WegehauptDigital"/>
    <s v="Leipzig; Berlin"/>
    <s v="https://content.staatsbibliothek-berlin.de/dc/742280640.ocr.zip"/>
    <x v="1"/>
  </r>
  <r>
    <s v="Streichholz-Spielereien; Kunststücke und Scherze nebst Auflösungen"/>
    <s v="Czepa, Alois"/>
    <s v="Kinder- und Jugendbücher; Historische Drucke"/>
    <s v="Maier"/>
    <s v="monograph; text"/>
    <s v="PPN745603165"/>
    <s v="PPN555486818"/>
    <s v="http://resolver.staatsbibliothek-berlin.de/SBB0000D70C00000000"/>
    <x v="1"/>
    <s v="1910"/>
    <s v="WegehauptDigital"/>
    <s v="Ravensburg"/>
    <s v="https://content.staatsbibliothek-berlin.de/dc/745603165.ocr.zip"/>
    <x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x v="1"/>
    <s v="1874"/>
    <s v="WegehauptDigital"/>
    <s v="Stuttgart [u.a.]"/>
    <s v="https://content.staatsbibliothek-berlin.de/dc/746627637.ocr.zip"/>
    <x v="1"/>
  </r>
  <r>
    <s v="Physikalisches Spielbuch für die Jugend; zugleich eine leichtfaßliche Anleitung zu selbständigem Experimentieren und fröhlichem Nachdenken"/>
    <s v="Donath, B."/>
    <s v="Kinder- und Jugendbücher"/>
    <s v="Vieweg"/>
    <s v="monograph; text"/>
    <s v="PPN74560434X"/>
    <s v="PPN144446073"/>
    <s v="http://resolver.staatsbibliothek-berlin.de/SBB0000D71000000000"/>
    <x v="1"/>
    <s v="1902"/>
    <s v="WegehauptDigital"/>
    <s v="Braunschweig"/>
    <s v="https://content.staatsbibliothek-berlin.de/dc/74560434X.ocr.zip"/>
    <x v="1"/>
  </r>
  <r>
    <s v="Wanderungen und Streifzüge; die Kriechtiere, Lurche und Fische unserer Heimat"/>
    <s v="Floericke, Curt"/>
    <s v="Kinder- und Jugendbücher"/>
    <s v="Nister"/>
    <s v="monograph; text"/>
    <s v="PPN745114644"/>
    <s v="PPN557342449"/>
    <s v="http://resolver.staatsbibliothek-berlin.de/SBB0000D59600000000"/>
    <x v="1"/>
    <s v="1910"/>
    <s v="WegehauptDigital"/>
    <s v="Nürnberg"/>
    <s v="https://content.staatsbibliothek-berlin.de/dc/745114644.ocr.zip"/>
    <x v="1"/>
  </r>
  <r>
    <s v="Entdeckungsreisen in der Wohnstube"/>
    <s v="Wagner, Hermann"/>
    <s v="Kinder- und Jugendbücher"/>
    <s v="Spamer"/>
    <s v="monograph; text"/>
    <s v="PPN742720551"/>
    <s v="PPN742720322"/>
    <s v="http://resolver.staatsbibliothek-berlin.de/SBB0000D2C800000000"/>
    <x v="1"/>
    <s v="1892"/>
    <s v="WegehauptDigital"/>
    <s v="Leipzig"/>
    <s v="https://content.staatsbibliothek-berlin.de/dc/742720551.ocr.zip"/>
    <x v="1"/>
  </r>
  <r>
    <s v="Geschenk für junge Leute, welche sich in der Geometrie, in der Perspective und in der Zeichenkunst üben, auch verschiedene Sachen aus Pappe, Messing, und dergleichen, verfertigen und zusammensetzen lernen wollen"/>
    <s v="Weiß, ..."/>
    <s v="Kinder- und Jugendbücher"/>
    <s v="Sommer"/>
    <s v="monograph; text"/>
    <s v="PPN746672179"/>
    <s v="PPN558096808"/>
    <s v="http://resolver.staatsbibliothek-berlin.de/SBB0000DB8D00000000"/>
    <x v="1"/>
    <s v="1830"/>
    <s v="WegehauptDigital"/>
    <s v="Leipzig"/>
    <s v="empty"/>
    <x v="0"/>
  </r>
  <r>
    <s v="Auf blauem Wasser; ein Buch von der See für die deutsche Jugend"/>
    <s v="Stöwer, Willy; Heims, Paul Gerhard"/>
    <s v="Kinder- und Jugendbücher; Historische Drucke"/>
    <s v="Westermann"/>
    <s v="monograph; text"/>
    <s v="PPN744062063"/>
    <s v="PPN192626078"/>
    <s v="http://resolver.staatsbibliothek-berlin.de/SBB0000D52500000000"/>
    <x v="1"/>
    <s v="1903"/>
    <s v="WegehauptDigital"/>
    <s v="Braunschweig"/>
    <s v="https://content.staatsbibliothek-berlin.de/dc/744062063.ocr.zip"/>
    <x v="1"/>
  </r>
  <r>
    <s v="Großes illustriertes Spielbuch für Knaben; eine Auswahl der schönsten Spiele, anregender und unterhaltender Beschäftigungen und Belustigungen im Freien und im Zimmer"/>
    <s v="Wendling, Paul; Georgens, Jan Daniel"/>
    <s v="Kinder- und Jugendbücher"/>
    <s v="Schreiter"/>
    <s v="monograph; text"/>
    <s v="PPN745182844"/>
    <s v="PPN558041906"/>
    <s v="http://resolver.staatsbibliothek-berlin.de/SBB0000D63D00000000"/>
    <x v="1"/>
    <s v="1890"/>
    <s v="WegehauptDigital"/>
    <s v="Berlin"/>
    <s v="https://content.staatsbibliothek-berlin.de/dc/745182844.ocr.zip"/>
    <x v="1"/>
  </r>
  <r>
    <s v="Bilder von Thierquälereien"/>
    <s v="Fäsi-Geßner, Conrad; Perrin, A."/>
    <s v="Kinder- und Jugendbücher"/>
    <s v="Ulrich"/>
    <s v="monograph; text"/>
    <s v="PPN770469124"/>
    <s v="PPN402695151"/>
    <s v="http://resolver.staatsbibliothek-berlin.de/SBB000104AE00000000"/>
    <x v="1"/>
    <s v="1859"/>
    <s v="WegehauptDigital"/>
    <s v="Zürich"/>
    <s v="https://content.staatsbibliothek-berlin.de/dc/770469124.ocr.zip"/>
    <x v="1"/>
  </r>
  <r>
    <s v="Die Giftgewächse Deutschlands und der Schweiz in lithographirten und colorirten Abbildungen, mit erläuterndem Text; Zum Gebrauch in Volksschulen, Realanstalten und. Gymnasien und zum Selbstunterricht"/>
    <s v="Hochstetter, Christian Ferdinand"/>
    <s v="Kinder- und Jugendbücher; Historische Drucke"/>
    <s v="Schreiber und Schill"/>
    <s v="monograph; text"/>
    <s v="PPN749933666"/>
    <s v="PPN342037706"/>
    <s v="http://resolver.staatsbibliothek-berlin.de/SBB0000E1AB00000000"/>
    <x v="1"/>
    <s v="1844"/>
    <s v="WegehauptDigital"/>
    <s v="Esslingen"/>
    <s v="empty"/>
    <x v="0"/>
  </r>
  <r>
    <s v="Martin's allgemeine Naturgeschichte der drei Reiche für die Jugend bearbeitet; mit 16 kolorierten Tafeln und vielen in den Text gedruckten Holzschnitten"/>
    <s v="Martin, F."/>
    <s v="Kinder- und Jugendbücher; Historische Drucke"/>
    <s v="Fischer"/>
    <s v="monograph; text"/>
    <s v="PPN741713462"/>
    <s v="PPN566740524"/>
    <s v="http://resolver.staatsbibliothek-berlin.de/SBB0000D05800000000"/>
    <x v="1"/>
    <s v="1905"/>
    <s v="WegehauptDigital"/>
    <s v="Dresden"/>
    <s v="https://content.staatsbibliothek-berlin.de/dc/741713462.ocr.zip"/>
    <x v="1"/>
  </r>
  <r>
    <s v="Neues Räthselbüchlein für die Jugend"/>
    <s v="Hofacker, Ludwig"/>
    <s v="Kinder- und Jugendbücher"/>
    <s v="Verl. der Buchh. der Ev. Ges."/>
    <s v="monograph; text"/>
    <s v="PPN745140521"/>
    <s v="PPN076692701"/>
    <s v="http://resolver.staatsbibliothek-berlin.de/SBB0000D5ED00000000"/>
    <x v="1"/>
    <s v="1879"/>
    <s v="WegehauptDigital"/>
    <s v="Stuttgart"/>
    <s v="https://content.staatsbibliothek-berlin.de/dc/745140521.ocr.zip"/>
    <x v="1"/>
  </r>
  <r>
    <s v="Hundert Schnurrpfeifereien; anregende und ohne Vorübung oder umständliche Gerätschaften von Jedermann leicht ausführbare Unterhaltungen für Groß und Klein"/>
    <s v="Tromholt, Sophus"/>
    <s v="Kinder- und Jugendbücher"/>
    <s v="Reclam"/>
    <s v="monograph; text"/>
    <s v="PPN745847862"/>
    <s v="PPN578288869"/>
    <s v="http://resolver.staatsbibliothek-berlin.de/SBB0000D76E00000000"/>
    <x v="1"/>
    <s v="1910"/>
    <s v="WegehauptDigital"/>
    <s v="Leipzig"/>
    <s v="https://content.staatsbibliothek-berlin.de/dc/745847862.ocr.zip"/>
    <x v="1"/>
  </r>
  <r>
    <s v="Le magasin des écoliers; encyclopédie illustrée des récréations utiles et amusantes ; jeux. - exercices. - arts utiles et d'agrément ..."/>
    <s v="Geoffroy, Jean; Savigny, Laurence"/>
    <s v="Kinder- und Jugendbücher; Historische Drucke"/>
    <s v="Didier"/>
    <s v="monograph; text"/>
    <s v="PPN766842045"/>
    <s v="PPN280081375"/>
    <s v="http://resolver.staatsbibliothek-berlin.de/SBB0000F11C00000000"/>
    <x v="0"/>
    <s v="1840"/>
    <s v="WegehauptDigital"/>
    <s v="Paris"/>
    <s v="empty"/>
    <x v="0"/>
  </r>
  <r>
    <s v="Der technologische Kinder- und Jugendfreund; Oder kurze und deutliche Beschreibung der Künste und Handwerke nebst einigen lehrreichen Erzählungen ; Mit 72 Kupfern"/>
    <m/>
    <s v="Kinder- und Jugendbücher; Historische Drucke"/>
    <s v="Heyder"/>
    <s v="monograph; text"/>
    <s v="PPN75061322X"/>
    <s v="PPN560719108"/>
    <s v="http://resolver.staatsbibliothek-berlin.de/SBB0000E33900000000"/>
    <x v="1"/>
    <s v="1815"/>
    <s v="WegehauptDigital"/>
    <s v="Erlangen"/>
    <s v="empty"/>
    <x v="0"/>
  </r>
  <r>
    <s v="Unterhaltungen über Gegenstände aus dem Gebiete der Naturwissenschaften; die Wunder des Magnetismus ; ein Geschenk für Kinder reiferen Alters und zum Gebrauche für Lehrer, namentlich Hauslehrer"/>
    <s v="Emsmann, August Hugo"/>
    <s v="Kinder- und Jugendbücher"/>
    <s v="Hoffmann"/>
    <s v="monograph; text"/>
    <s v="PPN770297501"/>
    <s v="PPN346535727"/>
    <s v="http://resolver.staatsbibliothek-berlin.de/SBB0001040500000000"/>
    <x v="1"/>
    <s v="1840"/>
    <s v="WegehauptDigital"/>
    <s v="Frankfurt a./O."/>
    <s v="empty"/>
    <x v="0"/>
  </r>
  <r>
    <s v="Schützet die Tiere!; Mahnworte an die Jugend"/>
    <s v="Gehring, Karl; Weiser, Paul; Renck, Ernst"/>
    <s v="Kinder- und Jugendbücher"/>
    <s v="Hofmann"/>
    <s v="monograph; text"/>
    <s v="PPN74474637X"/>
    <s v="PPN230700969"/>
    <s v="http://resolver.staatsbibliothek-berlin.de/SBB0000D56100000000"/>
    <x v="1"/>
    <s v="1894"/>
    <s v="WegehauptDigital"/>
    <s v="Gera"/>
    <s v="https://content.staatsbibliothek-berlin.de/dc/74474637X.ocr.zip"/>
    <x v="1"/>
  </r>
  <r>
    <s v="Naturgeschichte für Kinder; mit Kupfern"/>
    <s v="Lippold, G. H. C.; Funke, C. Ph."/>
    <s v="Kinder- und Jugendbücher"/>
    <s v="Kummer"/>
    <s v="monograph; text"/>
    <s v="PPN769072607"/>
    <s v="PPN388191570"/>
    <s v="http://resolver.staatsbibliothek-berlin.de/SBB0000F83C00000000"/>
    <x v="1"/>
    <s v="1815"/>
    <s v="WegehauptDigital"/>
    <s v="Leipzig"/>
    <s v="empty"/>
    <x v="0"/>
  </r>
  <r>
    <s v="Naturlehre für Kinder; mit Kupfern"/>
    <s v="Lippold, Georg Heinrich Christian"/>
    <s v="Kinder- und Jugendbücher; Historische Drucke"/>
    <s v="Büschler"/>
    <s v="monograph; text"/>
    <s v="PPN746268491"/>
    <s v="PPN076029190"/>
    <s v="http://resolver.staatsbibliothek-berlin.de/SBB0000D86100000000"/>
    <x v="1"/>
    <s v="1814"/>
    <s v="WegehauptDigital"/>
    <s v="Elberfeld"/>
    <s v="empty"/>
    <x v="0"/>
  </r>
  <r>
    <s v="Entdeckungsreisen im Wald und auf der Heide; mit seinen lieben jungen Freunden und Freundinnen unternommen"/>
    <s v="Wagner, Hermann"/>
    <s v="Kinder- und Jugendbücher"/>
    <s v="Spamer"/>
    <s v="monograph; text"/>
    <s v="PPN74271120X"/>
    <s v="PPN06624224X"/>
    <s v="http://resolver.staatsbibliothek-berlin.de/SBB0000D2B100000000"/>
    <x v="1"/>
    <s v="1863"/>
    <s v="WegehauptDigital"/>
    <s v="Leipzig"/>
    <s v="https://content.staatsbibliothek-berlin.de/dc/74271120X.ocr.zip"/>
    <x v="1"/>
  </r>
  <r>
    <s v="Vier Tage in der sächsischen Schweiz, eine Erzählung besonders für die Jugend"/>
    <s v="Gebauer, Carl Eduard"/>
    <s v="Kinder- und Jugendbücher; Historische Drucke"/>
    <s v="Türk"/>
    <s v="monograph; text"/>
    <s v="PPN771014775"/>
    <s v="PPN557913195"/>
    <s v="http://resolver.staatsbibliothek-berlin.de/SBB00010A6500000000"/>
    <x v="1"/>
    <s v="1852"/>
    <s v="WegehauptDigital"/>
    <s v="Dresden"/>
    <s v="https://content.staatsbibliothek-berlin.de/dc/771014775.ocr.zip"/>
    <x v="1"/>
  </r>
  <r>
    <s v="Wanderungen am Meeresstrande; mit seinen jungen Freunden ausgeführt ; mit 101 Holzschnitten und 4 Buntbildern"/>
    <s v="Wagner, Hermann"/>
    <s v="Kinder- und Jugendbücher; Historische Drucke"/>
    <s v="Flemming"/>
    <s v="monograph; text"/>
    <s v="PPN745865461"/>
    <s v="PPN484400924"/>
    <s v="http://resolver.staatsbibliothek-berlin.de/SBB0000D78D00000000"/>
    <x v="1"/>
    <s v="1869"/>
    <s v="WegehauptDigital"/>
    <s v="Glogau"/>
    <s v="https://content.staatsbibliothek-berlin.de/dc/745865461.ocr.zip"/>
    <x v="1"/>
  </r>
  <r>
    <s v="Carstvo životnych v kartinach; 250 izobraženij dlja nagljadnago obučenija"/>
    <s v="Kissling, J."/>
    <s v="Kinder- und Jugendbücher"/>
    <s v="Devrien"/>
    <s v="monograph; text"/>
    <s v="PPN744049997"/>
    <s v="PPN55051256X"/>
    <s v="http://resolver.staatsbibliothek-berlin.de/SBB0000D51400000000"/>
    <x v="2"/>
    <s v="1890"/>
    <s v="WegehauptDigital"/>
    <s v="S. Peterburg"/>
    <s v="https://content.staatsbibliothek-berlin.de/dc/744049997.ocr.zip"/>
    <x v="1"/>
  </r>
  <r>
    <s v="Lehrbuch der Naturwissenschaften und der Geschichte für fähigere Kinder in Bürgerschulen so wie auch für wißbegierige Nichtgelehrte"/>
    <s v="Röper, Friedrich Ludwig"/>
    <s v="Kinder- und Jugendbücher; Historische Drucke"/>
    <s v="Adler"/>
    <s v="monograph; text"/>
    <s v="PPN768258936"/>
    <s v="PPN564898651"/>
    <s v="http://resolver.staatsbibliothek-berlin.de/SBB0000F60400000000"/>
    <x v="1"/>
    <s v="1825"/>
    <s v="WegehauptDigital"/>
    <s v="Rostock"/>
    <s v="empty"/>
    <x v="0"/>
  </r>
  <r>
    <s v="Les merveilles du corps humain, ou notions familieres d'anatomie, a l'usage des enfans et des adolescens"/>
    <s v="Jauffret, Louis François"/>
    <s v="Kinder- und Jugendbücher; Historische Drucke"/>
    <s v="Dugour &amp; Durand"/>
    <s v="monograph; text"/>
    <s v="PPN749731222"/>
    <s v="PPN229114237"/>
    <s v="http://resolver.staatsbibliothek-berlin.de/SBB0000E07100000000"/>
    <x v="0"/>
    <s v="1798"/>
    <s v="WegehauptDigital"/>
    <s v="Paris"/>
    <s v="empty"/>
    <x v="0"/>
  </r>
  <r>
    <s v="Die Thierwelt; Charakteristiken"/>
    <s v="Masius, Hermann"/>
    <s v="Kinder- und Jugendbücher"/>
    <s v="Bädeker"/>
    <s v="monograph; text"/>
    <s v="PPN743871510"/>
    <s v="PPN502493623"/>
    <s v="http://resolver.staatsbibliothek-berlin.de/SBB0000D36E00000000"/>
    <x v="1"/>
    <s v="1862"/>
    <s v="WegehauptDigital"/>
    <s v="Essen"/>
    <s v="https://content.staatsbibliothek-berlin.de/dc/743871510.ocr.zip"/>
    <x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x v="1"/>
    <s v="1872"/>
    <s v="WegehauptDigital"/>
    <s v="Leipzig"/>
    <s v="https://content.staatsbibliothek-berlin.de/dc/74249277X.ocr.zip"/>
    <x v="1"/>
  </r>
  <r>
    <s v="Der Schmetterlingssammler; Beschreibung und Abbildung der vorzüglichsten in Mitteleuropa heimischen Schmetterlinge ; nebst ausführlicher Anleitung, Schmetterlinge zu fangen, aus Raupen zu ziehen und eine Sammlung anzulegen ; mit 263 kolorierten Abbildungen auf 19 Tafeln"/>
    <s v="Hoffmann, Julius"/>
    <s v="Kinder- und Jugendbücher; Historische Drucke"/>
    <s v="Thienemann"/>
    <s v="monograph; text"/>
    <s v="PPN742445941"/>
    <s v="PPN559695543"/>
    <s v="http://resolver.staatsbibliothek-berlin.de/SBB0000D17A00000000"/>
    <x v="1"/>
    <s v="1881"/>
    <s v="WegehauptDigital"/>
    <s v="Stuttgart"/>
    <s v="https://content.staatsbibliothek-berlin.de/dc/742445941.ocr.zip"/>
    <x v="1"/>
  </r>
  <r>
    <s v="Illustriertes Experimentierbuch für die reifere Jugend; praktische Anleitung zum unterhaltenden und belehrenden Experimentieren auf den Gebieten der Physik und Chemie"/>
    <s v="Emsmann, H.; Dammer, O."/>
    <s v="Kinder- und Jugendbücher"/>
    <s v="Velhagen &amp; Klasing"/>
    <s v="monograph; text"/>
    <s v="PPN741355760"/>
    <s v="PPN402269411"/>
    <s v="http://resolver.staatsbibliothek-berlin.de/SBB0000CFEA00000000"/>
    <x v="1"/>
    <s v="1910"/>
    <s v="WegehauptDigital"/>
    <s v="Bielefeld [u.a.]"/>
    <s v="https://content.staatsbibliothek-berlin.de/dc/741355760.ocr.zip"/>
    <x v="1"/>
  </r>
  <r>
    <s v="Fritz, der Sammler; eine Geschichte für die Jugend"/>
    <s v="Crome-Schwiening, C."/>
    <s v="Kinder- und Jugendbücher"/>
    <s v="H. Krötzsch"/>
    <s v="monograph; text"/>
    <s v="PPN745605931"/>
    <s v="PPN449767655"/>
    <s v="http://resolver.staatsbibliothek-berlin.de/SBB0000D71600000000"/>
    <x v="1"/>
    <s v="1899"/>
    <s v="WegehauptDigital"/>
    <s v="Leipzig"/>
    <s v="https://content.staatsbibliothek-berlin.de/dc/745605931.ocr.zip"/>
    <x v="1"/>
  </r>
  <r>
    <s v="The book of games; or, a history of juvenile sports, practised at a considerable academy near London ; Illustrated by twenty-four copper plates"/>
    <m/>
    <s v="Kinder- und Jugendbücher; Historische Drucke"/>
    <s v="M'Millan"/>
    <s v="monograph; text"/>
    <s v="PPN766740692"/>
    <s v="PPN548423180"/>
    <s v="http://resolver.staatsbibliothek-berlin.de/SBB0000F0E000000000"/>
    <x v="3"/>
    <s v="1810"/>
    <s v="WegehauptDigital"/>
    <s v="London"/>
    <s v="empty"/>
    <x v="0"/>
  </r>
  <r>
    <s v="Récréations utiles ou collection de 30 petits exemples de dessin fort jolis, et très-faciles a copier a la plume ou au crayon ; pour l'amusement des enfans ; accompagnées de la description intéressante des animaux qui se trouvent dans chaque exemple"/>
    <m/>
    <s v="Kinder- und Jugendbücher"/>
    <s v="Saintin"/>
    <s v="monograph; text"/>
    <s v="PPN769898262"/>
    <s v="PPN616814283"/>
    <s v="http://resolver.staatsbibliothek-berlin.de/SBB0001020B00000000"/>
    <x v="0"/>
    <s v="1813"/>
    <s v="WegehauptDigital"/>
    <s v="Paris"/>
    <s v="empty"/>
    <x v="0"/>
  </r>
  <r>
    <s v="Räthselbuch"/>
    <s v="Pauer, Ludwig"/>
    <s v="Historische Drucke"/>
    <s v="Pichler"/>
    <s v="monograph; text"/>
    <s v="PPN745136559"/>
    <s v="PPN278276253"/>
    <s v="http://resolver.staatsbibliothek-berlin.de/SBB0000D5D400000000"/>
    <x v="1"/>
    <s v="1887"/>
    <s v="WegehauptDigital"/>
    <s v="Wien [u.a.]"/>
    <s v="https://content.staatsbibliothek-berlin.de/dc/745136559.ocr.zip"/>
    <x v="1"/>
  </r>
  <r>
    <s v="Grandpapa Pease's amusing addition"/>
    <m/>
    <s v="Kinder- und Jugendbücher"/>
    <s v="Pease"/>
    <s v="monograph; text"/>
    <s v="PPN746583060"/>
    <s v="PPN539330132"/>
    <s v="http://resolver.staatsbibliothek-berlin.de/SBB0000D93600000000"/>
    <x v="3"/>
    <s v="1850"/>
    <s v="WegehauptDigital"/>
    <s v="Albany"/>
    <s v="https://content.staatsbibliothek-berlin.de/dc/746583060.ocr.zip"/>
    <x v="1"/>
  </r>
  <r>
    <s v="Naturgeschichte für die Jugend"/>
    <s v="Fleischmann, F.; Jerrer, Georg Ludwig"/>
    <s v="Kinder- und Jugendbücher; Historische Drucke"/>
    <s v="Campe"/>
    <s v="monograph; text"/>
    <s v="PPN769002528"/>
    <s v="PPN250249200"/>
    <s v="http://resolver.staatsbibliothek-berlin.de/SBB0000F7EB00000000"/>
    <x v="1"/>
    <s v="1826"/>
    <s v="WegehauptDigital"/>
    <s v="Nürnberg"/>
    <s v="empty"/>
    <x v="0"/>
  </r>
  <r>
    <s v="Arte di costruire ogni sorta di oggetti in rilievo e in carta; per servire ad istruzione e passatempo della gioventu' d'amendue i sessi"/>
    <s v="Bécourt, R."/>
    <s v="Kinder- und Jugendbücher; Historische Drucke"/>
    <s v="Batelli"/>
    <s v="monograph; text"/>
    <s v="PPN770508545"/>
    <s v="PPN731308050"/>
    <s v="http://resolver.staatsbibliothek-berlin.de/SBB000104EA00000000"/>
    <x v="4"/>
    <s v="1830"/>
    <s v="WegehauptDigital"/>
    <s v="Firenze"/>
    <s v="empty"/>
    <x v="0"/>
  </r>
  <r>
    <s v="Der Denkschüler oder Anregungen für Kopf und Herz, durch die nothwendigsten Grundbegriffe von der Natur und dem Wesen des Menschen; Ein Lehr- und Lesebuch für den Haus-, Schul- und Selbstunterricht, zu Begründung einer geordneten Geistesbildung"/>
    <s v="Krug, Johann Friedrich Adolph"/>
    <s v="Kinder- und Jugendbücher; Historische Drucke"/>
    <s v="Wienbrack"/>
    <s v="monograph; text"/>
    <s v="PPN770807194"/>
    <s v="PPN235184225"/>
    <s v="http://resolver.staatsbibliothek-berlin.de/SBB000106BF00000000"/>
    <x v="1"/>
    <s v="1825"/>
    <s v="WegehauptDigital"/>
    <s v="Leipzig"/>
    <s v="empty"/>
    <x v="0"/>
  </r>
  <r>
    <s v="Anfangsgründe der Naturwissenschaft für die Jugend"/>
    <s v="Brand, Jacob"/>
    <s v="Kinder- und Jugendbücher; Historische Drucke"/>
    <s v="Andreäische Buchhandlung"/>
    <s v="monograph; text"/>
    <s v="PPN76912254X"/>
    <s v="PPN151063672"/>
    <s v="http://resolver.staatsbibliothek-berlin.de/SBB0000F8B900000000"/>
    <x v="1"/>
    <s v="1825"/>
    <s v="WegehauptDigital"/>
    <s v="Frankfurt a. M."/>
    <s v="empty"/>
    <x v="0"/>
  </r>
  <r>
    <s v="Gemälde des Nordens; dargestellt in: Jakob Heemskerks und Wilhelm Barenz nördlicher Entdeckungsreise, und den merkwürdigen Abenteuern vier Russischer Bootsmänner auf Spitzbergen"/>
    <s v="Heemskerk, Jakob; Barenz, Wilhelm; Campe, Joachim Heinrich"/>
    <s v="Kinder- und Jugendbücher; Historische Drucke"/>
    <s v="Fleischer"/>
    <s v="monograph; text"/>
    <s v="PPN770858392"/>
    <s v="PPN550324372"/>
    <s v="http://resolver.staatsbibliothek-berlin.de/SBB0001071100000000"/>
    <x v="1"/>
    <s v="1825"/>
    <s v="WegehauptDigital"/>
    <s v="Leipzig"/>
    <s v="empty"/>
    <x v="0"/>
  </r>
  <r>
    <s v="Berufswahl; das technische Studium ; mit 16 Abb."/>
    <s v="Bauer, Heinrich"/>
    <s v="Kinder- und Jugendbücher; Historische Drucke"/>
    <s v="Union Dt. Verlagsges."/>
    <s v="monograph; text"/>
    <s v="PPN744083605"/>
    <s v="PPN547167717"/>
    <s v="http://resolver.staatsbibliothek-berlin.de/SBB0000D54D00000000"/>
    <x v="1"/>
    <s v="1901"/>
    <s v="WegehauptDigital"/>
    <s v="Stuttgart [u.a.]"/>
    <s v="https://content.staatsbibliothek-berlin.de/dc/744083605.ocr.zip"/>
    <x v="1"/>
  </r>
  <r>
    <s v="The book of sports for boys and girls; containing games, recreations, and amusements for the play room and play ground, at home or at school"/>
    <s v="Martin, William"/>
    <s v="Kinder- und Jugendbücher; Historische Drucke"/>
    <s v="Darton"/>
    <s v="monograph; text"/>
    <s v="PPN766725790"/>
    <s v="PPN566747456"/>
    <s v="http://resolver.staatsbibliothek-berlin.de/SBB0000F0B400000000"/>
    <x v="3"/>
    <s v="1857"/>
    <s v="WegehauptDigital"/>
    <s v="London"/>
    <s v="https://content.staatsbibliothek-berlin.de/dc/766725790.ocr.zip"/>
    <x v="1"/>
  </r>
  <r>
    <s v="Neue Hand-Schatten; eine Reihe neuer und unterhaltender Schattenbilder mittelst der Hand darzustellen"/>
    <s v="Bursill, Henry"/>
    <s v="Kinder- und Jugendbücher"/>
    <s v="Schroeder"/>
    <s v="monograph; text"/>
    <s v="PPN770561829"/>
    <s v="PPN316371726"/>
    <s v="http://resolver.staatsbibliothek-berlin.de/SBB0001055600000000"/>
    <x v="1"/>
    <s v="1860"/>
    <s v="WegehauptDigital"/>
    <s v="Berlin"/>
    <s v="https://content.staatsbibliothek-berlin.de/dc/770561829.ocr.zip"/>
    <x v="1"/>
  </r>
  <r>
    <s v="Les Métamorphoses d'une goutte d'eau; suivies des aventures d'une fourmi, des guèpes, de la goutte de rosée, etc."/>
    <s v="Bayard, Émile; Carraud, Zulma"/>
    <s v="Kinder- und Jugendbücher; Historische Drucke"/>
    <s v="Hachette"/>
    <s v="monograph; text"/>
    <s v="PPN741708388"/>
    <s v="PPN550494111"/>
    <s v="http://resolver.staatsbibliothek-berlin.de/SBB0000D04E00000000"/>
    <x v="0"/>
    <s v="1870"/>
    <s v="WegehauptDigital"/>
    <s v="Paris"/>
    <s v="https://content.staatsbibliothek-berlin.de/dc/741708388.ocr.zip"/>
    <x v="1"/>
  </r>
  <r>
    <s v="Hygea; Taschenbuch für Jünglinge und Jungfrauen"/>
    <s v="Korth, David"/>
    <s v="Kinder- und Jugendbücher; Historische Drucke"/>
    <s v="Korth"/>
    <s v="monograph; text"/>
    <s v="PPN750037903"/>
    <s v="PPN378764845"/>
    <s v="http://resolver.staatsbibliothek-berlin.de/SBB0000E1ED00000000"/>
    <x v="1"/>
    <s v="1812"/>
    <s v="WegehauptDigital"/>
    <s v="Berlin"/>
    <s v="empty"/>
    <x v="0"/>
  </r>
  <r>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Hoffmann, Wilhelm Rudolf"/>
    <s v="Kinder- und Jugendbücher; Historische Drucke"/>
    <s v="Hofmann &amp; Hohl"/>
    <s v="monograph; text"/>
    <s v="PPN746241194"/>
    <s v="PPN559711247"/>
    <s v="http://resolver.staatsbibliothek-berlin.de/SBB0000D85C00000000"/>
    <x v="1"/>
    <s v="1874"/>
    <s v="WegehauptDigital"/>
    <s v="Stuttgart; Leipzig"/>
    <s v="https://content.staatsbibliothek-berlin.de/dc/746241194.ocr.zip"/>
    <x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x v="1"/>
    <s v="1887"/>
    <s v="WegehauptDigital"/>
    <s v="Berlin"/>
    <s v="https://content.staatsbibliothek-berlin.de/dc/745165591.ocr.zip"/>
    <x v="1"/>
  </r>
  <r>
    <s v="Ménagerie à l'amusement et à l'instruction de la jeunesse; par L. F. Jauffret; avec une succiucte zoologie, en trois langues"/>
    <s v="Jauffret, Louis-François"/>
    <s v="Kinder- und Jugendbücher; Historische Drucke"/>
    <s v="Bellmann"/>
    <s v="monograph; text"/>
    <s v="PPN756343054"/>
    <s v="PPN560029284"/>
    <s v="http://resolver.staatsbibliothek-berlin.de/SBB0000EA4C00000000"/>
    <x v="5"/>
    <s v="1810"/>
    <s v="WegehauptDigital"/>
    <s v="Amsterdam"/>
    <s v="empty"/>
    <x v="0"/>
  </r>
  <r>
    <s v="Abrégé de toutes les sciences, à l'usage des enfans; refondu, beaucoup augment́e &amp; corrigé dans toutes ses parties, afin de le rendre propre à l'usage des écoles des pays catholiques ;"/>
    <m/>
    <s v="Kinder- und Jugendbücher; Historische Drucke"/>
    <s v="Le Francq"/>
    <s v="monograph; text"/>
    <s v="PPN76853478X"/>
    <s v="PPN538962305"/>
    <s v="http://resolver.staatsbibliothek-berlin.de/SBB0000F6A700000000"/>
    <x v="0"/>
    <s v="1786"/>
    <s v="WegehauptDigital"/>
    <s v="Bruxelles"/>
    <s v="empty"/>
    <x v="0"/>
  </r>
  <r>
    <s v="Naturlehre für die Jugend"/>
    <s v="Hohenthal, Peter von; Ebert, Johann Jacob"/>
    <s v="Kinder- und Jugendbücher; Historische Drucke; VD18 digital"/>
    <s v="Weidmann und Reich"/>
    <s v="volume; text"/>
    <s v="PPN751529257"/>
    <s v="PPN235739669"/>
    <s v="http://resolver.staatsbibliothek-berlin.de/SBB0000E5BF00020000"/>
    <x v="1"/>
    <s v="1786"/>
    <s v="WegehauptDigital; VD18 digital"/>
    <s v="Leipzig"/>
    <s v="empty"/>
    <x v="0"/>
  </r>
  <r>
    <s v="Naturlehre für die Jugend"/>
    <s v="Ebert, Johann Jacob"/>
    <s v="Kinder- und Jugendbücher; Historische Drucke; VD18 digital"/>
    <s v="Weidmann und Reich"/>
    <s v="volume; text"/>
    <s v="PPN751529990"/>
    <s v="PPN235739847"/>
    <s v="http://resolver.staatsbibliothek-berlin.de/SBB0000E5BF00030000"/>
    <x v="1"/>
    <s v="1787"/>
    <s v="WegehauptDigital; VD18 digital"/>
    <s v="Leipzig"/>
    <s v="empty"/>
    <x v="0"/>
  </r>
  <r>
    <s v="Naturlehre für die Jugend"/>
    <s v="Globig, Hans Gotthelf von; Ebert, Johann Jacob"/>
    <s v="Kinder- und Jugendbücher; Historische Drucke; VD18 digital"/>
    <s v="Weidmann und Reich"/>
    <s v="volume; text"/>
    <s v="PPN751528587"/>
    <s v="PPN23573943X"/>
    <s v="http://resolver.staatsbibliothek-berlin.de/SBB0000E5BF00010000"/>
    <x v="1"/>
    <s v="1785"/>
    <s v="WegehauptDigital; VD18 digital"/>
    <s v="Leipzig"/>
    <s v="empty"/>
    <x v="0"/>
  </r>
  <r>
    <s v="Gallerie der Menschen nach alphabetischer Ordnung; Ein Bilderbuch für die Jugend zur Erweiterung ihrer Kenntnisse und Befriedigung ihrer Wißbegierde ; mit 36. illum. Kupfern"/>
    <s v="Albrecht, Erdmann Hannibal"/>
    <s v="Historische Drucke; Kinder- und Jugendbücher; VD18 digital"/>
    <s v="Leo"/>
    <s v="monograph; text"/>
    <s v="PPN82208029X"/>
    <s v="PPN54158328X"/>
    <s v="http://resolver.staatsbibliothek-berlin.de/SBB0001995B00000000"/>
    <x v="1"/>
    <s v="1799"/>
    <s v="VD18 digital; WegehauptDigital"/>
    <s v="Leipzig"/>
    <s v="empty"/>
    <x v="0"/>
  </r>
  <r>
    <s v="Guatimozin über die Welt, die Erde und den Menschen; Kosmologisches Lehrbuch zum Unterricht seines Sohnes"/>
    <s v="Rittner, Heinrich; Bode, Johann Elert"/>
    <s v="Kinder- und Jugendbücher; Historische Drucke"/>
    <s v="Maurer; Cist"/>
    <s v="monograph; text"/>
    <s v="PPN750595108"/>
    <s v="PPN151671052"/>
    <s v="http://resolver.staatsbibliothek-berlin.de/SBB0000E32200000000"/>
    <x v="1"/>
    <s v="1801"/>
    <s v="WegehauptDigital"/>
    <s v="Berlin; Philadelphia"/>
    <s v="empty"/>
    <x v="0"/>
  </r>
  <r>
    <s v="Schmetterlings-Cabinet für Kinder, oder kurze Beschreibung der europäischen Schmetterlinge"/>
    <s v="Vogel, Christian Friedrich"/>
    <s v="Kinder- und Jugendbücher; Historische Drucke"/>
    <s v="Vogel"/>
    <s v="volume; text"/>
    <s v="PPN769505155"/>
    <s v="PPN574144943"/>
    <s v="http://resolver.staatsbibliothek-berlin.de/SBB0000F95100080000"/>
    <x v="1"/>
    <s v="1824"/>
    <s v="WegehauptDigital"/>
    <s v="Leipzig"/>
    <s v="empty"/>
    <x v="0"/>
  </r>
  <r>
    <s v="Contenant ce qui regarde les animaux"/>
    <s v="Robert, P. P.; Sibelius, G.; Yver, P.; Coster, D.; Pluche, Noël Antoine"/>
    <s v="Kinder- und Jugendbücher; Historische Drucke"/>
    <s v="Neaulme"/>
    <s v="volume; text"/>
    <s v="PPN751532703"/>
    <s v="PPN585258538"/>
    <s v="http://resolver.staatsbibliothek-berlin.de/SBB0000E5C000010000"/>
    <x v="0"/>
    <s v="1743"/>
    <s v="WegehauptDigital"/>
    <s v="La Haye"/>
    <s v="empty"/>
    <x v="0"/>
  </r>
  <r>
    <s v="Théatre De L'Enfance"/>
    <s v="Berquin, Arnaud"/>
    <s v="Kinder- und Jugendbücher; Historische Drucke"/>
    <s v="Grieshammer"/>
    <s v="volume; text"/>
    <s v="PPN751098442"/>
    <s v="PPN14723493X"/>
    <s v="http://resolver.staatsbibliothek-berlin.de/SBB0000E45900000000"/>
    <x v="0"/>
    <s v="1805"/>
    <s v="WegehauptDigital"/>
    <s v="Leipsic"/>
    <s v="empty"/>
    <x v="0"/>
  </r>
  <r>
    <s v="Enthaltend Finnland, Lappland, Schweden, Dänemark, Norwegen, die Inseln Färöer und Island; mit acht illuminierten Kupfertafeln"/>
    <s v="Schäffer, Daniel F."/>
    <s v="Kinder- und Jugendbücher"/>
    <s v="Neue Societäts-Verl.-Buchh."/>
    <s v="volume; text"/>
    <s v="PPN781276853"/>
    <s v="PPN032135572"/>
    <s v="http://resolver.staatsbibliothek-berlin.de/SBB0001554600060000"/>
    <x v="1"/>
    <s v="1812"/>
    <s v="WegehauptDigital"/>
    <s v="Berlin"/>
    <s v="empty"/>
    <x v="0"/>
  </r>
  <r>
    <s v="Reise von Nantes nach den Antillen, und dann nach Schottland, England und der Insel Walcheren, mit besonderer Hinsicht auf den Charakter und die Lebensart der Seeleute"/>
    <s v="Richter, Theodor Friedrich Maximilian"/>
    <s v="Kinder- und Jugendbücher"/>
    <s v="Arnold"/>
    <s v="volume; text"/>
    <s v="PPN781337054"/>
    <s v="PPN21152669X"/>
    <s v="http://resolver.staatsbibliothek-berlin.de/SBB0001556300050000"/>
    <x v="1"/>
    <s v="1831"/>
    <s v="WegehauptDigital"/>
    <s v="Dresden [u.a.]"/>
    <s v="empty"/>
    <x v="0"/>
  </r>
  <r>
    <s v="Unsere wichtigeren Giftgewächse"/>
    <s v="Ahles, Wilhelm"/>
    <s v="Kinder- und Jugendbücher; Historische Drucke"/>
    <s v="Schreiber"/>
    <s v="volume; text"/>
    <s v="PPN743875419"/>
    <s v="PPN282052097"/>
    <s v="http://resolver.staatsbibliothek-berlin.de/SBB0000D36400020000"/>
    <x v="1"/>
    <s v="1904"/>
    <s v="WegehauptDigital"/>
    <s v="Eßlingen"/>
    <s v="https://content.staatsbibliothek-berlin.de/dc/743875419.ocr.zip"/>
    <x v="1"/>
  </r>
  <r>
    <s v="Biographieen aus der Naturkunde, in ästhetischer Form und religiösem Sinne"/>
    <s v="Grube, A. W."/>
    <s v="Kinder- und Jugendbücher"/>
    <s v="Steinkopf"/>
    <s v="volume; text"/>
    <s v="PPN746858078"/>
    <s v="PPN559935390"/>
    <s v="http://resolver.staatsbibliothek-berlin.de/SBB0000D37600020000"/>
    <x v="1"/>
    <s v="1854"/>
    <s v="WegehauptDigital"/>
    <s v="Stuttgart"/>
    <s v="https://content.staatsbibliothek-berlin.de/dc/746858078.ocr.zip"/>
    <x v="1"/>
  </r>
  <r>
    <s v="Physikalischer Kinderfreund"/>
    <s v="Vieth, Gerhard Ulrich Anton"/>
    <s v="Kinder- und Jugendbücher; Historische Drucke"/>
    <s v="Barth"/>
    <s v="volume; text"/>
    <s v="PPN751114723"/>
    <s v="PPN267672101"/>
    <s v="http://resolver.staatsbibliothek-berlin.de/SBB0000E47F00000000"/>
    <x v="1"/>
    <s v="1804"/>
    <s v="WegehauptDigital"/>
    <s v="Leipzig"/>
    <s v="empty"/>
    <x v="0"/>
  </r>
  <r>
    <s v="Reisen in dem Mittelmeere und in einigen der angränzenden Länder ; Theil 3"/>
    <s v="Richter, Theodor Friedrich Maximilian"/>
    <s v="Kinder- und Jugendbücher"/>
    <s v="Arnold"/>
    <s v="volume; text"/>
    <s v="PPN78160673X"/>
    <s v="PPN246368047"/>
    <s v="http://resolver.staatsbibliothek-berlin.de/SBB000155EB00080000"/>
    <x v="1"/>
    <s v="1828"/>
    <s v="WegehauptDigital"/>
    <s v="Dresden"/>
    <s v="empty"/>
    <x v="0"/>
  </r>
  <r>
    <s v="Contenant ce qui regarde le dehors &amp; l'intérieur de la terre"/>
    <s v="Pluche, Noël Antoine"/>
    <s v="Kinder- und Jugendbücher; Historische Drucke"/>
    <s v="Neaulme"/>
    <s v="volume; text"/>
    <s v="PPN751744042"/>
    <s v="PPN585258899"/>
    <s v="http://resolver.staatsbibliothek-berlin.de/SBB0000E5C000060000"/>
    <x v="0"/>
    <s v="1742"/>
    <s v="WegehauptDigital"/>
    <s v="La Haye"/>
    <s v="empty"/>
    <x v="0"/>
  </r>
  <r>
    <s v="Neues Bilder-Allerley, aus dem Gebiete des Guten, Wahren, Nützlichen, Schönen und Unterhaltenden"/>
    <s v="Schreiber, J. C."/>
    <s v="Kinder- und Jugendbücher; Historische Drucke"/>
    <s v="Sommer"/>
    <s v="volume; text"/>
    <s v="PPN766446980"/>
    <s v="PPN574280200"/>
    <s v="http://resolver.staatsbibliothek-berlin.de/SBB0000EF8000020000"/>
    <x v="1"/>
    <s v="1810"/>
    <s v="WegehauptDigital"/>
    <s v="Leipzig"/>
    <s v="empty"/>
    <x v="0"/>
  </r>
  <r>
    <s v="Conversations-Lexicon für die Jugend"/>
    <m/>
    <s v="Kinder- und Jugendbücher; Historische Drucke"/>
    <s v="Goedsche"/>
    <s v="volume; text"/>
    <s v="PPN766565998"/>
    <s v="PPN562018107"/>
    <s v="http://resolver.staatsbibliothek-berlin.de/SBB0000EF8800030000"/>
    <x v="1"/>
    <s v="1841"/>
    <s v="WegehauptDigital"/>
    <s v="Meissen"/>
    <s v="empty"/>
    <x v="0"/>
  </r>
  <r>
    <s v="Reisen und Abentheuer Rolando's und seiner Gefährten"/>
    <s v="Jauffret, ..."/>
    <s v="Kinder- und Jugendbücher"/>
    <s v="Gädicke"/>
    <s v="volume; text"/>
    <s v="PPN770972586"/>
    <s v="PPN560145543"/>
    <s v="http://resolver.staatsbibliothek-berlin.de/SBB00010A2B00020000"/>
    <x v="1"/>
    <s v="1801"/>
    <s v="WegehauptDigital"/>
    <s v="Weimar"/>
    <s v="empty"/>
    <x v="0"/>
  </r>
  <r>
    <s v="Contenant ce qui regarde l'homme considéré en lui-même"/>
    <s v="Canot, Pierre Charles; LeBas, Jacques-Philippe; Pluche, Noël Antoin"/>
    <s v="Kinder- und Jugendbücher; Historische Drucke"/>
    <s v="Estienne"/>
    <s v="volume; text"/>
    <s v="PPN756671329"/>
    <s v="PPN519944089"/>
    <s v="http://resolver.staatsbibliothek-berlin.de/SBB0000EB9B00010000"/>
    <x v="0"/>
    <s v="1770"/>
    <s v="WegehauptDigital"/>
    <s v="Paris"/>
    <s v="empty"/>
    <x v="0"/>
  </r>
  <r>
    <s v="Tagebuch meiner Seereise von Emden nach Archangel und von da nach Hamburg; mit besonderer Hinsicht auf den Charakter und die Lebensart der Seeleute"/>
    <s v="Richter, Theodor Friedrich Maximilian"/>
    <s v="Kinder- und Jugendbücher"/>
    <s v="Arnold"/>
    <s v="volume; text"/>
    <s v="PPN781289785"/>
    <s v="PPN211526266"/>
    <s v="http://resolver.staatsbibliothek-berlin.de/SBB0001556300010000"/>
    <x v="1"/>
    <s v="1831"/>
    <s v="WegehauptDigital"/>
    <s v="Dresden [u.a.]"/>
    <s v="empty"/>
    <x v="0"/>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x v="1"/>
    <s v="1882"/>
    <s v="WegehauptDigital"/>
    <s v="Berlin; Leipzig"/>
    <s v="https://content.staatsbibliothek-berlin.de/dc/745171761.ocr.zip"/>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s v="Wilmans"/>
    <s v="volume; text"/>
    <s v="PPN746604998"/>
    <s v="PPN23770658X"/>
    <s v="http://resolver.staatsbibliothek-berlin.de/SBB0000D8D300070000"/>
    <x v="1"/>
    <s v="1813"/>
    <s v="WegehauptDigital"/>
    <s v="Frankfurt am Mayn"/>
    <s v="empty"/>
    <x v="0"/>
  </r>
  <r>
    <s v="Contenant ce qui regarde le dehors &amp; l'intérieur de la terre"/>
    <s v="Yver, P.; Pluche, Noël Antoine"/>
    <s v="Kinder- und Jugendbücher; Historische Drucke"/>
    <s v="Neaulme"/>
    <s v="volume; text"/>
    <s v="PPN751538957"/>
    <s v="PPN585259062"/>
    <s v="http://resolver.staatsbibliothek-berlin.de/SBB0000E5C000030000"/>
    <x v="0"/>
    <s v="1742"/>
    <s v="WegehauptDigital"/>
    <s v="La Haye"/>
    <s v="empty"/>
    <x v="0"/>
  </r>
  <r>
    <s v="Rinaldo's Reisen durch Deutschland"/>
    <s v="Poratzky, Leopold; Meynier, Johann Heinrich"/>
    <s v="Kinder- und Jugendbücher; Historische Drucke"/>
    <s v="Cnobloch"/>
    <s v="volume; text"/>
    <s v="PPN771011784"/>
    <s v="PPN244973687"/>
    <s v="http://resolver.staatsbibliothek-berlin.de/SBB00010A5800020000"/>
    <x v="1"/>
    <s v="1826"/>
    <s v="WegehauptDigital"/>
    <s v="Leipzig"/>
    <s v="empty"/>
    <x v="0"/>
  </r>
  <r>
    <s v="Tempel der Natur und Kunst"/>
    <s v="Hirschmann, C. A."/>
    <s v="Kinder- und Jugendbücher"/>
    <s v="Tauchnitz"/>
    <s v="volume; text"/>
    <s v="PPN781889022"/>
    <s v="PPN307027228"/>
    <s v="http://resolver.staatsbibliothek-berlin.de/SBB0001568700020000"/>
    <x v="1"/>
    <s v="1804"/>
    <s v="WegehauptDigital"/>
    <s v="Leipzig"/>
    <s v="empty"/>
    <x v="0"/>
  </r>
  <r>
    <s v="Tagebuch meiner Seereise von Emden nach Archangel, und von da zurück nach Hamburg; mit besonderer Hinsicht auf den Charakter und die Lebensart der Seeleute"/>
    <s v="Richter, Theodor Friedrich Maximilian"/>
    <s v="Kinder- und Jugendbücher"/>
    <s v="Arnold"/>
    <s v="volume; text"/>
    <s v="PPN781545447"/>
    <s v="PPN363273042"/>
    <s v="http://resolver.staatsbibliothek-berlin.de/SBB000155EB00010000"/>
    <x v="1"/>
    <s v="1821"/>
    <s v="WegehauptDigital"/>
    <s v="Dresden"/>
    <s v="empty"/>
    <x v="0"/>
  </r>
  <r>
    <s v="Schmetterlings-Cabinet für Kinder, oder kurze Beschreibung der europäischen Schmetterlinge"/>
    <s v="Vogel, Christian Friedrich"/>
    <s v="Kinder- und Jugendbücher; Historische Drucke"/>
    <s v="Vogel"/>
    <s v="volume; text"/>
    <s v="PPN76950583X"/>
    <s v="PPN574144951"/>
    <s v="http://resolver.staatsbibliothek-berlin.de/SBB0000F95100090000"/>
    <x v="1"/>
    <s v="1824"/>
    <s v="WegehauptDigital"/>
    <s v="Leipzig"/>
    <s v="empty"/>
    <x v="0"/>
  </r>
  <r>
    <s v="Schmetterlings-Cabinet für Kinder, oder kurze Beschreibung der europäischen Schmetterlinge"/>
    <s v="Vogel, Christian Friedrich"/>
    <s v="Kinder- und Jugendbücher; Historische Drucke"/>
    <s v="Vogel"/>
    <s v="volume; text"/>
    <s v="PPN769502415"/>
    <s v="PPN574144919"/>
    <s v="http://resolver.staatsbibliothek-berlin.de/SBB0000F95100060000"/>
    <x v="1"/>
    <s v="1823"/>
    <s v="WegehauptDigital"/>
    <s v="Leipzig"/>
    <s v="empty"/>
    <x v="0"/>
  </r>
  <r>
    <s v="Orbis pictus"/>
    <s v="Lauckhard, Carl F."/>
    <s v="Kinder- und Jugendbücher; Historische Drucke"/>
    <s v="Voigt &amp; Günther"/>
    <s v="volume; text"/>
    <s v="PPN767123328"/>
    <s v="PPN620969660"/>
    <s v="http://resolver.staatsbibliothek-berlin.de/SBB0000D82E00020000"/>
    <x v="1"/>
    <s v="1860"/>
    <s v="WegehauptDigital"/>
    <s v="Leipzig"/>
    <s v="https://content.staatsbibliothek-berlin.de/dc/767123328.ocr.zip"/>
    <x v="1"/>
  </r>
  <r>
    <s v="Reisen in dem Mittelmeere und in einigen der angränzenden Länder ; Theil 2"/>
    <s v="Richter, Theodor Friedrich Maximilian"/>
    <s v="Kinder- und Jugendbücher"/>
    <s v="Arnold"/>
    <s v="volume; text"/>
    <s v="PPN781550246"/>
    <s v="PPN246367792"/>
    <s v="http://resolver.staatsbibliothek-berlin.de/SBB000155EB00070000"/>
    <x v="1"/>
    <s v="1827"/>
    <s v="WegehauptDigital"/>
    <s v="Dresden"/>
    <s v="empty"/>
    <x v="0"/>
  </r>
  <r>
    <s v="Contenant ce qui regarde les animaux &amp; les plantes"/>
    <s v="Pluche, Noël Antoine"/>
    <s v="Kinder- und Jugendbücher; Historische Drucke"/>
    <s v="Neaulme"/>
    <s v="volume; text"/>
    <s v="PPN751735329"/>
    <s v="PPN585258392"/>
    <s v="http://resolver.staatsbibliothek-berlin.de/SBB0000E5C000040000"/>
    <x v="0"/>
    <s v="1743"/>
    <s v="WegehauptDigital"/>
    <s v="La Haye"/>
    <s v="empty"/>
    <x v="0"/>
  </r>
  <r>
    <s v="Naturgeschichte für die deutsche Jugend"/>
    <s v="Hochstetter, Christian Ferdinand; Gebauer, Christian August"/>
    <s v="Kinder- und Jugendbücher; Historische Drucke"/>
    <s v="Löflund"/>
    <s v="volume; text"/>
    <s v="PPN769088996"/>
    <s v="PPN557898536"/>
    <s v="http://resolver.staatsbibliothek-berlin.de/SBB0000F85900020000"/>
    <x v="1"/>
    <s v="1829"/>
    <s v="WegehauptDigital"/>
    <s v="Stuttgart"/>
    <s v="empty"/>
    <x v="0"/>
  </r>
  <r>
    <s v="Das europäische Rußland; mit acht illuminirten Kupfertafeln"/>
    <s v="Schäffer, DanielF."/>
    <s v="Kinder- und Jugendbücher"/>
    <s v="Oehmigke"/>
    <s v="volume; text"/>
    <s v="PPN781274397"/>
    <s v="PPN032135564"/>
    <s v="http://resolver.staatsbibliothek-berlin.de/SBB0001554600050000"/>
    <x v="1"/>
    <s v="1808"/>
    <s v="WegehauptDigital"/>
    <s v="Berlin"/>
    <s v="empty"/>
    <x v="0"/>
  </r>
  <r>
    <s v="Das Basedowische Elementarwerk"/>
    <s v="Basedow, Johann Bernhard"/>
    <s v="Kinder- und Jugendbücher; Historische Drucke"/>
    <s v="Crusius"/>
    <s v="volume; text"/>
    <s v="PPN757638910"/>
    <s v="PPN374422389"/>
    <s v="http://resolver.staatsbibliothek-berlin.de/SBB0000EDC200020000"/>
    <x v="1"/>
    <s v="1785"/>
    <s v="WegehauptDigital"/>
    <s v="Leipzig"/>
    <s v="empty"/>
    <x v="0"/>
  </r>
  <r>
    <s v="Conversations-Lexicon für die Jugend"/>
    <m/>
    <s v="Kinder- und Jugendbücher; Historische Drucke"/>
    <s v="Goedsche"/>
    <s v="volume; text"/>
    <s v="PPN76644886X"/>
    <s v="PPN562017828"/>
    <s v="http://resolver.staatsbibliothek-berlin.de/SBB0000EF8800010000"/>
    <x v="1"/>
    <s v="1840"/>
    <s v="WegehauptDigital"/>
    <s v="Meißen"/>
    <s v="empty"/>
    <x v="0"/>
  </r>
  <r>
    <s v="Reise von Nantes nach den Antillen und von da nach Schottland, England und der Insel Walcheren; mit besonderer Hinsicht auf den Charakter und die Lebensart der Seeleute"/>
    <s v="Richter, Theodor Friedrich Maximilian"/>
    <s v="Kinder- und Jugendbücher"/>
    <s v="Arnold"/>
    <s v="volume; text"/>
    <s v="PPN781547946"/>
    <s v="PPN246354976"/>
    <s v="http://resolver.staatsbibliothek-berlin.de/SBB000155EB00040000"/>
    <x v="1"/>
    <s v="1823"/>
    <s v="WegehauptDigital"/>
    <s v="Dresden"/>
    <s v="empty"/>
    <x v="0"/>
  </r>
  <r>
    <s v="Schmetterlings-Cabinet für Kinder, oder kurze Beschreibung der europäischen Schmetterlinge"/>
    <s v="Vogel, Christian Friedrich"/>
    <s v="Kinder- und Jugendbücher; Historische Drucke"/>
    <s v="Vogel"/>
    <s v="volume; text"/>
    <s v="PPN769496970"/>
    <s v="PPN574144897"/>
    <s v="http://resolver.staatsbibliothek-berlin.de/SBB0000F95100050000"/>
    <x v="1"/>
    <s v="1822"/>
    <s v="WegehauptDigital"/>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s v="volume; text"/>
    <s v="PPN746602642"/>
    <s v="PPN237706458"/>
    <s v="http://resolver.staatsbibliothek-berlin.de/SBB0000D8D300060000"/>
    <x v="1"/>
    <s v="1811"/>
    <s v="WegehauptDigital"/>
    <s v="Frankfurt am Mayn"/>
    <s v="empty"/>
    <x v="0"/>
  </r>
  <r>
    <s v="Oeuvres Complettes De M. Berquin ..."/>
    <s v="Berquin, Arnaud"/>
    <s v="Kinder- und Jugendbücher; Historische Drucke"/>
    <s v="Grieshammer"/>
    <s v="volume; text"/>
    <s v="PPN751100404"/>
    <s v="PPN524279756"/>
    <s v="http://resolver.staatsbibliothek-berlin.de/SBB0000E42600010000"/>
    <x v="0"/>
    <s v="1798"/>
    <s v="WegehauptDigital"/>
    <s v="Leipsic"/>
    <s v="empty"/>
    <x v="0"/>
  </r>
  <r>
    <s v="Der technologische Jugendfreund oder Unterhaltende Wanderungen in die Werkstätte der Künstler und Handwerker, zur nöthigen Kenntniß derselben"/>
    <s v="Blasche, Bernhard Heinrich"/>
    <s v="Kinder- und Jugendbücher"/>
    <s v="Wilmans"/>
    <s v="volume; text"/>
    <s v="PPN770198740"/>
    <s v="PPN282158014"/>
    <s v="http://resolver.staatsbibliothek-berlin.de/SBB0001038200030000"/>
    <x v="1"/>
    <s v="1808"/>
    <s v="WegehauptDigital"/>
    <s v="Frankfurt am Mayn"/>
    <s v="empty"/>
    <x v="0"/>
  </r>
  <r>
    <s v="Conversations-Lexicon für die Jugend"/>
    <m/>
    <s v="Kinder- und Jugendbücher; Historische Drucke"/>
    <s v="Goedsche; Rückmann"/>
    <s v="volume; text"/>
    <s v="PPN766566676"/>
    <s v="PPN766566439"/>
    <s v="http://resolver.staatsbibliothek-berlin.de/SBB0000EF8800040000"/>
    <x v="1"/>
    <s v="1844"/>
    <s v="WegehauptDigital"/>
    <s v="Meissen; Leipzig"/>
    <s v="empty"/>
    <x v="0"/>
  </r>
  <r>
    <s v="Der meteorologische Jugendfreund oder faßliche und unterhaltende Darstellung der Lehre von den Lufterscheinungen und der Witterung; mit fünf Kupfertafeln"/>
    <s v="Poppe, Johann Heinrich Moritz"/>
    <s v="Kinder- und Jugendbücher; Historische Drucke"/>
    <s v="Wilmans"/>
    <s v="volume; text"/>
    <s v="PPN746347235"/>
    <s v="PPN237706954"/>
    <s v="http://resolver.staatsbibliothek-berlin.de/SBB0000D8D300030000"/>
    <x v="1"/>
    <s v="1818"/>
    <s v="WegehauptDigital"/>
    <s v="Frankfurt am Main"/>
    <s v="empty"/>
    <x v="0"/>
  </r>
  <r>
    <s v="Reise von Hamburg nach Bordeaux und über Saint Louis nach Isle de France, mit besonderer Hinsicht auf den Charakter und die Lebensart der Seeleute"/>
    <s v="Richter, Theodor Friedrich Maximilian"/>
    <s v="Kinder- und Jugendbücher"/>
    <s v="Arnold"/>
    <s v="volume; text"/>
    <s v="PPN781292131"/>
    <s v="PPN211526592"/>
    <s v="http://resolver.staatsbibliothek-berlin.de/SBB0001556300040000"/>
    <x v="1"/>
    <s v="1831"/>
    <s v="WegehauptDigital"/>
    <s v="Dresden [u.a.]"/>
    <s v="empty"/>
    <x v="0"/>
  </r>
  <r>
    <s v="Reise von Messina nach Livorno, Genua, Savona, Catania, Neapel, Palermo und den ionischen Inseln, und über Malta und Triest nach Sachsen; mit besonderer Hinsicht auf den Charakter und die Lebensart der Seeleute"/>
    <s v="Richter, Theodor Friedrich Maximilian"/>
    <s v="Kinder- und Jugendbücher"/>
    <s v="Arnold"/>
    <s v="volume; text"/>
    <s v="PPN781345545"/>
    <s v="PPN211527386"/>
    <s v="http://resolver.staatsbibliothek-berlin.de/SBB00015563000B0000"/>
    <x v="1"/>
    <s v="1831"/>
    <s v="WegehauptDigital"/>
    <s v="Dresden [u.a.]"/>
    <s v="empty"/>
    <x v="0"/>
  </r>
  <r>
    <s v="Nouveau Buffon de la jeunesse, ou précis élémentaire de l'histoire naturelle"/>
    <s v="Delignon, Jean-Louis; Buffon, Georges Louis Le Clerc"/>
    <s v="Kinder- und Jugendbücher; Historische Drucke"/>
    <s v="Tardieu"/>
    <s v="volume; text"/>
    <s v="PPN751397202"/>
    <s v="PPN550414177"/>
    <s v="http://resolver.staatsbibliothek-berlin.de/SBB0000E56600020000"/>
    <x v="0"/>
    <s v="1801"/>
    <s v="WegehauptDigital"/>
    <s v="Paris"/>
    <s v="empty"/>
    <x v="0"/>
  </r>
  <r>
    <s v="Neuer Jugendfreund, oder Ernst und Scherz in lehrreichen Gesprächen, Erzählungen, Anecdoten, Briefen usf. für die gebildete und erwachsene Jugend und ihre Freunde"/>
    <s v="Heyse, Johann Christian August"/>
    <s v="Kinder- und Jugendbücher"/>
    <s v="Hoffmann"/>
    <s v="volume; text"/>
    <s v="PPN770075118"/>
    <s v="PPN269681213"/>
    <s v="http://resolver.staatsbibliothek-berlin.de/SBB000102A100010000"/>
    <x v="1"/>
    <s v="1801"/>
    <s v="WegehauptDigital"/>
    <s v="Hamburg"/>
    <s v="empty"/>
    <x v="0"/>
  </r>
  <r>
    <s v="Contenant ce qui regarde le dehors &amp; l'intérieur de la terre"/>
    <s v="Yver, P.; Pluche, Noël Antoine"/>
    <s v="Kinder- und Jugendbücher; Historische Drucke"/>
    <s v="Neaulme"/>
    <s v="volume; text"/>
    <s v="PPN751533432"/>
    <s v="PPN585258848"/>
    <s v="http://resolver.staatsbibliothek-berlin.de/SBB0000E5C000020000"/>
    <x v="0"/>
    <s v="1748"/>
    <s v="WegehauptDigital"/>
    <s v="A La Haye"/>
    <s v="empty"/>
    <x v="0"/>
  </r>
  <r>
    <s v="Reisen der Engländer zur Entdeckung einer nordwestlichen Durchfahrt aus dem nördlichen Polarmeere nach dem Stillen Ocean; für die Jugend bearbeitet; mit Stahlstichen"/>
    <s v="Kell, Julius"/>
    <s v="Kinder- und Jugendbücher"/>
    <s v="Meißner"/>
    <s v="volume; text"/>
    <s v="PPN781829666"/>
    <s v="PPN557550416"/>
    <s v="http://resolver.staatsbibliothek-berlin.de/SBB0001566B00030000"/>
    <x v="1"/>
    <s v="1851"/>
    <s v="WegehauptDigital"/>
    <s v="Leipzig"/>
    <s v="https://content.staatsbibliothek-berlin.de/dc/781829666.ocr.zip"/>
    <x v="1"/>
  </r>
  <r>
    <s v="Reisen und Abentheuer Rolando's und seiner Gefährten"/>
    <s v="Jauffret, ..."/>
    <s v="Kinder- und Jugendbücher"/>
    <s v="Gädicke"/>
    <s v="volume; text"/>
    <s v="PPN770973779"/>
    <s v="PPN501627162"/>
    <s v="http://resolver.staatsbibliothek-berlin.de/SBB00010A2B00030000"/>
    <x v="1"/>
    <s v="1802"/>
    <s v="WegehauptDigital"/>
    <s v="Weimar"/>
    <s v="empty"/>
    <x v="0"/>
  </r>
  <r>
    <s v="Tempel der Natur und Kunst"/>
    <s v="Hirschmann, C. A."/>
    <s v="Kinder- und Jugendbücher"/>
    <s v="Tauchnitz"/>
    <s v="volume; text"/>
    <s v="PPN781891868"/>
    <s v="PPN563043423"/>
    <s v="http://resolver.staatsbibliothek-berlin.de/SBB0001568700030000"/>
    <x v="1"/>
    <s v="1805"/>
    <s v="WegehauptDigital"/>
    <s v="Leipzig"/>
    <s v="empty"/>
    <x v="0"/>
  </r>
  <r>
    <s v="Nouveau Buffon de la jeunesse, ou précis élémentaire de l'histoire naturelle"/>
    <s v="Delignon, Jean-Louis; Buffon, Georges Louis Le Clerc"/>
    <s v="Kinder- und Jugendbücher; Historische Drucke"/>
    <s v="Tardieu"/>
    <s v="volume; text"/>
    <s v="PPN751396427"/>
    <s v="PPN550412050"/>
    <s v="http://resolver.staatsbibliothek-berlin.de/SBB0000E56600010000"/>
    <x v="0"/>
    <s v="1801"/>
    <s v="WegehauptDigital"/>
    <s v="Paris"/>
    <s v="empty"/>
    <x v="0"/>
  </r>
  <r>
    <s v="Großbritanien und Ireland; mit sieben illuminirten und einer schwarzen Kupfertafel"/>
    <s v="Schäffer, Daniel F."/>
    <s v="Kinder- und Jugendbücher"/>
    <s v="Flittner"/>
    <s v="volume; text"/>
    <s v="PPN781280869"/>
    <s v="PPN032135580"/>
    <s v="http://resolver.staatsbibliothek-berlin.de/SBB0001554600070000"/>
    <x v="1"/>
    <s v="1817"/>
    <s v="WegehauptDigital"/>
    <s v="Berlin; Frankfurt an d. Oder"/>
    <s v="empty"/>
    <x v="0"/>
  </r>
  <r>
    <s v="Afrique"/>
    <s v="Mazure, Adolphe"/>
    <s v="Kinder- und Jugendbücher"/>
    <s v="Lehuby"/>
    <s v="volume; text"/>
    <s v="PPN771003544"/>
    <s v="PPN571723063"/>
    <s v="http://resolver.staatsbibliothek-berlin.de/SBB00010A4F00010000"/>
    <x v="0"/>
    <s v="1838"/>
    <s v="WegehauptDigital"/>
    <s v="Paris"/>
    <s v="empty"/>
    <x v="0"/>
  </r>
  <r>
    <s v="Reise von Hamburg nach Bordeaux, und über Saint Louis nach Isle de France; mit besonderer Hinsicht auf den Charakter und die Lebensart der Seeleute"/>
    <s v="Richter, Theodor Friedrich Maximilian"/>
    <s v="Kinder- und Jugendbücher"/>
    <s v="Arnold"/>
    <s v="volume; text"/>
    <s v="PPN78154727X"/>
    <s v="PPN246354895"/>
    <s v="http://resolver.staatsbibliothek-berlin.de/SBB000155EB00030000"/>
    <x v="1"/>
    <s v="1822"/>
    <s v="WegehauptDigital"/>
    <s v="Dresden"/>
    <s v="empty"/>
    <x v="0"/>
  </r>
  <r>
    <s v="Beschreibung der Stadt Messina und Schilderung ihrer Einwohner; mit besonderer Hinsicht auf den Charakter und die Lebensart der Seeleute"/>
    <s v="Richter, Theodor Friedrich Maximilian"/>
    <s v="Kinder- und Jugendbücher"/>
    <s v="Arnold"/>
    <s v="volume; text"/>
    <s v="PPN781339987"/>
    <s v="PPN236272748"/>
    <s v="http://resolver.staatsbibliothek-berlin.de/SBB0001556300080000"/>
    <x v="1"/>
    <s v="1831"/>
    <s v="WegehauptDigital"/>
    <s v="Dresden [u.a.]"/>
    <s v="empty"/>
    <x v="0"/>
  </r>
  <r>
    <s v="Physikalischer Kinderfreund"/>
    <s v="Vieth, Gerhard Ulrich Anton"/>
    <s v="Kinder- und Jugendbücher; Historische Drucke"/>
    <s v="Barth"/>
    <s v="volume; text"/>
    <s v="PPN751113085"/>
    <s v="PPN267670672"/>
    <s v="http://resolver.staatsbibliothek-berlin.de/SBB0000E46300030000"/>
    <x v="1"/>
    <s v="1803"/>
    <s v="WegehauptDigital"/>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s v="volume; text"/>
    <s v="PPN74660646X"/>
    <s v="PPN237706644"/>
    <s v="http://resolver.staatsbibliothek-berlin.de/SBB0000D8D300080000"/>
    <x v="1"/>
    <s v="1814"/>
    <s v="WegehauptDigital"/>
    <s v="Frankfurt am Mayn"/>
    <s v="empty"/>
    <x v="0"/>
  </r>
  <r>
    <s v="Die Wunderwerke der Welt oder die schönsten Werke der Natur und des Menschen"/>
    <s v="Propiac, Catherine Joseph Ferdinand Girard; Kuhn, August"/>
    <s v="Kinder- und Jugendbücher; Historische Drucke"/>
    <s v="Schlesinger"/>
    <s v="volume; text"/>
    <s v="PPN76853660X"/>
    <s v="PPN236359479"/>
    <s v="http://resolver.staatsbibliothek-berlin.de/SBB0000F6A900010000"/>
    <x v="1"/>
    <s v="1823"/>
    <s v="WegehauptDigital"/>
    <s v="Berlin"/>
    <s v="empty"/>
    <x v="0"/>
  </r>
  <r>
    <s v="Lehre vom richtigen Verhältnisse des Menschen zu den Schöpfungswerken, und die durch öffentliche Einführung derselben allein zu bewürkende algemeine Menschenbeglükkung"/>
    <s v="Chodowiecki, Daniel; Mozart, Wolfgang Amadeus; Ziegenhagen, Franz Heinrich"/>
    <s v="Historische Drucke; Kinder- und Jugendbücher; VD18 digital"/>
    <s v="Herausgeber"/>
    <s v="monograph; text"/>
    <s v="PPN1019839619"/>
    <s v="PPN237199092"/>
    <s v="http://resolver.staatsbibliothek-berlin.de/SBB0002287A00000000"/>
    <x v="1"/>
    <s v="1792"/>
    <s v="VD18 digital; WegehauptDigital"/>
    <s v="Hamburg"/>
    <s v="empty"/>
    <x v="0"/>
  </r>
  <r>
    <s v="Sammlung interessanter und durchgängig zwekmäßig abgefaßter Reisebeschreibungen für die Jugend"/>
    <s v="Campe, Joachim Heinrich"/>
    <s v="Historische Drucke; Kinder- und Jugendbücher; VD18 digital"/>
    <s v="Grözinger"/>
    <s v="volume; text"/>
    <s v="PPN1010926535"/>
    <s v="PPN184505178"/>
    <s v="http://resolver.staatsbibliothek-berlin.de/SBB0001542700180000"/>
    <x v="1"/>
    <s v="1799"/>
    <s v="VD18 digital; WegehauptDigital"/>
    <s v="Reutlingen"/>
    <s v="empty"/>
    <x v="0"/>
  </r>
  <r>
    <s v="Von den Käfern; Mit Kupfern"/>
    <s v="Scheureck, Friedrich August"/>
    <s v="Historische Drucke; Naturwissenschaften / Mathematik; VD18 digital; Kinder- und Jugendbücher"/>
    <s v="Kaven"/>
    <s v="volume; text"/>
    <s v="PPN805610731"/>
    <s v="PPN578494396"/>
    <s v="http://resolver.staatsbibliothek-berlin.de/SBB00017AA700010000"/>
    <x v="1"/>
    <s v="1796"/>
    <s v="VD18 digital; WegehauptDigital"/>
    <s v="Altona; Leipzig"/>
    <s v="empty"/>
    <x v="0"/>
  </r>
  <r>
    <s v="Kleine Bilder-Akademie für leselustige und lernbegierige Söhne und Töchter; Mit zwei und dreißig Kupfertafeln"/>
    <m/>
    <s v="Kinder- und Jugendbücher; Historische Drucke; VD18 digital"/>
    <s v="Felisch"/>
    <s v="monograph; text"/>
    <s v="PPN769515339"/>
    <s v="PPN157145409"/>
    <s v="http://resolver.staatsbibliothek-berlin.de/SBB0000F9A600000000"/>
    <x v="1"/>
    <s v="1793"/>
    <s v="WegehauptDigital; VD18 digital"/>
    <s v="Berlin"/>
    <s v="https://content.staatsbibliothek-berlin.de/dc/769515339.ocr.zip"/>
    <x v="1"/>
  </r>
  <r>
    <s v="Komplimentir- und Sittenbuch; für Personen bürgerlichen Standes in großen und kleinen Städten, dann zum Besten der Landleute, nebst einer Anweisung an den Tafeln geschickt zu tranchiren"/>
    <m/>
    <s v="Kinder- und Jugendbücher; VD18 digital; Historische Drucke"/>
    <s v="Kurzbeck"/>
    <s v="monograph; text"/>
    <s v="PPN688060129"/>
    <s v="PPN389760013"/>
    <s v="http://resolver.staatsbibliothek-berlin.de/SBB00007A4C00000000"/>
    <x v="1"/>
    <s v="1776"/>
    <s v="VD18 digital; WegehauptDigital"/>
    <s v="Wien"/>
    <s v="empty"/>
    <x v="0"/>
  </r>
  <r>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Frid, Daniel; Schatz, Johann Jacob"/>
    <s v="Historische Drucke; Geschichte / Ethnographie / Geographie; VD18 digital; Kinder- und Jugendbücher"/>
    <s v="Beck"/>
    <s v="monograph; text"/>
    <s v="PPN810625342"/>
    <s v="PPN212886657"/>
    <s v="http://resolver.staatsbibliothek-berlin.de/SBB000187C000000000"/>
    <x v="1"/>
    <s v="1749"/>
    <s v="VD18 digital; WegehauptDigital"/>
    <s v="[Straßburg]"/>
    <s v="empty"/>
    <x v="0"/>
  </r>
  <r>
    <s v="Der aufrichtige Kalendermann; Ein gar kurioses und nützliches Buch; Für die Jugend und den gemeinen Bürger und Bauersmann"/>
    <s v="Steinbeck, Christoph Gottlieb"/>
    <s v="Historische Drucke; Kinder- und Jugendbücher; VD18 digital"/>
    <s v="Verlag des Verfassers; Fleischer [in Komm.]; Rothe [in Komm.]"/>
    <s v="volume; text"/>
    <s v="PPN825937841"/>
    <s v="PPN825932920"/>
    <s v="http://resolver.staatsbibliothek-berlin.de/SBB00019AF100020000"/>
    <x v="1"/>
    <s v="1793"/>
    <s v="VD18 digital; WegehauptDigital"/>
    <s v="Langenberg; Leipzig; Gera"/>
    <s v="empty"/>
    <x v="0"/>
  </r>
  <r>
    <s v="Neueste Erdbeschreibung aller vier Theile der Welt und der wenig bekannten Länder nebst einer mathematischen Beschreibung der Erdkugel. Vorzüglich zum Unterricht der Jugend aufgesetzt und mit einem vollständigen Register versehenen von H. A. Kunstmann"/>
    <s v="Kunstman, H. A."/>
    <s v="Historische Drucke; Kinder- und Jugendbücher; Geschichte / Ethnographie / Geographie; VD18 digital"/>
    <s v="Maurer"/>
    <s v="monograph; text"/>
    <s v="PPN804987556"/>
    <s v="PPN306892731"/>
    <s v="http://resolver.staatsbibliothek-berlin.de/SBB0001799000000000"/>
    <x v="1"/>
    <s v="1790"/>
    <s v="VD18 digital; WegehauptDigital"/>
    <s v="Berlin"/>
    <s v="empty"/>
    <x v="0"/>
  </r>
  <r>
    <s v="Die Entdeckungen des fünften Welttheils oder Reisen um die Welt"/>
    <s v="Mayr, Joseph; Johann Georg, Forster; Pabst, Johann Georg Friedrich"/>
    <s v="Kinder- und Jugendbücher; Historische Drucke; VD18 digital"/>
    <s v="Felßecker"/>
    <s v="volume; text"/>
    <s v="PPN771048289"/>
    <s v="PPN569767245"/>
    <s v="http://resolver.staatsbibliothek-berlin.de/SBB00010A9A00010000"/>
    <x v="1"/>
    <s v="1787"/>
    <s v="WegehauptDigital; VD18 digital"/>
    <s v="Nürnberg"/>
    <s v="empty"/>
    <x v="0"/>
  </r>
  <r>
    <s v="Exempelbuch zum Gesundheitskatechismus"/>
    <s v="Müller, August Carl"/>
    <s v="Historische Drucke; Medizin; Pädagogik; VD18 digital; Kinder- und Jugendbücher"/>
    <s v="Hahn"/>
    <s v="volume; text"/>
    <s v="PPN809018411"/>
    <s v="PPN151112614"/>
    <s v="http://resolver.staatsbibliothek-berlin.de/SBB0001878800020000"/>
    <x v="1"/>
    <s v="1796"/>
    <s v="VD18 digital; WegehauptDigital"/>
    <s v="Hannover"/>
    <s v="empty"/>
    <x v="0"/>
  </r>
  <r>
    <s v="Gesundheitslehre für alle Stände; Ein Lese- &amp; Lehrbuch zum Gebrauch in Schulen"/>
    <m/>
    <s v="Historische Drucke; Medizin; VD18 digital; Kinder- und Jugendbücher"/>
    <s v="Maurer"/>
    <s v="monograph; text"/>
    <s v="PPN809020807"/>
    <s v="PPN371164826"/>
    <s v="http://resolver.staatsbibliothek-berlin.de/SBB0001878B00000000"/>
    <x v="1"/>
    <s v="1800"/>
    <s v="VD18 digital; WegehauptDigital"/>
    <s v="Berlin"/>
    <s v="empty"/>
    <x v="0"/>
  </r>
  <r>
    <s v="Unterweisung in den philosophischen und mathematischen Wissenschaften für die obern Classen der Schulen und Gymnasien; mit Kupfern"/>
    <s v="Frentzel, Georg Friedrich Jonas; Ebert, Johann Jacob"/>
    <s v="Historische Drucke; Kinder- und Jugendbücher; Naturwissenschaften / Mathematik; VD18 digital"/>
    <s v="Hertel"/>
    <s v="monograph; text"/>
    <s v="PPN821971638"/>
    <s v="PPN150816545"/>
    <s v="http://resolver.staatsbibliothek-berlin.de/SBB0001991A00000000"/>
    <x v="1"/>
    <s v="1796"/>
    <s v="VD18 digital; WegehauptDigital"/>
    <s v="Leipzig"/>
    <s v="empty"/>
    <x v="0"/>
  </r>
  <r>
    <s v="Exempelbuch zum Gesundheitskatechismus"/>
    <s v="Müller, August Carl"/>
    <s v="Historische Drucke; Medizin; Pädagogik; VD18 digital; Kinder- und Jugendbücher"/>
    <s v="Hahn"/>
    <s v="volume; text"/>
    <s v="PPN809018187"/>
    <s v="PPN387315233"/>
    <s v="http://resolver.staatsbibliothek-berlin.de/SBB0001878800010000"/>
    <x v="1"/>
    <s v="1795"/>
    <s v="VD18 digital; WegehauptDigital"/>
    <s v="Hannover"/>
    <s v="empty"/>
    <x v="0"/>
  </r>
  <r>
    <s v="Der aufrichtige Kalendermann; Ein gar kurioses und nützliches Buch; Für die Jugend und den gemeinen Bürger und Bauersmann"/>
    <s v="Schmidt, Joseph; Steinbeck, Christoph Gottlieb"/>
    <s v="Historische Drucke; Kinder- und Jugendbücher; VD18 digital"/>
    <s v="Fleischer"/>
    <s v="volume; text"/>
    <s v="PPN823963306"/>
    <s v="PPN330039954"/>
    <s v="http://resolver.staatsbibliothek-berlin.de/SBB00019AF100010000"/>
    <x v="1"/>
    <s v="1811"/>
    <s v="WegehauptDigital; VD18 digital"/>
    <s v="Leipzig"/>
    <s v="empty"/>
    <x v="0"/>
  </r>
  <r>
    <s v="Beschäftigungsbuch für Mädchen; praktische Anleitung zu weiblichen Handarbeiten, Beschäftigungen mit Puppen, nützlicher häuslicher Thätigkeit, künstlerischen und Phantasie-Arbeiten, Zimmergärtnerei, Tierpflege im Hause und zur Unterhaltung jüngerer Geschwister"/>
    <s v="Bürkner, Marie"/>
    <s v="Kinder- und Jugendbücher; Historische Drucke"/>
    <s v="Velhagen &amp; Klasing"/>
    <s v="monograph; text"/>
    <s v="PPN746238983"/>
    <s v="PPN076634906"/>
    <s v="http://resolver.staatsbibliothek-berlin.de/SBB0000D85900000000"/>
    <x v="1"/>
    <s v="1890"/>
    <s v="WegehauptDigital"/>
    <s v="Bielefeld [u.a.]"/>
    <s v="https://content.staatsbibliothek-berlin.de/dc/746238983.ocr.zip"/>
    <x v="1"/>
  </r>
  <r>
    <s v="Anleitung zur Meßkunst; zum Gebrauche der deutschen Schulen in den kaiserl. königl. Staaten"/>
    <m/>
    <s v="Kinder- und Jugendbücher; VD18 digital"/>
    <s v="Dt. Schulanstalt bey St. Anna"/>
    <s v="monograph; text"/>
    <s v="PPN746810806"/>
    <s v="PPN546218636"/>
    <s v="http://resolver.staatsbibliothek-berlin.de/SBB0000DBA700000000"/>
    <x v="1"/>
    <s v="1794"/>
    <s v="WegehauptDigital; VD18 digital"/>
    <s v="Wien"/>
    <s v="empty"/>
    <x v="0"/>
  </r>
  <r>
    <s v="Naturgeschichte für Kinder; mit Vierzehn Kupfertafeln"/>
    <s v="Raff, Georg Christian"/>
    <s v="Kinder- und Jugendbücher; Historische Drucke; VD18 digital"/>
    <s v="Edler von Trattnern"/>
    <s v="monograph; text"/>
    <s v="PPN769046967"/>
    <s v="PPN571683622"/>
    <s v="http://resolver.staatsbibliothek-berlin.de/SBB0000F82100000000"/>
    <x v="1"/>
    <s v="1799"/>
    <s v="WegehauptDigital; VD18 digtial"/>
    <s v="Wien"/>
    <s v="empty"/>
    <x v="0"/>
  </r>
  <r>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Lechner, Johann Baptist"/>
    <s v="Kinder- und Jugendbücher; VD18 digital; Historische Drucke"/>
    <s v="Wolff"/>
    <s v="monograph; text"/>
    <s v="PPN746652976"/>
    <s v="PPN774927755"/>
    <s v="http://resolver.staatsbibliothek-berlin.de/SBB0000DB8300000000"/>
    <x v="1"/>
    <s v="1774"/>
    <s v="WegehauptDigital; VD18 digital"/>
    <s v="Augsburg"/>
    <s v="empty"/>
    <x v="0"/>
  </r>
  <r>
    <s v="Natur und Gott. Oder hundert und zwanzig Uebungen des Lesens, Denkens, Verstehens, Behaltens und Rechnens; Zur Grundlage des gemeinnüzigen Unterrichts in der Naturkunde und Gotteserkenntnis ; für den häuslichen Unterricht und di [!] unterste Klasse der Bürgerschulen"/>
    <s v="Günther, Karl Ehrenfried"/>
    <s v="Historische Drucke; Kinder- und Jugendbücher; Naturwissenschaften / Mathematik; VD18 digital"/>
    <s v="Frommann"/>
    <s v="monograph; text"/>
    <s v="PPN822084511"/>
    <s v="PPN558922066"/>
    <s v="http://resolver.staatsbibliothek-berlin.de/SBB0001996700000000"/>
    <x v="1"/>
    <s v="1790"/>
    <s v="VD18 digital; WegehauptDigital"/>
    <s v="Freystadt; Züllichau"/>
    <s v="empty"/>
    <x v="0"/>
  </r>
  <r>
    <s v="Puppenmütterchens Nähschule; Schnittmuster und Pausevorrichtung"/>
    <s v="Lucas, Agnes"/>
    <s v="Kinder- und Jugendbücher"/>
    <s v="Maier"/>
    <s v="monograph; text"/>
    <s v="PPN746043104"/>
    <s v="PPN572372590"/>
    <s v="http://resolver.staatsbibliothek-berlin.de/SBB0000D7E900000000"/>
    <x v="1"/>
    <s v="1894"/>
    <s v="WegehauptDigital"/>
    <s v="[Ravensburg"/>
    <s v="https://content.staatsbibliothek-berlin.de/dc/746043104.ocr.zip"/>
    <x v="1"/>
  </r>
  <r>
    <s v="Was ein Knabe wissen muss"/>
    <s v="Gizycki, P.; Stall, Sylvanus"/>
    <s v="Kinder- und Jugendbücher; Historische Drucke"/>
    <s v="Hirsch"/>
    <s v="monograph; text"/>
    <s v="PPN742714241"/>
    <s v="PPN577085506"/>
    <s v="http://resolver.staatsbibliothek-berlin.de/SBB0000D2B900000000"/>
    <x v="1"/>
    <s v="1907"/>
    <s v="WegehauptDigital"/>
    <s v="Konstanz"/>
    <s v="https://content.staatsbibliothek-berlin.de/dc/742714241.ocr.zip"/>
    <x v="1"/>
  </r>
  <r>
    <s v="Sammlung interessanter und durchgängig zwekmäßig abgefaßter Reisebeschreibungen für die Jugend"/>
    <s v="Campe, Joachim Heinrich"/>
    <s v="Historische Drucke; Kinder- und Jugendbücher; VD18 digital"/>
    <s v="Grözinger"/>
    <s v="volume; text"/>
    <s v="PPN1009232363"/>
    <s v="PPN423697315"/>
    <s v="http://resolver.staatsbibliothek-berlin.de/SBB0001542700120000"/>
    <x v="1"/>
    <s v="1801"/>
    <s v="VD18 digital; WegehauptDigital"/>
    <s v="Reuttlingen"/>
    <s v="empty"/>
    <x v="0"/>
  </r>
  <r>
    <s v="Sammlung interessanter und durchgängig zwekmäßig abgefaßter Reisebeschreibungen für die Jugend"/>
    <s v="Campe, Joachim Heinrich"/>
    <s v="Historische Drucke; Kinder- und Jugendbücher; VD18 digital"/>
    <s v="Grözinger"/>
    <s v="volume; text"/>
    <s v="PPN1009233874"/>
    <s v="PPN423697331"/>
    <s v="http://resolver.staatsbibliothek-berlin.de/SBB0001542700150000"/>
    <x v="1"/>
    <s v="1808"/>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53918"/>
    <s v="PPN550380051"/>
    <s v="http://resolver.staatsbibliothek-berlin.de/SBB0001542700020000"/>
    <x v="1"/>
    <s v="1802"/>
    <s v="WegehauptDigital; VD18 digital"/>
    <s v="Reutlingen"/>
    <s v="empty"/>
    <x v="0"/>
  </r>
  <r>
    <s v="Sammlung interessanter und durchgängig zwekmäßig abgefaßter Reisebeschreibungen für die Jugend"/>
    <s v="Campe, Joachim Heinrich"/>
    <s v="Kinder- und Jugendbücher; VD18 digital; Historische Drucke"/>
    <s v="Grözinger"/>
    <s v="volume; text"/>
    <s v="PPN780576128"/>
    <s v="PPN780575849"/>
    <s v="http://resolver.staatsbibliothek-berlin.de/SBB0001542700070000"/>
    <x v="1"/>
    <s v="1792"/>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3143X"/>
    <s v="PPN423697307"/>
    <s v="http://resolver.staatsbibliothek-berlin.de/SBB0001542700110000"/>
    <x v="1"/>
    <s v="1806"/>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72777"/>
    <s v="PPN184505135"/>
    <s v="http://resolver.staatsbibliothek-berlin.de/SBB0001542700050000"/>
    <x v="1"/>
    <s v="1799"/>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26045"/>
    <s v="PPN423697250"/>
    <s v="http://resolver.staatsbibliothek-berlin.de/SBB00015427000D0000"/>
    <x v="1"/>
    <s v="1805"/>
    <s v="VD18 digital; WegehauptDigital"/>
    <s v="Reutlingen"/>
    <s v="empty"/>
    <x v="0"/>
  </r>
  <r>
    <s v="Sammlung interessanter und durchgängig zwekmäßig abgefaßter Reisebeschreibungen für die Jugend"/>
    <s v="Campe, Joachim Heinrich"/>
    <s v="Historische Drucke; Kinder- und Jugendbücher; VD18 digital"/>
    <s v="Grözinger"/>
    <s v="volume; text"/>
    <s v="PPN1009227866"/>
    <s v="PPN423697277"/>
    <s v="http://resolver.staatsbibliothek-berlin.de/SBB00015427000E0000"/>
    <x v="1"/>
    <s v="1801"/>
    <s v="VD18 digital; WegehauptDigital"/>
    <s v="Reutlingen"/>
    <s v="empty"/>
    <x v="0"/>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x v="1"/>
    <s v="1885"/>
    <s v="WegehauptDigital"/>
    <s v="Berlin; Leipzig"/>
    <s v="https://content.staatsbibliothek-berlin.de/dc/746035535.ocr.zip"/>
    <x v="1"/>
  </r>
  <r>
    <s v="Vor heiligen Toren; ein Aufklärungsbuch der Jugend zum Eintritt ins Leben und in den sittlichen Kampf ; ein Vademecum auch den Erziehern und Jugendfreunden"/>
    <s v="Meyer, Emanuele L. M."/>
    <s v="Kinder- und Jugendbücher; Historische Drucke"/>
    <s v="Strecker &amp; Schröder"/>
    <s v="monograph; text"/>
    <s v="PPN742717089"/>
    <s v="PPN533757320"/>
    <s v="http://resolver.staatsbibliothek-berlin.de/SBB0000D2BE00000000"/>
    <x v="1"/>
    <s v="1913"/>
    <s v="WegehauptDigital"/>
    <s v="Stuttgart"/>
    <s v="https://content.staatsbibliothek-berlin.de/dc/742717089.ocr.zip"/>
    <x v="1"/>
  </r>
  <r>
    <s v="Künstler und Handwerker; in 24 Bildern nach dem A. B. C."/>
    <m/>
    <s v="Kinder- und Jugendbücher; Historische Drucke"/>
    <s v="Fleischhauer"/>
    <s v="monograph; text"/>
    <s v="PPN770803997"/>
    <s v="PPN308463307"/>
    <s v="http://resolver.staatsbibliothek-berlin.de/SBB000106B500000000"/>
    <x v="1"/>
    <s v="1835"/>
    <s v="WegehauptDigital"/>
    <s v="Reutlingen"/>
    <s v="empty"/>
    <x v="0"/>
  </r>
  <r>
    <s v="Sammlung interessanter und durchgängig zwekmäßig abgefaßter Reisebeschreibungen für die Jugend"/>
    <s v="Campe, Joachim Heinrich"/>
    <s v="Kinder- und Jugendbücher; VD18 digital; Historische Drucke"/>
    <s v="Grözinger"/>
    <s v="volume; text"/>
    <s v="PPN780552229"/>
    <s v="PPN54387866X"/>
    <s v="http://resolver.staatsbibliothek-berlin.de/SBB0001542700010000"/>
    <x v="1"/>
    <s v="1794"/>
    <s v="WegehauptDigital; VD18 digital"/>
    <s v="Reutlingen"/>
    <s v="empty"/>
    <x v="0"/>
  </r>
  <r>
    <s v="Sammlung interessanter und durchgängig zwekmäßig abgefaßter Reisebeschreibungen für die Jugend"/>
    <s v="Campe, Joachim Heinrich"/>
    <s v="Kinder- und Jugendbücher; VD18 digital; Historische Drucke"/>
    <s v="Grözinger"/>
    <s v="volume; text"/>
    <s v="PPN780556798"/>
    <s v="PPN550380132"/>
    <s v="http://resolver.staatsbibliothek-berlin.de/SBB0001542700040000"/>
    <x v="1"/>
    <s v="1794"/>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33211"/>
    <s v="PPN423697323"/>
    <s v="http://resolver.staatsbibliothek-berlin.de/SBB0001542700130000"/>
    <x v="1"/>
    <s v="1807"/>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55244"/>
    <s v="PPN184504201"/>
    <s v="http://resolver.staatsbibliothek-berlin.de/SBB0001542700030000"/>
    <x v="1"/>
    <s v="1796"/>
    <s v="WegehauptDigital; VD18 digital"/>
    <s v="Reutlingen"/>
    <s v="empty"/>
    <x v="0"/>
  </r>
  <r>
    <s v="Sammlung interessanter und durchgängig zwekmäßig abgefaßter Reisebeschreibungen für die Jugend"/>
    <s v="Campe, Joachim Heinrich"/>
    <s v="Kinder- und Jugendbücher; VD18 digital; Historische Drucke"/>
    <s v="Grözinger"/>
    <s v="volume; text"/>
    <s v="PPN780576721"/>
    <s v="PPN184504317"/>
    <s v="http://resolver.staatsbibliothek-berlin.de/SBB0001542700080000"/>
    <x v="1"/>
    <s v="1798"/>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25197"/>
    <s v="PPN423697242"/>
    <s v="http://resolver.staatsbibliothek-berlin.de/SBB00015427000C0000"/>
    <x v="1"/>
    <s v="1804"/>
    <s v="VD18 digital; WegehauptDigital"/>
    <s v="Reutlingen"/>
    <s v="empty"/>
    <x v="0"/>
  </r>
  <r>
    <s v="Sammlung interessanter und durchgängig zwekmäßig abgefaßter Reisebeschreibungen für die Jugend"/>
    <s v="Campe, Joachim Heinrich"/>
    <s v="Historische Drucke; Kinder- und Jugendbücher; VD18 digital"/>
    <s v="Fleischhauer"/>
    <s v="volume; text"/>
    <s v="PPN1009229656"/>
    <s v="PPN423697293"/>
    <s v="http://resolver.staatsbibliothek-berlin.de/SBB0001542700100000"/>
    <x v="1"/>
    <s v="1811"/>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79011"/>
    <s v="PPN270311254"/>
    <s v="http://resolver.staatsbibliothek-berlin.de/SBB00015427000B0000"/>
    <x v="1"/>
    <s v="1793"/>
    <s v="WegehauptDigital; VD18 digital"/>
    <s v="Reutlingen"/>
    <s v="empty"/>
    <x v="0"/>
  </r>
  <r>
    <s v="Sammlung interessanter und durchgängig zwekmäßig abgefaßter Reisebeschreibungen für die Jugend"/>
    <s v="Campe, Joachim Heinrich"/>
    <s v="Historische Drucke; Kinder- und Jugendbücher; VD18 digital"/>
    <s v="Fleischhauer"/>
    <s v="volume; text"/>
    <s v="PPN1009229133"/>
    <s v="PPN423697285"/>
    <s v="http://resolver.staatsbibliothek-berlin.de/SBB00015427000F0000"/>
    <x v="1"/>
    <s v="1812"/>
    <s v="VD18 digital; WegehauptDigital"/>
    <s v="Reutlingen"/>
    <s v="empty"/>
    <x v="0"/>
  </r>
  <r>
    <s v="Sammlung interessanter und durchgängig zwekmäßig abgefaßter Reisebeschreibungen für die Jugend"/>
    <s v="Campe, Joachim Heinrich"/>
    <s v="Historische Drucke; Kinder- und Jugendbücher; VD18 digital"/>
    <s v="Grözinger"/>
    <s v="volume; text"/>
    <s v="PPN1009234498"/>
    <s v="PPN42369734X"/>
    <s v="http://resolver.staatsbibliothek-berlin.de/SBB0001542700160000"/>
    <x v="1"/>
    <s v="1800"/>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78147"/>
    <s v="PPN780577515"/>
    <s v="http://resolver.staatsbibliothek-berlin.de/SBB00015427000A0000"/>
    <x v="1"/>
    <s v="1793"/>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3353X"/>
    <s v="PPN396193196"/>
    <s v="http://resolver.staatsbibliothek-berlin.de/SBB0001542700140000"/>
    <x v="1"/>
    <s v="1807"/>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75032"/>
    <s v="PPN780574729"/>
    <s v="http://resolver.staatsbibliothek-berlin.de/SBB0001542700060000"/>
    <x v="1"/>
    <s v="1790"/>
    <s v="WegehauptDigital; VD18 digital"/>
    <s v="Reutlingen"/>
    <s v="empty"/>
    <x v="0"/>
  </r>
  <r>
    <s v="Der aufrichtige Kalendermann; Der aufrichtige Kalendermann"/>
    <s v="Steinbeck, Christoph Gottlieb"/>
    <s v="Historische Drucke; Kinder- und Jugendbücher"/>
    <s v="Fleischer"/>
    <s v="volume; text"/>
    <s v="PPN823937577"/>
    <s v="PPN330039423"/>
    <s v="http://resolver.staatsbibliothek-berlin.de/SBB00019AEA00020000"/>
    <x v="1"/>
    <s v="1815"/>
    <s v="WegehauptDigital"/>
    <s v="Leipzig"/>
    <s v="empty"/>
    <x v="0"/>
  </r>
  <r>
    <s v="Der aufrichtige Kalendermann; Ein gar kurioses und nützliches Buch ; Für die Jugend und den gemeinden Bürger und Bauersmann"/>
    <s v="Steinbeck, Christoph Gottlieb"/>
    <s v="Historische Drucke; Kinder- und Jugendbücher"/>
    <s v="Fleischer"/>
    <s v="volume; text"/>
    <s v="PPN823937410"/>
    <s v="PPN150850352"/>
    <s v="http://resolver.staatsbibliothek-berlin.de/SBB00019AEA00010000"/>
    <x v="1"/>
    <s v="1804"/>
    <s v="WegehauptDigital"/>
    <s v="Leipzig"/>
    <s v="empty"/>
    <x v="0"/>
  </r>
  <r>
    <s v="Der aufrichtige Kalendermann; Ein gar kurioses und nützliches Buch ; Für die Jugend und den gemeinen Bürger und Bauersmann"/>
    <s v="Steinbeck, Christoph Gottlieb"/>
    <s v="Historische Drucke; Kinder- und Jugendbücher"/>
    <s v="Fleischer"/>
    <s v="volume; text"/>
    <s v="PPN823937798"/>
    <s v="PPN663767571"/>
    <s v="http://resolver.staatsbibliothek-berlin.de/SBB00019AEB00010000"/>
    <x v="1"/>
    <s v="1808"/>
    <s v="WegehauptDigital"/>
    <s v="Leipzig"/>
    <s v="empty"/>
    <x v="0"/>
  </r>
  <r>
    <s v="Dr. A. B. Reichenbach's Naturhistorischer Bilder-Atlas; in 120 Tafeln für Schule und Haus ; Zur Belehrung in der Naturgeschichte der Thierwelt Reichenbach"/>
    <s v="Reichenbach, Anton Benedikt"/>
    <s v="Kinder- und Jugendbücher; Historische Drucke"/>
    <s v="Baumgaertner"/>
    <s v="monograph; text"/>
    <s v="PPN750057807"/>
    <s v="PPN571775667"/>
    <s v="http://resolver.staatsbibliothek-berlin.de/SBB0000E1F700000000"/>
    <x v="1"/>
    <s v="1845"/>
    <s v="WegehauptDigital"/>
    <s v="Leipzig"/>
    <s v="empty"/>
    <x v="0"/>
  </r>
  <r>
    <s v="Naturgeschichte für Kinder; von M. Georg Christian Raff, ordentlichen Lehrer der Geschichte und Geographie auf dem Lyceum zu Göttingen ; Mit Vierzehn Kupfertafeln ... Nebst einem besondern Anhange, Ueber die Naturlehre in Gesprächen für Kinder. Mit einer Kupfertafel"/>
    <s v="Meyer, F. A. A.; Raff, Georg Christian"/>
    <s v="Kinder- und Jugendbücher; Historische Drucke"/>
    <s v="Schramm"/>
    <s v="monograph; text"/>
    <s v="PPN75130087X"/>
    <s v="PPN571683487"/>
    <s v="http://resolver.staatsbibliothek-berlin.de/SBB0000E53000000000"/>
    <x v="1"/>
    <s v="1803"/>
    <s v="WegehauptDigital"/>
    <s v="Tübingen"/>
    <s v="empty"/>
    <x v="0"/>
  </r>
  <r>
    <s v="Turnspiele"/>
    <s v="Wörle, Hans"/>
    <s v="Kinder- und Jugendbücher"/>
    <s v="Griessmayer"/>
    <s v="monograph; text"/>
    <s v="PPN745184790"/>
    <s v="PPN409512958"/>
    <s v="http://resolver.staatsbibliothek-berlin.de/SBB0000D64400000000"/>
    <x v="1"/>
    <s v="1906"/>
    <s v="WegehauptDigital"/>
    <s v="Neuburg a.D."/>
    <s v="https://content.staatsbibliothek-berlin.de/dc/745184790.ocr.zip"/>
    <x v="1"/>
  </r>
  <r>
    <s v="Nußknacker auf Reisen; reichhaltige Sammlung von Original-Rätseln der verschiedensten Art"/>
    <s v="Wöbbe, Emma"/>
    <s v="Kinder- und Jugendbücher; Historische Drucke"/>
    <s v="Fritzsche"/>
    <s v="monograph; text"/>
    <s v="PPN746058071"/>
    <s v="PPN581956265"/>
    <s v="http://resolver.staatsbibliothek-berlin.de/SBB0000D80800000000"/>
    <x v="1"/>
    <s v="1896"/>
    <s v="WegehauptDigital"/>
    <s v="Hamburg"/>
    <s v="https://content.staatsbibliothek-berlin.de/dc/746058071.ocr.zip"/>
    <x v="1"/>
  </r>
  <r>
    <s v="Jugendliche Pilgerschritte in die Werkstätte der Künste und Handgewerbe oder Gallerie der vorzüglichsten Künstler und Handwerker"/>
    <s v="Wunder, Johann Benedikt; Hermann, Christoph Gottlieb"/>
    <s v="Kinder- und Jugendbücher"/>
    <s v="Zeh"/>
    <s v="monograph; text"/>
    <s v="PPN770294367"/>
    <s v="PPN473415186"/>
    <s v="http://resolver.staatsbibliothek-berlin.de/SBB000103FC00000000"/>
    <x v="1"/>
    <s v="1824"/>
    <s v="WegehauptDigital"/>
    <s v="Nürnberg [u.a.]"/>
    <s v="empty"/>
    <x v="0"/>
  </r>
  <r>
    <s v="Neue Bilder-Geographie für die Jugend und zum Selbstunterricht für Ungelehrte"/>
    <s v="Hoffmann, Karl Friedrich Vollrath; Jerrer, Georg Ludwig"/>
    <s v="Kinder- und Jugendbücher"/>
    <s v="Campe"/>
    <s v="monograph; text"/>
    <s v="PPN781362857"/>
    <s v="PPN566815737"/>
    <s v="http://resolver.staatsbibliothek-berlin.de/SBB000155A700000000"/>
    <x v="1"/>
    <s v="1831"/>
    <s v="WegehauptDigital"/>
    <s v="Nürnberg"/>
    <s v="empty"/>
    <x v="0"/>
  </r>
  <r>
    <s v="Erster Blick in die Natur; eine Belehrung über die wichtigsten der uns umgebenden Naturgegenstände und Naturerscheinungen für die reifere Jugend"/>
    <s v="Wunder, Johann Benedikt; Lange, E. W. H."/>
    <s v="Kinder- und Jugendbücher"/>
    <s v="Zeh"/>
    <s v="monograph; text"/>
    <s v="PPN746287186"/>
    <s v="PPN236193015"/>
    <s v="http://resolver.staatsbibliothek-berlin.de/SBB0000D88600000000"/>
    <x v="1"/>
    <s v="1822"/>
    <s v="WegehauptDigital"/>
    <s v="Nürnberg [u.a.]"/>
    <s v="empty"/>
    <x v="0"/>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s v="monograph; text"/>
    <s v="PPN770468217"/>
    <s v="PPN550414614"/>
    <s v="http://resolver.staatsbibliothek-berlin.de/SBB000104AC00000000"/>
    <x v="1"/>
    <s v="1854"/>
    <s v="WegehauptDigital"/>
    <s v="Stuttgart"/>
    <s v="https://content.staatsbibliothek-berlin.de/dc/770468217.ocr.zip"/>
    <x v="1"/>
  </r>
  <r>
    <s v="Aangename verlustiging voor kinderen"/>
    <m/>
    <s v="Kinder- und Jugendbücher; Historische Drucke"/>
    <m/>
    <s v="monograph; text"/>
    <s v="PPN766628035"/>
    <s v="PPN279266588"/>
    <s v="http://resolver.staatsbibliothek-berlin.de/SBB0000F01B00000000"/>
    <x v="5"/>
    <s v="1830"/>
    <s v="WegehauptDigital"/>
    <s v="[S.l.]"/>
    <s v="empty"/>
    <x v="0"/>
  </r>
  <r>
    <s v="Gallerie der Stände; Ein unterhaltendes und belehrendes Lese- und Bilderbuch für die Jugend zur Erweiterung ihrer Kenntnisse"/>
    <s v="Kerndörffer, Heinrich August"/>
    <s v="Kinder- und Jugendbücher; Historische Drucke"/>
    <s v="Friese"/>
    <s v="monograph; text"/>
    <s v="PPN751512273"/>
    <s v="PPN280202725"/>
    <s v="http://resolver.staatsbibliothek-berlin.de/SBB0000E5B300000000"/>
    <x v="1"/>
    <s v="1811"/>
    <s v="WegehauptDigital"/>
    <s v="Pirna"/>
    <s v="empty"/>
    <x v="0"/>
  </r>
  <r>
    <s v="Naturbilder aus der heimischen Vogelwelt; der deutschen Jugend gewidmet"/>
    <s v="Müller, Adolf"/>
    <s v="Kinder- und Jugendbücher; Historische Drucke"/>
    <s v="Strauß'sche Buchh."/>
    <s v="monograph; text"/>
    <s v="PPN741661160"/>
    <s v="PPN307295222"/>
    <s v="http://resolver.staatsbibliothek-berlin.de/SBB0000D04400000000"/>
    <x v="1"/>
    <s v="1909"/>
    <s v="WegehauptDigital"/>
    <s v="Frankfurt a. M."/>
    <s v="https://content.staatsbibliothek-berlin.de/dc/741661160.ocr.zip"/>
    <x v="1"/>
  </r>
  <r>
    <s v="Berufswahl; Armee und Marine ; mit 57 Abb."/>
    <m/>
    <s v="Kinder- und Jugendbücher; Historische Drucke"/>
    <s v="Union"/>
    <s v="monograph; text"/>
    <s v="PPN74408606X"/>
    <s v="PPN444792104"/>
    <s v="http://resolver.staatsbibliothek-berlin.de/SBB0000D55500000000"/>
    <x v="1"/>
    <s v="1899"/>
    <s v="WegehauptDigital"/>
    <s v="Stuttgart [u.a.]"/>
    <s v="https://content.staatsbibliothek-berlin.de/dc/74408606X.ocr.zip"/>
    <x v="1"/>
  </r>
  <r>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m/>
    <s v="Kinder- und Jugendbücher; Historische Drucke"/>
    <s v="Steinkopf"/>
    <s v="monograph; text"/>
    <s v="PPN770804586"/>
    <s v="PPN578828103"/>
    <s v="http://resolver.staatsbibliothek-berlin.de/SBB000106B800000000"/>
    <x v="1"/>
    <s v="1829"/>
    <s v="WegehauptDigital"/>
    <s v="Stuttgart"/>
    <s v="empty"/>
    <x v="0"/>
  </r>
  <r>
    <s v="Die Pizzarro's, oder die Entdeckung und Eroberung von Peru"/>
    <s v="Hoffmann, Friedrich"/>
    <s v="Kinder- und Jugendbücher; Historische Drucke"/>
    <s v="Bagel"/>
    <s v="monograph; text"/>
    <s v="PPN770970222"/>
    <s v="PPN374119058"/>
    <s v="http://resolver.staatsbibliothek-berlin.de/SBB00010A2600000000"/>
    <x v="1"/>
    <s v="1849"/>
    <s v="WegehauptDigital"/>
    <s v="Wesel"/>
    <s v="empty"/>
    <x v="0"/>
  </r>
  <r>
    <s v="Der Schmetterlingszüchter; Lebens- und Entwicklungsweise unserer einheimischen Schmetterlinge ; nebst einer Anleitung zur Schmetterlingszucht"/>
    <s v="Lutz, K. G."/>
    <s v="Kinder- und Jugendbücher"/>
    <s v="Süddt. Verl.-Inst."/>
    <s v="monograph; text"/>
    <s v="PPN743877314"/>
    <s v="PPN302766561"/>
    <s v="http://resolver.staatsbibliothek-berlin.de/SBB0000D37400000000"/>
    <x v="1"/>
    <s v="1892"/>
    <s v="WegehauptDigital"/>
    <s v="Stuttgart"/>
    <s v="https://content.staatsbibliothek-berlin.de/dc/743877314.ocr.zip"/>
    <x v="1"/>
  </r>
  <r>
    <s v="Räthselbuch mit Lösungen in Bildern"/>
    <s v="Winter, Amalie"/>
    <s v="Kinder- und Jugendbücher; Historische Drucke"/>
    <s v="Bagel"/>
    <s v="monograph; text"/>
    <s v="PPN770455190"/>
    <s v="PPN38661797X"/>
    <s v="http://resolver.staatsbibliothek-berlin.de/SBB0001049200000000"/>
    <x v="1"/>
    <s v="1850"/>
    <s v="WegehauptDigital"/>
    <s v="Wesel"/>
    <s v="https://content.staatsbibliothek-berlin.de/dc/770455190.ocr.zip"/>
    <x v="1"/>
  </r>
  <r>
    <s v="Fünfhundert Räthsel und Charaden für Kinder von 10-14 Jahren; zu erheiternden Denkübungen in Schulen und zu angenehmer und nützlicher Unterhaltung in häuslichen Kreisen ; nebst einem Anhang von 60 für denselben Zweck passenden Rechnungs-Beispielen"/>
    <s v="Bossert, G. F."/>
    <s v="Kinder- und Jugendbücher"/>
    <s v="Weychardt"/>
    <s v="monograph; text"/>
    <s v="PPN745590918"/>
    <s v="PPN549578366"/>
    <s v="http://resolver.staatsbibliothek-berlin.de/SBB0000D6EB00000000"/>
    <x v="1"/>
    <s v="1864"/>
    <s v="WegehauptDigital"/>
    <s v="Eßlingen"/>
    <s v="https://content.staatsbibliothek-berlin.de/dc/745590918.ocr.zip"/>
    <x v="1"/>
  </r>
  <r>
    <s v="Wanderung eines Lehrers mit seinen Schülern durch das heilige Land; zur Belehrung und Erbauung für Schule und Haus"/>
    <s v="Feddersen, Christian"/>
    <s v="Kinder- und Jugendbücher"/>
    <s v="Jäger"/>
    <s v="monograph; text"/>
    <s v="PPN770952860"/>
    <s v="PPN066601657"/>
    <s v="http://resolver.staatsbibliothek-berlin.de/SBB00010A0300000000"/>
    <x v="1"/>
    <s v="1838"/>
    <s v="WegehauptDigital"/>
    <s v="Flensburg"/>
    <s v="empty"/>
    <x v="0"/>
  </r>
  <r>
    <s v="Die Thierschau; Abbildung und Beschreibung der merkwürdigsten Säugethiere und Vögel, nach den besten Hülfsmitteln für Kinder bearbeitet von Gustav Holting [i. e. Karl Gustav Winckelmann]. Mit 20 Bildertafeln"/>
    <s v="Holting, Gustav"/>
    <s v="Kinder- und Jugendbücher; Historische Drucke"/>
    <s v="Winckelmann"/>
    <s v="monograph; text"/>
    <s v="PPN749890452"/>
    <s v="PPN559752741"/>
    <s v="http://resolver.staatsbibliothek-berlin.de/SBB0000E15B00000000"/>
    <x v="1"/>
    <s v="1845"/>
    <s v="WegehauptDigital"/>
    <s v="Berlin"/>
    <s v="empty"/>
    <x v="0"/>
  </r>
  <r>
    <s v="Teutscher Raupenkalender; eine genaue Beschreibung und Naturgeschichte d. in Teutschland u. den angrenzenden Ländern vorkommenden Schmetterlings-Raupen nach den Monaten ihres Vorkommens geordnet ; nebst einer Einleitung über ..."/>
    <s v="Herold, E."/>
    <s v="Kinder- und Jugendbücher; Historische Drucke"/>
    <s v="Hentze"/>
    <s v="monograph; text"/>
    <s v="PPN757124372"/>
    <s v="PPN164242449"/>
    <s v="http://resolver.staatsbibliothek-berlin.de/SBB0000ECF600000000"/>
    <x v="1"/>
    <s v="1850"/>
    <s v="WegehauptDigital"/>
    <s v="Leipzig"/>
    <s v="https://content.staatsbibliothek-berlin.de/dc/757124372.ocr.zip"/>
    <x v="1"/>
  </r>
  <r>
    <s v="[Bilderbuch für Knaben]"/>
    <m/>
    <s v="Kinder- und Jugendbücher; Historische Drucke"/>
    <m/>
    <s v="monograph; text"/>
    <s v="PPN757418392"/>
    <s v="PPN280288379"/>
    <s v="http://resolver.staatsbibliothek-berlin.de/SBB0000ED8B00000000"/>
    <x v="1"/>
    <s v="1830"/>
    <s v="WegehauptDigital"/>
    <s v="[S.l.]"/>
    <s v="empty"/>
    <x v="0"/>
  </r>
  <r>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Dertinger, ...; Gebauer, August"/>
    <s v="Kinder- und Jugendbücher; Historische Drucke"/>
    <s v="Cast"/>
    <s v="monograph; text"/>
    <s v="PPN75711671X"/>
    <s v="PPN405388616"/>
    <s v="http://resolver.staatsbibliothek-berlin.de/SBB0000ECDB00000000"/>
    <x v="1"/>
    <s v="1846"/>
    <s v="WegehauptDigital"/>
    <s v="Stuttgart"/>
    <s v="empty"/>
    <x v="0"/>
  </r>
  <r>
    <s v="Physische Geographie oder natürliche Erdkunde für die Jugend"/>
    <m/>
    <s v="Kinder- und Jugendbücher"/>
    <s v="Campe"/>
    <s v="monograph; text"/>
    <s v="PPN77037445X"/>
    <s v="PPN324866089"/>
    <s v="http://resolver.staatsbibliothek-berlin.de/SBB0001046400000000"/>
    <x v="1"/>
    <s v="1820"/>
    <s v="WegehauptDigital"/>
    <s v="Nürnberg"/>
    <s v="empty"/>
    <x v="0"/>
  </r>
  <r>
    <s v="Die Bibel in Rätseln; Reimrätselreihen für jung und alt ; zum Gebrauch in Familie, Schule und Verein"/>
    <s v="Ninck, Johannes"/>
    <s v="Kinder- und Jugendbücher; Historische Drucke"/>
    <s v="Kielmann"/>
    <s v="monograph; text"/>
    <s v="PPN745431550"/>
    <s v="PPN278813968"/>
    <s v="http://resolver.staatsbibliothek-berlin.de/SBB0000D6A700000000"/>
    <x v="1"/>
    <s v="1902"/>
    <s v="WegehauptDigital"/>
    <s v="Stuttgart"/>
    <s v="https://content.staatsbibliothek-berlin.de/dc/745431550.ocr.zip"/>
    <x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x v="1"/>
    <s v="1870"/>
    <s v="WegehauptDigital"/>
    <s v="Berlin"/>
    <s v="https://content.staatsbibliothek-berlin.de/dc/770156088.ocr.zip"/>
    <x v="1"/>
  </r>
  <r>
    <s v="Raff im Gewande unserer Zeit; Naturgeschichte für Kinder"/>
    <s v="Raff, Georg Christian; Rebau, Heinrich"/>
    <s v="Kinder- und Jugendbücher; Historische Drucke"/>
    <s v="Hallberger"/>
    <s v="monograph; text"/>
    <s v="PPN77049580X"/>
    <s v="PPN335890288"/>
    <s v="http://resolver.staatsbibliothek-berlin.de/SBB000104D900000000"/>
    <x v="1"/>
    <s v="1839"/>
    <s v="WegehauptDigital"/>
    <s v="Stuttgart"/>
    <s v="empty"/>
    <x v="0"/>
  </r>
  <r>
    <s v="Erzählungen aus dem Leben der Vögel, Kriechtiere, Lurche, Fische, Weichtiere, Würmer, Krustentiere, Spinnen, Insekten und Strahltiere; ein Buch zur Unterhaltung und Belehrung für jung und alt"/>
    <s v="Brendel, Friedrich Wilhelm"/>
    <s v="Kinder- und Jugendbücher; Historische Drucke"/>
    <s v="Flemming"/>
    <s v="monograph; text"/>
    <s v="PPN743869109"/>
    <s v="PPN076040186"/>
    <s v="http://resolver.staatsbibliothek-berlin.de/SBB0000D36900000000"/>
    <x v="1"/>
    <s v="1884"/>
    <s v="WegehauptDigital"/>
    <s v="Glogau"/>
    <s v="https://content.staatsbibliothek-berlin.de/dc/743869109.ocr.zip"/>
    <x v="1"/>
  </r>
  <r>
    <s v="Kinder-Kochbüchlein; nebst einem Anhang von Küchenreimen u. Tischregeln"/>
    <s v="A. H.; Bergner, Anna"/>
    <s v="Kinder- und Jugendbücher; Historische Drucke"/>
    <s v="Löffler"/>
    <s v="monograph; text"/>
    <s v="PPN767035143"/>
    <s v="PPN547997396"/>
    <s v="http://resolver.staatsbibliothek-berlin.de/SBB0000F1AA00000000"/>
    <x v="1"/>
    <s v="1871"/>
    <s v="WegehauptDigital"/>
    <s v="Mannheim"/>
    <s v="https://content.staatsbibliothek-berlin.de/dc/767035143.ocr.zip"/>
    <x v="1"/>
  </r>
  <r>
    <s v="Bernhard Heinrich Blasche's Papparbeiter; oder Anleitung, in Pappe zu arbeiten ; Unserer Jugend und ihren Erziehern gewidmet ... Mit sieben Figurentafeln, hundert und dreiunddreißig Darstellungen enthaltend"/>
    <s v="Schnerr, J. J.; Blasche, Bernhard Heinrich"/>
    <s v="Kinder- und Jugendbücher; Historische Drucke"/>
    <s v="Hoffmann"/>
    <s v="monograph; text"/>
    <s v="PPN767038800"/>
    <s v="PPN190946261"/>
    <s v="http://resolver.staatsbibliothek-berlin.de/SBB0000F1B100000000"/>
    <x v="1"/>
    <s v="1847"/>
    <s v="WegehauptDigital"/>
    <s v="Stuttgart"/>
    <s v="empty"/>
    <x v="0"/>
  </r>
  <r>
    <s v="Naturgeschichte für die Jugend beiderlei Geschlechts"/>
    <s v="Martin, F."/>
    <s v="Kinder- und Jugendbücher; Historische Drucke"/>
    <s v="Schmidt &amp; Spring"/>
    <s v="monograph; text"/>
    <s v="PPN769080901"/>
    <s v="PPN566740273"/>
    <s v="http://resolver.staatsbibliothek-berlin.de/SBB0000F84700000000"/>
    <x v="1"/>
    <s v="1852"/>
    <s v="WegehauptDigital"/>
    <s v="Stuttgart"/>
    <s v="https://content.staatsbibliothek-berlin.de/dc/769080901.ocr.zip"/>
    <x v="1"/>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x v="1"/>
    <s v="1885"/>
    <s v="WegehauptDigital"/>
    <s v="Leipzig"/>
    <s v="https://content.staatsbibliothek-berlin.de/dc/745864503.ocr.zip"/>
    <x v="1"/>
  </r>
  <r>
    <s v="Die Hausthiere im Verhältnisse zu den Gewerben, Wissenschaften und Künsten; Ein Buch zur Belehrung und Unterhaltung für die Jugend und ihre Freunde ; Nach dem Englischen bearbeitet"/>
    <m/>
    <s v="Kinder- und Jugendbücher; Historische Drucke"/>
    <s v="Fritzsche"/>
    <s v="monograph; text"/>
    <s v="PPN766618595"/>
    <s v="PPN548270791"/>
    <s v="http://resolver.staatsbibliothek-berlin.de/SBB0000F00800000000"/>
    <x v="1"/>
    <s v="1847"/>
    <s v="WegehauptDigital"/>
    <s v="Leipzig"/>
    <s v="empty"/>
    <x v="0"/>
  </r>
  <r>
    <s v="Physikalische Plaudereien; für 10- bis 14 jährige Schüler aller Schulgattungen"/>
    <s v="Wunder, L."/>
    <s v="Kinder- und Jugendbücher"/>
    <s v="Teubner"/>
    <s v="monograph; text"/>
    <s v="PPN741451174"/>
    <s v="PPN410019658"/>
    <s v="http://resolver.staatsbibliothek-berlin.de/SBB0000D02300000000"/>
    <x v="1"/>
    <s v="1913"/>
    <s v="WegehauptDigital"/>
    <s v="Leipzig; Berlin"/>
    <s v="https://content.staatsbibliothek-berlin.de/dc/741451174.ocr.zip"/>
    <x v="1"/>
  </r>
  <r>
    <s v="Das Buch der Jugend-Spiele und -Beschäftigungen für Knaben und Mädchen von 3-16 Jahren zur Unterhaltung und Belehrung"/>
    <s v="Moser, Felix"/>
    <s v="Kinder- und Jugendbücher"/>
    <s v="Hartleben"/>
    <s v="monograph; text"/>
    <s v="PPN745588514"/>
    <s v="PPN568250265"/>
    <s v="http://resolver.staatsbibliothek-berlin.de/SBB0000D6E700000000"/>
    <x v="1"/>
    <s v="1899"/>
    <s v="WegehauptDigital"/>
    <s v="Wien [u.a.]"/>
    <s v="https://content.staatsbibliothek-berlin.de/dc/745588514.ocr.zip"/>
    <x v="1"/>
  </r>
  <r>
    <s v="Der Wald; für Freunde der Natur, sowie für die reifere Jugend zum Gebrauch in Haus und Schule dargestellt"/>
    <s v="Feldtmann, Eduard"/>
    <s v="Kinder- und Jugendbücher; Historische Drucke"/>
    <s v="Maier"/>
    <s v="monograph; text"/>
    <s v="PPN743690915"/>
    <s v="PPN334361834"/>
    <s v="http://resolver.staatsbibliothek-berlin.de/SBB0000D32C00000000"/>
    <x v="1"/>
    <s v="1900"/>
    <s v="WegehauptDigital"/>
    <s v="Ravensburg"/>
    <s v="https://content.staatsbibliothek-berlin.de/dc/743690915.ocr.zip"/>
    <x v="1"/>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Gebauer, Christian August"/>
    <s v="Kinder- und Jugendbücher"/>
    <s v="Fleischhauer &amp; Spohn"/>
    <s v="monograph; text"/>
    <s v="PPN770133061"/>
    <s v="PPN405388586"/>
    <s v="http://resolver.staatsbibliothek-berlin.de/SBB0001031400000000"/>
    <x v="1"/>
    <s v="1849"/>
    <s v="WegehauptDigital"/>
    <s v="Reutlingen"/>
    <s v="empty"/>
    <x v="0"/>
  </r>
  <r>
    <s v="Des deutschen Knaben Experimentirbuch; praktische Anleitung zum unterhaltenden und belehrenden Experimentiren auf den Gebieten der Physik und Chemie"/>
    <s v="Emsmann, H.; Dammer, O."/>
    <s v="Kinder- und Jugendbücher"/>
    <s v="Velhagen &amp; Klasing"/>
    <s v="monograph; text"/>
    <s v="PPN746033028"/>
    <s v="PPN353089591"/>
    <s v="http://resolver.staatsbibliothek-berlin.de/SBB0000D7DA00000000"/>
    <x v="1"/>
    <s v="1874"/>
    <s v="WegehauptDigital"/>
    <s v="Bielefeld [u.a.]"/>
    <s v="https://content.staatsbibliothek-berlin.de/dc/746033028.ocr.zip"/>
    <x v="1"/>
  </r>
  <r>
    <s v="Räthselkranz; Eine Auswahl des nach Inhalt und Form Gediegensten aus Zeitschriften und den meisten bis jetzt bestehenden Sammlungen von Räthseln, Charaden, Homonymen und Logogriphen"/>
    <s v="Charaden, Räthseln; Lustig, Bernhard Junius"/>
    <s v="Kinder- und Jugendbücher; Historische Drucke"/>
    <s v="Rübling"/>
    <s v="monograph; text"/>
    <s v="PPN767130197"/>
    <s v="PPN566346052"/>
    <s v="http://resolver.staatsbibliothek-berlin.de/SBB0000F2B700000000"/>
    <x v="1"/>
    <s v="1838"/>
    <s v="WegehauptDigital"/>
    <s v="Ulm"/>
    <s v="empty"/>
    <x v="0"/>
  </r>
  <r>
    <s v="Gallerie der vorzüglichsten Künste und Handwerke; Ein lehrreiches und unterhaltendes Bilderbuch für die Jugend"/>
    <m/>
    <s v="Kinder- und Jugendbücher; Historische Drucke"/>
    <s v="Trachsler"/>
    <s v="monograph; text"/>
    <s v="PPN751511145"/>
    <s v="PPN557718171"/>
    <s v="http://resolver.staatsbibliothek-berlin.de/SBB0000E5B200000000"/>
    <x v="1"/>
    <s v="1830"/>
    <s v="WegehauptDigital"/>
    <s v="Zürich"/>
    <s v="empty"/>
    <x v="0"/>
  </r>
  <r>
    <s v="Kleine Bilderschule für die Jugend"/>
    <m/>
    <s v="Kinder- und Jugendbücher; Historische Drucke"/>
    <s v="Voß"/>
    <s v="monograph; text"/>
    <s v="PPN769511554"/>
    <s v="PPN604630808"/>
    <s v="http://resolver.staatsbibliothek-berlin.de/SBB0000F9A200000000"/>
    <x v="1"/>
    <s v="1797"/>
    <s v="WegehauptDigital"/>
    <s v="Leipzig"/>
    <s v="empty"/>
    <x v="0"/>
  </r>
  <r>
    <s v="Gesundheits-Unterricht in Fragen und Antworten"/>
    <s v="Witz, Peter"/>
    <s v="Kinder- und Jugendbücher; Historische Drucke"/>
    <m/>
    <s v="monograph; text"/>
    <s v="PPN749939524"/>
    <s v="PPN306224143"/>
    <s v="http://resolver.staatsbibliothek-berlin.de/SBB0000E1B400000000"/>
    <x v="1"/>
    <s v="1813"/>
    <s v="WegehauptDigital"/>
    <s v="[S.l.]"/>
    <s v="empty"/>
    <x v="0"/>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x v="1"/>
    <s v="1855"/>
    <s v="WegehauptDigital"/>
    <s v="Leipzig"/>
    <s v="https://content.staatsbibliothek-berlin.de/dc/781540208.ocr.zip"/>
    <x v="1"/>
  </r>
  <r>
    <s v="Der Mineraliensammler"/>
    <s v="Wohlbold, Hans"/>
    <s v="Kinder- und Jugendbücher"/>
    <s v="Union Dt. Verl. Ges."/>
    <s v="monograph; text"/>
    <s v="PPN742251314"/>
    <s v="PPN581761502"/>
    <s v="http://resolver.staatsbibliothek-berlin.de/SBB0000D0D000000000"/>
    <x v="1"/>
    <s v="1908"/>
    <s v="WegehauptDigital"/>
    <s v="Berlin [u.a.]; Stuttgart"/>
    <s v="https://content.staatsbibliothek-berlin.de/dc/742251314.ocr.zip"/>
    <x v="1"/>
  </r>
  <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Comenius, ...; Gailer, J. E."/>
    <s v="Kinder- und Jugendbücher; Historische Drucke"/>
    <s v="Löflund"/>
    <s v="monograph; text"/>
    <s v="PPN767911946"/>
    <s v="PPN557736102"/>
    <s v="http://resolver.staatsbibliothek-berlin.de/SBB0000F4E500000000"/>
    <x v="1"/>
    <s v="1832"/>
    <s v="WegehauptDigital"/>
    <s v="Stuttgart"/>
    <s v="empty"/>
    <x v="0"/>
  </r>
  <r>
    <s v="Naturgeschichtliches Lesebuch für Schule und Haus oder anschauliche, leicht faßliche Belehrungen über die vornehmsten Gegenstände aus dem Thier-, Pflanzen- und Mineralreiche ; mit 66 in d. Text gedr. Holzschnitten"/>
    <s v="Fischer, Johann Georg"/>
    <s v="Kinder- und Jugendbücher; Historische Drucke"/>
    <s v="Vieweg"/>
    <s v="monograph; text"/>
    <s v="PPN756647819"/>
    <s v="PPN557210747"/>
    <s v="http://resolver.staatsbibliothek-berlin.de/SBB0000EB7D00000000"/>
    <x v="1"/>
    <s v="1846"/>
    <s v="WegehauptDigital"/>
    <s v="Braunschweig"/>
    <s v="empty"/>
    <x v="0"/>
  </r>
  <r>
    <s v="Uranos und Gäa oder der Himmel und die Erde mit ihren Welten und Bewohnern; ein Lesebuch zur lehrreichen Unterhaltung für die reifere Jugend"/>
    <s v="Meynier, Johann Heinrich"/>
    <s v="Kinder- und Jugendbücher; Historische Drucke"/>
    <s v="Gropius"/>
    <s v="monograph; text"/>
    <s v="PPN746273843"/>
    <s v="PPN566827026"/>
    <s v="http://resolver.staatsbibliothek-berlin.de/SBB0000D86700000000"/>
    <x v="1"/>
    <s v="1836"/>
    <s v="WegehauptDigital"/>
    <s v="Berlin"/>
    <s v="empty"/>
    <x v="0"/>
  </r>
  <r>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Comenius, Johann Amos; Gailer, J. E."/>
    <s v="Kinder- und Jugendbücher; Historische Drucke"/>
    <s v="Mäcken"/>
    <s v="monograph; text"/>
    <s v="PPN770461816"/>
    <s v="PPN404936695"/>
    <s v="http://resolver.staatsbibliothek-berlin.de/SBB0001049F00000000"/>
    <x v="6"/>
    <s v="1842"/>
    <s v="WegehauptDigital"/>
    <s v="Reutlingen"/>
    <s v="empty"/>
    <x v="0"/>
  </r>
  <r>
    <s v="Bilder-Repertorium zur leichten und unterhaltenden Vermehrung mannichfaltiger Kenntnisse für Kinder beiderlei Geschlechts in dem Alter von 5 bis 8 Jahren in drei Abtheilungen; Texte français et allemand"/>
    <s v="Schröter, J. F."/>
    <s v="Kinder- und Jugendbücher; Historische Drucke"/>
    <s v="Leo"/>
    <s v="monograph; text"/>
    <s v="PPN757643140"/>
    <s v="PPN279700199"/>
    <s v="http://resolver.staatsbibliothek-berlin.de/SBB0000EDC400000000"/>
    <x v="0"/>
    <s v="1816"/>
    <s v="WegehauptDigital"/>
    <s v="Leipzig"/>
    <s v="empty"/>
    <x v="0"/>
  </r>
  <r>
    <s v="Naturkunde für kleine Kinder; Stoffe für Anschauungs- und Sprechübungen in Kleinkinderschulen und Unterklassen der Volksschulen"/>
    <s v="Ranke, Joh. Fr."/>
    <s v="Kinder- und Jugendbücher"/>
    <s v="Bädeker &lt;Martini &amp; Grüttesien&gt;"/>
    <s v="monograph; text"/>
    <s v="PPN74082984X"/>
    <s v="PPN57145187X"/>
    <s v="http://resolver.staatsbibliothek-berlin.de/SBB0000CE9300000000"/>
    <x v="1"/>
    <s v="1867"/>
    <s v="WegehauptDigital"/>
    <s v="Elberfeld"/>
    <s v="https://content.staatsbibliothek-berlin.de/dc/74082984X.ocr.zip"/>
    <x v="1"/>
  </r>
  <r>
    <s v="Joan Amos Comenii Orbis  pictus; renovatus et emendatus ; Cum imagine auctoris et 134 tabulis pictis"/>
    <s v="Comenius, Johann Amos"/>
    <s v="Kinder- und Jugendbücher; Historische Drucke"/>
    <s v="Pospíšil"/>
    <s v="monograph; text"/>
    <s v="PPN745459102"/>
    <s v="PPN551484195"/>
    <s v="http://resolver.staatsbibliothek-berlin.de/SBB0000D6CF00000000"/>
    <x v="7"/>
    <s v="1883"/>
    <s v="WegehauptDigital"/>
    <s v="Raginae Hradecii"/>
    <s v="https://content.staatsbibliothek-berlin.de/dc/745459102.ocr.zip"/>
    <x v="1"/>
  </r>
  <r>
    <s v="Das Tierreich"/>
    <s v="Bade, Ernst"/>
    <s v="Kinder- und Jugendbücher; Historische Drucke"/>
    <s v="A. Weichert"/>
    <s v="monograph; text"/>
    <s v="PPN742441571"/>
    <s v="PPN442681526"/>
    <s v="http://resolver.staatsbibliothek-berlin.de/SBB0000D17300000000"/>
    <x v="1"/>
    <s v="1896"/>
    <s v="WegehauptDigital"/>
    <s v="Berlin"/>
    <s v="https://content.staatsbibliothek-berlin.de/dc/742441571.ocr.zip"/>
    <x v="1"/>
  </r>
  <r>
    <s v="Naturgeschichte für Kinder; mit vierzehn Kupfertafeln"/>
    <s v="Meyer, F. A. A.; Raff, Georg Christian"/>
    <s v="Kinder- und Jugendbücher; Historische Drucke"/>
    <s v="Verlag der Mäcken'schen Buchhandlung"/>
    <s v="monograph; text"/>
    <s v="PPN76904946X"/>
    <s v="PPN571684068"/>
    <s v="http://resolver.staatsbibliothek-berlin.de/SBB0000F82300000000"/>
    <x v="1"/>
    <s v="1822"/>
    <s v="WegehauptDigital"/>
    <s v="Reutlingen"/>
    <s v="empty"/>
    <x v="0"/>
  </r>
  <r>
    <s v="Das Pferd; Ein unterhaltendes Lese- und Bilderbuch für Knaben"/>
    <s v="Vernet, Pierre; Niemeyer, Anton"/>
    <s v="Kinder- und Jugendbücher; Historische Drucke"/>
    <s v="Güntz"/>
    <s v="monograph; text"/>
    <s v="PPN770281753"/>
    <s v="PPN452530407"/>
    <s v="http://resolver.staatsbibliothek-berlin.de/SBB000103DD00000000"/>
    <x v="1"/>
    <s v="1836"/>
    <s v="WegehauptDigital"/>
    <s v="Leipzig"/>
    <s v="empty"/>
    <x v="0"/>
  </r>
  <r>
    <s v="Erster Leitfaden zum Schul-unterrichte nach Funke's technologischer Naturgeschichte; Zur allgemeinen Schul-encyclopädie gehörig"/>
    <s v="Funke, Carl Philipp"/>
    <s v="Kinder- und Jugendbücher; Historische Drucke"/>
    <s v="Schulbuchhandlung"/>
    <s v="monograph; text"/>
    <s v="PPN751516716"/>
    <s v="PPN237049813"/>
    <s v="http://resolver.staatsbibliothek-berlin.de/SBB0000E5B600000000"/>
    <x v="1"/>
    <s v="1803"/>
    <s v="WegehauptDigital"/>
    <s v="Braunschweig"/>
    <s v="empty"/>
    <x v="0"/>
  </r>
  <r>
    <s v="Entdeckungs-Reisen in der Wohnstube; mit seinen lieben jungen Freunden unternommen"/>
    <s v="Wagner, H."/>
    <s v="Kinder- und Jugendbücher"/>
    <s v="Spamer"/>
    <s v="monograph; text"/>
    <s v="PPN743635604"/>
    <s v="PPN270202331"/>
    <s v="http://resolver.staatsbibliothek-berlin.de/SBB0000D2FB00000000"/>
    <x v="1"/>
    <s v="1866"/>
    <s v="WegehauptDigital"/>
    <s v="Leipzig"/>
    <s v="https://content.staatsbibliothek-berlin.de/dc/743635604.ocr.zip"/>
    <x v="1"/>
  </r>
  <r>
    <s v="Bilder aus der Weltkunde für die reifere Jugend"/>
    <s v="Flinzer, F.; Strützel, O.; Hummel, August"/>
    <s v="Kinder- und Jugendbücher"/>
    <s v="C. Flemming"/>
    <s v="monograph; text"/>
    <s v="PPN742559629"/>
    <s v="PPN411099507"/>
    <s v="http://resolver.staatsbibliothek-berlin.de/SBB0000D21100000000"/>
    <x v="1"/>
    <s v="1897"/>
    <s v="WegehauptDigital"/>
    <s v="Glogau"/>
    <s v="https://content.staatsbibliothek-berlin.de/dc/742559629.ocr.zip"/>
    <x v="1"/>
  </r>
  <r>
    <s v="Jeux de l'enfance de la jeunesse"/>
    <m/>
    <s v="Kinder- und Jugendbücher"/>
    <s v="Delarue [usw.]"/>
    <s v="monograph; text"/>
    <s v="PPN770098665"/>
    <s v="PPN411489682"/>
    <s v="http://resolver.staatsbibliothek-berlin.de/SBB000102C500000000"/>
    <x v="0"/>
    <s v="1815"/>
    <s v="WegehauptDigital"/>
    <s v="Paris"/>
    <s v="empty"/>
    <x v="0"/>
  </r>
  <r>
    <s v="Der junge Pflanzenfreund; zur Veredelung des Gemüths und zur Belehrung für die reifere Jugend"/>
    <s v="Linke, J."/>
    <s v="Kinder- und Jugendbücher; Historische Drucke"/>
    <s v="Remak"/>
    <s v="monograph; text"/>
    <s v="PPN746054882"/>
    <s v="PPN385285361"/>
    <s v="http://resolver.staatsbibliothek-berlin.de/SBB0000D80400000000"/>
    <x v="1"/>
    <s v="1863"/>
    <s v="WegehauptDigital"/>
    <s v="Berlin"/>
    <s v="https://content.staatsbibliothek-berlin.de/dc/746054882.ocr.zip"/>
    <x v="1"/>
  </r>
  <r>
    <s v="Rätselraten im häuslichen Kreise; ein Ratgeber für Jung und Alt"/>
    <s v="Hesse, J."/>
    <s v="Kinder- und Jugendbücher; Historische Drucke"/>
    <s v="Gundert"/>
    <s v="monograph; text"/>
    <s v="PPN745122868"/>
    <s v="PPN559394160"/>
    <s v="http://resolver.staatsbibliothek-berlin.de/SBB0000D5A800000000"/>
    <x v="1"/>
    <s v="1892"/>
    <s v="WegehauptDigital"/>
    <s v="Stuttgart"/>
    <s v="https://content.staatsbibliothek-berlin.de/dc/745122868.ocr.zip"/>
    <x v="1"/>
  </r>
  <r>
    <s v="Naturstudien im Garten; Plaudereien am Sonntag Nachmittag ; ein Buch für die Jugend"/>
    <s v="Schwindrazheim, O.; Kraepelin, Karl"/>
    <s v="Kinder- und Jugendbücher"/>
    <s v="Teubner"/>
    <s v="monograph; text"/>
    <s v="PPN742279405"/>
    <s v="PPN415192870"/>
    <s v="http://resolver.staatsbibliothek-berlin.de/SBB0000D0ED00000000"/>
    <x v="1"/>
    <s v="1908"/>
    <s v="WegehauptDigital"/>
    <s v="Berlin; Leipzig"/>
    <s v="https://content.staatsbibliothek-berlin.de/dc/742279405.ocr.zip"/>
    <x v="1"/>
  </r>
  <r>
    <s v="Angenehme Unterhaltungen über den gestirnten Himmel, zur vorläufigen Kenntnis der Welt- und Himmelskörper; der Jugend gewidmet"/>
    <s v="Vogel, G.; Bischof, Carl August"/>
    <s v="Kinder- und Jugendbücher"/>
    <s v="Raspe"/>
    <s v="monograph; text"/>
    <s v="PPN76990601X"/>
    <s v="PPN509982409"/>
    <s v="http://resolver.staatsbibliothek-berlin.de/SBB0001021F00000000"/>
    <x v="1"/>
    <s v="1791"/>
    <s v="WegehauptDigital"/>
    <s v="Nürnberg"/>
    <s v="empty"/>
    <x v="0"/>
  </r>
  <r>
    <s v="Marmaduke Multiply's merry method of making minor mathematicians; or, the Multiplication Table"/>
    <m/>
    <s v="Kinder- und Jugendbücher"/>
    <s v="Harris"/>
    <s v="monograph; text"/>
    <s v="PPN76998214X"/>
    <s v="PPN519652185"/>
    <s v="http://resolver.staatsbibliothek-berlin.de/SBB0001026800000000"/>
    <x v="3"/>
    <s v="1816"/>
    <s v="WegehauptDigital"/>
    <s v="London"/>
    <s v="empty"/>
    <x v="0"/>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x v="1"/>
    <s v="1860"/>
    <s v="WegehauptDigital"/>
    <s v="Leipzig"/>
    <s v="https://content.staatsbibliothek-berlin.de/dc/771054270.ocr.zip"/>
    <x v="1"/>
  </r>
  <r>
    <s v="Der Käferfreund; praktische Anleitung zum Sammeln und Bestimmen der Käfer"/>
    <s v="Fleischer, H."/>
    <s v="Kinder- und Jugendbücher"/>
    <s v="Nitzschke"/>
    <s v="monograph; text"/>
    <s v="PPN745114075"/>
    <s v="PPN557291542"/>
    <s v="http://resolver.staatsbibliothek-berlin.de/SBB0000D59500000000"/>
    <x v="1"/>
    <s v="1898"/>
    <s v="WegehauptDigital"/>
    <s v="Stuttgart"/>
    <s v="https://content.staatsbibliothek-berlin.de/dc/745114075.ocr.zip"/>
    <x v="1"/>
  </r>
  <r>
    <s v="Kunsthandwerker im Tierreich"/>
    <s v="Nießen, Jos."/>
    <s v="Kinder- und Jugendbücher"/>
    <s v="Manz"/>
    <s v="monograph; text"/>
    <s v="PPN74395971X"/>
    <s v="PPN452538858"/>
    <s v="http://resolver.staatsbibliothek-berlin.de/SBB0000D4AD00000000"/>
    <x v="1"/>
    <s v="1907"/>
    <s v="WegehauptDigital"/>
    <s v="Regensburg"/>
    <s v="https://content.staatsbibliothek-berlin.de/dc/74395971X.ocr.zip"/>
    <x v="1"/>
  </r>
  <r>
    <s v="Astronomische Jugend-Abende; eine leichtfassliche Einführung in die Wunder des Himmels ; mit vielen Abbildungen und Sternkarte"/>
    <s v="Seiffart, Selma"/>
    <s v="Kinder- und Jugendbücher; Historische Drucke"/>
    <s v="Schultz"/>
    <s v="monograph; text"/>
    <s v="PPN741279150"/>
    <s v="PPN574709452"/>
    <s v="http://resolver.staatsbibliothek-berlin.de/SBB0000CF7E00000000"/>
    <x v="1"/>
    <s v="1875"/>
    <s v="WegehauptDigital"/>
    <s v="Straßburg I.E."/>
    <s v="https://content.staatsbibliothek-berlin.de/dc/741279150.ocr.zip"/>
    <x v="1"/>
  </r>
  <r>
    <s v="F. Berge's Naturgeschichte"/>
    <s v="Berge, F."/>
    <s v="Kinder- und Jugendbücher"/>
    <s v="Effenberger &lt;Loewe&gt;"/>
    <s v="monograph; text"/>
    <s v="PPN743958799"/>
    <s v="PPN548401683"/>
    <s v="http://resolver.staatsbibliothek-berlin.de/SBB0000D4A800000000"/>
    <x v="1"/>
    <s v="1880"/>
    <s v="WegehauptDigital"/>
    <s v="Stuttgart [u.a.]"/>
    <s v="https://content.staatsbibliothek-berlin.de/dc/743958799.ocr.zip"/>
    <x v="1"/>
  </r>
  <r>
    <s v="Entdeckungsreisen in Haus und Hof; mit seinen jungen Freunden unternommen"/>
    <s v="Wagner, Hermann"/>
    <s v="Kinder- und Jugendbücher"/>
    <s v="Spamer"/>
    <s v="monograph; text"/>
    <s v="PPN743642880"/>
    <s v="PPN34149576X"/>
    <s v="http://resolver.staatsbibliothek-berlin.de/SBB0000D30800000000"/>
    <x v="1"/>
    <s v="1882"/>
    <s v="WegehauptDigital"/>
    <s v="Leipzig"/>
    <s v="https://content.staatsbibliothek-berlin.de/dc/743642880.ocr.zip"/>
    <x v="1"/>
  </r>
  <r>
    <s v="Das große Buch der Kinderspiele"/>
    <s v="Rauch, E."/>
    <s v="Kinder- und Jugendbücher"/>
    <s v="H. Steinitz"/>
    <s v="monograph; text"/>
    <s v="PPN745996582"/>
    <s v="PPN475048512"/>
    <s v="http://resolver.staatsbibliothek-berlin.de/SBB0000D79D00000000"/>
    <x v="1"/>
    <s v="1904"/>
    <s v="WegehauptDigital"/>
    <s v="Berlin"/>
    <s v="https://content.staatsbibliothek-berlin.de/dc/745996582.ocr.zip"/>
    <x v="1"/>
  </r>
  <r>
    <s v="Des Kindes erstes Beschäftigungsbuch; praktische Anleitung zur Selbstbeschäftigung für jüngere Kinder ; zugleich für die Hand der Mutter und Kindergärtnerin"/>
    <s v="Niederley, W.; Barth, E."/>
    <s v="Kinder- und Jugendbücher"/>
    <s v="Velhagen &amp; Klasing"/>
    <s v="monograph; text"/>
    <s v="PPN74545402X"/>
    <s v="PPN443352798"/>
    <s v="http://resolver.staatsbibliothek-berlin.de/SBB0000D6CA00000000"/>
    <x v="1"/>
    <s v="1900"/>
    <s v="WegehauptDigital"/>
    <s v="Bielefeld [u.a.]"/>
    <s v="https://content.staatsbibliothek-berlin.de/dc/74545402X.ocr.zip"/>
    <x v="1"/>
  </r>
  <r>
    <s v="Der kleine Schmetterling-Sammler; Beschreibung und Abbildung der vorzüglichsten in Deutschland einheimischen Tag-, Dämmerungs-, Abend- und Nachtfalter ; nebst Anleitung zum Fangen, Aufspannen und Aufbewahren derselben ; mit vielen colorirten und schwarzen Abbildungen"/>
    <m/>
    <s v="Kinder- und Jugendbücher; Historische Drucke"/>
    <s v="Thienemann"/>
    <s v="monograph; text"/>
    <s v="PPN749886110"/>
    <s v="PPN27901144X"/>
    <s v="http://resolver.staatsbibliothek-berlin.de/SBB0000E15000000000"/>
    <x v="1"/>
    <s v="1855"/>
    <s v="WegehauptDigital"/>
    <s v="Stuttgart"/>
    <s v="https://content.staatsbibliothek-berlin.de/dc/749886110.ocr.zip"/>
    <x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s v="Velhagen &amp; Klasing"/>
    <s v="monograph; text"/>
    <s v="PPN741353377"/>
    <s v="PPN40226939X"/>
    <s v="http://resolver.staatsbibliothek-berlin.de/SBB0000CFE700000000"/>
    <x v="1"/>
    <s v="1900"/>
    <s v="WegehauptDigital"/>
    <s v="Bielefeld [u.a.]"/>
    <s v="https://content.staatsbibliothek-berlin.de/dc/741353377.ocr.zip"/>
    <x v="1"/>
  </r>
  <r>
    <s v="Deutscher Räthselschatz für Jung und Alt; in 6 Büchern nach Altersstufen geordnet"/>
    <s v="Mezger, Karl Ludwig Friedrich"/>
    <s v="Kinder- und Jugendbücher; Historische Drucke"/>
    <s v="Scheurlen"/>
    <s v="monograph; text"/>
    <s v="PPN745131948"/>
    <s v="PPN324812760"/>
    <s v="http://resolver.staatsbibliothek-berlin.de/SBB0000D5CC00010000"/>
    <x v="1"/>
    <s v="1874"/>
    <s v="WegehauptDigital"/>
    <s v="Heilbronn"/>
    <s v="https://content.staatsbibliothek-berlin.de/dc/745131948.ocr.zip"/>
    <x v="1"/>
  </r>
  <r>
    <s v="Der kleine Naturforscher; naturgeschichtliche Bilder aus der heitmatlichen Flur für unsre Kleinen"/>
    <s v="Kahnmeyer, Ludwig; Schulze, Hermann"/>
    <s v="Kinder- und Jugendbücher; Historische Drucke"/>
    <s v="Velhagen &amp; Klasing"/>
    <s v="monograph; text"/>
    <s v="PPN742423999"/>
    <s v="PPN428306780"/>
    <s v="http://resolver.staatsbibliothek-berlin.de/SBB0000D14D00000000"/>
    <x v="1"/>
    <s v="1893"/>
    <s v="WegehauptDigital"/>
    <s v="Bielefeld [u.a.]"/>
    <s v="https://content.staatsbibliothek-berlin.de/dc/742423999.ocr.zip"/>
    <x v="1"/>
  </r>
  <r>
    <s v="Scenes in Europe; for the amusement and instruction of little tarry-at-home travellers"/>
    <s v="Taylor, Isaac"/>
    <s v="Kinder- und Jugendbücher; Historische Drucke"/>
    <s v="Harris"/>
    <s v="monograph; text"/>
    <s v="PPN771017065"/>
    <s v="PPN280046456"/>
    <s v="http://resolver.staatsbibliothek-berlin.de/SBB00010A6900000000"/>
    <x v="3"/>
    <s v="1818"/>
    <s v="WegehauptDigital"/>
    <s v="London"/>
    <s v="empty"/>
    <x v="0"/>
  </r>
  <r>
    <s v="Die Reiche der Natur; Ein interessantes naturhistorisches Lesebuch für die erwachsenere Jugend"/>
    <s v="Müller, Anton"/>
    <s v="Kinder- und Jugendbücher; Historische Drucke"/>
    <s v="Vollmer"/>
    <s v="monograph; text"/>
    <s v="PPN749916613"/>
    <s v="PPN278561268"/>
    <s v="http://resolver.staatsbibliothek-berlin.de/SBB0000E19000000000"/>
    <x v="1"/>
    <s v="1814"/>
    <s v="WegehauptDigital"/>
    <s v="Hamburg"/>
    <s v="empty"/>
    <x v="0"/>
  </r>
  <r>
    <s v="Das Wasser; eine Darstellung für gebildete Leser und Leserinnen"/>
    <s v="Heyn, Carl; Rossmaessler, E. A."/>
    <s v="Kinder- und Jugendbücher"/>
    <s v="Brandstetter"/>
    <s v="monograph; text"/>
    <s v="PPN746882726"/>
    <s v="PPN446788775"/>
    <s v="http://resolver.staatsbibliothek-berlin.de/SBB0000DBDB00000000"/>
    <x v="1"/>
    <s v="1858"/>
    <s v="WegehauptDigital"/>
    <s v="Leipzig"/>
    <s v="https://content.staatsbibliothek-berlin.de/dc/746882726.ocr.zip"/>
    <x v="1"/>
  </r>
  <r>
    <s v="Der junge Handwerker und Künstler; Anleitung zur Herstellung nützlicher Gegenstände aus Papier, Pappe, Holz, Gips, Metall ; sowie zum Photographieren ; mit 580 Text-Abbildungen und 5 Tafeln"/>
    <s v="Freyer, Carl"/>
    <s v="Kinder- und Jugendbücher; Historische Drucke"/>
    <s v="Spamer"/>
    <s v="monograph; text"/>
    <s v="PPN745599184"/>
    <s v="PPN557511828"/>
    <s v="http://resolver.staatsbibliothek-berlin.de/SBB0000D6F900000000"/>
    <x v="1"/>
    <s v="1894"/>
    <s v="WegehauptDigital"/>
    <s v="Leipzig"/>
    <s v="https://content.staatsbibliothek-berlin.de/dc/745599184.ocr.zip"/>
    <x v="1"/>
  </r>
  <r>
    <s v="Das neueste und einfachste Kochbuch für Mädchen und angehende Hausfrauen bürgerlichen Standes, denen es an Gelegenheit zum mündlichen Unterrichte in der Kochkunst fehlt"/>
    <m/>
    <s v="Kinder- und Jugendbücher; Historische Drucke"/>
    <s v="Müller; Polz"/>
    <s v="monograph; text"/>
    <s v="PPN767436563"/>
    <s v="PPN561082766"/>
    <s v="http://resolver.staatsbibliothek-berlin.de/SBB0000F38400000000"/>
    <x v="1"/>
    <s v="1842"/>
    <s v="WegehauptDigital"/>
    <s v="Leipzig; Leipzig"/>
    <s v="empty"/>
    <x v="0"/>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x v="1"/>
    <s v="1912"/>
    <s v="WegehauptDigital"/>
    <s v="Stuttgart"/>
    <s v="https://content.staatsbibliothek-berlin.de/dc/745117406.ocr.zip"/>
    <x v="1"/>
  </r>
  <r>
    <s v="Zonengemälde; Naturgeschichte und Völkerkunde vollständig in Wort und Bild. Bearbeitet von Traugott Bromme. mit 40. colorirten Tafeln"/>
    <s v="Bromme, Traugott"/>
    <s v="Kinder- und Jugendbücher; Historische Drucke"/>
    <s v="Schmidt &amp; Spring"/>
    <s v="monograph; text"/>
    <s v="PPN74993512X"/>
    <s v="PPN315994789"/>
    <s v="http://resolver.staatsbibliothek-berlin.de/SBB0000E1AD00000000"/>
    <x v="1"/>
    <s v="1846"/>
    <s v="WegehauptDigital"/>
    <s v="Stuttgart"/>
    <s v="empty"/>
    <x v="0"/>
  </r>
  <r>
    <s v="Der junge Pappkünstler; eine Anleitung für kleine und grosse Knaben zur Herstellung von allerlei leichten und nützlichen Arbeiten aus Papier und Pappe"/>
    <s v="Gast, Gustav"/>
    <s v="Kinder- und Jugendbücher; Historische Drucke"/>
    <s v="Union Dt. Verl.-Ges."/>
    <s v="monograph; text"/>
    <s v="PPN745134661"/>
    <s v="PPN311336418"/>
    <s v="http://resolver.staatsbibliothek-berlin.de/SBB0000D5D000000000"/>
    <x v="1"/>
    <s v="1900"/>
    <s v="WegehauptDigital"/>
    <s v="Stuttgart [u.a.]"/>
    <s v="https://content.staatsbibliothek-berlin.de/dc/745134661.ocr.zip"/>
    <x v="1"/>
  </r>
  <r>
    <s v="The ocean and its inhabitants"/>
    <m/>
    <s v="Kinder- und Jugendbücher; Historische Drucke"/>
    <s v="Darton &amp; Clark"/>
    <s v="monograph; text"/>
    <s v="PPN749791764"/>
    <s v="PPN280004516"/>
    <s v="http://resolver.staatsbibliothek-berlin.de/SBB0000E0C600000000"/>
    <x v="3"/>
    <s v="1850"/>
    <s v="WegehauptDigital"/>
    <s v="London"/>
    <s v="https://content.staatsbibliothek-berlin.de/dc/749791764.ocr.zip"/>
    <x v="1"/>
  </r>
  <r>
    <s v="China, das Land und seine Bewohner"/>
    <s v="Allanson, John; Gerstäcker, Friedrich"/>
    <s v="Kinder- und Jugendbücher"/>
    <m/>
    <s v="monograph; text"/>
    <s v="PPN770948545"/>
    <s v="PPN55798162X"/>
    <s v="http://resolver.staatsbibliothek-berlin.de/SBB000109F900000000"/>
    <x v="1"/>
    <s v="1850"/>
    <s v="WegehauptDigital"/>
    <s v="[S.l.]"/>
    <s v="https://content.staatsbibliothek-berlin.de/dc/770948545.ocr.zip"/>
    <x v="1"/>
  </r>
  <r>
    <s v="Naturhistorisches Bilder-Büchlein; Ein Weihnachtsgeschenk für wißbegierige Kinder. Mit vielen ausgemahlten Kupfern"/>
    <s v="Vogel, G.; Bescheerer, W."/>
    <s v="Kinder- und Jugendbücher; Historische Drucke"/>
    <s v="Stein"/>
    <s v="monograph; text"/>
    <s v="PPN757444229"/>
    <s v="PPN549094997"/>
    <s v="http://resolver.staatsbibliothek-berlin.de/SBB0000EDA100000000"/>
    <x v="1"/>
    <s v="1819"/>
    <s v="WegehauptDigital"/>
    <s v="Nürnberg"/>
    <s v="empty"/>
    <x v="0"/>
  </r>
  <r>
    <s v="Entdeckungsreisen im Wald und auf der Heide; mit seinen lieben jungen Freunden und Freundinnen unternommen"/>
    <s v="Wagner, Hermann"/>
    <s v="Kinder- und Jugendbücher"/>
    <s v="Spamer"/>
    <s v="monograph; text"/>
    <s v="PPN74387983X"/>
    <s v="PPN578787148"/>
    <s v="http://resolver.staatsbibliothek-berlin.de/SBB0000D37900000000"/>
    <x v="1"/>
    <s v="1887"/>
    <s v="WegehauptDigital"/>
    <s v="Berlin; Leipzig"/>
    <s v="https://content.staatsbibliothek-berlin.de/dc/74387983X.ocr.zip"/>
    <x v="1"/>
  </r>
  <r>
    <s v="Der Gewerbefleiß; ein belehrendes Bilderbuch für artige Kinder"/>
    <s v="Dietrich, Ewald"/>
    <s v="Kinder- und Jugendbücher; Historische Drucke"/>
    <s v="Fechner"/>
    <s v="monograph; text"/>
    <s v="PPN769745482"/>
    <s v="PPN653896557"/>
    <s v="http://resolver.staatsbibliothek-berlin.de/SBB0000FA2A00000000"/>
    <x v="1"/>
    <s v="1860"/>
    <s v="WegehauptDigital"/>
    <s v="Guben"/>
    <s v="https://content.staatsbibliothek-berlin.de/dc/769745482.ocr.zip"/>
    <x v="1"/>
  </r>
  <r>
    <s v="Les Arts et métiers ou les curieux secrets"/>
    <s v="Labouche, Alexandre"/>
    <s v="Kinder- und Jugendbücher; Historische Drucke"/>
    <s v="Mame"/>
    <s v="monograph; text"/>
    <s v="PPN744086582"/>
    <s v="PPN561576823"/>
    <s v="http://resolver.staatsbibliothek-berlin.de/SBB0000D55800000000"/>
    <x v="0"/>
    <s v="1878"/>
    <s v="WegehauptDigital"/>
    <s v="Tours"/>
    <s v="https://content.staatsbibliothek-berlin.de/dc/744086582.ocr.zip"/>
    <x v="1"/>
  </r>
  <r>
    <s v="Sammlung neuer Muster von Papparbeiten, dargestellt in Abbildungen derselben und ihrer Netze; nebst speciellen Anleitungen, die als Nachträge zum Papparbeiter zu betrachten sind"/>
    <s v="Blasche, Bernhard Heinrich"/>
    <s v="Kinder- und Jugendbücher"/>
    <s v="In der Buchhandl. der Erziehungsanstalt"/>
    <s v="monograph; text"/>
    <s v="PPN770591795"/>
    <s v="PPN352794658"/>
    <s v="http://resolver.staatsbibliothek-berlin.de/SBB0001059E00000000"/>
    <x v="1"/>
    <s v="1809"/>
    <s v="WegehauptDigital"/>
    <s v="Schnepfenthal"/>
    <s v="empty"/>
    <x v="0"/>
  </r>
  <r>
    <s v="Naturgeschichte für die Jugend; mit 120 in Kupfer gestochenen Abbildungen"/>
    <s v="Jerrer, Georg Ludwig"/>
    <s v="Kinder- und Jugendbücher; Historische Drucke"/>
    <s v="Campe"/>
    <s v="monograph; text"/>
    <s v="PPN769003206"/>
    <s v="PPN566820749"/>
    <s v="http://resolver.staatsbibliothek-berlin.de/SBB0000F7EE00000000"/>
    <x v="1"/>
    <s v="1833"/>
    <s v="WegehauptDigital"/>
    <s v="Nürnberg"/>
    <s v="empty"/>
    <x v="0"/>
  </r>
  <r>
    <s v="Das Süßwasser-Aquarium; eine Anleitung zur Herstellung und Pflege desselben ; mit 1 Titelbild und 61 in den Text gedruckten Holzschnitten"/>
    <s v="Hermes, Otto; Roßmäßler, Emil Adolf"/>
    <s v="Kinder- und Jugendbücher; Historische Drucke"/>
    <s v="Mendelssohn"/>
    <s v="monograph; text"/>
    <s v="PPN742584763"/>
    <s v="PPN016510631"/>
    <s v="http://resolver.staatsbibliothek-berlin.de/SBB0000D25B00000000"/>
    <x v="1"/>
    <s v="1880"/>
    <s v="WegehauptDigital"/>
    <s v="Leipzig"/>
    <s v="https://content.staatsbibliothek-berlin.de/dc/742584763.ocr.zip"/>
    <x v="1"/>
  </r>
  <r>
    <s v="Berge's kleines Schmetterlingsbuch für Knaben und Anfänger"/>
    <s v="Rebel, H.; Berge, Friedrich"/>
    <s v="Kinder- und Jugendbücher"/>
    <s v="Schweizerbart"/>
    <s v="monograph; text"/>
    <s v="PPN743967801"/>
    <s v="PPN548404372"/>
    <s v="http://resolver.staatsbibliothek-berlin.de/SBB0000D4C200000000"/>
    <x v="1"/>
    <s v="1911"/>
    <s v="WegehauptDigital"/>
    <s v="Stuttgart"/>
    <s v="https://content.staatsbibliothek-berlin.de/dc/743967801.ocr.zip"/>
    <x v="1"/>
  </r>
  <r>
    <s v="Elementarbuch der Insektenkunde vorzüglich der Käfer; nebst einer Anweis. d. Insekten zu erkennen... ; ein Geschenk für kl. Insektensammler"/>
    <s v="Malinowsky, ..."/>
    <s v="Kinder- und Jugendbücher; Historische Drucke"/>
    <s v="Basse"/>
    <s v="monograph; text"/>
    <s v="PPN756641462"/>
    <s v="PPN311580076"/>
    <s v="http://resolver.staatsbibliothek-berlin.de/SBB0000EB7B00000000"/>
    <x v="1"/>
    <s v="1816"/>
    <s v="WegehauptDigital"/>
    <s v="Quedlinburg"/>
    <s v="empty"/>
    <x v="0"/>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x v="1"/>
    <s v="1868"/>
    <s v="WegehauptDigital"/>
    <s v="Leipzig"/>
    <s v="https://content.staatsbibliothek-berlin.de/dc/745236499.ocr.zip"/>
    <x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x v="1"/>
    <s v="1909"/>
    <s v="WegehauptDigital"/>
    <s v="Berlin"/>
    <s v="https://content.staatsbibliothek-berlin.de/dc/744905877.ocr.zip"/>
    <x v="1"/>
  </r>
  <r>
    <s v="Reise von Bern über die Gemmi und den Simplon nach den Borromäischen Inseln; für die Jugend beschrieben/  von Friedrich Meisner"/>
    <s v="Meisner, Friedrich"/>
    <s v="Kinder- und Jugendbücher"/>
    <s v="Burgdorfer"/>
    <s v="monograph; text"/>
    <s v="PPN771066953"/>
    <s v="PPN566902621"/>
    <s v="http://resolver.staatsbibliothek-berlin.de/SBB00010AC500000000"/>
    <x v="1"/>
    <s v="1825"/>
    <s v="WegehauptDigital"/>
    <s v="Bern"/>
    <s v="empty"/>
    <x v="0"/>
  </r>
  <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Schubert, H. H."/>
    <s v="Kinder- und Jugendbücher; Historische Drucke"/>
    <s v="Schreiber &amp; Schill"/>
    <s v="monograph; text"/>
    <s v="PPN750043059"/>
    <s v="PPN568828046"/>
    <s v="http://resolver.staatsbibliothek-berlin.de/SBB0000E1EF00000000"/>
    <x v="1"/>
    <s v="1854"/>
    <s v="WegehauptDigital"/>
    <s v="Eßlingen; Stuttgart"/>
    <s v="https://content.staatsbibliothek-berlin.de/dc/750043059.ocr.zip"/>
    <x v="1"/>
  </r>
  <r>
    <s v="300 geographische Charaden; Worträthsel und Räthselfragen zur Belehrung und Unterhaltung für die reifere Jugend"/>
    <s v="Hoffmann, Franz"/>
    <s v="Kinder- und Jugendbücher; Historische Drucke"/>
    <s v="Hallberger"/>
    <s v="monograph; text"/>
    <s v="PPN767435338"/>
    <s v="PPN559639236"/>
    <s v="http://resolver.staatsbibliothek-berlin.de/SBB0000F37F00000000"/>
    <x v="1"/>
    <s v="1850"/>
    <s v="WegehauptDigital"/>
    <s v="Stuttgart"/>
    <s v="https://content.staatsbibliothek-berlin.de/dc/767435338.ocr.zip"/>
    <x v="1"/>
  </r>
  <r>
    <s v="Die reinste Quelle jugendlicher Freuden, oder 300 Spiele zur Ausbildung des Geistes, Kräftigung des Körpers und zur geselligen Erheiterung im Freien wie im Zimmer; theils gesammelt, theils selbst bearbeitet und durch 37 Abbildungen erläutert von J. A. L. Werner, Leutnant ..."/>
    <s v="Werner, Johann Adolf Ludwig"/>
    <s v="Kinder- und Jugendbücher; Historische Drucke"/>
    <s v="Arnold"/>
    <s v="monograph; text"/>
    <s v="PPN766629139"/>
    <s v="PPN332965953"/>
    <s v="http://resolver.staatsbibliothek-berlin.de/SBB0000F01D00000000"/>
    <x v="1"/>
    <s v="1836"/>
    <s v="WegehauptDigital"/>
    <s v="Dresden; Leipzig"/>
    <s v="empty"/>
    <x v="0"/>
  </r>
  <r>
    <s v="Liebhaber-Photographie; mit 67 Abb."/>
    <s v="Lehnert, Georg"/>
    <s v="Kinder- und Jugendbücher; Historische Drucke"/>
    <s v="Union Dt. Verl.-Ges."/>
    <s v="monograph; text"/>
    <s v="PPN744084539"/>
    <s v="PPN530062879"/>
    <s v="http://resolver.staatsbibliothek-berlin.de/SBB0000D54F00000000"/>
    <x v="1"/>
    <s v="1899"/>
    <s v="WegehauptDigital"/>
    <s v="Stuttgart [u.a.]"/>
    <s v="https://content.staatsbibliothek-berlin.de/dc/744084539.ocr.zip"/>
    <x v="1"/>
  </r>
  <r>
    <s v="Aus Schlesiens Tier- und Pflanzenleben; aus dem Buche der Natur ; mit 16 Abb."/>
    <s v="Matzker, Paul"/>
    <s v="Kinder- und Jugendbücher; Historische Drucke"/>
    <s v="Görlich"/>
    <s v="monograph; text"/>
    <s v="PPN74388017X"/>
    <s v="PPN421545046"/>
    <s v="http://resolver.staatsbibliothek-berlin.de/SBB0000D37B00000000"/>
    <x v="1"/>
    <s v="1912"/>
    <s v="WegehauptDigital"/>
    <s v="Breslau"/>
    <s v="https://content.staatsbibliothek-berlin.de/dc/74388017X.ocr.zip"/>
    <x v="1"/>
  </r>
  <r>
    <s v="Pleasant Pages for young people; a book of instruction and amusement on the infant school system"/>
    <s v="Prout Newcombe, S."/>
    <s v="Kinder- und Jugendbücher; Historische Drucke"/>
    <s v="Houlston"/>
    <s v="monograph; text"/>
    <s v="PPN745446493"/>
    <s v="PPN571529275"/>
    <s v="http://resolver.staatsbibliothek-berlin.de/SBB0000D6BB00000000"/>
    <x v="3"/>
    <s v="1876"/>
    <s v="WegehauptDigital"/>
    <s v="London"/>
    <s v="https://content.staatsbibliothek-berlin.de/dc/745446493.ocr.zip"/>
    <x v="1"/>
  </r>
  <r>
    <s v="Wilde Thiere; nach den Beobachtungen und Erzählungen von Naturforschern und Reisenden beschrieben"/>
    <s v="Brandt, Eduard"/>
    <s v="Kinder- und Jugendbücher"/>
    <s v="Chelius"/>
    <s v="monograph; text"/>
    <s v="PPN770572731"/>
    <s v="PPN446462837"/>
    <s v="http://resolver.staatsbibliothek-berlin.de/SBB0001056E00000000"/>
    <x v="1"/>
    <s v="1860"/>
    <s v="WegehauptDigital"/>
    <s v="Stuttgart"/>
    <s v="https://content.staatsbibliothek-berlin.de/dc/770572731.ocr.zip"/>
    <x v="1"/>
  </r>
  <r>
    <s v="Guido und Minona oder Unterhaltungen zweier Freunde mit ihren Kindern"/>
    <s v="Kerndörffer, Heinrich August"/>
    <s v="Kinder- und Jugendbücher; Historische Drucke"/>
    <s v="Magazin für Industrie und Literatur"/>
    <s v="monograph; text"/>
    <s v="PPN750596007"/>
    <s v="PPN560666381"/>
    <s v="http://resolver.staatsbibliothek-berlin.de/SBB0000E32300000000"/>
    <x v="1"/>
    <s v="1827"/>
    <s v="WegehauptDigital"/>
    <s v="Leipzig"/>
    <s v="empty"/>
    <x v="0"/>
  </r>
  <r>
    <s v="Die Heide"/>
    <s v="Wagner, Wiegand"/>
    <s v="Kinder- und Jugendbücher"/>
    <s v="Quelle &amp; Meyer"/>
    <s v="monograph; text"/>
    <s v="PPN743960939"/>
    <s v="PPN408026197"/>
    <s v="http://resolver.staatsbibliothek-berlin.de/SBB0000D4B000000000"/>
    <x v="1"/>
    <s v="1909"/>
    <s v="WegehauptDigital"/>
    <s v="Leipzig"/>
    <s v="https://content.staatsbibliothek-berlin.de/dc/743960939.ocr.zip"/>
    <x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x v="1"/>
    <s v="1875"/>
    <s v="WegehauptDigital"/>
    <s v="Leipzig"/>
    <s v="https://content.staatsbibliothek-berlin.de/dc/745237118.ocr.zip"/>
    <x v="1"/>
  </r>
  <r>
    <s v="Aus dem Tierleben"/>
    <s v="Felter, ...; Kirchner, J.; Weir, Harrison"/>
    <s v="Kinder- und Jugendbücher; Historische Drucke"/>
    <s v="Verl. des Tractathauses, Rodemeyer"/>
    <s v="monograph; text"/>
    <s v="PPN743864425"/>
    <s v="PPN278465692"/>
    <s v="http://resolver.staatsbibliothek-berlin.de/SBB0000D36100000000"/>
    <x v="1"/>
    <s v="1890"/>
    <s v="WegehauptDigital"/>
    <s v="Bremen"/>
    <s v="https://content.staatsbibliothek-berlin.de/dc/743864425.ocr.zip"/>
    <x v="1"/>
  </r>
  <r>
    <s v="Der junge Experimentier-Künstler; Versuche mit der Elektrizität"/>
    <s v="Günther, Hanns"/>
    <s v="Kinder- und Jugendbücher"/>
    <s v="Nister"/>
    <s v="monograph; text"/>
    <s v="PPN741709619"/>
    <s v="PPN558968651"/>
    <s v="http://resolver.staatsbibliothek-berlin.de/SBB0000D04F00000000"/>
    <x v="1"/>
    <s v="1912"/>
    <s v="WegehauptDigital"/>
    <s v="Nürnberg"/>
    <s v="https://content.staatsbibliothek-berlin.de/dc/741709619.ocr.zip"/>
    <x v="1"/>
  </r>
  <r>
    <s v="Voyages de Chardin en Perse et autres lieux de l'Orient"/>
    <s v="Breton, J. B. J.; Campe, Joachim Heinrich"/>
    <s v="Kinder- und Jugendbücher"/>
    <s v="Dufour"/>
    <s v="volume; text"/>
    <s v="PPN770947891"/>
    <s v="PPN550407367"/>
    <s v="http://resolver.staatsbibliothek-berlin.de/SBB000109F700010000"/>
    <x v="0"/>
    <s v="1804"/>
    <s v="WegehauptDigital"/>
    <s v="À Paris [usw.]"/>
    <s v="empty"/>
    <x v="0"/>
  </r>
  <r>
    <s v="Entwickelung des Erdballs und seiner Gesteinsformationen &lt;Geogenie&gt;"/>
    <s v="Ludwig, Rudolph"/>
    <s v="Kinder- und Jugendbücher"/>
    <s v="Spamer"/>
    <s v="volume; text"/>
    <s v="PPN742498557"/>
    <s v="PPN243627491"/>
    <s v="http://resolver.staatsbibliothek-berlin.de/SBB0000D1C000020000"/>
    <x v="1"/>
    <s v="1861"/>
    <s v="WegehauptDigital"/>
    <s v="Leipzig"/>
    <s v="https://content.staatsbibliothek-berlin.de/dc/742498557.ocr.zip"/>
    <x v="1"/>
  </r>
  <r>
    <s v="In den Werkstätten"/>
    <s v="Roth, Richard; Luckenbacher, Franz"/>
    <s v="Kinder- und Jugendbücher; Historische Drucke"/>
    <s v="Spamer"/>
    <s v="volume; text"/>
    <s v="PPN744073723"/>
    <s v="PPN566133814"/>
    <s v="http://resolver.staatsbibliothek-berlin.de/SBB0000D53B00010000"/>
    <x v="1"/>
    <s v="1879"/>
    <s v="WegehauptDigital"/>
    <s v="Leipzig"/>
    <s v="https://content.staatsbibliothek-berlin.de/dc/744073723.ocr.zip"/>
    <x v="1"/>
  </r>
  <r>
    <s v="Geschenk für meine Kinder, am Tage ihrer Verlobung oder Vollständiger Unterricht über die Erziehung der Jugend vom Keime an, bis in das mannbare Alter"/>
    <s v="Weinrauch, ..."/>
    <s v="Kinder- und Jugendbücher; Historische Drucke"/>
    <s v="Strauß"/>
    <s v="volume; text"/>
    <s v="PPN76633886X"/>
    <s v="PPN766277232"/>
    <s v="http://resolver.staatsbibliothek-berlin.de/SBB0000EEA000020000"/>
    <x v="1"/>
    <s v="1848"/>
    <s v="WegehauptDigital"/>
    <s v="Wien"/>
    <s v="empty"/>
    <x v="0"/>
  </r>
  <r>
    <s v="Vorlagen für den Spiel- und Bildungs-Baukasten für Kinder jedes Alters"/>
    <m/>
    <s v="Kinder- und Jugendbücher"/>
    <s v="Baukasten-Verl.]"/>
    <s v="volume; text"/>
    <s v="PPN746161743"/>
    <s v="PPN578777398"/>
    <s v="http://resolver.staatsbibliothek-berlin.de/SBB0000D81900020000"/>
    <x v="1"/>
    <s v="1890"/>
    <s v="WegehauptDigital"/>
    <s v="[Weimar"/>
    <s v="https://content.staatsbibliothek-berlin.de/dc/746161743.ocr.zip"/>
    <x v="1"/>
  </r>
  <r>
    <s v="Das Buch der Arbeit"/>
    <s v="Schwarzwäller, U.; Bergmann, Leo"/>
    <s v="Kinder- und Jugendbücher; Historische Drucke"/>
    <s v="Spamer"/>
    <s v="volume; text"/>
    <s v="PPN76673319X"/>
    <s v="PPN547994443"/>
    <s v="http://resolver.staatsbibliothek-berlin.de/SBB0000EB2200020000"/>
    <x v="1"/>
    <s v="1855"/>
    <s v="WegehauptDigital"/>
    <s v="Leipzig"/>
    <s v="https://content.staatsbibliothek-berlin.de/dc/76673319X.ocr.zip"/>
    <x v="1"/>
  </r>
  <r>
    <s v="Die Sammlung"/>
    <s v="Bonus, Arthur"/>
    <s v="Kinder- und Jugendbücher"/>
    <s v="Callwey"/>
    <s v="volume; text"/>
    <s v="PPN745593208"/>
    <s v="PPN069849811"/>
    <s v="http://resolver.staatsbibliothek-berlin.de/SBB0000D6ED00010000"/>
    <x v="1"/>
    <s v="1907"/>
    <s v="WegehauptDigital"/>
    <s v="München"/>
    <s v="https://content.staatsbibliothek-berlin.de/dc/745593208.ocr.zip"/>
    <x v="1"/>
  </r>
  <r>
    <s v="Das Wissenswürdigste für Kinder"/>
    <s v="Balzer, ..."/>
    <s v="Kinder- und Jugendbücher; Historische Drucke"/>
    <s v="Schall"/>
    <s v="volume; text"/>
    <s v="PPN768629136"/>
    <s v="PPN282317767"/>
    <s v="http://resolver.staatsbibliothek-berlin.de/SBB0000F70F00010000"/>
    <x v="1"/>
    <s v="1802"/>
    <s v="WegehauptDigital"/>
    <s v="Breslau"/>
    <s v="empty"/>
    <x v="0"/>
  </r>
  <r>
    <s v="Recueil de voyages intéressans pour l'instruction et l'amusement de la jeunesse"/>
    <s v="Campe, Joachim Heinrich"/>
    <s v="Kinder- und Jugendbücher"/>
    <s v="Streng"/>
    <s v="volume; text"/>
    <s v="PPN78053509X"/>
    <s v="PPN150473087"/>
    <s v="http://resolver.staatsbibliothek-berlin.de/SBB000153F100030000"/>
    <x v="1"/>
    <s v="1787"/>
    <s v="WegehauptDigital"/>
    <s v="A Francfort sur le Mein"/>
    <s v="empty"/>
    <x v="0"/>
  </r>
  <r>
    <s v="Die kleinen Freunde der Naturgeschichte"/>
    <s v="Hoepfner, Adolf Friedrich"/>
    <s v="Kinder- und Jugendbücher; Historische Drucke"/>
    <s v="Wittekindt"/>
    <s v="volume; text"/>
    <s v="PPN756401305"/>
    <s v="PPN559606176"/>
    <s v="http://resolver.staatsbibliothek-berlin.de/SBB0000EA6200020000"/>
    <x v="1"/>
    <s v="1805"/>
    <s v="WegehauptDigital"/>
    <s v="Eisenach"/>
    <s v="empty"/>
    <x v="0"/>
  </r>
  <r>
    <s v="Der algebraische Jugendfreund oder populäre Darstellung der Grundlehren der Algebra für Anfänger"/>
    <s v="Hoffmann, Joh. Jos. Ign."/>
    <s v="Kinder- und Jugendbücher"/>
    <s v="Kupferberg"/>
    <s v="volume; text"/>
    <s v="PPN746573162"/>
    <s v="PPN566344076"/>
    <s v="http://resolver.staatsbibliothek-berlin.de/SBB0000D83300010000"/>
    <x v="1"/>
    <s v="1825"/>
    <s v="WegehauptDigital"/>
    <s v="Mainz"/>
    <s v="empty"/>
    <x v="0"/>
  </r>
  <r>
    <s v="Die Feierstunde, ein Buch zur Unterhaltung und Belehrung für Jedermann, besonders auch für die zu bildende Jugend in Städten und auf dem Lande"/>
    <s v="Conrad, M."/>
    <s v="Kinder- und Jugendbücher"/>
    <s v="Verf.; Ramming"/>
    <s v="volume; text"/>
    <s v="PPN781535204"/>
    <s v="PPN553673432"/>
    <s v="http://resolver.staatsbibliothek-berlin.de/SBB000155DB00020000"/>
    <x v="1"/>
    <s v="1834"/>
    <s v="WegehauptDigital"/>
    <s v="Dresden; Dresden"/>
    <s v="empty"/>
    <x v="0"/>
  </r>
  <r>
    <s v="Naturwissenschaften"/>
    <s v="Kaehler, Ludwig August"/>
    <s v="Kinder- und Jugendbücher; Historische Drucke"/>
    <s v="Fleischer"/>
    <s v="volume; text"/>
    <s v="PPN751347027"/>
    <s v="PPN56057665X"/>
    <s v="http://resolver.staatsbibliothek-berlin.de/SBB0000E20400010000"/>
    <x v="1"/>
    <s v="1819"/>
    <s v="WegehauptDigital"/>
    <s v="Leipzig"/>
    <s v="empty"/>
    <x v="0"/>
  </r>
  <r>
    <s v="Vorlagen für den Spiel- und Bildungs-Baukasten für Kinder jedes Alters"/>
    <m/>
    <s v="Kinder- und Jugendbücher"/>
    <s v="Baukasten-Verl.]"/>
    <s v="volume; text"/>
    <s v="PPN746160828"/>
    <s v="PPN578777304"/>
    <s v="http://resolver.staatsbibliothek-berlin.de/SBB0000D81900010000"/>
    <x v="1"/>
    <s v="1890"/>
    <s v="WegehauptDigital"/>
    <s v="[Weimar"/>
    <s v="https://content.staatsbibliothek-berlin.de/dc/746160828.ocr.zip"/>
    <x v="1"/>
  </r>
  <r>
    <s v="Pinnock's catechism of mineralogy"/>
    <s v="Pinnock, William"/>
    <s v="Kinder- und Jugendbücher; Historische Drucke"/>
    <s v="Whittaker"/>
    <s v="volume; text"/>
    <s v="PPN768671787"/>
    <s v="PPN570983282"/>
    <s v="http://resolver.staatsbibliothek-berlin.de/SBB0000F6EC000A0000"/>
    <x v="3"/>
    <s v="1834"/>
    <s v="WegehauptDigital"/>
    <s v="London"/>
    <s v="empty"/>
    <x v="0"/>
  </r>
  <r>
    <s v="Der Bau und die Einrichtung der Schiffe"/>
    <s v="Richter, Theodor Friedrich Maximilian"/>
    <s v="Kinder- und Jugendbücher"/>
    <s v="Arnold"/>
    <s v="volume; text"/>
    <s v="PPN781544548"/>
    <s v="PPN229569897"/>
    <s v="http://resolver.staatsbibliothek-berlin.de/SBB000155E900020000"/>
    <x v="1"/>
    <s v="1850"/>
    <s v="WegehauptDigital"/>
    <s v="Leipzig"/>
    <s v="https://content.staatsbibliothek-berlin.de/dc/781544548.ocr.zip"/>
    <x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x v="1"/>
    <s v="1866"/>
    <s v="WegehauptDigital"/>
    <s v="Leipzig"/>
    <s v="https://content.staatsbibliothek-berlin.de/dc/741276127.ocr.zip"/>
    <x v="1"/>
  </r>
  <r>
    <s v="Allerhand Experimente aus dem Gebiete der Physik mit meist selbst gebauten Apparaten"/>
    <s v="Witting, E."/>
    <s v="Kinder- und Jugendbücher"/>
    <s v="Maier"/>
    <s v="volume; text"/>
    <s v="PPN746141319"/>
    <s v="PPN581949773"/>
    <s v="http://resolver.staatsbibliothek-berlin.de/SBB0000D7EF00010000"/>
    <x v="1"/>
    <s v="1913"/>
    <s v="WegehauptDigital"/>
    <s v="Ravensburg"/>
    <s v="https://content.staatsbibliothek-berlin.de/dc/746141319.ocr.zip"/>
    <x v="1"/>
  </r>
  <r>
    <s v="Pflanzenleben in Feld und Garten"/>
    <s v="Kriete, Fritz; Rabes, Otto; Buckley, Arabella B."/>
    <s v="Kinder- und Jugendbücher"/>
    <s v="Gesenius"/>
    <s v="volume; text"/>
    <s v="PPN743888081"/>
    <s v="PPN551160993"/>
    <s v="http://resolver.staatsbibliothek-berlin.de/SBB0000D38B00030000"/>
    <x v="1"/>
    <s v="1931"/>
    <s v="WegehauptDigital"/>
    <s v="Halle a. S."/>
    <s v="https://content.staatsbibliothek-berlin.de/dc/743888081.ocr.zip"/>
    <x v="1"/>
  </r>
  <r>
    <s v="A catechism of the geology, containing an account of the various changes which the surface of the earth has undergone, and the causes and effects of these changes"/>
    <s v="Pinnock, William"/>
    <s v="Kinder- und Jugendbücher; Historische Drucke"/>
    <s v="Whittaker"/>
    <s v="volume; text"/>
    <s v="PPN768672325"/>
    <s v="PPN570983355"/>
    <s v="http://resolver.staatsbibliothek-berlin.de/SBB0000F6EC000B0000"/>
    <x v="3"/>
    <s v="1835"/>
    <s v="WegehauptDigital"/>
    <s v="London"/>
    <s v="empty"/>
    <x v="0"/>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x v="1"/>
    <s v="1882"/>
    <s v="WegehauptDigital"/>
    <s v="Berlin; Leipzig"/>
    <s v="https://content.staatsbibliothek-berlin.de/dc/741277425.ocr.zip"/>
    <x v="1"/>
  </r>
  <r>
    <s v="physikalische Kinderfreund"/>
    <s v="Poppe, Johann Heinrich Moritz"/>
    <s v="Kinder- und Jugendbücher; Historische Drucke"/>
    <s v="Sommer"/>
    <s v="volume; text"/>
    <s v="PPN751007951"/>
    <s v="PPN571331297"/>
    <s v="http://resolver.staatsbibliothek-berlin.de/SBB0000E41700000000"/>
    <x v="1"/>
    <s v="1802"/>
    <s v="WegehauptDigital"/>
    <s v="Leipzig"/>
    <s v="empty"/>
    <x v="0"/>
  </r>
  <r>
    <s v="The new Children's encyclopædia"/>
    <s v="Mee, Arthur"/>
    <s v="Kinder- und Jugendbücher; Historische Drucke"/>
    <s v="Amalgamated Press"/>
    <s v="volume; text"/>
    <s v="PPN74526705X"/>
    <s v="PPN55071927X"/>
    <s v="http://resolver.staatsbibliothek-berlin.de/SBB0000D67D00010000"/>
    <x v="3"/>
    <s v="1910"/>
    <s v="WegehauptDigital"/>
    <s v="London"/>
    <s v="https://content.staatsbibliothek-berlin.de/dc/74526705X.ocr.zip"/>
    <x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x v="1"/>
    <s v="1882"/>
    <s v="WegehauptDigital"/>
    <s v="Berlin; Leipzig"/>
    <s v="https://content.staatsbibliothek-berlin.de/dc/740909118.ocr.zip"/>
    <x v="1"/>
  </r>
  <r>
    <s v="Botanik"/>
    <s v="Kißling, J.; Matthes, Franz"/>
    <s v="Kinder- und Jugendbücher"/>
    <s v="Weise"/>
    <s v="volume; text"/>
    <s v="PPN744075033"/>
    <s v="PPN566720116"/>
    <s v="http://resolver.staatsbibliothek-berlin.de/SBB0000D53A00020000"/>
    <x v="1"/>
    <s v="1894"/>
    <s v="WegehauptDigital"/>
    <s v="Stuttgart"/>
    <s v="https://content.staatsbibliothek-berlin.de/dc/744075033.ocr.zip"/>
    <x v="1"/>
  </r>
  <r>
    <s v="Kinder-Conversations-Lexikon"/>
    <s v="Weiß, Wilhelm"/>
    <s v="Kinder- und Jugendbücher"/>
    <s v="Lama"/>
    <s v="volume; text"/>
    <s v="PPN770451780"/>
    <s v="PPN770450520"/>
    <s v="http://resolver.staatsbibliothek-berlin.de/SBB0001048F00010000"/>
    <x v="1"/>
    <s v="1867"/>
    <s v="WegehauptDigital"/>
    <s v="Dillingen"/>
    <s v="https://content.staatsbibliothek-berlin.de/dc/770451780.ocr.zip"/>
    <x v="1"/>
  </r>
  <r>
    <s v="Geschenk für meine Kinder, am Tage ihrer Verlobung oder Vollständiger Unterricht über die Erziehung der Jugend vom Keime an, bis in das mannbare Alter"/>
    <s v="Weinrauch, ..."/>
    <s v="Kinder- und Jugendbücher; Historische Drucke"/>
    <s v="Strauß"/>
    <s v="volume; text"/>
    <s v="PPN766339440"/>
    <s v="PPN766277984"/>
    <s v="http://resolver.staatsbibliothek-berlin.de/SBB0000EEA000040000"/>
    <x v="1"/>
    <s v="1814"/>
    <s v="WegehauptDigital"/>
    <s v="Wien"/>
    <s v="empty"/>
    <x v="0"/>
  </r>
  <r>
    <s v="Histoire Des Chiens Célébres"/>
    <s v="Freville, Anne Franc̜ois Joachim"/>
    <s v="Kinder- und Jugendbücher; Historische Drucke"/>
    <s v="Louis"/>
    <s v="volume; text"/>
    <s v="PPN750211938"/>
    <s v="PPN282404287"/>
    <s v="http://resolver.staatsbibliothek-berlin.de/SBB0000E27400000000"/>
    <x v="0"/>
    <s v="1808"/>
    <s v="WegehauptDigital"/>
    <s v="Paris"/>
    <s v="empty"/>
    <x v="0"/>
  </r>
  <r>
    <s v="Colonies in Asia, Africa and Australia"/>
    <s v="Pinnock, William"/>
    <s v="Kinder- und Jugendbücher; Historische Drucke"/>
    <s v="Whittaker"/>
    <s v="volume; text"/>
    <s v="PPN768670306"/>
    <s v="PPN570983045"/>
    <s v="http://resolver.staatsbibliothek-berlin.de/SBB0000F6EC00050000"/>
    <x v="3"/>
    <s v="1830"/>
    <s v="WegehauptDigital"/>
    <s v="London"/>
    <s v="empty"/>
    <x v="0"/>
  </r>
  <r>
    <s v="Onkel Brisson's interessante Abend-Erzählungen im Kreise seiner Kinder in belehrenden Unterhaltungen über das Ausserordentliche in der Natur und Kunst"/>
    <s v="Clennell, I.; Brisson, ..."/>
    <s v="Kinder- und Jugendbücher"/>
    <s v="Herold &amp; Wahlstab"/>
    <s v="volume; text"/>
    <s v="PPN746885172"/>
    <s v="PPN308995287"/>
    <s v="http://resolver.staatsbibliothek-berlin.de/SBB0000DBDC00010000"/>
    <x v="1"/>
    <s v="1831"/>
    <s v="WegehauptDigital"/>
    <s v="Lüneburg"/>
    <s v="empty"/>
    <x v="0"/>
  </r>
  <r>
    <s v="die Vögel enhaltend; Mit 16 Schautafeln in 62 Abbildungen"/>
    <s v="Hennig, C."/>
    <s v="Kinder- und Jugendbücher; Historische Drucke"/>
    <s v="Hennig"/>
    <s v="volume; text"/>
    <s v="PPN76951362X"/>
    <s v="PPN498976424"/>
    <s v="http://resolver.staatsbibliothek-berlin.de/SBB0000F9A400010000"/>
    <x v="1"/>
    <s v="1839"/>
    <s v="WegehauptDigital"/>
    <s v="Berlin; Prag"/>
    <s v="empty"/>
    <x v="0"/>
  </r>
  <r>
    <s v="Geschenk für meine Kinder, am Tage ihrer Verlobung oder Vollständiger Unterricht über die Erziehung der Jugend vom Keime an, bis in das mannbare Alter"/>
    <s v="Weinrauch, ..."/>
    <s v="Kinder- und Jugendbücher; Historische Drucke"/>
    <s v="Strauß"/>
    <s v="volume; text"/>
    <s v="PPN766339858"/>
    <s v="PPN766278166"/>
    <s v="http://resolver.staatsbibliothek-berlin.de/SBB0000EEA000050000"/>
    <x v="1"/>
    <s v="1814"/>
    <s v="WegehauptDigital"/>
    <s v="Wien"/>
    <s v="empty"/>
    <x v="0"/>
  </r>
  <r>
    <s v="Die Natur und die Menschen"/>
    <s v="Löhr, Johann Andreas Christian"/>
    <s v="Kinder- und Jugendbücher; Historische Drucke"/>
    <s v="Fleischer"/>
    <s v="volume; text"/>
    <s v="PPN766351297"/>
    <s v="PPN235699128"/>
    <s v="http://resolver.staatsbibliothek-berlin.de/SBB0000EEB900010000"/>
    <x v="1"/>
    <s v="1803"/>
    <s v="WegehauptDigital"/>
    <s v="Leipzig"/>
    <s v="empty"/>
    <x v="0"/>
  </r>
  <r>
    <s v="Children's magazine"/>
    <s v="Mee, Arthur"/>
    <s v="Kinder- und Jugendbücher; Historische Drucke"/>
    <s v="Amalgamated Press"/>
    <s v="volume; text"/>
    <s v="PPN745595944"/>
    <s v="PPN550719660"/>
    <s v="http://resolver.staatsbibliothek-berlin.de/SBB0000D67D00060000"/>
    <x v="3"/>
    <s v="1912"/>
    <s v="WegehauptDigital"/>
    <s v="London"/>
    <s v="https://content.staatsbibliothek-berlin.de/dc/745595944.ocr.zip"/>
    <x v="1"/>
  </r>
  <r>
    <s v="Bilder und Scenen aus Amerika; nach vorzüglichen Reisebeschreibungen für die Jugend"/>
    <s v="Grube, A. W."/>
    <s v="Kinder- und Jugendbücher"/>
    <s v="Steinkopf"/>
    <s v="volume; text"/>
    <s v="PPN781817161"/>
    <s v="PPN558873456"/>
    <s v="http://resolver.staatsbibliothek-berlin.de/SBB0001565700040000"/>
    <x v="1"/>
    <s v="1860"/>
    <s v="WegehauptDigital"/>
    <s v="Stuttgart"/>
    <s v="https://content.staatsbibliothek-berlin.de/dc/781817161.ocr.zip"/>
    <x v="1"/>
  </r>
  <r>
    <s v="The new Children's encyclopædia"/>
    <s v="Mee, Arthur"/>
    <s v="Kinder- und Jugendbücher; Historische Drucke"/>
    <s v="Amalgamated Press"/>
    <s v="volume; text"/>
    <s v="PPN745280099"/>
    <s v="PPN550719369"/>
    <s v="http://resolver.staatsbibliothek-berlin.de/SBB0000D67D00020000"/>
    <x v="3"/>
    <s v="1910"/>
    <s v="WegehauptDigital"/>
    <s v="London"/>
    <s v="https://content.staatsbibliothek-berlin.de/dc/745280099.ocr.zip"/>
    <x v="1"/>
  </r>
  <r>
    <s v="Scotland"/>
    <s v="Pinnock, William"/>
    <s v="Kinder- und Jugendbücher; Historische Drucke"/>
    <s v="Whittaker"/>
    <s v="volume; text"/>
    <s v="PPN768667984"/>
    <s v="PPN57098288X"/>
    <s v="http://resolver.staatsbibliothek-berlin.de/SBB0000F6EC00020000"/>
    <x v="3"/>
    <s v="1834"/>
    <s v="WegehauptDigital"/>
    <s v="London"/>
    <s v="empty"/>
    <x v="0"/>
  </r>
  <r>
    <s v="Schienen, Weichen, Kreuzungen, Brücken, Tunnels etc.; ein Beitrag zur Förderung der Handfertigkeit in der Familie"/>
    <s v="Konwiczka, Hans"/>
    <s v="Kinder- und Jugendbücher"/>
    <s v="Beyer"/>
    <s v="volume; text"/>
    <s v="PPN745732917"/>
    <s v="PPN562125108"/>
    <s v="http://resolver.staatsbibliothek-berlin.de/SBB0000D74500010000"/>
    <x v="1"/>
    <s v="1909"/>
    <s v="WegehauptDigital"/>
    <s v="Leipzig"/>
    <s v="https://content.staatsbibliothek-berlin.de/dc/745732917.ocr.zip"/>
    <x v="1"/>
  </r>
  <r>
    <s v="A catechism of the first principles of natural history"/>
    <s v="Pinnock, William"/>
    <s v="Kinder- und Jugendbücher; Historische Drucke"/>
    <s v="Whittaker"/>
    <s v="volume; text"/>
    <s v="PPN768670632"/>
    <s v="PPN570983126"/>
    <s v="http://resolver.staatsbibliothek-berlin.de/SBB0000F6EC00060000"/>
    <x v="3"/>
    <s v="1834"/>
    <s v="WegehauptDigital"/>
    <s v="London"/>
    <s v="empty"/>
    <x v="0"/>
  </r>
  <r>
    <s v="Die Lehre vom Bau und der Zusammensetzung der festen Erdrinde &lt;Geognosie&gt;"/>
    <s v="Ludwig, Rudolph"/>
    <s v="Kinder- und Jugendbücher"/>
    <s v="Spamer"/>
    <s v="volume; text"/>
    <s v="PPN74249716X"/>
    <s v="PPN243627378"/>
    <s v="http://resolver.staatsbibliothek-berlin.de/SBB0000D1C000010000"/>
    <x v="1"/>
    <s v="1861"/>
    <s v="WegehauptDigital"/>
    <s v="Leipzig"/>
    <s v="https://content.staatsbibliothek-berlin.de/dc/74249716X.ocr.zip"/>
    <x v="1"/>
  </r>
  <r>
    <s v="Poissons"/>
    <s v="Blanchard, Pierre; Buffon, Georges-Louis Le Clerc"/>
    <s v="Kinder- und Jugendbücher; Historische Drucke"/>
    <s v="Belin-Leprieur"/>
    <s v="volume; text"/>
    <s v="PPN756349524"/>
    <s v="PPN550411526"/>
    <s v="http://resolver.staatsbibliothek-berlin.de/SBB0000EA5A00010000"/>
    <x v="0"/>
    <s v="1835"/>
    <s v="WegehauptDigital"/>
    <s v="Paris"/>
    <s v="empty"/>
    <x v="0"/>
  </r>
  <r>
    <s v="Bilder und Scenen aus Afrika; nach vorzüglichen Reisebeschreibungen für die Jugend"/>
    <s v="Grube, A.W."/>
    <s v="Kinder- und Jugendbücher"/>
    <s v="Steinkopf"/>
    <s v="volume; text"/>
    <s v="PPN781814782"/>
    <s v="PPN558872212"/>
    <s v="http://resolver.staatsbibliothek-berlin.de/SBB0001565700020000"/>
    <x v="1"/>
    <s v="1854"/>
    <s v="WegehauptDigital"/>
    <s v="Stuttgart"/>
    <s v="https://content.staatsbibliothek-berlin.de/dc/781814782.ocr.zip"/>
    <x v="1"/>
  </r>
  <r>
    <s v="Natural history reader"/>
    <s v="Wood, J. G."/>
    <s v="Kinder- und Jugendbücher"/>
    <s v="Isbister"/>
    <s v="volume; text"/>
    <s v="PPN742563820"/>
    <s v="PPN581780418"/>
    <s v="http://resolver.staatsbibliothek-berlin.de/SBB0000D21C00010000"/>
    <x v="3"/>
    <s v="1882"/>
    <s v="WegehauptDigital"/>
    <s v="London"/>
    <s v="https://content.staatsbibliothek-berlin.de/dc/742563820.ocr.zip"/>
    <x v="1"/>
  </r>
  <r>
    <s v="Aus dem Leben unserer Vögel"/>
    <s v="Kriete, Fritz; Rabes, Otto; Buckley, Arabella B."/>
    <s v="Kinder- und Jugendbücher"/>
    <s v="Gesenius"/>
    <s v="volume; text"/>
    <s v="PPN743889533"/>
    <s v="PPN549849874"/>
    <s v="http://resolver.staatsbibliothek-berlin.de/SBB0000D38B00050000"/>
    <x v="1"/>
    <s v="1911"/>
    <s v="WegehauptDigital"/>
    <s v="Halle a. S."/>
    <s v="https://content.staatsbibliothek-berlin.de/dc/743889533.ocr.zip"/>
    <x v="1"/>
  </r>
  <r>
    <s v="Umfassend die Flora der ersten Jahreshälfte"/>
    <s v="Bley, Franz"/>
    <s v="Kinder- und Jugendbücher"/>
    <m/>
    <s v="volume; text"/>
    <s v="PPN74396473X"/>
    <s v="PPN445868325"/>
    <s v="http://resolver.staatsbibliothek-berlin.de/SBB0000D4B800010000"/>
    <x v="1"/>
    <s v="1897"/>
    <s v="WegehauptDigital"/>
    <m/>
    <s v="https://content.staatsbibliothek-berlin.de/dc/74396473X.ocr.zip"/>
    <x v="1"/>
  </r>
  <r>
    <s v="Umfassend die Flora der zweiten Jahreshälfte"/>
    <s v="Bley, Franz"/>
    <s v="Kinder- und Jugendbücher"/>
    <m/>
    <s v="volume; text"/>
    <s v="PPN74396568X"/>
    <s v="PPN445868333"/>
    <s v="http://resolver.staatsbibliothek-berlin.de/SBB0000D4B800020000"/>
    <x v="1"/>
    <s v="1898"/>
    <s v="WegehauptDigital"/>
    <m/>
    <s v="https://content.staatsbibliothek-berlin.de/dc/74396568X.ocr.zip"/>
    <x v="1"/>
  </r>
  <r>
    <s v="Die Völker der Erde, ihr Leben, ihre Sitten und Gebräuche"/>
    <s v="Hoffmann, Karl Friedrich Vollrath"/>
    <s v="Kinder- und Jugendbücher"/>
    <s v="Hoffmann"/>
    <s v="volume; text"/>
    <s v="PPN781284406"/>
    <s v="PPN24108038X"/>
    <s v="http://resolver.staatsbibliothek-berlin.de/SBB0001555E00010000"/>
    <x v="1"/>
    <s v="1840"/>
    <s v="WegehauptDigital"/>
    <s v="Stuttgart"/>
    <s v="empty"/>
    <x v="0"/>
  </r>
  <r>
    <s v="J. Staub's Bilderwerk zum Anschauungsunterricht für jüngere Kinder"/>
    <s v="Staub, J."/>
    <s v="Kinder- und Jugendbücher"/>
    <s v="Staub &amp; Köchli"/>
    <s v="volume; text"/>
    <s v="PPN746196067"/>
    <s v="PPN282307427"/>
    <s v="http://resolver.staatsbibliothek-berlin.de/SBB0000D82B00010000"/>
    <x v="1"/>
    <s v="1880"/>
    <s v="WegehauptDigital"/>
    <s v="Zürich [u.a.]"/>
    <s v="https://content.staatsbibliothek-berlin.de/dc/746196067.ocr.zip"/>
    <x v="1"/>
  </r>
  <r>
    <s v="Catechism of horticulture"/>
    <s v="Pinnock, William"/>
    <s v="Kinder- und Jugendbücher; Historische Drucke"/>
    <s v="Whittaker"/>
    <s v="volume; text"/>
    <s v="PPN768671299"/>
    <s v="PPN570983193"/>
    <s v="http://resolver.staatsbibliothek-berlin.de/SBB0000F6EC00080000"/>
    <x v="3"/>
    <s v="1830"/>
    <s v="WegehauptDigital"/>
    <s v="London"/>
    <s v="empty"/>
    <x v="0"/>
  </r>
  <r>
    <s v="Kupfersammlung zur Funk'schen Naturgeschichte"/>
    <m/>
    <s v="Kinder- und Jugendbücher; Historische Drucke"/>
    <s v="In der Schulbuchhandlung"/>
    <s v="volume; text"/>
    <s v="PPN766738523"/>
    <s v="PPN563030151"/>
    <s v="http://resolver.staatsbibliothek-berlin.de/SBB0000EB7200010000"/>
    <x v="1"/>
    <s v="1795"/>
    <s v="WegehauptDigital"/>
    <s v="Braunschweig"/>
    <s v="empty"/>
    <x v="0"/>
  </r>
  <r>
    <s v="Das Buch der Arbeit"/>
    <s v="Bergmann, Leo"/>
    <s v="Kinder- und Jugendbücher; Historische Drucke"/>
    <s v="Spamer"/>
    <s v="volume; text"/>
    <s v="PPN766732835"/>
    <s v="PPN547994168"/>
    <s v="http://resolver.staatsbibliothek-berlin.de/SBB0000EB2200010000"/>
    <x v="1"/>
    <s v="1854"/>
    <s v="WegehauptDigital"/>
    <s v="Leipzig"/>
    <s v="https://content.staatsbibliothek-berlin.de/dc/766732835.ocr.zip"/>
    <x v="1"/>
  </r>
  <r>
    <s v="Die Fahrten und Abenteuer des Lieutenant Ferdinand von Wrangel auf der Reise von Petersburg nach der Nordostküste von Sibirien; für die Jugend und ihre Freunde"/>
    <s v="Becker, Gottfried Wilhelm"/>
    <s v="Kinder- und Jugendbücher"/>
    <s v="Hinrich"/>
    <s v="volume; text"/>
    <s v="PPN781542049"/>
    <s v="PPN303274808"/>
    <s v="http://resolver.staatsbibliothek-berlin.de/SBB00010A2000010000"/>
    <x v="1"/>
    <s v="1841"/>
    <s v="WegehauptDigital"/>
    <s v="Leipzig"/>
    <s v="empty"/>
    <x v="0"/>
  </r>
  <r>
    <s v="Die kleinen Freunde der Naturgeschichte"/>
    <s v="Hoepfner, Adolf Friedrich"/>
    <s v="Kinder- und Jugendbücher; Historische Drucke"/>
    <s v="Wittekindt"/>
    <s v="volume; text"/>
    <s v="PPN756606640"/>
    <s v="PPN559605927"/>
    <s v="http://resolver.staatsbibliothek-berlin.de/SBB0000EA6200040000"/>
    <x v="1"/>
    <s v="1802"/>
    <s v="WegehauptDigital"/>
    <s v="Eisenach"/>
    <s v="empty"/>
    <x v="0"/>
  </r>
  <r>
    <s v="Colonies in Europe and America"/>
    <s v="Pinnock, William"/>
    <s v="Kinder- und Jugendbücher; Historische Drucke"/>
    <s v="Whittaker"/>
    <s v="volume; text"/>
    <s v="PPN768670004"/>
    <s v="PPN570982979"/>
    <s v="http://resolver.staatsbibliothek-berlin.de/SBB0000F6EC00040000"/>
    <x v="3"/>
    <s v="1830"/>
    <s v="WegehauptDigital"/>
    <s v="London"/>
    <s v="empty"/>
    <x v="0"/>
  </r>
  <r>
    <s v="Minor morals"/>
    <s v="Smith, Charlotte"/>
    <s v="Kinder- und Jugendbücher"/>
    <s v="Newman"/>
    <s v="volume; text"/>
    <s v="PPN746669232"/>
    <s v="PPN282309829"/>
    <s v="http://resolver.staatsbibliothek-berlin.de/SBB0000DB8A00020000"/>
    <x v="3"/>
    <s v="1816"/>
    <s v="WegehauptDigital"/>
    <s v="London"/>
    <s v="empty"/>
    <x v="0"/>
  </r>
  <r>
    <s v="Bäume und Sträucher"/>
    <s v="Kriete, Fritz; Rabes, Otto; Buckley, Arabella B."/>
    <s v="Kinder- und Jugendbücher"/>
    <s v="Gesenius"/>
    <s v="volume; text"/>
    <s v="PPN743946618"/>
    <s v="PPN549845429"/>
    <s v="http://resolver.staatsbibliothek-berlin.de/SBB0000D38B00060000"/>
    <x v="1"/>
    <s v="1911"/>
    <s v="WegehauptDigital"/>
    <s v="Halle a. S."/>
    <s v="https://content.staatsbibliothek-berlin.de/dc/743946618.ocr.zip"/>
    <x v="1"/>
  </r>
  <r>
    <s v="Handbuch der Naturgeschichte"/>
    <s v="Stein, Christian Gottfrried Daniel"/>
    <s v="Kinder- und Jugendbücher; Historische Drucke"/>
    <s v="Hinrich"/>
    <s v="volume; text"/>
    <s v="PPN746335768"/>
    <s v="PPN34187146X"/>
    <s v="http://resolver.staatsbibliothek-berlin.de/SBB0000D8C600010000"/>
    <x v="1"/>
    <s v="1820"/>
    <s v="WegehauptDigital"/>
    <s v="Leipzig"/>
    <s v="empty"/>
    <x v="0"/>
  </r>
  <r>
    <s v="A-K"/>
    <s v="Kraft, Friedrich Karl; Müller, Cornelius"/>
    <s v="Kinder- und Jugendbücher; Historische Drucke"/>
    <s v="Herold"/>
    <s v="volume; text"/>
    <s v="PPN768208866"/>
    <s v="PPN521896576"/>
    <s v="http://resolver.staatsbibliothek-berlin.de/SBB0000F5A500010000"/>
    <x v="1"/>
    <s v="1853"/>
    <s v="WegehauptDigital"/>
    <s v="Hamburg"/>
    <s v="https://content.staatsbibliothek-berlin.de/dc/768208866.ocr.zip"/>
    <x v="1"/>
  </r>
  <r>
    <s v="Von den Eigenschaften der irdischen Körper und von den Naturbegebenheiten auf Erden; mit zwanzig Kupfertafeln"/>
    <s v="Wünsch, Christian Ernst"/>
    <s v="Kinder- und Jugendbücher; Historische Drucke; VD18 digital"/>
    <s v="Breitkopf"/>
    <s v="volume; text"/>
    <s v="PPN746633580"/>
    <s v="PPN143072250"/>
    <s v="http://resolver.staatsbibliothek-berlin.de/SBB0000DB7800020000"/>
    <x v="1"/>
    <s v="1794"/>
    <s v="WegehauptDigital; VD18 digital"/>
    <s v="Leipzig"/>
    <s v="empty"/>
    <x v="0"/>
  </r>
  <r>
    <s v="Joh. Amos Comenii Orbis sensualium pictus; Quvadrilingvis Emendatus ; Hoc est: Omnium fundamentalium in mundo Rerum, &amp; vitâ Actionum, Pictura &amp; Nomenclatura, Germanica, Latina, Italica, &amp; Gallica ; Cum Titulorum Indicibus atque Vocabulorum Dictionariolis"/>
    <s v="Cramer, Matthias; Comenius, Johann Amos"/>
    <s v="Kinder- und Jugendbücher; Historische Drucke; VD18 digital"/>
    <s v="Endterus"/>
    <s v="monograph; text"/>
    <s v="PPN770159389"/>
    <s v="PPN323178189"/>
    <s v="http://resolver.staatsbibliothek-berlin.de/SBB0001033D00000000"/>
    <x v="8"/>
    <s v="1707"/>
    <s v="WegehauptDigital; VD18 digital"/>
    <s v="Noribergae"/>
    <s v="https://content.staatsbibliothek-berlin.de/dc/770159389.ocr.zip"/>
    <x v="1"/>
  </r>
  <r>
    <s v="Naturgeschichte für Kinder; Mit 14 Kupfertafeln"/>
    <s v="Raff, Georg Christian"/>
    <s v="Kinder- und Jugendbücher; Historische Drucke; VD18 digital"/>
    <s v="Balz und Schramm"/>
    <s v="monograph; text"/>
    <s v="PPN751261254"/>
    <s v="PPN320393836"/>
    <s v="http://resolver.staatsbibliothek-berlin.de/SBB0000E52E00000000"/>
    <x v="1"/>
    <s v="1788"/>
    <s v="WegehauptDigital; VD18 digital"/>
    <s v="Tübingen"/>
    <s v="empty"/>
    <x v="0"/>
  </r>
  <r>
    <s v="M. Georg Christian Raff, ausserordentlichen Lehrers der Geschichte und Geographie auf dem Liceum zu Göttingen Geographie für Kinder zum Gebrauch auf Schulen"/>
    <s v="Raff, Georg Christian"/>
    <s v="Kinder- und Jugendbücher; VD18 digital"/>
    <s v="Dieterich"/>
    <s v="monograph; text"/>
    <s v="PPN770913504"/>
    <s v="PPN196313260"/>
    <s v="http://resolver.staatsbibliothek-berlin.de/SBB0001082B00000000"/>
    <x v="1"/>
    <s v="1780"/>
    <s v="WegehauptDigital; VD18 digital"/>
    <s v="Göttingen"/>
    <s v="empty"/>
    <x v="0"/>
  </r>
  <r>
    <s v="Coup D'Oeil Sur Le Tableau De La Nature; A L'Usage Des Enfans"/>
    <m/>
    <s v="Kinder- und Jugendbücher; Historische Drucke; VD18 digital"/>
    <s v="Lorenz &amp; Schouler"/>
    <s v="monograph; text"/>
    <s v="PPN751515108"/>
    <s v="PPN555361101"/>
    <s v="http://resolver.staatsbibliothek-berlin.de/SBB0000E5B500000000"/>
    <x v="0"/>
    <s v="1796"/>
    <s v="WegehauptDigital; VD18 digital"/>
    <s v="Strasbourg"/>
    <s v="empty"/>
    <x v="0"/>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s v="Schulbuchhandlung"/>
    <s v="monograph; text"/>
    <s v="PPN812334108"/>
    <s v="PPN56277291X"/>
    <s v="http://resolver.staatsbibliothek-berlin.de/SBB0001884400000000"/>
    <x v="1"/>
    <s v="1800"/>
    <s v="VD18 digital; WegehauptDigital"/>
    <s v="Braunschweig"/>
    <s v="empty"/>
    <x v="0"/>
  </r>
  <r>
    <s v="Operis Elementaris Pars Quarta"/>
    <s v="Basedow, Johann Bernhard"/>
    <s v="Kinder- und Jugendbücher; Historische Drucke; VD18 digital"/>
    <s v="Heybruch"/>
    <s v="volume; text"/>
    <s v="PPN768547296"/>
    <s v="PPN153874465"/>
    <s v="http://resolver.staatsbibliothek-berlin.de/SBB0000F6AE00040000"/>
    <x v="6"/>
    <s v="1774"/>
    <s v="WegehauptDigital; VD18 digital"/>
    <s v="Dessaviae; Dessaviae"/>
    <s v="empty"/>
    <x v="0"/>
  </r>
  <r>
    <s v="Operis Elementaris Pars Tertia"/>
    <s v="Basedow, Johann Bernhard"/>
    <s v="Kinder- und Jugendbücher; Historische Drucke; VD18 digital"/>
    <m/>
    <s v="volume; text"/>
    <s v="PPN768545951"/>
    <s v="PPN153874449"/>
    <s v="http://resolver.staatsbibliothek-berlin.de/SBB0000F6AE00030000"/>
    <x v="6"/>
    <s v="1774"/>
    <s v="WegehauptDigital; VD18 digital"/>
    <s v="Dessaviae"/>
    <s v="empty"/>
    <x v="0"/>
  </r>
  <r>
    <s v="Operis Elementaris Pars Prima"/>
    <s v="Basedow, Johann Bernhard"/>
    <s v="Kinder- und Jugendbücher; Historische Drucke; VD18 digital"/>
    <s v="Selbstverl.; Crusius"/>
    <s v="volume; text"/>
    <s v="PPN768541816"/>
    <s v="PPN153874406"/>
    <s v="http://resolver.staatsbibliothek-berlin.de/SBB0000F6AE00010000"/>
    <x v="6"/>
    <s v="1774"/>
    <s v="WegehauptDigital; VD18 digital"/>
    <s v="Dessaviae; Lipsiae"/>
    <s v="empty"/>
    <x v="0"/>
  </r>
  <r>
    <s v="Operis Elementaris Pars Secunda"/>
    <s v="Basedow, Johann Bernhard"/>
    <s v="Kinder- und Jugendbücher; Historische Drucke; VD18 digital"/>
    <m/>
    <s v="volume; text"/>
    <s v="PPN768545188"/>
    <s v="PPN153874422"/>
    <s v="http://resolver.staatsbibliothek-berlin.de/SBB0000F6AE00020000"/>
    <x v="6"/>
    <s v="1774"/>
    <s v="WegehauptDigital; VD18 digital"/>
    <s v="Dessaviae"/>
    <s v="empty"/>
    <x v="0"/>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s v="Spranger"/>
    <s v="monograph; text"/>
    <s v="PPN810780038"/>
    <s v="PPN549980377"/>
    <s v="http://resolver.staatsbibliothek-berlin.de/SBB0001880C00000000"/>
    <x v="1"/>
    <s v="1800"/>
    <s v="VD18 digital; WegehauptDigital"/>
    <s v="Berlin"/>
    <s v="empty"/>
    <x v="0"/>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m/>
    <s v="monograph; text"/>
    <s v="PPN803783248"/>
    <s v="PPN571683045"/>
    <s v="http://resolver.staatsbibliothek-berlin.de/SBB0001793400000000"/>
    <x v="1"/>
    <s v="1780"/>
    <s v="VD18 digital; WegehauptDigital"/>
    <s v="Frankfurt; Leipzig"/>
    <s v="empty"/>
    <x v="0"/>
  </r>
  <r>
    <s v="Tägliches Handbuch für die Jugend"/>
    <s v="Trapp, Ernst Christian"/>
    <s v="Historische Drucke; Kinder- und Jugendbücher; VD18 digital"/>
    <s v="Bohn"/>
    <s v="monograph; text"/>
    <s v="PPN82240737X"/>
    <s v="PPN075322099"/>
    <s v="http://resolver.staatsbibliothek-berlin.de/SBB000199FB00000000"/>
    <x v="1"/>
    <s v="1784"/>
    <s v="VD18 digital; WegehauptDigital"/>
    <s v="Hamburg"/>
    <s v="empty"/>
    <x v="0"/>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s v="Gleditsch"/>
    <s v="monograph; text"/>
    <s v="PPN805590390"/>
    <s v="PPN279311354"/>
    <s v="http://resolver.staatsbibliothek-berlin.de/SBB00017A9500000000"/>
    <x v="1"/>
    <s v="1735"/>
    <s v="VD18 digital; WegehauptDigital"/>
    <s v="Leipzig"/>
    <s v="empty"/>
    <x v="0"/>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m/>
    <s v="monograph; text"/>
    <s v="PPN770090877"/>
    <s v="PPN44766011X"/>
    <s v="http://resolver.staatsbibliothek-berlin.de/SBB000102BD00000000"/>
    <x v="1"/>
    <s v="1780"/>
    <s v="WegehauptDigital; VD18 digital"/>
    <s v="[S.l.]"/>
    <s v="empty"/>
    <x v="0"/>
  </r>
  <r>
    <s v="Kurz verfasste Kinder-Geographie; in acht und vierzig Lectionen eingetheilet, und mit den benöthigten Charten versehen"/>
    <s v="Dorn, Sebastian; Lenglet DuFresnoy, Nicolas"/>
    <s v="Historische Drucke; Kinder- und Jugendbücher; Geschichte / Ethnographie / Geographie; VD18 digital"/>
    <s v="Monath"/>
    <s v="monograph; text"/>
    <s v="PPN811154831"/>
    <s v="PPN278946038"/>
    <s v="http://resolver.staatsbibliothek-berlin.de/SBB0001882600000000"/>
    <x v="1"/>
    <s v="1746"/>
    <s v="VD18 digital; WegehauptDigital"/>
    <s v="Nürnberg"/>
    <s v="empty"/>
    <x v="0"/>
  </r>
  <r>
    <s v="Children's magazine"/>
    <s v="Mee, Arthur"/>
    <s v="Kinder- und Jugendbücher; Historische Drucke"/>
    <s v="Amalgamated Press"/>
    <s v="volume; text"/>
    <s v="PPN745593933"/>
    <s v="PPN550719458"/>
    <s v="http://resolver.staatsbibliothek-berlin.de/SBB0000D67D00030000"/>
    <x v="3"/>
    <s v="1911"/>
    <s v="WegehauptDigital"/>
    <s v="London"/>
    <s v="https://content.staatsbibliothek-berlin.de/dc/745593933.ocr.zip"/>
    <x v="1"/>
  </r>
  <r>
    <s v="Zoologie"/>
    <s v="Kißling, J.; Matthes, Franz"/>
    <s v="Kinder- und Jugendbücher"/>
    <s v="Weise"/>
    <s v="volume; text"/>
    <s v="PPN744073804"/>
    <s v="PPN566720043"/>
    <s v="http://resolver.staatsbibliothek-berlin.de/SBB0000D53A00010000"/>
    <x v="1"/>
    <s v="1893"/>
    <s v="WegehauptDigital"/>
    <s v="Stuttgart"/>
    <s v="https://content.staatsbibliothek-berlin.de/dc/744073804.ocr.zip"/>
    <x v="1"/>
  </r>
  <r>
    <s v="Recueil de voyages intéressans pour l'instruction et l'amusement de la jeunesse"/>
    <s v="Campe, Joachim Heinrich"/>
    <s v="Kinder- und Jugendbücher"/>
    <s v="Streng"/>
    <s v="volume; text"/>
    <s v="PPN780538315"/>
    <s v="PPN150473109"/>
    <s v="http://resolver.staatsbibliothek-berlin.de/SBB000153F100060000"/>
    <x v="0"/>
    <s v="1789"/>
    <s v="WegehauptDigital"/>
    <s v="A Francfort sur le Mein"/>
    <s v="empty"/>
    <x v="0"/>
  </r>
  <r>
    <s v="Children's magazine"/>
    <s v="Mee, Arthur"/>
    <s v="Kinder- und Jugendbücher; Historische Drucke"/>
    <s v="Amalgamated Press"/>
    <s v="volume; text"/>
    <s v="PPN745594883"/>
    <s v="PPN550719547"/>
    <s v="http://resolver.staatsbibliothek-berlin.de/SBB0000D67D00040000"/>
    <x v="3"/>
    <s v="1912"/>
    <s v="WegehauptDigital"/>
    <s v="London"/>
    <s v="https://content.staatsbibliothek-berlin.de/dc/745594883.ocr.zip"/>
    <x v="1"/>
  </r>
  <r>
    <s v="July to december"/>
    <m/>
    <s v="Kinder- und Jugendbücher; Historische Drucke"/>
    <s v="Nelson"/>
    <s v="volume; text"/>
    <s v="PPN743676130"/>
    <s v="PPN582161126"/>
    <s v="http://resolver.staatsbibliothek-berlin.de/SBB0000D31000010000"/>
    <x v="3"/>
    <s v="1908"/>
    <s v="WegehauptDigital"/>
    <s v="[London u.a.]"/>
    <s v="https://content.staatsbibliothek-berlin.de/dc/743676130.ocr.zip"/>
    <x v="1"/>
  </r>
  <r>
    <s v="Das Meer mit seinen physischen und chemischen Eigenschaften"/>
    <s v="Richter, Theodor Friedrich Maximilian"/>
    <s v="Kinder- und Jugendbücher"/>
    <s v="Arnold"/>
    <s v="volume; text"/>
    <s v="PPN781543223"/>
    <s v="PPN229569870"/>
    <s v="http://resolver.staatsbibliothek-berlin.de/SBB000155E900010000"/>
    <x v="1"/>
    <s v="1850"/>
    <s v="WegehauptDigital"/>
    <s v="Leipzig"/>
    <s v="https://content.staatsbibliothek-berlin.de/dc/781543223.ocr.zip"/>
    <x v="1"/>
  </r>
  <r>
    <s v="I. Frühling. II. Sommer"/>
    <s v="Pflanz, Josef Anton"/>
    <s v="Kinder- und Jugendbücher; Historische Drucke"/>
    <s v="Hallberg"/>
    <s v="volume; text"/>
    <s v="PPN766737365"/>
    <s v="PPN766736482"/>
    <s v="http://resolver.staatsbibliothek-berlin.de/SBB0000F0D700010000"/>
    <x v="1"/>
    <s v="1850"/>
    <s v="WegehauptDigital"/>
    <s v="Stuttgart"/>
    <s v="https://content.staatsbibliothek-berlin.de/dc/766737365.ocr.zip"/>
    <x v="1"/>
  </r>
  <r>
    <s v="Geographisches Lehrbuch für die ersten Anfänger, oder die unterste Klasse"/>
    <s v="Semler, Johann Salomon; Schütz, Christian Gottfried"/>
    <s v="Kinder- und Jugendbücher"/>
    <s v="Gebauer"/>
    <s v="volume; text"/>
    <s v="PPN780595025"/>
    <s v="PPN227773616"/>
    <s v="http://resolver.staatsbibliothek-berlin.de/SBB0001546E00010000"/>
    <x v="1"/>
    <s v="1780"/>
    <s v="WegehauptDigital"/>
    <s v="Halle"/>
    <s v="empty"/>
    <x v="0"/>
  </r>
  <r>
    <s v="Onkel Brisson's interessante Abend-Erzählungen im Kreise seiner Kinder in belehrenden Unterhaltungen über das Ausserordentliche in der Natur und Kunst"/>
    <s v="Owen, S.; Brisson, ..."/>
    <s v="Kinder- und Jugendbücher"/>
    <s v="Herold &amp; Wahlstab"/>
    <s v="volume; text"/>
    <s v="PPN746886411"/>
    <s v="PPN538752165"/>
    <s v="http://resolver.staatsbibliothek-berlin.de/SBB0000DBDC00020000"/>
    <x v="1"/>
    <s v="1831"/>
    <s v="WegehauptDigital"/>
    <s v="Lüneburg"/>
    <s v="empty"/>
    <x v="0"/>
  </r>
  <r>
    <s v="Naturwissenschaften"/>
    <s v="Frenzel, ...; Drache, ...; Kaehler, Ludwig August"/>
    <s v="Kinder- und Jugendbücher; Historische Drucke"/>
    <s v="Fleischer"/>
    <s v="volume; text"/>
    <s v="PPN750063696"/>
    <s v="PPN560570384"/>
    <s v="http://resolver.staatsbibliothek-berlin.de/SBB0000E20500000000"/>
    <x v="1"/>
    <s v="1818"/>
    <s v="WegehauptDigital"/>
    <s v="Leipzig"/>
    <s v="empty"/>
    <x v="0"/>
  </r>
  <r>
    <s v="Recueil de voyages intéressans pour l'instruction et l'amusement de la jeunesse"/>
    <s v="Campe, Joachim Heinrich"/>
    <s v="Kinder- und Jugendbücher"/>
    <s v="Streng"/>
    <s v="volume; text"/>
    <s v="PPN780533607"/>
    <s v="PPN150473079"/>
    <s v="http://resolver.staatsbibliothek-berlin.de/SBB000153F100010000"/>
    <x v="0"/>
    <s v="1786"/>
    <s v="WegehauptDigital"/>
    <s v="A Francfort sur le Mein"/>
    <s v="empty"/>
    <x v="0"/>
  </r>
  <r>
    <s v="Bilder und Scenen aus Europa; nach vorzüglichen Reisebeschreibungen für die Jugend"/>
    <s v="Grube, A. W."/>
    <s v="Kinder- und Jugendbücher"/>
    <s v="Steinkopf"/>
    <s v="volume; text"/>
    <s v="PPN781816092"/>
    <s v="PPN558895751"/>
    <s v="http://resolver.staatsbibliothek-berlin.de/SBB0001565700030000"/>
    <x v="1"/>
    <s v="1854"/>
    <s v="WegehauptDigital"/>
    <s v="Stuttgart"/>
    <s v="https://content.staatsbibliothek-berlin.de/dc/781816092.ocr.zip"/>
    <x v="1"/>
  </r>
  <r>
    <s v="England &amp; Wales"/>
    <s v="Pinnock, William"/>
    <s v="Kinder- und Jugendbücher; Historische Drucke"/>
    <s v="Whittaker"/>
    <s v="volume; text"/>
    <s v="PPN768665132"/>
    <s v="PPN570982839"/>
    <s v="http://resolver.staatsbibliothek-berlin.de/SBB0000F6EC00010000"/>
    <x v="3"/>
    <s v="1834"/>
    <s v="WegehauptDigital"/>
    <s v="London"/>
    <s v="empty"/>
    <x v="0"/>
  </r>
  <r>
    <s v="Pinnock's catechism of the elements of botany"/>
    <s v="Pinnock, William"/>
    <s v="Kinder- und Jugendbücher; Historische Drucke"/>
    <s v="Whittaker"/>
    <s v="volume; text"/>
    <s v="PPN768671531"/>
    <s v="PPN57098324X"/>
    <s v="http://resolver.staatsbibliothek-berlin.de/SBB0000F6EC00090000"/>
    <x v="3"/>
    <s v="1834"/>
    <s v="WegehauptDigital"/>
    <s v="London"/>
    <s v="empty"/>
    <x v="0"/>
  </r>
  <r>
    <s v="Geschenk für meine Kinder, am Tage ihrer Verlobung oder Vollständiger Unterricht über die Erziehung der Jugend vom Keime an, bis in das mannbare Alter"/>
    <s v="Weinrauch, ..."/>
    <s v="Kinder- und Jugendbücher; Historische Drucke"/>
    <s v="Strauß"/>
    <s v="volume; text"/>
    <s v="PPN766338177"/>
    <s v="PPN766276414"/>
    <s v="http://resolver.staatsbibliothek-berlin.de/SBB0000EEA000010000"/>
    <x v="1"/>
    <s v="1814"/>
    <s v="WegehauptDigital"/>
    <s v="Wien"/>
    <s v="empty"/>
    <x v="0"/>
  </r>
  <r>
    <s v="Pinnock's catechism of anatomy ; for the instruction of youth in the first principles of that science"/>
    <s v="Pinnock, William"/>
    <s v="Kinder- und Jugendbücher; Historische Drucke"/>
    <s v="Whittaker"/>
    <s v="volume; text"/>
    <s v="PPN768672880"/>
    <s v="PPN570983428"/>
    <s v="http://resolver.staatsbibliothek-berlin.de/SBB0000F6EC000D0000"/>
    <x v="3"/>
    <s v="1835"/>
    <s v="WegehauptDigital"/>
    <s v="London"/>
    <s v="empty"/>
    <x v="0"/>
  </r>
  <r>
    <s v="A catechism of conchology; containing a pleasing and familiar description of the construction and classification of shells, according to the Linnæan system ; with examples of each class"/>
    <s v="Pinnock, William"/>
    <s v="Kinder- und Jugendbücher; Historische Drucke"/>
    <s v="Whittaker"/>
    <s v="volume; text"/>
    <s v="PPN768672635"/>
    <s v="PPN57098338X"/>
    <s v="http://resolver.staatsbibliothek-berlin.de/SBB0000F6EC000C0000"/>
    <x v="3"/>
    <s v="1840"/>
    <s v="WegehauptDigital"/>
    <s v="London"/>
    <s v="empty"/>
    <x v="0"/>
  </r>
  <r>
    <s v="Children's magazine"/>
    <s v="Mee, Arthur"/>
    <s v="Kinder- und Jugendbücher; Historische Drucke"/>
    <s v="Amalgamated Press"/>
    <s v="volume; text"/>
    <s v="PPN745595472"/>
    <s v="PPN55071961X"/>
    <s v="http://resolver.staatsbibliothek-berlin.de/SBB0000D67D00050000"/>
    <x v="3"/>
    <s v="1912"/>
    <s v="WegehauptDigital"/>
    <s v="London"/>
    <s v="https://content.staatsbibliothek-berlin.de/dc/745595472.ocr.zip"/>
    <x v="1"/>
  </r>
  <r>
    <s v="Recueil de voyages intéressans pour l'instruction et l'amusement de la jeunesse"/>
    <s v="Campe, Joachim Heinrich"/>
    <s v="Kinder- und Jugendbücher"/>
    <s v="Streng"/>
    <s v="volume; text"/>
    <s v="PPN780537629"/>
    <s v="PPN150473095"/>
    <s v="http://resolver.staatsbibliothek-berlin.de/SBB000153F100050000"/>
    <x v="0"/>
    <s v="1788"/>
    <s v="WegehauptDigital"/>
    <s v="A Francfort sur le Mein"/>
    <s v="empty"/>
    <x v="0"/>
  </r>
  <r>
    <s v="Die Feierstunde, ein Buch zur Unterhaltung und Belehrung für Jedermann, besonders auch für die zu bildende Jugend in Städten und auf dem Lande"/>
    <s v="Conrad, M."/>
    <s v="Kinder- und Jugendbücher"/>
    <s v="Verf.; Ramming"/>
    <s v="volume; text"/>
    <s v="PPN78153304X"/>
    <s v="PPN553670824"/>
    <s v="http://resolver.staatsbibliothek-berlin.de/SBB000155DB00010000"/>
    <x v="1"/>
    <s v="1834"/>
    <s v="WegehauptDigital"/>
    <s v="Dresden; Dresden"/>
    <s v="empty"/>
    <x v="0"/>
  </r>
  <r>
    <s v="Physik in Bildern"/>
    <s v="Teller, Eduard"/>
    <s v="Kinder- und Jugendbücher"/>
    <s v="Spamer"/>
    <s v="volume; text"/>
    <s v="PPN742544176"/>
    <s v="PPN742529940"/>
    <s v="http://resolver.staatsbibliothek-berlin.de/SBB0000D1F500020000"/>
    <x v="1"/>
    <s v="1878"/>
    <s v="WegehauptDigital"/>
    <s v="Leipzig"/>
    <s v="https://content.staatsbibliothek-berlin.de/dc/742544176.ocr.zip"/>
    <x v="1"/>
  </r>
  <r>
    <s v="Die kleinen Freunde der Naturgeschichte"/>
    <s v="Hoepfner, Adolf Friedrich"/>
    <s v="Kinder- und Jugendbücher; Historische Drucke"/>
    <s v="Wittekindt"/>
    <s v="volume; text"/>
    <s v="PPN756402417"/>
    <s v="PPN559612478"/>
    <s v="http://resolver.staatsbibliothek-berlin.de/SBB0000EA6200030000"/>
    <x v="1"/>
    <s v="1807"/>
    <s v="WegehauptDigital"/>
    <s v="Eisenach"/>
    <s v="empty"/>
    <x v="0"/>
  </r>
  <r>
    <s v="..., welche die Zoologie enthält"/>
    <s v="Schlez, Johann Ferdinand"/>
    <s v="Kinder- und Jugendbücher"/>
    <s v="Class"/>
    <s v="volume; text"/>
    <s v="PPN77017910X"/>
    <s v="PPN151484090"/>
    <s v="http://resolver.staatsbibliothek-berlin.de/SBB0001035A00010000"/>
    <x v="1"/>
    <s v="1824"/>
    <s v="WegehauptDigital"/>
    <s v="Heilbronn am Neckar [u.a.]"/>
    <s v="empty"/>
    <x v="0"/>
  </r>
  <r>
    <s v="Von den Himmelskörpern; mit neunzehn Kupfertafeln"/>
    <s v="Endner, Gustav Georg; Wünsch, Christian Ernst"/>
    <s v="Kinder- und Jugendbücher; Historische Drucke; VD18 digital"/>
    <s v="Breitkopf"/>
    <s v="volume; text"/>
    <s v="PPN746631480"/>
    <s v="PPN143072242"/>
    <s v="http://resolver.staatsbibliothek-berlin.de/SBB0000DB7800010000"/>
    <x v="1"/>
    <s v="1791"/>
    <s v="WegehauptDigital; VD18 digital"/>
    <s v="Leipzig"/>
    <s v="empty"/>
    <x v="0"/>
  </r>
  <r>
    <s v="Connoissances Les Plus Nécessaires Tirées De L'Étude De La Nature Et Des Arts Et Métiers; Destinées A La Jeuness Du Moyen Age"/>
    <s v="Simon, ...; Schweighäuser, Johann"/>
    <s v="Kinder- und Jugendbücher; VD18 digital; Historische Drucke"/>
    <s v="Thurneissen"/>
    <s v="monograph; text"/>
    <s v="PPN746887663"/>
    <s v="PPN574625763"/>
    <s v="http://resolver.staatsbibliothek-berlin.de/SBB0000DBDE00000000"/>
    <x v="0"/>
    <s v="1781"/>
    <s v="WegehauptDigital; VD18 digital"/>
    <s v="Basle"/>
    <s v="empty"/>
    <x v="0"/>
  </r>
  <r>
    <s v="In den Werkstätten"/>
    <s v="Roth, Richard; Luckenbacher, Franz"/>
    <s v="Kinder- und Jugendbücher; Historische Drucke"/>
    <s v="Spamer"/>
    <s v="volume; text"/>
    <s v="PPN744074843"/>
    <s v="PPN342327674"/>
    <s v="http://resolver.staatsbibliothek-berlin.de/SBB0000D53B00020000"/>
    <x v="1"/>
    <s v="1879"/>
    <s v="WegehauptDigital"/>
    <s v="Leipzig"/>
    <s v="https://content.staatsbibliothek-berlin.de/dc/744074843.ocr.zip"/>
    <x v="1"/>
  </r>
  <r>
    <s v="welcher das Pflanzenreich und Mineralreich enthält"/>
    <s v="Hochstetter, Ch. F.; Gebauer, Christian August"/>
    <s v="Kinder- und Jugendbücher; Historische Drucke"/>
    <s v="Mäcken"/>
    <s v="volume; text"/>
    <s v="PPN750695226"/>
    <s v="PPN557899087"/>
    <s v="http://resolver.staatsbibliothek-berlin.de/SBB0000E39D00000000"/>
    <x v="1"/>
    <s v="1833"/>
    <s v="WegehauptDigital"/>
    <s v="Reutlingen"/>
    <s v="empty"/>
    <x v="0"/>
  </r>
  <r>
    <s v="Die Natur und die Menschen"/>
    <s v="Löhr, Johann Andreas Christian"/>
    <s v="Kinder- und Jugendbücher; Historische Drucke"/>
    <s v="Fleischer"/>
    <s v="volume; text"/>
    <s v="PPN768626765"/>
    <s v="PPN240871294"/>
    <s v="http://resolver.staatsbibliothek-berlin.de/SBB0000EEB900020000"/>
    <x v="1"/>
    <s v="1803"/>
    <s v="WegehauptDigital"/>
    <s v="Leipzig"/>
    <s v="empty"/>
    <x v="0"/>
  </r>
  <r>
    <s v="Contenant ce qui regarde les dehors et l'intérieur de la terre"/>
    <s v="Le Bas, Jacques-Philippe; Boucher, ...; Pluche, Antoine"/>
    <s v="Kinder- und Jugendbücher; Historische Drucke"/>
    <s v="Knapen"/>
    <s v="volume; text"/>
    <s v="PPN768996163"/>
    <s v="PPN571288545"/>
    <s v="http://resolver.staatsbibliothek-berlin.de/SBB0000F7D600010000"/>
    <x v="0"/>
    <s v="1780"/>
    <s v="WegehauptDigital"/>
    <s v="Paris"/>
    <s v="empty"/>
    <x v="0"/>
  </r>
  <r>
    <s v="A catechism of agriculture; in which a pleasing and interesting account of the most approved methods of cultivating the earth has been attempted"/>
    <s v="Pinnock, William"/>
    <s v="Kinder- und Jugendbücher; Historische Drucke"/>
    <s v="Whittaker"/>
    <s v="volume; text"/>
    <s v="PPN768670977"/>
    <s v="PPN570983150"/>
    <s v="http://resolver.staatsbibliothek-berlin.de/SBB0000F6EC00070000"/>
    <x v="3"/>
    <s v="1839"/>
    <s v="WegehauptDigital"/>
    <s v="London"/>
    <s v="empty"/>
    <x v="0"/>
  </r>
  <r>
    <s v="Allerlei vom Leben der Pflanzen"/>
    <s v="Lichtenberger, Franz"/>
    <s v="Kinder- und Jugendbücher; Historische Drucke"/>
    <s v="Schaffstein"/>
    <s v="volume; text"/>
    <s v="PPN743703855"/>
    <s v="PPN565763636"/>
    <s v="http://resolver.staatsbibliothek-berlin.de/SBB0000D33D00010000"/>
    <x v="1"/>
    <s v="1908"/>
    <s v="WegehauptDigital"/>
    <s v="Köln a. Rh."/>
    <s v="https://content.staatsbibliothek-berlin.de/dc/743703855.ocr.zip"/>
    <x v="1"/>
  </r>
  <r>
    <s v="Beyträge zur Bildung des jungen Staatsbürgers; Ein Lesebuch für Österreichs Jugend"/>
    <s v="Schindler, J.; Chimani, Leopold"/>
    <s v="Kinder- und Jugendbücher; Historische Drucke"/>
    <s v="Verl.-Gewölbe der k.k. Schulbücher-Verschleiß-Administration"/>
    <s v="volume; text"/>
    <s v="PPN770923305"/>
    <s v="PPN282366504"/>
    <s v="http://resolver.staatsbibliothek-berlin.de/SBB0001099100010000"/>
    <x v="1"/>
    <s v="1819"/>
    <s v="WegehauptDigital"/>
    <s v="Wien"/>
    <s v="empty"/>
    <x v="0"/>
  </r>
  <r>
    <s v="III. Herbst. - IV. Winter"/>
    <s v="Pflanz, Josef Anton"/>
    <s v="Kinder- und Jugendbücher; Historische Drucke"/>
    <s v="Hallberg"/>
    <s v="volume; text"/>
    <s v="PPN766737594"/>
    <s v="PPN766736954"/>
    <s v="http://resolver.staatsbibliothek-berlin.de/SBB0000F0D700020000"/>
    <x v="1"/>
    <s v="1850"/>
    <s v="WegehauptDigital"/>
    <s v="Stuttgart"/>
    <s v="https://content.staatsbibliothek-berlin.de/dc/766737594.ocr.zip"/>
    <x v="1"/>
  </r>
  <r>
    <s v="Des Orbis Pictus zweite Abtheilung, oder unterhaltendes und belehrendes Lesebuch für die erwachseneren Knaben und Mädchen; Eine erklärende Beigabe zu den mit der ersten Abtheilung gelieferten Kupfertafeln"/>
    <s v="Müller, Adelbert; Comenius, Johann Amos"/>
    <s v="Kinder- und Jugendbücher; Historische Drucke"/>
    <s v="Endter"/>
    <s v="volume; text"/>
    <s v="PPN766622002"/>
    <s v="PPN28213932X"/>
    <s v="http://resolver.staatsbibliothek-berlin.de/SBB0000F00F00020000"/>
    <x v="1"/>
    <s v="1835"/>
    <s v="WegehauptDigital"/>
    <s v="Nürnberg"/>
    <s v="empty"/>
    <x v="0"/>
  </r>
  <r>
    <s v="Les récréations instructives"/>
    <s v="Delbrück, Jules"/>
    <s v="Kinder- und Jugendbücher"/>
    <s v="Bonhoure"/>
    <s v="volume; text"/>
    <s v="PPN771615655"/>
    <s v="PPN771615256"/>
    <s v="http://resolver.staatsbibliothek-berlin.de/SBB00012D9900010000"/>
    <x v="0"/>
    <s v="1860"/>
    <s v="WegehauptDigital"/>
    <s v="Paris"/>
    <s v="https://content.staatsbibliothek-berlin.de/dc/771615655.ocr.zip"/>
    <x v="1"/>
  </r>
  <r>
    <s v="Histoire Des Chiens Célébres"/>
    <s v="Freville, Anne Franc̜ois Joachim"/>
    <s v="Kinder- und Jugendbücher; Historische Drucke"/>
    <s v="Louis"/>
    <s v="volume; text"/>
    <s v="PPN750211571"/>
    <s v="PPN282404295"/>
    <s v="http://resolver.staatsbibliothek-berlin.de/SBB0000E27100000000"/>
    <x v="0"/>
    <s v="1808"/>
    <s v="WegehauptDigital"/>
    <s v="Paris"/>
    <s v="empty"/>
    <x v="0"/>
  </r>
  <r>
    <s v="Recueil de voyages intéressans pour l'instruction et l'amusement de la jeunesse"/>
    <s v="Campe, Joachim Heinrich"/>
    <s v="Kinder- und Jugendbücher"/>
    <s v="Streng"/>
    <s v="volume; text"/>
    <s v="PPN780539222"/>
    <s v="PPN150473117"/>
    <s v="http://resolver.staatsbibliothek-berlin.de/SBB000153F100070000"/>
    <x v="0"/>
    <s v="1790"/>
    <s v="WegehauptDigital"/>
    <s v="A Francfort sur le Mein"/>
    <s v="empty"/>
    <x v="0"/>
  </r>
  <r>
    <s v="Die kleinen Freunde der Naturgeschichte"/>
    <s v="Höpfner, Adolf Friedrich"/>
    <s v="Kinder- und Jugendbücher; Historische Drucke"/>
    <s v="Wittekindt"/>
    <s v="volume; text"/>
    <s v="PPN756360528"/>
    <s v="PPN559605994"/>
    <s v="http://resolver.staatsbibliothek-berlin.de/SBB0000EA6200010000"/>
    <x v="1"/>
    <s v="1803"/>
    <s v="WegehauptDigital"/>
    <s v="Eisenach"/>
    <s v="empty"/>
    <x v="0"/>
  </r>
  <r>
    <s v="Die fröhliche Reise nach Thüringen; Für die Jugend und ihre Freunde von *r [i. e. Gottfried Wilhelm Becker] ; Mit 2 Ansichten"/>
    <s v="Becker, Gottfried Wilhelm"/>
    <s v="Kinder- und Jugendbücher; Historische Drucke"/>
    <s v="Hinrichs"/>
    <s v="volume; text"/>
    <s v="PPN770969143"/>
    <s v="PPN188343601"/>
    <s v="http://resolver.staatsbibliothek-berlin.de/SBB00010A2100000000"/>
    <x v="1"/>
    <s v="1840"/>
    <s v="WegehauptDigital"/>
    <s v="Leipzig"/>
    <s v="empty"/>
    <x v="0"/>
  </r>
  <r>
    <s v="Geschenk für meine Kinder, am Tage ihrer Verlobung oder Vollständiger Unterricht über die Erziehung der Jugend vom Keime an, bis in das mannbare Alter"/>
    <s v="Weinrauch, ..."/>
    <s v="Kinder- und Jugendbücher; Historische Drucke"/>
    <s v="Strauß"/>
    <s v="volume; text"/>
    <s v="PPN766339068"/>
    <s v="PPN766277844"/>
    <s v="http://resolver.staatsbibliothek-berlin.de/SBB0000EEA000030000"/>
    <x v="1"/>
    <s v="1814"/>
    <s v="WegehauptDigital"/>
    <s v="Wien"/>
    <s v="empty"/>
    <x v="0"/>
  </r>
  <r>
    <s v="Des Orbis Pictus erste Abtheilung, oder unterhaltendes und belehrendes Bilderbuch für Kinder des zartern Alters"/>
    <s v="Müller, Adelbert; Geuder, ..."/>
    <s v="Kinder- und Jugendbücher; Historische Drucke"/>
    <s v="Endter"/>
    <s v="volume; text"/>
    <s v="PPN766621650"/>
    <s v="PPN282139311"/>
    <s v="http://resolver.staatsbibliothek-berlin.de/SBB0000F00F00010000"/>
    <x v="1"/>
    <s v="1835"/>
    <s v="WegehauptDigital"/>
    <s v="Nürnberg"/>
    <s v="empty"/>
    <x v="0"/>
  </r>
  <r>
    <s v="Bilder und Scenen aus Asien und Australien; nach vorzüglichen Reisebeschreibungen für die Jugend"/>
    <s v="Grube, A. W."/>
    <s v="Kinder- und Jugendbücher"/>
    <s v="Steinkopf"/>
    <s v="volume; text"/>
    <s v="PPN781813794"/>
    <s v="PPN558895611"/>
    <s v="http://resolver.staatsbibliothek-berlin.de/SBB0001565700010000"/>
    <x v="1"/>
    <s v="1860"/>
    <s v="WegehauptDigital"/>
    <s v="Stuttgart"/>
    <s v="https://content.staatsbibliothek-berlin.de/dc/781813794.ocr.zip"/>
    <x v="1"/>
  </r>
  <r>
    <s v="Naturstudien"/>
    <s v="Masius, Hermann"/>
    <s v="Kinder- und Jugendbücher; Historische Drucke"/>
    <s v="Brandstetter"/>
    <s v="volume; text"/>
    <s v="PPN756453194"/>
    <s v="PPN141051574"/>
    <s v="http://resolver.staatsbibliothek-berlin.de/SBB0000EAA400010000"/>
    <x v="1"/>
    <s v="1852"/>
    <s v="WegehauptDigital"/>
    <s v="Leipzig"/>
    <s v="https://content.staatsbibliothek-berlin.de/dc/756453194.ocr.zip"/>
    <x v="1"/>
  </r>
  <r>
    <s v="... welcher das Thierreich enthält."/>
    <s v="Hochstetter, Ch. F.; Gebauer, Christian August"/>
    <s v="Kinder- und Jugendbücher; Historische Drucke"/>
    <s v="Mäcken"/>
    <s v="volume; text"/>
    <s v="PPN750691107"/>
    <s v="PPN557899001"/>
    <s v="http://resolver.staatsbibliothek-berlin.de/SBB0000E39800000000"/>
    <x v="1"/>
    <s v="1833"/>
    <s v="WegehauptDigital"/>
    <s v="Reutlingen"/>
    <s v="empty"/>
    <x v="0"/>
  </r>
  <r>
    <s v="Handbuch der Naturgeschichte"/>
    <s v="Stein, Christian Gottfr. Dan."/>
    <s v="Kinder- und Jugendbücher"/>
    <s v="Hinrichs"/>
    <s v="volume; text"/>
    <s v="PPN769888623"/>
    <s v="PPN309093619"/>
    <s v="http://resolver.staatsbibliothek-berlin.de/SBB0000D8C600040000"/>
    <x v="1"/>
    <s v="1812"/>
    <s v="WegehauptDigital"/>
    <s v="Leipzig"/>
    <s v="empty"/>
    <x v="0"/>
  </r>
  <r>
    <s v="Emerson's erstes Rechnenbuch für Kinder; nach d. in d. vereinigt. Staaten von Nordamerika allgemein eingeführten Werkchen, zur Beförderung eines zweckmäß. Elementarunterrichts im Rechnen"/>
    <s v="Baßler, ...; Emerson, Frederick"/>
    <s v="Kinder- und Jugendbücher; Historische Drucke"/>
    <s v="Hartung"/>
    <s v="monograph; text"/>
    <s v="PPN757125913"/>
    <s v="PPN555946991"/>
    <s v="http://resolver.staatsbibliothek-berlin.de/SBB0000ECFB00000000"/>
    <x v="1"/>
    <s v="1844"/>
    <s v="WegehauptDigital"/>
    <s v="Leipzig"/>
    <s v="empty"/>
    <x v="0"/>
  </r>
  <r>
    <s v="Die Wunder des Glaspalastes; ein Festgeschenk für die Jugend"/>
    <s v="Vogel, Carl; Wieck, Friedrich Georg"/>
    <s v="Kinder- und Jugendbücher"/>
    <s v="Weber"/>
    <s v="monograph; text"/>
    <s v="PPN771013175"/>
    <s v="PPN350492328"/>
    <s v="http://resolver.staatsbibliothek-berlin.de/SBB00010A6100000000"/>
    <x v="1"/>
    <s v="1852"/>
    <s v="WegehauptDigital"/>
    <s v="Leipzig"/>
    <s v="https://content.staatsbibliothek-berlin.de/dc/771013175.ocr.zip"/>
    <x v="1"/>
  </r>
  <r>
    <s v="Joan. Amos. Comenii Orbis Pictus"/>
    <s v="Comenius, Johann Amos"/>
    <s v="Kinder- und Jugendbücher; Historische Drucke"/>
    <s v="Pospjšil"/>
    <s v="monograph; text"/>
    <s v="PPN768256461"/>
    <s v="PPN293180814"/>
    <s v="http://resolver.staatsbibliothek-berlin.de/SBB0000F5FE00000000"/>
    <x v="1"/>
    <s v="1833"/>
    <s v="WegehauptDigital"/>
    <s v="Hradec Králowé"/>
    <s v="empty"/>
    <x v="0"/>
  </r>
  <r>
    <s v="Häusliche Kleinkunst und Bastelarbeit in Wort und Bild; ein Beschäftigungsbuch für alle, die am eigenen Werk Freude haben, und die mit Selbstgeschaffenem erfreuen wollen"/>
    <s v="Pfeiffer, Hermann"/>
    <s v="Kinder- und Jugendbücher"/>
    <s v="Zieger"/>
    <s v="monograph; text"/>
    <s v="PPN745615910"/>
    <s v="PPN280165684"/>
    <s v="http://resolver.staatsbibliothek-berlin.de/SBB0000D72400000000"/>
    <x v="1"/>
    <s v="1911"/>
    <s v="WegehauptDigital"/>
    <s v="Leipzig"/>
    <s v="https://content.staatsbibliothek-berlin.de/dc/745615910.ocr.zip"/>
    <x v="1"/>
  </r>
  <r>
    <s v="Gefiederte Baukünstler; Charakterschilderungen aus der Vogelwelt : mit besonderer Berücksichtigung der Nestbauart der Vögel"/>
    <s v="Busch, Arnold; Wolf-Harnier, Eduard"/>
    <s v="Kinder- und Jugendbücher; Historische Drucke"/>
    <s v="Anton"/>
    <s v="monograph; text"/>
    <s v="PPN742422704"/>
    <s v="PPN581941616"/>
    <s v="http://resolver.staatsbibliothek-berlin.de/SBB0000D14B00000000"/>
    <x v="1"/>
    <s v="1910"/>
    <s v="WegehauptDigital"/>
    <s v="Leipzig [u.a.]"/>
    <s v="https://content.staatsbibliothek-berlin.de/dc/742422704.ocr.zip"/>
    <x v="1"/>
  </r>
  <r>
    <s v="Blicke in das Leben der Thiere oder Forschungen über die Thierseele"/>
    <s v="Jarisch, H. Anton"/>
    <s v="Kinder- und Jugendbücher"/>
    <s v="Sommer"/>
    <s v="monograph; text"/>
    <s v="PPN769906591"/>
    <s v="PPN48774876X"/>
    <s v="http://resolver.staatsbibliothek-berlin.de/SBB0001022000000000"/>
    <x v="1"/>
    <s v="1851"/>
    <s v="WegehauptDigital"/>
    <s v="Wien"/>
    <s v="https://content.staatsbibliothek-berlin.de/dc/769906591.ocr.zip"/>
    <x v="1"/>
  </r>
  <r>
    <s v="Elémens de la grammaire française"/>
    <s v="Lhomond, Charles François"/>
    <s v="Kinder- und Jugendbücher; Historische Drucke"/>
    <s v="Bossange, Masson et Besson"/>
    <s v="monograph; text"/>
    <s v="PPN770372163"/>
    <s v="PPN330072374"/>
    <s v="http://resolver.staatsbibliothek-berlin.de/SBB0001045D00000000"/>
    <x v="0"/>
    <s v="1807"/>
    <s v="WegehauptDigital"/>
    <s v="Paris"/>
    <s v="empty"/>
    <x v="0"/>
  </r>
  <r>
    <s v="Die Naturlehre als Hinleitung zur religiösen Naturbetrachtung; zum Gebrauche für Volksschulen"/>
    <s v="Raab, Friedrich Christian"/>
    <s v="Kinder- und Jugendbücher; Historische Drucke"/>
    <s v="Gläser"/>
    <s v="monograph; text"/>
    <s v="PPN77020127X"/>
    <s v="PPN230660851"/>
    <s v="http://resolver.staatsbibliothek-berlin.de/SBB0001039600000000"/>
    <x v="1"/>
    <s v="1839"/>
    <s v="WegehauptDigital"/>
    <s v="Gotha"/>
    <s v="empty"/>
    <x v="0"/>
  </r>
  <r>
    <s v="Neue Bilder-Geographie für die Jugend; nach der Congreß-Acte vom Jahre 1815, den letzten Friedensschlüssen und den neuesten Verträgen"/>
    <s v="Jerrer, Georg Ludwig"/>
    <s v="Kinder- und Jugendbücher"/>
    <s v="Campe"/>
    <s v="monograph; text"/>
    <s v="PPN781365732"/>
    <s v="PPN075316714"/>
    <s v="http://resolver.staatsbibliothek-berlin.de/SBB000155AA00000000"/>
    <x v="1"/>
    <s v="1819"/>
    <s v="WegehauptDigital"/>
    <s v="Nürnberg"/>
    <s v="empty"/>
    <x v="0"/>
  </r>
  <r>
    <s v="Handbüchlein zur angenehmen und nützlichen Beschäftigung für junge Damen, oder Encyclopädie der vorzüglichsten weiblichen Kunstarbeiten, namentlich des Zuschneidens und Nähens der Wäsche ... ; Mit 88 Abbildungen"/>
    <s v="Leidenfrost, Charlotte"/>
    <s v="Kinder- und Jugendbücher; Historische Drucke"/>
    <s v="Voigt"/>
    <s v="monograph; text"/>
    <s v="PPN766568067"/>
    <s v="PPN222319909"/>
    <s v="http://resolver.staatsbibliothek-berlin.de/SBB0000EFC800000000"/>
    <x v="1"/>
    <s v="1827"/>
    <s v="WegehauptDigital"/>
    <s v="Ilmenau"/>
    <s v="empty"/>
    <x v="0"/>
  </r>
  <r>
    <s v="Entdeckungsreisen in Feld und Flur; mit seinen lieben jungen Freunden und Freundinnen unternommen"/>
    <s v="Wagner, Hermann"/>
    <s v="Kinder- und Jugendbücher"/>
    <s v="Spamer"/>
    <s v="monograph; text"/>
    <s v="PPN742562468"/>
    <s v="PPN578782340"/>
    <s v="http://resolver.staatsbibliothek-berlin.de/SBB0000D21900000000"/>
    <x v="1"/>
    <s v="1863"/>
    <s v="WegehauptDigital"/>
    <s v="Leipzig"/>
    <s v="https://content.staatsbibliothek-berlin.de/dc/742562468.ocr.zip"/>
    <x v="1"/>
  </r>
  <r>
    <s v="Erzählungen über Gegenstände aus den drey Reichen der Natur; Ein belehrendes Bilderbuch"/>
    <s v="Horny, Konrad; Glatz, Jakob"/>
    <s v="Kinder- und Jugendbücher; Historische Drucke"/>
    <s v="Campe"/>
    <s v="monograph; text"/>
    <s v="PPN766733769"/>
    <s v="PPN150075766"/>
    <s v="http://resolver.staatsbibliothek-berlin.de/SBB0000F0C900000000"/>
    <x v="1"/>
    <s v="1811"/>
    <s v="WegehauptDigital"/>
    <s v="Hamburg"/>
    <s v="empty"/>
    <x v="0"/>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Rebau, Heinrich"/>
    <s v="Kinder- und Jugendbücher"/>
    <s v="Fleischhauer"/>
    <s v="monograph; text"/>
    <s v="PPN743948327"/>
    <s v="PPN557897459"/>
    <s v="http://resolver.staatsbibliothek-berlin.de/SBB0000D44A00000000"/>
    <x v="1"/>
    <s v="1877"/>
    <s v="WegehauptDigital"/>
    <s v="Reutlingen"/>
    <s v="https://content.staatsbibliothek-berlin.de/dc/743948327.ocr.zip"/>
    <x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x v="1"/>
    <s v="1890"/>
    <s v="WegehauptDigital"/>
    <s v="Stuttgart"/>
    <s v="https://content.staatsbibliothek-berlin.de/dc/741295784.ocr.zip"/>
    <x v="1"/>
  </r>
  <r>
    <s v="Joh. Amos Comenii Orbis sensualium pictus quadrilinguis; Hoc est: Omnium fundamentalium in mundo rerum et in vita actionum pictura et nomenclatura, Latina, Polonica, Gallica, et Germanica"/>
    <s v="Comenius, Johann Amos"/>
    <s v="Kinder- und Jugendbücher; Historische Drucke"/>
    <s v="Korn"/>
    <s v="monograph; text"/>
    <s v="PPN766239713"/>
    <s v="PPN55148831X"/>
    <s v="http://resolver.staatsbibliothek-berlin.de/SBB0000EE5200000000"/>
    <x v="9"/>
    <s v="1805"/>
    <s v="WegehauptDigital"/>
    <s v="Wroclaw"/>
    <s v="empty"/>
    <x v="0"/>
  </r>
  <r>
    <s v="Die Pflege der Haustiere"/>
    <s v="Lachmann, Hermann"/>
    <s v="Kinder- und Jugendbücher"/>
    <s v="Union Dt. Verlagsges."/>
    <s v="monograph; text"/>
    <s v="PPN743955099"/>
    <s v="PPN562785876"/>
    <s v="http://resolver.staatsbibliothek-berlin.de/SBB0000D4A200000000"/>
    <x v="1"/>
    <s v="1916"/>
    <s v="WegehauptDigital"/>
    <s v="Stuttgart; Berlin [u.a.]"/>
    <s v="https://content.staatsbibliothek-berlin.de/dc/743955099.ocr.zip"/>
    <x v="1"/>
  </r>
  <r>
    <s v="Naturgeschichte einer Kerze; sechs Vorlesungen für die Jugend ; mit einem Lebensabriß Faraday's"/>
    <s v="Meyer, Richard; Faraday, Michael"/>
    <s v="Kinder- und Jugendbücher"/>
    <s v="Schultze"/>
    <s v="monograph; text"/>
    <s v="PPN741194392"/>
    <s v="PPN557068746"/>
    <s v="http://resolver.staatsbibliothek-berlin.de/SBB0000CF3F00000000"/>
    <x v="1"/>
    <s v="1905"/>
    <s v="WegehauptDigital"/>
    <s v="Dresden; 4. Aufl."/>
    <s v="https://content.staatsbibliothek-berlin.de/dc/741194392.ocr.zip"/>
    <x v="1"/>
  </r>
  <r>
    <s v="Wir machen uns ein Pflanzen-Spiel und lernen dabei schnell und viel"/>
    <m/>
    <s v="Kinder- und Jugendbücher"/>
    <s v="Kaufmann"/>
    <s v="monograph; text"/>
    <s v="PPN745730221"/>
    <s v="PPN581778065"/>
    <s v="http://resolver.staatsbibliothek-berlin.de/SBB0000D74000000000"/>
    <x v="1"/>
    <s v="1900"/>
    <s v="WegehauptDigital"/>
    <s v="Lahr in Baden"/>
    <s v="https://content.staatsbibliothek-berlin.de/dc/745730221.ocr.zip"/>
    <x v="1"/>
  </r>
  <r>
    <s v="Entdeckungsreisen in der Wohnstube"/>
    <s v="Wagner, Hermann"/>
    <s v="Kinder- und Jugendbücher"/>
    <s v="Spamer"/>
    <s v="monograph; text"/>
    <s v="PPN742703983"/>
    <s v="PPN591240548"/>
    <s v="http://resolver.staatsbibliothek-berlin.de/SBB0000D29F00000000"/>
    <x v="1"/>
    <s v="1905"/>
    <s v="WegehauptDigital"/>
    <s v="Leipzig"/>
    <s v="https://content.staatsbibliothek-berlin.de/dc/742703983.ocr.zip"/>
    <x v="1"/>
  </r>
  <r>
    <s v="Kinder-Conversations-Lexikon [Kinderkonversationslexikon]; eine Gabe für die wiß- und lernbegierige Jugend"/>
    <s v="Weiss, Wilhelm"/>
    <s v="Kinder- und Jugendbücher; Historische Drucke"/>
    <s v="Manz"/>
    <s v="monograph; text"/>
    <s v="PPN745861873"/>
    <s v="PPN581184378"/>
    <s v="http://resolver.staatsbibliothek-berlin.de/SBB0000D78500000000"/>
    <x v="1"/>
    <s v="1874"/>
    <s v="WegehauptDigital"/>
    <s v="Dillingen a. d. D."/>
    <s v="https://content.staatsbibliothek-berlin.de/dc/745861873.ocr.zip"/>
    <x v="1"/>
  </r>
  <r>
    <s v="Benigna oder Das Leben der Natur; Eine Vorschule der Naturgeschichte ; Lesebuch für die Jugend"/>
    <s v="Wolf, Ludwig; Meyer, Ludwig; Wilmsen, Friedrich Philipp"/>
    <s v="Kinder- und Jugendbücher; Historische Drucke"/>
    <m/>
    <s v="monograph; text"/>
    <s v="PPN749785608"/>
    <s v="PPN247585785"/>
    <s v="http://resolver.staatsbibliothek-berlin.de/SBB0000E0BC00000000"/>
    <x v="1"/>
    <s v="1827"/>
    <s v="WegehauptDigital"/>
    <m/>
    <s v="empty"/>
    <x v="0"/>
  </r>
  <r>
    <s v="Die Entdeckung des Nigers in Afrika; Eine unterhaltende und belehrende Reisebeschreibung für die Jugend"/>
    <s v="Reise, Richard Landers"/>
    <s v="Kinder- und Jugendbücher; Historische Drucke"/>
    <s v="Schaarschmidt"/>
    <s v="monograph; text"/>
    <s v="PPN770907679"/>
    <s v="PPN556005805"/>
    <s v="http://resolver.staatsbibliothek-berlin.de/SBB000107C000000000"/>
    <x v="1"/>
    <s v="1833"/>
    <s v="WegehauptDigital"/>
    <s v="Leipzig"/>
    <s v="empty"/>
    <x v="0"/>
  </r>
  <r>
    <s v="Spiele zur Uebung und Erholung des Körpers und des Geistes"/>
    <s v="GutsMuths, J. C. F.; Klumpp, F. W.; Schettler, O."/>
    <s v="Kinder- und Jugendbücher"/>
    <s v="Grau &lt;Lion&gt;"/>
    <s v="monograph; text"/>
    <s v="PPN746028377"/>
    <s v="PPN211350192"/>
    <s v="http://resolver.staatsbibliothek-berlin.de/SBB0000D7C700000000"/>
    <x v="1"/>
    <s v="1878"/>
    <s v="WegehauptDigital"/>
    <s v="Hof"/>
    <s v="https://content.staatsbibliothek-berlin.de/dc/746028377.ocr.zip"/>
    <x v="1"/>
  </r>
  <r>
    <s v="Dreihundert Rätsel für den Schulgebrauch"/>
    <m/>
    <s v="Kinder- und Jugendbücher"/>
    <s v="R. Herrosé"/>
    <s v="monograph; text"/>
    <s v="PPN745605370"/>
    <s v="PPN444993525"/>
    <s v="http://resolver.staatsbibliothek-berlin.de/SBB0000D71300000000"/>
    <x v="1"/>
    <s v="1894"/>
    <s v="WegehauptDigital"/>
    <s v="Wittemberg"/>
    <s v="https://content.staatsbibliothek-berlin.de/dc/745605370.ocr.zip"/>
    <x v="1"/>
  </r>
  <r>
    <s v="Naturgeschichte für Kinder"/>
    <s v="Meyer, F. A. A.; Raff, Georg Christian"/>
    <s v="Kinder- und Jugendbücher"/>
    <s v="Grund"/>
    <s v="monograph; text"/>
    <s v="PPN770147801"/>
    <s v="PPN444995633"/>
    <s v="http://resolver.staatsbibliothek-berlin.de/SBB0001032700000000"/>
    <x v="1"/>
    <s v="1833"/>
    <s v="WegehauptDigital"/>
    <s v="Wien"/>
    <s v="empty"/>
    <x v="0"/>
  </r>
  <r>
    <s v="Das Verkehrswesen"/>
    <s v="Borght, Richard van der"/>
    <s v="Kinder- und Jugendbücher; Historische Drucke"/>
    <s v="Janssen"/>
    <s v="monograph; text"/>
    <s v="PPN744899338"/>
    <s v="PPN415644844"/>
    <s v="http://resolver.staatsbibliothek-berlin.de/SBB0000D57F00000000"/>
    <x v="1"/>
    <s v="1913"/>
    <s v="WegehauptDigital"/>
    <s v="Hamburg &amp; Berlin"/>
    <s v="https://content.staatsbibliothek-berlin.de/dc/744899338.ocr.zip"/>
    <x v="1"/>
  </r>
  <r>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s v="Endter"/>
    <s v="monograph; text"/>
    <s v="PPN76821422X"/>
    <s v="PPN53562736X"/>
    <s v="http://resolver.staatsbibliothek-berlin.de/SBB0000F5AD00000000"/>
    <x v="1"/>
    <s v="1687"/>
    <s v="WegehauptDigital; VD17 digital"/>
    <s v="Nürnberg"/>
    <s v="empty"/>
    <x v="0"/>
  </r>
  <r>
    <s v="Biblische Naturgeschichte für Schulen und Familien"/>
    <s v="Barth, Christian Gottlob"/>
    <s v="Kinder- und Jugendbücher"/>
    <s v="in der Vereinsbuchhandl.; Stuttgart : Steinkopf in Komm."/>
    <s v="monograph; text"/>
    <s v="PPN769086349"/>
    <s v="PPN547078919"/>
    <s v="http://resolver.staatsbibliothek-berlin.de/SBB0000F85700000000"/>
    <x v="1"/>
    <s v="1854"/>
    <s v="WegehauptDigital"/>
    <s v="Calw"/>
    <s v="https://content.staatsbibliothek-berlin.de/dc/769086349.ocr.zip"/>
    <x v="1"/>
  </r>
  <r>
    <s v="Galerie des voyages pittoresques dans l'Asie, l'Afrique, l'Amérique et les terres Australes; pour la jeunesse ; avec la traduction allemande en face et 8 planches coloriées soigneusement, représentant les costumes de ces peuples"/>
    <s v="Hofstetter, Jean Bapt."/>
    <s v="Kinder- und Jugendbücher"/>
    <s v="Müller"/>
    <s v="monograph; text"/>
    <s v="PPN77094681X"/>
    <s v="PPN279007116"/>
    <s v="http://resolver.staatsbibliothek-berlin.de/SBB000109F500000000"/>
    <x v="10"/>
    <s v="1840"/>
    <s v="WegehauptDigital"/>
    <s v="Vienne"/>
    <s v="empty"/>
    <x v="0"/>
  </r>
  <r>
    <s v="Encyclopédie des enfans ou abrégé de toutes les sciences à l'usage des écoles des deux sexes"/>
    <s v="Tardieu, ...; Masson, José René"/>
    <s v="Kinder- und Jugendbücher; Historische Drucke"/>
    <s v="Bossange et Masson"/>
    <s v="monograph; text"/>
    <s v="PPN766436802"/>
    <s v="PPN566737698"/>
    <s v="http://resolver.staatsbibliothek-berlin.de/SBB0000EF6400000000"/>
    <x v="0"/>
    <s v="1811"/>
    <s v="WegehauptDigital"/>
    <s v="Paris"/>
    <s v="empty"/>
    <x v="0"/>
  </r>
  <r>
    <s v="Anekdoten aus der Thiergeschichte; Ein Lesebuch für die Jugend. Mit 12 Kupfern [von C. G. Eichler]"/>
    <s v="Eichler, C. G."/>
    <s v="Kinder- und Jugendbücher; Historische Drucke"/>
    <s v="Trachsler"/>
    <s v="monograph; text"/>
    <s v="PPN749884371"/>
    <s v="PPN546169449"/>
    <s v="http://resolver.staatsbibliothek-berlin.de/SBB0000E14900000000"/>
    <x v="1"/>
    <s v="1808"/>
    <s v="WegehauptDigital"/>
    <s v="Zürich; Leipzig"/>
    <s v="empty"/>
    <x v="0"/>
  </r>
  <r>
    <s v="The little folks' picture natural history; first glimpses of the animal world"/>
    <s v="Step, Edward"/>
    <s v="Kinder- und Jugendbücher"/>
    <s v="Warne"/>
    <s v="monograph; text"/>
    <s v="PPN743976339"/>
    <s v="PPN57751847X"/>
    <s v="http://resolver.staatsbibliothek-berlin.de/SBB0000D4D600000000"/>
    <x v="3"/>
    <s v="1902"/>
    <s v="WegehauptDigital"/>
    <s v="London [u.a.]"/>
    <s v="https://content.staatsbibliothek-berlin.de/dc/743976339.ocr.zip"/>
    <x v="1"/>
  </r>
  <r>
    <s v="Kurze und leicht faßliche Belehrung der Jugend über die verschiedenen Arten von Feuersgefahren und über die Mittel denselben vorzubeugen"/>
    <m/>
    <s v="Kinder- und Jugendbücher"/>
    <s v="Kienreich"/>
    <s v="monograph; text"/>
    <s v="PPN770591523"/>
    <s v="PPN362747636"/>
    <s v="http://resolver.staatsbibliothek-berlin.de/SBB0001059C00000000"/>
    <x v="1"/>
    <s v="1809"/>
    <s v="WegehauptDigital"/>
    <s v="Grätz"/>
    <s v="empty"/>
    <x v="0"/>
  </r>
  <r>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ockstroh, Heinrich"/>
    <s v="Kinder- und Jugendbücher"/>
    <s v="Schüppel; Hayn"/>
    <s v="monograph; text"/>
    <s v="PPN770555926"/>
    <s v="PPN321123239"/>
    <s v="http://resolver.staatsbibliothek-berlin.de/SBB0001054700000000"/>
    <x v="1"/>
    <s v="1835"/>
    <s v="WegehauptDigital"/>
    <s v="Berlin; Berlin"/>
    <s v="empty"/>
    <x v="0"/>
  </r>
  <r>
    <s v="Récreátions physique"/>
    <s v="Castelli, Horace; Castillon, A."/>
    <s v="Kinder- und Jugendbücher"/>
    <s v="Hachette"/>
    <s v="monograph; text"/>
    <s v="PPN742250377"/>
    <s v="PPN550985166"/>
    <s v="http://resolver.staatsbibliothek-berlin.de/SBB0000D0CE00000000"/>
    <x v="0"/>
    <s v="1867"/>
    <s v="WegehauptDigital"/>
    <s v="Paris"/>
    <s v="https://content.staatsbibliothek-berlin.de/dc/742250377.ocr.zip"/>
    <x v="1"/>
  </r>
  <r>
    <s v="Der Thiergarten zu Lilienthal; ein unterhaltendes naturgeschichtliches Bilder- u. Lesebuch für Knaben und Mädchen"/>
    <s v="Haas, Meno; Rockstroh, H."/>
    <s v="Kinder- und Jugendbücher"/>
    <s v="Amelang"/>
    <s v="monograph; text"/>
    <s v="PPN770493955"/>
    <s v="PPN32317843X"/>
    <s v="http://resolver.staatsbibliothek-berlin.de/SBB000104D500000000"/>
    <x v="1"/>
    <s v="1829"/>
    <s v="WegehauptDigital"/>
    <s v="Berlin"/>
    <s v="empty"/>
    <x v="0"/>
  </r>
  <r>
    <s v="Geographie Des Enfans, Ou Methode Abregée De La Geographie; Divisée par Leçons; avec la Liste des principales Cartes nécessaires aux Jeunes gens"/>
    <s v="Lenglet du Fresnoy, Nicolas"/>
    <s v="Kinder- und Jugendbücher"/>
    <s v="Chez De Bure l'aîné, à S. Paul; Chez Rollin fils, à S. Athanase"/>
    <s v="monograph; text"/>
    <s v="PPN780444280"/>
    <s v="PPN531623866"/>
    <s v="http://resolver.staatsbibliothek-berlin.de/SBB000153B200000000"/>
    <x v="0"/>
    <s v="1740"/>
    <s v="WegehauptDigital"/>
    <s v="A Paris"/>
    <s v="empty"/>
    <x v="0"/>
  </r>
  <r>
    <s v="Räthselnüßchen nebst Nußknacker zum Aufknacken für brave, dickbackige Kinder"/>
    <s v="Richter, Ludwig; Löschke, Traugott"/>
    <s v="Kinder- und Jugendbücher; Historische Drucke"/>
    <s v="Fritzsche"/>
    <s v="monograph; text"/>
    <s v="PPN766687295"/>
    <s v="PPN075317095"/>
    <s v="http://resolver.staatsbibliothek-berlin.de/SBB0000F07B00000000"/>
    <x v="1"/>
    <s v="1849"/>
    <s v="WegehauptDigital"/>
    <s v="Leipzig"/>
    <s v="empty"/>
    <x v="0"/>
  </r>
  <r>
    <s v="Die Sänger im Frühlingshaine, oder Beschreibung der vorzüglichsten einheimischen Sangvögel; Erzählungen und Gedichte über dieselben, zur Belehrung und Warnung vor Mißhandlung der Vögel und ihrer Brut"/>
    <s v="Krummacher, F. A.; Kügelgen, Wilhelm; Kamp, Hermann Adam"/>
    <s v="Kinder- und Jugendbücher; Historische Drucke"/>
    <s v="Bädeker"/>
    <s v="monograph; text"/>
    <s v="PPN756632560"/>
    <s v="PPN427390044"/>
    <s v="http://resolver.staatsbibliothek-berlin.de/SBB0000EB6900000000"/>
    <x v="1"/>
    <s v="1830"/>
    <s v="WegehauptDigital"/>
    <s v="Essen"/>
    <s v="empty"/>
    <x v="0"/>
  </r>
  <r>
    <s v="Der Kinderfreund auf dem Lande; ein Geschenk für die ländliche Jugend"/>
    <s v="Schulze, Karl Ludwig"/>
    <s v="Kinder- und Jugendbücher"/>
    <s v="Realschulbuchhandlung"/>
    <s v="monograph; text"/>
    <s v="PPN771330588"/>
    <s v="PPN771051697"/>
    <s v="http://resolver.staatsbibliothek-berlin.de/SBB00012D3B00000000"/>
    <x v="1"/>
    <s v="1806"/>
    <s v="WegehauptDigital"/>
    <s v="Berlin"/>
    <s v="empty"/>
    <x v="0"/>
  </r>
  <r>
    <s v="Die Wunder der Natur und die Wunderwerke der Welt, oder Vater Brissons Unterhaltungen mit seinen Kindern über Natur- und Kunstmerkwürdigkeiten; Ein physikalisches und belehrendes Bilderbuch ; Mit 32 colorirten Abbildungen"/>
    <s v="Müller, Heinrich"/>
    <s v="Kinder- und Jugendbücher; Historische Drucke"/>
    <s v="Herold"/>
    <s v="monograph; text"/>
    <s v="PPN77028230X"/>
    <s v="PPN422460990"/>
    <s v="http://resolver.staatsbibliothek-berlin.de/SBB000103DE00000000"/>
    <x v="1"/>
    <s v="1831"/>
    <s v="WegehauptDigital"/>
    <s v="Hamburg"/>
    <s v="empty"/>
    <x v="0"/>
  </r>
  <r>
    <s v="Berufswahl; die vier Fakultäten"/>
    <m/>
    <s v="Kinder- und Jugendbücher; Historische Drucke"/>
    <s v="Union Dt. Verlagsges."/>
    <s v="monograph; text"/>
    <s v="PPN744070074"/>
    <s v="PPN549074791"/>
    <s v="http://resolver.staatsbibliothek-berlin.de/SBB0000D53000000000"/>
    <x v="1"/>
    <s v="1900"/>
    <s v="WegehauptDigital"/>
    <s v="Stuttgart [u.a.]"/>
    <s v="https://content.staatsbibliothek-berlin.de/dc/744070074.ocr.zip"/>
    <x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x v="1"/>
    <s v="1860"/>
    <s v="WegehauptDigital"/>
    <s v="Mainz"/>
    <s v="https://content.staatsbibliothek-berlin.de/dc/749919507.ocr.zip"/>
    <x v="1"/>
  </r>
  <r>
    <s v="Niedere Pflanzen"/>
    <s v="Timm, R."/>
    <s v="Kinder- und Jugendbücher"/>
    <s v="Quelle &amp; Meyer"/>
    <s v="monograph; text"/>
    <s v="PPN745115985"/>
    <s v="PPN196477492"/>
    <s v="http://resolver.staatsbibliothek-berlin.de/SBB0000D59A00000000"/>
    <x v="1"/>
    <s v="1909"/>
    <s v="WegehauptDigital"/>
    <s v="Leipzig"/>
    <s v="https://content.staatsbibliothek-berlin.de/dc/745115985.ocr.zip"/>
    <x v="1"/>
  </r>
  <r>
    <s v="Aus dem Leben der Insekten"/>
    <s v="Kriete, Fritz; Rabes, Otto; Buckley, Arabella B."/>
    <s v="Kinder- und Jugendbücher"/>
    <s v="Gesenius"/>
    <s v="volume; text"/>
    <s v="PPN743947525"/>
    <s v="PPN549846409"/>
    <s v="http://resolver.staatsbibliothek-berlin.de/SBB0000D38B00070000"/>
    <x v="1"/>
    <s v="1911"/>
    <s v="WegehauptDigital"/>
    <s v="Halle a. S."/>
    <s v="https://content.staatsbibliothek-berlin.de/dc/743947525.ocr.zip"/>
    <x v="1"/>
  </r>
  <r>
    <s v="Reisen der Zöglinge zu Schnepfenthal"/>
    <s v="Salzmann, Christian Gotthilf"/>
    <s v="Kinder- und Jugendbücher; Historische Drucke"/>
    <s v="Wohler"/>
    <s v="volume; text"/>
    <s v="PPN771065396"/>
    <s v="PPN573152691"/>
    <s v="http://resolver.staatsbibliothek-berlin.de/SBB00010AAF00010000"/>
    <x v="1"/>
    <s v="1800"/>
    <s v="WegehauptDigital"/>
    <s v="Ulm"/>
    <s v="empty"/>
    <x v="0"/>
  </r>
  <r>
    <s v="Les récréations instructives"/>
    <s v="Delbrück, Jules"/>
    <s v="Kinder- und Jugendbücher"/>
    <s v="Hachette"/>
    <s v="volume; text"/>
    <s v="PPN771561814"/>
    <s v="PPN771545363"/>
    <s v="http://resolver.staatsbibliothek-berlin.de/SBB00012D8100010000"/>
    <x v="0"/>
    <s v="1860"/>
    <s v="WegehauptDigital"/>
    <s v="Paris"/>
    <s v="https://content.staatsbibliothek-berlin.de/dc/771561814.ocr.zip"/>
    <x v="1"/>
  </r>
  <r>
    <s v="Tiere und Pflanzen in Wald und Feld"/>
    <s v="Kriete, Fritz; Rabes, Otto; Buckley, Arabella B."/>
    <s v="Kinder- und Jugendbücher"/>
    <s v="Gesenius"/>
    <s v="volume; text"/>
    <s v="PPN743884388"/>
    <s v="PPN551161485"/>
    <s v="http://resolver.staatsbibliothek-berlin.de/SBB0000D38B00010000"/>
    <x v="1"/>
    <s v="1910"/>
    <s v="WegehauptDigital"/>
    <s v="Halle a. d. Saale"/>
    <s v="https://content.staatsbibliothek-berlin.de/dc/743884388.ocr.zip"/>
    <x v="1"/>
  </r>
  <r>
    <s v="..., welche die Botanik und Mineralogie enthält"/>
    <s v="Schlez, Johann Ferdinand; Rau, Gottlieb Martin Wilhelm Ludwig"/>
    <s v="Kinder- und Jugendbücher"/>
    <s v="Class"/>
    <s v="volume; text"/>
    <s v="PPN770179568"/>
    <s v="PPN151484104"/>
    <s v="http://resolver.staatsbibliothek-berlin.de/SBB0001035A00020000"/>
    <x v="1"/>
    <s v="1824"/>
    <s v="WegehauptDigital"/>
    <s v="Heilbronn am Neckar [u.a.]"/>
    <s v="empty"/>
    <x v="0"/>
  </r>
  <r>
    <s v="Der physikalische Kinderfreund"/>
    <s v="Poppe, Johann Heinrich Moritz"/>
    <s v="Kinder- und Jugendbücher; Historische Drucke"/>
    <s v="Sommer"/>
    <s v="volume; text"/>
    <s v="PPN751007447"/>
    <s v="PPN571331289"/>
    <s v="http://resolver.staatsbibliothek-berlin.de/SBB0000E41600000000"/>
    <x v="1"/>
    <s v="1801"/>
    <s v="WegehauptDigital"/>
    <s v="Leipzig"/>
    <s v="empty"/>
    <x v="0"/>
  </r>
  <r>
    <s v="L - Z"/>
    <s v="Müller, Cornelius; Kraft, Friedrich Karl"/>
    <s v="Kinder- und Jugendbücher; Historische Drucke"/>
    <s v="Herold"/>
    <s v="volume; text"/>
    <s v="PPN768209382"/>
    <s v="PPN312736991"/>
    <s v="http://resolver.staatsbibliothek-berlin.de/SBB0000F5A500020000"/>
    <x v="1"/>
    <s v="1853"/>
    <s v="WegehauptDigital"/>
    <s v="Hamburg"/>
    <s v="https://content.staatsbibliothek-berlin.de/dc/768209382.ocr.zip"/>
    <x v="1"/>
  </r>
  <r>
    <s v="Naturstudien"/>
    <s v="Masius, Hermann"/>
    <s v="Kinder- und Jugendbücher; Historische Drucke"/>
    <s v="Brandstetter"/>
    <s v="volume; text"/>
    <s v="PPN756453623"/>
    <s v="PPN141051582"/>
    <s v="http://resolver.staatsbibliothek-berlin.de/SBB0000EAA400020000"/>
    <x v="1"/>
    <s v="1857"/>
    <s v="WegehauptDigital"/>
    <s v="Leipzig"/>
    <s v="https://content.staatsbibliothek-berlin.de/dc/756453623.ocr.zip"/>
    <x v="1"/>
  </r>
  <r>
    <s v="Ireland"/>
    <s v="Pinnock, William"/>
    <s v="Kinder- und Jugendbücher; Historische Drucke"/>
    <s v="Whittaker"/>
    <s v="volume; text"/>
    <s v="PPN768668794"/>
    <s v="PPN570982936"/>
    <s v="http://resolver.staatsbibliothek-berlin.de/SBB0000F6EC00030000"/>
    <x v="3"/>
    <s v="1834"/>
    <s v="WegehauptDigital"/>
    <s v="London"/>
    <s v="empty"/>
    <x v="0"/>
  </r>
  <r>
    <s v="Von Spanien, Portugal, Frankreich, und Italien. Nebst einer Melodie nach Belieben beym Claviere zu singen"/>
    <s v="Weigang, Johann Karl Gottlob Willhelm"/>
    <s v="Kinder- und Jugendbücher; Historische Drucke; VD18 digital"/>
    <s v="Müller"/>
    <s v="volume; text"/>
    <s v="PPN771071671"/>
    <s v="PPN581149009"/>
    <s v="http://resolver.staatsbibliothek-berlin.de/SBB00010C0200010000"/>
    <x v="1"/>
    <s v="1796"/>
    <s v="WegehauptDigital; VD18 digital"/>
    <s v="Schweidnitz"/>
    <s v="empty"/>
    <x v="0"/>
  </r>
  <r>
    <s v="Erste 53 Tafeln"/>
    <s v="Wolke, Christian Heinrich; Rossmäßler, Johann August"/>
    <s v="Kinder- und Jugendbücher; Historische Drucke; VD18 digital"/>
    <s v="Crusius"/>
    <s v="volume; text"/>
    <s v="PPN757224881"/>
    <s v="PPN31853813X"/>
    <s v="http://resolver.staatsbibliothek-berlin.de/SBB0000ED3F00010000"/>
    <x v="1"/>
    <s v="1782"/>
    <s v="WegehauptDigital; VD18 digital"/>
    <s v="Leipzig"/>
    <s v="empty"/>
    <x v="0"/>
  </r>
  <r>
    <s v="In 47 Kupfertafeln"/>
    <s v="Wolke, Christian Heinrich; Rossmäßler, Johann August"/>
    <s v="Kinder- und Jugendbücher; Historische Drucke; VD18 digital"/>
    <s v="Crusius"/>
    <s v="volume; text"/>
    <s v="PPN757225179"/>
    <s v="PPN318538679"/>
    <s v="http://resolver.staatsbibliothek-berlin.de/SBB0000ED3F00020000"/>
    <x v="1"/>
    <s v="1787"/>
    <s v="WegehauptDigital; VD18 digital"/>
    <s v="Leipzig"/>
    <s v="empty"/>
    <x v="0"/>
  </r>
  <r>
    <s v="Ein Schock Weihnachtsnüsse; nebst zugehörigem Nussnacker für Kinder und Erwachsene"/>
    <s v="Schulze, Franz Eilhard"/>
    <s v="Kinder- und Jugendbücher; Historische Drucke"/>
    <s v="Fiedler"/>
    <s v="monograph; text"/>
    <s v="PPN745599478"/>
    <s v="PPN57454657X"/>
    <s v="http://resolver.staatsbibliothek-berlin.de/SBB0000D6FA00000000"/>
    <x v="1"/>
    <s v="1904"/>
    <s v="WegehauptDigital"/>
    <s v="Leipzig"/>
    <s v="https://content.staatsbibliothek-berlin.de/dc/745599478.ocr.zip"/>
    <x v="1"/>
  </r>
  <r>
    <s v="Kleine Sternkunde; mit 73 Abb."/>
    <m/>
    <s v="Historische Drucke"/>
    <s v="Union Dt. Verlagsges."/>
    <s v="monograph; text"/>
    <s v="PPN741281317"/>
    <s v="PPN577261959"/>
    <s v="http://resolver.staatsbibliothek-berlin.de/SBB0000CF8100000000"/>
    <x v="1"/>
    <s v="1899"/>
    <s v="WegehauptDigital"/>
    <s v="Stuttgart [u.a.]"/>
    <s v="https://content.staatsbibliothek-berlin.de/dc/741281317.ocr.zip"/>
    <x v="1"/>
  </r>
  <r>
    <s v="Neuestes Bilderbuch zur Belehrung und Unterhaltung; [500 illuminierte Abbildungen auf 28 Tafeln und colorirtem Titel, mit einer Weltkarte und ausführlicher Beschreibung in deutscher, französischer und englischer Sprache]"/>
    <m/>
    <s v="Kinder- und Jugendbücher; Historische Drucke"/>
    <s v="Engelhorn &amp; Hochdanz"/>
    <s v="monograph; text"/>
    <s v="PPN749904984"/>
    <s v="PPN293371407"/>
    <s v="http://resolver.staatsbibliothek-berlin.de/SBB0000E17100000000"/>
    <x v="1"/>
    <s v="1848"/>
    <s v="WegehauptDigital"/>
    <s v="Stuttgart"/>
    <s v="empty"/>
    <x v="0"/>
  </r>
  <r>
    <s v="Zeichenapparate für das technische Zeichnen; nebst Anleitung für den Gebrauch der Zeicheninstrumente ; nebst Anhang: Das Kolorieren von Plänen ; ein Beitrag zur Förderung der Handfertigkeit in der Familie"/>
    <s v="Konwiczka, Hans"/>
    <s v="Kinder- und Jugendbücher"/>
    <s v="Beyer"/>
    <s v="monograph; text"/>
    <s v="PPN745731295"/>
    <s v="PPN56212537X"/>
    <s v="http://resolver.staatsbibliothek-berlin.de/SBB0000D74200000000"/>
    <x v="1"/>
    <s v="1909"/>
    <s v="WegehauptDigital"/>
    <s v="Leipzig"/>
    <s v="https://content.staatsbibliothek-berlin.de/dc/745731295.ocr.zip"/>
    <x v="1"/>
  </r>
  <r>
    <s v="Kleines Bilder A. B. C."/>
    <s v="Kästner, Christian August Leberecht"/>
    <s v="Kinder- und Jugendbücher; Historische Drucke"/>
    <s v="Cnobloch"/>
    <s v="monograph; text"/>
    <s v="PPN767036271"/>
    <s v="PPN560627076"/>
    <s v="http://resolver.staatsbibliothek-berlin.de/SBB0000F1AE00000000"/>
    <x v="1"/>
    <s v="1832"/>
    <s v="WegehauptDigital"/>
    <s v="Leipzig"/>
    <s v="empty"/>
    <x v="0"/>
  </r>
  <r>
    <s v="Kartiny iz estestvennoj istorii; s nazvanijami na trech jazykach"/>
    <m/>
    <s v="Kinder- und Jugendbücher"/>
    <s v="Berndt"/>
    <s v="monograph; text"/>
    <s v="PPN74407780X"/>
    <s v="PPN279744161"/>
    <s v="http://resolver.staatsbibliothek-berlin.de/SBB0000D54100000000"/>
    <x v="0"/>
    <s v="1880"/>
    <s v="WegehauptDigital"/>
    <s v="Odessa"/>
    <s v="https://content.staatsbibliothek-berlin.de/dc/74407780X.ocr.zip"/>
    <x v="1"/>
  </r>
  <r>
    <s v="Heinrich Rebau's Naturgeschichte für Schule und Haus; eine gemeinfaßliche und ausführliche Beschreibung aller drei Reiche der Natur"/>
    <s v="Jäger, Gustav; Wagner, Hermann; Fraas, O.; Rebau, Heinrich"/>
    <s v="Kinder- und Jugendbücher"/>
    <s v="Hoffmann &lt;Thienemann&gt;"/>
    <s v="monograph; text"/>
    <s v="PPN743980093"/>
    <s v="PPN557903815"/>
    <s v="http://resolver.staatsbibliothek-berlin.de/SBB0000D4E500000000"/>
    <x v="1"/>
    <s v="1871"/>
    <s v="WegehauptDigital"/>
    <s v="Stuttgart"/>
    <s v="https://content.staatsbibliothek-berlin.de/dc/743980093.ocr.zip"/>
    <x v="1"/>
  </r>
  <r>
    <s v="Naturgeschichte für Kinder, von M. Georg Christian Raff, ordentlichem Lehrer der Geschcihte und Geographie auf dem Lyceum zu Göttingen"/>
    <s v="Raff, Georg Christian"/>
    <s v="Kinder- und Jugendbücher; Historische Drucke"/>
    <s v="Dieterich"/>
    <s v="monograph; text"/>
    <s v="PPN751302775"/>
    <s v="PPN265391776"/>
    <s v="http://resolver.staatsbibliothek-berlin.de/SBB0000E53100000000"/>
    <x v="1"/>
    <s v="1833"/>
    <s v="WegehauptDigital"/>
    <s v="Göttingen"/>
    <s v="empty"/>
    <x v="0"/>
  </r>
  <r>
    <s v="Butterflies and moths; shown to the children ; 48 coloured pictures"/>
    <s v="Wood, Theodore; Kelman, Janet Harvey"/>
    <s v="Kinder- und Jugendbücher; Historische Drucke"/>
    <s v="Jack"/>
    <s v="monograph; text"/>
    <s v="PPN743881400"/>
    <s v="PPN560650426"/>
    <s v="http://resolver.staatsbibliothek-berlin.de/SBB0000D37E00000000"/>
    <x v="3"/>
    <s v="1909"/>
    <s v="WegehauptDigital"/>
    <s v="London [u.a.]"/>
    <s v="https://content.staatsbibliothek-berlin.de/dc/743881400.ocr.zip"/>
    <x v="1"/>
  </r>
  <r>
    <s v="Arbeiten mit Zigarrenkisten; allerhand Winke und Anregungen für fleissige Hände"/>
    <s v="Moser-Naunhof, F."/>
    <s v="Historische Drucke"/>
    <s v="Union Dt. Verlagsges."/>
    <s v="monograph; text"/>
    <s v="PPN745601456"/>
    <s v="PPN509322573"/>
    <s v="http://resolver.staatsbibliothek-berlin.de/SBB0000D70000000000"/>
    <x v="1"/>
    <s v="1911"/>
    <s v="WegehauptDigital"/>
    <s v="Berlin [u.a.]; Stuttgart"/>
    <s v="https://content.staatsbibliothek-berlin.de/dc/745601456.ocr.zip"/>
    <x v="1"/>
  </r>
  <r>
    <s v="Bewundernswürdige Anecdoten von Thieren; zur Belehrung und Unterhaltung für die Jugend beiderlei Geschlechts ; mit 1 Kupfer"/>
    <m/>
    <s v="Kinder- und Jugendbücher; Historische Drucke"/>
    <s v="Friese"/>
    <s v="monograph; text"/>
    <s v="PPN770154557"/>
    <s v="PPN378831992"/>
    <s v="http://resolver.staatsbibliothek-berlin.de/SBB0001033200000000"/>
    <x v="1"/>
    <s v="1810"/>
    <s v="WegehauptDigital"/>
    <s v="Pirna"/>
    <s v="empty"/>
    <x v="0"/>
  </r>
  <r>
    <s v="Der kleine Papparbeiter oder deutliche Anweisung in Pappe zu arbeiten für Kinder"/>
    <s v="Kerndörffer, Heinrich August"/>
    <s v="Kinder- und Jugendbücher; Historische Drucke"/>
    <s v="Friese"/>
    <s v="monograph; text"/>
    <s v="PPN766720330"/>
    <s v="PPN511747349"/>
    <s v="http://resolver.staatsbibliothek-berlin.de/SBB0000F0AE00000000"/>
    <x v="1"/>
    <s v="1815"/>
    <s v="WegehauptDigital"/>
    <s v="Pirna"/>
    <s v="empty"/>
    <x v="0"/>
  </r>
  <r>
    <s v="La vie des fleurs"/>
    <s v="Stahl, P.-J.; Noel, Eugène"/>
    <s v="Kinder- und Jugendbücher"/>
    <s v="Hetzel"/>
    <s v="monograph; text"/>
    <s v="PPN74396683X"/>
    <s v="PPN568631420"/>
    <s v="http://resolver.staatsbibliothek-berlin.de/SBB0000D4BF00000000"/>
    <x v="0"/>
    <s v="1863"/>
    <s v="WegehauptDigital"/>
    <s v="Paris"/>
    <s v="https://content.staatsbibliothek-berlin.de/dc/74396683X.ocr.zip"/>
    <x v="1"/>
  </r>
  <r>
    <s v="Spiegel der Natur; ein Lesebuch zur Belehrung und Unterhaltung"/>
    <m/>
    <s v="Kinder- und Jugendbücher"/>
    <s v="Palm &amp; Enke &lt;Enke&gt;"/>
    <s v="monograph; text"/>
    <s v="PPN746688547"/>
    <s v="PPN574443843"/>
    <s v="http://resolver.staatsbibliothek-berlin.de/SBB0000DB9300000000"/>
    <x v="1"/>
    <s v="1854"/>
    <s v="WegehauptDigital"/>
    <s v="Erlangen"/>
    <s v="https://content.staatsbibliothek-berlin.de/dc/746688547.ocr.zip"/>
    <x v="1"/>
  </r>
  <r>
    <s v="Naturschutz, Haus und Schule"/>
    <s v="Knauer, Friedrich"/>
    <s v="Kinder- und Jugendbücher"/>
    <s v="Manz"/>
    <s v="monograph; text"/>
    <s v="PPN744748682"/>
    <s v="PPN576742953"/>
    <s v="http://resolver.staatsbibliothek-berlin.de/SBB0000D56600000000"/>
    <x v="1"/>
    <s v="1912"/>
    <s v="WegehauptDigital"/>
    <s v="Regensburg"/>
    <s v="https://content.staatsbibliothek-berlin.de/dc/744748682.ocr.zip"/>
    <x v="1"/>
  </r>
  <r>
    <s v="Der lustige Maler; ein humoristisches Malbuch mit lustigen Versen"/>
    <s v="Rösler, Franz"/>
    <s v="Kinder- und Jugendbücher; Historische Drucke"/>
    <s v="Hahn"/>
    <s v="monograph; text"/>
    <s v="PPN745601928"/>
    <s v="PPN572610564"/>
    <s v="http://resolver.staatsbibliothek-berlin.de/SBB0000D70100000000"/>
    <x v="1"/>
    <s v="1907"/>
    <s v="WegehauptDigital"/>
    <s v="Leipzig"/>
    <s v="https://content.staatsbibliothek-berlin.de/dc/745601928.ocr.zip"/>
    <x v="1"/>
  </r>
  <r>
    <s v="Naturgeschichte für Kinder, von M. Georg Christian Raff, ordentlichen Lehrer der Geschichte und Geographie auf dem Lyceum zu Göttingen. Mit Vierzehn Kupfertafeln"/>
    <s v="Meyer, Friedrich Albrecht Anton; Raff, Georg Christian"/>
    <s v="Kinder- und Jugendbücher; Historische Drucke"/>
    <s v="Enßlin"/>
    <s v="monograph; text"/>
    <s v="PPN749775750"/>
    <s v="PPN571683975"/>
    <s v="http://resolver.staatsbibliothek-berlin.de/SBB0000E0B400000000"/>
    <x v="1"/>
    <s v="1820"/>
    <s v="WegehauptDigital"/>
    <s v="Reutlingen"/>
    <s v="empty"/>
    <x v="0"/>
  </r>
  <r>
    <s v="Kurze Darstellung des Planetensystems unserer Sonne, so weit es für den etwas reifern Verstand der Jugend, aber ohne mathematische Kenntnisse begreiflich ist; zur weitern Erklärung beym mündlichen Unterricht entworfen"/>
    <s v="Schulze, Gottlob Leberecht"/>
    <s v="Kinder- und Jugendbücher; Historische Drucke"/>
    <s v="Fulde"/>
    <s v="monograph; text"/>
    <s v="PPN751183733"/>
    <s v="PPN216344654"/>
    <s v="http://resolver.staatsbibliothek-berlin.de/SBB0000E4FD00000000"/>
    <x v="1"/>
    <s v="1808"/>
    <s v="WegehauptDigital"/>
    <s v="Schneeberg"/>
    <s v="empty"/>
    <x v="0"/>
  </r>
  <r>
    <s v="Großes Räthselbuch [Rätselbuch]; für die reifere Jugend ; mit Titelbild"/>
    <s v="Enslin, Karl"/>
    <s v="Kinder- und Jugendbücher; Historische Drucke"/>
    <s v="Chelius"/>
    <s v="monograph; text"/>
    <s v="PPN745597742"/>
    <s v="PPN55600017X"/>
    <s v="http://resolver.staatsbibliothek-berlin.de/SBB0000D6F400000000"/>
    <x v="1"/>
    <s v="1872"/>
    <s v="WegehauptDigital"/>
    <s v="Stuttgart"/>
    <s v="https://content.staatsbibliothek-berlin.de/dc/745597742.ocr.zip"/>
    <x v="1"/>
  </r>
  <r>
    <s v="Das Leben der Natur; eine Vorschule der Naturgeschichte ; Lesebuch für Schulen und Familien"/>
    <s v="Wilmsen, Friedrich Philipp"/>
    <s v="Kinder- und Jugendbücher"/>
    <s v="Herbig"/>
    <s v="monograph; text"/>
    <s v="PPN770076645"/>
    <s v="PPN487597095"/>
    <s v="http://resolver.staatsbibliothek-berlin.de/SBB000102A200000000"/>
    <x v="1"/>
    <s v="1827"/>
    <s v="WegehauptDigital"/>
    <s v="Berlin"/>
    <s v="empty"/>
    <x v="0"/>
  </r>
  <r>
    <s v="Wen soll ich malen?; Ein Bilderbuch"/>
    <s v="Probst, Hans"/>
    <s v="Kinder- und Jugendbücher"/>
    <s v="Braun &amp; Schneider"/>
    <s v="monograph; text"/>
    <s v="PPN746148534"/>
    <s v="PPN571441017"/>
    <s v="http://resolver.staatsbibliothek-berlin.de/SBB0000D81600000000"/>
    <x v="1"/>
    <s v="1912"/>
    <s v="WegehauptDigital"/>
    <s v="München"/>
    <s v="https://content.staatsbibliothek-berlin.de/dc/746148534.ocr.zip"/>
    <x v="1"/>
  </r>
  <r>
    <s v="Wunder der sinnreichsten Karten- und Rechnungs-Künste, so wie der interessantesten, leicht auszuführenden chemischen, optischen, physikalischen und ökonomischen Zauberkünste; Zum Nutzen und Vergnügen für Jedermann ; Insbesondere auch für lebensfrohe Gesellschaften"/>
    <m/>
    <s v="Kinder- und Jugendbücher; Historische Drucke"/>
    <s v="Bartholomäus"/>
    <s v="monograph; text"/>
    <s v="PPN767435958"/>
    <s v="PPN581941225"/>
    <s v="http://resolver.staatsbibliothek-berlin.de/SBB0000F38200000000"/>
    <x v="1"/>
    <s v="1840"/>
    <s v="WegehauptDigital"/>
    <s v="Erfurt"/>
    <s v="empty"/>
    <x v="0"/>
  </r>
  <r>
    <s v="Mes jolis jeux; album illustré de 675 gravures et de 4 planches en couleurs"/>
    <s v="Brés, H. S."/>
    <s v="Kinder- und Jugendbücher; Historische Drucke"/>
    <s v="Hachette"/>
    <s v="monograph; text"/>
    <s v="PPN745136990"/>
    <s v="PPN280270372"/>
    <s v="http://resolver.staatsbibliothek-berlin.de/SBB0000D5D500000000"/>
    <x v="0"/>
    <s v="1900"/>
    <s v="WegehauptDigital"/>
    <s v="Paris"/>
    <s v="https://content.staatsbibliothek-berlin.de/dc/745136990.ocr.zip"/>
    <x v="1"/>
  </r>
  <r>
    <s v="Münchner Spielbuch für Knaben- wie Mädchen- Volks- und Mittelschulen"/>
    <s v="Weber, G. H."/>
    <s v="Kinder- und Jugendbücher"/>
    <s v="Oldenbourg"/>
    <s v="monograph; text"/>
    <s v="PPN745190871"/>
    <s v="PPN578877473"/>
    <s v="http://resolver.staatsbibliothek-berlin.de/SBB0000D64C00000000"/>
    <x v="1"/>
    <s v="1907"/>
    <s v="WegehauptDigital"/>
    <s v="Berlin; München"/>
    <s v="https://content.staatsbibliothek-berlin.de/dc/745190871.ocr.zip"/>
    <x v="1"/>
  </r>
  <r>
    <s v="The boy's own book of the manufactures &amp; industries of the world"/>
    <s v="Dalziel, George; Dalziel, Edward; Noyce, Elisha"/>
    <s v="Kinder- und Jugendbücher; Historische Drucke"/>
    <s v="Ward [u.a.]"/>
    <s v="monograph; text"/>
    <s v="PPN744082358"/>
    <s v="PPN568651316"/>
    <s v="http://resolver.staatsbibliothek-berlin.de/SBB0000D54A00000000"/>
    <x v="3"/>
    <s v="1881"/>
    <s v="WegehauptDigital"/>
    <s v="London"/>
    <s v="https://content.staatsbibliothek-berlin.de/dc/744082358.ocr.zip"/>
    <x v="1"/>
  </r>
  <r>
    <s v="Wanderungen durch die Natur; Wiese, Moor und Heide"/>
    <s v="Pfendsack, H.; Brüning, Christian Johann Edmund"/>
    <s v="Kinder- und Jugendbücher; Historische Drucke"/>
    <s v="Loewe"/>
    <s v="monograph; text"/>
    <s v="PPN741299925"/>
    <s v="PPN075882493"/>
    <s v="http://resolver.staatsbibliothek-berlin.de/SBB0000CFB000000000"/>
    <x v="1"/>
    <s v="1910"/>
    <s v="WegehauptDigital"/>
    <s v="Stuttgart"/>
    <s v="https://content.staatsbibliothek-berlin.de/dc/741299925.ocr.zip"/>
    <x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x v="1"/>
    <s v="1897"/>
    <s v="WegehauptDigital"/>
    <s v="Freiburg im Breisgau"/>
    <s v="https://content.staatsbibliothek-berlin.de/dc/743881737.ocr.zip"/>
    <x v="1"/>
  </r>
  <r>
    <s v="Biographien aus der Naturkunde, in ästhetischer Form und religiösem Sinn; nebst e. Vorw. über d. ästhet. Seite d. naturkundl. Unterrichts"/>
    <s v="Grube, August Wilhelm"/>
    <s v="Kinder- und Jugendbücher; Historische Drucke"/>
    <s v="Steinkopf"/>
    <s v="monograph; text"/>
    <s v="PPN757122353"/>
    <s v="PPN558896375"/>
    <s v="http://resolver.staatsbibliothek-berlin.de/SBB0000ECF300000000"/>
    <x v="1"/>
    <s v="1851"/>
    <s v="WegehauptDigital"/>
    <s v="Stuttgart"/>
    <s v="https://content.staatsbibliothek-berlin.de/dc/757122353.ocr.zip"/>
    <x v="1"/>
  </r>
  <r>
    <s v="Entdeckungsreisen in Haus und Hof; mit seinen jungen Freunden unternommen"/>
    <s v="Wagner, Hermann"/>
    <s v="Kinder- und Jugendbücher"/>
    <s v="Spamer"/>
    <s v="monograph; text"/>
    <s v="PPN743643984"/>
    <s v="PPN578784408"/>
    <s v="http://resolver.staatsbibliothek-berlin.de/SBB0000D30900000000"/>
    <x v="1"/>
    <s v="1892"/>
    <s v="WegehauptDigital"/>
    <s v="Leipzig"/>
    <s v="https://content.staatsbibliothek-berlin.de/dc/743643984.ocr.zip"/>
    <x v="1"/>
  </r>
  <r>
    <s v="Reisen der Brüder Schomburgk in Britisch-Guiana; Im Auszug für das größere Publikum und die Jugend bearbeitet"/>
    <s v="Stricker, Wilhelm"/>
    <s v="Kinder- und Jugendbücher; Historische Drucke"/>
    <s v="Auffarth"/>
    <s v="monograph; text"/>
    <s v="PPN771015666"/>
    <s v="PPN57754070X"/>
    <s v="http://resolver.staatsbibliothek-berlin.de/SBB00010A6600000000"/>
    <x v="1"/>
    <s v="1852"/>
    <s v="WegehauptDigital"/>
    <s v="Frankfurt am Main"/>
    <s v="https://content.staatsbibliothek-berlin.de/dc/771015666.ocr.zip"/>
    <x v="1"/>
  </r>
  <r>
    <s v="Die Künste des menschlichen Lebens in Beziehung auf Nahrung, Kleidung und Wohnung; In einer Reihe Briefen"/>
    <s v="Michaelis, Christian Friedrich"/>
    <s v="Kinder- und Jugendbücher; Historische Drucke"/>
    <s v="Baumgärtner"/>
    <s v="monograph; text"/>
    <s v="PPN750203439"/>
    <s v="PPN455464804"/>
    <s v="http://resolver.staatsbibliothek-berlin.de/SBB0000E25800000000"/>
    <x v="1"/>
    <s v="1816"/>
    <s v="WegehauptDigital"/>
    <s v="Leipzig"/>
    <s v="empty"/>
    <x v="0"/>
  </r>
  <r>
    <s v="Der junge Elektrotechniker; mit 152 Abb."/>
    <m/>
    <s v="Kinder- und Jugendbücher; Historische Drucke"/>
    <s v="Union Dt. Verlagsges."/>
    <s v="monograph; text"/>
    <s v="PPN744085411"/>
    <s v="PPN452391024"/>
    <s v="http://resolver.staatsbibliothek-berlin.de/SBB0000D55200000000"/>
    <x v="1"/>
    <s v="1910"/>
    <s v="WegehauptDigital"/>
    <s v="Stuttgart [u.a.]"/>
    <s v="https://content.staatsbibliothek-berlin.de/dc/744085411.ocr.zip"/>
    <x v="1"/>
  </r>
  <r>
    <s v="Lord Makartney's Gesandtschaftsreise nach China"/>
    <s v="Körber, Philipp; Makartney, ..."/>
    <s v="Kinder- und Jugendbücher"/>
    <s v="Lotzbeck"/>
    <s v="monograph; text"/>
    <s v="PPN770951074"/>
    <s v="PPN566314584"/>
    <s v="http://resolver.staatsbibliothek-berlin.de/SBB000109FF00000000"/>
    <x v="1"/>
    <s v="1847"/>
    <s v="WegehauptDigital"/>
    <s v="Nürnberg"/>
    <s v="empty"/>
    <x v="0"/>
  </r>
  <r>
    <s v="Kantner's illustrated book of objects, containing over 2000 fine engravings with explanations in English and German"/>
    <m/>
    <s v="Kinder- und Jugendbücher"/>
    <s v="Kantner"/>
    <s v="monograph; text"/>
    <s v="PPN746210493"/>
    <s v="PPN279412649"/>
    <s v="http://resolver.staatsbibliothek-berlin.de/SBB0000D82D00000000"/>
    <x v="1"/>
    <s v="1887"/>
    <s v="WegehauptDigital"/>
    <s v="Reading, Pa."/>
    <s v="https://content.staatsbibliothek-berlin.de/dc/746210493.ocr.zip"/>
    <x v="1"/>
  </r>
  <r>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Schubert, Gotthilf Heinrich"/>
    <s v="Kinder- und Jugendbücher; Historische Drucke"/>
    <s v="Schreiber &amp; Schill"/>
    <s v="monograph; text"/>
    <s v="PPN749898577"/>
    <s v="PPN574284710"/>
    <s v="http://resolver.staatsbibliothek-berlin.de/SBB0000E16300000000"/>
    <x v="1"/>
    <s v="1855"/>
    <s v="WegehauptDigital"/>
    <s v="Enßlingen; Stuttgart"/>
    <s v="https://content.staatsbibliothek-berlin.de/dc/749898577.ocr.zip"/>
    <x v="1"/>
  </r>
  <r>
    <s v="Der Bauerknabe als Mechaniker oder Was Nachdenken thut"/>
    <s v="Heubner, Otto Leonhard; Mayhew, Henry"/>
    <s v="Kinder- und Jugendbücher"/>
    <s v="Kuntze"/>
    <s v="monograph; text"/>
    <s v="PPN770455565"/>
    <s v="PPN321900251"/>
    <s v="http://resolver.staatsbibliothek-berlin.de/SBB0001049300000000"/>
    <x v="1"/>
    <s v="1859"/>
    <s v="WegehauptDigital"/>
    <s v="Dresden"/>
    <s v="https://content.staatsbibliothek-berlin.de/dc/770455565.ocr.zip"/>
    <x v="1"/>
  </r>
  <r>
    <s v="Naturgeschichte für die Jugend beiderlei Geschlechts; Mit 198 Abbildungen auf 24 Tafeln"/>
    <s v="Martin, F."/>
    <s v="Kinder- und Jugendbücher; Historische Drucke"/>
    <s v="Schmidt &amp; Spring"/>
    <s v="monograph; text"/>
    <s v="PPN769079733"/>
    <s v="PPN769079024"/>
    <s v="http://resolver.staatsbibliothek-berlin.de/SBB0000F84400000000"/>
    <x v="1"/>
    <s v="1844"/>
    <s v="WegehauptDigital"/>
    <s v="Stuttgart"/>
    <s v="empty"/>
    <x v="0"/>
  </r>
  <r>
    <s v="Entdeckungsreisen im Wald und auf der Heide; mit seinen lieben jungen Freunden und Freundinnen unternommen ; mit 130 Textabb, 4 Tonbildern, 2 Taf. Naturselbstdr. u. 1 Buntbilde"/>
    <s v="Wagner, Hermann"/>
    <s v="Kinder- und Jugendbücher"/>
    <s v="Spamer"/>
    <s v="monograph; text"/>
    <s v="PPN770456723"/>
    <s v="PPN408013508"/>
    <s v="http://resolver.staatsbibliothek-berlin.de/SBB0001049400000000"/>
    <x v="1"/>
    <s v="1873"/>
    <s v="WegehauptDigital"/>
    <s v="Leipzig"/>
    <s v="https://content.staatsbibliothek-berlin.de/dc/770456723.ocr.zip"/>
    <x v="1"/>
  </r>
  <r>
    <s v="Naturgeschichte der vierfüßigen Thiere für die Jugend ; Mit Kupfern"/>
    <m/>
    <s v="Kinder- und Jugendbücher"/>
    <s v="Campe"/>
    <s v="monograph; text"/>
    <s v="PPN77037378X"/>
    <s v="PPN324891393"/>
    <s v="http://resolver.staatsbibliothek-berlin.de/SBB0001046300000000"/>
    <x v="1"/>
    <s v="1820"/>
    <s v="WegehauptDigital"/>
    <s v="Nürnberg"/>
    <s v="empty"/>
    <x v="0"/>
  </r>
  <r>
    <s v="Kochbüchlein für die Puppenküche; oder erste Anweisung zum Kochen ; für Mädchen von 8 - 14 Jahren"/>
    <s v="Bimbach, Julie; Löffler, Henriette"/>
    <s v="Kinder- und Jugendbücher; Historische Drucke"/>
    <s v="Schreiber"/>
    <s v="monograph; text"/>
    <s v="PPN745829740"/>
    <s v="PPN548218277"/>
    <s v="http://resolver.staatsbibliothek-berlin.de/SBB0000D76100000000"/>
    <x v="1"/>
    <s v="1884"/>
    <s v="WegehauptDigital"/>
    <s v="Eßlingen"/>
    <s v="https://content.staatsbibliothek-berlin.de/dc/745829740.ocr.zip"/>
    <x v="1"/>
  </r>
  <r>
    <s v="Die Jahreszeiten; in Bildern zum Anschauungs-Unterricht für die Jugend in Schule und Haus ; 30 in feinstem Farbendr. ausgeführte Doppelfolio-Taf."/>
    <s v="Streich, Tr. Fr.; Mehl, Hermann"/>
    <s v="Kinder- und Jugendbücher; Historische Drucke"/>
    <s v="Schreiber"/>
    <s v="monograph; text"/>
    <s v="PPN770849091"/>
    <s v="PPN412648490"/>
    <s v="http://resolver.staatsbibliothek-berlin.de/SBB000106FD00000000"/>
    <x v="1"/>
    <s v="1877"/>
    <s v="WegehauptDigital"/>
    <s v="Eßlingen"/>
    <s v="https://content.staatsbibliothek-berlin.de/dc/770849091.ocr.zip"/>
    <x v="1"/>
  </r>
  <r>
    <s v="Naturhistorische Unterhaltungsstunden für Kinder"/>
    <m/>
    <s v="Kinder- und Jugendbücher"/>
    <s v="Rieger"/>
    <s v="monograph; text"/>
    <s v="PPN770139299"/>
    <s v="PPN321986016"/>
    <s v="http://resolver.staatsbibliothek-berlin.de/SBB0001031D00000000"/>
    <x v="1"/>
    <s v="1801"/>
    <s v="WegehauptDigital"/>
    <s v="Augsburg"/>
    <s v="empty"/>
    <x v="0"/>
  </r>
  <r>
    <s v="Wie Auguste und Wilhelmine ihre Puppe erzogen"/>
    <m/>
    <s v="Kinder- und Jugendbücher; Historische Drucke"/>
    <s v="Hasselberg"/>
    <s v="monograph; text"/>
    <s v="PPN770801293"/>
    <s v="PPN345842413"/>
    <s v="http://resolver.staatsbibliothek-berlin.de/SBB000106B000000000"/>
    <x v="1"/>
    <s v="1841"/>
    <s v="WegehauptDigital"/>
    <s v="Berlin"/>
    <s v="empty"/>
    <x v="0"/>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x v="1"/>
    <s v="1876"/>
    <s v="WegehauptDigital"/>
    <s v="Leipzig"/>
    <s v="https://content.staatsbibliothek-berlin.de/dc/742491862.ocr.zip"/>
    <x v="1"/>
  </r>
  <r>
    <s v="Blicke aus der Schule in das Leben, in die Schöpfung der Welt und in die Kulturgeschichte der Menschheit; ein Buch für Schule und Haus, und ein Handbuch für Lehrer zur Belebung des Unterrichts"/>
    <s v="Pfregner, Joseph"/>
    <s v="Kinder- und Jugendbücher; Historische Drucke"/>
    <s v="Lotzbeck"/>
    <s v="monograph; text"/>
    <s v="PPN745863191"/>
    <s v="PPN393410420"/>
    <s v="http://resolver.staatsbibliothek-berlin.de/SBB0000D78600000000"/>
    <x v="1"/>
    <s v="1865"/>
    <s v="WegehauptDigital"/>
    <s v="Nürnberg"/>
    <s v="https://content.staatsbibliothek-berlin.de/dc/745863191.ocr.zip"/>
    <x v="1"/>
  </r>
  <r>
    <s v="Der kleine Raff, oder Vater Gotthold's Unterhaltungen mit seinen Kindern über die Reiche der Natur; eine Naturgeschichte für die liebe Jugend"/>
    <s v="Beumer, Philipp Jakob"/>
    <s v="Kinder- und Jugendbücher"/>
    <s v="Bagel"/>
    <s v="monograph; text"/>
    <s v="PPN770149146"/>
    <s v="PPN320282856"/>
    <s v="http://resolver.staatsbibliothek-berlin.de/SBB0001032900000000"/>
    <x v="1"/>
    <s v="1852"/>
    <s v="WegehauptDigital"/>
    <s v="Wesel"/>
    <s v="https://content.staatsbibliothek-berlin.de/dc/770149146.ocr.zip"/>
    <x v="1"/>
  </r>
  <r>
    <s v="Anecdotes of animals; Selected by a lady, for the amusement of her children"/>
    <m/>
    <s v="Kinder- und Jugendbücher; Historische Drucke"/>
    <s v="Harvey &amp; Darton"/>
    <s v="monograph; text"/>
    <s v="PPN749885475"/>
    <s v="PPN546164013"/>
    <s v="http://resolver.staatsbibliothek-berlin.de/SBB0000E14E00000000"/>
    <x v="3"/>
    <s v="1832"/>
    <s v="WegehauptDigital"/>
    <s v="London"/>
    <s v="empty"/>
    <x v="0"/>
  </r>
  <r>
    <s v="Soziales Wandern"/>
    <s v="Winter, Max"/>
    <s v="Kinder- und Jugendbücher; Historische Drucke"/>
    <s v="Verl. der Wiener Volksbuchhandlung Brand"/>
    <s v="monograph; text"/>
    <s v="PPN770850928"/>
    <s v="PPN371878063"/>
    <s v="http://resolver.staatsbibliothek-berlin.de/SBB0001070200000000"/>
    <x v="1"/>
    <s v="1911"/>
    <s v="WegehauptDigital"/>
    <s v="Wien"/>
    <s v="https://content.staatsbibliothek-berlin.de/dc/770850928.ocr.zip"/>
    <x v="1"/>
  </r>
  <r>
    <s v="Die Völker Südafrika's; nach Augenzeugen geschildert; und die Geschichte der Mussetse"/>
    <s v="Weyermüller, Friedrich"/>
    <s v="Kinder- und Jugendbücher"/>
    <s v="Levrault"/>
    <s v="monograph; text"/>
    <s v="PPN770964516"/>
    <s v="PPN581586743"/>
    <s v="http://resolver.staatsbibliothek-berlin.de/SBB00010A1500000000"/>
    <x v="1"/>
    <s v="1842"/>
    <s v="WegehauptDigital"/>
    <s v="Straßburg"/>
    <s v="empty"/>
    <x v="0"/>
  </r>
  <r>
    <s v="Der Gesundheitsfreund der Jugend; oder praktische Anweisung, wie man in der Jugend den Grund zu einer dauerhaften Gesundheit legen und sie bis ins späteste Alter erhalten könne"/>
    <s v="Struve, Christian August"/>
    <s v="Kinder- und Jugendbücher; Historische Drucke"/>
    <s v="Hahn"/>
    <s v="monograph; text"/>
    <s v="PPN756555914"/>
    <s v="PPN145738868"/>
    <s v="http://resolver.staatsbibliothek-berlin.de/SBB0000EB2800000000"/>
    <x v="1"/>
    <s v="1803"/>
    <s v="WegehauptDigital"/>
    <s v="Hannover"/>
    <s v="empty"/>
    <x v="0"/>
  </r>
  <r>
    <s v="Im Grünen oder Die kleinen Pflanzenfreunde; kleine Erzählungen aus dem Pflanzenreich"/>
    <s v="Wagner, Hermann"/>
    <s v="Kinder- und Jugendbücher"/>
    <s v="Spamer"/>
    <s v="monograph; text"/>
    <s v="PPN743677439"/>
    <s v="PPN527539473"/>
    <s v="http://resolver.staatsbibliothek-berlin.de/SBB0000D31600000000"/>
    <x v="1"/>
    <s v="1892"/>
    <s v="WegehauptDigital"/>
    <s v="Leipzig"/>
    <s v="https://content.staatsbibliothek-berlin.de/dc/743677439.ocr.zip"/>
    <x v="1"/>
  </r>
  <r>
    <s v="Naturgeschichte für Kinder"/>
    <s v="Lippold, Georg Heinrich Christian; Funke, Karl Philipp"/>
    <s v="Kinder- und Jugendbücher; Historische Drucke"/>
    <s v="Kummer"/>
    <s v="monograph; text"/>
    <s v="PPN75152235X"/>
    <s v="PPN238459055"/>
    <s v="http://resolver.staatsbibliothek-berlin.de/SBB0000E5BA00000000"/>
    <x v="1"/>
    <s v="1820"/>
    <s v="WegehauptDigital"/>
    <s v="Leipzig"/>
    <s v="empty"/>
    <x v="0"/>
  </r>
  <r>
    <s v="Neue Bilder-Schule; enthält: das Merkwürdigste aus der Moral, Natur- und Weltgeschichte ; ein nüz[!]liches Lesebuch für die erwachsene Jugend"/>
    <s v="Koch, A."/>
    <s v="Kinder- und Jugendbücher"/>
    <s v="Magazin für Litteratur"/>
    <s v="monograph; text"/>
    <s v="PPN769902278"/>
    <s v="PPN638145414"/>
    <s v="http://resolver.staatsbibliothek-berlin.de/SBB0001021400000000"/>
    <x v="1"/>
    <s v="1805"/>
    <s v="WegehauptDigital"/>
    <s v="Stuttgart"/>
    <s v="empty"/>
    <x v="0"/>
  </r>
  <r>
    <s v="Naturgeschichte des Thier-, Pflanzen- und Mineralreichs für Kinder; sowohl zum Selbst- als Privat- und öffentlichen Unterricht"/>
    <s v="Leng, H."/>
    <s v="Kinder- und Jugendbücher"/>
    <s v="Voigt"/>
    <s v="monograph; text"/>
    <s v="PPN746946619"/>
    <s v="PPN237998882"/>
    <s v="http://resolver.staatsbibliothek-berlin.de/SBB0000DBFA00000000"/>
    <x v="1"/>
    <s v="1830"/>
    <s v="WegehauptDigital"/>
    <s v="Ilmenau"/>
    <s v="empty"/>
    <x v="0"/>
  </r>
  <r>
    <s v="Naturgeschichte der 3 Reiche; mit 520 Abbildungen und beschreibendem Text"/>
    <m/>
    <s v="Kinder- und Jugendbücher; Historische Drucke"/>
    <s v="Weise"/>
    <s v="monograph; text"/>
    <s v="PPN744082560"/>
    <s v="PPN076041352"/>
    <s v="http://resolver.staatsbibliothek-berlin.de/SBB0000D54B00000000"/>
    <x v="1"/>
    <s v="1901"/>
    <s v="WegehauptDigital"/>
    <s v="Stuttgart"/>
    <s v="https://content.staatsbibliothek-berlin.de/dc/744082560.ocr.zip"/>
    <x v="1"/>
  </r>
  <r>
    <s v="Die kleine Köchin"/>
    <s v="Riedl, Christine Charlotte"/>
    <s v="Kinder- und Jugendbücher; Historische Drucke"/>
    <s v="Stoffel &amp; Wachter"/>
    <s v="monograph; text"/>
    <s v="PPN767043464"/>
    <s v="PPN279370911"/>
    <s v="http://resolver.staatsbibliothek-berlin.de/SBB0000F1B800000000"/>
    <x v="1"/>
    <s v="1854"/>
    <s v="WegehauptDigital"/>
    <s v="Lindau"/>
    <s v="https://content.staatsbibliothek-berlin.de/dc/767043464.ocr.zip"/>
    <x v="1"/>
  </r>
  <r>
    <s v="J. C. F. GutsMuths' Spiele zur Übung und Erholung des Körpers und Geistes; gesammelt und bearbeitet für die Jugend, ihre Erzieher und alle Freunde unschuldiger Jugendfreuden"/>
    <s v="Klumpp, F. W.; Schettler, O.; Lion, J. C.; GutsMuths, J. C. F."/>
    <s v="Kinder- und Jugendbücher"/>
    <s v="Grau &lt;Lion&gt;"/>
    <s v="monograph; text"/>
    <s v="PPN745997465"/>
    <s v="PPN384845673"/>
    <s v="http://resolver.staatsbibliothek-berlin.de/SBB0000D79E00000000"/>
    <x v="1"/>
    <s v="1893"/>
    <s v="WegehauptDigital"/>
    <s v="Hof"/>
    <s v="https://content.staatsbibliothek-berlin.de/dc/745997465.ocr.zip"/>
    <x v="1"/>
  </r>
  <r>
    <s v="Neckräthselbuch; Räthselfrägen und Volksräthsel zur Lust und Lehr' für das reifende, begreifende Jugendalter von 10-1000 Jahren"/>
    <s v="Ensfurt, Franklin"/>
    <s v="Kinder- und Jugendbücher"/>
    <s v="Winter"/>
    <s v="monograph; text"/>
    <s v="PPN745606369"/>
    <s v="PPN555998126"/>
    <s v="http://resolver.staatsbibliothek-berlin.de/SBB0000D71700000000"/>
    <x v="1"/>
    <s v="1883"/>
    <s v="WegehauptDigital"/>
    <s v="Frankfurt a. M."/>
    <s v="https://content.staatsbibliothek-berlin.de/dc/745606369.ocr.zip"/>
    <x v="1"/>
  </r>
  <r>
    <s v="Les récréations de la campagne"/>
    <m/>
    <s v="Kinder- und Jugendbücher; Historische Drucke"/>
    <s v="Langlumé et Peltier"/>
    <s v="monograph; text"/>
    <s v="PPN766687767"/>
    <s v="PPN280265042"/>
    <s v="http://resolver.staatsbibliothek-berlin.de/SBB0000F07E00000000"/>
    <x v="0"/>
    <s v="1820"/>
    <s v="WegehauptDigital"/>
    <s v="[S.l.]"/>
    <s v="empty"/>
    <x v="0"/>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x v="1"/>
    <s v="1872"/>
    <s v="WegehauptDigital"/>
    <s v="Leipzig"/>
    <s v="https://content.staatsbibliothek-berlin.de/dc/744749980.ocr.zip"/>
    <x v="1"/>
  </r>
  <r>
    <s v="Naturstudien in Wald und Feld; Spaziergangs-Plaudereien ; ein Buch für die Jugend"/>
    <s v="Schwindrazheim, O.; Kraepelin, Karl"/>
    <s v="Kinder- und Jugendbücher"/>
    <s v="B. G. Teubner"/>
    <s v="monograph; text"/>
    <s v="PPN742276988"/>
    <s v="PPN415192935"/>
    <s v="http://resolver.staatsbibliothek-berlin.de/SBB0000D0EB00000000"/>
    <x v="1"/>
    <s v="1902"/>
    <s v="WegehauptDigital"/>
    <s v="Berlin; Leipzig"/>
    <s v="https://content.staatsbibliothek-berlin.de/dc/742276988.ocr.zip"/>
    <x v="1"/>
  </r>
  <r>
    <s v="Naturgeschichte für Kinder, von M. Georg Christian Raff, ordentlichem Lehrer der Geschichte und Geographie auf dem Lyceum zu Göttingen. Nach des Verfassers Tode besorgt von M. F. A. A. Meyer. Mit vierzehn Kupfertafeln"/>
    <s v="Meyer, Friedrich Albrecht Anton; Raff, Georg Christian"/>
    <s v="Kinder- und Jugendbücher; Historische Drucke"/>
    <s v="Dieterich"/>
    <s v="monograph; text"/>
    <s v="PPN751303755"/>
    <s v="PPN141087986"/>
    <s v="http://resolver.staatsbibliothek-berlin.de/SBB0000E53200000000"/>
    <x v="1"/>
    <s v="1818"/>
    <s v="WegehauptDigital"/>
    <s v="Göttingen"/>
    <s v="empty"/>
    <x v="0"/>
  </r>
  <r>
    <s v="Recueil de cartes géographiques, plans, vues et médailles de l'ancienne Grèce, rélatifs au voyage du jeune Anacharsis, précédé d'une analyse critique des cartes"/>
    <s v="Barbié du Bocage, Jean Denis"/>
    <s v="Kinder- und Jugendbücher; Historische Drucke"/>
    <s v="de Bure"/>
    <s v="monograph; text"/>
    <s v="PPN771019181"/>
    <s v="PPN348985827"/>
    <s v="http://resolver.staatsbibliothek-berlin.de/SBB00010A6B00000000"/>
    <x v="0"/>
    <s v="1790"/>
    <s v="WegehauptDigital"/>
    <s v="Paris"/>
    <s v="empty"/>
    <x v="0"/>
  </r>
  <r>
    <s v="Wunder aus dem Pflanzenreiche"/>
    <s v="Brüning, Christian"/>
    <s v="Kinder- und Jugendbücher; Historische Drucke"/>
    <s v="Loewe"/>
    <s v="monograph; text"/>
    <s v="PPN741715503"/>
    <s v="PPN550944443"/>
    <s v="http://resolver.staatsbibliothek-berlin.de/SBB0000D05C00000000"/>
    <x v="1"/>
    <s v="1908"/>
    <s v="WegehauptDigital"/>
    <s v="Stuttgart"/>
    <s v="https://content.staatsbibliothek-berlin.de/dc/741715503.ocr.zip"/>
    <x v="1"/>
  </r>
  <r>
    <s v="Die Emanzipation der Kinder; eine Rede an die Schuljugend"/>
    <s v="Braun, Lily"/>
    <s v="Kinder- und Jugendbücher; Historische Drucke"/>
    <s v="Langen"/>
    <s v="monograph; text"/>
    <s v="PPN770854133"/>
    <s v="PPN138487472"/>
    <s v="http://resolver.staatsbibliothek-berlin.de/SBB0001070900000000"/>
    <x v="1"/>
    <s v="1911"/>
    <s v="WegehauptDigital"/>
    <s v="München"/>
    <s v="https://content.staatsbibliothek-berlin.de/dc/770854133.ocr.zip"/>
    <x v="1"/>
  </r>
  <r>
    <s v="Astronomie et météorologie à l'usage des jeunes personnes; d'après Arago, Laplace et W. Herschell ; orné de planches grav. sur acier"/>
    <s v="Montaut, Gabriel Xavier; Ulliac-Trémadeure, Sophie"/>
    <s v="Kinder- und Jugendbücher; Historische Drucke"/>
    <s v="Didier"/>
    <s v="monograph; text"/>
    <s v="PPN749925868"/>
    <s v="PPN578380676"/>
    <s v="http://resolver.staatsbibliothek-berlin.de/SBB0000E1A100000000"/>
    <x v="0"/>
    <s v="1855"/>
    <s v="WegehauptDigital"/>
    <s v="Paris"/>
    <s v="https://content.staatsbibliothek-berlin.de/dc/749925868.ocr.zip"/>
    <x v="1"/>
  </r>
  <r>
    <s v="Der Käfersammler; unsere größeren Käferarten in Wort und Bild ; mit über 500 Abbildungen in Farbendruck auf 20 Tafeln"/>
    <s v="Fleischer, H.; Hofmann, Ernst"/>
    <s v="Kinder- und Jugendbücher; Historische Drucke"/>
    <s v="Nitzschke-Brettinger"/>
    <s v="monograph; text"/>
    <s v="PPN742428451"/>
    <s v="PPN559723687"/>
    <s v="http://resolver.staatsbibliothek-berlin.de/SBB0000D15700000000"/>
    <x v="1"/>
    <s v="1910"/>
    <s v="WegehauptDigital"/>
    <s v="Stuttgart"/>
    <s v="https://content.staatsbibliothek-berlin.de/dc/742428451.ocr.zip"/>
    <x v="1"/>
  </r>
  <r>
    <s v="Lehrbuch der Naturgeschichte für den ersten Unterricht"/>
    <s v="Schubert, Gotthilf Heinrich"/>
    <s v="Kinder- und Jugendbücher; Historische Drucke"/>
    <s v="Heyder"/>
    <s v="monograph; text"/>
    <s v="PPN746289545"/>
    <s v="PPN362008418"/>
    <s v="http://resolver.staatsbibliothek-berlin.de/SBB0000D88B00000000"/>
    <x v="1"/>
    <s v="1823"/>
    <s v="WegehauptDigital"/>
    <s v="Erlangen"/>
    <s v="empty"/>
    <x v="0"/>
  </r>
  <r>
    <s v="Das Buch wunderbarer Erfindungen; in Erzählungen für die reifere Jugend"/>
    <s v="Thomas, Louis"/>
    <s v="Historische Drucke"/>
    <s v="Spamer"/>
    <s v="monograph; text"/>
    <s v="PPN81792714X"/>
    <s v="PPN578154544"/>
    <s v="http://resolver.staatsbibliothek-berlin.de/SBB0001915700000000"/>
    <x v="1"/>
    <s v="1854"/>
    <s v="WegehauptDigital"/>
    <s v="Leipzig"/>
    <s v="https://content.staatsbibliothek-berlin.de/dc/81792714X.ocr.zip"/>
    <x v="1"/>
  </r>
  <r>
    <s v="Blätter aus dem Buche der Natur"/>
    <s v="Zoller, Edmund; Mauch, X. A.; Conscience, Hendrik"/>
    <s v="Kinder- und Jugendbücher; Historische Drucke"/>
    <s v="Hallberger"/>
    <s v="monograph; text"/>
    <s v="PPN751011193"/>
    <s v="PPN372190839"/>
    <s v="http://resolver.staatsbibliothek-berlin.de/SBB0000E41C00000000"/>
    <x v="1"/>
    <s v="1855"/>
    <s v="WegehauptDigital"/>
    <s v="Stuttgart"/>
    <s v="https://content.staatsbibliothek-berlin.de/dc/751011193.ocr.zip"/>
    <x v="1"/>
  </r>
  <r>
    <s v="Der frohe Schüler; Eine Sammlung geeigneter Spiele und Gesänge zur Beförderung unschuldiger Erholungen in Familie und Schule ; mit besonderer Rücksicht auf Jugendfeste"/>
    <s v="Meyer, H."/>
    <s v="Kinder- und Jugendbücher; Historische Drucke"/>
    <s v="Cantonal-Schulbücher-Verlag"/>
    <s v="monograph; text"/>
    <s v="PPN766852091"/>
    <s v="PPN279001126"/>
    <s v="http://resolver.staatsbibliothek-berlin.de/SBB0000F13800000000"/>
    <x v="1"/>
    <s v="1840"/>
    <s v="WegehauptDigital"/>
    <s v="Luzern"/>
    <s v="empty"/>
    <x v="0"/>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x v="1"/>
    <s v="1852"/>
    <s v="WegehauptDigital"/>
    <s v="Leipzig"/>
    <s v="https://content.staatsbibliothek-berlin.de/dc/750737867.ocr.zip"/>
    <x v="1"/>
  </r>
  <r>
    <s v="Die Naturlehre; als kurzer Inbegriff der Sternkunde, der Physik sammt Chemie und der Lehre von der Erdbildung ; für Schulen und Familien"/>
    <s v="Schubert, Gotthilf Heinrich"/>
    <s v="Kinder- und Jugendbücher; Historische Drucke"/>
    <s v="Vereinsbuchhandl.; Steinkopf"/>
    <s v="monograph; text"/>
    <s v="PPN751184136"/>
    <s v="PPN247530077"/>
    <s v="http://resolver.staatsbibliothek-berlin.de/SBB0000E4FF00000000"/>
    <x v="1"/>
    <s v="1853"/>
    <s v="WegehauptDigital"/>
    <s v="Calw; Stuttgart"/>
    <s v="https://content.staatsbibliothek-berlin.de/dc/751184136.ocr.zip"/>
    <x v="1"/>
  </r>
  <r>
    <s v="Rätselschatz; eine Sammlung deutscher poetischer Rätsel, Charaden, Homonyme, Palindrome, Anagramme, Arithmogriphe, Logogriphe, Rösselsprünge und Citaten-Rätsel"/>
    <s v="Loewicke, Robert"/>
    <s v="Kinder- und Jugendbücher"/>
    <s v="Süddt. Verl.-Inst. &lt;Hänselmann&gt;"/>
    <s v="monograph; text"/>
    <s v="PPN74543875X"/>
    <s v="PPN077725263"/>
    <s v="http://resolver.staatsbibliothek-berlin.de/SBB0000D6B300000000"/>
    <x v="1"/>
    <s v="1888"/>
    <s v="WegehauptDigital"/>
    <s v="Stuttgart"/>
    <s v="https://content.staatsbibliothek-berlin.de/dc/74543875X.ocr.zip"/>
    <x v="1"/>
  </r>
  <r>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Kiesenwetter, Ernst Hellmuth; Reibisch, Theodor Friedrich"/>
    <s v="Kinder- und Jugendbücher; Historische Drucke"/>
    <s v="Spamer"/>
    <s v="monograph; text"/>
    <s v="PPN74128393X"/>
    <s v="PPN388482605"/>
    <s v="http://resolver.staatsbibliothek-berlin.de/SBB0000CF8D00000000"/>
    <x v="1"/>
    <s v="1876"/>
    <s v="WegehauptDigital"/>
    <s v="Leipzig"/>
    <s v="https://content.staatsbibliothek-berlin.de/dc/74128393X.ocr.zip"/>
    <x v="1"/>
  </r>
  <r>
    <s v="Thiergeschichten für Kinder von 7 bis 10 Jahren; Nach v. Humboldt, Bingley, Shaw, Davy u. A. von L. Oland ; Mit zwölf feinen Holzschnitten"/>
    <s v="Oland, L."/>
    <s v="Kinder- und Jugendbücher; Historische Drucke"/>
    <s v="Westermann"/>
    <s v="monograph; text"/>
    <s v="PPN756402972"/>
    <s v="PPN310109620"/>
    <s v="http://resolver.staatsbibliothek-berlin.de/SBB0000EA7A00000000"/>
    <x v="1"/>
    <s v="1846"/>
    <s v="WegehauptDigital"/>
    <s v="Braunschweig"/>
    <s v="empty"/>
    <x v="0"/>
  </r>
  <r>
    <s v="Belehrende Unterhaltungen aus der Geschichte, der Natur-, Erd- und Menschenkunde und der Technologie für die reifere Jugend; mit 42 Lithographien"/>
    <m/>
    <s v="Kinder- und Jugendbücher; Historische Drucke"/>
    <s v="Bagel"/>
    <s v="monograph; text"/>
    <s v="PPN766850471"/>
    <s v="PPN352089954"/>
    <s v="http://resolver.staatsbibliothek-berlin.de/SBB0000F13500000000"/>
    <x v="1"/>
    <s v="1839"/>
    <s v="WegehauptDigital"/>
    <s v="Wesel"/>
    <s v="empty"/>
    <x v="0"/>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x v="1"/>
    <s v="1911"/>
    <s v="WegehauptDigital"/>
    <s v="Einbeck [u.a.]"/>
    <s v="https://content.staatsbibliothek-berlin.de/dc/741358581.ocr.zip"/>
    <x v="1"/>
  </r>
  <r>
    <s v="Ein Mund voll Brot; Briefe an ein kleines Mädchen über das Leben der Menschen und Thiere"/>
    <s v="Macé, Jean"/>
    <s v="Kinder- und Jugendbücher"/>
    <s v="Lücke"/>
    <s v="monograph; text"/>
    <s v="PPN744060109"/>
    <s v="PPN338151540"/>
    <s v="http://resolver.staatsbibliothek-berlin.de/SBB0000D52400000000"/>
    <x v="1"/>
    <s v="1862"/>
    <s v="WegehauptDigital"/>
    <s v="Winterthur"/>
    <s v="https://content.staatsbibliothek-berlin.de/dc/744060109.ocr.zip"/>
    <x v="1"/>
  </r>
  <r>
    <s v="Der junge Künstler; ein Bilderbuch für kleine Maler"/>
    <s v="Probst, Hans"/>
    <s v="Kinder- und Jugendbücher"/>
    <s v="Braun &amp; Schneider"/>
    <s v="monograph; text"/>
    <s v="PPN745849334"/>
    <s v="PPN571439667"/>
    <s v="http://resolver.staatsbibliothek-berlin.de/SBB0000D77300000000"/>
    <x v="1"/>
    <s v="1903"/>
    <s v="WegehauptDigital"/>
    <s v="München"/>
    <s v="https://content.staatsbibliothek-berlin.de/dc/745849334.ocr.zip"/>
    <x v="1"/>
  </r>
  <r>
    <s v="Spiel und Sport"/>
    <s v="Allihn, Max"/>
    <s v="Kinder- und Jugendbücher"/>
    <s v="Velhagen &amp; Klasing"/>
    <s v="monograph; text"/>
    <s v="PPN74513159X"/>
    <s v="PPN452169798"/>
    <s v="http://resolver.staatsbibliothek-berlin.de/SBB0000D5CB00000000"/>
    <x v="1"/>
    <s v="1899"/>
    <s v="WegehauptDigital"/>
    <s v="Bielefeld [u.a.]"/>
    <s v="https://content.staatsbibliothek-berlin.de/dc/74513159X.ocr.zip"/>
    <x v="1"/>
  </r>
  <r>
    <s v="E. A. Roßmäßlers Flora im Winterkleide; neu bearbeitet und durch eine Biographie E. A. Roßmäßlers vermehrt ; mit über 150 kolorierten und lithographierten Abbildungen, 5 in den Text gedruckten Holzschnitten und einem Porträt des Verfassers"/>
    <s v="Lutz, Karl G.; Roßmäßler, Emil Adolf"/>
    <s v="Kinder- und Jugendbücher; Historische Drucke"/>
    <s v="Hänselmann"/>
    <s v="monograph; text"/>
    <s v="PPN743858859"/>
    <s v="PPN279767552"/>
    <s v="http://resolver.staatsbibliothek-berlin.de/SBB0000D35C00000000"/>
    <x v="1"/>
    <s v="1887"/>
    <s v="WegehauptDigital"/>
    <s v="Stuttgart"/>
    <s v="empty"/>
    <x v="0"/>
  </r>
  <r>
    <s v="Unterhaltende Belehrungen aus der Naturgeschichte, Naturlehre und Vaterlandskunde; verbunden mit leichten Uebungen im Kopfrechnen"/>
    <m/>
    <s v="Kinder- und Jugendbücher; Historische Drucke"/>
    <s v="Wagner"/>
    <s v="monograph; text"/>
    <s v="PPN770856837"/>
    <s v="PPN164254412"/>
    <s v="http://resolver.staatsbibliothek-berlin.de/SBB0001070E00000000"/>
    <x v="1"/>
    <s v="1825"/>
    <s v="WegehauptDigital"/>
    <s v="Neustadt a. d. O."/>
    <s v="empty"/>
    <x v="0"/>
  </r>
  <r>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Comenius, ...; Gailer, J. E."/>
    <s v="Kinder- und Jugendbücher; Historische Drucke"/>
    <s v="Mäcken"/>
    <s v="monograph; text"/>
    <s v="PPN767912470"/>
    <s v="PPN557737001"/>
    <s v="http://resolver.staatsbibliothek-berlin.de/SBB0000F4E800000000"/>
    <x v="1"/>
    <s v="1832"/>
    <s v="WegehauptDigital"/>
    <s v="Reutlingen"/>
    <s v="empty"/>
    <x v="0"/>
  </r>
  <r>
    <s v="Signale in Krieg und Frieden; mit 5 Tafeln und zahlreichen Abbildungen im Text"/>
    <s v="Ulmer, Fritz"/>
    <s v="Kinder- und Jugendbücher; Historische Drucke"/>
    <s v="Quelle &amp; Meyer"/>
    <s v="monograph; text"/>
    <s v="PPN744070864"/>
    <s v="PPN578380293"/>
    <s v="http://resolver.staatsbibliothek-berlin.de/SBB0000D53300000000"/>
    <x v="1"/>
    <s v="1910"/>
    <s v="WegehauptDigital"/>
    <s v="Leipzig"/>
    <s v="https://content.staatsbibliothek-berlin.de/dc/744070864.ocr.zip"/>
    <x v="1"/>
  </r>
  <r>
    <s v="Neues Puppen-Kochbuch; eine nützliche Gabe für junge Mädchen"/>
    <s v="Horn, Eleonore"/>
    <s v="Kinder- und Jugendbücher; Historische Drucke"/>
    <s v="Enßlin &amp; Laiblin"/>
    <s v="monograph; text"/>
    <s v="PPN745280935"/>
    <s v="PPN559730268"/>
    <s v="http://resolver.staatsbibliothek-berlin.de/SBB0000D69500000000"/>
    <x v="1"/>
    <s v="1880"/>
    <s v="WegehauptDigital"/>
    <s v="Reutlingen"/>
    <s v="https://content.staatsbibliothek-berlin.de/dc/745280935.ocr.zip"/>
    <x v="1"/>
  </r>
  <r>
    <s v="Räthselbüchlein für Kinder"/>
    <s v="Scherer, Georg"/>
    <s v="Kinder- und Jugendbücher"/>
    <s v="Scherer"/>
    <s v="monograph; text"/>
    <s v="PPN770492967"/>
    <s v="PPN448114666"/>
    <s v="http://resolver.staatsbibliothek-berlin.de/SBB000104D300000000"/>
    <x v="1"/>
    <s v="1861"/>
    <s v="WegehauptDigital"/>
    <s v="Stuttgart"/>
    <s v="https://content.staatsbibliothek-berlin.de/dc/770492967.ocr.zip"/>
    <x v="1"/>
  </r>
  <r>
    <s v="Krieg und Frieden im Tierreiche"/>
    <s v="Specht, Friedrich; Bals, Heinrich"/>
    <s v="Kinder- und Jugendbücher; Historische Drucke"/>
    <s v="Manz"/>
    <s v="monograph; text"/>
    <s v="PPN743868307"/>
    <s v="PPN546869920"/>
    <s v="http://resolver.staatsbibliothek-berlin.de/SBB0000D36800000000"/>
    <x v="1"/>
    <s v="1904"/>
    <s v="WegehauptDigital"/>
    <s v="Regensburg"/>
    <s v="https://content.staatsbibliothek-berlin.de/dc/743868307.ocr.zip"/>
    <x v="1"/>
  </r>
  <r>
    <s v="Naturgeschichte für Kinder"/>
    <s v="Raff, Georg Christian"/>
    <s v="Kinder- und Jugendbücher"/>
    <s v="Dieterich"/>
    <s v="monograph; text"/>
    <s v="PPN769090311"/>
    <s v="PPN769088562"/>
    <s v="http://resolver.staatsbibliothek-berlin.de/SBB0000F85D00000000"/>
    <x v="1"/>
    <s v="1833"/>
    <s v="WegehauptDigital"/>
    <s v="Göttingen"/>
    <s v="empty"/>
    <x v="0"/>
  </r>
  <r>
    <s v="Naturgeschichte für Kinder"/>
    <s v="Otto, Carl"/>
    <s v="Kinder- und Jugendbücher; Historische Drucke"/>
    <s v="Niese"/>
    <s v="monograph; text"/>
    <s v="PPN756807328"/>
    <s v="PPN569580528"/>
    <s v="http://resolver.staatsbibliothek-berlin.de/SBB0000EC4100000000"/>
    <x v="1"/>
    <s v="1844"/>
    <s v="WegehauptDigital"/>
    <s v="Saalfeld"/>
    <s v="empty"/>
    <x v="0"/>
  </r>
  <r>
    <s v="Die fleißige Puppenschneiderin; Anleitung und Muster zur vollständigen Bekleidung einer Puppe"/>
    <s v="Heyde, Bertha; Lutz, Julie"/>
    <s v="Kinder- und Jugendbücher"/>
    <s v="Weise"/>
    <s v="monograph; text"/>
    <s v="PPN745594204"/>
    <s v="PPN566422328"/>
    <s v="http://resolver.staatsbibliothek-berlin.de/SBB0000D6F000000000"/>
    <x v="1"/>
    <s v="1902"/>
    <s v="WegehauptDigital"/>
    <s v="Stuttgart"/>
    <s v="https://content.staatsbibliothek-berlin.de/dc/745594204.ocr.zip"/>
    <x v="1"/>
  </r>
  <r>
    <s v="Der kleine Raupen-Sammler; Beschreibung u. Abb. der vorzüglichsten deutschen Tag-, Abend- u. Nachtfalter-Raupen. Nebst Anleitung wie solche aufzufinden u. wie sie zu verpflegen sind, um schöne Schmetterlinge daraus zu erziehen. Mit vielen colorirten Abb."/>
    <m/>
    <s v="Kinder- und Jugendbücher; Historische Drucke"/>
    <s v="Thienemann"/>
    <s v="monograph; text"/>
    <s v="PPN75640987X"/>
    <s v="PPN445211180"/>
    <s v="http://resolver.staatsbibliothek-berlin.de/SBB0000EA8200000000"/>
    <x v="1"/>
    <s v="1859"/>
    <s v="WegehauptDigital"/>
    <s v="Stuttgart"/>
    <s v="https://content.staatsbibliothek-berlin.de/dc/75640987X.ocr.zip"/>
    <x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x v="1"/>
    <s v="1885"/>
    <s v="WegehauptDigital"/>
    <s v="Leipzig"/>
    <s v="https://content.staatsbibliothek-berlin.de/dc/744751209.ocr.zip"/>
    <x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x v="1"/>
    <s v="1909"/>
    <s v="WegehauptDigital"/>
    <s v="Berlin [u.a.]; Stuttgart"/>
    <s v="https://content.staatsbibliothek-berlin.de/dc/744903149.ocr.zip"/>
    <x v="1"/>
  </r>
  <r>
    <s v="Les jeunes Physiciens"/>
    <s v="Gérard, F.-C."/>
    <s v="Kinder- und Jugendbücher; Historische Drucke"/>
    <s v="Mégard"/>
    <s v="monograph; text"/>
    <s v="PPN746350252"/>
    <s v="PPN556812883"/>
    <s v="http://resolver.staatsbibliothek-berlin.de/SBB0000D8DA00000000"/>
    <x v="0"/>
    <s v="1860"/>
    <s v="WegehauptDigital"/>
    <s v="Rouen"/>
    <s v="https://content.staatsbibliothek-berlin.de/dc/746350252.ocr.zip"/>
    <x v="1"/>
  </r>
  <r>
    <s v="Ny Orbis pictus, p°a fransyska och svenska; til öfning för ungdom i Franska Spr°akets lärande"/>
    <s v="Meynier, Johann Heinrich"/>
    <s v="Kinder- und Jugendbücher"/>
    <s v="Wiborg"/>
    <s v="monograph; text"/>
    <s v="PPN77057372X"/>
    <s v="PPN313963169"/>
    <s v="http://resolver.staatsbibliothek-berlin.de/SBB0001057100000000"/>
    <x v="0"/>
    <s v="1824"/>
    <s v="WegehauptDigital"/>
    <s v="Stockholm"/>
    <s v="empty"/>
    <x v="0"/>
  </r>
  <r>
    <s v="Das Meer und die merkwürdigsten Seereisen unserer Zeit; der Jugend lehrreich erzählt"/>
    <s v="Weber, ...; Nikoley, ...; Loewenberg, Julius"/>
    <s v="Kinder- und Jugendbücher"/>
    <s v="Hasselberg"/>
    <s v="monograph; text"/>
    <s v="PPN781904714"/>
    <s v="PPN571734227"/>
    <s v="http://resolver.staatsbibliothek-berlin.de/SBB000156AB00000000"/>
    <x v="1"/>
    <s v="1840"/>
    <s v="WegehauptDigital"/>
    <s v="Berlin"/>
    <s v="empty"/>
    <x v="0"/>
  </r>
  <r>
    <s v="Oeconomische Naturgeschichte für den deutschen Landmann und die Jugend in den mittleren Schulen"/>
    <s v="Sander, Heinrich"/>
    <s v="Kinder- und Jugendbücher; Historische Drucke"/>
    <s v="Jacobäer"/>
    <s v="volume; text"/>
    <s v="PPN750715650"/>
    <s v="PPN157138712"/>
    <s v="http://resolver.staatsbibliothek-berlin.de/SBB0000E3BE00000000"/>
    <x v="1"/>
    <s v="1782"/>
    <s v="WegehauptDigital"/>
    <s v="Leipzig"/>
    <s v="empty"/>
    <x v="0"/>
  </r>
  <r>
    <s v="150 colorirte Abbildungen der für den ersten Unterricht wichtigsten Gift- und Kulturpflanzen"/>
    <s v="Grönland, Johannes"/>
    <s v="Kinder- und Jugendbücher"/>
    <s v="Schreiber"/>
    <s v="volume; text"/>
    <s v="PPN744045967"/>
    <s v="PPN558844723"/>
    <s v="http://resolver.staatsbibliothek-berlin.de/SBB0000D4B200020000"/>
    <x v="1"/>
    <s v="1879"/>
    <s v="WegehauptDigital"/>
    <s v="Eßlingen"/>
    <s v="https://content.staatsbibliothek-berlin.de/dc/744045967.ocr.zip"/>
    <x v="1"/>
  </r>
  <r>
    <s v="Abbildungen der merkwürdigsten Gegenstände aus dem Thier-, Pflanzen- und Mineral-Reiche; zu Funke's und jedem andern Lehrbuche der Naturgeschichte brauchbar ; in vier und zwanzig Blättern"/>
    <s v="Marechal, ...; Blaschke, János; Funke, Carl Philipp"/>
    <s v="Kinder- und Jugendbücher"/>
    <s v="Haas"/>
    <s v="volume; text"/>
    <s v="PPN770593984"/>
    <s v="PPN548268916"/>
    <s v="http://resolver.staatsbibliothek-berlin.de/SBB0000DBA900070000"/>
    <x v="1"/>
    <s v="1812"/>
    <s v="WegehauptDigital"/>
    <s v="Wien"/>
    <s v="empty"/>
    <x v="0"/>
  </r>
  <r>
    <s v="Europa's Länder und Völker"/>
    <s v="Selchow, Felix"/>
    <s v="Kinder- und Jugendbücher; Historische Drucke"/>
    <s v="Amelang"/>
    <s v="volume; text"/>
    <s v="PPN770910009"/>
    <s v="PPN574868887"/>
    <s v="http://resolver.staatsbibliothek-berlin.de/SBB000107C100020000"/>
    <x v="1"/>
    <s v="1840"/>
    <s v="WegehauptDigital"/>
    <s v="Berlin"/>
    <s v="empty"/>
    <x v="0"/>
  </r>
  <r>
    <s v="In die Natur!"/>
    <s v="Terks, F.; Süß, Gust.; Wagner, Hermann"/>
    <s v="Kinder- und Jugendbücher"/>
    <s v="Hellmich &lt;Anders&gt;"/>
    <s v="volume; text"/>
    <s v="PPN742551601"/>
    <s v="PPN487872738"/>
    <s v="http://resolver.staatsbibliothek-berlin.de/SBB0000D08600050000"/>
    <x v="1"/>
    <s v="1891"/>
    <s v="WegehauptDigital"/>
    <s v="Bielefeld"/>
    <s v="https://content.staatsbibliothek-berlin.de/dc/742551601.ocr.zip"/>
    <x v="1"/>
  </r>
  <r>
    <s v="L'Encyclopédie enfantine, ou magazin pour les petits enfans"/>
    <s v="LosRios, Angélique"/>
    <s v="Kinder- und Jugendbücher; Historische Drucke"/>
    <s v="Walther"/>
    <s v="volume; text"/>
    <s v="PPN768261856"/>
    <s v="PPN76826135X"/>
    <s v="http://resolver.staatsbibliothek-berlin.de/SBB0000F60700010000"/>
    <x v="0"/>
    <s v="1787"/>
    <s v="WegehauptDigital"/>
    <s v="Dresde"/>
    <s v="empty"/>
    <x v="0"/>
  </r>
  <r>
    <s v="Contenant ce qui regarde le dehors &amp; l'intérieur de la Terre; Suite de la 2. partie"/>
    <s v="Le Bas, Jacques-Philippe; Boucher, ..."/>
    <s v="Kinder- und Jugendbücher; Historische Drucke"/>
    <m/>
    <s v="volume; text"/>
    <s v="PPN769043828"/>
    <s v="PPN443961298"/>
    <s v="http://resolver.staatsbibliothek-berlin.de/SBB0000EBAB00020000"/>
    <x v="0"/>
    <s v="1752"/>
    <s v="WegehauptDigital"/>
    <m/>
    <s v="empty"/>
    <x v="0"/>
  </r>
  <r>
    <s v="Der Münzen-, Siegel- und Briefmarkensammler; nebst Anleitung zur Herstellung von Abgüssen und Abdrücken"/>
    <s v="Ortleb, Alexander; Ortleb, Gustav"/>
    <s v="Kinder- und Jugendbücher"/>
    <s v="Mode"/>
    <s v="volume; text"/>
    <s v="PPN745591698"/>
    <s v="PPN391794361"/>
    <s v="http://resolver.staatsbibliothek-berlin.de/SBB0000D6EC00010000"/>
    <x v="1"/>
    <s v="1885"/>
    <s v="WegehauptDigital"/>
    <s v="Berlin"/>
    <s v="https://content.staatsbibliothek-berlin.de/dc/745591698.ocr.zip"/>
    <x v="1"/>
  </r>
  <r>
    <s v="Dampf"/>
    <s v="Biedenkapp, Georg"/>
    <s v="Kinder- und Jugendbücher; Historische Drucke"/>
    <s v="Paetel"/>
    <s v="volume; text"/>
    <s v="PPN745123597"/>
    <s v="PPN266040640"/>
    <s v="http://resolver.staatsbibliothek-berlin.de/SBB0000D5A900010000"/>
    <x v="1"/>
    <s v="1911"/>
    <s v="WegehauptDigital"/>
    <s v="Berlin-Wilmersdorf"/>
    <s v="https://content.staatsbibliothek-berlin.de/dc/745123597.ocr.zip"/>
    <x v="1"/>
  </r>
  <r>
    <s v="In die Natur!"/>
    <s v="Süs, Gustav; Wagner, Hermann"/>
    <s v="Kinder- und Jugendbücher; Historische Drucke"/>
    <s v="Helmich"/>
    <s v="volume; text"/>
    <s v="PPN769114202"/>
    <s v="PPN578790548"/>
    <s v="http://resolver.staatsbibliothek-berlin.de/SBB0000D08600090000"/>
    <x v="1"/>
    <s v="1856"/>
    <s v="WegehauptDigital"/>
    <s v="Bielefeld"/>
    <s v="https://content.staatsbibliothek-berlin.de/dc/769114202.ocr.zip"/>
    <x v="1"/>
  </r>
  <r>
    <s v="Geographische Skizzen; Asien, Amerika, Afrika, Australien"/>
    <s v="Rösler, Franz"/>
    <s v="Kinder- und Jugendbücher"/>
    <s v="Hahn"/>
    <s v="volume; text"/>
    <s v="PPN746000456"/>
    <s v="PPN572619561"/>
    <s v="http://resolver.staatsbibliothek-berlin.de/SBB0000D77800030000"/>
    <x v="1"/>
    <s v="1905"/>
    <s v="WegehauptDigital"/>
    <s v="Leipzig"/>
    <s v="https://content.staatsbibliothek-berlin.de/dc/746000456.ocr.zip"/>
    <x v="1"/>
  </r>
  <r>
    <s v="Paraguay und Tukuman, in historischer, statistischer und naturhistorischer Hinsicht; Ein interessantes Lesebuch für die Jugend ; Mit ausgemahlten Kupfern"/>
    <s v="Humboldt, Alexander"/>
    <s v="Kinder- und Jugendbücher; Historische Drucke"/>
    <s v="Vollmer"/>
    <s v="volume; text"/>
    <s v="PPN771061765"/>
    <s v="PPN771061390"/>
    <s v="http://resolver.staatsbibliothek-berlin.de/SBB00010AA800040000"/>
    <x v="1"/>
    <s v="1805"/>
    <s v="WegehauptDigital"/>
    <s v="Altona; Hamburg"/>
    <s v="empty"/>
    <x v="0"/>
  </r>
  <r>
    <s v="Symes Reise ins Reich Burmhan, Woodard's Schicksale auf Celebes, Bligh's Fahrt auf einem Boot von Tofoa nach Timor und Turner's Reise in Butan und Tibet; nebst einer Übersicht von Hinterindien und den ostindischen Inseln; für die Jugend und andere Leser"/>
    <s v="Harnisch, Wilhelm"/>
    <s v="Kinder- und Jugendbücher"/>
    <s v="Fleischer"/>
    <s v="volume; text"/>
    <s v="PPN781636353"/>
    <s v="PPN310114136"/>
    <s v="http://resolver.staatsbibliothek-berlin.de/SBB0001562B00060000"/>
    <x v="1"/>
    <s v="1824"/>
    <s v="WegehauptDigital"/>
    <s v="Leipzig"/>
    <s v="empty"/>
    <x v="0"/>
  </r>
  <r>
    <s v="Alexander v. Humbolds Reisen um die Welt und durch das Innere von Südamerika"/>
    <s v="Louck, ...; Humboldt, Alexander"/>
    <s v="Kinder- und Jugendbücher; Historische Drucke"/>
    <s v="Vollmer"/>
    <s v="volume; text"/>
    <s v="PPN771052766"/>
    <s v="PPN771051581"/>
    <s v="http://resolver.staatsbibliothek-berlin.de/SBB00010AA100010000"/>
    <x v="1"/>
    <s v="1810"/>
    <s v="WegehauptDigital"/>
    <s v="Hamburg"/>
    <s v="empty"/>
    <x v="0"/>
  </r>
  <r>
    <s v="Les récréations instructives"/>
    <s v="Delbrück, Jules"/>
    <s v="Kinder- und Jugendbücher"/>
    <s v="Borrani"/>
    <s v="volume; text"/>
    <s v="PPN771543808"/>
    <s v="PPN322273676"/>
    <s v="http://resolver.staatsbibliothek-berlin.de/SBB00012D7A00020000"/>
    <x v="0"/>
    <s v="1860"/>
    <s v="WegehauptDigital"/>
    <s v="Paris"/>
    <s v="https://content.staatsbibliothek-berlin.de/dc/771543808.ocr.zip"/>
    <x v="1"/>
  </r>
  <r>
    <s v="Des Schotten Sir Georg Stuart Mackenzie Reise durch Island und des Engländers John Ross Reise zur Ausforschung des Baffins-Busens und einer Durchfahrt nordwestlich von Grönland; für die Jugend und andere Leser"/>
    <s v="Harnisch, Wilhelm"/>
    <s v="Kinder- und Jugendbücher"/>
    <s v="Fleischer"/>
    <s v="volume; text"/>
    <s v="PPN78162584X"/>
    <s v="PPN310113857"/>
    <s v="http://resolver.staatsbibliothek-berlin.de/SBB0001562B00010000"/>
    <x v="1"/>
    <s v="1821"/>
    <s v="WegehauptDigital"/>
    <s v="Leipzig"/>
    <s v="empty"/>
    <x v="0"/>
  </r>
  <r>
    <s v="Versuch einer practischen Anweisung für Schullehrer, Hofmeister und Aeltern, welche die Verstandeskräfte ihrer Zöglinge und Kinder auf eine zweckmäßige Weise üben und schärfen wollen"/>
    <s v="Pöhlmann, Johann Paul"/>
    <s v="Kinder- und Jugendbücher"/>
    <s v="Palm"/>
    <s v="volume; text"/>
    <s v="PPN769908616"/>
    <s v="PPN332814955"/>
    <s v="http://resolver.staatsbibliothek-berlin.de/SBB0001022400010000"/>
    <x v="1"/>
    <s v="1803"/>
    <s v="WegehauptDigital"/>
    <s v="Erlangen"/>
    <s v="empty"/>
    <x v="0"/>
  </r>
  <r>
    <s v="Erzählungen und Schilderungen vom Seelen- und Wanderleben, von der Lebensweise, der Jagd, dem Fange, und der Zähmung der Tiere ; mit 78 Illustrationen"/>
    <s v="Roth, Richard; Reichenbach, Anton Benedikt"/>
    <s v="Kinder- und Jugendbücher; Historische Drucke"/>
    <s v="Spamer"/>
    <s v="volume; text"/>
    <s v="PPN74368723X"/>
    <s v="PPN571775438"/>
    <s v="http://resolver.staatsbibliothek-berlin.de/SBB0000D32500020000"/>
    <x v="1"/>
    <s v="1894"/>
    <s v="WegehauptDigital"/>
    <s v="Leipzig"/>
    <s v="https://content.staatsbibliothek-berlin.de/dc/74368723X.ocr.zip"/>
    <x v="1"/>
  </r>
  <r>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Harnisch, Wilhelm"/>
    <s v="Kinder- und Jugendbücher"/>
    <s v="Fleischer"/>
    <s v="volume; text"/>
    <s v="PPN781643902"/>
    <s v="PPN310114330"/>
    <s v="http://resolver.staatsbibliothek-berlin.de/SBB0001562B000B0000"/>
    <x v="1"/>
    <s v="1827"/>
    <s v="WegehauptDigital"/>
    <s v="Leipzig"/>
    <s v="empty"/>
    <x v="0"/>
  </r>
  <r>
    <s v="Nouvelle histoire naturelle"/>
    <m/>
    <s v="Kinder- und Jugendbücher; Historische Drucke"/>
    <s v="Gide"/>
    <s v="volume; text"/>
    <s v="PPN770164560"/>
    <s v="PPN330449559"/>
    <s v="http://resolver.staatsbibliothek-berlin.de/SBB0001034300030000"/>
    <x v="0"/>
    <s v="1820"/>
    <s v="WegehauptDigital"/>
    <s v="Paris"/>
    <s v="empty"/>
    <x v="0"/>
  </r>
  <r>
    <s v="Welcher Afrika enthält"/>
    <s v="Bauer, Johann Christian August"/>
    <s v="Kinder- und Jugendbücher"/>
    <s v="Gräff"/>
    <s v="volume; text"/>
    <s v="PPN78161967X"/>
    <s v="PPN13926664X"/>
    <s v="http://resolver.staatsbibliothek-berlin.de/SBB0001561700020000"/>
    <x v="1"/>
    <s v="1809"/>
    <s v="WegehauptDigital"/>
    <s v="Leipzig"/>
    <s v="empty"/>
    <x v="0"/>
  </r>
  <r>
    <s v="Ländliche Spatziergänge in Gesprächen"/>
    <s v="Weisse, Christian Friedrich; Hoppe, ...; Smith, Charlotte Turner"/>
    <s v="Kinder- und Jugendbücher; Historische Drucke"/>
    <s v="Gräff"/>
    <s v="volume; text"/>
    <s v="PPN770920543"/>
    <s v="PPN282367047"/>
    <s v="http://resolver.staatsbibliothek-berlin.de/SBB0001098800020000"/>
    <x v="1"/>
    <s v="1801"/>
    <s v="WegehauptDigital"/>
    <s v="Leipzig"/>
    <s v="empty"/>
    <x v="0"/>
  </r>
  <r>
    <s v="In die Natur!"/>
    <s v="Cerks, F.; Süs, G.; Wagner, Hermann"/>
    <s v="Kinder- und Jugendbücher"/>
    <s v="Helmich &lt;Anders&gt;"/>
    <s v="volume; text"/>
    <s v="PPN742556115"/>
    <s v="PPN487873203"/>
    <s v="http://resolver.staatsbibliothek-berlin.de/SBB0000D08600070000"/>
    <x v="1"/>
    <s v="1891"/>
    <s v="WegehauptDigital"/>
    <s v="Bielefeld"/>
    <s v="https://content.staatsbibliothek-berlin.de/dc/742556115.ocr.zip"/>
    <x v="1"/>
  </r>
  <r>
    <s v="Welcher Polynesien enthält"/>
    <s v="Bauer, Johann Christian August"/>
    <s v="Kinder- und Jugendbücher"/>
    <s v="Gräff"/>
    <s v="volume; text"/>
    <s v="PPN781620961"/>
    <s v="PPN222721502"/>
    <s v="http://resolver.staatsbibliothek-berlin.de/SBB0001561700030000"/>
    <x v="1"/>
    <s v="1809"/>
    <s v="WegehauptDigital"/>
    <s v="Leipzig"/>
    <s v="empty"/>
    <x v="0"/>
  </r>
  <r>
    <s v="Reise von Alexandrien durch die Wüste und Palästina"/>
    <s v="Grosse, Karl"/>
    <s v="Kinder- und Jugendbücher"/>
    <s v="Schreck"/>
    <s v="volume; text"/>
    <s v="PPN770956084"/>
    <s v="PPN558841171"/>
    <s v="http://resolver.staatsbibliothek-berlin.de/SBB00010A0500020000"/>
    <x v="1"/>
    <s v="1847"/>
    <s v="WegehauptDigital"/>
    <s v="Eilenburg"/>
    <s v="empty"/>
    <x v="0"/>
  </r>
  <r>
    <s v="Bilderbuch für Kinder"/>
    <s v="Bertuch, Friedrich Justin"/>
    <s v="Kinder- und Jugendbücher; Historische Drucke"/>
    <s v="Industrie-Comptoir"/>
    <s v="volume; text"/>
    <s v="PPN768150477"/>
    <s v="PPN549282068"/>
    <s v="http://resolver.staatsbibliothek-berlin.de/SBB0000EEAF00040000"/>
    <x v="1"/>
    <s v="1798"/>
    <s v="WegehauptDigital"/>
    <s v="Weimar"/>
    <s v="empty"/>
    <x v="0"/>
  </r>
  <r>
    <s v="In die Natur!"/>
    <s v="Wagner, Hermann"/>
    <s v="Kinder- und Jugendbücher"/>
    <s v="Helmich"/>
    <s v="volume; text"/>
    <s v="PPN742090434"/>
    <s v="PPN578682699"/>
    <s v="http://resolver.staatsbibliothek-berlin.de/SBB0000D08600040000"/>
    <x v="1"/>
    <s v="1862"/>
    <s v="WegehauptDigital"/>
    <s v="Bielefeld"/>
    <s v="https://content.staatsbibliothek-berlin.de/dc/742090434.ocr.zip"/>
    <x v="1"/>
  </r>
  <r>
    <s v="Bilderwerk zum Anschauungsunterricht für jüngere Kinder"/>
    <s v="Staub, J.; Fischer, H."/>
    <s v="Kinder- und Jugendbücher"/>
    <s v="Hindermann &amp; Siebenmann"/>
    <s v="volume; text"/>
    <s v="PPN74619515X"/>
    <s v="PPN282304843"/>
    <s v="http://resolver.staatsbibliothek-berlin.de/SBB0000D82300030000"/>
    <x v="1"/>
    <s v="1877"/>
    <s v="WegehauptDigital"/>
    <s v="Zürich"/>
    <s v="https://content.staatsbibliothek-berlin.de/dc/74619515X.ocr.zip"/>
    <x v="1"/>
  </r>
  <r>
    <s v="Brasilien, in historischer, statistischer und naturhistorischer Hinsicht; Ein interessantes Lesebuch für die Jugend ; Mit ausgemahlten und schwarzen Kupfern"/>
    <s v="Humboldt, Alexander"/>
    <s v="Kinder- und Jugendbücher; Historische Drucke"/>
    <s v="Vollmer"/>
    <s v="volume; text"/>
    <s v="PPN771059426"/>
    <s v="PPN246421398"/>
    <s v="http://resolver.staatsbibliothek-berlin.de/SBB00010AA800020000"/>
    <x v="1"/>
    <s v="1805"/>
    <s v="WegehauptDigital"/>
    <s v="Hamburg; Altona"/>
    <s v="empty"/>
    <x v="0"/>
  </r>
  <r>
    <s v="Reise nach dem Falkensteine, Selkethale, Mägdesprunge, Alexisbade und der Silberhütte"/>
    <s v="Hauer, Heinrich"/>
    <s v="Kinder- und Jugendbücher; Historische Drucke"/>
    <s v="Ernst"/>
    <s v="volume; text"/>
    <s v="PPN771234694"/>
    <s v="PPN160015537"/>
    <s v="http://resolver.staatsbibliothek-berlin.de/SBB0001263000020000"/>
    <x v="1"/>
    <s v="1824"/>
    <s v="WegehauptDigital"/>
    <s v="Quedlinburg"/>
    <s v="empty"/>
    <x v="0"/>
  </r>
  <r>
    <s v="Des Pfarrers Johann Campbell's beide Reisen in Süd-Afrika und James Prior's Kundschaftsreise nach der Ostküste von Afrika"/>
    <s v="Harnisch, Wilhelm"/>
    <s v="Kinder- und Jugendbücher"/>
    <s v="Fleischer"/>
    <s v="volume; text"/>
    <s v="PPN781803861"/>
    <s v="PPN310114438"/>
    <s v="http://resolver.staatsbibliothek-berlin.de/SBB0001562B000C0000"/>
    <x v="1"/>
    <s v="1829"/>
    <s v="WegehauptDigital"/>
    <s v="Leipzig"/>
    <s v="empty"/>
    <x v="0"/>
  </r>
  <r>
    <s v="Das Thierreich"/>
    <s v="Funke, C. Ph."/>
    <s v="Kinder- und Jugendbücher"/>
    <s v="Haas"/>
    <s v="volume; text"/>
    <s v="PPN74681402X"/>
    <s v="PPN746813635"/>
    <s v="http://resolver.staatsbibliothek-berlin.de/SBB0000DBA900020000"/>
    <x v="1"/>
    <s v="1812"/>
    <s v="WegehauptDigital"/>
    <s v="Wien"/>
    <s v="empty"/>
    <x v="0"/>
  </r>
  <r>
    <s v="Bilderwerk zum Anschauungsunterricht für jüngere Kinder"/>
    <s v="Staub, J.; Fischer, H."/>
    <s v="Kinder- und Jugendbücher"/>
    <s v="Hindermann &amp; Siebenmann"/>
    <s v="volume; text"/>
    <s v="PPN746172389"/>
    <s v="PPN282304851"/>
    <s v="http://resolver.staatsbibliothek-berlin.de/SBB0000D82300010000"/>
    <x v="1"/>
    <s v="1875"/>
    <s v="WegehauptDigital"/>
    <s v="Zürich"/>
    <s v="https://content.staatsbibliothek-berlin.de/dc/746172389.ocr.zip"/>
    <x v="1"/>
  </r>
  <r>
    <s v="Für die ganz Kleinen"/>
    <s v="Dorenwell, K."/>
    <s v="Kinder- und Jugendbücher"/>
    <s v="Teubner"/>
    <s v="volume; text"/>
    <s v="PPN745723748"/>
    <s v="PPN556103009"/>
    <s v="http://resolver.staatsbibliothek-berlin.de/SBB0000D73300010000"/>
    <x v="1"/>
    <s v="1915"/>
    <s v="WegehauptDigital"/>
    <s v="Leipzig; Berlin"/>
    <s v="https://content.staatsbibliothek-berlin.de/dc/745723748.ocr.zip"/>
    <x v="1"/>
  </r>
  <r>
    <s v="Für die Kleinen zwischen 5 und 8 Jahren"/>
    <s v="Dorenwell, K."/>
    <s v="Kinder- und Jugendbücher"/>
    <s v="Teubner"/>
    <s v="volume; text"/>
    <s v="PPN745725198"/>
    <s v="PPN556103807"/>
    <s v="http://resolver.staatsbibliothek-berlin.de/SBB0000D73300020000"/>
    <x v="1"/>
    <s v="1911"/>
    <s v="WegehauptDigital"/>
    <s v="Berlin; Leipzig"/>
    <s v="https://content.staatsbibliothek-berlin.de/dc/745725198.ocr.zip"/>
    <x v="1"/>
  </r>
  <r>
    <s v="Nouvelle histoire naturelle"/>
    <m/>
    <s v="Kinder- und Jugendbücher; Historische Drucke"/>
    <s v="Gide"/>
    <s v="volume; text"/>
    <s v="PPN770165508"/>
    <s v="PPN330450166"/>
    <s v="http://resolver.staatsbibliothek-berlin.de/SBB0001034300050000"/>
    <x v="0"/>
    <s v="1820"/>
    <s v="WegehauptDigital"/>
    <s v="Paris"/>
    <s v="empty"/>
    <x v="0"/>
  </r>
  <r>
    <s v="Der geometrische Jugendfreund oder populäre Darstellung der Grundlehren der Geometrie und Trigonometrie für Anfänger"/>
    <s v="Hoffmann, Joh. Jos. Ign."/>
    <s v="Kinder- und Jugendbücher"/>
    <s v="Kupferberg"/>
    <s v="volume; text"/>
    <s v="PPN746576080"/>
    <s v="PPN566433621"/>
    <s v="http://resolver.staatsbibliothek-berlin.de/SBB0000D92D00010000"/>
    <x v="1"/>
    <s v="1827"/>
    <s v="WegehauptDigital"/>
    <s v="Mainz"/>
    <s v="empty"/>
    <x v="0"/>
  </r>
  <r>
    <s v="In die Natur!"/>
    <s v="Süß, Gustav; Wagner, Hermann"/>
    <s v="Kinder- und Jugendbücher; Historische Drucke"/>
    <s v="Helmich"/>
    <s v="volume; text"/>
    <s v="PPN751309451"/>
    <s v="PPN578790483"/>
    <s v="http://resolver.staatsbibliothek-berlin.de/SBB0000D08600080000"/>
    <x v="1"/>
    <s v="1855"/>
    <s v="WegehauptDigital"/>
    <s v="Bielefeld"/>
    <s v="https://content.staatsbibliothek-berlin.de/dc/751309451.ocr.zip"/>
    <x v="1"/>
  </r>
  <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Harnisch, Wilhelm; Schröter, J. F."/>
    <s v="Kinder- und Jugendbücher"/>
    <s v="Fleischer"/>
    <s v="volume; text"/>
    <s v="PPN781641314"/>
    <s v="PPN310114241"/>
    <s v="http://resolver.staatsbibliothek-berlin.de/SBB0001562B00080000"/>
    <x v="1"/>
    <s v="1825"/>
    <s v="WegehauptDigital"/>
    <s v="Leipzig"/>
    <s v="empty"/>
    <x v="0"/>
  </r>
  <r>
    <s v="Der sichtbaren Welt Erster Theil: Aller vornehmsten Weltdinge, und menschlichen Handlungen, Abbildung und Benahmung"/>
    <s v="Comenius, Johannes Amos"/>
    <s v="Kinder- und Jugendbücher"/>
    <s v="Endt"/>
    <s v="volume; text"/>
    <s v="PPN770184375"/>
    <s v="PPN360569781"/>
    <s v="http://resolver.staatsbibliothek-berlin.de/SBB0001035F00010000"/>
    <x v="1"/>
    <s v="1769"/>
    <s v="WegehauptDigital"/>
    <s v="Norimbergae"/>
    <s v="https://content.staatsbibliothek-berlin.de/dc/770184375.ocr.zip"/>
    <x v="1"/>
  </r>
  <r>
    <s v="Les récréations instructives"/>
    <s v="Delbrück, Jules"/>
    <s v="Kinder- und Jugendbücher"/>
    <s v="Borrani"/>
    <s v="volume; text"/>
    <s v="PPN771542097"/>
    <s v="PPN771538529"/>
    <s v="http://resolver.staatsbibliothek-berlin.de/SBB00012D7A00010000"/>
    <x v="0"/>
    <s v="1860"/>
    <s v="WegehauptDigital"/>
    <s v="Paris"/>
    <s v="https://content.staatsbibliothek-berlin.de/dc/771542097.ocr.zip"/>
    <x v="1"/>
  </r>
  <r>
    <s v="Burkhardt's Reise durch Syrien, Palästina, Aegypten und Nubien nach Arabien und Salt's zweite Reise nach Abyssinien; für die Jugend und andere Leser"/>
    <s v="Harnisch, Wilhelm"/>
    <s v="Kinder- und Jugendbücher"/>
    <s v="Fleischer"/>
    <s v="volume; text"/>
    <s v="PPN781642620"/>
    <s v="PPN310114292"/>
    <s v="http://resolver.staatsbibliothek-berlin.de/SBB0001562B000A0000"/>
    <x v="1"/>
    <s v="1827"/>
    <s v="WegehauptDigital"/>
    <s v="Leipzig"/>
    <s v="empty"/>
    <x v="0"/>
  </r>
  <r>
    <s v="Welcher die Thiere und Pflanzen betrachtet"/>
    <s v="Pluche, Noël Antoine"/>
    <s v="Kinder- und Jugendbücher; Historische Drucke"/>
    <s v="Monath"/>
    <s v="volume; text"/>
    <s v="PPN769093051"/>
    <s v="PPN571070116"/>
    <s v="http://resolver.staatsbibliothek-berlin.de/SBB0000F86600010000"/>
    <x v="1"/>
    <s v="1760"/>
    <s v="WegehauptDigital"/>
    <s v="Leipzig; Frankfurt"/>
    <s v="empty"/>
    <x v="0"/>
  </r>
  <r>
    <s v="Der Papparbeiter, oder Anleitung in Pappe zu arbeiten"/>
    <s v="Blasche, Bernhard Heinrich"/>
    <s v="Kinder- und Jugendbücher"/>
    <s v="Erziehungsanstalt"/>
    <s v="volume; text"/>
    <s v="PPN770512070"/>
    <s v="PPN342423878"/>
    <s v="http://resolver.staatsbibliothek-berlin.de/SBB0000EF6000030000"/>
    <x v="1"/>
    <s v="1801"/>
    <s v="WegehauptDigital"/>
    <s v="Schnepfenthal"/>
    <s v="empty"/>
    <x v="0"/>
  </r>
  <r>
    <s v="Anatomie"/>
    <s v="Dufft, J. C."/>
    <s v="Kinder- und Jugendbücher"/>
    <s v="Hartung"/>
    <s v="volume; text"/>
    <s v="PPN770545920"/>
    <s v="PPN282298754"/>
    <s v="http://resolver.staatsbibliothek-berlin.de/SBB0001052800040000"/>
    <x v="1"/>
    <s v="1853"/>
    <s v="WegehauptDigital"/>
    <s v="Leipzig"/>
    <s v="https://content.staatsbibliothek-berlin.de/dc/770545920.ocr.zip"/>
    <x v="1"/>
  </r>
  <r>
    <s v="Nouvelle histoire naturelle"/>
    <m/>
    <s v="Kinder- und Jugendbücher; Historische Drucke"/>
    <s v="Gide"/>
    <s v="volume; text"/>
    <s v="PPN770164935"/>
    <s v="PPN330449966"/>
    <s v="http://resolver.staatsbibliothek-berlin.de/SBB0001034300040000"/>
    <x v="0"/>
    <s v="1820"/>
    <s v="WegehauptDigital"/>
    <s v="Paris"/>
    <s v="empty"/>
    <x v="0"/>
  </r>
  <r>
    <s v="Des Schotten Melish Reisen durch die vereinten Staaten von Nordamerika und einen Theil von Kanada in den Jahren 1806 - 1811; für die Jugend und andere Leser"/>
    <s v="Harnisch, Wilhelm; Melish, John"/>
    <s v="Kinder- und Jugendbücher"/>
    <s v="Fleischer"/>
    <s v="volume; text"/>
    <s v="PPN78162813X"/>
    <s v="PPN310113903"/>
    <s v="http://resolver.staatsbibliothek-berlin.de/SBB0001562B00020000"/>
    <x v="1"/>
    <s v="1821"/>
    <s v="WegehauptDigital"/>
    <s v="Leipzig"/>
    <s v="empty"/>
    <x v="0"/>
  </r>
  <r>
    <s v="Der Schnellzeichner"/>
    <s v="Rösler, Franz"/>
    <s v="Kinder- und Jugendbücher"/>
    <s v="Hahn"/>
    <s v="volume; text"/>
    <s v="PPN745999409"/>
    <s v="PPN572610823"/>
    <s v="http://resolver.staatsbibliothek-berlin.de/SBB0000D77800020000"/>
    <x v="1"/>
    <s v="1912"/>
    <s v="WegehauptDigital"/>
    <s v="Leipzig"/>
    <s v="https://content.staatsbibliothek-berlin.de/dc/745999409.ocr.zip"/>
    <x v="1"/>
  </r>
  <r>
    <s v="Für den Schüler"/>
    <s v="Neumann, Gustav Friedrich Ludwig"/>
    <s v="Kinder- und Jugendbücher; Historische Drucke"/>
    <s v="Schultze"/>
    <s v="volume; text"/>
    <s v="PPN76826264X"/>
    <s v="PPN390758183"/>
    <s v="http://resolver.staatsbibliothek-berlin.de/SBB0000F60C00010000"/>
    <x v="1"/>
    <s v="1837"/>
    <s v="WegehauptDigital"/>
    <s v="Berlin"/>
    <s v="empty"/>
    <x v="0"/>
  </r>
  <r>
    <s v="Die nützliche Welt"/>
    <m/>
    <s v="Kinder- und Jugendbücher; Historische Drucke"/>
    <s v="Graß und Barth"/>
    <s v="volume; text"/>
    <s v="PPN769036775"/>
    <s v="PPN769036473"/>
    <s v="http://resolver.staatsbibliothek-berlin.de/SBB0000F80F00020000"/>
    <x v="1"/>
    <s v="1811"/>
    <s v="WegehauptDigital"/>
    <s v="Breslau"/>
    <s v="empty"/>
    <x v="0"/>
  </r>
  <r>
    <s v="Neue Spaziergänge eines Naturforschers"/>
    <s v="Gey-Heinze, Marie; Marshall, William"/>
    <s v="Kinder- und Jugendbücher"/>
    <s v="Seemann"/>
    <s v="volume; text"/>
    <s v="PPN743875605"/>
    <s v="PPN282259015"/>
    <s v="http://resolver.staatsbibliothek-berlin.de/SBB0000D35800020000"/>
    <x v="1"/>
    <s v="1907"/>
    <s v="WegehauptDigital"/>
    <s v="Leipzig"/>
    <s v="https://content.staatsbibliothek-berlin.de/dc/743875605.ocr.zip"/>
    <x v="1"/>
  </r>
  <r>
    <s v="Bilderbuch für Kinder"/>
    <s v="Bertuch, Friedrich Justin"/>
    <s v="Kinder- und Jugendbücher; Historische Drucke"/>
    <s v="Industrie-Comptoir"/>
    <s v="volume; text"/>
    <s v="PPN768148014"/>
    <s v="PPN549281878"/>
    <s v="http://resolver.staatsbibliothek-berlin.de/SBB0000EEAF00030000"/>
    <x v="1"/>
    <s v="1798"/>
    <s v="WegehauptDigital"/>
    <s v="Weimar"/>
    <s v="empty"/>
    <x v="0"/>
  </r>
  <r>
    <s v="In die Natur!"/>
    <s v="Huth, H.; Süs, H.; Wagner, Hermann"/>
    <s v="Kinder- und Jugendbücher"/>
    <s v="Helmich"/>
    <s v="volume; text"/>
    <s v="PPN742072193"/>
    <s v="PPN487871723"/>
    <s v="http://resolver.staatsbibliothek-berlin.de/SBB0000D08600010000"/>
    <x v="1"/>
    <s v="1885"/>
    <s v="WegehauptDigital"/>
    <s v="Bielefeld"/>
    <s v="https://content.staatsbibliothek-berlin.de/dc/742072193.ocr.zip"/>
    <x v="1"/>
  </r>
  <r>
    <s v="Europa's Länder und Völker"/>
    <s v="Selchow, Felix"/>
    <s v="Kinder- und Jugendbücher"/>
    <s v="Amelang"/>
    <s v="volume; text"/>
    <s v="PPN771059760"/>
    <s v="PPN254158781"/>
    <s v="http://resolver.staatsbibliothek-berlin.de/SBB000107C100060000"/>
    <x v="1"/>
    <s v="1828"/>
    <s v="WegehauptDigital"/>
    <s v="Berlin"/>
    <s v="empty"/>
    <x v="0"/>
  </r>
  <r>
    <s v="Ny orbis pictus"/>
    <m/>
    <s v="Kinder- und Jugendbücher; Historische Drucke"/>
    <s v="Wasenius"/>
    <s v="volume; text"/>
    <s v="PPN757406432"/>
    <s v="PPN282389571"/>
    <s v="http://resolver.staatsbibliothek-berlin.de/SBB0000ED7600020000"/>
    <x v="1"/>
    <s v="1840"/>
    <s v="WegehauptDigital"/>
    <s v="Helsingfors"/>
    <s v="empty"/>
    <x v="0"/>
  </r>
  <r>
    <s v="Erzählungen und Schilderungen von den Lebensweise, den Sitten und Gewohnheiten der Tiere ; mit 100 Illustrationen"/>
    <s v="Roth, Richard; Reichenbach, Anton Benedikt"/>
    <s v="Kinder- und Jugendbücher; Historische Drucke"/>
    <s v="Spamer"/>
    <s v="volume; text"/>
    <s v="PPN743686411"/>
    <s v="PPN571775403"/>
    <s v="http://resolver.staatsbibliothek-berlin.de/SBB0000D32500010000"/>
    <x v="1"/>
    <s v="1894"/>
    <s v="WegehauptDigital"/>
    <s v="Leipzig"/>
    <s v="https://content.staatsbibliothek-berlin.de/dc/743686411.ocr.zip"/>
    <x v="1"/>
  </r>
  <r>
    <s v="In die Natur!"/>
    <s v="Süs, G.; Wagner, Hermann"/>
    <s v="Kinder- und Jugendbücher"/>
    <s v="Helmich"/>
    <s v="volume; text"/>
    <s v="PPN742553876"/>
    <s v="PPN487871898"/>
    <s v="http://resolver.staatsbibliothek-berlin.de/SBB0000D08600060000"/>
    <x v="1"/>
    <s v="1877"/>
    <s v="WegehauptDigital"/>
    <s v="Bielefeld"/>
    <s v="https://content.staatsbibliothek-berlin.de/dc/742553876.ocr.zip"/>
    <x v="1"/>
  </r>
  <r>
    <s v="Nouvelle histoire naturelle"/>
    <m/>
    <s v="Kinder- und Jugendbücher; Historische Drucke"/>
    <s v="Gide"/>
    <s v="volume; text"/>
    <s v="PPN77016580X"/>
    <s v="PPN33045031X"/>
    <s v="http://resolver.staatsbibliothek-berlin.de/SBB0001034300060000"/>
    <x v="0"/>
    <s v="1820"/>
    <s v="WegehauptDigital"/>
    <s v="Paris"/>
    <s v="empty"/>
    <x v="0"/>
  </r>
  <r>
    <s v="Naturgeschichte der merkwürdigsten fremden Thiere"/>
    <s v="Gressler, F. G. L."/>
    <s v="Kinder- und Jugendbücher; Historische Drucke"/>
    <s v="Schulbuchh. des Thüringer Lehrervereins"/>
    <s v="volume; text"/>
    <s v="PPN769045324"/>
    <s v="PPN371742072"/>
    <s v="http://resolver.staatsbibliothek-berlin.de/SBB0000EA9500050000"/>
    <x v="1"/>
    <s v="1850"/>
    <s v="WegehauptDigital"/>
    <s v="Langensalza"/>
    <s v="https://content.staatsbibliothek-berlin.de/dc/769045324.ocr.zip"/>
    <x v="1"/>
  </r>
  <r>
    <s v="Kreis der Ausfüllung des Systems; Botanik; Mineralogie"/>
    <s v="Dufft, J. C."/>
    <s v="Kinder- und Jugendbücher"/>
    <s v="Hartung"/>
    <s v="volume; text"/>
    <s v="PPN770544304"/>
    <s v="PPN28229872X"/>
    <s v="http://resolver.staatsbibliothek-berlin.de/SBB0001052800030000"/>
    <x v="1"/>
    <s v="1846"/>
    <s v="WegehauptDigital"/>
    <s v="Leipzig"/>
    <s v="empty"/>
    <x v="0"/>
  </r>
  <r>
    <s v="Von der Waldbehandlung und Waldbenutzung und von der Baumsaat und Baumpflanzung"/>
    <s v="Kasthofer, Karl"/>
    <s v="Kinder- und Jugendbücher"/>
    <m/>
    <s v="volume; text"/>
    <s v="PPN770101402"/>
    <s v="PPN430257589"/>
    <s v="http://resolver.staatsbibliothek-berlin.de/SBB000102C800020000"/>
    <x v="1"/>
    <s v="1829"/>
    <s v="WegehauptDigital"/>
    <m/>
    <s v="empty"/>
    <x v="0"/>
  </r>
  <r>
    <s v="Von der Natur und dem Nutzen der vorzüglichsten Bäume und Sträucher"/>
    <s v="Kasthofer, Karl"/>
    <s v="Kinder- und Jugendbücher"/>
    <m/>
    <s v="volume; text"/>
    <s v="PPN770100732"/>
    <s v="PPN430257570"/>
    <s v="http://resolver.staatsbibliothek-berlin.de/SBB000102C800010000"/>
    <x v="1"/>
    <s v="1828"/>
    <s v="WegehauptDigital"/>
    <m/>
    <s v="empty"/>
    <x v="0"/>
  </r>
  <r>
    <s v="In die Natur!"/>
    <s v="Süs, Gust.; Wagner, Hermann"/>
    <s v="Kinder- und Jugendbücher"/>
    <s v="Helmich"/>
    <s v="volume; text"/>
    <s v="PPN742086356"/>
    <s v="PPN578680335"/>
    <s v="http://resolver.staatsbibliothek-berlin.de/SBB0000D08600020000"/>
    <x v="1"/>
    <s v="1861"/>
    <s v="WegehauptDigital"/>
    <s v="Bielefeld"/>
    <s v="https://content.staatsbibliothek-berlin.de/dc/742086356.ocr.zip"/>
    <x v="1"/>
  </r>
  <r>
    <s v="Das Tierreich"/>
    <s v="Haufe, Ewald"/>
    <s v="Kinder- und Jugendbücher"/>
    <s v="Enßlin &amp; Laiblin"/>
    <s v="volume; text"/>
    <s v="PPN741639092"/>
    <s v="PPN559162928"/>
    <s v="http://resolver.staatsbibliothek-berlin.de/SBB0000D02600020000"/>
    <x v="1"/>
    <s v="1891"/>
    <s v="WegehauptDigital"/>
    <s v="Reutlingen"/>
    <s v="https://content.staatsbibliothek-berlin.de/dc/741639092.ocr.zip"/>
    <x v="1"/>
  </r>
  <r>
    <s v="Das Buch der Natur"/>
    <s v="Wagner, Hermann"/>
    <s v="Kinder- und Jugendbücher; Historische Drucke"/>
    <s v="Flemming"/>
    <s v="volume; text"/>
    <s v="PPN757127320"/>
    <s v="PPN57877996X"/>
    <s v="http://resolver.staatsbibliothek-berlin.de/SBB0000D21D00040000"/>
    <x v="1"/>
    <s v="1859"/>
    <s v="WegehauptDigital"/>
    <s v="Glogau"/>
    <s v="https://content.staatsbibliothek-berlin.de/dc/757127320.ocr.zip"/>
    <x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x v="1"/>
    <s v="1881"/>
    <s v="WegehauptDigital"/>
    <s v="Leipzig"/>
    <s v="https://content.staatsbibliothek-berlin.de/dc/743862635.ocr.zip"/>
    <x v="1"/>
  </r>
  <r>
    <s v="Bilderbuch für Kinder"/>
    <s v="Caroline Louise &lt; Mecklenburg-Schwerin, Erbprinzessin&gt;; Bertuch, Friedrich Justin"/>
    <s v="Kinder- und Jugendbücher; Historische Drucke"/>
    <s v="Industrie Comptoir"/>
    <s v="volume; text"/>
    <s v="PPN766349438"/>
    <s v="PPN560045247"/>
    <s v="http://resolver.staatsbibliothek-berlin.de/SBB0000EEAF00020000"/>
    <x v="0"/>
    <s v="1803"/>
    <s v="WegehauptDigital"/>
    <s v="Weimar"/>
    <s v="empty"/>
    <x v="0"/>
  </r>
  <r>
    <s v="Les jeunes voyageurs"/>
    <s v="A., L. N.; Taillard, Constant; Perrot, A. M.; Blanchard, ..."/>
    <s v="Kinder- und Jugendbücher; Historische Drucke"/>
    <s v="Lelong"/>
    <s v="volume; text"/>
    <s v="PPN771190778"/>
    <s v="PPN578866676"/>
    <s v="http://resolver.staatsbibliothek-berlin.de/SBB0001262B00010000"/>
    <x v="0"/>
    <s v="1821"/>
    <s v="WegehauptDigital"/>
    <s v="Paris"/>
    <s v="empty"/>
    <x v="0"/>
  </r>
  <r>
    <s v="Bilderbuch für Kinder"/>
    <s v="Bertuch, Friedrich Justin"/>
    <s v="Kinder- und Jugendbücher; Historische Drucke"/>
    <s v="Industrie-Comptoir"/>
    <s v="volume; text"/>
    <s v="PPN768151384"/>
    <s v="PPN549282416"/>
    <s v="http://resolver.staatsbibliothek-berlin.de/SBB0000EEAF00060000"/>
    <x v="1"/>
    <s v="1798"/>
    <s v="WegehauptDigital"/>
    <s v="Weimar"/>
    <s v="empty"/>
    <x v="0"/>
  </r>
  <r>
    <s v="Europa's Länder und Völker"/>
    <s v="Selchow, Felix"/>
    <s v="Kinder- und Jugendbücher"/>
    <s v="Amelang"/>
    <s v="volume; text"/>
    <s v="PPN77106070X"/>
    <s v="PPN254158854"/>
    <s v="http://resolver.staatsbibliothek-berlin.de/SBB000107C100070000"/>
    <x v="1"/>
    <s v="1828"/>
    <s v="WegehauptDigital"/>
    <s v="Berlin"/>
    <s v="empty"/>
    <x v="0"/>
  </r>
  <r>
    <s v="[Kreis der Arten, als Repräsentanten der Klassen und Ordnungen]"/>
    <s v="Dufft, J. C."/>
    <s v="Kinder- und Jugendbücher"/>
    <s v="Hartung"/>
    <s v="volume; text"/>
    <s v="PPN770542735"/>
    <s v="PPN282298738"/>
    <s v="http://resolver.staatsbibliothek-berlin.de/SBB0001052800010000"/>
    <x v="1"/>
    <s v="1843"/>
    <s v="WegehauptDigital"/>
    <s v="Leipzig"/>
    <s v="empty"/>
    <x v="0"/>
  </r>
  <r>
    <s v="Reise von Belgrad bis in den Hafen von Alexandrien"/>
    <s v="Grosse, Karl"/>
    <s v="Kinder- und Jugendbücher"/>
    <s v="Schreck"/>
    <s v="volume; text"/>
    <s v="PPN770954898"/>
    <s v="PPN558841082"/>
    <s v="http://resolver.staatsbibliothek-berlin.de/SBB00010A0500010000"/>
    <x v="1"/>
    <s v="1846"/>
    <s v="WegehauptDigital"/>
    <s v="Eilenburg"/>
    <s v="empty"/>
    <x v="0"/>
  </r>
  <r>
    <s v="Das Mineral- und Pflanzenreich"/>
    <s v="Haufe, Ewald"/>
    <s v="Kinder- und Jugendbücher"/>
    <s v="Enßlin &amp; Laiblin"/>
    <s v="volume; text"/>
    <s v="PPN741503263"/>
    <s v="PPN559162863"/>
    <s v="http://resolver.staatsbibliothek-berlin.de/SBB0000D02600010000"/>
    <x v="1"/>
    <s v="1891"/>
    <s v="WegehauptDigital"/>
    <s v="Reutlingen"/>
    <s v="https://content.staatsbibliothek-berlin.de/dc/741503263.ocr.zip"/>
    <x v="1"/>
  </r>
  <r>
    <s v="Der stereometrische Jugendfreund oder populäre Darstellung der Grundlehren der Stereometrie für Anfänger"/>
    <s v="Hoffmann, Joh. Jos. Ign."/>
    <s v="Kinder- und Jugendbücher"/>
    <s v="Kupferberg"/>
    <s v="volume; text"/>
    <s v="PPN746577885"/>
    <s v="PPN566434121"/>
    <s v="http://resolver.staatsbibliothek-berlin.de/SBB0000D93100000000"/>
    <x v="1"/>
    <s v="1827"/>
    <s v="WegehauptDigital"/>
    <s v="Mainz"/>
    <s v="empty"/>
    <x v="0"/>
  </r>
  <r>
    <s v="Bilderbuch für Kinder"/>
    <s v="Bertuch, Friedrich Justin"/>
    <s v="Kinder- und Jugendbücher; Historische Drucke"/>
    <s v="Industrie-Comptoir"/>
    <s v="volume; text"/>
    <s v="PPN768153476"/>
    <s v="PPN549279016"/>
    <s v="http://resolver.staatsbibliothek-berlin.de/SBB0000EEAF00080000"/>
    <x v="1"/>
    <s v="1795"/>
    <s v="WegehauptDigital"/>
    <s v="Weimar"/>
    <s v="empty"/>
    <x v="0"/>
  </r>
  <r>
    <s v="Naturgeschichte der merkwürdigsten fremden Thiere für Kinder; mit 12 lithograph. Taf., nebst vielen zwischen den Text gedruckten Abb."/>
    <s v="Greßler, Friedrich Gustav Ludwig"/>
    <s v="Kinder- und Jugendbücher"/>
    <s v="Schulbuchh. d.Th. L. V."/>
    <s v="volume; text"/>
    <s v="PPN769113605"/>
    <s v="PPN558506364"/>
    <s v="http://resolver.staatsbibliothek-berlin.de/SBB0000EA9500070000"/>
    <x v="1"/>
    <s v="1860"/>
    <s v="WegehauptDigital"/>
    <s v="Langensalza"/>
    <s v="https://content.staatsbibliothek-berlin.de/dc/769113605.ocr.zip"/>
    <x v="1"/>
  </r>
  <r>
    <s v="Alexander Caldcleugh's Reisen in Südamerika, John Luccock's Streifereien im südlichen Brasilien und des Prinzen Maximilian zu Neuwied Reise in Brasilien; für die Jugend und andere Leser"/>
    <s v="Harnisch, Wilhelm"/>
    <s v="Kinder- und Jugendbücher"/>
    <s v="Fleischer"/>
    <s v="volume; text"/>
    <s v="PPN781805856"/>
    <s v="PPN310114551"/>
    <s v="http://resolver.staatsbibliothek-berlin.de/SBB0001562B000E0000"/>
    <x v="1"/>
    <s v="1831"/>
    <s v="WegehauptDigital"/>
    <s v="Leipzig"/>
    <s v="empty"/>
    <x v="0"/>
  </r>
  <r>
    <s v="Oeconomische Naturgeschichte für den deutschen Landmann und die Jugend in den mittleren Schulen"/>
    <s v="Fabricius, Johann C."/>
    <s v="Kinder- und Jugendbücher; Historische Drucke"/>
    <s v="Jacobäer"/>
    <s v="volume; text"/>
    <s v="PPN750717688"/>
    <s v="PPN157138720"/>
    <s v="http://resolver.staatsbibliothek-berlin.de/SBB0000E3C200000000"/>
    <x v="1"/>
    <s v="1784"/>
    <s v="WegehauptDigital"/>
    <s v="Leipzig"/>
    <s v="empty"/>
    <x v="0"/>
  </r>
  <r>
    <s v="Versuch einer practischen Anweisung für Schullehrer, Hofmeister, Aeltern, welche die Verstandeskräfte ihrer Zöglinge und Kinder auf eine zweckmäßige Weise üben und schärfen wollen"/>
    <s v="Pöhlmann, Johann Paul"/>
    <s v="Kinder- und Jugendbücher"/>
    <s v="Palm; Junge"/>
    <s v="volume; text"/>
    <s v="PPN769909639"/>
    <s v="PPN332875105"/>
    <s v="http://resolver.staatsbibliothek-berlin.de/SBB0001022400020000"/>
    <x v="1"/>
    <s v="1804"/>
    <s v="WegehauptDigital"/>
    <s v="Erlangen; [Erlangen]"/>
    <s v="empty"/>
    <x v="0"/>
  </r>
  <r>
    <s v="... welcher das Thierreich enthält. Mit 283 Abbildungen auf 19 Tafeln und einem Titelkupfer"/>
    <s v="Hochstetter, Ch. F.; Gebauer, Christian August"/>
    <s v="Kinder- und Jugendbücher; Historische Drucke"/>
    <s v="Mäcken"/>
    <s v="volume; text"/>
    <s v="PPN769121500"/>
    <s v="PPN557899168"/>
    <s v="http://resolver.staatsbibliothek-berlin.de/SBB0000F8B600010000"/>
    <x v="1"/>
    <s v="1849"/>
    <s v="WegehauptDigital"/>
    <s v="Reutlingen"/>
    <s v="empty"/>
    <x v="0"/>
  </r>
  <r>
    <s v="Von den auf der Erde sich ereignenden Phänomenen"/>
    <s v="Wünsch, Christian Ernst"/>
    <s v="Historische Drucke"/>
    <s v="Breitkopf"/>
    <s v="volume; text"/>
    <s v="PPN746838662"/>
    <s v="PPN236980084"/>
    <s v="http://resolver.staatsbibliothek-berlin.de/SBB0000DBC600020000"/>
    <x v="1"/>
    <s v="1779"/>
    <s v="WegehauptDigital"/>
    <s v="Leipzig"/>
    <s v="empty"/>
    <x v="0"/>
  </r>
  <r>
    <s v="Lustreisen mit Kindern in den Harz"/>
    <s v="Hauer, Heinrich"/>
    <s v="Kinder- und Jugendbücher; Historische Drucke"/>
    <s v="Ernst"/>
    <s v="volume; text"/>
    <s v="PPN77123578X"/>
    <s v="PPN160015529"/>
    <s v="http://resolver.staatsbibliothek-berlin.de/SBB0001263000040000"/>
    <x v="1"/>
    <s v="1824"/>
    <s v="WegehauptDigital"/>
    <s v="Quedlinburg"/>
    <s v="empty"/>
    <x v="0"/>
  </r>
  <r>
    <s v="Das Buch der Natur"/>
    <s v="Hasse, Ernst; Wagner, Hermann"/>
    <s v="Kinder- und Jugendbücher; Historische Drucke"/>
    <s v="Flemming"/>
    <s v="volume; text"/>
    <s v="PPN746056303"/>
    <s v="PPN48440086X"/>
    <s v="http://resolver.staatsbibliothek-berlin.de/SBB0000D21D00030000"/>
    <x v="1"/>
    <s v="1879"/>
    <s v="WegehauptDigital"/>
    <s v="Glogau"/>
    <s v="https://content.staatsbibliothek-berlin.de/dc/746056303.ocr.zip"/>
    <x v="1"/>
  </r>
  <r>
    <s v="Lustreisen mit Kindern in den Harz"/>
    <s v="Hauer, Heinrich"/>
    <s v="Kinder- und Jugendbücher; Historische Drucke"/>
    <s v="Ernst"/>
    <s v="volume; text"/>
    <s v="PPN771195893"/>
    <s v="PPN160015480"/>
    <s v="http://resolver.staatsbibliothek-berlin.de/SBB0001263000010000"/>
    <x v="1"/>
    <s v="1824"/>
    <s v="WegehauptDigital"/>
    <s v="Quedlinburg"/>
    <s v="empty"/>
    <x v="0"/>
  </r>
  <r>
    <s v="In die Natur!"/>
    <s v="Süs, G.; Wagner, Hermann"/>
    <s v="Kinder- und Jugendbücher"/>
    <s v="Helmich"/>
    <s v="volume; text"/>
    <s v="PPN742088790"/>
    <s v="PPN578791137"/>
    <s v="http://resolver.staatsbibliothek-berlin.de/SBB0000D08600030000"/>
    <x v="1"/>
    <s v="1862"/>
    <s v="WegehauptDigital"/>
    <s v="Bielefeld"/>
    <s v="https://content.staatsbibliothek-berlin.de/dc/742088790.ocr.zip"/>
    <x v="1"/>
  </r>
  <r>
    <s v="Schreibers kleiner Atlas der Mineralogie"/>
    <m/>
    <s v="Kinder- und Jugendbücher"/>
    <s v="F. Schreiber"/>
    <s v="volume; text"/>
    <s v="PPN742570010"/>
    <s v="PPN282403159"/>
    <s v="http://resolver.staatsbibliothek-berlin.de/SBB0000D22A00010000"/>
    <x v="1"/>
    <s v="1912"/>
    <s v="WegehauptDigital"/>
    <s v="Esslingen [u.a.]"/>
    <s v="https://content.staatsbibliothek-berlin.de/dc/742570010.ocr.zip"/>
    <x v="1"/>
  </r>
  <r>
    <s v="... welcher das Thierreich enthält. Mit 23 Abbildungen auf 19 Tafeln und einem Titelkupfer"/>
    <s v="Hochstetter, Christian Ferdinand; Rebau, Heinrich"/>
    <s v="Kinder- und Jugendbücher; Historische Drucke"/>
    <s v="Mäcken"/>
    <s v="volume; text"/>
    <s v="PPN769383483"/>
    <s v="PPN236459430"/>
    <s v="http://resolver.staatsbibliothek-berlin.de/SBB0000F8B600030000"/>
    <x v="1"/>
    <s v="1840"/>
    <s v="WegehauptDigital"/>
    <s v="Reutlingen"/>
    <s v="empty"/>
    <x v="0"/>
  </r>
  <r>
    <s v="Merckwürdige Reisen in fremde Welttheile"/>
    <s v="Glatz, Jacob"/>
    <s v="Kinder- und Jugendbücher"/>
    <s v="Bureau für Litteratur"/>
    <s v="volume; text"/>
    <s v="PPN781820944"/>
    <s v="PPN216200822"/>
    <s v="http://resolver.staatsbibliothek-berlin.de/SBB0001566600030000"/>
    <x v="1"/>
    <s v="1803"/>
    <s v="WegehauptDigital"/>
    <s v="Fürth"/>
    <s v="empty"/>
    <x v="0"/>
  </r>
  <r>
    <s v="Nouvelle histoire naturelle"/>
    <m/>
    <s v="Kinder- und Jugendbücher; Historische Drucke"/>
    <s v="Gide"/>
    <s v="volume; text"/>
    <s v="PPN770166008"/>
    <s v="PPN330450697"/>
    <s v="http://resolver.staatsbibliothek-berlin.de/SBB0001034300070000"/>
    <x v="0"/>
    <s v="1820"/>
    <s v="WegehauptDigital"/>
    <s v="Paris"/>
    <s v="empty"/>
    <x v="0"/>
  </r>
  <r>
    <s v="Neue Spaziergänge eines Naturforschers"/>
    <s v="Flinzer, Fedor; Marshall, William"/>
    <s v="Kinder- und Jugendbücher"/>
    <s v="Seemann"/>
    <s v="volume; text"/>
    <s v="PPN743857429"/>
    <s v="PPN282259023"/>
    <s v="http://resolver.staatsbibliothek-berlin.de/SBB0000D35800010000"/>
    <x v="1"/>
    <s v="1908"/>
    <s v="WegehauptDigital"/>
    <s v="Leipzig"/>
    <s v="https://content.staatsbibliothek-berlin.de/dc/743857429.ocr.zip"/>
    <x v="1"/>
  </r>
  <r>
    <s v="Die nützliche Welt"/>
    <m/>
    <s v="Kinder- und Jugendbücher; Historische Drucke"/>
    <s v="Graß und Barth"/>
    <s v="volume; text"/>
    <s v="PPN769035515"/>
    <s v="PPN76903487X"/>
    <s v="http://resolver.staatsbibliothek-berlin.de/SBB0000F80F00010000"/>
    <x v="1"/>
    <s v="1811"/>
    <s v="WegehauptDigital"/>
    <s v="Breslau"/>
    <s v="empty"/>
    <x v="0"/>
  </r>
  <r>
    <s v="Neu-Spanien oder Mexico in historischer, statistischer und Naturhistorischer Hinsicht; Ein interessantes Lesebuch für die Jugend ; Mit ausgemahlten und schwarzen Kupfern"/>
    <s v="Humboldt, Alexander"/>
    <s v="Kinder- und Jugendbücher; Historische Drucke"/>
    <s v="Vollmer"/>
    <s v="volume; text"/>
    <s v="PPN771060718"/>
    <s v="PPN24642141X"/>
    <s v="http://resolver.staatsbibliothek-berlin.de/SBB00010AA800030000"/>
    <x v="1"/>
    <s v="1805"/>
    <s v="WegehauptDigital"/>
    <s v="Altona; Hamburg"/>
    <s v="empty"/>
    <x v="0"/>
  </r>
  <r>
    <s v="Reise um die Erde gemacht von A. J. von Krusenstern und G. H. von Langsdorff; nebst Golownins Gefangenschaft in Japan; für die Jugend und andere Leser"/>
    <s v="Harnisch, Wilhelm"/>
    <s v="Kinder- und Jugendbücher"/>
    <s v="Fleischer"/>
    <s v="volume; text"/>
    <s v="PPN781634156"/>
    <s v="PPN310114020"/>
    <s v="http://resolver.staatsbibliothek-berlin.de/SBB0001562B00040000"/>
    <x v="1"/>
    <s v="1823"/>
    <s v="WegehauptDigital"/>
    <s v="Leipzig"/>
    <s v="empty"/>
    <x v="0"/>
  </r>
  <r>
    <s v="Mineralreich"/>
    <s v="Gräfe, Heinrich; Naumann, Johann Friedrich"/>
    <s v="Kinder- und Jugendbücher"/>
    <s v="Reichart"/>
    <s v="volume; text"/>
    <s v="PPN770204333"/>
    <s v="PPN153680628"/>
    <s v="http://resolver.staatsbibliothek-berlin.de/SBB0001039A00030000"/>
    <x v="1"/>
    <s v="1838"/>
    <s v="WegehauptDigital"/>
    <s v="Eisleben [u.a.]"/>
    <s v="empty"/>
    <x v="0"/>
  </r>
  <r>
    <s v="... welcher das Pflanzenreich und Mineralreich enthält. Mit 101 Abbildungen auf 11 Tafeln nebst einem Titelkupfer"/>
    <s v="Hochstetter, Ch. F.; Dertinger, Ernst; Gebauer, Christian August"/>
    <s v="Kinder- und Jugendbücher; Historische Drucke"/>
    <s v="Mäcken"/>
    <s v="volume; text"/>
    <s v="PPN769122159"/>
    <s v="PPN557899214"/>
    <s v="http://resolver.staatsbibliothek-berlin.de/SBB0000F8B600020000"/>
    <x v="1"/>
    <s v="1849"/>
    <s v="WegehauptDigital"/>
    <s v="Reutlingen"/>
    <s v="empty"/>
    <x v="0"/>
  </r>
  <r>
    <s v="Europa's Länder und Völker"/>
    <s v="Selchow, Felix"/>
    <s v="Kinder- und Jugendbücher; Historische Drucke"/>
    <s v="Amelang"/>
    <s v="volume; text"/>
    <s v="PPN770912710"/>
    <s v="PPN242478166"/>
    <s v="http://resolver.staatsbibliothek-berlin.de/SBB000107C100040000"/>
    <x v="1"/>
    <s v="1822"/>
    <s v="WegehauptDigital"/>
    <s v="Berlin"/>
    <s v="empty"/>
    <x v="0"/>
  </r>
  <r>
    <s v="Dialogen für Kinder und Zöglinge über die Natur, zur Aufklärung ihres Verstandes und Veredlung ihres Herzens"/>
    <s v="Schulz, Christian"/>
    <s v="Kinder- und Jugendbücher; Historische Drucke"/>
    <s v="Breitkopf"/>
    <s v="volume; text"/>
    <s v="PPN75171545X"/>
    <s v="PPN574537880"/>
    <s v="http://resolver.staatsbibliothek-berlin.de/SBB0000D86900030000"/>
    <x v="1"/>
    <s v="1794"/>
    <s v="WegehauptDigital"/>
    <s v="Leipzig"/>
    <s v="empty"/>
    <x v="0"/>
  </r>
  <r>
    <s v="Naturgeschichte; das Thierreich"/>
    <s v="Funke, C. Ph."/>
    <s v="Kinder- und Jugendbücher"/>
    <s v="Haas"/>
    <s v="volume; text"/>
    <s v="PPN746812981"/>
    <s v="PPN55759149X"/>
    <s v="http://resolver.staatsbibliothek-berlin.de/SBB0000DBA900010000"/>
    <x v="1"/>
    <s v="1812"/>
    <s v="WegehauptDigital"/>
    <s v="Wien"/>
    <s v="empty"/>
    <x v="0"/>
  </r>
  <r>
    <s v="Pennsylvanien, in historischer, statistischer und naturhistorischer Hinsicht; Ein interessantes Lesebuch für die Jugend ; Mit ausgemahlten Kupfern"/>
    <s v="Humboldt, Alexander"/>
    <s v="Kinder- und Jugendbücher; Historische Drucke"/>
    <s v="Vollmer"/>
    <s v="volume; text"/>
    <s v="PPN771062885"/>
    <s v="PPN771062516"/>
    <s v="http://resolver.staatsbibliothek-berlin.de/SBB00010AA800050000"/>
    <x v="1"/>
    <s v="1805"/>
    <s v="WegehauptDigital"/>
    <s v="Hamburg; Altona"/>
    <s v="empty"/>
    <x v="0"/>
  </r>
  <r>
    <s v="Naturgemälde der ganzen Welt; Abbildungen aus dem Thier- und Pflanzenreich aller Zonen für die Jugend ; 48 colorirte Tafeln nebst einem beschreibenden Text"/>
    <s v="Wagner, Hermann; Votteler, C."/>
    <s v="Kinder- und Jugendbücher"/>
    <s v="Schreiber"/>
    <s v="volume; text"/>
    <s v="PPN744047501"/>
    <s v="PPN578793059"/>
    <s v="http://resolver.staatsbibliothek-berlin.de/SBB0000D4B200030000"/>
    <x v="1"/>
    <s v="1870"/>
    <s v="WegehauptDigital"/>
    <s v="Eßlingen"/>
    <s v="https://content.staatsbibliothek-berlin.de/dc/744047501.ocr.zip"/>
    <x v="1"/>
  </r>
  <r>
    <s v="Bilderbuch für Kinder"/>
    <s v="Bertuch, Friedrich Justin"/>
    <s v="Kinder- und Jugendbücher; Historische Drucke"/>
    <s v="Industrie-Comptoir"/>
    <s v="volume; text"/>
    <s v="PPN768153115"/>
    <s v="PPN549278621"/>
    <s v="http://resolver.staatsbibliothek-berlin.de/SBB0000EEAF00070000"/>
    <x v="1"/>
    <s v="1792"/>
    <s v="WegehauptDigital"/>
    <s v="Weimar"/>
    <s v="empty"/>
    <x v="0"/>
  </r>
  <r>
    <s v="Naturgeschichte der in Deutschland einheimischen Thiere für Kinder"/>
    <s v="Gressler, Friedrich Gustav Ludwig"/>
    <s v="Kinder- und Jugendbücher; Historische Drucke"/>
    <s v="Schulbuchh. des Thüringer Lehrervereins"/>
    <s v="volume; text"/>
    <s v="PPN756441307"/>
    <s v="PPN558486657"/>
    <s v="http://resolver.staatsbibliothek-berlin.de/SBB0000EA9500010000"/>
    <x v="1"/>
    <s v="1850"/>
    <s v="WegehauptDigital"/>
    <s v="Langensalza"/>
    <s v="https://content.staatsbibliothek-berlin.de/dc/756441307.ocr.zip"/>
    <x v="1"/>
  </r>
  <r>
    <s v="Der Papparbeiter, oder Anleitung in Pappe zu arbeiten"/>
    <s v="Blasche, Bernhard Heinrich"/>
    <s v="Kinder- und Jugendbücher"/>
    <s v="Erziehungsanstalt"/>
    <s v="volume; text"/>
    <s v="PPN770512925"/>
    <s v="PPN342424092"/>
    <s v="http://resolver.staatsbibliothek-berlin.de/SBB0000EF6000040000"/>
    <x v="1"/>
    <s v="1801"/>
    <s v="WegehauptDigital"/>
    <s v="Schnepfenthal"/>
    <s v="empty"/>
    <x v="0"/>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x v="1"/>
    <s v="1865"/>
    <s v="WegehauptDigital"/>
    <s v="Leipzig"/>
    <s v="https://content.staatsbibliothek-berlin.de/dc/745232752.ocr.zip"/>
    <x v="1"/>
  </r>
  <r>
    <s v="Des deutschen Knaben Experimentirbuch; praktische Anleitung zum unterhaltenden und belehrenden Experimentiren auf den Gebieten der Physik und Chemie"/>
    <s v="Emsmann, H.; Dammer, O."/>
    <s v="Kinder- und Jugendbücher"/>
    <s v="Velhagen &amp; Klasing"/>
    <s v="monograph; text"/>
    <s v="PPN746141734"/>
    <s v="PPN236462474"/>
    <s v="http://resolver.staatsbibliothek-berlin.de/SBB0000D81200000000"/>
    <x v="1"/>
    <s v="1881"/>
    <s v="WegehauptDigital"/>
    <s v="Bielefeld [u.a.]"/>
    <s v="https://content.staatsbibliothek-berlin.de/dc/746141734.ocr.zip"/>
    <x v="1"/>
  </r>
  <r>
    <s v="Stettiner Puppen-Kochbuch"/>
    <s v="Braun, Richard"/>
    <s v="Kinder- und Jugendbücher"/>
    <m/>
    <s v="monograph; text"/>
    <s v="PPN770576176"/>
    <s v="PPN310905974"/>
    <s v="http://resolver.staatsbibliothek-berlin.de/SBB0001057B00000000"/>
    <x v="1"/>
    <s v="1900"/>
    <s v="WegehauptDigital"/>
    <s v="Stettin"/>
    <s v="https://content.staatsbibliothek-berlin.de/dc/770576176.ocr.zip"/>
    <x v="1"/>
  </r>
  <r>
    <s v="Wanderungen durch die Sternenwelt; Ein Geschenk für die reifere Jugend ; Mit 12 col. Kupfern"/>
    <s v="Dietrich, Fr."/>
    <s v="Kinder- und Jugendbücher; Historische Drucke"/>
    <s v="Thomas; Teubner"/>
    <s v="monograph; text"/>
    <s v="PPN769377319"/>
    <s v="PPN553686429"/>
    <s v="http://resolver.staatsbibliothek-berlin.de/SBB0000F95900000000"/>
    <x v="1"/>
    <s v="1851"/>
    <s v="WegehauptDigital"/>
    <s v="Leipzig; Leipzig"/>
    <s v="https://content.staatsbibliothek-berlin.de/dc/769377319.ocr.zip"/>
    <x v="1"/>
  </r>
  <r>
    <s v="Wanderungen durch das sächsische Erzgebirge; ein belehrrendes und unterhaltendes Lesebuch für Kinder von 8-14 Jahren"/>
    <s v="Gebauer, Carl Eduard"/>
    <s v="Kinder- und Jugendbücher"/>
    <s v="Türk"/>
    <s v="monograph; text"/>
    <s v="PPN771005121"/>
    <s v="PPN557915163"/>
    <s v="http://resolver.staatsbibliothek-berlin.de/SBB00010A5300000000"/>
    <x v="1"/>
    <s v="1852"/>
    <s v="WegehauptDigital"/>
    <s v="Dresden"/>
    <s v="https://content.staatsbibliothek-berlin.de/dc/771005121.ocr.zip"/>
    <x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x v="1"/>
    <s v="1864"/>
    <s v="WegehauptDigital"/>
    <s v="Leipzig"/>
    <s v="https://content.staatsbibliothek-berlin.de/dc/74602598X.ocr.zip"/>
    <x v="1"/>
  </r>
  <r>
    <s v="Zonen-Bilder; Natur- und Sittengemälde für die reifere Jugend"/>
    <s v="Hoffmann, Franz"/>
    <s v="Kinder- und Jugendbücher"/>
    <s v="Stoppani"/>
    <s v="monograph; text"/>
    <s v="PPN781610877"/>
    <s v="PPN559632398"/>
    <s v="http://resolver.staatsbibliothek-berlin.de/SBB0001560F00000000"/>
    <x v="1"/>
    <s v="1860"/>
    <s v="WegehauptDigital"/>
    <s v="Stuttgart"/>
    <s v="https://content.staatsbibliothek-berlin.de/dc/781610877.ocr.zip"/>
    <x v="1"/>
  </r>
  <r>
    <s v="Illustrierte Naturgeschichte für die Jugend; zur Selbstbelehrung und für den ersten Unterricht"/>
    <s v="Lutz, Karl G.; Berge, Friedrich"/>
    <s v="Kinder- und Jugendbücher; Historische Drucke"/>
    <s v="Loewe"/>
    <s v="monograph; text"/>
    <s v="PPN742584038"/>
    <s v="PPN548402760"/>
    <s v="http://resolver.staatsbibliothek-berlin.de/SBB0000D25100000000"/>
    <x v="1"/>
    <s v="1889"/>
    <s v="WegehauptDigital"/>
    <s v="Stuttgart [u.a.]"/>
    <s v="https://content.staatsbibliothek-berlin.de/dc/742584038.ocr.zip"/>
    <x v="1"/>
  </r>
  <r>
    <s v="Kurze Reisebeschreibung in die drey Urkantone; ein Geschenk für die schweizerische Schuljugend auf das Jahr 1828"/>
    <s v="Zemp, L.; Egli, Bernard; Rietsch, Nikolaus"/>
    <s v="Kinder- und Jugendbücher"/>
    <s v="Anich"/>
    <s v="monograph; text"/>
    <s v="PPN771005962"/>
    <s v="PPN572272979"/>
    <s v="http://resolver.staatsbibliothek-berlin.de/SBB00010A5500000000"/>
    <x v="1"/>
    <s v="1828"/>
    <s v="WegehauptDigital"/>
    <s v="Luzern"/>
    <s v="empty"/>
    <x v="0"/>
  </r>
  <r>
    <s v="Im Reiche der Technik; Geschichten für Arbeiterkinder"/>
    <s v="Bergold, Curt; Woldt, Richard"/>
    <s v="Kinder- und Jugendbücher; Historische Drucke"/>
    <s v="Kaden"/>
    <s v="monograph; text"/>
    <s v="PPN75668742X"/>
    <s v="PPN409904473"/>
    <s v="http://resolver.staatsbibliothek-berlin.de/SBB0000EBC000000000"/>
    <x v="1"/>
    <s v="1910"/>
    <s v="WegehauptDigital"/>
    <s v="Dresden"/>
    <s v="https://content.staatsbibliothek-berlin.de/dc/75668742X.ocr.zip"/>
    <x v="1"/>
  </r>
  <r>
    <s v="Von Kindern, die Sorgenpfade ziehen; Bilder aus Jammer und Not unsrer Kinderwelt für große und kleine Leute, die Mitleid haben"/>
    <s v="Püschel, Paul"/>
    <s v="Kinder- und Jugendbücher; Historische Drucke"/>
    <s v="Baensch"/>
    <s v="monograph; text"/>
    <s v="PPN770852165"/>
    <s v="PPN444860681"/>
    <s v="http://resolver.staatsbibliothek-berlin.de/SBB0001070700000000"/>
    <x v="1"/>
    <s v="1908"/>
    <s v="WegehauptDigital"/>
    <s v="Dresden"/>
    <s v="https://content.staatsbibliothek-berlin.de/dc/770852165.ocr.zip"/>
    <x v="1"/>
  </r>
  <r>
    <s v="Naturgeschichte einer Kerze; sechs Vorlesungen für die Jugend"/>
    <s v="Meyer, Richard; Faraday, Michael"/>
    <s v="Kinder- und Jugendbücher"/>
    <s v="Oppenheim"/>
    <s v="monograph; text"/>
    <s v="PPN741220075"/>
    <s v="PPN557068509"/>
    <s v="http://resolver.staatsbibliothek-berlin.de/SBB0000CF5400000000"/>
    <x v="1"/>
    <s v="1883"/>
    <s v="WegehauptDigital"/>
    <s v="Berlin"/>
    <s v="https://content.staatsbibliothek-berlin.de/dc/741220075.ocr.zip"/>
    <x v="1"/>
  </r>
  <r>
    <s v="Chemisches Experimentierbuch für Knaben"/>
    <s v="Scheid, Karl"/>
    <s v="Kinder- und Jugendbücher"/>
    <s v="Teubner"/>
    <s v="monograph; text"/>
    <s v="PPN741711567"/>
    <s v="PPN448081644"/>
    <s v="http://resolver.staatsbibliothek-berlin.de/SBB0000D05400000000"/>
    <x v="1"/>
    <s v="1908"/>
    <s v="WegehauptDigital"/>
    <s v="Leipzig; Berlin"/>
    <s v="https://content.staatsbibliothek-berlin.de/dc/741711567.ocr.zip"/>
    <x v="1"/>
  </r>
  <r>
    <s v="Kinderfreuden"/>
    <m/>
    <s v="Kinder- und Jugendbücher"/>
    <s v="Campe"/>
    <s v="monograph; text"/>
    <s v="PPN770158102"/>
    <s v="PPN431634963"/>
    <s v="http://resolver.staatsbibliothek-berlin.de/SBB0001033A00000000"/>
    <x v="1"/>
    <s v="1810"/>
    <s v="WegehauptDigital"/>
    <s v="Nürnberg"/>
    <s v="empty"/>
    <x v="0"/>
  </r>
  <r>
    <s v="Naturgeschichte für Kinder; mit Kupfern"/>
    <s v="Lippold, G. H. C.; Funke, C. Ph."/>
    <s v="Kinder- und Jugendbücher"/>
    <s v="Kummer"/>
    <s v="monograph; text"/>
    <s v="PPN769073611"/>
    <s v="PPN557652480"/>
    <s v="http://resolver.staatsbibliothek-berlin.de/SBB0000F83E00000000"/>
    <x v="1"/>
    <s v="1834"/>
    <s v="WegehauptDigital"/>
    <s v="Leipzig"/>
    <s v="empty"/>
    <x v="0"/>
  </r>
  <r>
    <s v="Der kleine mechanische Künstler; oder Anweisung zu mancherlei nützlichen und angenehmen kleinen Handarbeiten : Ein Buch für die Jugend in ihren Neben- oder Freistunden"/>
    <s v="Rockstroh, H."/>
    <s v="Kinder- und Jugendbücher; Historische Drucke"/>
    <s v="Cnobloch"/>
    <s v="monograph; text"/>
    <s v="PPN767131835"/>
    <s v="PPN556112792"/>
    <s v="http://resolver.staatsbibliothek-berlin.de/SBB0000F2BA00000000"/>
    <x v="1"/>
    <s v="1824"/>
    <s v="WegehauptDigital"/>
    <s v="Leipzig"/>
    <s v="empty"/>
    <x v="0"/>
  </r>
  <r>
    <s v="An der See; geologisch-geographische Betrachungen für mittlere und reife Schüler ; mit 61 Abbildungen im Text"/>
    <s v="Dahms, P."/>
    <s v="Kinder- und Jugendbücher; Historische Drucke"/>
    <s v="Teubner"/>
    <s v="monograph; text"/>
    <s v="PPN741302233"/>
    <s v="PPN188763716"/>
    <s v="http://resolver.staatsbibliothek-berlin.de/SBB0000CFB600000000"/>
    <x v="1"/>
    <s v="1911"/>
    <s v="WegehauptDigital"/>
    <s v="Leipzig [u.a.]"/>
    <s v="https://content.staatsbibliothek-berlin.de/dc/741302233.ocr.zip"/>
    <x v="1"/>
  </r>
  <r>
    <s v="Naturgeschichte für Kinder; mit Kupfern"/>
    <s v="Lippold, G. H. C.; Funke, C. Ph."/>
    <s v="Kinder- und Jugendbücher"/>
    <s v="Kummer"/>
    <s v="monograph; text"/>
    <s v="PPN769071422"/>
    <s v="PPN557652340"/>
    <s v="http://resolver.staatsbibliothek-berlin.de/SBB0000F83B00000000"/>
    <x v="1"/>
    <s v="1830"/>
    <s v="WegehauptDigital"/>
    <s v="Leipzig"/>
    <s v="empty"/>
    <x v="0"/>
  </r>
  <r>
    <s v="Kleine Zahllehre in Zahlbildern; Mit zwei Anschaumitteln"/>
    <s v="Zeller, Karl August"/>
    <s v="Kinder- und Jugendbücher; Historische Drucke"/>
    <s v="Literatur-Comptoir"/>
    <s v="monograph; text"/>
    <s v="PPN751258466"/>
    <s v="PPN583762670"/>
    <s v="http://resolver.staatsbibliothek-berlin.de/SBB0000E52A00000000"/>
    <x v="1"/>
    <s v="1840"/>
    <s v="WegehauptDigital"/>
    <s v="Stuttgart"/>
    <s v="empty"/>
    <x v="0"/>
  </r>
  <r>
    <s v="Tierleben in der Heimat; mit 3 Tafeln und 32 Abbildungen"/>
    <s v="Schröder, W.; Müller, Ad.; Lütke, A.; Brüning, Christian Johann Edmund"/>
    <s v="Kinder- und Jugendbücher; Historische Drucke"/>
    <s v="Schultze"/>
    <s v="monograph; text"/>
    <s v="PPN743867688"/>
    <s v="PPN277745195"/>
    <s v="http://resolver.staatsbibliothek-berlin.de/SBB0000D36600000000"/>
    <x v="1"/>
    <s v="1905"/>
    <s v="WegehauptDigital"/>
    <s v="Dresden"/>
    <s v="https://content.staatsbibliothek-berlin.de/dc/743867688.ocr.zip"/>
    <x v="1"/>
  </r>
  <r>
    <s v="Vater Conrad's lehrreiche Unterhaltungen mit seinen Enkeln; ein Weihnachts- oder Geburts-Tags-Geschenk für wißbegierige Kinder"/>
    <s v="Becker, Karl"/>
    <s v="Kinder- und Jugendbücher"/>
    <s v="Richter"/>
    <s v="monograph; text"/>
    <s v="PPN770567827"/>
    <s v="PPN444355979"/>
    <s v="http://resolver.staatsbibliothek-berlin.de/SBB0001055F00000000"/>
    <x v="1"/>
    <s v="1835"/>
    <s v="WegehauptDigital"/>
    <s v="Breslau"/>
    <s v="empty"/>
    <x v="0"/>
  </r>
  <r>
    <s v="Naturgeschichte für die Jugend"/>
    <s v="Fleischmann, F.; Jerrer, Georg Ludwig"/>
    <s v="Kinder- und Jugendbücher; Historische Drucke"/>
    <s v="Campe"/>
    <s v="monograph; text"/>
    <s v="PPN770160107"/>
    <s v="PPN230040586"/>
    <s v="http://resolver.staatsbibliothek-berlin.de/SBB0001033E00000000"/>
    <x v="1"/>
    <s v="1821"/>
    <s v="WegehauptDigital"/>
    <s v="Nürnberg"/>
    <s v="empty"/>
    <x v="0"/>
  </r>
  <r>
    <s v="Das grosse Rätselbuch; zweitausend Original-Rätsel für jung und alt"/>
    <s v="Sutermeister, Otto"/>
    <s v="Kinder- und Jugendbücher"/>
    <s v="E. Sutermeister [usw.]"/>
    <s v="monograph; text"/>
    <s v="PPN745600476"/>
    <s v="PPN404247547"/>
    <s v="http://resolver.staatsbibliothek-berlin.de/SBB0000D6FF00000000"/>
    <x v="1"/>
    <s v="1903"/>
    <s v="WegehauptDigital"/>
    <s v="Bern"/>
    <s v="https://content.staatsbibliothek-berlin.de/dc/745600476.ocr.zip"/>
    <x v="1"/>
  </r>
  <r>
    <s v="Spiele zur Uebung und Erholung des Körpers und Geistes, für die Jugend, ihre Erzieher und alle Freunde unschuldiger Jugendfreuden"/>
    <s v="Klumpp, Friedrich Wilhelm; Guts-Muths, J. C. F."/>
    <s v="Kinder- und Jugendbücher; Historische Drucke"/>
    <s v="Hoffmann"/>
    <s v="monograph; text"/>
    <s v="PPN766236137"/>
    <s v="PPN248860933"/>
    <s v="http://resolver.staatsbibliothek-berlin.de/SBB0000EE4E00000000"/>
    <x v="1"/>
    <s v="1845"/>
    <s v="WegehauptDigital"/>
    <s v="Stuttgart"/>
    <s v="empty"/>
    <x v="0"/>
  </r>
  <r>
    <s v="Wanderungen in Begleitung eines Naturkundigen; eine Naturgeschichte für das Volk, insbesondere für die Jugend ; in Verbindung mit mehreren Forschern ; mit 25 farbigen Tafeln und 233 Textillustrationen"/>
    <s v="Lutz, Karl G."/>
    <s v="Historische Drucke"/>
    <s v="Sprösser &amp; Nägele"/>
    <s v="monograph; text"/>
    <s v="PPN742424677"/>
    <s v="PPN566424053"/>
    <s v="http://resolver.staatsbibliothek-berlin.de/SBB0000D14F00000000"/>
    <x v="1"/>
    <s v="1899"/>
    <s v="WegehauptDigital"/>
    <s v="Stuttgart"/>
    <s v="https://content.staatsbibliothek-berlin.de/dc/742424677.ocr.zip"/>
    <x v="1"/>
  </r>
  <r>
    <s v="Ein Sack Nüsse; Rätsel für Jung und Alt"/>
    <s v="Goßlar, Stephanie"/>
    <s v="Kinder- und Jugendbücher; Historische Drucke"/>
    <s v="Schriftenvertriebsanst."/>
    <s v="monograph; text"/>
    <s v="PPN769904386"/>
    <s v="PPN434475114"/>
    <s v="http://resolver.staatsbibliothek-berlin.de/SBB0001021A00000000"/>
    <x v="1"/>
    <s v="1900"/>
    <s v="WegehauptDigital"/>
    <s v="Berlin"/>
    <s v="https://content.staatsbibliothek-berlin.de/dc/769904386.ocr.zip"/>
    <x v="1"/>
  </r>
  <r>
    <s v="Wie ernährt sich die Pflanze?; Naturbeobachtungen draußen und im Hause"/>
    <s v="Krieger, Otto"/>
    <s v="Kinder- und Jugendbücher; Historische Drucke"/>
    <s v="Quelle &amp; Meyer"/>
    <s v="monograph; text"/>
    <s v="PPN74244239X"/>
    <s v="PPN309470099"/>
    <s v="http://resolver.staatsbibliothek-berlin.de/SBB0000D17700000000"/>
    <x v="1"/>
    <s v="1913"/>
    <s v="WegehauptDigital"/>
    <s v="Leipzig"/>
    <s v="https://content.staatsbibliothek-berlin.de/dc/74244239X.ocr.zip"/>
    <x v="1"/>
  </r>
  <r>
    <s v="Gemeinnütziger Unterricht über die Gifte; für Kinder und Unwissende"/>
    <s v="Scholz, Franz Paul"/>
    <s v="Kinder- und Jugendbücher; Historische Drucke"/>
    <s v="Barth &amp; Hamberger"/>
    <s v="monograph; text"/>
    <s v="PPN749937866"/>
    <s v="PPN306237873"/>
    <s v="http://resolver.staatsbibliothek-berlin.de/SBB0000E1B100000000"/>
    <x v="1"/>
    <s v="1801"/>
    <s v="WegehauptDigital"/>
    <s v="Breslau"/>
    <s v="empty"/>
    <x v="0"/>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x v="1"/>
    <s v="1861"/>
    <s v="WegehauptDigital"/>
    <s v="Wesel"/>
    <s v="https://content.staatsbibliothek-berlin.de/dc/743865790.ocr.zip"/>
    <x v="1"/>
  </r>
  <r>
    <s v="Hamburger Mädchenspiele"/>
    <s v="Dannmeyer, Carl Heinrich"/>
    <s v="Kinder- und Jugendbücher; Historische Drucke"/>
    <s v="Janssen"/>
    <s v="monograph; text"/>
    <s v="PPN746242123"/>
    <s v="PPN746242034"/>
    <s v="http://resolver.staatsbibliothek-berlin.de/SBB0000D85D00000000"/>
    <x v="1"/>
    <s v="1908"/>
    <s v="WegehauptDigital"/>
    <s v="Hamburg"/>
    <s v="https://content.staatsbibliothek-berlin.de/dc/746242123.ocr.zip"/>
    <x v="1"/>
  </r>
  <r>
    <s v="Naturstudien in der Sommerfrische; Reise-Plaudereien ; ein Buch für die Jugend"/>
    <s v="Schwindrazheim, Oskar; Kraepelin, Karl"/>
    <s v="Kinder- und Jugendbücher"/>
    <s v="Teubner"/>
    <s v="monograph; text"/>
    <s v="PPN742561984"/>
    <s v="PPN415192927"/>
    <s v="http://resolver.staatsbibliothek-berlin.de/SBB0000D21800000000"/>
    <x v="1"/>
    <s v="1911"/>
    <s v="WegehauptDigital"/>
    <s v="Berlin; Leipzig"/>
    <s v="https://content.staatsbibliothek-berlin.de/dc/742561984.ocr.zip"/>
    <x v="1"/>
  </r>
  <r>
    <s v="Die Thierwelt; Schilderungen aus dem Thierleben aller Zonen für die reifere Jugend ; mit 8 colorirten Bildern"/>
    <m/>
    <s v="Kinder- und Jugendbücher"/>
    <s v="Riese"/>
    <s v="monograph; text"/>
    <s v="PPN74489056X"/>
    <s v="PPN578193949"/>
    <s v="http://resolver.staatsbibliothek-berlin.de/SBB0000D57200000000"/>
    <x v="1"/>
    <s v="1870"/>
    <s v="WegehauptDigital"/>
    <s v="Berlin"/>
    <s v="https://content.staatsbibliothek-berlin.de/dc/74489056X.ocr.zip"/>
    <x v="1"/>
  </r>
  <r>
    <s v="Der kleine Rechenmeister in Bildern; zur Unterhaltung und Beschäftigung der Kinder"/>
    <m/>
    <s v="Kinder- und Jugendbücher"/>
    <s v="Nitzschke"/>
    <s v="monograph; text"/>
    <s v="PPN769901565"/>
    <s v="PPN616816413"/>
    <s v="http://resolver.staatsbibliothek-berlin.de/SBB0001021300000000"/>
    <x v="1"/>
    <s v="1860"/>
    <s v="WegehauptDigital"/>
    <s v="Stuttgart"/>
    <s v="https://content.staatsbibliothek-berlin.de/dc/769901565.ocr.zip"/>
    <x v="1"/>
  </r>
  <r>
    <s v="Scenes in America; for the amusement and instruction of little Tarry-at-home travellers"/>
    <s v="Taylor, Isaac"/>
    <s v="Kinder- und Jugendbücher"/>
    <s v="Andrus"/>
    <s v="monograph; text"/>
    <s v="PPN771039042"/>
    <s v="PPN577840452"/>
    <s v="http://resolver.staatsbibliothek-berlin.de/SBB00010A8900000000"/>
    <x v="3"/>
    <s v="1830"/>
    <s v="WegehauptDigital"/>
    <s v="Hartford"/>
    <s v="empty"/>
    <x v="0"/>
  </r>
  <r>
    <s v="Die Schule der Mechanik und Maschinenkunde; zum Selbststudium für Laien und angehende Fachgenossen"/>
    <s v="Kohl, Friedrich; Luckenbacher, Franz"/>
    <s v="Kinder- und Jugendbücher; Historische Drucke"/>
    <s v="Spamer"/>
    <s v="monograph; text"/>
    <s v="PPN745866867"/>
    <s v="PPN337976600"/>
    <s v="http://resolver.staatsbibliothek-berlin.de/SBB0000D79400000000"/>
    <x v="1"/>
    <s v="1865"/>
    <s v="WegehauptDigital"/>
    <s v="Leipzig"/>
    <s v="https://content.staatsbibliothek-berlin.de/dc/745866867.ocr.zip"/>
    <x v="1"/>
  </r>
  <r>
    <s v="Erheiterungen und Belehrungen aus dem Natur-, Kunst- und Völkerleben; für die reifere Jugend"/>
    <s v="Liebholdt, Christian"/>
    <s v="Kinder- und Jugendbücher"/>
    <s v="Weik"/>
    <s v="monograph; text"/>
    <s v="PPN780594185"/>
    <s v="PPN565769448"/>
    <s v="http://resolver.staatsbibliothek-berlin.de/SBB0001546D00000000"/>
    <x v="1"/>
    <s v="1850"/>
    <s v="WegehauptDigital"/>
    <s v="Philadelphia"/>
    <s v="https://content.staatsbibliothek-berlin.de/dc/780594185.ocr.zip"/>
    <x v="1"/>
  </r>
  <r>
    <s v="Ein Sack Nüsse; Rätsel für Jung und Alt"/>
    <s v="Gosslar, Stephanie"/>
    <s v="Kinder- und Jugendbücher"/>
    <s v="Schriftenvertriebsanst."/>
    <s v="monograph; text"/>
    <s v="PPN74572633X"/>
    <s v="PPN07649151X"/>
    <s v="http://resolver.staatsbibliothek-berlin.de/SBB0000D73400000000"/>
    <x v="1"/>
    <s v="1908"/>
    <s v="WegehauptDigital"/>
    <s v="Berlin"/>
    <s v="https://content.staatsbibliothek-berlin.de/dc/74572633X.ocr.zip"/>
    <x v="1"/>
  </r>
  <r>
    <s v="Récréations chimiques"/>
    <s v="Castelli, Horace; Castillon, A."/>
    <s v="Kinder- und Jugendbücher"/>
    <s v="Hachette"/>
    <s v="monograph; text"/>
    <s v="PPN742061604"/>
    <s v="PPN550984887"/>
    <s v="http://resolver.staatsbibliothek-berlin.de/SBB0000D07400000000"/>
    <x v="0"/>
    <s v="1874"/>
    <s v="WegehauptDigital"/>
    <s v="Paris"/>
    <s v="https://content.staatsbibliothek-berlin.de/dc/742061604.ocr.zip"/>
    <x v="1"/>
  </r>
  <r>
    <s v="Joh. Amos Comenii Orbis Sensualium Pictus; Hoc est: Omnium fundamentalium in mundo rerum, &amp; in vita actionum, Pictura et Nomenclatura"/>
    <s v="Comenius, Johannes Amos"/>
    <s v="Kinder- und Jugendbücher"/>
    <s v="Endter"/>
    <s v="monograph; text"/>
    <s v="PPN769905080"/>
    <s v="PPN549897267"/>
    <s v="http://resolver.staatsbibliothek-berlin.de/SBB0001021E00000000"/>
    <x v="1"/>
    <s v="1698"/>
    <s v="WegehauptDigital; VD17 digital"/>
    <s v="Noribergae"/>
    <s v="empty"/>
    <x v="0"/>
  </r>
  <r>
    <s v="Teutsches Lese-Buch für die Jugend; Zum Gebrauche des Strasburgischen Gymnasiums"/>
    <m/>
    <s v="Kinder- und Jugendbücher; Historische Drucke"/>
    <s v="Heitz"/>
    <s v="monograph; text"/>
    <s v="PPN770200877"/>
    <s v="PPN354686763"/>
    <s v="http://resolver.staatsbibliothek-berlin.de/SBB0001039400000000"/>
    <x v="1"/>
    <s v="1803"/>
    <s v="WegehauptDigital"/>
    <s v="Strasburg"/>
    <s v="empty"/>
    <x v="0"/>
  </r>
  <r>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Staudacher, Hans"/>
    <s v="Kinder- und Jugendbücher"/>
    <s v="L. v. Vangerow"/>
    <s v="monograph; text"/>
    <s v="PPN741357461"/>
    <s v="PPN402813766"/>
    <s v="http://resolver.staatsbibliothek-berlin.de/SBB0000CFEF00000000"/>
    <x v="1"/>
    <s v="1893"/>
    <s v="WegehauptDigital"/>
    <s v="Bremerhaven"/>
    <s v="https://content.staatsbibliothek-berlin.de/dc/741357461.ocr.zip"/>
    <x v="1"/>
  </r>
  <r>
    <s v="Naturstudien im Hause; Plaudereien in der Dämmerstunde ; ein Buch für die Jugend"/>
    <s v="Schwindrazheim, O.; Kraepelin, Karl"/>
    <s v="Kinder- und Jugendbücher"/>
    <s v="Teubner"/>
    <s v="monograph; text"/>
    <s v="PPN742267695"/>
    <s v="PPN383833108"/>
    <s v="http://resolver.staatsbibliothek-berlin.de/SBB0000D0E100000000"/>
    <x v="1"/>
    <s v="1896"/>
    <s v="WegehauptDigital"/>
    <s v="Leizig"/>
    <s v="https://content.staatsbibliothek-berlin.de/dc/742267695.ocr.zip"/>
    <x v="1"/>
  </r>
  <r>
    <s v="Mungo Park's Reise in Afrika"/>
    <s v="Schulz, Christian; Park, Mungo"/>
    <s v="Kinder- und Jugendbücher; Historische Drucke"/>
    <s v="Schüppel"/>
    <s v="monograph; text"/>
    <s v="PPN770906710"/>
    <s v="PPN248883429"/>
    <s v="http://resolver.staatsbibliothek-berlin.de/SBB000107BE00000000"/>
    <x v="1"/>
    <s v="1805"/>
    <s v="WegehauptDigital"/>
    <s v="Berlin"/>
    <s v="empty"/>
    <x v="0"/>
  </r>
  <r>
    <s v="Hundert Schnurrpfeifereien; anregende und ohne Vorübung oder umständliche Geräthschaften von Jedermann leicht ausführbare Unterhaltungen für Groß und Klein"/>
    <s v="Tromholt, Sophus; Tit, Tom"/>
    <s v="Kinder- und Jugendbücher"/>
    <s v="Verl. des Universum &lt;Hauschild&gt;"/>
    <s v="monograph; text"/>
    <s v="PPN741222795"/>
    <s v="PPN558430996"/>
    <s v="http://resolver.staatsbibliothek-berlin.de/SBB0000CF5600000000"/>
    <x v="1"/>
    <s v="1890"/>
    <s v="WegehauptDigital"/>
    <s v="Dresden [u.a.]"/>
    <s v="https://content.staatsbibliothek-berlin.de/dc/741222795.ocr.zip"/>
    <x v="1"/>
  </r>
  <r>
    <s v="Neue Gesellschaftsspiele und Unterhaltungen, zum Vergnügen und zur Uebung des Scharfsinns für die Jugend"/>
    <s v="Hölder, Luise"/>
    <s v="Kinder- und Jugendbücher"/>
    <s v="Ebner"/>
    <s v="monograph; text"/>
    <s v="PPN770574688"/>
    <s v="PPN305308017"/>
    <s v="http://resolver.staatsbibliothek-berlin.de/SBB0001057400000000"/>
    <x v="1"/>
    <s v="1824"/>
    <s v="WegehauptDigital"/>
    <s v="Ulm"/>
    <s v="empty"/>
    <x v="0"/>
  </r>
  <r>
    <s v="Das Bewegungsspiel; seine geschichtliche Entwickelung, sein Wert und seine methodische Behandlung, nebst einer Sammlung von über 200 ausgewählten Spielen und 25 Abzählreimen. Auf Grund und im Sinne des Minist.-Reskripts vom 27. Oktober 1882"/>
    <s v="Trapp, Eduard; Pinzke, Hermann"/>
    <s v="Kinder- und Jugendbücher"/>
    <s v="H. Beyer"/>
    <s v="monograph; text"/>
    <s v="PPN74518961X"/>
    <s v="PPN405775946"/>
    <s v="http://resolver.staatsbibliothek-berlin.de/SBB0000D64A00000000"/>
    <x v="1"/>
    <s v="1894"/>
    <s v="WegehauptDigital"/>
    <s v="Langensalza"/>
    <s v="https://content.staatsbibliothek-berlin.de/dc/74518961X.ocr.zip"/>
    <x v="1"/>
  </r>
  <r>
    <s v="Wunderbuch für die reifere Jugend; Eine Gallerie der merkwürdigsten und interessantesten Werke der Natur und Kunst in Erzählungen und Bildern ; Zur Belehrung und Unterhaltung"/>
    <s v="Gailer, J. E."/>
    <s v="Kinder- und Jugendbücher; Historische Drucke"/>
    <s v="Hoffmann"/>
    <s v="monograph; text"/>
    <s v="PPN767868803"/>
    <s v="PPN404936709"/>
    <s v="http://resolver.staatsbibliothek-berlin.de/SBB0000F48400000000"/>
    <x v="1"/>
    <s v="1842"/>
    <s v="WegehauptDigital"/>
    <s v="Stuttgart"/>
    <s v="empty"/>
    <x v="0"/>
  </r>
  <r>
    <s v="Les phénomènes et les curiosités de la nature"/>
    <s v="Lemaitre, Augustin François; Munerelle, Jean-Baptiste"/>
    <s v="Kinder- und Jugendbücher"/>
    <s v="Derivaux [usw.]"/>
    <s v="monograph; text"/>
    <s v="PPN771307942"/>
    <s v="PPN771253540"/>
    <s v="http://resolver.staatsbibliothek-berlin.de/SBB00012D2F00000000"/>
    <x v="0"/>
    <s v="1856"/>
    <s v="WegehauptDigital"/>
    <s v="Strasbourg"/>
    <s v="https://content.staatsbibliothek-berlin.de/dc/771307942.ocr.zip"/>
    <x v="1"/>
  </r>
  <r>
    <s v="F. Martin's Naturgeschichte für die Jugend beiderlei Geschlechts; mit dreihundert Abbildungen und zwanzig Holzschnitten"/>
    <s v="Kolb, Christian Friedrich August; Martin, F."/>
    <s v="Kinder- und Jugendbücher; Historische Drucke"/>
    <s v="Schmidt &amp; Spring"/>
    <s v="monograph; text"/>
    <s v="PPN741291576"/>
    <s v="PPN365454346"/>
    <s v="http://resolver.staatsbibliothek-berlin.de/SBB0000CFA100000000"/>
    <x v="1"/>
    <s v="1876"/>
    <s v="WegehauptDigital"/>
    <s v="Stuttgart"/>
    <s v="https://content.staatsbibliothek-berlin.de/dc/741291576.ocr.zip"/>
    <x v="1"/>
  </r>
  <r>
    <s v="Häusliche Kunstarbeiten; ein Leitfaden und Nachschlagewerk zur Selbstbeschäftigung in verschiedenen häuslichen Kunstarbeiten mit und ohne Malerei"/>
    <s v="Ortleb, August; Ortleb, Gustav"/>
    <s v="Kinder- und Jugendbücher"/>
    <s v="Spamer"/>
    <s v="monograph; text"/>
    <s v="PPN745729193"/>
    <s v="PPN278260462"/>
    <s v="http://resolver.staatsbibliothek-berlin.de/SBB0000D73E00000000"/>
    <x v="1"/>
    <s v="1897"/>
    <s v="WegehauptDigital"/>
    <s v="Leipzig"/>
    <s v="https://content.staatsbibliothek-berlin.de/dc/745729193.ocr.zip"/>
    <x v="1"/>
  </r>
  <r>
    <s v="Neuestes Bilderbuch zur Belehrung und Unterhaltung"/>
    <m/>
    <s v="Kinder- und Jugendbücher; Historische Drucke"/>
    <s v="Engelhorn &amp; Hochdanz"/>
    <s v="monograph; text"/>
    <s v="PPN767124820"/>
    <s v="PPN549203052"/>
    <s v="http://resolver.staatsbibliothek-berlin.de/SBB0000F2A200000000"/>
    <x v="1"/>
    <s v="1848"/>
    <s v="WegehauptDigital"/>
    <s v="Stuttgart"/>
    <s v="empty"/>
    <x v="0"/>
  </r>
  <r>
    <s v="A catechism of natural history; or, the animal kingdom displayed; being a concise, easy, and familiar description of beasts, birds, fishes, and insects : for the use and instruction of youth"/>
    <s v="Pinnock, William"/>
    <s v="Kinder- und Jugendbücher; Historische Drucke"/>
    <s v="Pinnock &amp; Maunder"/>
    <s v="monograph; text"/>
    <s v="PPN756734274"/>
    <s v="PPN570982685"/>
    <s v="http://resolver.staatsbibliothek-berlin.de/SBB0000EC1900000000"/>
    <x v="3"/>
    <s v="1817"/>
    <s v="WegehauptDigital"/>
    <s v="London"/>
    <s v="empty"/>
    <x v="0"/>
  </r>
  <r>
    <s v="Reise nach Persien"/>
    <s v="Schütz, Friedrich Wilhelm; Kotzebue, Moritz"/>
    <s v="Kinder- und Jugendbücher"/>
    <s v="Lauffer"/>
    <s v="monograph; text"/>
    <s v="PPN770949835"/>
    <s v="PPN56217706X"/>
    <s v="http://resolver.staatsbibliothek-berlin.de/SBB000109FD00000000"/>
    <x v="1"/>
    <s v="1826"/>
    <s v="WegehauptDigital"/>
    <s v="Leipzig"/>
    <s v="empty"/>
    <x v="0"/>
  </r>
  <r>
    <s v="Der Denkfreund; Ein Lehr- und Lesebuch für Volksschulen"/>
    <s v="Schlez, Johann Ferdinand"/>
    <s v="Kinder- und Jugendbücher; Historische Drucke"/>
    <s v="Heyer"/>
    <s v="monograph; text"/>
    <s v="PPN768157846"/>
    <s v="PPN245917055"/>
    <s v="http://resolver.staatsbibliothek-berlin.de/SBB0000F57000000000"/>
    <x v="1"/>
    <s v="1834"/>
    <s v="WegehauptDigital"/>
    <s v="Gießen"/>
    <s v="empty"/>
    <x v="0"/>
  </r>
  <r>
    <s v="Wie die Pflanze die Erde erobert hat; für die Jugend erzählt"/>
    <s v="Lutz, Frida; Kradolfer, E."/>
    <s v="Kinder- und Jugendbücher"/>
    <s v="Dieterich &lt;Weicher&gt;"/>
    <s v="monograph; text"/>
    <s v="PPN743680650"/>
    <s v="PPN491776098"/>
    <s v="http://resolver.staatsbibliothek-berlin.de/SBB0000D31E00000000"/>
    <x v="1"/>
    <s v="1908"/>
    <s v="WegehauptDigital"/>
    <s v="Leipzig"/>
    <s v="https://content.staatsbibliothek-berlin.de/dc/743680650.ocr.zip"/>
    <x v="1"/>
  </r>
  <r>
    <s v="Mannigfaltigkeiten aus der Völker- und Thierkunde; nebst Beschreibung des Leuchtthurms zu Pharos, der Perlenfischerei und der Gottheiten der alten Aegypter zur angenehmen und nützlichen Unterhaltung der Jugend"/>
    <s v="Campe, Ehregott"/>
    <s v="Kinder- und Jugendbücher; Historische Drucke"/>
    <s v="Flittner"/>
    <s v="monograph; text"/>
    <s v="PPN770153062"/>
    <s v="PPN367118521"/>
    <s v="http://resolver.staatsbibliothek-berlin.de/SBB0001033000000000"/>
    <x v="1"/>
    <s v="1828"/>
    <s v="WegehauptDigital"/>
    <s v="Berlin"/>
    <s v="empty"/>
    <x v="0"/>
  </r>
  <r>
    <s v="Tableau de la Grèce ancienne et moderne"/>
    <s v="Marlès, J. Lacroix"/>
    <s v="Kinder- und Jugendbücher; Historische Drucke"/>
    <s v="Mame"/>
    <s v="monograph; text"/>
    <s v="PPN771020155"/>
    <s v="PPN566709368"/>
    <s v="http://resolver.staatsbibliothek-berlin.de/SBB00010A6D00000000"/>
    <x v="0"/>
    <s v="1845"/>
    <s v="WegehauptDigital"/>
    <s v="Tours"/>
    <s v="empty"/>
    <x v="0"/>
  </r>
  <r>
    <s v="Die Familienunterhaltung oder zwölf hundert erlesene gute Räthsel nebst Auflösung"/>
    <m/>
    <s v="Kinder- und Jugendbücher; Historische Drucke"/>
    <s v="Pinckvoß"/>
    <s v="monograph; text"/>
    <s v="PPN770856152"/>
    <s v="PPN557055857"/>
    <s v="http://resolver.staatsbibliothek-berlin.de/SBB0001070D00000000"/>
    <x v="1"/>
    <s v="1820"/>
    <s v="WegehauptDigital"/>
    <s v="Altona"/>
    <s v="empty"/>
    <x v="0"/>
  </r>
  <r>
    <s v="Ländliche Spatziergänge in Gesprächen"/>
    <s v="Weisse, Christian Friedrich; Hoppe, ...; Smith, Charlotte Turner"/>
    <s v="Kinder- und Jugendbücher; Historische Drucke"/>
    <s v="Gräff"/>
    <s v="volume; text"/>
    <s v="PPN770919952"/>
    <s v="PPN282367055"/>
    <s v="http://resolver.staatsbibliothek-berlin.de/SBB0001098800010000"/>
    <x v="1"/>
    <s v="1800"/>
    <s v="WegehauptDigital"/>
    <s v="Leipzig"/>
    <s v="empty"/>
    <x v="0"/>
  </r>
  <r>
    <s v="Der kleine Nußknacker"/>
    <s v="Lausch, Ernst"/>
    <s v="Kinder- und Jugendbücher"/>
    <s v="Heinsius"/>
    <s v="volume; text"/>
    <s v="PPN745826962"/>
    <s v="PPN561943664"/>
    <s v="http://resolver.staatsbibliothek-berlin.de/SBB0000D75700020000"/>
    <x v="1"/>
    <s v="1882"/>
    <s v="WegehauptDigital"/>
    <s v="Bremen"/>
    <s v="https://content.staatsbibliothek-berlin.de/dc/745826962.ocr.zip"/>
    <x v="1"/>
  </r>
  <r>
    <s v="J. Staubs Bilderwerk zum Anschauungsunterricht für jüngere Kinder"/>
    <s v="Staub, Johann; Fischer, H."/>
    <s v="Kinder- und Jugendbücher"/>
    <s v="Hindermann und Siebenmann"/>
    <s v="volume; text"/>
    <s v="PPN769122639"/>
    <s v="PPN28230486X"/>
    <s v="http://resolver.staatsbibliothek-berlin.de/SBB0000D82300040000"/>
    <x v="1"/>
    <s v="1879"/>
    <s v="WegehauptDigital"/>
    <s v="Zürich"/>
    <s v="https://content.staatsbibliothek-berlin.de/dc/769122639.ocr.zip"/>
    <x v="1"/>
  </r>
  <r>
    <s v="Elektrizität und Presse"/>
    <s v="Biedenkapp, Georg"/>
    <s v="Kinder- und Jugendbücher; Historische Drucke"/>
    <s v="Paetel"/>
    <s v="volume; text"/>
    <s v="PPN745124577"/>
    <s v="PPN513253068"/>
    <s v="http://resolver.staatsbibliothek-berlin.de/SBB0000D5A900020000"/>
    <x v="1"/>
    <s v="1911"/>
    <s v="WegehauptDigital"/>
    <s v="Berlin-Wilmersdorf"/>
    <s v="https://content.staatsbibliothek-berlin.de/dc/745124577.ocr.zip"/>
    <x v="1"/>
  </r>
  <r>
    <s v="Hearne's, Mackenzie's, Lewis und Pike's Entdekkungsreisen im Innern Nordamerika's; nebst einer Beschreibung der Nordwestküste und Neuspaniens ; für die Jugend und andere Leser"/>
    <s v="Harnisch, Wilhelm"/>
    <s v="Kinder- und Jugendbücher"/>
    <s v="Fleischer"/>
    <s v="volume; text"/>
    <s v="PPN781632498"/>
    <s v="PPN31011392X"/>
    <s v="http://resolver.staatsbibliothek-berlin.de/SBB0001562B00030000"/>
    <x v="1"/>
    <s v="1821"/>
    <s v="WegehauptDigital"/>
    <s v="Leipzig"/>
    <s v="empty"/>
    <x v="0"/>
  </r>
  <r>
    <s v="Häkelschule für Damen"/>
    <s v="Leander, Charlotte"/>
    <s v="Kinder- und Jugendbücher; Historische Drucke"/>
    <s v="Hennings und Hopff f"/>
    <s v="volume; text"/>
    <s v="PPN766739570"/>
    <s v="PPN565410741"/>
    <s v="http://resolver.staatsbibliothek-berlin.de/SBB0000F0DC00010000"/>
    <x v="1"/>
    <s v="1845"/>
    <s v="WegehauptDigital"/>
    <s v="Erfurt"/>
    <s v="empty"/>
    <x v="0"/>
  </r>
  <r>
    <s v="Lustreisen mit Kindern in den Harz"/>
    <s v="Hauer, Heinrich"/>
    <s v="Kinder- und Jugendbücher; Historische Drucke"/>
    <s v="Ernst"/>
    <s v="volume; text"/>
    <s v="PPN771235461"/>
    <s v="PPN160015499"/>
    <s v="http://resolver.staatsbibliothek-berlin.de/SBB0001263000030000"/>
    <x v="1"/>
    <s v="1824"/>
    <s v="WegehauptDigital"/>
    <s v="Quedlinburg"/>
    <s v="empty"/>
    <x v="0"/>
  </r>
  <r>
    <s v="In die Natur!"/>
    <s v="Wagner, Hermann"/>
    <s v="Kinder- und Jugendbücher"/>
    <s v="Helmich"/>
    <s v="volume; text"/>
    <s v="PPN782000746"/>
    <s v="PPN578790610"/>
    <s v="http://resolver.staatsbibliothek-berlin.de/SBB0000D086000A0000"/>
    <x v="1"/>
    <s v="1857"/>
    <s v="WegehauptDigital"/>
    <s v="Bielefeld"/>
    <s v="https://content.staatsbibliothek-berlin.de/dc/782000746.ocr.zip"/>
    <x v="1"/>
  </r>
  <r>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Hederich, Benjamin"/>
    <s v="Kinder- und Jugendbücher; Historische Drucke; VD18 digital"/>
    <s v="Gleditsch"/>
    <s v="monograph; text"/>
    <s v="PPN767921496"/>
    <s v="PPN162859686"/>
    <s v="http://resolver.staatsbibliothek-berlin.de/SBB0000F4FB00000000"/>
    <x v="1"/>
    <s v="1748"/>
    <s v="WegehauptDigital; VD18 digital"/>
    <s v="Leipzig"/>
    <s v="empty"/>
    <x v="0"/>
  </r>
  <r>
    <s v="Atlas Portatilis; Oder Compendieuse Vorstellung Der gantzen Welt, in einer kleinen Cosmographie ; Der grünenden Jugend zum Besten in XXX. saubern Land-Charten, mit Einer kurtzen Erläuterung"/>
    <s v="Gregorii, Johann Gottfried"/>
    <s v="Kinder- und Jugendbücher; Historische Drucke; VD18 digital"/>
    <s v="Weigel"/>
    <s v="monograph; text"/>
    <s v="PPN770500412"/>
    <s v="PPN136849474"/>
    <s v="http://resolver.staatsbibliothek-berlin.de/SBB000104DE00000000"/>
    <x v="1"/>
    <s v="1724"/>
    <s v="WegehauptDigital; VD18 digital"/>
    <s v="Nürnberg"/>
    <s v="empty"/>
    <x v="0"/>
  </r>
  <r>
    <s v="Sammlung electrischer Spielwerke für junge Electriker"/>
    <s v="Seiferheld, Georg Heinrich"/>
    <s v="Kinder- und Jugendbücher; Historische Drucke; VD18 digital"/>
    <s v="Monath"/>
    <s v="volume; text"/>
    <s v="PPN766719286"/>
    <s v="PPN556545761"/>
    <s v="http://resolver.staatsbibliothek-berlin.de/SBB0000F08A00020000"/>
    <x v="1"/>
    <s v="1788"/>
    <s v="WegehauptDigital"/>
    <s v="Altdorf; Nürnberg"/>
    <s v="empty"/>
    <x v="0"/>
  </r>
  <r>
    <s v="Gymnastik für die Jugend; Enthaltend Eine Praktische Anweisung Zu Leibesübungen; Ein Beytrag Zur Nöthigsten Verbesserung Der Körperlichen Erziehung"/>
    <s v="Westermayr, Konrad; Lips, Johann Heinrich; Guts Muths, Johann Christoph Friedrich"/>
    <s v="Kinder- und Jugendbücher; Historische Drucke; VD18 digital"/>
    <s v="Buchhandlung der Erziehungsanstalt."/>
    <s v="monograph; text"/>
    <s v="PPN770156606"/>
    <s v="PPN770155944"/>
    <s v="http://resolver.staatsbibliothek-berlin.de/SBB0001033500000000"/>
    <x v="1"/>
    <s v="1793"/>
    <s v="WegehauptDigital; VD18 digital"/>
    <s v="Schnepfenthal"/>
    <s v="empty"/>
    <x v="0"/>
  </r>
  <r>
    <s v="Naturlehre für die Jugend"/>
    <s v="Globig, Hanns Gotthelf von; Ebert, Johann Jacob"/>
    <s v="Kinder- und Jugendbücher; VD18 digital; Historische Drucke"/>
    <s v="Weidmann und Reich"/>
    <s v="volume; text"/>
    <s v="PPN769093078"/>
    <s v="PPN14307220X"/>
    <s v="http://resolver.staatsbibliothek-berlin.de/SBB0000F86000010000"/>
    <x v="1"/>
    <s v="1776"/>
    <s v="WegehauptDigital; VD18 digital"/>
    <s v="Leipzig"/>
    <s v="empty"/>
    <x v="0"/>
  </r>
  <r>
    <s v="Gustav oder der Papagay; Eine Geschichte für Kinder, um sie über den Werth der Dinge zu belehren; Mit Kupfern"/>
    <s v="Schule, Georg Christian; Fischer, Gottlob Eusebius"/>
    <s v="Kinder- und Jugendbücher; VD18 digital; Historische Drucke"/>
    <s v="Leo"/>
    <s v="monograph; text"/>
    <s v="PPN770149839"/>
    <s v="PPN833709747"/>
    <s v="http://resolver.staatsbibliothek-berlin.de/SBB0001032B00000000"/>
    <x v="1"/>
    <s v="1795"/>
    <s v="WegehauptDigital; VD18 digital"/>
    <s v="Leipzig"/>
    <s v="empty"/>
    <x v="0"/>
  </r>
  <r>
    <s v="Sammlung electrischer Spielwerke für junge Electriker"/>
    <s v="Seiferheld, Georg Heinrich"/>
    <s v="Kinder- und Jugendbücher; Historische Drucke; VD18 digital"/>
    <s v="Monath"/>
    <s v="volume; text"/>
    <s v="PPN766692183"/>
    <s v="PPN303023805"/>
    <s v="http://resolver.staatsbibliothek-berlin.de/SBB0000F08A00010000"/>
    <x v="1"/>
    <s v="1787"/>
    <s v="WegehauptDigital"/>
    <s v="Nürnberg; Altdorf"/>
    <s v="empty"/>
    <x v="0"/>
  </r>
  <r>
    <s v="Naturlehre für die Jugend"/>
    <s v="Ebert, Johann Jacob"/>
    <s v="Kinder- und Jugendbücher; VD18 digital; Historische Drucke"/>
    <s v="Weidmann und Reich"/>
    <s v="volume; text"/>
    <s v="PPN769109217"/>
    <s v="PPN224956914"/>
    <s v="http://resolver.staatsbibliothek-berlin.de/SBB0000F86000030000"/>
    <x v="1"/>
    <s v="1778"/>
    <s v="WegehauptDigital; VD18 digital"/>
    <s v="Leipzig"/>
    <s v="empty"/>
    <x v="0"/>
  </r>
  <r>
    <s v="Ausführliche Mathematische Geographie; ein Lesebuch für die Jugend ; Mit Kupfern"/>
    <s v="Walch, Albrecht Georg"/>
    <s v="Kinder- und Jugendbücher; VD18 digital; Historische Drucke"/>
    <s v="Dieterich"/>
    <s v="monograph; text"/>
    <s v="PPN78042882X"/>
    <s v="PPN141113561"/>
    <s v="http://resolver.staatsbibliothek-berlin.de/SBB000153A600000000"/>
    <x v="1"/>
    <s v="1783"/>
    <s v="WegehauptDigital; VD18 digital"/>
    <s v="Göttingen"/>
    <s v="empty"/>
    <x v="0"/>
  </r>
  <r>
    <s v="Naturlehre für die Jugend"/>
    <s v="Ebert, Johann Jacob"/>
    <s v="Kinder- und Jugendbücher; VD18 digital; Historische Drucke"/>
    <s v="Weidmann und Reich"/>
    <s v="volume; text"/>
    <s v="PPN769094759"/>
    <s v="PPN143072218"/>
    <s v="http://resolver.staatsbibliothek-berlin.de/SBB0000F86000020000"/>
    <x v="1"/>
    <s v="1777"/>
    <s v="WegehauptDigital; VD18 digital"/>
    <s v="Leipzig"/>
    <s v="empty"/>
    <x v="0"/>
  </r>
  <r>
    <s v="Babioles"/>
    <m/>
    <s v="Historische Drucke; Kinder- und Jugendbücher; VD18 digital"/>
    <m/>
    <s v="monograph; text"/>
    <s v="PPN821967223"/>
    <s v="PPN54671076X"/>
    <s v="http://resolver.staatsbibliothek-berlin.de/SBB0001991800000000"/>
    <x v="0"/>
    <s v="1793"/>
    <s v="VD18 digital; WegehauptDigital"/>
    <s v="Leipsig"/>
    <s v="empty"/>
    <x v="0"/>
  </r>
  <r>
    <s v="Bilderbuch für Kinder"/>
    <s v="Bernhard &lt;Sachsen-Weimar-Eisenach, Herzog&gt;; Westermayr, Henriette; Bertuch, Friedrich Justin"/>
    <s v="Historische Drucke; Kinder- und Jugendbücher; VD18 digital"/>
    <s v="Industrie-Comptoir"/>
    <s v="volume; text"/>
    <s v="PPN1022177362"/>
    <s v="PPN143121448"/>
    <s v="http://resolver.staatsbibliothek-berlin.de/SBB0000EEAF000D0000"/>
    <x v="10"/>
    <s v="1798"/>
    <s v="VD18 digital; WegehauptDigital"/>
    <s v="Weimar"/>
    <s v="empty"/>
    <x v="0"/>
  </r>
  <r>
    <s v="Bilderbuch für Kinder"/>
    <s v="Bertuch, Carl"/>
    <s v="Historische Drucke; Kinder- und Jugendbücher; VD18 digital"/>
    <s v="Landes-Industrie-Comptoir"/>
    <s v="volume; text"/>
    <s v="PPN1022179330"/>
    <s v="PPN143121480"/>
    <s v="http://resolver.staatsbibliothek-berlin.de/SBB0000EEAF000F0000"/>
    <x v="11"/>
    <s v="1810"/>
    <s v="VD18 digital; WegehauptDigital"/>
    <s v="Weimar"/>
    <s v="empty"/>
    <x v="0"/>
  </r>
  <r>
    <s v="Bilderbuch für Kinder"/>
    <s v="Caroline Louise &lt;Mecklenburg-Schwerin, Erbprinzessin&gt;; Waitz, Johann Christian Wilhelm; Graff, Carl Anton; Westerwald, C.; Bertuch, Friedrich Justin"/>
    <s v="Historische Drucke; Kinder- und Jugendbücher; VD18 digital"/>
    <s v="Industrie-Comptoir"/>
    <s v="volume; text"/>
    <s v="PPN1022176641"/>
    <s v="PPN538498250"/>
    <s v="http://resolver.staatsbibliothek-berlin.de/SBB0000EEAF000C0000"/>
    <x v="10"/>
    <s v="1796"/>
    <s v="VD18 digital; WegehauptDigital"/>
    <s v="Weimar"/>
    <s v="empty"/>
    <x v="0"/>
  </r>
  <r>
    <s v="Bilderbuch für Kinder"/>
    <s v="Froriep, Ludwig Friedrich"/>
    <s v="Historische Drucke; Kinder- und Jugendbücher; VD18 digital"/>
    <s v="Landes-Industrie-Comptoir"/>
    <s v="volume; text"/>
    <s v="PPN1022181149"/>
    <s v="PPN172157668"/>
    <s v="http://resolver.staatsbibliothek-berlin.de/SBB0000EEAF00120000"/>
    <x v="10"/>
    <s v="1821"/>
    <s v="VD18 digital; WegehauptDigital"/>
    <s v="Weimar"/>
    <s v="empty"/>
    <x v="0"/>
  </r>
  <r>
    <s v="Herrn von Büffons Naturgeschichte der vierfüßigen Thiere"/>
    <s v="Buffon, Georges Louis Leclerc"/>
    <s v="Kinder- und Jugendbücher; Historische Drucke"/>
    <s v="Bachmann &amp; Gundermann"/>
    <s v="volume; text"/>
    <s v="PPN756450985"/>
    <s v="PPN211532533"/>
    <s v="http://resolver.staatsbibliothek-berlin.de/SBB0000EAA100010000"/>
    <x v="1"/>
    <s v="1804"/>
    <s v="WegehauptDigital"/>
    <s v="Hamburg"/>
    <s v="empty"/>
    <x v="0"/>
  </r>
  <r>
    <s v="Der kleine Nußknacker"/>
    <s v="Lausch, Ernst"/>
    <s v="Kinder- und Jugendbücher"/>
    <s v="Heinsius"/>
    <s v="volume; text"/>
    <s v="PPN745825478"/>
    <s v="PPN561943508"/>
    <s v="http://resolver.staatsbibliothek-berlin.de/SBB0000D75700010000"/>
    <x v="1"/>
    <s v="1882"/>
    <s v="WegehauptDigital"/>
    <s v="Bremen"/>
    <s v="https://content.staatsbibliothek-berlin.de/dc/745825478.ocr.zip"/>
    <x v="1"/>
  </r>
  <r>
    <s v="Bilderwerk zum Anschauungsunterricht für jüngere Kinder"/>
    <s v="Staub, J.; Fischer, H."/>
    <s v="Kinder- und Jugendbücher"/>
    <s v="Hindermann &amp; Siebenmann"/>
    <s v="volume; text"/>
    <s v="PPN746175000"/>
    <s v="PPN282304835"/>
    <s v="http://resolver.staatsbibliothek-berlin.de/SBB0000D82300020000"/>
    <x v="1"/>
    <s v="1876"/>
    <s v="WegehauptDigital"/>
    <s v="Zürich"/>
    <s v="https://content.staatsbibliothek-berlin.de/dc/746175000.ocr.zip"/>
    <x v="1"/>
  </r>
  <r>
    <s v="Welcher die allgemeine Einleitung und Asien enthält"/>
    <s v="Bauer, Johann Christian August"/>
    <s v="Kinder- und Jugendbücher"/>
    <s v="Frölich"/>
    <s v="volume; text"/>
    <s v="PPN781618711"/>
    <s v="PPN139266623"/>
    <s v="http://resolver.staatsbibliothek-berlin.de/SBB0001561700010000"/>
    <x v="1"/>
    <s v="1806"/>
    <s v="WegehauptDigital"/>
    <s v="Berlin"/>
    <s v="empty"/>
    <x v="0"/>
  </r>
  <r>
    <s v="Gewerbkunde oder Gallerie der vorzüglichsten Künste und Handwerke"/>
    <s v="Hehl, Jean"/>
    <s v="Kinder- und Jugendbücher"/>
    <s v="Müller"/>
    <s v="volume; text"/>
    <s v="PPN76990324X"/>
    <s v="PPN67300161X"/>
    <s v="http://resolver.staatsbibliothek-berlin.de/SBB0001021600010000"/>
    <x v="0"/>
    <s v="1820"/>
    <s v="WegehauptDigital"/>
    <s v="Wien"/>
    <s v="empty"/>
    <x v="0"/>
  </r>
  <r>
    <s v="Thierreich"/>
    <s v="Gräfe, Heinrich; Naumann, Johann Friedrich"/>
    <s v="Kinder- und Jugendbücher"/>
    <s v="Reichart"/>
    <s v="volume; text"/>
    <s v="PPN770202640"/>
    <s v="PPN15368058X"/>
    <s v="http://resolver.staatsbibliothek-berlin.de/SBB0001039A00010000"/>
    <x v="1"/>
    <s v="1836"/>
    <s v="WegehauptDigital"/>
    <s v="Eisleben [u.a.]"/>
    <s v="empty"/>
    <x v="0"/>
  </r>
  <r>
    <s v="Unterhaltungen für Kinder zur Begründung ihrer Kenntnisse von der Welt, dem Menschen und der Natur"/>
    <s v="Riedel, Karl Traugott; Hold, Ernst"/>
    <s v="Kinder- und Jugendbücher; Historische Drucke"/>
    <s v="Hinrichs"/>
    <s v="volume; text"/>
    <s v="PPN76722647X"/>
    <s v="PPN410501093"/>
    <s v="http://resolver.staatsbibliothek-berlin.de/SBB0000F32600010000"/>
    <x v="1"/>
    <s v="1818"/>
    <s v="WegehauptDigital"/>
    <s v="Leipzig"/>
    <s v="empty"/>
    <x v="0"/>
  </r>
  <r>
    <s v="Der Lehrmeister oder ein allgemeines System der Erziehung worinn die ersten Grundsätze einer feinen Gelehrsamkeit ... vorgetragen werden ..."/>
    <s v="Teubern, Hans Ernst; Dodsley, Robert"/>
    <s v="Kinder- und Jugendbücher; Historische Drucke"/>
    <s v="Heinsiußische Buchhandlung"/>
    <s v="volume; text"/>
    <s v="PPN757443001"/>
    <s v="PPN236014579"/>
    <s v="http://resolver.staatsbibliothek-berlin.de/SBB0000ED9C00010000"/>
    <x v="1"/>
    <s v="1767"/>
    <s v="WegehauptDigital"/>
    <s v="Leipzig"/>
    <s v="empty"/>
    <x v="0"/>
  </r>
  <r>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m/>
    <s v="Kinder- und Jugendbücher"/>
    <s v="Schreiber"/>
    <s v="volume; text"/>
    <s v="PPN743962850"/>
    <s v="PPN548008302"/>
    <s v="http://resolver.staatsbibliothek-berlin.de/SBB0000D4B200010000"/>
    <x v="1"/>
    <s v="1877"/>
    <s v="WegehauptDigital"/>
    <s v="Eßlingen"/>
    <s v="https://content.staatsbibliothek-berlin.de/dc/743962850.ocr.zip"/>
    <x v="1"/>
  </r>
  <r>
    <s v="Europa's Länder und Völker"/>
    <s v="Selchow, Felix"/>
    <s v="Kinder- und Jugendbücher; Historische Drucke"/>
    <s v="Amelang"/>
    <s v="volume; text"/>
    <s v="PPN77090940X"/>
    <s v="PPN574868798"/>
    <s v="http://resolver.staatsbibliothek-berlin.de/SBB000107C100010000"/>
    <x v="1"/>
    <s v="1840"/>
    <s v="WegehauptDigital"/>
    <s v="Berlin"/>
    <s v="empty"/>
    <x v="0"/>
  </r>
  <r>
    <s v="Bilderbuch für Kinder"/>
    <s v="Bertuch, Friedrich Justin"/>
    <s v="Kinder- und Jugendbücher; Historische Drucke"/>
    <s v="Industrie-Comptoir"/>
    <s v="volume; text"/>
    <s v="PPN768151015"/>
    <s v="PPN549282246"/>
    <s v="http://resolver.staatsbibliothek-berlin.de/SBB0000EEAF00050000"/>
    <x v="1"/>
    <s v="1798"/>
    <s v="WegehauptDigital"/>
    <s v="Weimar"/>
    <s v="empty"/>
    <x v="0"/>
  </r>
  <r>
    <s v="Naturgeschichte des Pflanzenreichs für Kinder"/>
    <s v="Gressler, Friedrich Gustav Ludwig"/>
    <s v="Kinder- und Jugendbücher; Historische Drucke"/>
    <s v="Schulbuchh. des Thüringer Lehrervereins"/>
    <s v="volume; text"/>
    <s v="PPN756442680"/>
    <s v="PPN559798415"/>
    <s v="http://resolver.staatsbibliothek-berlin.de/SBB0000EA9500020000"/>
    <x v="1"/>
    <s v="1852"/>
    <s v="WegehauptDigital"/>
    <s v="Langensalza"/>
    <s v="https://content.staatsbibliothek-berlin.de/dc/756442680.ocr.zip"/>
    <x v="1"/>
  </r>
  <r>
    <s v="Kreis der Familien und Gattungen"/>
    <s v="Dufft, J. C."/>
    <s v="Kinder- und Jugendbücher"/>
    <s v="Hartung"/>
    <s v="volume; text"/>
    <s v="PPN770543545"/>
    <s v="PPN282298746"/>
    <s v="http://resolver.staatsbibliothek-berlin.de/SBB0001052800020000"/>
    <x v="1"/>
    <s v="1845"/>
    <s v="WegehauptDigital"/>
    <s v="Leipzig"/>
    <s v="empty"/>
    <x v="0"/>
  </r>
  <r>
    <s v="Bilderbuch für Kinder"/>
    <s v="Bertuch, Friedrich Justin"/>
    <s v="Kinder- und Jugendbücher; Historische Drucke"/>
    <s v="Industrie-Comptoir"/>
    <s v="volume; text"/>
    <s v="PPN768154189"/>
    <s v="PPN549281495"/>
    <s v="http://resolver.staatsbibliothek-berlin.de/SBB0000EEAF00090000"/>
    <x v="1"/>
    <s v="1795"/>
    <s v="WegehauptDigital"/>
    <s v="Weimar"/>
    <s v="empty"/>
    <x v="0"/>
  </r>
  <r>
    <s v="Amherst's Gesandtschaftsreise nach und durch China, Macartney's Reise von Peking nach der Tartarei, die Reisen eines Kaufmannes durch Hainan und Südchina, und Hall's Reise nach Korea und den Lutschu-Inseln; für die Jugend und andere Leser"/>
    <s v="Harnisch, Wilhelm"/>
    <s v="Kinder- und Jugendbücher"/>
    <s v="Fleischer"/>
    <s v="volume; text"/>
    <s v="PPN781635403"/>
    <s v="PPN310114071"/>
    <s v="http://resolver.staatsbibliothek-berlin.de/SBB0001562B00050000"/>
    <x v="1"/>
    <s v="1824"/>
    <s v="WegehauptDigital"/>
    <s v="Leipzig"/>
    <s v="empty"/>
    <x v="0"/>
  </r>
  <r>
    <s v="Welcher das Pflanzenreich und Mineralreich enthält; Mit 101 Abbildungen auf 11 Tafeln nebst einem Titelkupfer"/>
    <s v="Hochstetter, Christian Ferdinand; Rebau, Heinrich"/>
    <s v="Kinder- und Jugendbücher; Historische Drucke"/>
    <s v="Mäcken"/>
    <s v="volume; text"/>
    <s v="PPN769384293"/>
    <s v="PPN236459538"/>
    <s v="http://resolver.staatsbibliothek-berlin.de/SBB0000F8B600040000"/>
    <x v="1"/>
    <s v="1840"/>
    <s v="WegehauptDigital"/>
    <s v="Reutlingen"/>
    <s v="empty"/>
    <x v="0"/>
  </r>
  <r>
    <s v="Von den Weltkörpern"/>
    <s v="Wünsch, Christian Ernst"/>
    <s v="Kinder- und Jugendbücher"/>
    <s v="Breitkopf"/>
    <s v="volume; text"/>
    <s v="PPN746837461"/>
    <s v="PPN236979868"/>
    <s v="http://resolver.staatsbibliothek-berlin.de/SBB0000DBC600010000"/>
    <x v="1"/>
    <s v="1778"/>
    <s v="WegehauptDigital"/>
    <s v="Leipzig"/>
    <s v="empty"/>
    <x v="0"/>
  </r>
  <r>
    <s v="Von dem Menschen"/>
    <s v="Wünsch, Christian Ernst"/>
    <s v="Kinder- und Jugendbücher"/>
    <s v="Breitkopf"/>
    <s v="volume; text"/>
    <s v="PPN746848455"/>
    <s v="PPN236980238"/>
    <s v="http://resolver.staatsbibliothek-berlin.de/SBB0000DBC600030000"/>
    <x v="1"/>
    <s v="1780"/>
    <s v="WegehauptDigital"/>
    <s v="Leipzig"/>
    <s v="empty"/>
    <x v="0"/>
  </r>
  <r>
    <s v="Pflanzenreich"/>
    <s v="Gräfe, Heinrich; Naumann, Johann Friedrich"/>
    <s v="Kinder- und Jugendbücher"/>
    <s v="Reichart"/>
    <s v="volume; text"/>
    <s v="PPN770203361"/>
    <s v="PPN15368061X"/>
    <s v="http://resolver.staatsbibliothek-berlin.de/SBB0001039A00020000"/>
    <x v="1"/>
    <s v="1838"/>
    <s v="WegehauptDigital"/>
    <s v="Eisleben [u.a.]"/>
    <s v="empty"/>
    <x v="0"/>
  </r>
  <r>
    <s v="Pferd und Esel, Schwein, Reh und Hirsch, Renthier, Rind- und Rindviehrassen; mit 125 Text-Abb., drei Ton- und einem bunten Titelbilde"/>
    <s v="Pösche, Hermann"/>
    <s v="Kinder- und Jugendbücher; Historische Drucke"/>
    <s v="Spamer"/>
    <s v="volume; text"/>
    <s v="PPN743863518"/>
    <s v="PPN322678749"/>
    <s v="http://resolver.staatsbibliothek-berlin.de/SBB0000D35F00020000"/>
    <x v="1"/>
    <s v="1879"/>
    <s v="WegehauptDigital"/>
    <s v="Leipzig"/>
    <s v="https://content.staatsbibliothek-berlin.de/dc/743863518.ocr.zip"/>
    <x v="1"/>
  </r>
  <r>
    <s v="Naturgeschichte; das Gewächsreich"/>
    <s v="Funke, C. Ph."/>
    <s v="Kinder- und Jugendbücher"/>
    <s v="Haas"/>
    <s v="volume; text"/>
    <s v="PPN746824386"/>
    <s v="PPN74682419X"/>
    <s v="http://resolver.staatsbibliothek-berlin.de/SBB0000DBA900040000"/>
    <x v="1"/>
    <s v="1812"/>
    <s v="WegehauptDigital"/>
    <s v="Wien"/>
    <s v="empty"/>
    <x v="0"/>
  </r>
  <r>
    <s v="Technologie, oder Gewinnung, Benutzung und Bearbeitung der Mineralien"/>
    <s v="Funke, C. Ph."/>
    <s v="Kinder- und Jugendbücher"/>
    <s v="Haas"/>
    <s v="volume; text"/>
    <s v="PPN746827237"/>
    <s v="PPN240610458"/>
    <s v="http://resolver.staatsbibliothek-berlin.de/SBB0000DBA900060000"/>
    <x v="1"/>
    <s v="1812"/>
    <s v="WegehauptDigital"/>
    <s v="Wien"/>
    <s v="empty"/>
    <x v="0"/>
  </r>
  <r>
    <s v="Naturgeschichte der merkwürdigsten fremden Thiere"/>
    <s v="Gressler, Friedrich Gustav Ludwig"/>
    <s v="Kinder- und Jugendbücher; Historische Drucke"/>
    <s v="Schulbuchh. des Thüringer Lehrervereins"/>
    <s v="volume; text"/>
    <s v="PPN756443156"/>
    <s v="PPN558506135"/>
    <s v="http://resolver.staatsbibliothek-berlin.de/SBB0000EA9500030000"/>
    <x v="1"/>
    <s v="1852"/>
    <s v="WegehauptDigital"/>
    <s v="Langensalza"/>
    <s v="https://content.staatsbibliothek-berlin.de/dc/756443156.ocr.zip"/>
    <x v="1"/>
  </r>
  <r>
    <s v="Europa's Länder und Völker"/>
    <s v="Selchow, Felix"/>
    <s v="Kinder- und Jugendbücher; Historische Drucke"/>
    <s v="Amelang"/>
    <s v="volume; text"/>
    <s v="PPN770912419"/>
    <s v="PPN242478093"/>
    <s v="http://resolver.staatsbibliothek-berlin.de/SBB000107C100030000"/>
    <x v="1"/>
    <s v="1822"/>
    <s v="WegehauptDigital"/>
    <s v="Berlin"/>
    <s v="empty"/>
    <x v="0"/>
  </r>
  <r>
    <s v="Der sichtbaren Welt anderer Theil; mit 150, Figuren erläutert, und durchgehends auf das sorgfältigste verbessert..."/>
    <s v="Comenius, Johannes Amos"/>
    <s v="Kinder- und Jugendbücher"/>
    <s v="Endt"/>
    <s v="volume; text"/>
    <s v="PPN770370691"/>
    <s v="PPN360570674"/>
    <s v="http://resolver.staatsbibliothek-berlin.de/SBB0001035F00020000"/>
    <x v="1"/>
    <s v="1769"/>
    <s v="WegehauptDigital"/>
    <s v="Noribergae"/>
    <s v="empty"/>
    <x v="0"/>
  </r>
  <r>
    <s v="Bilderbuch für Kinder"/>
    <s v="Bertuch, Friedrich Justin; Bertuch, Carl"/>
    <s v="Kinder- und Jugendbücher; Historische Drucke"/>
    <s v="Landes Industrie-Comptoir"/>
    <s v="volume; text"/>
    <s v="PPN766348008"/>
    <s v="PPN265564808"/>
    <s v="http://resolver.staatsbibliothek-berlin.de/SBB0000EEAF00010000"/>
    <x v="0"/>
    <s v="1810"/>
    <s v="WegehauptDigital"/>
    <s v="Weimar"/>
    <s v="empty"/>
    <x v="0"/>
  </r>
  <r>
    <s v="Der Schnellzeichner"/>
    <s v="Rösler, Franz"/>
    <s v="Kinder- und Jugendbücher"/>
    <s v="Hahn"/>
    <s v="volume; text"/>
    <s v="PPN745852416"/>
    <s v="PPN572610904"/>
    <s v="http://resolver.staatsbibliothek-berlin.de/SBB0000D77800010000"/>
    <x v="1"/>
    <s v="1911"/>
    <s v="WegehauptDigital"/>
    <s v="Leipzig"/>
    <s v="https://content.staatsbibliothek-berlin.de/dc/745852416.ocr.zip"/>
    <x v="1"/>
  </r>
  <r>
    <s v="Alexander von Humbolds Reisen um die Welt und durch das Innere von Südamerika : Interessantes Lehrbuch für die Jugend"/>
    <s v="Schütz, Friedrich Wilhelm; Humboldt, Alexander"/>
    <s v="Kinder- und Jugendbücher; Historische Drucke"/>
    <s v="Vollmer"/>
    <s v="volume; text"/>
    <s v="PPN771057709"/>
    <s v="PPN771057040"/>
    <s v="http://resolver.staatsbibliothek-berlin.de/SBB00010AA800010000"/>
    <x v="1"/>
    <s v="1805"/>
    <s v="WegehauptDigital"/>
    <s v="Altona; Hamburg"/>
    <s v="empty"/>
    <x v="0"/>
  </r>
  <r>
    <s v="Naturgeschichte; das Mineral-Reich"/>
    <s v="Funke, C. Ph."/>
    <s v="Kinder- und Jugendbücher"/>
    <s v="Haas"/>
    <s v="volume; text"/>
    <s v="PPN74682582X"/>
    <s v="PPN746825617"/>
    <s v="http://resolver.staatsbibliothek-berlin.de/SBB0000DBA900050000"/>
    <x v="1"/>
    <s v="1812"/>
    <s v="WegehauptDigital"/>
    <s v="Wien"/>
    <s v="empty"/>
    <x v="0"/>
  </r>
  <r>
    <s v="Naturgeschichte der in Deutschland einheimischen Thiere für Kinder; mit 12 lithograph. Taf., nebst vielen zwischen den Text gedr. Abb."/>
    <s v="Gressler, F. G. L."/>
    <s v="Kinder- und Jugendbücher"/>
    <s v="Schulbuchh. d. Th. L. V."/>
    <s v="volume; text"/>
    <s v="PPN769111769"/>
    <s v="PPN558488226"/>
    <s v="http://resolver.staatsbibliothek-berlin.de/SBB0000EA9500060000"/>
    <x v="1"/>
    <s v="1861"/>
    <s v="WegehauptDigital"/>
    <s v="Langensalza"/>
    <s v="https://content.staatsbibliothek-berlin.de/dc/769111769.ocr.zip"/>
    <x v="1"/>
  </r>
  <r>
    <s v="Die Wunder des Hochgebirges; für die reifere Jugend"/>
    <s v="Draeger, A."/>
    <s v="Kinder- und Jugendbücher"/>
    <s v="Zieger"/>
    <s v="volume; text"/>
    <s v="PPN770919987"/>
    <s v="PPN556052927"/>
    <s v="http://resolver.staatsbibliothek-berlin.de/SBB0001098700010000"/>
    <x v="1"/>
    <s v="1853"/>
    <s v="WegehauptDigital"/>
    <s v="Leipzig"/>
    <s v="https://content.staatsbibliothek-berlin.de/dc/770919987.ocr.zip"/>
    <x v="1"/>
  </r>
  <r>
    <s v="Peron's Entdeckungsreise um Neuholland, Flinders Untersuchungen der Ostkünste dieses Landes, Oxley's Forschungsreisen im Innern von Neu-Süd-Wallis, Mariner's Aufenthalt auf den Tonga-Inseln und Nichola's Reise nach und in Neuseeland; für die Jugend und andere Leser"/>
    <s v="Harnisch, Wilhelm"/>
    <s v="Kinder- und Jugendbücher"/>
    <s v="Fleischer"/>
    <s v="volume; text"/>
    <s v="PPN781804930"/>
    <s v="PPN310114500"/>
    <s v="http://resolver.staatsbibliothek-berlin.de/SBB0001562B000D0000"/>
    <x v="1"/>
    <s v="1830"/>
    <s v="WegehauptDigital"/>
    <s v="Leipzig"/>
    <s v="empty"/>
    <x v="0"/>
  </r>
  <r>
    <s v="L'Encyclopédie enfantine, ou magazin pour les petits enfans"/>
    <s v="LosRios, Angélique"/>
    <s v="Kinder- und Jugendbücher; Historische Drucke"/>
    <s v="Walther"/>
    <s v="volume; text"/>
    <s v="PPN768261651"/>
    <s v="PPN768260825"/>
    <s v="http://resolver.staatsbibliothek-berlin.de/SBB0000F60800000000"/>
    <x v="0"/>
    <s v="1791"/>
    <s v="WegehauptDigital"/>
    <s v="Dresde"/>
    <s v="empty"/>
    <x v="0"/>
  </r>
  <r>
    <s v="Merckwürdige Reisen in fremde Welttheile"/>
    <s v="Glatz, Jacob"/>
    <s v="Kinder- und Jugendbücher"/>
    <s v="Bureau für Litteratur"/>
    <s v="volume; text"/>
    <s v="PPN781820251"/>
    <s v="PPN572963661"/>
    <s v="http://resolver.staatsbibliothek-berlin.de/SBB0001566600020000"/>
    <x v="1"/>
    <s v="1803"/>
    <s v="WegehauptDigital"/>
    <s v="Fürth"/>
    <s v="empty"/>
    <x v="0"/>
  </r>
  <r>
    <s v="Naturgeschichte der in Deutschland einheimischen Thiere für Kinder"/>
    <s v="Gressler, Friedrich Gustav Ludwig"/>
    <s v="Kinder- und Jugendbücher; Historische Drucke"/>
    <s v="Schulbuchh. des Thüringer Lehrer-Vereins"/>
    <s v="volume; text"/>
    <s v="PPN769044972"/>
    <s v="PPN558486347"/>
    <s v="http://resolver.staatsbibliothek-berlin.de/SBB0000EA9500040000"/>
    <x v="1"/>
    <s v="1849"/>
    <s v="WegehauptDigital"/>
    <s v="Langensalza"/>
    <s v="empty"/>
    <x v="0"/>
  </r>
  <r>
    <s v="Der Lehrmeister oder ein allgemeines System der Erziehung worinn die ersten Grundsätze einer feinen Gelehrsamkeit ... vorgetragen werden ..."/>
    <s v="Teubern, Hans Ernst; Haymann, ...; Bernigeroth, Johann Martin; Dodsley, Robert"/>
    <s v="Kinder- und Jugendbücher; Historische Drucke"/>
    <s v="Heinsiußische Buchhandlung"/>
    <s v="volume; text"/>
    <s v="PPN768617901"/>
    <s v="PPN236014374"/>
    <s v="http://resolver.staatsbibliothek-berlin.de/SBB0000ED9C00020000"/>
    <x v="1"/>
    <s v="1765"/>
    <s v="WegehauptDigital"/>
    <s v="Leipzig"/>
    <s v="empty"/>
    <x v="0"/>
  </r>
  <r>
    <s v="Naturgeschichte des Planzen- und Mineralreichs für Kinder; mit 12 lithograph. Taf., nebst vielen in den Text gedr. Abb."/>
    <s v="Gressler, F. G. L."/>
    <s v="Kinder- und Jugendbücher"/>
    <s v="Schulbuchh. des Thür. L. V."/>
    <s v="volume; text"/>
    <s v="PPN769115691"/>
    <s v="PPN558485723"/>
    <s v="http://resolver.staatsbibliothek-berlin.de/SBB0000EA9500080000"/>
    <x v="1"/>
    <s v="1862"/>
    <s v="WegehauptDigital"/>
    <s v="Langensalza"/>
    <s v="https://content.staatsbibliothek-berlin.de/dc/769115691.ocr.zip"/>
    <x v="1"/>
  </r>
  <r>
    <s v="Merckwürdige Reisen in fremde Welttheile"/>
    <s v="Glatz, Jacob"/>
    <s v="Kinder- und Jugendbücher"/>
    <s v="Bureau für Litteratur"/>
    <s v="volume; text"/>
    <s v="PPN781821436"/>
    <s v="PPN216200830"/>
    <s v="http://resolver.staatsbibliothek-berlin.de/SBB0001566600040000"/>
    <x v="1"/>
    <s v="1804"/>
    <s v="WegehauptDigital"/>
    <s v="Fürth"/>
    <s v="empty"/>
    <x v="0"/>
  </r>
  <r>
    <s v="Das Thierreich; mit 11 fein illuminirten Kupfertafeln"/>
    <s v="Reider, Jakob Ernst von"/>
    <s v="Kinder- und Jugendbücher; Historische Drucke"/>
    <s v="Zeh"/>
    <s v="volume; text"/>
    <s v="PPN770474594"/>
    <s v="PPN497827948"/>
    <s v="http://resolver.staatsbibliothek-berlin.de/SBB000104B700010000"/>
    <x v="1"/>
    <s v="1826"/>
    <s v="WegehauptDigital"/>
    <s v="Leipzig; Nürnberg"/>
    <s v="empty"/>
    <x v="0"/>
  </r>
  <r>
    <s v="Geographische Skizzen aus Europa"/>
    <s v="Rösler, Franz"/>
    <s v="Kinder- und Jugendbücher"/>
    <s v="Hahn"/>
    <s v="volume; text"/>
    <s v="PPN746022158"/>
    <s v="PPN572622651"/>
    <s v="http://resolver.staatsbibliothek-berlin.de/SBB0000D77800040000"/>
    <x v="1"/>
    <s v="1912"/>
    <s v="WegehauptDigital"/>
    <s v="Leipzig"/>
    <s v="https://content.staatsbibliothek-berlin.de/dc/746022158.ocr.zip"/>
    <x v="1"/>
  </r>
  <r>
    <s v="Contenant ce qui regarde l'homme en société avec dieu"/>
    <s v="Eisen, Ch.; LeBas, Jacques-Philippe; Pluche, Noël Antoine"/>
    <s v="Kinder- und Jugendbücher; Historische Drucke"/>
    <m/>
    <s v="volume; text"/>
    <s v="PPN756677033"/>
    <s v="PPN578794446"/>
    <s v="http://resolver.staatsbibliothek-berlin.de/SBB0000EBAB00010000"/>
    <x v="0"/>
    <s v="1755"/>
    <s v="WegehauptDigital"/>
    <m/>
    <s v="https://content.staatsbibliothek-berlin.de/dc/756677033.ocr.zip"/>
    <x v="1"/>
  </r>
  <r>
    <s v="Alexander von Humbolt Reise in Südamerika und Waller's Kreuzerfahrten in Westindien; für die Jugend und andere Leser"/>
    <s v="Harnisch, Wilhelm"/>
    <s v="Kinder- und Jugendbücher"/>
    <s v="Fleischer"/>
    <s v="volume; text"/>
    <s v="PPN781809592"/>
    <s v="PPN310114772"/>
    <s v="http://resolver.staatsbibliothek-berlin.de/SBB0001562B00100000"/>
    <x v="1"/>
    <s v="1832"/>
    <s v="WegehauptDigital"/>
    <s v="Leipzig"/>
    <s v="empty"/>
    <x v="0"/>
  </r>
  <r>
    <s v="Ny orbis pictus"/>
    <m/>
    <s v="Kinder- und Jugendbücher; Historische Drucke"/>
    <s v="Wasenius"/>
    <s v="volume; text"/>
    <s v="PPN75740569X"/>
    <s v="PPN282389563"/>
    <s v="http://resolver.staatsbibliothek-berlin.de/SBB0000ED7600010000"/>
    <x v="1"/>
    <s v="1840"/>
    <s v="WegehauptDigital"/>
    <s v="Helsingfors"/>
    <s v="empty"/>
    <x v="0"/>
  </r>
  <r>
    <s v="... durch Beifügung der Schweiz vermehrter Theil"/>
    <s v="Selchow, Felix"/>
    <s v="Kinder- und Jugendbücher; Historische Drucke"/>
    <s v="Amelang"/>
    <s v="volume; text"/>
    <s v="PPN770913555"/>
    <s v="PPN254158927"/>
    <s v="http://resolver.staatsbibliothek-berlin.de/SBB000107C100050000"/>
    <x v="1"/>
    <s v="1827"/>
    <s v="WegehauptDigital"/>
    <s v="Berlin"/>
    <s v="empty"/>
    <x v="0"/>
  </r>
  <r>
    <s v="Fitzclarence's Reise mitten durch Hindostan, Haafners Reise durch Ceilon und längs der Ostküste Hindostans; Elphinstone's Gesandtschaftsreise nach Kabul, nebst Christie's und Pottinger's Kundschaftsreise durch Belochistan und Seisthan; für die Jugend und andere Leser"/>
    <s v="Harnisch, Wilhelm"/>
    <s v="Kinder- und Jugendbücher"/>
    <s v="Fleischer"/>
    <s v="volume; text"/>
    <s v="PPN78163752X"/>
    <s v="PPN310114179"/>
    <s v="http://resolver.staatsbibliothek-berlin.de/SBB0001562B00070000"/>
    <x v="1"/>
    <s v="1825"/>
    <s v="WegehauptDigital"/>
    <s v="Leipzig"/>
    <s v="empty"/>
    <x v="0"/>
  </r>
  <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Harnisch, Wilhelm"/>
    <s v="Kinder- und Jugendbücher"/>
    <s v="Fleischer"/>
    <s v="volume; text"/>
    <s v="PPN781806976"/>
    <s v="PPN310114624"/>
    <s v="http://resolver.staatsbibliothek-berlin.de/SBB0001562B000F0000"/>
    <x v="1"/>
    <s v="1831"/>
    <s v="WegehauptDigital"/>
    <s v="Leipzig"/>
    <s v="empty"/>
    <x v="0"/>
  </r>
  <r>
    <s v="Merckwürdige Reisen in fremde Welttheile"/>
    <s v="Glatz, Jacob"/>
    <s v="Kinder- und Jugendbücher"/>
    <s v="Büreau für Litteratur"/>
    <s v="volume; text"/>
    <s v="PPN781819636"/>
    <s v="PPN572963513"/>
    <s v="http://resolver.staatsbibliothek-berlin.de/SBB0001566600010000"/>
    <x v="1"/>
    <s v="1802"/>
    <s v="WegehauptDigital"/>
    <s v="Fürth"/>
    <s v="empty"/>
    <x v="0"/>
  </r>
  <r>
    <s v="Les Études convenables aux demoiselles"/>
    <m/>
    <s v="Kinder- und Jugendbücher; Historische Drucke"/>
    <s v="Les Libraires Associès"/>
    <s v="volume; text"/>
    <s v="PPN757647952"/>
    <s v="PPN556633520"/>
    <s v="http://resolver.staatsbibliothek-berlin.de/SBB0000EDCA00010000"/>
    <x v="0"/>
    <s v="1789"/>
    <s v="WegehauptDigital"/>
    <s v="Paris"/>
    <s v="empty"/>
    <x v="0"/>
  </r>
  <r>
    <s v="Dialogen für Kinder und Zöglinge über die Natur, zur Aufklärung ihres Verstandes und Veredlung ihres Herzens"/>
    <s v="Schulz, Christian"/>
    <s v="Kinder- und Jugendbücher; Historische Drucke"/>
    <s v="Breitkopf"/>
    <s v="volume; text"/>
    <s v="PPN746276206"/>
    <s v="PPN574537872"/>
    <s v="http://resolver.staatsbibliothek-berlin.de/SBB0000D86900020000"/>
    <x v="1"/>
    <s v="1793"/>
    <s v="WegehauptDigital"/>
    <s v="Leipzig"/>
    <s v="empty"/>
    <x v="0"/>
  </r>
  <r>
    <s v="Reisen der Zöglinge zu Schnepfenthal"/>
    <s v="Salzmann, Christian Gotthilf"/>
    <s v="Kinder- und Jugendbücher; Historische Drucke"/>
    <s v="Buchhandlung der Erziehungsanstalt"/>
    <s v="volume; text"/>
    <s v="PPN77128831X"/>
    <s v="PPN236958879"/>
    <s v="http://resolver.staatsbibliothek-berlin.de/SBB00012D2700010000"/>
    <x v="1"/>
    <s v="1799"/>
    <s v="WegehauptDigital"/>
    <s v="Schnepfenthal"/>
    <s v="empty"/>
    <x v="0"/>
  </r>
  <r>
    <s v="Naturgeschichte; das Gewächsreich"/>
    <s v="Funke, C. Ph."/>
    <s v="Kinder- und Jugendbücher"/>
    <s v="Haas"/>
    <s v="volume; text"/>
    <s v="PPN746819323"/>
    <s v="PPN557591597"/>
    <s v="http://resolver.staatsbibliothek-berlin.de/SBB0000DBA900030000"/>
    <x v="1"/>
    <s v="1812"/>
    <s v="WegehauptDigital"/>
    <s v="Wien"/>
    <s v="empty"/>
    <x v="0"/>
  </r>
  <r>
    <s v="Bilderbuch für Kinder"/>
    <s v="Froriep, Ludwig Friedrich; Metzeroth, G. Ph."/>
    <s v="Historische Drucke; Kinder- und Jugendbücher; VD18 digital"/>
    <s v="Landes-Industrie-Comptoir"/>
    <s v="volume; text"/>
    <s v="PPN1022182412"/>
    <s v="PPN17215779X"/>
    <s v="http://resolver.staatsbibliothek-berlin.de/SBB0000EEAF00140000"/>
    <x v="10"/>
    <s v="1830"/>
    <s v="VD18 digital; WegehauptDigital"/>
    <s v="Weimar"/>
    <s v="empty"/>
    <x v="0"/>
  </r>
  <r>
    <s v="Bilderbuch für Kinder"/>
    <s v="Karl Friedrich &lt;Sachsen-Weimar-Eisenach, Großherzog&gt;; Bertuch, Friedrich Justin"/>
    <s v="Historische Drucke; Kinder- und Jugendbücher; VD18 digital"/>
    <s v="Expedition des Journals des Luxus und der Moden; Ettingerische Buchhandlung"/>
    <s v="volume; text"/>
    <s v="PPN1022174185"/>
    <s v="PPN549487212"/>
    <s v="http://resolver.staatsbibliothek-berlin.de/SBB0000EEAF000A0000"/>
    <x v="1"/>
    <s v="1790"/>
    <s v="VD18 digital; WegehauptDigital"/>
    <s v="Weimar; Gotha; [Gotha]"/>
    <s v="empty"/>
    <x v="0"/>
  </r>
  <r>
    <s v="Bilderbuch für Kinder"/>
    <s v="Froriep, Ludwig Friedrich"/>
    <s v="Historische Drucke; Kinder- und Jugendbücher; VD18 digital"/>
    <s v="Landes-Industrie-Comptoir"/>
    <s v="volume; text"/>
    <s v="PPN1022181858"/>
    <s v="PPN172157722"/>
    <s v="http://resolver.staatsbibliothek-berlin.de/SBB0000EEAF00130000"/>
    <x v="10"/>
    <s v="1824"/>
    <s v="VD18 digital; WegehauptDigital"/>
    <s v="Weimar"/>
    <s v="empty"/>
    <x v="0"/>
  </r>
  <r>
    <s v="Bilderbuch für Kinder"/>
    <s v="Hössel, Johann Baptist; Kaiser, Friedrich; Bertuch, Friedrich Justin"/>
    <s v="Historische Drucke; Kinder- und Jugendbücher; VD18 digital"/>
    <s v="Industrie-Comptoir"/>
    <s v="volume; text"/>
    <s v="PPN1022178725"/>
    <s v="PPN143121456"/>
    <s v="http://resolver.staatsbibliothek-berlin.de/SBB0000EEAF000E0000"/>
    <x v="11"/>
    <s v="1802"/>
    <s v="VD18 digital; WegehauptDigital"/>
    <s v="Weimar"/>
    <s v="empty"/>
    <x v="0"/>
  </r>
  <r>
    <s v="Bilderbuch für Kinder"/>
    <s v="Caroline Louise &lt;Mecklenburg-Schwerin, Erbprinzessin&gt;; Bertuch, Friedrich Justin"/>
    <s v="Historische Drucke; Kinder- und Jugendbücher; VD18 digital"/>
    <s v="Industrie-Comptoir"/>
    <s v="volume; text"/>
    <s v="PPN1022176099"/>
    <s v="PPN14312143X"/>
    <s v="http://resolver.staatsbibliothek-berlin.de/SBB0000EEAF000B0000"/>
    <x v="10"/>
    <s v="1795"/>
    <s v="VD18 digital; WegehauptDigital"/>
    <s v="Weimar"/>
    <s v="empty"/>
    <x v="0"/>
  </r>
  <r>
    <s v="Bilderbuch für Kinder"/>
    <s v="Bertuch, Carl"/>
    <s v="Historische Drucke; Kinder- und Jugendbücher; VD18 digital"/>
    <s v="Landes-Industrie-Comptoir"/>
    <s v="volume; text"/>
    <s v="PPN1022180045"/>
    <s v="PPN143121499"/>
    <s v="http://resolver.staatsbibliothek-berlin.de/SBB0000EEAF00100000"/>
    <x v="10"/>
    <s v="1813"/>
    <s v="VD18 digital; WegehauptDigital"/>
    <s v="Weimar"/>
    <s v="empty"/>
    <x v="0"/>
  </r>
  <r>
    <s v="Bilderbuch für Kinder"/>
    <s v="Froriep, Ludwig Friedrich; Götz, Theodor"/>
    <s v="Historische Drucke; Kinder- und Jugendbücher; VD18 digital"/>
    <s v="Landes-Industrie-Comptoir"/>
    <s v="volume; text"/>
    <s v="PPN1022180509"/>
    <s v="PPN172157560"/>
    <s v="http://resolver.staatsbibliothek-berlin.de/SBB0000EEAF00110000"/>
    <x v="10"/>
    <s v="1816"/>
    <s v="VD18 digital; WegehauptDigital"/>
    <s v="Weimar"/>
    <s v="empty"/>
    <x v="0"/>
  </r>
  <r>
    <s v="Mit 15 Kupfertafeln und 1 Karte"/>
    <s v="Rumpf, Johann Daniel Friedrich; Bartholdy, Georg Wilhelm"/>
    <s v="Kinder- und Jugendbücher; VD18 digital; Historische Drucke"/>
    <s v="Oehmigke"/>
    <s v="volume; text"/>
    <s v="PPN780331745"/>
    <s v="PPN369361733"/>
    <s v="http://resolver.staatsbibliothek-berlin.de/SBB0001537200040000"/>
    <x v="1"/>
    <s v="1804"/>
    <s v="WegehauptDigital; VD18 digital"/>
    <s v="Berlin"/>
    <s v="empty"/>
    <x v="0"/>
  </r>
  <r>
    <s v="Vaillants zweite Reise ins Innere von Afrika; aus dem Französischen von neuem frei übersetzt und abgekürzt ; [Theil 1]"/>
    <s v="Le Vaillant, François"/>
    <s v="Kinder- und Jugendbücher; Historische Drucke; VD18 digital"/>
    <s v="Schulbuchhandlung"/>
    <s v="volume; text"/>
    <s v="PPN780591976"/>
    <s v="PPN342921630"/>
    <s v="http://resolver.staatsbibliothek-berlin.de/SBB0001546000050000"/>
    <x v="1"/>
    <s v="1799"/>
    <s v="WegehauptDigital; VD18 digital"/>
    <s v="Braunschweig"/>
    <s v="empty"/>
    <x v="0"/>
  </r>
  <r>
    <s v="Reise des Grafen von Benjowsky; aus dem Englischen von neuem frei übersetzt und abgekürzt"/>
    <s v="Benyowszky, Móric Agost Aladár"/>
    <s v="Kinder- und Jugendbücher; Historische Drucke; VD18 digital"/>
    <s v="Schulbuchhandlung"/>
    <s v="volume; text"/>
    <s v="PPN780589653"/>
    <s v="PPN617021333"/>
    <s v="http://resolver.staatsbibliothek-berlin.de/SBB0001546000010000"/>
    <x v="1"/>
    <s v="1794"/>
    <s v="WegehauptDigital; VD18 digital"/>
    <s v="Braunschweig"/>
    <s v="https://content.staatsbibliothek-berlin.de/dc/780589653.ocr.zip"/>
    <x v="1"/>
  </r>
  <r>
    <s v="Neue Reise in die vereinten Staaten von Nordamerika, gemacht im Jahr 1788 von dem französischen Bürger J. P. Brissot (Warwille)"/>
    <s v="Brissot de Warville, Jacques Pierre"/>
    <s v="Kinder- und Jugendbücher; Historische Drucke; VD18 digital"/>
    <s v="Schulbuchhandlung; Kircher"/>
    <s v="volume; text"/>
    <s v="PPN780590937"/>
    <s v="PPN235340650"/>
    <s v="http://resolver.staatsbibliothek-berlin.de/SBB0001546000030000"/>
    <x v="1"/>
    <s v="1796"/>
    <s v="WegehauptDigital; VD18 digital"/>
    <s v="Braunschweig; Braunschweig"/>
    <s v="empty"/>
    <x v="0"/>
  </r>
  <r>
    <s v="Mit zwanzig Kupfertafeln"/>
    <s v="Rumpf, Johann Daniel Friedrich; Bartholdy, Georg Wilhelm"/>
    <s v="Kinder- und Jugendbücher; VD18 digital; Historische Drucke"/>
    <s v="Oehmigke"/>
    <s v="volume; text"/>
    <s v="PPN780330404"/>
    <s v="PPN369361709"/>
    <s v="http://resolver.staatsbibliothek-berlin.de/SBB0001537200020000"/>
    <x v="1"/>
    <s v="1802"/>
    <s v="WegehauptDigital; VD18 digital"/>
    <s v="Berlin"/>
    <s v="empty"/>
    <x v="0"/>
  </r>
  <r>
    <s v="Lehr-Buch darin ein kurzgefaßter Unterricht aus verschiedenen philosophischen und mathematischen Wissenschaften, der Historie und Geographie gegeben wird"/>
    <s v="Reccard, Gotthilf Christian"/>
    <s v="Kinder- und Jugendbücher; Historische Drucke; VD18 digital"/>
    <s v="im Verlage der Realschulbuchhandlung"/>
    <s v="volume; text"/>
    <s v="PPN768985315"/>
    <s v="PPN768215501"/>
    <s v="http://resolver.staatsbibliothek-berlin.de/SBB0000F5B100020000"/>
    <x v="1"/>
    <s v="1783"/>
    <s v="WegehauptDigital; VD18 digital"/>
    <s v="Berlin"/>
    <s v="empty"/>
    <x v="0"/>
  </r>
  <r>
    <s v="Mit vier Karten und zwölf Kupfertafeln"/>
    <s v="Rumpf, Johann Daniel Friedrich; Bartholdy, Georg Wilhelm"/>
    <s v="Kinder- und Jugendbücher; VD18 digital; Historische Drucke"/>
    <s v="Oehmigke"/>
    <s v="volume; text"/>
    <s v="PPN780327004"/>
    <s v="PPN369361601"/>
    <s v="http://resolver.staatsbibliothek-berlin.de/SBB0001537D00000000"/>
    <x v="1"/>
    <s v="1798"/>
    <s v="WegehauptDigital; VD18 digital"/>
    <s v="Berlin"/>
    <s v="empty"/>
    <x v="0"/>
  </r>
  <r>
    <s v="Mit 20 Kupfertafeln"/>
    <s v="Rumpf, Johann Daniel Friedrich; Bartholdy, Georg Wilhelm"/>
    <s v="Kinder- und Jugendbücher; Historische Drucke; VD18 digital"/>
    <s v="Oehmigke"/>
    <s v="volume; text"/>
    <s v="PPN780412397"/>
    <s v="PPN387303650"/>
    <s v="http://resolver.staatsbibliothek-berlin.de/SBB0001537200050000"/>
    <x v="1"/>
    <s v="1812"/>
    <s v="WegehauptDigital; VD18 digital"/>
    <s v="Berlin"/>
    <s v="empty"/>
    <x v="0"/>
  </r>
  <r>
    <s v="Neue Reise in die vereinten Staaten von Nordamerika, gemacht im Jahr 1788 von dem französischen Bürger J. P. Brissot (Warwille)"/>
    <s v="Brissot de Warville, Jacques Pierre"/>
    <s v="Kinder- und Jugendbücher; Historische Drucke; VD18 digital"/>
    <s v="Schulbuchhandlung"/>
    <s v="volume; text"/>
    <s v="PPN780591399"/>
    <s v="PPN252069676"/>
    <s v="http://resolver.staatsbibliothek-berlin.de/SBB0001546000040000"/>
    <x v="1"/>
    <s v="1797"/>
    <s v="WegehauptDigital; V18 digital"/>
    <s v="Braunschweig"/>
    <s v="empty"/>
    <x v="0"/>
  </r>
  <r>
    <s v="Reise des Grafen von Benjowsky; aus dem Englischen von neuem frei übersetzt und abgekürzt"/>
    <s v="Benyowszky, Móric Agost Aladár"/>
    <s v="Kinder- und Jugendbücher; Historische Drucke; VD18 digital"/>
    <s v="Schulbuchhandlung; Kircher"/>
    <s v="volume; text"/>
    <s v="PPN780590341"/>
    <s v="PPN147533007"/>
    <s v="http://resolver.staatsbibliothek-berlin.de/SBB0001546000020000"/>
    <x v="1"/>
    <s v="1795"/>
    <s v="WegehauptDigital; VD18 digital"/>
    <s v="Braunschweig; Braunschweig"/>
    <s v="empty"/>
    <x v="0"/>
  </r>
  <r>
    <s v="Hinter- und Vorder-Indien; Mit 16 Kupfertaf."/>
    <s v="Rumpf, Johann Daniel Friedrich; Bartholdy, Georg Wilhelm"/>
    <s v="Kinder- und Jugendbücher; VD18 digital; Historische Drucke"/>
    <s v="Oehmigke"/>
    <s v="volume; text"/>
    <s v="PPN78032918X"/>
    <s v="PPN369361679"/>
    <s v="http://resolver.staatsbibliothek-berlin.de/SBB0001537200010000"/>
    <x v="1"/>
    <s v="1800"/>
    <s v="WegehauptDigital; VD18 digital"/>
    <s v="Berlin"/>
    <s v="empty"/>
    <x v="0"/>
  </r>
  <r>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Büsching, Anton Friedrich"/>
    <s v="Historische Drucke; Kinder- und Jugendbücher; VD18 digital"/>
    <s v="Füeßli"/>
    <s v="volume; text"/>
    <s v="PPN825816718"/>
    <s v="PPN550383255"/>
    <s v="http://resolver.staatsbibliothek-berlin.de/SBB00019CED00010000"/>
    <x v="1"/>
    <s v="1769"/>
    <s v="VD18 digital; WegehauptDigital"/>
    <s v="Zürich"/>
    <s v="empty"/>
    <x v="0"/>
  </r>
  <r>
    <s v="Der aufrichtige Kalendermann; Ein gar kurioses und nützliches Buch ; Für die Jugend und den gemeinen Bürger und Bauersmann"/>
    <s v="Steinbeck, Christoph Gottlieb"/>
    <s v="Historische Drucke; Kinder- und Jugendbücher; VD18 digital"/>
    <s v="Fleischer"/>
    <s v="volume; text"/>
    <s v="PPN823961540"/>
    <s v="PPN577088866"/>
    <s v="http://resolver.staatsbibliothek-berlin.de/SBB00019AEE00010000"/>
    <x v="1"/>
    <s v="1794"/>
    <s v="VD18 digital; WegehauptDigital"/>
    <s v="Leipzig"/>
    <s v="empty"/>
    <x v="0"/>
  </r>
  <r>
    <s v="Interessante Schilderungen der merkwürdigsten Säugthiere; Ein neues Spiel- und Lesebuch als ein Geschenk zu angenehmer Selbstbeschäftigung für wißbegierige Kinder von einem Kinderfreunde ; Mit Kupfern und Karten"/>
    <m/>
    <s v="Historische Drucke; Kinder- und Jugendbücher; Naturwissenschaften / Mathematik; VD18 digital"/>
    <s v="Supprian"/>
    <s v="monograph; text"/>
    <s v="PPN805607706"/>
    <s v="PPN57390068X"/>
    <s v="http://resolver.staatsbibliothek-berlin.de/SBB00017AA500000000"/>
    <x v="1"/>
    <s v="1797"/>
    <s v="VD18 digital; WegehauptDigital"/>
    <s v="Leipzig"/>
    <s v="empty"/>
    <x v="0"/>
  </r>
  <r>
    <s v="Allgemeines Lesebuch für den Bürger und Landmann; vornehmlich zum Gebrauch in Stadt- und Landschulen"/>
    <s v="Seiler, Georg Friedrich"/>
    <s v="Historische Drucke; Kinder- und Jugendbücher; Naturwissenschaften / Mathematik; Pädagogik; VD18 digital"/>
    <s v="Bibelanst."/>
    <s v="monograph; text"/>
    <s v="PPN801003954"/>
    <s v="PPN366075985"/>
    <s v="http://resolver.staatsbibliothek-berlin.de/SBB000177D800000000"/>
    <x v="1"/>
    <s v="1796"/>
    <s v="VD18 digital; WegehauptDigital"/>
    <s v="Erlangen"/>
    <s v="empty"/>
    <x v="0"/>
  </r>
  <r>
    <s v="Lalotte und Fanfan, oder die Begebenheiten zweier auf eine wüste Insel ausgesetzten Kinder"/>
    <s v="Schmidt, Friedrich; Ducray-Duminil, François Guillaume"/>
    <s v="Historische Drucke; Kinder- und Jugendbücher; VD18 digital"/>
    <s v="Siegert"/>
    <s v="volume; text"/>
    <s v="PPN1013751302"/>
    <s v="PPN510176151"/>
    <s v="http://resolver.staatsbibliothek-berlin.de/SBB00021D2C00020000"/>
    <x v="1"/>
    <s v="1789"/>
    <s v="VD18 digital; WegehauptDigital"/>
    <s v="Liegnitz; Leipzig"/>
    <s v="empty"/>
    <x v="0"/>
  </r>
  <r>
    <s v="L'Encyclopédie enfantine, ou magazin pour les petits enfans"/>
    <s v="LosRios, Angélique"/>
    <s v="Kinder- und Jugendbücher; Historische Drucke; VD18 digital"/>
    <s v="Walther"/>
    <s v="monograph; text"/>
    <s v="PPN766281582"/>
    <s v="PPN157151549"/>
    <s v="http://resolver.staatsbibliothek-berlin.de/SBB00021E3200010000"/>
    <x v="0"/>
    <s v="1771"/>
    <s v="WegehauptDigital; VD18 digital"/>
    <s v="Dresde"/>
    <s v="empty"/>
    <x v="0"/>
  </r>
  <r>
    <s v="Der aufrichtige Kalendermann; Ein gar kurioses und nützliches Buch ; Für die Jugend und den gemeinen Bürger und Bauersmann ; (Jn drei Theilen.)"/>
    <s v="Steinbeck, Christoph Gottlieb"/>
    <s v="Historische Drucke; Kinder- und Jugendbücher"/>
    <s v="Fleischer"/>
    <s v="volume; text"/>
    <s v="PPN823935612"/>
    <s v="PPN330038761"/>
    <s v="http://resolver.staatsbibliothek-berlin.de/SBB00019AE700010000"/>
    <x v="1"/>
    <s v="1820"/>
    <s v="WegehauptDigital"/>
    <s v="Leipzig"/>
    <s v="empty"/>
    <x v="0"/>
  </r>
  <r>
    <s v="Lalotte und Fanfan, oder die Begebenheiten zweier auf eine wüste Insel ausgesetzten Kinder"/>
    <s v="Schmidt, Friedrich; Endner, Gustav Georg; Ducray-Duminil, François Guillaume"/>
    <s v="Historische Drucke; Kinder- und Jugendbücher; VD18 digital"/>
    <s v="Siegert"/>
    <s v="volume; text"/>
    <s v="PPN1013751108"/>
    <s v="PPN510043232"/>
    <s v="http://resolver.staatsbibliothek-berlin.de/SBB00021D2C00010000"/>
    <x v="1"/>
    <s v="1789"/>
    <s v="VD18 digital; WegehauptDigital"/>
    <s v="Liegnitz; Leipzig"/>
    <s v="empty"/>
    <x v="0"/>
  </r>
  <r>
    <s v="Beim Onkel Doktor auf dem Lande; ein Buch für Eltern"/>
    <s v="Burgerstein, Leo; Oker-Blom, Max"/>
    <s v="Kinder- und Jugendbücher; Historische Drucke"/>
    <s v="Pichler"/>
    <s v="monograph; text"/>
    <s v="PPN742553841"/>
    <s v="PPN306693933"/>
    <s v="http://resolver.staatsbibliothek-berlin.de/SBB0000D20400000000"/>
    <x v="1"/>
    <s v="1906"/>
    <s v="WegehauptDigital"/>
    <s v="Wien [u.a.]"/>
    <s v="https://content.staatsbibliothek-berlin.de/dc/742553841.ocr.zip"/>
    <x v="1"/>
  </r>
  <r>
    <s v="Die kleine Hausfrau; in 12 Bildern mit Text"/>
    <s v="Holting, Gustav; Hosemann, Theodor"/>
    <s v="Kinder- und Jugendbücher"/>
    <s v="Winckelmann"/>
    <s v="monograph; text"/>
    <s v="PPN770603122"/>
    <s v="PPN76787000X"/>
    <s v="http://resolver.staatsbibliothek-berlin.de/SBB000105B500000000"/>
    <x v="1"/>
    <s v="1845"/>
    <s v="WegehauptDigital"/>
    <s v="Berlin"/>
    <s v="empty"/>
    <x v="0"/>
  </r>
  <r>
    <s v="Welche enthält einige abgebrochene Geographische und Historische Stücke; Nebst Verbesserungen des ersten Theils, und einem Register über beyde Theile"/>
    <s v="Büsching, Anton Friedrich"/>
    <s v="Historische Drucke; Kinder- und Jugendbücher; VD18 digital"/>
    <s v="Füeßli"/>
    <s v="volume; text"/>
    <s v="PPN82581698X"/>
    <s v="PPN550382852"/>
    <s v="http://resolver.staatsbibliothek-berlin.de/SBB00019CED00020000"/>
    <x v="1"/>
    <s v="1769"/>
    <s v="VD18 digital; WegehauptDigital"/>
    <s v="Zürich"/>
    <s v="empty"/>
    <x v="0"/>
  </r>
  <r>
    <s v="Der aufrichtige Kalendermann; Ein gar kurioses und nützliches Buch ; Für die Jugend und den gemeinen Bürger und Bauersmann"/>
    <s v="Steinbeck, Christoph Gottlieb"/>
    <s v="Historische Drucke; Kinder- und Jugendbücher; VD18 digital"/>
    <s v="Fleischer"/>
    <s v="volume; text"/>
    <s v="PPN823961885"/>
    <s v="PPN241659965"/>
    <s v="http://resolver.staatsbibliothek-berlin.de/SBB00019AEE00020000"/>
    <x v="1"/>
    <s v="1800"/>
    <s v="VD18 digital; WegehauptDigital"/>
    <s v="Leipzig"/>
    <s v="empty"/>
    <x v="0"/>
  </r>
  <r>
    <s v="Libellvs, Sanitatis Tvendae Elementa Complectens; In Vsvum Scholarum Ac Disciplinae Domesticae Compositvs"/>
    <s v="Faust, Bernhard Christoph"/>
    <s v="Kinder- und Jugendbücher; Historische Drucke; VD18 digital"/>
    <s v="Kummer"/>
    <s v="monograph; text"/>
    <s v="PPN770077854"/>
    <s v="PPN487859154"/>
    <s v="http://resolver.staatsbibliothek-berlin.de/SBB000102A400000000"/>
    <x v="12"/>
    <s v="1796"/>
    <s v="WegehauptDigital; VD18 digital"/>
    <s v="Lipsiae"/>
    <s v="empty"/>
    <x v="0"/>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s v="Deinzer"/>
    <s v="monograph; text"/>
    <s v="PPN821973746"/>
    <s v="PPN550002537"/>
    <s v="http://resolver.staatsbibliothek-berlin.de/SBB0001991C00000000"/>
    <x v="1"/>
    <s v="1769"/>
    <s v="VD18 digital; WegehauptDigital"/>
    <s v="Leipzig; Budißin"/>
    <s v="empty"/>
    <x v="0"/>
  </r>
  <r>
    <s v="Kurzes und leichtes Rechenbuch für Anfänger wie auch für Bürger- und Landschulen; Erster und zweiter Theil"/>
    <s v="Schellenberg, Johann Philipp"/>
    <s v="Historische Drucke; Kinder- und Jugendbücher; Naturwissenschaften / Mathematik; VD18 digital"/>
    <s v="Flecks Schriften"/>
    <s v="monograph; text"/>
    <s v="PPN805145044"/>
    <s v="PPN574051384"/>
    <s v="http://resolver.staatsbibliothek-berlin.de/SBB000179CE00000000"/>
    <x v="1"/>
    <s v="1798"/>
    <s v="VD18 digital; WegehauptDigital"/>
    <s v="Lobenstein"/>
    <s v="empty"/>
    <x v="0"/>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s v="Monath; Arnold"/>
    <s v="monograph; text"/>
    <s v="PPN770444709"/>
    <s v="PPN238452905"/>
    <s v="http://resolver.staatsbibliothek-berlin.de/SBB0001048500000000"/>
    <x v="13"/>
    <s v="1761"/>
    <s v="WegehauptDigital; VD18 digital"/>
    <s v="Nürnberg"/>
    <s v="empty"/>
    <x v="0"/>
  </r>
  <r>
    <s v="Mit 20 Kupfertafeln"/>
    <s v="Lehmann, Gottfried Arnold; Rumpf, Johann Daniel Friedrich; Bartholdy, Georg Wilhelm"/>
    <s v="Historische Drucke; Kinder- und Jugendbücher; VD18 digital"/>
    <s v="Neue Sozietäts-Verlags-Buchhandlung; Oehmigke"/>
    <s v="volume; text"/>
    <s v="PPN1011283662"/>
    <s v="PPN387303650"/>
    <s v="http://resolver.staatsbibliothek-berlin.de/SBB0001537200070000"/>
    <x v="1"/>
    <s v="1812"/>
    <s v="VD18 digital; WegehauptDigital"/>
    <s v="Berlin; Berlin"/>
    <s v="empty"/>
    <x v="0"/>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s v="Endter"/>
    <s v="volume; text"/>
    <s v="PPN824414888"/>
    <s v="PPN551472758"/>
    <s v="http://resolver.staatsbibliothek-berlin.de/SBB00019B6700010000"/>
    <x v="1"/>
    <s v="1754"/>
    <s v="VD18 digital; WegehauptDigital"/>
    <s v="Noribergae"/>
    <s v="empty"/>
    <x v="0"/>
  </r>
  <r>
    <s v="Lalotte und Fanfan, oder die Begebenheiten zweier auf eine wüste Insel ausgesetzten Kinder"/>
    <s v="Schmidt, Friedrich; Ducray-Duminil, François Guillaume"/>
    <s v="Historische Drucke; Kinder- und Jugendbücher; VD18 digital"/>
    <s v="Siegert"/>
    <s v="volume; text"/>
    <s v="PPN1013751566"/>
    <s v="PPN510185045"/>
    <s v="http://resolver.staatsbibliothek-berlin.de/SBB00021D2C00040000"/>
    <x v="1"/>
    <s v="1790"/>
    <s v="VD18 digital; WegehauptDigital"/>
    <s v="Liegnitz; Leipzig"/>
    <s v="empty"/>
    <x v="0"/>
  </r>
  <r>
    <s v="Arithmetischer Unterricht für die Jugend"/>
    <s v="Körner, Heinrich"/>
    <s v="Kinder- und Jugendbücher; VD18 digital; Historische Drucke"/>
    <s v="Füeßli"/>
    <s v="monograph; text"/>
    <s v="PPN746591667"/>
    <s v="PPN562194738"/>
    <s v="http://resolver.staatsbibliothek-berlin.de/SBB0000D94100000000"/>
    <x v="1"/>
    <s v="1783"/>
    <s v="WegehauptDigital; VD18 digital"/>
    <s v="Zürich"/>
    <s v="empty"/>
    <x v="0"/>
  </r>
  <r>
    <s v="Sittenbüchlein für Kinder; Zur allgemeinen Schul-encyklopädie gehörig"/>
    <s v="Campe, Joachim Heinrich"/>
    <s v="Kinder- und Jugendbücher; Historische Drucke; VD18 digital"/>
    <s v="Verl. der Schulbuchh."/>
    <s v="monograph; text"/>
    <s v="PPN773126708"/>
    <s v="PPN236108417"/>
    <s v="http://resolver.staatsbibliothek-berlin.de/SBB0001450500000000"/>
    <x v="1"/>
    <s v="1793"/>
    <s v="WegehauptDigital; VD18 digital"/>
    <s v="Braunschweig"/>
    <s v="empty"/>
    <x v="0"/>
  </r>
  <r>
    <s v="Gesundheits-Katechismus zum Gebrauche in den Schulen und beym häuslichen Unterrichte; Mit 4 Holzschnitten"/>
    <s v="Faust, Bernhard Christoph"/>
    <s v="Kinder- und Jugendbücher; Historische Drucke; VD18 digital"/>
    <s v="Kummer"/>
    <s v="monograph; text"/>
    <s v="PPN767927788"/>
    <s v="PPN147774845"/>
    <s v="http://resolver.staatsbibliothek-berlin.de/SBB0000F50800000000"/>
    <x v="1"/>
    <s v="1797"/>
    <s v="WegehauptDigital; VD18 digital"/>
    <s v="Leipzig"/>
    <s v="empty"/>
    <x v="0"/>
  </r>
  <r>
    <s v="La Recréation en famille"/>
    <s v="Henriquez, René; Good, Arthur"/>
    <s v="Kinder- und Jugendbücher; Historische Drucke"/>
    <s v="Colin"/>
    <s v="monograph; text"/>
    <s v="PPN745466532"/>
    <s v="PPN558420850"/>
    <s v="http://resolver.staatsbibliothek-berlin.de/SBB0000D6D800000000"/>
    <x v="0"/>
    <s v="1903"/>
    <s v="WegehauptDigital"/>
    <s v="Paris"/>
    <s v="https://content.staatsbibliothek-berlin.de/dc/745466532.ocr.zip"/>
    <x v="1"/>
  </r>
  <r>
    <s v="Kleines Kochbuch für die Puppenküche"/>
    <m/>
    <s v="Kinder- und Jugendbücher; Historische Drucke"/>
    <s v="Weise"/>
    <s v="monograph; text"/>
    <s v="PPN745432395"/>
    <s v="PPN278707793"/>
    <s v="http://resolver.staatsbibliothek-berlin.de/SBB0000D6A900000000"/>
    <x v="1"/>
    <s v="1913"/>
    <s v="WegehauptDigital"/>
    <s v="Stuttgart"/>
    <s v="https://content.staatsbibliothek-berlin.de/dc/745432395.ocr.zip"/>
    <x v="1"/>
  </r>
  <r>
    <s v="Peter Parley's Tales about the sun, moon, and stars"/>
    <s v="Parley, Peter"/>
    <s v="Kinder- und Jugendbücher"/>
    <s v="Thomas &amp; Cowperthwait"/>
    <s v="monograph; text"/>
    <s v="PPN770140203"/>
    <s v="PPN319851400"/>
    <s v="http://resolver.staatsbibliothek-berlin.de/SBB0001031E00000000"/>
    <x v="3"/>
    <s v="1842"/>
    <s v="WegehauptDigital"/>
    <s v="Philadelphia"/>
    <s v="empty"/>
    <x v="0"/>
  </r>
  <r>
    <s v="Haustöchterchens Kochschule für Spiel und Leben; ein Kochbuch mit Waage und Maßgeräten im Puppenmaß"/>
    <s v="Ille-Beeg, Marie; Reiß, Fritz; Jäger, Anna"/>
    <s v="Kinder- und Jugendbücher; Historische Drucke"/>
    <s v="Maier"/>
    <s v="monograph; text"/>
    <s v="PPN745129129"/>
    <s v="PPN559832095"/>
    <s v="http://resolver.staatsbibliothek-berlin.de/SBB0000D5C500000000"/>
    <x v="1"/>
    <s v="1896"/>
    <s v="WegehauptDigital"/>
    <s v="Ravensburg"/>
    <s v="https://content.staatsbibliothek-berlin.de/dc/745129129.ocr.zip"/>
    <x v="1"/>
  </r>
  <r>
    <s v="Nouvelle histoire naturelle"/>
    <m/>
    <s v="Kinder- und Jugendbücher; Historische Drucke"/>
    <s v="Gide"/>
    <s v="volume; text"/>
    <s v="PPN770163610"/>
    <s v="PPN330447491"/>
    <s v="http://resolver.staatsbibliothek-berlin.de/SBB0001034300010000"/>
    <x v="0"/>
    <s v="1820"/>
    <s v="WegehauptDigital"/>
    <s v="Paris"/>
    <s v="empty"/>
    <x v="0"/>
  </r>
  <r>
    <s v="Die Puppenküche; Küchen-Recepte für kleine Kinder"/>
    <m/>
    <s v="Kinder- und Jugendbücher; Historische Drucke"/>
    <m/>
    <s v="monograph; text"/>
    <s v="PPN74528115X"/>
    <s v="PPN293414262"/>
    <s v="http://resolver.staatsbibliothek-berlin.de/SBB0000D69A00000000"/>
    <x v="1"/>
    <s v="1900"/>
    <s v="WegehauptDigital"/>
    <s v="[S.l.]"/>
    <s v="https://content.staatsbibliothek-berlin.de/dc/74528115X.ocr.zip"/>
    <x v="1"/>
  </r>
  <r>
    <s v="Lalotte und Fanfan, oder die Begebenheiten zweier auf eine wüste Insel ausgesetzten Kinder"/>
    <s v="Schmidt, Friedrich; Ducray-Duminil, François Guillaume"/>
    <s v="Historische Drucke; Kinder- und Jugendbücher; VD18 digital"/>
    <s v="Siegert"/>
    <s v="volume; text"/>
    <s v="PPN1013751353"/>
    <s v="PPN510184340"/>
    <s v="http://resolver.staatsbibliothek-berlin.de/SBB00021D2C00030000"/>
    <x v="1"/>
    <s v="1790"/>
    <s v="VD18 digital; WegehauptDigital"/>
    <s v="Liegnitz; Leipzig"/>
    <s v="empty"/>
    <x v="0"/>
  </r>
  <r>
    <s v="Der aufrichtige Kalendermann; Ein gar kurioses und nützliches Buch ; Für die Jugend und den gemeinen Bürger und Bauersmann ; (Jn drei Theilen.)"/>
    <s v="Steinbeck, Christoph Gottlieb"/>
    <s v="Historische Drucke; Kinder- und Jugendbücher"/>
    <s v="Fleischer"/>
    <s v="volume; text"/>
    <s v="PPN823935841"/>
    <s v="PPN663611350"/>
    <s v="http://resolver.staatsbibliothek-berlin.de/SBB00019AE700020000"/>
    <x v="1"/>
    <s v="1822"/>
    <s v="WegehauptDigital"/>
    <s v="Leipzig"/>
    <s v="empty"/>
    <x v="0"/>
  </r>
  <r>
    <s v="Erste 53 Tafeln"/>
    <s v="Wolke, Christian Heinrich"/>
    <s v="Kinder- und Jugendbücher; Historische Drucke; VD18 digital"/>
    <m/>
    <s v="volume; text"/>
    <s v="PPN766279359"/>
    <s v="PPN142851914"/>
    <s v="http://resolver.staatsbibliothek-berlin.de/SBB0000EE8100010000"/>
    <x v="1"/>
    <s v="1781"/>
    <s v="WegehauptDigital; VD18 digital"/>
    <s v="Dessau"/>
    <s v="empty"/>
    <x v="0"/>
  </r>
  <r>
    <s v="Röntgenstrahlen; mit 125 Illustrationen und einem Titelbild"/>
    <s v="Smolik, Joh. N."/>
    <s v="Kinder- und Jugendbücher; Historische Drucke"/>
    <s v="Manz"/>
    <s v="monograph; text"/>
    <s v="PPN744070821"/>
    <s v="PPN576742953"/>
    <s v="http://resolver.staatsbibliothek-berlin.de/SBB0000D53200000000"/>
    <x v="1"/>
    <s v="1912"/>
    <s v="WegehauptDigital"/>
    <s v="Regensburg"/>
    <s v="https://content.staatsbibliothek-berlin.de/dc/744070821.ocr.zip"/>
    <x v="1"/>
  </r>
  <r>
    <s v="Der zoologische Garten mit Tieren aller Arten in Bildern und Gedichten und vielen Geschichten"/>
    <s v="Hammer, Guido; Wegener, Wilhelm; Zähler, Julius"/>
    <s v="Kinder- und Jugendbücher"/>
    <s v="Kaufmann"/>
    <s v="monograph; text"/>
    <s v="PPN770495117"/>
    <s v="PPN452906571"/>
    <s v="http://resolver.staatsbibliothek-berlin.de/SBB000104D800000000"/>
    <x v="1"/>
    <s v="1868"/>
    <s v="WegehauptDigital"/>
    <s v="Dresden"/>
    <s v="https://content.staatsbibliothek-berlin.de/dc/770495117.ocr.zip"/>
    <x v="1"/>
  </r>
  <r>
    <s v="Thiergärten [Tiergärten] und Menagerien mit ihren Insassen; neue Streifereien, Beobachtungen und Studien eines Malers"/>
    <s v="Spamer, Franz Otto; Boll, Ernst; Leutemann, Heinrich"/>
    <s v="Kinder- und Jugendbücher; Historische Drucke"/>
    <s v="Spamer"/>
    <s v="monograph; text"/>
    <s v="PPN74388289X"/>
    <s v="PPN565770098"/>
    <s v="http://resolver.staatsbibliothek-berlin.de/SBB0000D38800000000"/>
    <x v="1"/>
    <s v="1868"/>
    <s v="WegehauptDigital"/>
    <s v="Leipzig"/>
    <s v="https://content.staatsbibliothek-berlin.de/dc/74388289X.ocr.zip"/>
    <x v="1"/>
  </r>
  <r>
    <s v="Naturgeschichte für Kinder; Verfasset von C. Ph. Funke herausgegeben von G. H. C. Lippold. Mit Kupfern"/>
    <s v="Lippold, Georg Heinrich Christian; Funke, Carl Philipp"/>
    <s v="Kinder- und Jugendbücher; Historische Drucke"/>
    <s v="Kummer"/>
    <s v="monograph; text"/>
    <s v="PPN751524255"/>
    <s v="PPN321811550"/>
    <s v="http://resolver.staatsbibliothek-berlin.de/SBB0000E5BD00000000"/>
    <x v="1"/>
    <s v="1808"/>
    <s v="WegehauptDigital"/>
    <s v="Leipzig"/>
    <s v="empty"/>
    <x v="0"/>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x v="1"/>
    <s v="1887"/>
    <s v="WegehauptDigital"/>
    <s v="Bielefeld [u.a.]"/>
    <s v="https://content.staatsbibliothek-berlin.de/dc/74562586X.ocr.zip"/>
    <x v="1"/>
  </r>
  <r>
    <s v="Der Mensch und die Thierwelt; Ein Bilderbuch mit erklärendem Text"/>
    <m/>
    <s v="Kinder- und Jugendbücher; Historische Drucke"/>
    <s v="Schreiber"/>
    <s v="monograph; text"/>
    <s v="PPN749898801"/>
    <s v="PPN313859299"/>
    <s v="http://resolver.staatsbibliothek-berlin.de/SBB0000E16500000000"/>
    <x v="0"/>
    <s v="1850"/>
    <s v="WegehauptDigital"/>
    <s v="Eßlingen"/>
    <s v="https://content.staatsbibliothek-berlin.de/dc/749898801.ocr.zip"/>
    <x v="1"/>
  </r>
  <r>
    <s v="Bilderlust für Kinder; Mit 269 colorirten Abbildungen"/>
    <m/>
    <s v="Kinder- und Jugendbücher; Historische Drucke"/>
    <s v="Hoffmann"/>
    <s v="monograph; text"/>
    <s v="PPN770199925"/>
    <s v="PPN348741804"/>
    <s v="http://resolver.staatsbibliothek-berlin.de/SBB0001039200000000"/>
    <x v="1"/>
    <s v="1842"/>
    <s v="WegehauptDigital"/>
    <s v="Stuttgart"/>
    <s v="empty"/>
    <x v="0"/>
  </r>
  <r>
    <s v="Bilder aus Alphons Guckkasten; nebst einer Sammlung unterhaltender Spiele"/>
    <s v="Reinhold, Carolina"/>
    <s v="Kinder- und Jugendbücher; Historische Drucke"/>
    <s v="Bauer und Raspe"/>
    <s v="monograph; text"/>
    <s v="PPN770158676"/>
    <s v="PPN267882912"/>
    <s v="http://resolver.staatsbibliothek-berlin.de/SBB0001033C00000000"/>
    <x v="1"/>
    <s v="1833"/>
    <s v="WegehauptDigital"/>
    <s v="Nürnberg"/>
    <s v="empty"/>
    <x v="0"/>
  </r>
  <r>
    <s v="Encyclopédie des enfans, ou abrégé de toutes les sciences, a l'usage des écoles des deux sexes"/>
    <s v="Tardieu, ...; Masson, José René"/>
    <s v="Kinder- und Jugendbücher; Historische Drucke"/>
    <s v="Masson"/>
    <s v="monograph; text"/>
    <s v="PPN767067762"/>
    <s v="PPN566737779"/>
    <s v="http://resolver.staatsbibliothek-berlin.de/SBB0000F20800000000"/>
    <x v="0"/>
    <s v="1821"/>
    <s v="WegehauptDigital"/>
    <s v="Paris"/>
    <s v="empty"/>
    <x v="0"/>
  </r>
  <r>
    <s v="Die Kalenderkunde oder Anleitung zur richtigen Kenntniß des Kalenders und zum nützlichen Gebrauche desselben, für Kinder in Stadt- und Land-Schulen"/>
    <s v="Münch, M. C."/>
    <s v="Kinder- und Jugendbücher"/>
    <s v="Rieger"/>
    <s v="monograph; text"/>
    <s v="PPN746888856"/>
    <s v="PPN567813193"/>
    <s v="http://resolver.staatsbibliothek-berlin.de/SBB0000DBE100000000"/>
    <x v="1"/>
    <s v="1834"/>
    <s v="WegehauptDigital"/>
    <s v="Augsburg"/>
    <s v="empty"/>
    <x v="0"/>
  </r>
  <r>
    <s v="Unterhaltungen aus der Naturkunde"/>
    <s v="Heßler, ..."/>
    <s v="Kinder- und Jugendbücher"/>
    <s v="Verl. des Vereins zur Verbreitung Guter und Wohlfeiler Volksschriften"/>
    <s v="monograph; text"/>
    <s v="PPN746689802"/>
    <s v="PPN269770062"/>
    <s v="http://resolver.staatsbibliothek-berlin.de/SBB0000DB9500000000"/>
    <x v="1"/>
    <s v="1844"/>
    <s v="WegehauptDigital"/>
    <s v="Zwickau"/>
    <s v="empty"/>
    <x v="0"/>
  </r>
  <r>
    <s v="Fünfzig Sylben-Räthsel aus der Naturgeschichte"/>
    <s v="Meyer, H.; Corrodi, W."/>
    <s v="Kinder- und Jugendbücher"/>
    <s v="Scholz"/>
    <s v="monograph; text"/>
    <s v="PPN769889549"/>
    <s v="PPN58334626X"/>
    <s v="http://resolver.staatsbibliothek-berlin.de/SBB000101FE00000000"/>
    <x v="1"/>
    <s v="1850"/>
    <s v="WegehauptDigital"/>
    <s v="Mainz"/>
    <s v="https://content.staatsbibliothek-berlin.de/dc/769889549.ocr.zip"/>
    <x v="1"/>
  </r>
  <r>
    <s v="Naturlehre für Schule und Haus"/>
    <s v="Schmidt, F."/>
    <s v="Kinder- und Jugendbücher; Historische Drucke"/>
    <s v="Leuckart"/>
    <s v="monograph; text"/>
    <s v="PPN770199011"/>
    <s v="PPN348850190"/>
    <s v="http://resolver.staatsbibliothek-berlin.de/SBB0001038F00000000"/>
    <x v="1"/>
    <s v="1845"/>
    <s v="WegehauptDigital"/>
    <s v="Breslau"/>
    <s v="empty"/>
    <x v="0"/>
  </r>
  <r>
    <s v="Petite galerie de figures pour servir à la connoissance des objects de la nature et de l'art, des moeurs et des coutumes de differens peuples &amp; à l'usage des jeunes-Gens des deux sexes"/>
    <s v="Krüger, ...; Serrurier, L.; Haas, P.; Mila, Wilhelm"/>
    <s v="Kinder- und Jugendbücher; Historische Drucke"/>
    <s v="Oehmigke"/>
    <s v="monograph; text"/>
    <s v="PPN757443834"/>
    <s v="PPN279980639"/>
    <s v="http://resolver.staatsbibliothek-berlin.de/SBB0000ED9E00000000"/>
    <x v="1"/>
    <s v="1803"/>
    <s v="WegehauptDigital"/>
    <s v="Berlin"/>
    <s v="empty"/>
    <x v="0"/>
  </r>
  <r>
    <s v="Bildergallerie der Thierwelt oder Abbildungen des Interessantesten aus dem Thierreiche; mit ausführlicher Beschreibung"/>
    <s v="Reichenbach, Anton Benedict"/>
    <s v="Kinder- und Jugendbücher; Historische Drucke"/>
    <s v="Pönicke"/>
    <s v="monograph; text"/>
    <s v="PPN749932341"/>
    <s v="PPN278979157"/>
    <s v="http://resolver.staatsbibliothek-berlin.de/SBB0000E1A800000000"/>
    <x v="1"/>
    <s v="1835"/>
    <s v="WegehauptDigital"/>
    <s v="Leipzig"/>
    <s v="empty"/>
    <x v="0"/>
  </r>
  <r>
    <s v="Nouvelle encyclopédie de la jeunesse, ou abrégé de toutes les sciences; plus étendu et plus méthodique que les précédens; ouvrage élémentaire, ... ; avec 30 figures et deux cartes"/>
    <m/>
    <s v="Kinder- und Jugendbücher; Historische Drucke"/>
    <s v="Le Prieur"/>
    <s v="monograph; text"/>
    <s v="PPN767857755"/>
    <s v="PPN280077459"/>
    <s v="http://resolver.staatsbibliothek-berlin.de/SBB0000F47600000000"/>
    <x v="0"/>
    <s v="1803"/>
    <s v="WegehauptDigital"/>
    <s v="Paris"/>
    <s v="empty"/>
    <x v="0"/>
  </r>
  <r>
    <s v="John Ross zweite Entdeckungsreise nach den Gegenden des Nordpols"/>
    <s v="Maukisch, Heinrich Eduard"/>
    <s v="Kinder- und Jugendbücher"/>
    <s v="Fischer &amp; Fuchs"/>
    <s v="monograph; text"/>
    <s v="PPN771017669"/>
    <s v="PPN372029833"/>
    <s v="http://resolver.staatsbibliothek-berlin.de/SBB00010A6A00000000"/>
    <x v="1"/>
    <s v="1836"/>
    <s v="WegehauptDigital"/>
    <s v="Leipzig"/>
    <s v="empty"/>
    <x v="0"/>
  </r>
  <r>
    <s v="Neunhundert und neun Räthsel [Rätsel]; bestehend aus Wort-, Sylben- und Buchstaben-Räthseln"/>
    <s v="Bernher, J. C."/>
    <s v="Kinder- und Jugendbücher; Historische Drucke"/>
    <s v="Franz"/>
    <s v="monograph; text"/>
    <s v="PPN745121772"/>
    <s v="PPN433814802"/>
    <s v="http://resolver.staatsbibliothek-berlin.de/SBB0000D5A400000000"/>
    <x v="1"/>
    <s v="1863"/>
    <s v="WegehauptDigital"/>
    <s v="München"/>
    <s v="https://content.staatsbibliothek-berlin.de/dc/745121772.ocr.zip"/>
    <x v="1"/>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s v="Merkur"/>
    <s v="monograph; text"/>
    <s v="PPN741341336"/>
    <s v="PPN387320938"/>
    <s v="http://resolver.staatsbibliothek-berlin.de/SBB0000CFDF00000000"/>
    <x v="1"/>
    <s v="1910"/>
    <s v="WegehauptDigital"/>
    <s v="Berlin"/>
    <s v="https://content.staatsbibliothek-berlin.de/dc/741341336.ocr.zip"/>
    <x v="1"/>
  </r>
  <r>
    <s v="Was wollen wir spielen?; Die schönsten Jugendspiele und Spielreime für Knaben und Mädchen"/>
    <s v="Kolb, C. F. A."/>
    <s v="Kinder- und Jugendbücher"/>
    <s v="Schmidt &amp; Spring"/>
    <s v="monograph; text"/>
    <s v="PPN745589456"/>
    <s v="PPN550493697"/>
    <s v="http://resolver.staatsbibliothek-berlin.de/SBB0000D6E800000000"/>
    <x v="1"/>
    <s v="1867"/>
    <s v="WegehauptDigital"/>
    <s v="Stuttgart"/>
    <s v="https://content.staatsbibliothek-berlin.de/dc/745589456.ocr.zip"/>
    <x v="1"/>
  </r>
  <r>
    <s v="Kleine Sternkunde; mit 66 Abbildungen, einer Mond- und einer Sternkarte"/>
    <s v="Ristenpart, Friedrich"/>
    <s v="Kinder- und Jugendbücher; Historische Drucke"/>
    <s v="Union Dt. Verl.-Ges."/>
    <s v="monograph; text"/>
    <s v="PPN741298562"/>
    <s v="PPN074426931"/>
    <s v="http://resolver.staatsbibliothek-berlin.de/SBB0000CFAE00000000"/>
    <x v="1"/>
    <s v="1911"/>
    <s v="WegehauptDigital"/>
    <s v="Stuttgart [u.a.]"/>
    <s v="https://content.staatsbibliothek-berlin.de/dc/741298562.ocr.zip"/>
    <x v="1"/>
  </r>
  <r>
    <s v="Naturgeschichte; der Jugend gewidmet"/>
    <s v="Wagner, Hermann"/>
    <s v="Kinder- und Jugendbücher"/>
    <s v="Hoffmann &lt;Thienemann&gt;"/>
    <s v="monograph; text"/>
    <s v="PPN740909703"/>
    <s v="PPN578793709"/>
    <s v="http://resolver.staatsbibliothek-berlin.de/SBB0000CEDA00000000"/>
    <x v="1"/>
    <s v="1876"/>
    <s v="WegehauptDigital"/>
    <s v="Stuttgart"/>
    <s v="https://content.staatsbibliothek-berlin.de/dc/740909703.ocr.zip"/>
    <x v="1"/>
  </r>
  <r>
    <s v="Joh. Amos Comenii Orbis Sensualium Pictus Quadrilinguis, Hoc est: Omnium fundamentalium in mundo rerum, &amp; in vita actionum, Pictura &amp; Nomenclatura, Germanica, Latina, Italica, Et Gallica; Cum Titulorum iuxta, atq[ue] Vocabulorum Indice"/>
    <s v="Dilherrus, Joh. Michael; Teppati, B. L.; Comenius, Johannes Amos"/>
    <s v="Kinder- und Jugendbücher"/>
    <s v="Endteri"/>
    <s v="monograph; text"/>
    <s v="PPN769893562"/>
    <s v="PPN536802165"/>
    <s v="http://resolver.staatsbibliothek-berlin.de/SBB0001020500000000"/>
    <x v="0"/>
    <s v="1679"/>
    <s v="WegehauptDigital; VD17 digital"/>
    <s v="Noribergae"/>
    <s v="empty"/>
    <x v="0"/>
  </r>
  <r>
    <s v="Les Francais en Algérie; souvenirs d'un voyage fait en 1841"/>
    <s v="Venillot, Louis"/>
    <s v="Kinder- und Jugendbücher"/>
    <s v="Mame"/>
    <s v="monograph; text"/>
    <s v="PPN781821916"/>
    <s v="PPN578596873"/>
    <s v="http://resolver.staatsbibliothek-berlin.de/SBB0001566800000000"/>
    <x v="0"/>
    <s v="1845"/>
    <s v="WegehauptDigital"/>
    <s v="Tours"/>
    <s v="empty"/>
    <x v="0"/>
  </r>
  <r>
    <s v="Rätselbuch; eine Auswahl von Rätseln aller Art"/>
    <s v="Giehrl, Emmy"/>
    <s v="Kinder- und Jugendbücher; Historische Drucke"/>
    <s v="Manz"/>
    <s v="monograph; text"/>
    <s v="PPN745599966"/>
    <s v="PPN558215076"/>
    <s v="http://resolver.staatsbibliothek-berlin.de/SBB0000D6FD00000000"/>
    <x v="1"/>
    <s v="1899"/>
    <s v="WegehauptDigital"/>
    <s v="Straubing"/>
    <s v="https://content.staatsbibliothek-berlin.de/dc/745599966.ocr.zip"/>
    <x v="1"/>
  </r>
  <r>
    <s v="Arbeits- und Beschäftigungsbuch für Mädchen"/>
    <m/>
    <s v="Historische Drucke"/>
    <s v="Bagel"/>
    <s v="monograph; text"/>
    <s v="PPN745124623"/>
    <s v="PPN54653970X"/>
    <s v="http://resolver.staatsbibliothek-berlin.de/SBB0000D5B000000000"/>
    <x v="1"/>
    <s v="1880"/>
    <s v="WegehauptDigital"/>
    <s v="Mühlheim"/>
    <s v="https://content.staatsbibliothek-berlin.de/dc/745124623.ocr.zip"/>
    <x v="1"/>
  </r>
  <r>
    <s v="Der Mensch und die Elemente; dargestellt in Bildern und Erzählungen für die reifere Jugend"/>
    <m/>
    <s v="Kinder- und Jugendbücher"/>
    <s v="Dannheimer"/>
    <s v="monograph; text"/>
    <s v="PPN746285191"/>
    <s v="PPN235386030"/>
    <s v="http://resolver.staatsbibliothek-berlin.de/SBB0000D88100000000"/>
    <x v="1"/>
    <s v="1846"/>
    <s v="WegehauptDigital"/>
    <s v="Kempten"/>
    <s v="empty"/>
    <x v="0"/>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x v="1"/>
    <s v="1859"/>
    <s v="WegehauptDigital"/>
    <s v="Leipzig"/>
    <s v="https://content.staatsbibliothek-berlin.de/dc/771049552.ocr.zip"/>
    <x v="1"/>
  </r>
  <r>
    <s v="Naturstudien in Wald und Feld; Spaziergangs-Plaudereien ; ein Buch für die Jugend"/>
    <s v="Schwindrazheim, O.; Kraepelin, Karl"/>
    <s v="Kinder- und Jugendbücher"/>
    <s v="Teubner"/>
    <s v="monograph; text"/>
    <s v="PPN742274357"/>
    <s v="PPN415192943"/>
    <s v="http://resolver.staatsbibliothek-berlin.de/SBB0000D0EA00000000"/>
    <x v="1"/>
    <s v="1905"/>
    <s v="WegehauptDigital"/>
    <s v="Leipzig; Berlin"/>
    <s v="https://content.staatsbibliothek-berlin.de/dc/742274357.ocr.zip"/>
    <x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x v="1"/>
    <s v="1909"/>
    <s v="WegehauptDigital"/>
    <s v="Charlottenburg"/>
    <s v="https://content.staatsbibliothek-berlin.de/dc/745262686.ocr.zip"/>
    <x v="1"/>
  </r>
  <r>
    <s v="Kosmos für die Jugend; Blicke in die Schöpfung der Welt und in die Kulturgeschichte der Menschheit vom Anfang bis zur Gegenwart"/>
    <s v="Perlberg, G.; Körber, Philipp"/>
    <s v="Kinder- und Jugendbücher"/>
    <s v="Lotzbeck"/>
    <s v="monograph; text"/>
    <s v="PPN781914949"/>
    <s v="PPN075912287"/>
    <s v="http://resolver.staatsbibliothek-berlin.de/SBB000156B200000000"/>
    <x v="1"/>
    <s v="1859"/>
    <s v="WegehauptDigital"/>
    <s v="Nürnberg"/>
    <s v="https://content.staatsbibliothek-berlin.de/dc/781914949.ocr.zip"/>
    <x v="1"/>
  </r>
  <r>
    <s v="Europas Tierwelt in Bildern; mit 168 Abbildungen"/>
    <s v="Hammer, Ad."/>
    <s v="Kinder- und Jugendbücher; Historische Drucke"/>
    <s v="Klinkhardt"/>
    <s v="monograph; text"/>
    <s v="PPN741714515"/>
    <s v="PPN076040585"/>
    <s v="http://resolver.staatsbibliothek-berlin.de/SBB0000D05A00000000"/>
    <x v="1"/>
    <s v="1891"/>
    <s v="WegehauptDigital"/>
    <s v="Leipzig [u.a.]"/>
    <s v="https://content.staatsbibliothek-berlin.de/dc/741714515.ocr.zip"/>
    <x v="1"/>
  </r>
  <r>
    <s v="Spiele zur Übung und Erholung des Körpers und Geistes für die Jugend, ihre Erzieher und alle Freunde unschuldiger Jugendfreuden ; mit 1 Titelkupfer und 16 kleinen Rissen"/>
    <s v="GutsMuths, Johann Christoph Friedrich"/>
    <s v="Kinder- und Jugendbücher; Historische Drucke"/>
    <s v="Buchhandlung der Erziehungsanstalt"/>
    <s v="monograph; text"/>
    <s v="PPN766235467"/>
    <s v="PPN156374099"/>
    <s v="http://resolver.staatsbibliothek-berlin.de/SBB0000EE4D00000000"/>
    <x v="1"/>
    <s v="1802"/>
    <s v="WegehauptDigital"/>
    <s v="Schnepfenthal"/>
    <s v="empty"/>
    <x v="0"/>
  </r>
  <r>
    <s v="Das Turnen im Spiel oder lustige Bewegungsspiele für muntere Knaben; eine Auswahl der einfacheren Jugend- und Turnspiele zur geistigen und körperlichen Erholung des jüngeren Alters. Als Festgeschenk und als Beitrag zu einer naturgemäßen Jugenderziehung bearbeitet"/>
    <s v="Kloss, Moritz"/>
    <s v="Kinder- und Jugendbücher"/>
    <s v="Schönfeld"/>
    <s v="monograph; text"/>
    <s v="PPN770371299"/>
    <s v="PPN432505644"/>
    <s v="http://resolver.staatsbibliothek-berlin.de/SBB0001045800000000"/>
    <x v="1"/>
    <s v="1869"/>
    <s v="WegehauptDigital"/>
    <s v="Dresden"/>
    <s v="https://content.staatsbibliothek-berlin.de/dc/770371299.ocr.zip"/>
    <x v="1"/>
  </r>
  <r>
    <s v="Neueste Räthselsammlung, als Beitrag zur Unterhaltung und Uebung des Scharfsinns; Ein Weihnachts- und Geburtstagsgeschenk"/>
    <s v="Ziehnert, Johann Gottlieb Amadeus"/>
    <s v="Kinder- und Jugendbücher; Historische Drucke"/>
    <s v="Friese"/>
    <s v="monograph; text"/>
    <s v="PPN767437187"/>
    <s v="PPN582174686"/>
    <s v="http://resolver.staatsbibliothek-berlin.de/SBB0000F38600000000"/>
    <x v="1"/>
    <s v="1819"/>
    <s v="WegehauptDigital"/>
    <s v="Pirna"/>
    <s v="empty"/>
    <x v="0"/>
  </r>
  <r>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Guthsmuths, Rosinus"/>
    <s v="Kinder- und Jugendbücher; Historische Drucke"/>
    <s v="Flittner"/>
    <s v="monograph; text"/>
    <s v="PPN751258229"/>
    <s v="PPN558966497"/>
    <s v="http://resolver.staatsbibliothek-berlin.de/SBB0000E52900000000"/>
    <x v="1"/>
    <s v="1825"/>
    <s v="WegehauptDigital"/>
    <s v="Berlin"/>
    <s v="empty"/>
    <x v="0"/>
  </r>
  <r>
    <s v="Die Hundert Wunder der Welt u. der drei Naturreiche; nach den besten und neuesten Quellen beschrieben und durch Abbildungen versinnlicht"/>
    <s v="Haumann, Gustav Heinrich; Clarke, C. C."/>
    <s v="Kinder- und Jugendbücher"/>
    <s v="Voigt"/>
    <s v="monograph; text"/>
    <s v="PPN769907067"/>
    <s v="PPN550804897"/>
    <s v="http://resolver.staatsbibliothek-berlin.de/SBB0001022300000000"/>
    <x v="1"/>
    <s v="1821"/>
    <s v="WegehauptDigital"/>
    <s v="Sondershausen [u.a.]"/>
    <s v="empty"/>
    <x v="0"/>
  </r>
  <r>
    <s v="Der kleine Taschenspieler; Eine reichhaltige Sammlung von leicht ausführbaren, höchst interessanten und überraschenden Taschenspieler- und Karten-Kunststücken, Belustigungen aus der Chemie und Arithmetik und Scherzen zur heiteren Unterhaltung im gemüthlichen Kreise"/>
    <s v="Frickelli, W."/>
    <s v="Kinder- und Jugendbücher; Historische Drucke"/>
    <s v="Bagel"/>
    <s v="monograph; text"/>
    <s v="PPN767229711"/>
    <s v="PPN557537150"/>
    <s v="http://resolver.staatsbibliothek-berlin.de/SBB0000F33000000000"/>
    <x v="1"/>
    <s v="1870"/>
    <s v="WegehauptDigital"/>
    <s v="Mülheim a. d. Ruhr"/>
    <s v="https://content.staatsbibliothek-berlin.de/dc/767229711.ocr.zip"/>
    <x v="1"/>
  </r>
  <r>
    <s v="Entdeckungsreisen in Feld und Flur; mit seinen lieben jungen Freunden und Freundinnen unternommen"/>
    <s v="Wagner, Hermann"/>
    <s v="Kinder- und Jugendbücher"/>
    <s v="Spamer"/>
    <s v="monograph; text"/>
    <s v="PPN743878809"/>
    <s v="PPN578782588"/>
    <s v="http://resolver.staatsbibliothek-berlin.de/SBB0000D37700000000"/>
    <x v="1"/>
    <s v="1888"/>
    <s v="WegehauptDigital"/>
    <s v="Leipzig; Berlin"/>
    <s v="https://content.staatsbibliothek-berlin.de/dc/743878809.ocr.zip"/>
    <x v="1"/>
  </r>
  <r>
    <s v="Die physikalische Technik oder Anleitung zur Anstellung von physikalischen Versuchen und zur Herstellung von physikalischen Apparaten mit möglichst einfachen Mitteln"/>
    <s v="Frick, J."/>
    <s v="Kinder- und Jugendbücher"/>
    <s v="Vieweg"/>
    <s v="monograph; text"/>
    <s v="PPN741141574"/>
    <s v="PPN144445565"/>
    <s v="http://resolver.staatsbibliothek-berlin.de/SBB0000CF2900000000"/>
    <x v="1"/>
    <s v="1876"/>
    <s v="WegehauptDigital"/>
    <s v="Braunschweig"/>
    <s v="https://content.staatsbibliothek-berlin.de/dc/741141574.ocr.zip"/>
    <x v="1"/>
  </r>
  <r>
    <s v="D. Christoph Gottlieb Steinbecks Feuerkatechismus; Für die liebe Jugend unsers teutschen Vaterlandes"/>
    <s v="Steinbeck, Christoph Gottlieb"/>
    <s v="Kinder- und Jugendbücher; Historische Drucke"/>
    <s v="Böse"/>
    <s v="monograph; text"/>
    <s v="PPN750202866"/>
    <s v="PPN57708481X"/>
    <s v="http://resolver.staatsbibliothek-berlin.de/SBB0000E25600000000"/>
    <x v="1"/>
    <s v="1804"/>
    <s v="WegehauptDigital"/>
    <s v="Weißenfels; Leipzig"/>
    <s v="empty"/>
    <x v="0"/>
  </r>
  <r>
    <s v="Naturstudien; Skizzen aus der Pflanzen- und Tierwelt"/>
    <s v="Georgy, Wilhelm; Masius, Hermann"/>
    <s v="Kinder- und Jugendbücher"/>
    <s v="Brandstetter"/>
    <s v="monograph; text"/>
    <s v="PPN742718883"/>
    <s v="PPN421429771"/>
    <s v="http://resolver.staatsbibliothek-berlin.de/SBB0000D2C300000000"/>
    <x v="1"/>
    <s v="1863"/>
    <s v="WegehauptDigital"/>
    <s v="Leipzig"/>
    <s v="https://content.staatsbibliothek-berlin.de/dc/742718883.ocr.zip"/>
    <x v="1"/>
  </r>
  <r>
    <s v="Wanderungen und Streifzüge; die Säugetiere Deutschlands"/>
    <s v="Floericke, Curt"/>
    <s v="Kinder- und Jugendbücher"/>
    <s v="Nister"/>
    <s v="monograph; text"/>
    <s v="PPN744747376"/>
    <s v="PPN557342759"/>
    <s v="http://resolver.staatsbibliothek-berlin.de/SBB0000D56300000000"/>
    <x v="1"/>
    <s v="1909"/>
    <s v="WegehauptDigital"/>
    <s v="Nürnberg"/>
    <s v="https://content.staatsbibliothek-berlin.de/dc/744747376.ocr.zip"/>
    <x v="1"/>
  </r>
  <r>
    <s v="Erzählungen aus dem Leben der Säugethiere für die die langen Winterabende; den braven u. fleißigen Knaben gewidmet ; mit 8 color. Bildern"/>
    <s v="Herbst, Hermann"/>
    <s v="Kinder- und Jugendbücher; Historische Drucke"/>
    <s v="Schmidt &amp; Spring"/>
    <s v="monograph; text"/>
    <s v="PPN749885904"/>
    <s v="PPN559344864"/>
    <s v="http://resolver.staatsbibliothek-berlin.de/SBB0000E14F00000000"/>
    <x v="1"/>
    <s v="1860"/>
    <s v="WegehauptDigital"/>
    <s v="Stuttgart"/>
    <s v="https://content.staatsbibliothek-berlin.de/dc/749885904.ocr.zip"/>
    <x v="1"/>
  </r>
  <r>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Englert, D."/>
    <s v="Kinder- und Jugendbücher; Historische Drucke"/>
    <s v="Schreiber"/>
    <s v="monograph; text"/>
    <s v="PPN770186424"/>
    <s v="PPN422220701"/>
    <s v="http://resolver.staatsbibliothek-berlin.de/SBB0001036600000000"/>
    <x v="0"/>
    <s v="1838"/>
    <s v="WegehauptDigital"/>
    <s v="Esslingen"/>
    <s v="empty"/>
    <x v="0"/>
  </r>
  <r>
    <s v="Geschichte des Menschen; ein Anhang zu C. Ph. Funke's Naturgeschichte und Technologie"/>
    <s v="Funke, C. Ph."/>
    <s v="Kinder- und Jugendbücher"/>
    <s v="Haas"/>
    <s v="monograph; text"/>
    <s v="PPN746829752"/>
    <s v="PPN746829523"/>
    <s v="http://resolver.staatsbibliothek-berlin.de/SBB0000DBC000000000"/>
    <x v="1"/>
    <s v="1812"/>
    <s v="WegehauptDigital"/>
    <s v="Wien"/>
    <s v="empty"/>
    <x v="0"/>
  </r>
  <r>
    <s v="Die Pilgerreise nach dem heiligen Lande, oder: Gottlieb Brunners und seiner Gefährten Schicksale und Erlebnise im Orient; eine unterhaltende und in Bezug auf biblische Geschichte und Geographie belehrende Erzählung für die Jugend und deren Freunde"/>
    <s v="Maar, Joh.; Rothbart, Ferd.; Schwed, Friedrich"/>
    <s v="Kinder- und Jugendbücher"/>
    <s v="Wöller"/>
    <s v="monograph; text"/>
    <s v="PPN770965547"/>
    <s v="PPN574620109"/>
    <s v="http://resolver.staatsbibliothek-berlin.de/SBB00010A1900000000"/>
    <x v="1"/>
    <s v="1840"/>
    <s v="WegehauptDigital"/>
    <s v="Leipzig"/>
    <s v="empty"/>
    <x v="0"/>
  </r>
  <r>
    <s v="Kleine Bilderschule für die Jugend"/>
    <s v="Hausius, Karl Gottlob"/>
    <s v="Kinder- und Jugendbücher; Historische Drucke"/>
    <s v="Voß"/>
    <s v="monograph; text"/>
    <s v="PPN767121260"/>
    <s v="PPN559163940"/>
    <s v="http://resolver.staatsbibliothek-berlin.de/SBB0000F29700000000"/>
    <x v="1"/>
    <s v="1802"/>
    <s v="WegehauptDigital"/>
    <s v="Leipzig"/>
    <s v="empty"/>
    <x v="0"/>
  </r>
  <r>
    <s v="Räthsel und Charaden zur Schärfung der Denkkraft für die Jugend; auch zur Unterhaltung in geselligen Zirkeln"/>
    <m/>
    <s v="Kinder- und Jugendbücher"/>
    <s v="Campe"/>
    <s v="monograph; text"/>
    <s v="PPN770148336"/>
    <s v="PPN196166144"/>
    <s v="http://resolver.staatsbibliothek-berlin.de/SBB0001032800000000"/>
    <x v="1"/>
    <s v="1817"/>
    <s v="WegehauptDigital"/>
    <s v="Nürnberg"/>
    <s v="empty"/>
    <x v="0"/>
  </r>
  <r>
    <s v="Encyclopédie des enfans, ou abrégé de toutes les sciences à l'usage des jeunes personnes ..."/>
    <s v="Formey, ..."/>
    <s v="Kinder- und Jugendbücher; Historische Drucke"/>
    <s v="Cailler"/>
    <s v="monograph; text"/>
    <s v="PPN767922867"/>
    <s v="PPN557396956"/>
    <s v="http://resolver.staatsbibliothek-berlin.de/SBB0000F4FE00000000"/>
    <x v="0"/>
    <s v="1784"/>
    <s v="WegehauptDigital"/>
    <s v="Genève"/>
    <s v="empty"/>
    <x v="0"/>
  </r>
  <r>
    <s v="Räthselbüchlein für Kinder"/>
    <s v="Scherer, Georg"/>
    <s v="Kinder- und Jugendbücher; Historische Drucke"/>
    <s v="Dürr"/>
    <s v="monograph; text"/>
    <s v="PPN745122426"/>
    <s v="PPN57369995X"/>
    <s v="http://resolver.staatsbibliothek-berlin.de/SBB0000D5A600000000"/>
    <x v="1"/>
    <s v="1873"/>
    <s v="WegehauptDigital"/>
    <s v="Leipzig"/>
    <s v="https://content.staatsbibliothek-berlin.de/dc/745122426.ocr.zip"/>
    <x v="1"/>
  </r>
  <r>
    <s v="Récréation des enfans"/>
    <s v="Lassalle, Louis; Eymery, Alexis"/>
    <s v="Kinder- und Jugendbücher; Historische Drucke"/>
    <s v="Eymery &amp;  Aubert"/>
    <s v="monograph; text"/>
    <s v="PPN766623033"/>
    <s v="PPN293265909"/>
    <s v="http://resolver.staatsbibliothek-berlin.de/SBB0000F01100000000"/>
    <x v="0"/>
    <s v="1842"/>
    <s v="WegehauptDigital"/>
    <s v="Paris"/>
    <s v="empty"/>
    <x v="0"/>
  </r>
  <r>
    <s v="Die Kraftmaschinen; mit zahlreichen Abb. im Text und 2 Tafeln"/>
    <s v="Schütze, C."/>
    <s v="Kinder- und Jugendbücher; Historische Drucke"/>
    <s v="Quelle &amp; Meyer"/>
    <s v="monograph; text"/>
    <s v="PPN744088194"/>
    <s v="PPN574456937"/>
    <s v="http://resolver.staatsbibliothek-berlin.de/SBB0000D55C00000000"/>
    <x v="1"/>
    <s v="1909"/>
    <s v="WegehauptDigital"/>
    <s v="Leipzig"/>
    <s v="https://content.staatsbibliothek-berlin.de/dc/744088194.ocr.zip"/>
    <x v="1"/>
  </r>
  <r>
    <s v="Die kleine Menagerie; Schaulust für das zarte Jugendalter in Abbildungen der merkwürdigsten wilden Säugethiere ; in 8 colorirten Stahlstichen"/>
    <m/>
    <s v="Kinder- und Jugendbücher; Historische Drucke"/>
    <s v="Geissler"/>
    <s v="monograph; text"/>
    <s v="PPN749888067"/>
    <s v="PPN279403887"/>
    <s v="http://resolver.staatsbibliothek-berlin.de/SBB0000E15A00000000"/>
    <x v="1"/>
    <s v="1854"/>
    <s v="WegehauptDigital"/>
    <s v="Nürnberg"/>
    <s v="https://content.staatsbibliothek-berlin.de/dc/749888067.ocr.zip"/>
    <x v="1"/>
  </r>
  <r>
    <s v="Die kleine Puppenschneiderin; ein Büchlein für kleine Mädchen, nach welchem sie lernen, ihre Puppenanzüge selbst herzustellen ; für eine Puppe 21 cm groß, mit Schnittmustern u. Abb."/>
    <s v="Lucas, Agnes"/>
    <s v="Kinder- und Jugendbücher"/>
    <s v="Maier"/>
    <s v="monograph; text"/>
    <s v="PPN770371949"/>
    <s v="PPN419976213"/>
    <s v="http://resolver.staatsbibliothek-berlin.de/SBB0001045C00000000"/>
    <x v="1"/>
    <s v="1900"/>
    <s v="WegehauptDigital"/>
    <s v="Ravensburg"/>
    <s v="https://content.staatsbibliothek-berlin.de/dc/770371949.ocr.zip"/>
    <x v="1"/>
  </r>
  <r>
    <s v="Größeres Handbuch für Schüler zum Gebrauche bei dem Unterrichte in Bürgerschulen und höheren Unterrichtsanstalten"/>
    <s v="Berthelt, August; Jäkel, Julius; Petermann, Karl"/>
    <s v="Kinder- und Jugendbücher; Historische Drucke"/>
    <s v="Klinkhardt"/>
    <s v="monograph; text"/>
    <s v="PPN745278302"/>
    <s v="PPN548570442"/>
    <s v="http://resolver.staatsbibliothek-berlin.de/SBB0000D69100000000"/>
    <x v="1"/>
    <s v="1868"/>
    <s v="WegehauptDigital"/>
    <s v="Leipzig"/>
    <s v="https://content.staatsbibliothek-berlin.de/dc/745278302.ocr.zip"/>
    <x v="1"/>
  </r>
  <r>
    <s v="Natur-, Reise- und Lebensbilder aus Unter-Aegypten, Ceylon und Vorder-Indien"/>
    <s v="Kutzner, J. G.; Haun, A."/>
    <s v="Kinder- und Jugendbücher"/>
    <s v="Oehmigke"/>
    <s v="monograph; text"/>
    <s v="PPN770963641"/>
    <s v="PPN279392346"/>
    <s v="http://resolver.staatsbibliothek-berlin.de/SBB00010A1200000000"/>
    <x v="1"/>
    <s v="1860"/>
    <s v="WegehauptDigital"/>
    <s v="Leipzig"/>
    <s v="https://content.staatsbibliothek-berlin.de/dc/770963641.ocr.zip"/>
    <x v="1"/>
  </r>
  <r>
    <s v="Bilderbuch für kleine wißbegierige Knaben"/>
    <m/>
    <s v="Kinder- und Jugendbücher"/>
    <s v="Campe"/>
    <s v="monograph; text"/>
    <s v="PPN769911064"/>
    <s v="PPN503681431"/>
    <s v="http://resolver.staatsbibliothek-berlin.de/SBB0001022A00000000"/>
    <x v="1"/>
    <s v="1837"/>
    <s v="WegehauptDigital"/>
    <s v="Nürnberg"/>
    <s v="empty"/>
    <x v="0"/>
  </r>
  <r>
    <s v="Dyrehaven i colorerede afbildninger; texten efter de nyeste og bedste naturvidenskabelige Værker"/>
    <m/>
    <s v="Kinder- und Jugendbücher; Historische Drucke"/>
    <s v="Iversen"/>
    <s v="monograph; text"/>
    <s v="PPN770469868"/>
    <s v="PPN485668084"/>
    <s v="http://resolver.staatsbibliothek-berlin.de/SBB000104B000000000"/>
    <x v="14"/>
    <s v="1851"/>
    <s v="WegehauptDigital"/>
    <s v="Kopenhagen"/>
    <s v="https://content.staatsbibliothek-berlin.de/dc/770469868.ocr.zip"/>
    <x v="1"/>
  </r>
  <r>
    <s v="Astronomische Jugend-Abende"/>
    <s v="Meinhardt, R.; Seiffart, S."/>
    <s v="Kinder- und Jugendbücher"/>
    <s v="Heymann &lt;Wagner&gt;"/>
    <s v="monograph; text"/>
    <s v="PPN745844510"/>
    <s v="PPN450190919"/>
    <s v="http://resolver.staatsbibliothek-berlin.de/SBB0000D76B00000000"/>
    <x v="1"/>
    <s v="1865"/>
    <s v="WegehauptDigital"/>
    <s v="Berlin"/>
    <s v="https://content.staatsbibliothek-berlin.de/dc/745844510.ocr.zip"/>
    <x v="1"/>
  </r>
  <r>
    <s v="Belehrende Darstellungen aus dem Vaterlande: ein Lesebuch für die Jugend, zur näheren Kenntniß des Landes und seiner Bewohner"/>
    <s v="Blaschke, J.; Chimani, Leopold"/>
    <s v="Kinder- und Jugendbücher"/>
    <s v="Doll"/>
    <s v="monograph; text"/>
    <s v="PPN770996337"/>
    <s v="PPN770996167"/>
    <s v="http://resolver.staatsbibliothek-berlin.de/SBB00010A4A00000000"/>
    <x v="1"/>
    <s v="1827"/>
    <s v="WegehauptDigital"/>
    <s v="Wien"/>
    <s v="empty"/>
    <x v="0"/>
  </r>
  <r>
    <s v="Naturlehre für Bürger- und Volksschulen; mit Hinweisung auf biblische Stellen"/>
    <s v="Melos, Johann Gottfried"/>
    <s v="Kinder- und Jugendbücher; Historische Drucke"/>
    <s v="Verlag der Hof-, Buch- u. Kunsthandlung"/>
    <s v="monograph; text"/>
    <s v="PPN769376452"/>
    <s v="PPN243796129"/>
    <s v="http://resolver.staatsbibliothek-berlin.de/SBB0000F95800000000"/>
    <x v="1"/>
    <s v="1819"/>
    <s v="WegehauptDigital"/>
    <s v="Rudolstadt"/>
    <s v="empty"/>
    <x v="0"/>
  </r>
  <r>
    <s v="F. Martin's Naturgeschichte für die Jugend beiderlei Geschlechts; mit 300 colorirten Abbildungen und 20 Holzschnitten"/>
    <s v="Kolb, Christian Friedrich August; Martin, F."/>
    <s v="Kinder- und Jugendbücher; Historische Drucke"/>
    <s v="Schmidt &amp; Spring"/>
    <s v="monograph; text"/>
    <s v="PPN741286416"/>
    <s v="PPN302853545"/>
    <s v="http://resolver.staatsbibliothek-berlin.de/SBB0000CF9700000000"/>
    <x v="1"/>
    <s v="1872"/>
    <s v="WegehauptDigital"/>
    <s v="Stuttgart"/>
    <s v="https://content.staatsbibliothek-berlin.de/dc/741286416.ocr.zip"/>
    <x v="1"/>
  </r>
  <r>
    <s v="Familien Bilder-Buch zur angenehmen und lehrreichen Unterhaltung der Jugend"/>
    <s v="Funke, Carl Philipp"/>
    <s v="Kinder- und Jugendbücher; Historische Drucke"/>
    <s v="Campe"/>
    <s v="monograph; text"/>
    <s v="PPN768157366"/>
    <s v="PPN279004044"/>
    <s v="http://resolver.staatsbibliothek-berlin.de/SBB0000F56E00000000"/>
    <x v="1"/>
    <s v="1809"/>
    <s v="WegehauptDigital"/>
    <s v="Nürnberg; Leipzig"/>
    <s v="empty"/>
    <x v="0"/>
  </r>
  <r>
    <s v="Kleine Naturgeschichte der vierfüßigen Thiere für Kinder ; Enthält 48 Bilder und Erklärungen derselben in deutscher und französischer Sprache"/>
    <m/>
    <s v="Kinder- und Jugendbücher; Historische Drucke"/>
    <s v="Müller"/>
    <s v="monograph; text"/>
    <s v="PPN756355397"/>
    <s v="PPN248456881"/>
    <s v="http://resolver.staatsbibliothek-berlin.de/SBB0000EA6000000000"/>
    <x v="0"/>
    <s v="1828"/>
    <s v="WegehauptDigital"/>
    <s v="Wien"/>
    <s v="empty"/>
    <x v="0"/>
  </r>
  <r>
    <s v="Entdeckungsreisen in der Wohnstube; mit seinen jungen Freunden unternommen"/>
    <s v="Wagner, Hermann"/>
    <s v="Kinder- und Jugendbücher"/>
    <s v="Spamer"/>
    <s v="monograph; text"/>
    <s v="PPN743858840"/>
    <s v="PPN578788373"/>
    <s v="http://resolver.staatsbibliothek-berlin.de/SBB0000D35D00000000"/>
    <x v="1"/>
    <s v="1876"/>
    <s v="WegehauptDigital"/>
    <s v="Leipzig"/>
    <s v="https://content.staatsbibliothek-berlin.de/dc/743858840.ocr.zip"/>
    <x v="1"/>
  </r>
  <r>
    <s v="Hundert Rätsel"/>
    <s v="Wittenhaus, K. A."/>
    <s v="Kinder- und Jugendbücher"/>
    <s v="Beck"/>
    <s v="monograph; text"/>
    <s v="PPN745593526"/>
    <s v="PPN581746651"/>
    <s v="http://resolver.staatsbibliothek-berlin.de/SBB0000D6EF00000000"/>
    <x v="1"/>
    <s v="1903"/>
    <s v="WegehauptDigital"/>
    <s v="München"/>
    <s v="https://content.staatsbibliothek-berlin.de/dc/745593526.ocr.zip"/>
    <x v="1"/>
  </r>
  <r>
    <s v="Wanderungen durch die Werkstätten der Neuzeit; mit seinen jungen Freunden ausgeführt ; mit 146 Holzschnitten"/>
    <s v="Wagner, Hermann"/>
    <s v="Kinder- und Jugendbücher; Historische Drucke"/>
    <s v="Flemming"/>
    <s v="monograph; text"/>
    <s v="PPN745867944"/>
    <s v="PPN744080460"/>
    <s v="http://resolver.staatsbibliothek-berlin.de/SBB0000D79700000000"/>
    <x v="1"/>
    <s v="1879"/>
    <s v="WegehauptDigital"/>
    <s v="Glogau"/>
    <s v="https://content.staatsbibliothek-berlin.de/dc/745867944.ocr.zip"/>
    <x v="1"/>
  </r>
  <r>
    <s v="Für unsere Knaben; der Jugend Kunstfertigkeit und Spiel"/>
    <s v="Bergmeister, Josef M."/>
    <s v="Kinder- und Jugendbücher; Historische Drucke"/>
    <s v="Mey &amp; Widmayer"/>
    <s v="monograph; text"/>
    <s v="PPN745605753"/>
    <s v="PPN547996179"/>
    <s v="http://resolver.staatsbibliothek-berlin.de/SBB0000D71500000000"/>
    <x v="1"/>
    <s v="1897"/>
    <s v="WegehauptDigital"/>
    <s v="München"/>
    <s v="https://content.staatsbibliothek-berlin.de/dc/745605753.ocr.zip"/>
    <x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x v="1"/>
    <s v="1855"/>
    <s v="WegehauptDigital"/>
    <s v="Leipzig"/>
    <s v="https://content.staatsbibliothek-berlin.de/dc/756691540.ocr.zip"/>
    <x v="1"/>
  </r>
  <r>
    <s v="Illustrierte Naturgeschichte für die Jugend; zur Selbstbelehrung und für den ersten Unterricht"/>
    <s v="Rebmann, E.; Berge, Friedrich"/>
    <s v="Kinder- und Jugendbücher"/>
    <s v="Effenberger &lt;Loewe&gt;"/>
    <s v="monograph; text"/>
    <s v="PPN741642123"/>
    <s v="PPN548403473"/>
    <s v="http://resolver.staatsbibliothek-berlin.de/SBB0000D04200000000"/>
    <x v="1"/>
    <s v="1897"/>
    <s v="WegehauptDigital"/>
    <s v="Stuttgart"/>
    <s v="https://content.staatsbibliothek-berlin.de/dc/741642123.ocr.zip"/>
    <x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x v="1"/>
    <s v="1871"/>
    <s v="WegehauptDigital"/>
    <s v="Leipzig"/>
    <s v="https://content.staatsbibliothek-berlin.de/dc/770449964.ocr.zip"/>
    <x v="1"/>
  </r>
  <r>
    <s v="Naturgeschichte für Kinder"/>
    <s v="Lippold, Georg Heinrich Christian; Funke, Karl Philipp"/>
    <s v="Kinder- und Jugendbücher; Historische Drucke"/>
    <s v="Kummer"/>
    <s v="monograph; text"/>
    <s v="PPN769379753"/>
    <s v="PPN250893339"/>
    <s v="http://resolver.staatsbibliothek-berlin.de/SBB0000F95C00000000"/>
    <x v="1"/>
    <s v="1823"/>
    <s v="WegehauptDigital"/>
    <s v="Leipzig"/>
    <s v="empty"/>
    <x v="0"/>
  </r>
  <r>
    <s v="Naturgeschichte der Amphibien, Fische, Weich- und Schaalenthiere, Insekten, Würmer und Strahlenthiere in Bildern ... zum Anschauungsunterricht für die Jugend ... nach der ... Naturgeschichte für Schulen; mit erklärendem Texte in dt. u. franz. Sprache"/>
    <s v="Schubert, Gotthilf Heinrich"/>
    <s v="Kinder- und Jugendbücher; Historische Drucke"/>
    <s v="Schreiber"/>
    <s v="monograph; text"/>
    <s v="PPN749903856"/>
    <s v="PPN568791622"/>
    <s v="http://resolver.staatsbibliothek-berlin.de/SBB0000E16E00000000"/>
    <x v="1"/>
    <s v="1865"/>
    <s v="WegehauptDigital"/>
    <s v="Eßlingen"/>
    <s v="https://content.staatsbibliothek-berlin.de/dc/749903856.ocr.zip"/>
    <x v="1"/>
  </r>
  <r>
    <s v="Die Erde und das Weltall; faßlich bearbeitet für die Jugend und das Volk ; mit vielen Illustrationen"/>
    <m/>
    <s v="Kinder- und Jugendbücher"/>
    <s v="Benziger"/>
    <s v="monograph; text"/>
    <s v="PPN742572021"/>
    <s v="PPN277189772"/>
    <s v="http://resolver.staatsbibliothek-berlin.de/SBB0000D23500000000"/>
    <x v="1"/>
    <s v="1872"/>
    <s v="WegehauptDigital"/>
    <s v="Einsiedeln [u.a.]"/>
    <s v="https://content.staatsbibliothek-berlin.de/dc/742572021.ocr.zip"/>
    <x v="1"/>
  </r>
  <r>
    <s v="F. Martin's Naturgeschichte für die Jugend"/>
    <s v="Kolb, C. F. A.; Martin, F."/>
    <s v="Kinder- und Jugendbücher; Historische Drucke"/>
    <s v="Schmidt &amp; Spring"/>
    <s v="monograph; text"/>
    <s v="PPN770272266"/>
    <s v="PPN356914739"/>
    <s v="http://resolver.staatsbibliothek-berlin.de/SBB000103CF00000000"/>
    <x v="1"/>
    <s v="1885"/>
    <s v="WegehauptDigital"/>
    <s v="Leipzig; Stuttgart"/>
    <s v="https://content.staatsbibliothek-berlin.de/dc/770272266.ocr.zip"/>
    <x v="1"/>
  </r>
  <r>
    <s v="Kurzer Entwurf der Naturgeschichte zum Gebrauch in höhern Schulen"/>
    <s v="Funke, Carl Philipp"/>
    <s v="Kinder- und Jugendbücher"/>
    <s v="Mylius"/>
    <s v="monograph; text"/>
    <s v="PPN770201792"/>
    <s v="PPN428461093"/>
    <s v="http://resolver.staatsbibliothek-berlin.de/SBB0001039800000000"/>
    <x v="1"/>
    <s v="1804"/>
    <s v="WegehauptDigital"/>
    <s v="Berlin"/>
    <s v="empty"/>
    <x v="0"/>
  </r>
  <r>
    <s v="Im Walde"/>
    <s v="Zähler, Julius; Sachsse, Emil"/>
    <s v="Kinder- und Jugendbücher"/>
    <s v="Meinhold"/>
    <s v="monograph; text"/>
    <s v="PPN770494404"/>
    <s v="PPN410083569"/>
    <s v="http://resolver.staatsbibliothek-berlin.de/SBB000104D600000000"/>
    <x v="1"/>
    <s v="1858"/>
    <s v="WegehauptDigital"/>
    <s v="Dresden"/>
    <s v="https://content.staatsbibliothek-berlin.de/dc/770494404.ocr.zip"/>
    <x v="1"/>
  </r>
  <r>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m/>
    <s v="Kinder- und Jugendbücher; Historische Drucke"/>
    <s v="Uz"/>
    <s v="monograph; text"/>
    <s v="PPN756349915"/>
    <s v="PPN568841980"/>
    <s v="http://resolver.staatsbibliothek-berlin.de/SBB0000EA5C00000000"/>
    <x v="1"/>
    <s v="1825"/>
    <s v="WegehauptDigital"/>
    <s v="Meißen"/>
    <s v="empty"/>
    <x v="0"/>
  </r>
  <r>
    <s v="Hundert Schulspiele; gesammelt nach den Alterstufen der Kinder"/>
    <m/>
    <s v="Kinder- und Jugendbücher"/>
    <s v="Huhle &lt;Adler&gt;"/>
    <s v="monograph; text"/>
    <s v="PPN745144403"/>
    <s v="PPN075350920"/>
    <s v="http://resolver.staatsbibliothek-berlin.de/SBB0000D5F600000000"/>
    <x v="1"/>
    <s v="1893"/>
    <s v="WegehauptDigital"/>
    <s v="Dresden"/>
    <s v="https://content.staatsbibliothek-berlin.de/dc/745144403.ocr.zip"/>
    <x v="1"/>
  </r>
  <r>
    <s v="Abrégé de toutes les sciences, à l'usage des enfants; Refondu, beaucoup augmenté et corrigé dans toutes ses parties, afin de le rendre propre à l'usage des écoles des pays catholiques"/>
    <m/>
    <s v="Kinder- und Jugendbücher; Historische Drucke"/>
    <s v="Labbey"/>
    <s v="monograph; text"/>
    <s v="PPN767231392"/>
    <s v="PPN538962852"/>
    <s v="http://resolver.staatsbibliothek-berlin.de/SBB0000F33900000000"/>
    <x v="0"/>
    <s v="1787"/>
    <s v="WegehauptDigital"/>
    <s v="Rouen"/>
    <s v="empty"/>
    <x v="0"/>
  </r>
  <r>
    <s v="Romantische Reise um die Welt; Ein Spiel zur angenehmen Unterhaltung in Gesellschaften ; Mit einer illuminirten Kupfertafel"/>
    <m/>
    <s v="Kinder- und Jugendbücher; Historische Drucke"/>
    <s v="Müller"/>
    <s v="monograph; text"/>
    <s v="PPN766624013"/>
    <s v="PPN279033214"/>
    <s v="http://resolver.staatsbibliothek-berlin.de/SBB0000F01300000000"/>
    <x v="1"/>
    <s v="1820"/>
    <s v="WegehauptDigital"/>
    <s v="Wien"/>
    <s v="empty"/>
    <x v="0"/>
  </r>
  <r>
    <s v="Atlas des enfans; ou méthode nouvelle, courte, facile et demonstrative, pour apprendre la geographie ; en 22 cartes enluminées, avec un nouveau traité de la sphere, ..."/>
    <m/>
    <s v="Kinder- und Jugendbücher"/>
    <s v="Schneider"/>
    <s v="monograph; text"/>
    <s v="PPN780547977"/>
    <s v="PPN280106971"/>
    <s v="http://resolver.staatsbibliothek-berlin.de/SBB0001541800000000"/>
    <x v="0"/>
    <s v="1779"/>
    <s v="WegehauptDigital"/>
    <s v="A  Amsterdam"/>
    <s v="empty"/>
    <x v="0"/>
  </r>
  <r>
    <s v="Sphinxe; Fragen, Räthsel u. a. Aufgaben mit ihrer Lösung ; aus der Sprachlehre, Natur- und Völkergeschichte, Erdbeschreibung u.s.w. ; denkenden Schülern für Schule und Haus gewidmet"/>
    <s v="Lampert, Johann Wilhelm Friedrich"/>
    <s v="Kinder- und Jugendbücher"/>
    <s v="Wagner"/>
    <s v="monograph; text"/>
    <s v="PPN769986625"/>
    <s v="PPN429235208"/>
    <s v="http://resolver.staatsbibliothek-berlin.de/SBB0001027700000000"/>
    <x v="1"/>
    <s v="1827"/>
    <s v="WegehauptDigital"/>
    <s v="Neustadt a. d. D."/>
    <s v="empty"/>
    <x v="0"/>
  </r>
  <r>
    <s v="Der Käfersammler; mit 188 nach der Natur gezeichneten und photographisch aufgenommenen Abbildungen"/>
    <s v="Bau, Alexander"/>
    <s v="Kinder- und Jugendbücher"/>
    <s v="Union Dt. Verl.-Ges."/>
    <s v="monograph; text"/>
    <s v="PPN744062802"/>
    <s v="PPN443412294"/>
    <s v="http://resolver.staatsbibliothek-berlin.de/SBB0000D52600000000"/>
    <x v="1"/>
    <s v="1903"/>
    <s v="WegehauptDigital"/>
    <s v="Berlin [u.a.]; Stuttgart"/>
    <s v="https://content.staatsbibliothek-berlin.de/dc/744062802.ocr.zip"/>
    <x v="1"/>
  </r>
  <r>
    <s v="Fünfhundert Räthsel und Charaden für Kinder von 8-14 Jahren; zum Gebrauch in Schule und Haus ; nebst einem Anh. von 40 lehrreichen Zahlenräthseln"/>
    <s v="Bossert, G. F."/>
    <s v="Kinder- und Jugendbücher"/>
    <s v="Kirn"/>
    <s v="monograph; text"/>
    <s v="PPN745727425"/>
    <s v="PPN549578641"/>
    <s v="http://resolver.staatsbibliothek-berlin.de/SBB0000D73800000000"/>
    <x v="1"/>
    <s v="1873"/>
    <s v="WegehauptDigital"/>
    <s v="Stuttgart"/>
    <s v="https://content.staatsbibliothek-berlin.de/dc/745727425.ocr.zip"/>
    <x v="1"/>
  </r>
  <r>
    <s v="Erste Nahrung für den gesunden Menschenverstand"/>
    <s v="Dolz, Johann Christian; Thieme, Karl Traugott"/>
    <s v="Kinder- und Jugendbücher; Historische Drucke"/>
    <s v="Vogel"/>
    <s v="monograph; text"/>
    <s v="PPN768530156"/>
    <s v="PPN577895893"/>
    <s v="http://resolver.staatsbibliothek-berlin.de/SBB0000F6A300000000"/>
    <x v="1"/>
    <s v="1856"/>
    <s v="WegehauptDigital"/>
    <s v="Leipzig"/>
    <s v="https://content.staatsbibliothek-berlin.de/dc/768530156.ocr.zip"/>
    <x v="1"/>
  </r>
  <r>
    <s v="Naturgeschichte für Kinder"/>
    <s v="Meyer, F. A. A.; Raff, Georg Christian"/>
    <s v="Kinder- und Jugendbücher"/>
    <s v="Haas"/>
    <s v="monograph; text"/>
    <s v="PPN770146651"/>
    <s v="PPN444995625"/>
    <s v="http://resolver.staatsbibliothek-berlin.de/SBB0001032600000000"/>
    <x v="1"/>
    <s v="1811"/>
    <s v="WegehauptDigital"/>
    <s v="Wien, Prag"/>
    <s v="empty"/>
    <x v="0"/>
  </r>
  <r>
    <s v="Les clients d'un vieux poirier; le monde des insectes"/>
    <s v="Becker, L.; Bruyssel, E."/>
    <s v="Kinder- und Jugendbücher"/>
    <s v="Hetzel"/>
    <s v="monograph; text"/>
    <s v="PPN742707105"/>
    <s v="PPN550296999"/>
    <s v="http://resolver.staatsbibliothek-berlin.de/SBB0000D2A700000000"/>
    <x v="0"/>
    <s v="1878"/>
    <s v="WegehauptDigital"/>
    <s v="Paris"/>
    <s v="https://content.staatsbibliothek-berlin.de/dc/742707105.ocr.zip"/>
    <x v="1"/>
  </r>
  <r>
    <s v="Allerhand Kurzweil für jung und alt"/>
    <s v="Fritz, Trude"/>
    <s v="Kinder- und Jugendbücher; Historische Drucke"/>
    <s v="Schauenburg"/>
    <s v="monograph; text"/>
    <s v="PPN745135935"/>
    <s v="PPN279322380"/>
    <s v="http://resolver.staatsbibliothek-berlin.de/SBB0000D5D300000000"/>
    <x v="1"/>
    <s v="1911"/>
    <s v="WegehauptDigital"/>
    <s v="Lahr in Baden"/>
    <s v="https://content.staatsbibliothek-berlin.de/dc/745135935.ocr.zip"/>
    <x v="1"/>
  </r>
  <r>
    <s v="Streifzüge durch Wald und Flur; eine Anleitung zur Beobachtung der heimischen Natur in Monatsbildern"/>
    <s v="Landsberg, Bernhard; Landsberg, H."/>
    <s v="Kinder- und Jugendbücher"/>
    <s v="Teubner"/>
    <s v="monograph; text"/>
    <s v="PPN744056527"/>
    <s v="PPN561909784"/>
    <s v="http://resolver.staatsbibliothek-berlin.de/SBB0000D52100000000"/>
    <x v="1"/>
    <s v="1902"/>
    <s v="WegehauptDigital"/>
    <s v="Leipzig"/>
    <s v="https://content.staatsbibliothek-berlin.de/dc/744056527.ocr.zip"/>
    <x v="1"/>
  </r>
  <r>
    <s v="In den Werkstätten"/>
    <s v="Dressel, August"/>
    <s v="Kinder- und Jugendbücher; Historische Drucke"/>
    <s v="Spamer"/>
    <s v="volume; text"/>
    <s v="PPN744074193"/>
    <s v="PPN281974624"/>
    <s v="http://resolver.staatsbibliothek-berlin.de/SBB0000D51B00020000"/>
    <x v="1"/>
    <s v="1902"/>
    <s v="WegehauptDigital"/>
    <s v="Leipzig"/>
    <s v="https://content.staatsbibliothek-berlin.de/dc/744074193.ocr.zip"/>
    <x v="1"/>
  </r>
  <r>
    <s v="Die Welt in Bildern"/>
    <s v="Baumeister, Joseph"/>
    <s v="Kinder- und Jugendbücher"/>
    <s v="Baumeister"/>
    <s v="volume; text"/>
    <s v="PPN771247435"/>
    <s v="PPN282304789"/>
    <s v="http://resolver.staatsbibliothek-berlin.de/SBB00010DC900050000"/>
    <x v="1"/>
    <s v="1791"/>
    <s v="WegehauptDigital"/>
    <s v="Wien"/>
    <s v="empty"/>
    <x v="0"/>
  </r>
  <r>
    <s v="Werke der Allmacht oder Wunder der Natur"/>
    <s v="Scholz, Franz Paul"/>
    <s v="Kinder- und Jugendbücher"/>
    <s v="Graß &amp; Barth"/>
    <s v="volume; text"/>
    <s v="PPN770551203"/>
    <s v="PPN770550274"/>
    <s v="http://resolver.staatsbibliothek-berlin.de/SBB0001052E00030000"/>
    <x v="1"/>
    <s v="1827"/>
    <s v="WegehauptDigital"/>
    <s v="Breslau"/>
    <s v="empty"/>
    <x v="0"/>
  </r>
  <r>
    <s v="The Children's encyclopaedia"/>
    <s v="Mee, Arthur"/>
    <s v="Kinder- und Jugendbücher; Historische Drucke"/>
    <s v="Carmelite House"/>
    <s v="volume; text"/>
    <s v="PPN745238750"/>
    <s v="PPN550718753"/>
    <s v="http://resolver.staatsbibliothek-berlin.de/SBB0000D67700040000"/>
    <x v="3"/>
    <s v="1908"/>
    <s v="WegehauptDigital"/>
    <s v="London"/>
    <s v="https://content.staatsbibliothek-berlin.de/dc/745238750.ocr.zip"/>
    <x v="1"/>
  </r>
  <r>
    <s v="Mineralogie; 24 Taf. mit 490 kolorierten Abb. nebst erklärendem Text"/>
    <s v="Schubert, Gotthilf Heinrich; Kenngott, Adolf"/>
    <s v="Kinder- und Jugendbücher; Historische Drucke"/>
    <s v="Schreiber"/>
    <s v="volume; text"/>
    <s v="PPN749505958"/>
    <s v="PPN265579953"/>
    <s v="http://resolver.staatsbibliothek-berlin.de/SBB0000CFF5000C0000"/>
    <x v="1"/>
    <s v="1888"/>
    <s v="WegehauptDigital"/>
    <s v="Eßlingen bei Stuttgart"/>
    <s v="https://content.staatsbibliothek-berlin.de/dc/749505958.ocr.zip"/>
    <x v="1"/>
  </r>
  <r>
    <s v="Räthselschatz"/>
    <s v="Bittkow, Theophil"/>
    <s v="Kinder- und Jugendbücher; Historische Drucke"/>
    <s v="Bittkow; Striese &amp; Comp."/>
    <s v="volume; text"/>
    <s v="PPN767128508"/>
    <s v="PPN548039127"/>
    <s v="http://resolver.staatsbibliothek-berlin.de/SBB0000F2A700050000"/>
    <x v="1"/>
    <s v="1853"/>
    <s v="WegehauptDigital"/>
    <s v="Berlin; Berlin"/>
    <s v="https://content.staatsbibliothek-berlin.de/dc/767128508.ocr.zip"/>
    <x v="1"/>
  </r>
  <r>
    <s v="Einleitung und die Beschreibung von Europa"/>
    <m/>
    <s v="Kinder- und Jugendbücher"/>
    <s v="Campe"/>
    <s v="volume; text"/>
    <s v="PPN770375456"/>
    <s v="PPN343783592"/>
    <s v="http://resolver.staatsbibliothek-berlin.de/SBB0001046700010000"/>
    <x v="1"/>
    <s v="1820"/>
    <s v="WegehauptDigital"/>
    <s v="Nürnberg"/>
    <s v="empty"/>
    <x v="0"/>
  </r>
  <r>
    <s v="[Pflanzen und Mineralien]"/>
    <s v="Wolf, L.; Haas, Meno; Wilmsen, Friedrich Philipp"/>
    <s v="Kinder- und Jugendbücher; Historische Drucke"/>
    <s v="Amelang"/>
    <s v="volume; text"/>
    <s v="PPN75141736X"/>
    <s v="PPN033870233"/>
    <s v="http://resolver.staatsbibliothek-berlin.de/SBB0000E58800030000"/>
    <x v="1"/>
    <s v="1831"/>
    <s v="WegehauptDigital"/>
    <s v="Berlin"/>
    <s v="empty"/>
    <x v="0"/>
  </r>
  <r>
    <s v="Des Elementarwerks von Joh. Bernhard Basedow dritter Band"/>
    <s v="Basedow, Johann Bernhard"/>
    <s v="Kinder- und Jugendbücher; Historische Drucke; VD18 digital"/>
    <s v="Heybruch"/>
    <s v="volume; text"/>
    <s v="PPN767135407"/>
    <s v="PPN547706375"/>
    <s v="http://resolver.staatsbibliothek-berlin.de/SBB00021EC700010000"/>
    <x v="1"/>
    <s v="1785"/>
    <s v="WegehauptDigital"/>
    <s v="Dessau"/>
    <s v="empty"/>
    <x v="0"/>
  </r>
  <r>
    <s v="Libri Elementaris Pars ... Sive Prima Edvcationis Elementa"/>
    <s v="Mangelsdorf, Karl Ehregott; Basedow, Johann Bernhard"/>
    <s v="Kinder- und Jugendbücher; VD18 digital; Historische Drucke"/>
    <s v="Gebauer"/>
    <s v="monograph; text"/>
    <s v="PPN770570291"/>
    <s v="PPN423183648"/>
    <s v="http://resolver.staatsbibliothek-berlin.de/SBB0001056500000000"/>
    <x v="6"/>
    <s v="1772"/>
    <s v="WegehauptDigital; VD18 digital"/>
    <s v="Halae"/>
    <s v="empty"/>
    <x v="0"/>
  </r>
  <r>
    <s v="Vorbereitende Uebungen zum Aufmerken und Nachdenken für junge Leute von wenigstens zwölf Jahren; Ein Schul- und Familienbuch"/>
    <s v="Mangelsdorff, Karl Ehregott"/>
    <s v="Kinder- und Jugendbücher; Historische Drucke; VD18 digital"/>
    <s v="Nicolovius"/>
    <s v="monograph; text"/>
    <s v="PPN770368247"/>
    <s v="PPN195851390"/>
    <s v="http://resolver.staatsbibliothek-berlin.de/SBB0001045200000000"/>
    <x v="1"/>
    <s v="1798"/>
    <s v="WegehauptDigital; VD18 digital"/>
    <s v="Königsberg"/>
    <s v="empty"/>
    <x v="0"/>
  </r>
  <r>
    <s v="Bilderbuch für die nachdenkende Jugend zur angenehmen und nützlichen Unterhaltung; Mit 4 und 20 Kupfern"/>
    <s v="Schwarz, Carl Benjamin; Müller, Ernst"/>
    <s v="Kinder- und Jugendbücher; VD18 digital; Historische Drucke"/>
    <s v="Voß &amp; Leo"/>
    <s v="monograph; text"/>
    <s v="PPN769885438"/>
    <s v="PPN18974068X"/>
    <s v="http://resolver.staatsbibliothek-berlin.de/SBB000101F700000000"/>
    <x v="1"/>
    <s v="1792"/>
    <s v="WegehauptDigital; VD18 digital"/>
    <s v="Leipzig"/>
    <s v="empty"/>
    <x v="0"/>
  </r>
  <r>
    <s v="Johann. Amos Comenii Orbis Pictus; Die Welt in Bildern, in zwey und achtzig Abschnitte zum Gebrauche der kleinsten studirenden Jugend in den kaiserl. königl. Staaten zusammengezogen"/>
    <s v="Comenius, Johann Amos"/>
    <s v="Kinder- und Jugendbücher; Historische Drucke; VD18 digital"/>
    <s v="Trattner"/>
    <s v="monograph; text"/>
    <s v="PPN770077129"/>
    <s v="PPN529616874"/>
    <s v="http://resolver.staatsbibliothek-berlin.de/SBB000102A300000000"/>
    <x v="12"/>
    <s v="1792"/>
    <s v="WegehauptDigital; VD18 digital"/>
    <s v="Wien"/>
    <s v="empty"/>
    <x v="0"/>
  </r>
  <r>
    <s v="Les petites familles"/>
    <m/>
    <s v="Kinder- und Jugendbücher"/>
    <s v="Le Fuel"/>
    <s v="monograph; text"/>
    <s v="PPN770331610"/>
    <s v="PPN350934061"/>
    <s v="http://resolver.staatsbibliothek-berlin.de/SBB0001042300000000"/>
    <x v="0"/>
    <s v="1819"/>
    <s v="WegehauptDigital"/>
    <s v="Paris"/>
    <s v="empty"/>
    <x v="0"/>
  </r>
  <r>
    <s v="A new Natural History; intented as a present for good boys and girls; with elegant cuts"/>
    <m/>
    <s v="Kinder- und Jugendbücher; Historische Drucke"/>
    <s v="Walker"/>
    <s v="monograph; text"/>
    <s v="PPN749789301"/>
    <s v="PPN568789164"/>
    <s v="http://resolver.staatsbibliothek-berlin.de/SBB0000E0C200000000"/>
    <x v="3"/>
    <s v="1840"/>
    <s v="WegehauptDigital"/>
    <s v="Otley"/>
    <s v="empty"/>
    <x v="0"/>
  </r>
  <r>
    <s v="Deutscher Rätselschatz; Altes und Neues"/>
    <s v="Hofacker, Ludwig; Richter, Ludwig"/>
    <s v="Kinder- und Jugendbücher"/>
    <s v="Steinkopf"/>
    <s v="monograph; text"/>
    <s v="PPN745728480"/>
    <s v="PPN32921005X"/>
    <s v="http://resolver.staatsbibliothek-berlin.de/SBB0000D73A00000000"/>
    <x v="1"/>
    <s v="1884"/>
    <s v="WegehauptDigital"/>
    <s v="Stuttgart"/>
    <s v="https://content.staatsbibliothek-berlin.de/dc/745728480.ocr.zip"/>
    <x v="1"/>
  </r>
  <r>
    <s v="Naturhistorisches Bilder- und Lese-Buch oder Erzählungen über Gegenstände aus den drei Reichen der Natur. Von Jakob Glatz, Mitarbeiter an der Erziehungsanstalt zu Schnepfenthal. Nebst 300 Abb. von [Konrad] Horny u. einer kurzen Erklärung derselben in Versen"/>
    <s v="Horny, Konrad; Glatz, Jakob"/>
    <s v="Kinder- und Jugendbücher; Historische Drucke"/>
    <s v="Doll"/>
    <s v="monograph; text"/>
    <s v="PPN749734396"/>
    <s v="PPN558283837"/>
    <s v="http://resolver.staatsbibliothek-berlin.de/SBB0000E07300000000"/>
    <x v="1"/>
    <s v="1803"/>
    <s v="WegehauptDigital"/>
    <s v="Wien"/>
    <s v="empty"/>
    <x v="0"/>
  </r>
  <r>
    <s v="Vierhundert Räthsel und Charaden für Kinder von 10-14 Jahren; Zu erheiternden Denkübungen in Schulen und zu angenehmer und nützlicher Unterhaltung in häuslichen Kreisen ; Nebst einem Anhang von 60 für denselben Zweck passenden Rechnungs-Beispielen"/>
    <s v="Bosert, G. F."/>
    <s v="Kinder- und Jugendbücher; Historische Drucke"/>
    <s v="Weychardt"/>
    <s v="monograph; text"/>
    <s v="PPN767434544"/>
    <s v="PPN550382976"/>
    <s v="http://resolver.staatsbibliothek-berlin.de/SBB0000F37C00000000"/>
    <x v="1"/>
    <s v="1840"/>
    <s v="WegehauptDigital"/>
    <s v="Eßlingen"/>
    <s v="empty"/>
    <x v="0"/>
  </r>
  <r>
    <s v="Jo. Amosii Comenii Orbis Sensualium Pictus, Hoc est omnium Fundamentalium in Mundo rerum &amp; vita actionum Pictura &amp; Nomenclatura, ...; Secunda in Dania Edito, quæ, multis in melius &amp; utilius mutatis, post Latinam, Teutonicam, Gallicam, Italicam &amp; Polonicam Linguam"/>
    <s v="Rhode, Johann Georg; Comenius, Johann Amos"/>
    <s v="Kinder- und Jugendbücher; Historische Drucke"/>
    <s v="Paulli"/>
    <s v="monograph; text"/>
    <s v="PPN767924703"/>
    <s v="PPN828637075"/>
    <s v="http://resolver.staatsbibliothek-berlin.de/SBB0000F50200000000"/>
    <x v="1"/>
    <s v="1686"/>
    <s v="WegehauptDigital; VD17 digital"/>
    <s v="Hafniae"/>
    <s v="empty"/>
    <x v="0"/>
  </r>
  <r>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m/>
    <s v="Kinder- und Jugendbücher; Historische Drucke"/>
    <s v="Däniker"/>
    <s v="monograph; text"/>
    <s v="PPN756563860"/>
    <s v="PPN581182480"/>
    <s v="http://resolver.staatsbibliothek-berlin.de/SBB0000EB3200000000"/>
    <x v="1"/>
    <s v="1853"/>
    <s v="WegehauptDigital"/>
    <s v="Zürich"/>
    <s v="https://content.staatsbibliothek-berlin.de/dc/756563860.ocr.zip"/>
    <x v="1"/>
  </r>
  <r>
    <s v="Das deutsche Räthselbuch"/>
    <s v="Simrock, Karl"/>
    <s v="Kinder- und Jugendbücher"/>
    <s v="Schwabe"/>
    <s v="monograph; text"/>
    <s v="PPN746032498"/>
    <s v="PPN195757076"/>
    <s v="http://resolver.staatsbibliothek-berlin.de/SBB0000D7D900000000"/>
    <x v="1"/>
    <s v="1874"/>
    <s v="WegehauptDigital"/>
    <s v="Basel"/>
    <s v="https://content.staatsbibliothek-berlin.de/dc/746032498.ocr.zip"/>
    <x v="1"/>
  </r>
  <r>
    <s v="Unterhaltende Fabeln und Erzählungen aus der Naturgeschichte der Fische, Käfer, Insekten, des Gewächs- und Mineralreichs; für kleinere Kinder die sich zu dieser Wissenschaft vorbereiten wollen"/>
    <s v="Geißler, Peter Carl; Hoelder, Luise"/>
    <s v="Kinder- und Jugendbücher; Historische Drucke"/>
    <s v="Cnobloch"/>
    <s v="monograph; text"/>
    <s v="PPN749768738"/>
    <s v="PPN559576560"/>
    <s v="http://resolver.staatsbibliothek-berlin.de/SBB0000E0AC00000000"/>
    <x v="1"/>
    <s v="1830"/>
    <s v="WegehauptDigital"/>
    <s v="Leipzig"/>
    <s v="empty"/>
    <x v="0"/>
  </r>
  <r>
    <s v="Der jugendliche Künstler in Laubsäge-Arbeiten; Musterbuch für Kunstarbeiten in Holz mit Mosaik, Marqueterie und Malerei für die reifere Jugend"/>
    <s v="Ortleb, Alexander; Ortleb, Gustav"/>
    <s v="Kinder- und Jugendbücher; Historische Drucke"/>
    <s v="Spamer"/>
    <s v="monograph; text"/>
    <s v="PPN745866522"/>
    <s v="PPN569413044"/>
    <s v="http://resolver.staatsbibliothek-berlin.de/SBB0000D79200000000"/>
    <x v="1"/>
    <s v="1876"/>
    <s v="WegehauptDigital"/>
    <s v="Leipzig"/>
    <s v="https://content.staatsbibliothek-berlin.de/dc/745866522.ocr.zip"/>
    <x v="1"/>
  </r>
  <r>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m/>
    <s v="Kinder- und Jugendbücher; Historische Drucke"/>
    <s v="Eymery"/>
    <s v="monograph; text"/>
    <s v="PPN767132890"/>
    <s v="PPN557718058"/>
    <s v="http://resolver.staatsbibliothek-berlin.de/SBB0000F2BE00000000"/>
    <x v="0"/>
    <s v="1822"/>
    <s v="WegehauptDigital"/>
    <s v="Paris"/>
    <s v="empty"/>
    <x v="0"/>
  </r>
  <r>
    <s v="Lawn Tennis und andere Spiele"/>
    <s v="Heineken, Ph."/>
    <s v="Kinder- und Jugendbücher"/>
    <s v="Union Dt. Verlagsanst."/>
    <s v="monograph; text"/>
    <s v="PPN745157084"/>
    <s v="PPN559264178"/>
    <s v="http://resolver.staatsbibliothek-berlin.de/SBB0000D61400000000"/>
    <x v="1"/>
    <s v="1905"/>
    <s v="WegehauptDigital"/>
    <s v="Berlin [u.a.]; Stuttgart"/>
    <s v="https://content.staatsbibliothek-berlin.de/dc/745157084.ocr.zip"/>
    <x v="1"/>
  </r>
  <r>
    <s v="Arbeitskunde; ein Hilfsbuch für die Jugend zur Selbstbestätigung durch schaffende Arbeit in Schule und Haus ; mit 12 farb. u. 4 schwarzen Tafeln sowie mehr als 500 Textbildern"/>
    <s v="Ladenbauer, Norbert; Bergmann, Ferdinand"/>
    <s v="Kinder- und Jugendbücher"/>
    <s v="Haase"/>
    <s v="monograph; text"/>
    <s v="PPN745231470"/>
    <s v="PPN195624297"/>
    <s v="http://resolver.staatsbibliothek-berlin.de/SBB0000D67100000000"/>
    <x v="1"/>
    <s v="1911"/>
    <s v="WegehauptDigital"/>
    <s v="Prag [u.a.]"/>
    <s v="https://content.staatsbibliothek-berlin.de/dc/745231470.ocr.zip"/>
    <x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x v="1"/>
    <s v="1884"/>
    <s v="WegehauptDigital"/>
    <s v="Düsseldorf"/>
    <s v="https://content.staatsbibliothek-berlin.de/dc/746235119.ocr.zip"/>
    <x v="1"/>
  </r>
  <r>
    <s v="Rätselbuch für Jung und Alt"/>
    <s v="Scherer, Georg"/>
    <s v="Kinder- und Jugendbücher; Historische Drucke"/>
    <s v="Braun &amp; Schneider"/>
    <s v="monograph; text"/>
    <s v="PPN745279384"/>
    <s v="PPN573700222"/>
    <s v="http://resolver.staatsbibliothek-berlin.de/SBB0000D69300000000"/>
    <x v="1"/>
    <s v="1910"/>
    <s v="WegehauptDigital"/>
    <s v="München"/>
    <s v="https://content.staatsbibliothek-berlin.de/dc/745279384.ocr.zip"/>
    <x v="1"/>
  </r>
  <r>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Schubert, Gotthilf Heinrich"/>
    <s v="Kinder- und Jugendbücher; Historische Drucke"/>
    <s v="Schreiber"/>
    <s v="monograph; text"/>
    <s v="PPN749928409"/>
    <s v="PPN18467039X"/>
    <s v="http://resolver.staatsbibliothek-berlin.de/SBB0000E1A400000000"/>
    <x v="0"/>
    <s v="1841"/>
    <s v="WegehauptDigital"/>
    <s v="Eßlingen am Neckar"/>
    <s v="empty"/>
    <x v="0"/>
  </r>
  <r>
    <s v="Naturgeschichte der Säugethiere und Vögel; mit 16 col. Taf."/>
    <m/>
    <s v="Kinder- und Jugendbücher; Historische Drucke"/>
    <s v="Fechner"/>
    <s v="monograph; text"/>
    <s v="PPN757124860"/>
    <s v="PPN568829492"/>
    <s v="http://resolver.staatsbibliothek-berlin.de/SBB0000ECF700000000"/>
    <x v="1"/>
    <s v="1840"/>
    <s v="WegehauptDigital"/>
    <s v="Guben"/>
    <s v="empty"/>
    <x v="0"/>
  </r>
  <r>
    <s v="Vom Einbaum zum Linienschiff; Streifzüge auf dem Gebiete der Schiffahrt und des Seewesens ; für mittlere und reife Schüler ; mit 90 Abb. im Text"/>
    <s v="Radunz, Karl"/>
    <s v="Kinder- und Jugendbücher; Historische Drucke"/>
    <s v="Teubner"/>
    <s v="monograph; text"/>
    <s v="PPN744071518"/>
    <s v="PPN308279654"/>
    <s v="http://resolver.staatsbibliothek-berlin.de/SBB0000D53500000000"/>
    <x v="1"/>
    <s v="1912"/>
    <s v="WegehauptDigital"/>
    <s v="Leipzig [u.a.]"/>
    <s v="https://content.staatsbibliothek-berlin.de/dc/744071518.ocr.zip"/>
    <x v="1"/>
  </r>
  <r>
    <s v="Marie Flink, die kleine Gemüsegärtnerin oder gründliche Belehrung in dem Gemüsebau"/>
    <s v="Metzger, J."/>
    <s v="Kinder- und Jugendbücher"/>
    <s v="Winter"/>
    <s v="monograph; text"/>
    <s v="PPN744891477"/>
    <s v="PPN566826941"/>
    <s v="http://resolver.staatsbibliothek-berlin.de/SBB0000D57300000000"/>
    <x v="1"/>
    <s v="1872"/>
    <s v="WegehauptDigital"/>
    <s v="Frankfurt a. M."/>
    <s v="https://content.staatsbibliothek-berlin.de/dc/744891477.ocr.zip"/>
    <x v="1"/>
  </r>
  <r>
    <s v="Lehrbuch der nothwendigen und nützlichen Kenntnisse, besonders für eine, nach weitrer Bildung strebende, Jugend"/>
    <s v="Dolz, Johann Christian"/>
    <s v="Kinder- und Jugendbücher"/>
    <s v="Barth"/>
    <s v="monograph; text"/>
    <s v="PPN770199410"/>
    <s v="PPN331845091"/>
    <s v="http://resolver.staatsbibliothek-berlin.de/SBB0001039000000000"/>
    <x v="1"/>
    <s v="1815"/>
    <s v="WegehauptDigital"/>
    <s v="Leipzig"/>
    <s v="empty"/>
    <x v="0"/>
  </r>
  <r>
    <s v="Weltkatastrophen; Betrachtungen über die zukünftigen Schicksale unserer Erdenwelt"/>
    <s v="Meyer, Max Wilhelm"/>
    <s v="Kinder- und Jugendbücher"/>
    <s v="Paetel"/>
    <s v="monograph; text"/>
    <s v="PPN742567885"/>
    <s v="PPN196405351"/>
    <s v="http://resolver.staatsbibliothek-berlin.de/SBB0000D22800000000"/>
    <x v="1"/>
    <s v="1907"/>
    <s v="WegehauptDigital"/>
    <s v="Berlin"/>
    <s v="https://content.staatsbibliothek-berlin.de/dc/742567885.ocr.zip"/>
    <x v="1"/>
  </r>
  <r>
    <s v="Der gestirnte Himmel oder Anweisung zur Kenntniß der Gestirne und der vorzüglichsten Sterne; Zur Belehrung und Unterhaltung für gebildete Leser besonders jüngeren Alters"/>
    <s v="Wolf, Ludwig; Lehmann, G. W.; Jättnig, F.; Rockstroh, Heinrich"/>
    <s v="Kinder- und Jugendbücher; Historische Drucke"/>
    <s v="Amelang"/>
    <s v="monograph; text"/>
    <s v="PPN751257885"/>
    <s v="PPN311568009"/>
    <s v="http://resolver.staatsbibliothek-berlin.de/SBB0000E52800000000"/>
    <x v="1"/>
    <s v="1830"/>
    <s v="WegehauptDigital"/>
    <s v="Berlin"/>
    <s v="empty"/>
    <x v="0"/>
  </r>
  <r>
    <s v="Entdeckungsreisen in Feld und Flur; mit seinen lieben jungen Freunden und Freundinnen unternommen"/>
    <s v="Dressel, ...; Wagner, Hermann"/>
    <s v="Kinder- und Jugendbücher"/>
    <s v="Spamer"/>
    <s v="monograph; text"/>
    <s v="PPN743638301"/>
    <s v="PPN578783118"/>
    <s v="http://resolver.staatsbibliothek-berlin.de/SBB0000D2FF00000000"/>
    <x v="1"/>
    <s v="1892"/>
    <s v="WegehauptDigital"/>
    <s v="Leipzig"/>
    <s v="https://content.staatsbibliothek-berlin.de/dc/743638301.ocr.zip"/>
    <x v="1"/>
  </r>
  <r>
    <s v="Lehrbuch der Naturgeschichte; für Schulen und zum Selbstunterricht"/>
    <s v="Schubert, Gotthilf Heinrich"/>
    <s v="Kinder- und Jugendbücher; Historische Drucke"/>
    <s v="Heyder"/>
    <s v="monograph; text"/>
    <s v="PPN746330340"/>
    <s v="PPN309370760"/>
    <s v="http://resolver.staatsbibliothek-berlin.de/SBB0000D8B900000000"/>
    <x v="1"/>
    <s v="1834"/>
    <s v="WegehauptDigital"/>
    <s v="Erlangen"/>
    <s v="empty"/>
    <x v="0"/>
  </r>
  <r>
    <s v="Physikalisches Experimentierbuch für Knaben; eine Anleitung zur Ausführung physikalischer Experimente und zur Selbstanfertigung der hierzu nötigen Apparate"/>
    <s v="Beisswanger, Richard"/>
    <s v="Kinder- und Jugendbücher"/>
    <s v="Union Dt. Verlagsges."/>
    <s v="monograph; text"/>
    <s v="PPN741371243"/>
    <s v="PPN54824071X"/>
    <s v="http://resolver.staatsbibliothek-berlin.de/SBB0000D00C00000000"/>
    <x v="1"/>
    <s v="1911"/>
    <s v="WegehauptDigital"/>
    <s v="Berlin [u.a.]; Stuttgart"/>
    <s v="https://content.staatsbibliothek-berlin.de/dc/741371243.ocr.zip"/>
    <x v="1"/>
  </r>
  <r>
    <s v="Naturgeschichte für die Jugend beiderlei Geschlechts"/>
    <s v="Rebau, Heinrich"/>
    <s v="Kinder- und Jugendbücher; Historische Drucke"/>
    <s v="Hoffmann"/>
    <s v="monograph; text"/>
    <s v="PPN749884703"/>
    <s v="PPN279345569"/>
    <s v="http://resolver.staatsbibliothek-berlin.de/SBB0000E14A00000000"/>
    <x v="1"/>
    <s v="1838"/>
    <s v="WegehauptDigital"/>
    <s v="Stuttgart"/>
    <s v="empty"/>
    <x v="0"/>
  </r>
  <r>
    <s v="Der kleine Naturfreund; ein Weihnachtsgeschenk für wißbegierige Kinder ; Mit 6 illuminirten Kupfern"/>
    <m/>
    <s v="Kinder- und Jugendbücher; Historische Drucke"/>
    <s v="Kummer"/>
    <s v="monograph; text"/>
    <s v="PPN756629322"/>
    <s v="PPN568790510"/>
    <s v="http://resolver.staatsbibliothek-berlin.de/SBB0000EB6400000000"/>
    <x v="1"/>
    <s v="1806"/>
    <s v="WegehauptDigital"/>
    <s v="Leipzig"/>
    <s v="empty"/>
    <x v="0"/>
  </r>
  <r>
    <s v="Lehrbuch der Naturgeschichte für die Jugend"/>
    <s v="Stein, Christian Gottfried Daniel; Baumann, L. A."/>
    <s v="Kinder- und Jugendbücher"/>
    <s v="Horvath"/>
    <s v="monograph; text"/>
    <s v="PPN746691246"/>
    <s v="PPN547877560"/>
    <s v="http://resolver.staatsbibliothek-berlin.de/SBB0000DB9C00000000"/>
    <x v="1"/>
    <s v="1820"/>
    <s v="WegehauptDigital"/>
    <s v="Potsdam"/>
    <s v="empty"/>
    <x v="0"/>
  </r>
  <r>
    <s v="Jeux des adolescents"/>
    <s v="Belèze, Guillaume Louis Gustave"/>
    <s v="Kinder- und Jugendbücher"/>
    <s v="Hachette"/>
    <s v="monograph; text"/>
    <s v="PPN745142591"/>
    <s v="PPN280267711"/>
    <s v="http://resolver.staatsbibliothek-berlin.de/SBB0000D5F200000000"/>
    <x v="0"/>
    <s v="1866"/>
    <s v="WegehauptDigital"/>
    <s v="Paris"/>
    <s v="https://content.staatsbibliothek-berlin.de/dc/745142591.ocr.zip"/>
    <x v="1"/>
  </r>
  <r>
    <s v="Cabinet du jeune naturaliste, ou histoire des animaux, des végétaux et des minéra"/>
    <s v="Joubert, J."/>
    <s v="Kinder- und Jugendbücher; Historische Drucke"/>
    <s v="Ardant"/>
    <s v="monograph; text"/>
    <s v="PPN749728752"/>
    <s v="PPN279837305"/>
    <s v="http://resolver.staatsbibliothek-berlin.de/SBB0000E06E00000000"/>
    <x v="0"/>
    <s v="1839"/>
    <s v="WegehauptDigital"/>
    <s v="Paris [u.a.]"/>
    <s v="empty"/>
    <x v="0"/>
  </r>
  <r>
    <s v="Allerlei Brettspiele und andere Hausspiele; leichtfaßliche Anleitung zur Erlernung des beliebtesten Brettspiele etc."/>
    <s v="Mitis, Caesar"/>
    <s v="Kinder- und Jugendbücher"/>
    <s v="Maier"/>
    <s v="monograph; text"/>
    <s v="PPN745212913"/>
    <s v="PPN567079538"/>
    <s v="http://resolver.staatsbibliothek-berlin.de/SBB0000D65700000000"/>
    <x v="1"/>
    <s v="1905"/>
    <s v="WegehauptDigital"/>
    <s v="Ravensburg"/>
    <s v="https://content.staatsbibliothek-berlin.de/dc/745212913.ocr.zip"/>
    <x v="1"/>
  </r>
  <r>
    <s v="Räthselschatz; für die Jugend ; zur Übung im Denken ; zur Belehrenden Unterhaltung"/>
    <s v="Brüllow, Dr.; Schäffer, W."/>
    <s v="Kinder- und Jugendbücher; Historische Drucke"/>
    <s v="Oehmigke"/>
    <s v="monograph; text"/>
    <s v="PPN745125581"/>
    <s v="PPN549814086"/>
    <s v="http://resolver.staatsbibliothek-berlin.de/SBB0000D5B600000000"/>
    <x v="1"/>
    <s v="1864"/>
    <s v="WegehauptDigital"/>
    <s v="Neu Ruppin"/>
    <s v="https://content.staatsbibliothek-berlin.de/dc/745125581.ocr.zip"/>
    <x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x v="1"/>
    <s v="1860"/>
    <s v="WegehauptDigital"/>
    <s v="[Wesel"/>
    <s v="https://content.staatsbibliothek-berlin.de/dc/770552722.ocr.zip"/>
    <x v="1"/>
  </r>
  <r>
    <s v="Neues Bilder-Cabinet"/>
    <s v="Glatz, Jakob"/>
    <s v="Kinder- und Jugendbücher"/>
    <s v="Fleischer"/>
    <s v="monograph; text"/>
    <s v="PPN770138527"/>
    <s v="PPN406085870"/>
    <s v="http://resolver.staatsbibliothek-berlin.de/SBB0001031B00000000"/>
    <x v="1"/>
    <s v="1810"/>
    <s v="WegehauptDigital"/>
    <s v="Leipzig"/>
    <s v="empty"/>
    <x v="0"/>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x v="1"/>
    <s v="1913"/>
    <s v="WegehauptDigital"/>
    <s v="Leipzig"/>
    <s v="https://content.staatsbibliothek-berlin.de/dc/745183891.ocr.zip"/>
    <x v="1"/>
  </r>
  <r>
    <s v="Das Wasser im Dienste des Menschen"/>
    <s v="Musmacher, Christoph"/>
    <s v="Kinder- und Jugendbücher; Historische Drucke"/>
    <s v="Manz"/>
    <s v="monograph; text"/>
    <s v="PPN744076544"/>
    <s v="PPN301074925"/>
    <s v="http://resolver.staatsbibliothek-berlin.de/SBB0000D53F00000000"/>
    <x v="1"/>
    <s v="1908"/>
    <s v="WegehauptDigital"/>
    <s v="Regensburg"/>
    <s v="https://content.staatsbibliothek-berlin.de/dc/744076544.ocr.zip"/>
    <x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x v="1"/>
    <s v="1894"/>
    <s v="WegehauptDigital"/>
    <s v="Berlin"/>
    <s v="https://content.staatsbibliothek-berlin.de/dc/74599864X.ocr.zip"/>
    <x v="1"/>
  </r>
  <r>
    <s v="Im Grünen oder Die kleinen Pflanzenfreunde; kleine Erzählungen aus dem Pflanzenreich ; mit 80 i. d. Text gedr. Abb., 1 bunten Titelbild sowie 2 Tondruckbilder"/>
    <s v="Wagner, Hermann"/>
    <s v="Kinder- und Jugendbücher; Historische Drucke"/>
    <s v="Spamer"/>
    <s v="monograph; text"/>
    <s v="PPN741711419"/>
    <s v="PPN578788780"/>
    <s v="http://resolver.staatsbibliothek-berlin.de/SBB0000D05300000000"/>
    <x v="1"/>
    <s v="1869"/>
    <s v="WegehauptDigital"/>
    <s v="Leipzig"/>
    <s v="https://content.staatsbibliothek-berlin.de/dc/741711419.ocr.zip"/>
    <x v="1"/>
  </r>
  <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Scheffelt, Michael"/>
    <s v="Kinder- und Jugendbücher"/>
    <s v="Bartholomäi"/>
    <s v="monograph; text"/>
    <s v="PPN746651848"/>
    <s v="PPN50759245X"/>
    <s v="http://resolver.staatsbibliothek-berlin.de/SBB0000DB8000000000"/>
    <x v="1"/>
    <s v="1724"/>
    <s v="WegehauptDigital"/>
    <s v="Ulm"/>
    <s v="empty"/>
    <x v="0"/>
  </r>
  <r>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Schmidt, Johann August Friedrich"/>
    <s v="Kinder- und Jugendbücher; Historische Drucke"/>
    <s v="Voigt"/>
    <s v="monograph; text"/>
    <s v="PPN75101530X"/>
    <s v="PPN456067132"/>
    <s v="http://resolver.staatsbibliothek-berlin.de/SBB0000E42200000000"/>
    <x v="1"/>
    <s v="1834"/>
    <s v="WegehauptDigital"/>
    <s v="Ilmenau"/>
    <s v="empty"/>
    <x v="0"/>
  </r>
  <r>
    <s v="Unterhaltendes Allerley; Ein angenehmes und nützliches Geschenk für die Jugend"/>
    <s v="Kästner, Christian August Leberecht"/>
    <s v="Kinder- und Jugendbücher; Historische Drucke"/>
    <s v="Magazin für Industrie und Literatur"/>
    <s v="monograph; text"/>
    <s v="PPN766848272"/>
    <s v="PPN560627009"/>
    <s v="http://resolver.staatsbibliothek-berlin.de/SBB0000F12C00000000"/>
    <x v="1"/>
    <s v="1825"/>
    <s v="WegehauptDigital"/>
    <s v="Leipzig"/>
    <s v="empty"/>
    <x v="0"/>
  </r>
  <r>
    <s v="Kurze Erdbeschreibung der Schweiz zum Gebrauche der Jugend"/>
    <s v="Körner, Heinrich"/>
    <s v="Kinder- und Jugendbücher"/>
    <s v="Steiner"/>
    <s v="monograph; text"/>
    <s v="PPN770969631"/>
    <s v="PPN562188827"/>
    <s v="http://resolver.staatsbibliothek-berlin.de/SBB00010A2400000000"/>
    <x v="1"/>
    <s v="1805"/>
    <s v="WegehauptDigital"/>
    <s v="Winterthur"/>
    <s v="empty"/>
    <x v="0"/>
  </r>
  <r>
    <s v="Der kleine Taschenspieler und Magiker, oder deutliche Anweisung verschiedene Taschenspielerkünste und magische Täuschungen mit wenigen Kosten zu machen; Zur Unterhaltung und Belehrung über manches Unerklärbarscheinende der natürlichen Magie"/>
    <s v="Kerndoerffer, Heinrich August"/>
    <s v="Kinder- und Jugendbücher; Historische Drucke"/>
    <s v="Friese"/>
    <s v="monograph; text"/>
    <s v="PPN76673188X"/>
    <s v="PPN377288586"/>
    <s v="http://resolver.staatsbibliothek-berlin.de/SBB0000F0C500000000"/>
    <x v="1"/>
    <s v="1820"/>
    <s v="WegehauptDigital"/>
    <s v="Piona"/>
    <s v="empty"/>
    <x v="0"/>
  </r>
  <r>
    <s v="Gesundheits-Katechismus zum Gebrauche in den Schulen und beym häuslichen Unterrichte; Mit 4 Holzschnitten"/>
    <s v="Faust, Bernhard Christoph"/>
    <s v="Kinder- und Jugendbücher; Historische Drucke"/>
    <s v="Kummer"/>
    <s v="monograph; text"/>
    <s v="PPN757118534"/>
    <s v="PPN480265658"/>
    <s v="http://resolver.staatsbibliothek-berlin.de/SBB0000ECE300000000"/>
    <x v="1"/>
    <s v="1802"/>
    <s v="WegehauptDigital"/>
    <s v="Leipzig"/>
    <s v="empty"/>
    <x v="0"/>
  </r>
  <r>
    <s v="Chemische Plaudereien; für 10- bis 14jährige Schüler aller Schulgattungen"/>
    <s v="Wunder, L."/>
    <s v="Kinder- und Jugendbücher"/>
    <s v="Teubner"/>
    <s v="monograph; text"/>
    <s v="PPN741707314"/>
    <s v="PPN41001964X"/>
    <s v="http://resolver.staatsbibliothek-berlin.de/SBB0000D04B00000000"/>
    <x v="1"/>
    <s v="1913"/>
    <s v="WegehauptDigital"/>
    <s v="Berlin; Leipzig"/>
    <s v="https://content.staatsbibliothek-berlin.de/dc/741707314.ocr.zip"/>
    <x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x v="1"/>
    <s v="1865"/>
    <s v="WegehauptDigital"/>
    <s v="Leipzig"/>
    <s v="https://content.staatsbibliothek-berlin.de/dc/742710181.ocr.zip"/>
    <x v="1"/>
  </r>
  <r>
    <s v="Im Hochgebirge; tiergeographische Charakterbilder ; mit 27 Abb."/>
    <s v="Keller, Konrad"/>
    <s v="Kinder- und Jugendbücher; Historische Drucke"/>
    <s v="Quelle &amp; Meyer"/>
    <s v="monograph; text"/>
    <s v="PPN742443159"/>
    <s v="PPN311082505"/>
    <s v="http://resolver.staatsbibliothek-berlin.de/SBB0000D17900000000"/>
    <x v="1"/>
    <s v="1911"/>
    <s v="WegehauptDigital"/>
    <s v="Leipzig"/>
    <s v="https://content.staatsbibliothek-berlin.de/dc/742443159.ocr.zip"/>
    <x v="1"/>
  </r>
  <r>
    <s v="Das Blumen-Alphabet; ein System, mit welchem irgend ein Name oder eine Zahl durch die Vermittelung von Blumen oder Blättern von sechs verschiedenen Farben oder Formen deutlich ausgedrückt werden kann"/>
    <s v="S., J."/>
    <s v="Kinder- und Jugendbücher"/>
    <s v="Meinhold"/>
    <s v="monograph; text"/>
    <s v="PPN745161839"/>
    <s v="PPN548077908"/>
    <s v="http://resolver.staatsbibliothek-berlin.de/SBB0000D61D00000000"/>
    <x v="1"/>
    <s v="1881"/>
    <s v="WegehauptDigital"/>
    <s v="Dresden"/>
    <s v="https://content.staatsbibliothek-berlin.de/dc/745161839.ocr.zip"/>
    <x v="1"/>
  </r>
  <r>
    <s v="Das Nützlichste aus Naturgeschichte; mit einer kurzen Anweisung, wie und wozu die wichtigsten Naturprodukte benutzt werden können ; ein Buch für die Schuljugend"/>
    <s v="Scholz, F. P."/>
    <s v="Kinder- und Jugendbücher"/>
    <s v="Barth"/>
    <s v="monograph; text"/>
    <s v="PPN746286252"/>
    <s v="PPN574260765"/>
    <s v="http://resolver.staatsbibliothek-berlin.de/SBB0000D88400000000"/>
    <x v="1"/>
    <s v="1806"/>
    <s v="WegehauptDigital"/>
    <s v="Breslau"/>
    <s v="empty"/>
    <x v="0"/>
  </r>
  <r>
    <s v="Jo. Amos Comenius; Graeco Latinus Usui Studiosae Juventutis Accommodatus"/>
    <s v="Comenius, Johann Amos"/>
    <s v="Kinder- und Jugendbücher; Historische Drucke"/>
    <s v="Binz"/>
    <s v="monograph; text"/>
    <s v="PPN768253020"/>
    <s v="PPN18701051X"/>
    <s v="http://resolver.staatsbibliothek-berlin.de/SBB0000F5FD00000000"/>
    <x v="6"/>
    <s v="1802"/>
    <s v="WegehauptDigital"/>
    <s v="Vindobonae"/>
    <s v="empty"/>
    <x v="0"/>
  </r>
  <r>
    <s v="Kleine leichte und angenehme Kinderspiele zur gesellschaftlichen Unterhaltung; Ein Taschenbuch für Kinder der gebildeten Stände aufs Jahr 1811 ; mit 4 Kupfern u. Holzschnitten"/>
    <s v="Weinrauch, Caspar; Claudius, Georg Karl"/>
    <s v="Kinder- und Jugendbücher"/>
    <s v="Hinrichs"/>
    <s v="monograph; text"/>
    <s v="PPN770088910"/>
    <s v="PPN449045390"/>
    <s v="http://resolver.staatsbibliothek-berlin.de/SBB000102B800000000"/>
    <x v="1"/>
    <s v="1811"/>
    <s v="WegehauptDigital"/>
    <s v="Leipzig"/>
    <s v="empty"/>
    <x v="0"/>
  </r>
  <r>
    <s v="Naturgeschichte für Kinder"/>
    <s v="Meyer, F. A. A.; Raff, Georg Christian"/>
    <s v="Kinder- und Jugendbücher"/>
    <s v="Fleischhauer u. Spohn"/>
    <s v="monograph; text"/>
    <s v="PPN76907619X"/>
    <s v="PPN57168419X"/>
    <s v="http://resolver.staatsbibliothek-berlin.de/SBB0000F84100000000"/>
    <x v="1"/>
    <s v="1835"/>
    <s v="WegehauptDigital"/>
    <s v="Reutlingen"/>
    <s v="empty"/>
    <x v="0"/>
  </r>
  <r>
    <s v="Inventions et découvertes ou les curieuses origines"/>
    <s v="Soulange, Ernest"/>
    <s v="Kinder- und Jugendbücher"/>
    <s v="Mame"/>
    <s v="monograph; text"/>
    <s v="PPN77047196X"/>
    <s v="PPN451658302"/>
    <s v="http://resolver.staatsbibliothek-berlin.de/SBB000104B300000000"/>
    <x v="0"/>
    <s v="1859"/>
    <s v="WegehauptDigital"/>
    <s v="Tours"/>
    <s v="https://content.staatsbibliothek-berlin.de/dc/77047196X.ocr.zip"/>
    <x v="1"/>
  </r>
  <r>
    <s v="Die Jagdlust; Ein unterhaltendes Bilderbuch für die Jugend, enthaltend die Art und Weise das vorzüglichste inländische Wild zu jagen und zu fangen, nebst vielen kurzweiligen Jagd-Anekdoten ; (Mit 12 color. Darst. von Jagden)"/>
    <s v="Chimani, Leopold"/>
    <s v="Kinder- und Jugendbücher; Historische Drucke"/>
    <s v="Müller"/>
    <s v="monograph; text"/>
    <s v="PPN76657170X"/>
    <s v="PPN550746412"/>
    <s v="http://resolver.staatsbibliothek-berlin.de/SBB0000EFCB00000000"/>
    <x v="1"/>
    <s v="1820"/>
    <s v="WegehauptDigital"/>
    <s v="Wien"/>
    <s v="empty"/>
    <x v="0"/>
  </r>
  <r>
    <s v="Tagebuch des Naturfreundes; Bilder und Skizzen aus dem kreisenden Wechsel der Jahreszeiten ; zur Veredlung jugendlicher Gemüther und Vergnügung empfindender Herzen"/>
    <s v="Ebersberg, Josef Sigmund"/>
    <s v="Kinder- und Jugendbücher; Historische Drucke"/>
    <s v="Grund"/>
    <s v="monograph; text"/>
    <s v="PPN74973244X"/>
    <s v="PPN551407824"/>
    <s v="http://resolver.staatsbibliothek-berlin.de/SBB0000E07200000000"/>
    <x v="1"/>
    <s v="1840"/>
    <s v="WegehauptDigital"/>
    <s v="Wien"/>
    <s v="empty"/>
    <x v="0"/>
  </r>
  <r>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Barth, Ernst; Niederley, W."/>
    <s v="Kinder- und Jugendbücher"/>
    <s v="Velhagen &amp; Klasing"/>
    <s v="monograph; text"/>
    <s v="PPN745445284"/>
    <s v="PPN547079885"/>
    <s v="http://resolver.staatsbibliothek-berlin.de/SBB0000D6B900000000"/>
    <x v="1"/>
    <s v="1903"/>
    <s v="WegehauptDigital"/>
    <s v="Bielefeld [u.a.]"/>
    <s v="https://content.staatsbibliothek-berlin.de/dc/745445284.ocr.zip"/>
    <x v="1"/>
  </r>
  <r>
    <s v="Uncle Philips Conversations with children"/>
    <s v="Hawks, Francis Lister"/>
    <s v="Kinder- und Jugendbücher; Historische Drucke"/>
    <s v="Tegg"/>
    <s v="monograph; text"/>
    <s v="PPN751157759"/>
    <s v="PPN559195877"/>
    <s v="http://resolver.staatsbibliothek-berlin.de/SBB0000E4E100000000"/>
    <x v="3"/>
    <s v="1836"/>
    <s v="WegehauptDigital"/>
    <s v="London"/>
    <s v="empty"/>
    <x v="0"/>
  </r>
  <r>
    <s v="The world's fair or, children's prize gift book of the great exhibition of 1851; Descr. the beautiful inv. and manufactures exh. therein; with pretty stories about the people who have made and sent them, and how they live when at home"/>
    <m/>
    <s v="Kinder- und Jugendbücher; Historische Drucke"/>
    <s v="Dean [usw.]"/>
    <s v="monograph; text"/>
    <s v="PPN756347904"/>
    <s v="PPN557052394"/>
    <s v="http://resolver.staatsbibliothek-berlin.de/SBB0000EA5600000000"/>
    <x v="3"/>
    <s v="1851"/>
    <s v="WegehauptDigital"/>
    <s v="London"/>
    <s v="https://content.staatsbibliothek-berlin.de/dc/756347904.ocr.zip"/>
    <x v="1"/>
  </r>
  <r>
    <s v="Vierhundert Räthsel und Charaden für Kinder von 10-14 Jahren; Zu erheiternden Denkübungen in Schulen und zu angenehmer und nützlicher Unterhaltung in häuslichen Kreisen. Nebst einem Anhang von 60 für denselben Zweck passenden Rechnungs-Beispielen"/>
    <s v="Bossert, G. F."/>
    <s v="Kinder- und Jugendbücher; Historische Drucke"/>
    <s v="Dannheimer"/>
    <s v="monograph; text"/>
    <s v="PPN767433092"/>
    <s v="PPN423207393"/>
    <s v="http://resolver.staatsbibliothek-berlin.de/SBB0000F37700000000"/>
    <x v="1"/>
    <s v="1841"/>
    <s v="WegehauptDigital"/>
    <s v="Eßlingen"/>
    <s v="empty"/>
    <x v="0"/>
  </r>
  <r>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Ursinus, Joh. Henricus"/>
    <s v="Kinder- und Jugendbücher; Historische Drucke"/>
    <s v="Hermsdorfius; Wustius"/>
    <s v="monograph; text"/>
    <s v="PPN767850289"/>
    <s v="PPN536446903"/>
    <s v="http://resolver.staatsbibliothek-berlin.de/SBB0000F46800000000"/>
    <x v="6"/>
    <s v="1670"/>
    <s v="WegehauptDigital; VD17 digital"/>
    <s v="Francofurti; Francofurti"/>
    <s v="empty"/>
    <x v="0"/>
  </r>
  <r>
    <s v="Der Lehrmeister oder ein allgemeines System der Erziehung, worinne die ersten Grundsätze einer feinen Gelehrsamkeit vorgetragen werden"/>
    <s v="Teubern, Hans Ernst; Schröckh, Matthias; Ebert, Johann Jacob; Dodsley, Robert"/>
    <s v="Kinder- und Jugendbücher"/>
    <s v="Heinsius"/>
    <s v="volume; text"/>
    <s v="PPN770173209"/>
    <s v="PPN237849275"/>
    <s v="http://resolver.staatsbibliothek-berlin.de/SBB0001035800020000"/>
    <x v="1"/>
    <s v="1783"/>
    <s v="WegehauptDigital"/>
    <s v="Leipzig"/>
    <s v="empty"/>
    <x v="0"/>
  </r>
  <r>
    <s v="Beiträge zur angenehmen und nützlichen Beschäftigung für Knaben"/>
    <s v="Montfort, A. G."/>
    <s v="Kinder- und Jugendbücher; Historische Drucke"/>
    <s v="Jansen"/>
    <s v="volume; text"/>
    <s v="PPN767228383"/>
    <s v="PPN523570546"/>
    <s v="http://resolver.staatsbibliothek-berlin.de/SBB0000F32C00020000"/>
    <x v="1"/>
    <s v="1856"/>
    <s v="WegehauptDigital"/>
    <s v="Weimar"/>
    <s v="https://content.staatsbibliothek-berlin.de/dc/767228383.ocr.zip"/>
    <x v="1"/>
  </r>
  <r>
    <s v="Of pneumatics"/>
    <s v="Joyce, Jeremiah"/>
    <s v="Kinder- und Jugendbücher; Historische Drucke"/>
    <s v="Johnson"/>
    <s v="volume; text"/>
    <s v="PPN746628730"/>
    <s v="PPN560122675"/>
    <s v="http://resolver.staatsbibliothek-berlin.de/SBB0000DB7400020000"/>
    <x v="3"/>
    <s v="1809"/>
    <s v="WegehauptDigital"/>
    <s v="London"/>
    <s v="empty"/>
    <x v="0"/>
  </r>
  <r>
    <s v="Amphibien, Fische, Insekten und Wuermer"/>
    <s v="Haas, Meno; Study, ...; Wilmsen, F. P."/>
    <s v="Kinder- und Jugendbücher; Historische Drucke"/>
    <s v="Amelang"/>
    <s v="volume; text"/>
    <s v="PPN751416673"/>
    <s v="PPN033870225"/>
    <s v="http://resolver.staatsbibliothek-berlin.de/SBB0000E58800020000"/>
    <x v="1"/>
    <s v="1831"/>
    <s v="WegehauptDigital"/>
    <s v="Berlin"/>
    <s v="empty"/>
    <x v="0"/>
  </r>
  <r>
    <s v="Beiträge zur angenehmen und nützlichen Beschäftigung für Knaben"/>
    <s v="Montfort, A. G."/>
    <s v="Kinder- und Jugendbücher; Historische Drucke"/>
    <s v="Jansen"/>
    <s v="volume; text"/>
    <s v="PPN767227921"/>
    <s v="PPN523156766"/>
    <s v="http://resolver.staatsbibliothek-berlin.de/SBB0000F32C00010000"/>
    <x v="1"/>
    <s v="1856"/>
    <s v="WegehauptDigital"/>
    <s v="Weimar"/>
    <s v="https://content.staatsbibliothek-berlin.de/dc/767227921.ocr.zip"/>
    <x v="1"/>
  </r>
  <r>
    <s v="Unterhaltungen eines Landschullehrers mit seinen Kindern auf Spatziergängen und in der Schule über merkwürdige Wörter und Sachen aus der Natur und dem gemeinen Leben"/>
    <s v="Wolffram, Johann Christian"/>
    <s v="Kinder- und Jugendbücher; Historische Drucke"/>
    <s v="Erziehungsanstalt"/>
    <s v="volume; text"/>
    <s v="PPN769910491"/>
    <s v="PPN268005729"/>
    <s v="http://resolver.staatsbibliothek-berlin.de/SBB0001022700010000"/>
    <x v="1"/>
    <s v="1794"/>
    <s v="WegehauptDigital"/>
    <s v="Schnepfenthal"/>
    <s v="empty"/>
    <x v="0"/>
  </r>
  <r>
    <s v="Der aufrichtige Kalendermann; Ein gar kurioses und nützliches Buch ; Für die Jugend und den gemeinen Bürger und Bauersmann"/>
    <s v="Schmidt, Joseph; Steinbeck, Christoph Gottlieb"/>
    <s v="Historische Drucke; Kinder- und Jugendbücher; VD18 digital"/>
    <s v="Fleischer"/>
    <s v="volume; text"/>
    <s v="PPN825948096"/>
    <s v="PPN150850379"/>
    <s v="http://resolver.staatsbibliothek-berlin.de/SBB0000F06900020000"/>
    <x v="1"/>
    <s v="1804"/>
    <s v="Historische Drucke digital; WegehauptDigital; VD18 digital"/>
    <s v="Leipzig"/>
    <s v="empty"/>
    <x v="0"/>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s v="Bibelanstalt"/>
    <s v="monograph; text"/>
    <s v="PPN812324854"/>
    <s v="PPN56629835X"/>
    <s v="http://resolver.staatsbibliothek-berlin.de/SBB0001883600000000"/>
    <x v="1"/>
    <s v="1790"/>
    <s v="VD18 digital; WegehauptDigital"/>
    <s v="[S.l.]"/>
    <s v="empty"/>
    <x v="0"/>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095550"/>
    <s v="http://resolver.staatsbibliothek-berlin.de/SBB00019C3200050000"/>
    <m/>
    <x v="1"/>
    <s v="1798"/>
    <s v="VD18 digital; WegehauptDigital"/>
    <m/>
    <s v="empty"/>
    <x v="0"/>
  </r>
  <r>
    <s v="Erdbeschreibung von Kursachsen und den iezt dazu gehörenden Ländern"/>
    <s v="Merkel, Dankegott Immanuel"/>
    <s v="Historische Drucke; Kinder- und Jugendbücher; VD18 digital"/>
    <s v="Barth"/>
    <s v="volume; text"/>
    <s v="PPN1010842528"/>
    <s v="PPN36848551X"/>
    <s v="http://resolver.staatsbibliothek-berlin.de/SBB0001074800040000"/>
    <x v="1"/>
    <s v="1798"/>
    <s v="VD18 digital; WegehauptDigital"/>
    <s v="Leipzig"/>
    <s v="empty"/>
    <x v="0"/>
  </r>
  <r>
    <s v="Naturgeschichte für Kinder; Mit Elf Kupffer-Tafeln"/>
    <s v="Raff, Georg Christian"/>
    <s v="Kinder- und Jugendbücher; Historische Drucke; VD18 digital"/>
    <s v="Dieterich"/>
    <s v="monograph; text"/>
    <s v="PPN751257656"/>
    <s v="PPN141087897"/>
    <s v="http://resolver.staatsbibliothek-berlin.de/SBB0000E52600000000"/>
    <x v="1"/>
    <s v="1778"/>
    <s v="WegehauptDigital; VD18 digital"/>
    <s v="Göttingen"/>
    <s v="empty"/>
    <x v="0"/>
  </r>
  <r>
    <s v="Der hundertjährige Kalender ohne Schnurpfeifereien; Ein Volksbuch"/>
    <s v="Steinbeck, Christoph Gottlieb"/>
    <s v="Kinder- und Jugendbücher; Historische Drucke; VD18 digital"/>
    <s v="Expedition der deutschen Volkszeitung und Heinsius"/>
    <s v="volume; text"/>
    <s v="PPN766682218"/>
    <s v="PPN241654718"/>
    <s v="http://resolver.staatsbibliothek-berlin.de/SBB0000F06900010000"/>
    <x v="1"/>
    <s v="1795"/>
    <s v="WegehauptDigital; VD18 digital"/>
    <s v="Gera"/>
    <s v="empty"/>
    <x v="0"/>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03893X"/>
    <s v="http://resolver.staatsbibliothek-berlin.de/SBB00019C3200020000"/>
    <m/>
    <x v="1"/>
    <s v="1795"/>
    <s v="VD18 digital; WegehauptDigital"/>
    <m/>
    <s v="empty"/>
    <x v="0"/>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x v="1"/>
    <s v="1892"/>
    <s v="WegehauptDigital"/>
    <s v="Leipzig"/>
    <s v="https://content.staatsbibliothek-berlin.de/dc/745437567.ocr.zip"/>
    <x v="1"/>
  </r>
  <r>
    <s v="Das Menschengeschlecht und die Thierwelt; in Bildern mit erläuterndem und belehrendem Texte für Schule und Haus"/>
    <s v="Driendl, Thomas"/>
    <s v="Kinder- und Jugendbücher; Historische Drucke"/>
    <s v="Driendl"/>
    <s v="monograph; text"/>
    <s v="PPN770468993"/>
    <s v="PPN323669646"/>
    <s v="http://resolver.staatsbibliothek-berlin.de/SBB000104AD00000000"/>
    <x v="1"/>
    <s v="1855"/>
    <s v="WegehauptDigital"/>
    <s v="München"/>
    <s v="https://content.staatsbibliothek-berlin.de/dc/770468993.ocr.zip"/>
    <x v="1"/>
  </r>
  <r>
    <s v="Aëroplandrachen; ausführliche Anleitung zur Selbstherstellung von Aëroplandrachen für grössere Knaben"/>
    <s v="Jakubek, R.; Tauber, Th."/>
    <s v="Kinder- und Jugendbücher; Historische Drucke"/>
    <s v="Maier"/>
    <s v="monograph; text"/>
    <s v="PPN745604862"/>
    <s v="PPN559935978"/>
    <s v="http://resolver.staatsbibliothek-berlin.de/SBB0000D71200000000"/>
    <x v="1"/>
    <s v="1911"/>
    <s v="WegehauptDigital"/>
    <s v="Ravensburg"/>
    <s v="https://content.staatsbibliothek-berlin.de/dc/745604862.ocr.zip"/>
    <x v="1"/>
  </r>
  <r>
    <s v="Was ein kleines Mädchen wissen muß"/>
    <s v="Gizycki, P.; Wood-Allen, Mary"/>
    <s v="Kinder- und Jugendbücher; Historische Drucke"/>
    <s v="Witt"/>
    <s v="monograph; text"/>
    <s v="PPN744077451"/>
    <s v="PPN58178104X"/>
    <s v="http://resolver.staatsbibliothek-berlin.de/SBB0000D54000000000"/>
    <x v="1"/>
    <s v="1910"/>
    <s v="WegehauptDigital"/>
    <s v="Berlin"/>
    <s v="https://content.staatsbibliothek-berlin.de/dc/744077451.ocr.zip"/>
    <x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x v="1"/>
    <s v="1891"/>
    <s v="WegehauptDigital"/>
    <s v="Bielefeld [u.a.]"/>
    <s v="https://content.staatsbibliothek-berlin.de/dc/745122655.ocr.zip"/>
    <x v="1"/>
  </r>
  <r>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Pescheck, Christian"/>
    <s v="Historische Drucke; Kinder- und Jugendbücher; Geschichte / Ethnographie / Geographie; VD18 digital"/>
    <s v="Richter"/>
    <s v="monograph; text"/>
    <s v="PPN804980780"/>
    <s v="PPN570386985"/>
    <s v="http://resolver.staatsbibliothek-berlin.de/SBB0001798B00000000"/>
    <x v="1"/>
    <s v="1735"/>
    <s v="VD18 digital; WegehauptDigital"/>
    <s v="Budißin"/>
    <s v="empty"/>
    <x v="0"/>
  </r>
  <r>
    <s v="Taschenbuch der Erfindungen; zur Belehrung und angenehmen Unterhaltung für Kinder"/>
    <m/>
    <s v="Kinder- und Jugendbücher; Historische Drucke; VD18 digital"/>
    <s v="Sommer"/>
    <s v="monograph; text"/>
    <s v="PPN770182984"/>
    <s v="PPN366127772"/>
    <s v="http://resolver.staatsbibliothek-berlin.de/SBB0001035B00000000"/>
    <x v="1"/>
    <s v="1796"/>
    <s v="WegehauptDigital; VD18 digital"/>
    <s v="Leipzig"/>
    <s v="empty"/>
    <x v="0"/>
  </r>
  <r>
    <s v="Kleine Topographie für die Jugend"/>
    <m/>
    <s v="Historische Drucke; Kinder- und Jugendbücher; Geschichte / Ethnographie / Geographie; VD18 digital"/>
    <s v="Stoy"/>
    <s v="monograph; text"/>
    <s v="PPN803524374"/>
    <s v="PPN361955006"/>
    <s v="http://resolver.staatsbibliothek-berlin.de/SBB000178FB00000000"/>
    <x v="1"/>
    <s v="1780"/>
    <s v="VD18 digital; WegehauptDigital"/>
    <s v="Nürnberg"/>
    <s v="empty"/>
    <x v="0"/>
  </r>
  <r>
    <s v="Naturgeschichte für Kinder, von M. Georg Christian Raff, ordentlicher Lehrer der Geschichte und Geographie auf dem Lyceum zu Göttingen. Mit Vierzehn Kupfertafeln"/>
    <s v="Raff, Georg Christian"/>
    <s v="Historische Drucke; Kinder- und Jugendbücher; Naturwissenschaften / Mathematik; VD18 digital"/>
    <s v="Schramm und Balz"/>
    <s v="monograph; text"/>
    <s v="PPN803798660"/>
    <s v="PPN57168338X"/>
    <s v="http://resolver.staatsbibliothek-berlin.de/SBB0001793900000000"/>
    <x v="1"/>
    <s v="1787"/>
    <s v="VD18 digital; WegehauptDigital"/>
    <s v="Tübingen"/>
    <s v="empty"/>
    <x v="0"/>
  </r>
  <r>
    <s v="Werkstätte der Kinder"/>
    <s v="Blasche, Bernhard Heinrich"/>
    <s v="Historische Drucke; Kinder- und Jugendbücher; VD18 digital"/>
    <s v="Perthes"/>
    <s v="volume; text"/>
    <s v="PPN822170183"/>
    <s v="PPN543809692"/>
    <s v="http://resolver.staatsbibliothek-berlin.de/SBB0001998C00010000"/>
    <x v="1"/>
    <s v="1800"/>
    <s v="VD18 digital; WegehauptDigital"/>
    <s v="Gotha"/>
    <s v="empty"/>
    <x v="0"/>
  </r>
  <r>
    <s v="Versuch eines Elementarbuches für Kinder durch Abbildung der merkwürdigsten Dinge und derselben deutschen, lateinischen, französischen und italiänischen Benennungen"/>
    <s v="Seybold, Johann Georg"/>
    <s v="Historische Drucke; Kinder- und Jugendbücher; Sprachen / Literaturen; VD18 digital"/>
    <s v="Raspe"/>
    <s v="monograph; text"/>
    <s v="PPN823352676"/>
    <s v="PPN571722253"/>
    <s v="http://resolver.staatsbibliothek-berlin.de/SBB00019A8400000000"/>
    <x v="4"/>
    <s v="1770"/>
    <s v="VD18 digital; WegehauptDigital"/>
    <s v="Nürnberg"/>
    <s v="empty"/>
    <x v="0"/>
  </r>
  <r>
    <s v="Werkstätte der Kinder; Ein Handbuch für Eltern und Erzieher, zu zweckmäßiger Beschäftigung ihrer Kinder und Zöglinge"/>
    <s v="Blasche, Bernhard Heinrich"/>
    <s v="Historische Drucke; Kinder- und Jugendbücher; VD18 digital"/>
    <s v="Perthes"/>
    <s v="volume; text"/>
    <s v="PPN822172267"/>
    <s v="PPN543809935"/>
    <s v="http://resolver.staatsbibliothek-berlin.de/SBB0001998C00030000"/>
    <x v="1"/>
    <s v="1802"/>
    <s v="WegehauptDigital; VD18 digital"/>
    <s v="Gotha"/>
    <s v="empty"/>
    <x v="0"/>
  </r>
  <r>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Bockshammer, Johann Christian"/>
    <s v="Historische Drucke; Kinder- und Jugendbücher; VD18 digital"/>
    <s v="Wever"/>
    <s v="monograph; text"/>
    <s v="PPN819412740"/>
    <s v="PPN324609795"/>
    <s v="http://resolver.staatsbibliothek-berlin.de/SBB0001944C00000000"/>
    <x v="1"/>
    <s v="1784"/>
    <s v="VD18 digital; WegehauptDigital"/>
    <s v="Berlin"/>
    <s v="empty"/>
    <x v="0"/>
  </r>
  <r>
    <s v="Werkstätte der Kinder; Ein Handbuch für Eltern und Erzieher, zu zweckmäßiger Beschäftigung ihrer Kinder und Zöglinge"/>
    <s v="Blasche, Bernhard Heinrich"/>
    <s v="Historische Drucke; Kinder- und Jugendbücher; VD18 digital"/>
    <s v="Perthes"/>
    <s v="volume; text"/>
    <s v="PPN822171236"/>
    <s v="PPN54380979X"/>
    <s v="http://resolver.staatsbibliothek-berlin.de/SBB0001998C00020000"/>
    <x v="1"/>
    <s v="1801"/>
    <s v="WegehauptDigital; VD18 digital"/>
    <s v="Gotha"/>
    <s v="empty"/>
    <x v="0"/>
  </r>
  <r>
    <s v="Kurzer Inbegriff aller Wissenschaften zum Gebrauch der Kinder von sechs bis zwölf Jahren"/>
    <m/>
    <s v="Historische Drucke; Kinder- und Jugendbücher; VD18 digital"/>
    <s v="Horvath"/>
    <s v="monograph; text"/>
    <s v="PPN823055957"/>
    <s v="PPN560093284"/>
    <s v="http://resolver.staatsbibliothek-berlin.de/SBB00019A4700000000"/>
    <x v="1"/>
    <s v="1782"/>
    <s v="VD18 digital; WegehauptDigital"/>
    <s v="Potsdam"/>
    <s v="empty"/>
    <x v="0"/>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263143"/>
    <s v="http://resolver.staatsbibliothek-berlin.de/SBB00019C3200090000"/>
    <m/>
    <x v="1"/>
    <s v="1805"/>
    <s v="VD18 digital; WegehauptDigital"/>
    <m/>
    <s v="empty"/>
    <x v="0"/>
  </r>
  <r>
    <s v="Werkstätte der Kinder; Ein Handbuch für Eltern und Erzieher, zu zweckmäßiger Beschäftigung ihrer Kinder und Zöglinge"/>
    <s v="Blasche, Bernhard Heinrich"/>
    <s v="Historische Drucke; Kinder- und Jugendbücher; VD18 digital"/>
    <s v="Perthes"/>
    <s v="volume; text"/>
    <s v="PPN822173018"/>
    <s v="PPN766685594"/>
    <s v="http://resolver.staatsbibliothek-berlin.de/SBB0001998C00040000"/>
    <x v="1"/>
    <s v="1802"/>
    <s v="WegehauptDigital; VD18 digital"/>
    <s v="Gotha"/>
    <s v="empty"/>
    <x v="0"/>
  </r>
  <r>
    <s v="Handbuch für Kinder von reiferem Alter; zur Bildung des Verstandes und Herzens"/>
    <m/>
    <s v="Historische Drucke; Kinder- und Jugendbücher; Pädagogik; VD18 digital"/>
    <s v="Monath"/>
    <s v="monograph; text"/>
    <s v="PPN801008034"/>
    <s v="PPN389491497"/>
    <s v="http://resolver.staatsbibliothek-berlin.de/SBB000177E200000000"/>
    <x v="1"/>
    <s v="1776"/>
    <s v="VD18 digital; WegehauptDigital"/>
    <s v="Nürnberg"/>
    <s v="empty"/>
    <x v="0"/>
  </r>
  <r>
    <s v="Zweytes Hundert auserlesener Räthzel; benebst derselben Auflösungen, Erklährungen und nützlichen Moralibus, wie auch einem Anhange auserlesener Merckwürdigkeiten von ausländischen Thieren, Gewächsen, Stauden und andern vermischten Sachen"/>
    <s v="Ludwig, Johann Christoph"/>
    <s v="Kinder- und Jugendbücher; Historische Drucke; VD18 digital"/>
    <s v="Grießbach"/>
    <s v="volume; text"/>
    <s v="PPN770567940"/>
    <s v="PPN429610769"/>
    <s v="http://resolver.staatsbibliothek-berlin.de/SBB00014E6000010000"/>
    <x v="1"/>
    <s v="1748"/>
    <s v="WegehauptDigital; VD18 digital"/>
    <s v="Leipzig; Franckfurt"/>
    <s v="empty"/>
    <x v="0"/>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x v="1"/>
    <s v="1909"/>
    <s v="WegehauptDigital"/>
    <s v="Berlin"/>
    <s v="https://content.staatsbibliothek-berlin.de/dc/745180493.ocr.zip"/>
    <x v="1"/>
  </r>
  <r>
    <s v="Amphibien"/>
    <s v="Bertuch, Friedrich Justin"/>
    <s v="Kinder- und Jugendbücher; Historische Drucke"/>
    <s v="Landes-Industrie-Comptoir"/>
    <s v="volume; text"/>
    <s v="PPN756506727"/>
    <s v="PPN548778418"/>
    <s v="http://resolver.staatsbibliothek-berlin.de/SBB0000EAA900050000"/>
    <x v="1"/>
    <s v="1830"/>
    <s v="WegehauptDigital"/>
    <s v="Weimar"/>
    <s v="empty"/>
    <x v="0"/>
  </r>
  <r>
    <s v="Contenant ce qui regarde les animaux et les plantes"/>
    <s v="Le Bas, Jacques-Philippe; Pluche, Antoine"/>
    <s v="Kinder- und Jugendbücher; Historische Drucke"/>
    <s v="Knapen"/>
    <s v="volume; text"/>
    <s v="PPN768989388"/>
    <s v="PPN571288413"/>
    <s v="http://resolver.staatsbibliothek-berlin.de/SBB0000F7C500010000"/>
    <x v="0"/>
    <s v="1789"/>
    <s v="WegehauptDigital"/>
    <s v="Paris"/>
    <s v="empty"/>
    <x v="0"/>
  </r>
  <r>
    <s v="Enthaltend über 100 durch 12 Bogen Text erläuterte Abbildungen aus der Geschichte, Geographie, Naturgeschichte und andern Merkwürdigkeiten in 12 Heften mit farbigem Umschlag"/>
    <m/>
    <s v="Kinder- und Jugendbücher; Historische Drucke"/>
    <s v="Hellfarth"/>
    <s v="volume; text"/>
    <s v="PPN770506399"/>
    <s v="PPN54922386X"/>
    <s v="http://resolver.staatsbibliothek-berlin.de/SBB000104E200020000"/>
    <x v="1"/>
    <s v="1833"/>
    <s v="WegehauptDigital"/>
    <s v="Gotha"/>
    <s v="empty"/>
    <x v="0"/>
  </r>
  <r>
    <s v="Weihnachtsnüsse oder 500 neue deutsche Sprichwörter"/>
    <s v="Wander, Karl Friedrich Wilhelm"/>
    <s v="Kinder- und Jugendbücher"/>
    <s v="Nesener in Komm."/>
    <s v="volume; text"/>
    <s v="PPN769983766"/>
    <s v="PPN486448517"/>
    <s v="http://resolver.staatsbibliothek-berlin.de/SBB0001026A00010000"/>
    <x v="1"/>
    <s v="1832"/>
    <s v="WegehauptDigital"/>
    <s v="Hirschberg"/>
    <s v="empty"/>
    <x v="0"/>
  </r>
  <r>
    <s v="The Children's encyclopaedia"/>
    <s v="Mee, Arthur"/>
    <s v="Kinder- und Jugendbücher; Historische Drucke"/>
    <s v="Carmelite House"/>
    <s v="volume; text"/>
    <s v="PPN745238335"/>
    <s v="PPN550718656"/>
    <s v="http://resolver.staatsbibliothek-berlin.de/SBB0000D67700030000"/>
    <x v="3"/>
    <s v="1908"/>
    <s v="WegehauptDigital"/>
    <s v="London"/>
    <s v="https://content.staatsbibliothek-berlin.de/dc/745238335.ocr.zip"/>
    <x v="1"/>
  </r>
  <r>
    <s v="John Franklin's Reise nach den Küsten des Polarmeeres in den Jahren 1819-1822"/>
    <s v="Franklin, John"/>
    <s v="Kinder- und Jugendbücher"/>
    <s v="Leske"/>
    <s v="volume; text"/>
    <s v="PPN771042833"/>
    <s v="PPN282366962"/>
    <s v="http://resolver.staatsbibliothek-berlin.de/SBB00010A8D00010000"/>
    <x v="1"/>
    <s v="1830"/>
    <s v="WegehauptDigital"/>
    <s v="Leipzig [u.a.]"/>
    <s v="empty"/>
    <x v="0"/>
  </r>
  <r>
    <s v="Rundschau auf den Gebieten der Physik, Chemie, Astronomie und Naturgeschichte"/>
    <s v="Reichenbach, A."/>
    <s v="Kinder- und Jugendbücher"/>
    <s v="Spamer"/>
    <s v="volume; text"/>
    <s v="PPN741112043"/>
    <s v="PPN571774288"/>
    <s v="http://resolver.staatsbibliothek-berlin.de/SBB0000CF0300010000"/>
    <x v="1"/>
    <s v="1885"/>
    <s v="WegehauptDigital"/>
    <s v="Leipzig"/>
    <s v="https://content.staatsbibliothek-berlin.de/dc/741112043.ocr.zip"/>
    <x v="1"/>
  </r>
  <r>
    <s v="Die Welt in Bildern"/>
    <s v="Baumeister, Joseph Anton Ignaz; Assner, Franz; Lachenbauer, J.; Mansfeld, Johann; Eberspach, Johann Matthias; Sollerer, J."/>
    <s v="Kinder- und Jugendbücher"/>
    <s v="Baumeister"/>
    <s v="volume; text"/>
    <s v="PPN771232837"/>
    <s v="PPN771159404"/>
    <s v="http://resolver.staatsbibliothek-berlin.de/SBB00010DC900010000"/>
    <x v="1"/>
    <s v="1788"/>
    <s v="WegehauptDigital"/>
    <s v="Wien"/>
    <s v="empty"/>
    <x v="0"/>
  </r>
  <r>
    <s v="Zum Gebrauch einiger Classen des Königl. Joachimsthalischen Gymnasium"/>
    <s v="Sulzer, Johann Georg"/>
    <s v="Kinder- und Jugendbücher"/>
    <s v="Nicolai"/>
    <s v="volume; text"/>
    <s v="PPN770490190"/>
    <s v="PPN268926298"/>
    <s v="http://resolver.staatsbibliothek-berlin.de/SBB000104D000020000"/>
    <x v="1"/>
    <s v="1817"/>
    <s v="WegehauptDigital"/>
    <s v="Berlin"/>
    <s v="empty"/>
    <x v="0"/>
  </r>
  <r>
    <s v="Die vierfüßigen Thiere; mit 64 Abbildungen in Kupfern"/>
    <m/>
    <s v="Kinder- und Jugendbücher"/>
    <s v="Zehe"/>
    <s v="volume; text"/>
    <s v="PPN770442501"/>
    <s v="PPN322267358"/>
    <s v="http://resolver.staatsbibliothek-berlin.de/SBB0001048000010000"/>
    <x v="1"/>
    <s v="1789"/>
    <s v="WegehauptDigital"/>
    <s v="Nürnberg"/>
    <s v="empty"/>
    <x v="0"/>
  </r>
  <r>
    <s v="Käfer"/>
    <m/>
    <s v="Kinder- und Jugendbücher"/>
    <m/>
    <s v="volume; text"/>
    <s v="PPN744755018"/>
    <s v="PPN548018596"/>
    <s v="http://resolver.staatsbibliothek-berlin.de/SBB0000D56A00040000"/>
    <x v="1"/>
    <s v="1870"/>
    <s v="WegehauptDigital"/>
    <s v="[S.l.]"/>
    <s v="https://content.staatsbibliothek-berlin.de/dc/744755018.ocr.zip"/>
    <x v="1"/>
  </r>
  <r>
    <s v="Le voyageur de la jeunesse dans les quatre paries du monde"/>
    <s v="Blanchard, Pierre"/>
    <s v="Kinder- und Jugendbücher"/>
    <s v="Le Prieur"/>
    <s v="volume; text"/>
    <s v="PPN781858623"/>
    <s v="PPN549301666"/>
    <s v="http://resolver.staatsbibliothek-berlin.de/SBB0001568200030000"/>
    <x v="1"/>
    <s v="1804"/>
    <s v="WegehauptDigital"/>
    <s v="A Paris"/>
    <s v="empty"/>
    <x v="0"/>
  </r>
  <r>
    <s v="Bilder-Akademie für die Jugend"/>
    <s v="Stoy, Johann Sigmund; Chodowiecki, Daniel; Schellenberg, Johann Ulrich; Penzel, Johann Georg; Schleuen, ...; Glaßbach, ..."/>
    <s v="Kinder- und Jugendbücher; Historische Drucke"/>
    <m/>
    <s v="volume; text"/>
    <s v="PPN822018594"/>
    <s v="PPN162863721"/>
    <s v="http://resolver.staatsbibliothek-berlin.de/SBB0001989C00010000"/>
    <x v="1"/>
    <s v="1784"/>
    <s v="WegehauptDigital"/>
    <s v="Nürnberg"/>
    <s v="empty"/>
    <x v="0"/>
  </r>
  <r>
    <s v="[Saeugethiere und Voegel]"/>
    <s v="Berger, Ferdinand; Study, ...; Wilmsen, Friedrich Philipp"/>
    <s v="Kinder- und Jugendbücher; Historische Drucke"/>
    <s v="Amelang"/>
    <s v="volume; text"/>
    <s v="PPN751415723"/>
    <s v="PPN487593227"/>
    <s v="http://resolver.staatsbibliothek-berlin.de/SBB0000E58800010000"/>
    <x v="1"/>
    <s v="1831"/>
    <s v="WegehauptDigital"/>
    <s v="Berlin"/>
    <s v="empty"/>
    <x v="0"/>
  </r>
  <r>
    <s v="Die Vögel und das Feder-Vieh; mit 81 Abbildungen in Kupfern]"/>
    <m/>
    <s v="Kinder- und Jugendbücher"/>
    <s v="Zehe"/>
    <s v="volume; text"/>
    <s v="PPN770443869"/>
    <s v="PPN322269717"/>
    <s v="http://resolver.staatsbibliothek-berlin.de/SBB0001048000020000"/>
    <x v="1"/>
    <s v="1790"/>
    <s v="WegehauptDigital"/>
    <s v="Nürnberg"/>
    <s v="empty"/>
    <x v="0"/>
  </r>
  <r>
    <s v="Deutschland, Italien, Griechenland, (die europäische Türkei, das Königreich Griechenland) und die Ionischen Inseln"/>
    <s v="Blanc, Ludwig Gottfried"/>
    <s v="Kinder- und Jugendbücher"/>
    <s v="Schwetschke"/>
    <s v="volume; text"/>
    <s v="PPN770882501"/>
    <s v="PPN246593660"/>
    <s v="http://resolver.staatsbibliothek-berlin.de/SBB000106B100010000"/>
    <x v="1"/>
    <s v="1834"/>
    <s v="WegehauptDigital"/>
    <s v="Halle"/>
    <s v="empty"/>
    <x v="0"/>
  </r>
  <r>
    <s v="Le voyageur de la jeunesse dans les quatre paries du monde"/>
    <s v="Blanchard, Pierre"/>
    <s v="Kinder- und Jugendbücher"/>
    <s v="Le Prieur"/>
    <s v="volume; text"/>
    <s v="PPN781850630"/>
    <s v="PPN54930147X"/>
    <s v="http://resolver.staatsbibliothek-berlin.de/SBB0001568200010000"/>
    <x v="0"/>
    <s v="1804"/>
    <s v="WegehauptDigital"/>
    <s v="A Paris"/>
    <s v="empty"/>
    <x v="0"/>
  </r>
  <r>
    <s v="Le voyageur de la jeunesse dans les quatre paries du monde"/>
    <s v="Blanchard, Pierre"/>
    <s v="Kinder- und Jugendbücher"/>
    <s v="Le Prieur"/>
    <s v="volume; text"/>
    <s v="PPN781878357"/>
    <s v="PPN549301909"/>
    <s v="http://resolver.staatsbibliothek-berlin.de/SBB0001568200060000"/>
    <x v="0"/>
    <s v="1804"/>
    <s v="WegehauptDigital"/>
    <s v="A Paris"/>
    <s v="empty"/>
    <x v="0"/>
  </r>
  <r>
    <s v="Les jeunes naturalistes"/>
    <s v="Ulliac-Trémadeure, Sophie"/>
    <s v="Kinder- und Jugendbücher; Historische Drucke"/>
    <s v="Didier"/>
    <s v="volume; text"/>
    <s v="PPN740864394"/>
    <s v="PPN578382210"/>
    <s v="http://resolver.staatsbibliothek-berlin.de/SBB0000CEB600020000"/>
    <x v="0"/>
    <s v="1869"/>
    <s v="WegehauptDigital"/>
    <s v="Paris"/>
    <s v="https://content.staatsbibliothek-berlin.de/dc/740864394.ocr.zip"/>
    <x v="1"/>
  </r>
  <r>
    <s v="Naturgeschichte des Pflanzenreichs nach dem Linné'schen System; 54 fein kolorierte Doppelfoliotafeln mit über 650 naturgetreuen Abbildungen und 93 [vielm. 77] Seiten erläuterndem Texte"/>
    <s v="Willkomm, Moritz; Schubert, Gotthilf Heinrich"/>
    <s v="Kinder- und Jugendbücher"/>
    <s v="Schreiber"/>
    <s v="volume; text"/>
    <s v="PPN742403793"/>
    <s v="PPN148838553"/>
    <s v="http://resolver.staatsbibliothek-berlin.de/SBB0000CFF500030000"/>
    <x v="1"/>
    <s v="1887"/>
    <s v="WegehauptDigital"/>
    <s v="Eßlingen bei Stuttgart"/>
    <s v="https://content.staatsbibliothek-berlin.de/dc/742403793.ocr.zip"/>
    <x v="1"/>
  </r>
  <r>
    <s v="Tableaux descriptifs et intéressants sur l'astronomie, la météorologie, la géologie, l'histoire naturelle et l'anthropologie suivis de récits sur la vie des héros de la paix et de la guerre"/>
    <s v="Brandon, Charles"/>
    <s v="Kinder- und Jugendbücher"/>
    <s v="Spamer"/>
    <s v="volume; text"/>
    <s v="PPN746203314"/>
    <s v="PPN549813926"/>
    <s v="http://resolver.staatsbibliothek-berlin.de/SBB0000D17200020000"/>
    <x v="0"/>
    <s v="1885"/>
    <s v="WegehauptDigital"/>
    <s v="Berlin; Leipzig"/>
    <s v="https://content.staatsbibliothek-berlin.de/dc/746203314.ocr.zip"/>
    <x v="1"/>
  </r>
  <r>
    <s v="Bilder-Akademie für die Jugend"/>
    <s v="Chodowiecki, Daniel; Schellenberg, Johann Ulrich; Penzel, Johann Georg; Schleuen, ...; Glaßbach, ..."/>
    <s v="Kinder- und Jugendbücher; Historische Drucke"/>
    <m/>
    <s v="volume; text"/>
    <s v="PPN82202893X"/>
    <s v="PPN403596696"/>
    <s v="http://resolver.staatsbibliothek-berlin.de/SBB0001989C00020000"/>
    <x v="15"/>
    <s v="1700"/>
    <s v="WegehauptDigital"/>
    <m/>
    <s v="empty"/>
    <x v="0"/>
  </r>
  <r>
    <s v="Die Welt in Bildern"/>
    <s v="Baumeister, Joseph Anton Ignaz; Assner, Franz; Lachenbauer, J.; Mansfeld, Johann; Eberspach, Johann Matthias; Sollerer, J."/>
    <s v="Kinder- und Jugendbücher"/>
    <s v="Baumeister"/>
    <s v="volume; text"/>
    <s v="PPN771235747"/>
    <s v="PPN771234961"/>
    <s v="http://resolver.staatsbibliothek-berlin.de/SBB00010DC900020000"/>
    <x v="1"/>
    <s v="1788"/>
    <s v="WegehauptDigital"/>
    <s v="Wien"/>
    <s v="empty"/>
    <x v="0"/>
  </r>
  <r>
    <s v="Le voyageur de la jeunesse dans les quatre paries du monde"/>
    <s v="Blanchard, Pierre"/>
    <s v="Kinder- und Jugendbücher"/>
    <s v="Le Prieur"/>
    <s v="volume; text"/>
    <s v="PPN781867428"/>
    <s v="PPN549301844"/>
    <s v="http://resolver.staatsbibliothek-berlin.de/SBB0001568200050000"/>
    <x v="0"/>
    <s v="1804"/>
    <s v="WegehauptDigital"/>
    <s v="A Paris"/>
    <s v="empty"/>
    <x v="0"/>
  </r>
  <r>
    <s v="Russisches Reich, Krakau, Asien, Australien, Afrika, Amerika; nebst einem vollständigen Register über alle drei Theile"/>
    <s v="Blanc, Ludwig Gottfried"/>
    <s v="Kinder- und Jugendbücher"/>
    <s v="Schwetschke"/>
    <s v="volume; text"/>
    <s v="PPN770883192"/>
    <s v="PPN246593679"/>
    <s v="http://resolver.staatsbibliothek-berlin.de/SBB000106B100020000"/>
    <x v="1"/>
    <s v="1834"/>
    <s v="WegehauptDigital"/>
    <s v="Halle"/>
    <s v="empty"/>
    <x v="0"/>
  </r>
  <r>
    <s v="Raupen"/>
    <m/>
    <s v="Kinder- und Jugendbücher"/>
    <m/>
    <s v="volume; text"/>
    <s v="PPN744851939"/>
    <s v="PPN548018626"/>
    <s v="http://resolver.staatsbibliothek-berlin.de/SBB0000D56A00050000"/>
    <x v="1"/>
    <s v="1870"/>
    <s v="WegehauptDigital"/>
    <s v="[S.l.]"/>
    <s v="https://content.staatsbibliothek-berlin.de/dc/744851939.ocr.zip"/>
    <x v="1"/>
  </r>
  <r>
    <s v="Insecten"/>
    <s v="Bertuch, Friedrich Justin"/>
    <s v="Kinder- und Jugendbücher; Historische Drucke"/>
    <s v="Landes-Industrie-Comptoir"/>
    <s v="volume; text"/>
    <s v="PPN756506506"/>
    <s v="PPN548778183"/>
    <s v="http://resolver.staatsbibliothek-berlin.de/SBB0000EAA900040000"/>
    <x v="1"/>
    <s v="1830"/>
    <s v="WegehauptDigital"/>
    <s v="Weimar"/>
    <s v="empty"/>
    <x v="0"/>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x v="1"/>
    <s v="1889"/>
    <s v="WegehauptDigital"/>
    <s v="Eßlingen bei Stuttgart"/>
    <s v="https://content.staatsbibliothek-berlin.de/dc/741362864.ocr.zip"/>
    <x v="1"/>
  </r>
  <r>
    <s v="Werke der Allmacht oder Wunder der Natur"/>
    <s v="Scholz, Franz Paul"/>
    <s v="Kinder- und Jugendbücher"/>
    <s v="Graß &amp; Barth"/>
    <s v="volume; text"/>
    <s v="PPN77054875X"/>
    <s v="PPN478607059"/>
    <s v="http://resolver.staatsbibliothek-berlin.de/SBB0001052E00020000"/>
    <x v="1"/>
    <s v="1826"/>
    <s v="WegehauptDigital"/>
    <s v="Breslau"/>
    <s v="empty"/>
    <x v="0"/>
  </r>
  <r>
    <s v="Vivant Denon's Reise nach Aegypten; für die Jugend"/>
    <s v="Ramberg, Johann Heinrich; Matthaei, F. A. L."/>
    <s v="Kinder- und Jugendbücher"/>
    <s v="Hahn"/>
    <s v="volume; text"/>
    <s v="PPN771001703"/>
    <s v="PPN57173667X"/>
    <s v="http://resolver.staatsbibliothek-berlin.de/SBB00010A4E00010000"/>
    <x v="1"/>
    <s v="1810"/>
    <s v="WegehauptDigital"/>
    <s v="Hannover"/>
    <s v="empty"/>
    <x v="0"/>
  </r>
  <r>
    <s v="Illustrierte Mineralogie; 24 Tafeln mit 490 kolorierten Abbildungen nebst erläuterndem Text zum Anschauungs-Unterricht für die Jugend in Schulen und Familien"/>
    <s v="Kenngott, A."/>
    <s v="Kinder- und Jugendbücher"/>
    <s v="Schreiber"/>
    <s v="volume; text"/>
    <s v="PPN742424898"/>
    <s v="PPN194886026"/>
    <s v="http://resolver.staatsbibliothek-berlin.de/SBB0000CFF500050000"/>
    <x v="1"/>
    <s v="1888"/>
    <s v="WegehauptDigital"/>
    <s v="Eßlingen [u.a.]"/>
    <s v="https://content.staatsbibliothek-berlin.de/dc/742424898.ocr.zip"/>
    <x v="1"/>
  </r>
  <r>
    <s v="Fische"/>
    <m/>
    <s v="Kinder- und Jugendbücher"/>
    <m/>
    <s v="volume; text"/>
    <s v="PPN744753252"/>
    <s v="PPN548018502"/>
    <s v="http://resolver.staatsbibliothek-berlin.de/SBB0000D56A00020000"/>
    <x v="1"/>
    <s v="1870"/>
    <s v="WegehauptDigital"/>
    <s v="[S.l.]"/>
    <s v="https://content.staatsbibliothek-berlin.de/dc/744753252.ocr.zip"/>
    <x v="1"/>
  </r>
  <r>
    <s v="Stoff zu Unterhaltungen über Gedike's lateinisches Lesebuch; für Lehrer und Lernende"/>
    <s v="Hoepfner, Adolf Friedrich"/>
    <s v="Kinder- und Jugendbücher; Historische Drucke"/>
    <s v="Keyser"/>
    <s v="volume; text"/>
    <s v="PPN757233473"/>
    <s v="PPN55961294X"/>
    <s v="http://resolver.staatsbibliothek-berlin.de/SBB0000ED4300010000"/>
    <x v="1"/>
    <s v="1800"/>
    <s v="WegehauptDigital"/>
    <s v="Erfurt"/>
    <s v="empty"/>
    <x v="0"/>
  </r>
  <r>
    <s v="The Children's encyclopædia"/>
    <s v="Mee, Arthur"/>
    <s v="Kinder- und Jugendbücher; Historische Drucke"/>
    <s v="Carmelite House"/>
    <s v="volume; text"/>
    <s v="PPN745242189"/>
    <s v="PPN550718990"/>
    <s v="http://resolver.staatsbibliothek-berlin.de/SBB0000D67700090000"/>
    <x v="3"/>
    <s v="1908"/>
    <s v="WegehauptDigital"/>
    <s v="London"/>
    <s v="https://content.staatsbibliothek-berlin.de/dc/745242189.ocr.zip"/>
    <x v="1"/>
  </r>
  <r>
    <s v="Naturgeschichte der Amphibien, Fische, Weich- und Schalenthiere, Insekten, Würmer und Strahlenthiere; mit 342 colorirten Abb. auf 30 Taf. ; zum Anschauungs-Unterricht für die Jugend in Schulen und Familien"/>
    <s v="Schubert, Gotthilf Heinrich"/>
    <s v="Kinder- und Jugendbücher"/>
    <s v="Schreiber"/>
    <s v="volume; text"/>
    <s v="PPN742382451"/>
    <s v="PPN721438318"/>
    <s v="http://resolver.staatsbibliothek-berlin.de/SBB0000CFF500020000"/>
    <x v="1"/>
    <s v="1876"/>
    <s v="WegehauptDigital"/>
    <s v="Eßlingen"/>
    <s v="https://content.staatsbibliothek-berlin.de/dc/742382451.ocr.zip"/>
    <x v="1"/>
  </r>
  <r>
    <s v="Of hydrostatics"/>
    <s v="Joyce, Jeremiah"/>
    <s v="Kinder- und Jugendbücher; Historische Drucke"/>
    <s v="Johnson"/>
    <s v="volume; text"/>
    <s v="PPN746627653"/>
    <s v="PPN560122616"/>
    <s v="http://resolver.staatsbibliothek-berlin.de/SBB0000DB7400010000"/>
    <x v="3"/>
    <s v="1809"/>
    <s v="WegehauptDigital"/>
    <s v="London"/>
    <s v="empty"/>
    <x v="0"/>
  </r>
  <r>
    <s v="In den Werkstätten"/>
    <s v="Dressel, August"/>
    <s v="Kinder- und Jugendbücher; Historische Drucke"/>
    <s v="Spamer"/>
    <s v="volume; text"/>
    <s v="PPN744074894"/>
    <s v="PPN281974616"/>
    <s v="http://resolver.staatsbibliothek-berlin.de/SBB0000D51B00030000"/>
    <x v="1"/>
    <s v="1902"/>
    <s v="WegehauptDigital"/>
    <s v="Leipzig"/>
    <s v="https://content.staatsbibliothek-berlin.de/dc/744074894.ocr.zip"/>
    <x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x v="1"/>
    <s v="1856"/>
    <s v="WegehauptDigital"/>
    <s v="Leipzig"/>
    <s v="https://content.staatsbibliothek-berlin.de/dc/769050549.ocr.zip"/>
    <x v="1"/>
  </r>
  <r>
    <s v="Naturgeschichte der Vögel; mit 195 kolorierten Abb. auf 30 Tafeln nebst erläuterndem Texte und 46 Textill., worunter 32 kolor. Abb. von Vogeleiern ; zum Anschauungs-Unterricht für die Jugend in Schulen und Familien"/>
    <s v="Schubert, Gotthilf Heinrich"/>
    <s v="Kinder- und Jugendbücher"/>
    <s v="Schreiber"/>
    <s v="volume; text"/>
    <s v="PPN742391566"/>
    <s v="PPN34582766X"/>
    <s v="http://resolver.staatsbibliothek-berlin.de/SBB0000D10500000000"/>
    <x v="1"/>
    <s v="1886"/>
    <s v="WegehauptDigital"/>
    <s v="Eßlingen [u.a.]"/>
    <s v="https://content.staatsbibliothek-berlin.de/dc/742391566.ocr.zip"/>
    <x v="1"/>
  </r>
  <r>
    <s v="Der Käfer, sein Fang und seine Aufbewahrung ... etc. etc."/>
    <s v="Lindau, Carl; Zinck, A."/>
    <s v="Kinder- und Jugendbücher"/>
    <s v="Bartholomäus"/>
    <s v="volume; text"/>
    <s v="PPN745442625"/>
    <s v="PPN419356649"/>
    <s v="http://resolver.staatsbibliothek-berlin.de/SBB0000D6B400010000"/>
    <x v="1"/>
    <s v="1881"/>
    <s v="WegehauptDigital"/>
    <s v="Erfurt"/>
    <s v="https://content.staatsbibliothek-berlin.de/dc/745442625.ocr.zip"/>
    <x v="1"/>
  </r>
  <r>
    <s v="Zum Gebrauch einiger Klassen des Königl. Joachimsthalischen Gymnasiums"/>
    <s v="Sulzer, Johann Georg"/>
    <s v="Kinder- und Jugendbücher"/>
    <s v="Nicolai"/>
    <s v="volume; text"/>
    <s v="PPN770492207"/>
    <s v="PPN268926344"/>
    <s v="http://resolver.staatsbibliothek-berlin.de/SBB000104D000030000"/>
    <x v="1"/>
    <s v="1816"/>
    <s v="WegehauptDigital"/>
    <s v="Berlin"/>
    <s v="empty"/>
    <x v="0"/>
  </r>
  <r>
    <s v="Of optics and magnetism"/>
    <s v="Joyce, Jeremiah"/>
    <s v="Kinder- und Jugendbücher; Historische Drucke"/>
    <s v="Johnson"/>
    <s v="volume; text"/>
    <s v="PPN746629842"/>
    <s v="PPN560122780"/>
    <s v="http://resolver.staatsbibliothek-berlin.de/SBB0000DB7400030000"/>
    <x v="3"/>
    <s v="1809"/>
    <s v="WegehauptDigital"/>
    <s v="London"/>
    <s v="empty"/>
    <x v="0"/>
  </r>
  <r>
    <s v="Ur däggande djurens lif"/>
    <s v="Herbst, Hermann"/>
    <s v="Kinder- und Jugendbücher; Historische Drucke"/>
    <s v="Flodin"/>
    <s v="volume; text"/>
    <s v="PPN751312576"/>
    <s v="PPN55934631X"/>
    <s v="http://resolver.staatsbibliothek-berlin.de/SBB0000E53600030000"/>
    <x v="16"/>
    <s v="1860"/>
    <s v="WegehauptDigital"/>
    <s v="Stockolm"/>
    <s v="https://content.staatsbibliothek-berlin.de/dc/751312576.ocr.zip"/>
    <x v="1"/>
  </r>
  <r>
    <s v="Die Welt in Bildern"/>
    <s v="Baumeister, Joseph Anton Ignaz; Sollerer, J.; Mansfeld, N."/>
    <s v="Kinder- und Jugendbücher"/>
    <s v="Baumeister"/>
    <s v="volume; text"/>
    <s v="PPN771240600"/>
    <s v="PPN373743548"/>
    <s v="http://resolver.staatsbibliothek-berlin.de/SBB00010DC900030000"/>
    <x v="1"/>
    <s v="1789"/>
    <s v="WegehauptDigital"/>
    <s v="Wien"/>
    <s v="empty"/>
    <x v="0"/>
  </r>
  <r>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Schubert, G. H."/>
    <s v="Kinder- und Jugendbücher"/>
    <s v="Schreiber"/>
    <s v="volume; text"/>
    <s v="PPN74242961X"/>
    <s v="PPN568838637"/>
    <s v="http://resolver.staatsbibliothek-berlin.de/SBB0000D15F00000000"/>
    <x v="1"/>
    <s v="1887"/>
    <s v="WegehauptDigital"/>
    <s v="Eßlingen bei Stuttgart"/>
    <s v="https://content.staatsbibliothek-berlin.de/dc/74242961X.ocr.zip"/>
    <x v="1"/>
  </r>
  <r>
    <s v="Vögel"/>
    <m/>
    <s v="Kinder- und Jugendbücher"/>
    <m/>
    <s v="volume; text"/>
    <s v="PPN744752388"/>
    <s v="PPN54801843X"/>
    <s v="http://resolver.staatsbibliothek-berlin.de/SBB0000D56A00010000"/>
    <x v="1"/>
    <s v="1870"/>
    <s v="WegehauptDigital"/>
    <s v="[S.l.]"/>
    <s v="https://content.staatsbibliothek-berlin.de/dc/744752388.ocr.zip"/>
    <x v="1"/>
  </r>
  <r>
    <s v="The Children's encyclopædia"/>
    <s v="Mee, Arthur"/>
    <s v="Kinder- und Jugendbücher; Historische Drucke"/>
    <s v="Carmelite House"/>
    <s v="volume; text"/>
    <s v="PPN745241239"/>
    <s v="PPN550718931"/>
    <s v="http://resolver.staatsbibliothek-berlin.de/SBB0000D67700080000"/>
    <x v="3"/>
    <s v="1908"/>
    <s v="WegehauptDigital"/>
    <s v="London"/>
    <s v="https://content.staatsbibliothek-berlin.de/dc/745241239.ocr.zip"/>
    <x v="1"/>
  </r>
  <r>
    <s v="Zum Gebrauch der letzten Classe des Königl. Joachimsthalischen Gymnasiums"/>
    <s v="Sulzer, Johann Georg"/>
    <s v="Kinder- und Jugendbücher"/>
    <s v="Nicolai"/>
    <s v="volume; text"/>
    <s v="PPN770489818"/>
    <s v="PPN268926182"/>
    <s v="http://resolver.staatsbibliothek-berlin.de/SBB000104D000010000"/>
    <x v="1"/>
    <s v="1799"/>
    <s v="WegehauptDigital"/>
    <s v="Berlin [u.a.]"/>
    <s v="empty"/>
    <x v="0"/>
  </r>
  <r>
    <s v="Des Freiherrn Alexander von Humboldt und Aimé Bonpland Reise in die Aequinoctial-Gegenden des neuen Continents"/>
    <s v="Wimmer, Gottlieb August"/>
    <s v="Kinder- und Jugendbücher; Historische Drucke"/>
    <s v="Gerold"/>
    <s v="volume; text"/>
    <s v="PPN770796567"/>
    <s v="PPN327415428"/>
    <s v="http://resolver.staatsbibliothek-berlin.de/SBB0001069B00020000"/>
    <x v="1"/>
    <s v="1844"/>
    <s v="WegehauptDigital"/>
    <s v="Wien"/>
    <s v="empty"/>
    <x v="0"/>
  </r>
  <r>
    <s v="The Children's encyclopaedia"/>
    <s v="Mee, Arthur"/>
    <s v="Kinder- und Jugendbücher; Historische Drucke"/>
    <s v="Carmelite House"/>
    <s v="volume; text"/>
    <s v="PPN745237185"/>
    <s v="PPN550718532"/>
    <s v="http://resolver.staatsbibliothek-berlin.de/SBB0000D67700020000"/>
    <x v="3"/>
    <s v="1908"/>
    <s v="WegehauptDigital"/>
    <s v="London"/>
    <s v="https://content.staatsbibliothek-berlin.de/dc/745237185.ocr.zip"/>
    <x v="1"/>
  </r>
  <r>
    <s v="Beiträge zur angenehmen und nützlichen Beschäftigung für Knaben"/>
    <s v="Montfort, A. G."/>
    <s v="Kinder- und Jugendbücher; Historische Drucke"/>
    <s v="Jansen"/>
    <s v="volume; text"/>
    <s v="PPN767228685"/>
    <s v="PPN523570554"/>
    <s v="http://resolver.staatsbibliothek-berlin.de/SBB0000F32C00030000"/>
    <x v="1"/>
    <s v="1856"/>
    <s v="WegehauptDigital"/>
    <s v="Weimar"/>
    <s v="https://content.staatsbibliothek-berlin.de/dc/767228685.ocr.zip"/>
    <x v="1"/>
  </r>
  <r>
    <s v="Gallerie der Welt, in einer bildlichen und beschreibenden Darstellung von merkwürdigen Ländern; von Völkern nach ihrem körperlichen, geistigen und bürgerlichen Zustande ..."/>
    <m/>
    <s v="Kinder- und Jugendbücher; Historische Drucke"/>
    <s v="Oehmigke"/>
    <s v="volume; text"/>
    <s v="PPN770466370"/>
    <s v="PPN443924651"/>
    <s v="http://resolver.staatsbibliothek-berlin.de/SBB000104A800010000"/>
    <x v="1"/>
    <s v="1805"/>
    <s v="WegehauptDigital"/>
    <s v="Berlin"/>
    <s v="empty"/>
    <x v="0"/>
  </r>
  <r>
    <s v="John Franklin's Reise nach den Küsten des Polarmeeres in den Jahren 1819-1822"/>
    <s v="Franklin, John"/>
    <s v="Kinder- und Jugendbücher"/>
    <s v="Leske"/>
    <s v="volume; text"/>
    <s v="PPN771044917"/>
    <s v="PPN282366954"/>
    <s v="http://resolver.staatsbibliothek-berlin.de/SBB00010A8D00020000"/>
    <x v="1"/>
    <s v="1830"/>
    <s v="WegehauptDigital"/>
    <s v="Leipzig [u.a.]"/>
    <s v="empty"/>
    <x v="0"/>
  </r>
  <r>
    <s v="In den Werkstätten"/>
    <s v="Roth, Richard"/>
    <s v="Kinder- und Jugendbücher; Historische Drucke"/>
    <s v="Spamer"/>
    <s v="volume; text"/>
    <s v="PPN744053595"/>
    <s v="PPN527555800"/>
    <s v="http://resolver.staatsbibliothek-berlin.de/SBB0000D51B00010000"/>
    <x v="1"/>
    <s v="1894"/>
    <s v="WegehauptDigital"/>
    <s v="Leipzig"/>
    <s v="https://content.staatsbibliothek-berlin.de/dc/744053595.ocr.zip"/>
    <x v="1"/>
  </r>
  <r>
    <s v="Räthselschatz"/>
    <s v="Bittkow, Theophil"/>
    <s v="Kinder- und Jugendbücher; Historische Drucke"/>
    <s v="Bittkow; Striese &amp; Comp."/>
    <s v="volume; text"/>
    <s v="PPN767127765"/>
    <s v="PPN548039054"/>
    <s v="http://resolver.staatsbibliothek-berlin.de/SBB0000F2A700030000"/>
    <x v="1"/>
    <s v="1853"/>
    <s v="WegehauptDigital"/>
    <s v="Berlin; Berlin"/>
    <s v="https://content.staatsbibliothek-berlin.de/dc/767127765.ocr.zip"/>
    <x v="1"/>
  </r>
  <r>
    <s v="Gartenbau ; Weinbau ; mit 25 illuminierten Kupfertafeln"/>
    <s v="Fritzsche, Johann Gottlieb"/>
    <s v="Kinder- und Jugendbücher"/>
    <s v="Gerlach"/>
    <s v="volume; text"/>
    <s v="PPN769892507"/>
    <s v="PPN587945125"/>
    <s v="http://resolver.staatsbibliothek-berlin.de/SBB0001020000020000"/>
    <x v="1"/>
    <s v="1804"/>
    <s v="WegehauptDigital"/>
    <s v="Dresden"/>
    <s v="empty"/>
    <x v="0"/>
  </r>
  <r>
    <s v="Die allgemeine Einleitung, die Pyrenäische Halbinsel, Frankreich, das Britische Reich, die Niederlande, die Schweiz und die Skandinavischen Reiche"/>
    <s v="Sturm, G.; Blanc, Ludwig Gottfried"/>
    <s v="Kinder- und Jugendbücher"/>
    <s v="Schwetschke"/>
    <s v="volume; text"/>
    <s v="PPN770804799"/>
    <s v="PPN246593652"/>
    <s v="http://resolver.staatsbibliothek-berlin.de/SBB000106B900000000"/>
    <x v="1"/>
    <s v="1833"/>
    <s v="WegehauptDigital"/>
    <s v="Halle"/>
    <s v="empty"/>
    <x v="0"/>
  </r>
  <r>
    <s v="Würmer"/>
    <s v="Bertuch, Friedrich Justin"/>
    <s v="Kinder- und Jugendbücher; Historische Drucke"/>
    <s v="Landes-Industrie-Comptoir"/>
    <s v="volume; text"/>
    <s v="PPN756507022"/>
    <s v="PPN548778612"/>
    <s v="http://resolver.staatsbibliothek-berlin.de/SBB0000EAA900060000"/>
    <x v="1"/>
    <s v="1830"/>
    <s v="WegehauptDigital"/>
    <s v="Weimar"/>
    <s v="empty"/>
    <x v="0"/>
  </r>
  <r>
    <s v="Les jeunes naturalistes"/>
    <s v="Ulliac-Trémadeure, Sophie"/>
    <s v="Kinder- und Jugendbücher; Historische Drucke"/>
    <s v="Didier"/>
    <s v="volume; text"/>
    <s v="PPN740864807"/>
    <s v="PPN578382237"/>
    <s v="http://resolver.staatsbibliothek-berlin.de/SBB0000CEB600010000"/>
    <x v="0"/>
    <s v="1869"/>
    <s v="WegehauptDigital"/>
    <s v="Paris"/>
    <s v="https://content.staatsbibliothek-berlin.de/dc/740864807.ocr.zip"/>
    <x v="1"/>
  </r>
  <r>
    <s v="The Children's encyclopaedia"/>
    <s v="Mee, Arthur"/>
    <s v="Kinder- und Jugendbücher; Historische Drucke"/>
    <s v="Carmelite House"/>
    <s v="volume; text"/>
    <s v="PPN745239293"/>
    <s v="PPN550718842"/>
    <s v="http://resolver.staatsbibliothek-berlin.de/SBB0000D67700050000"/>
    <x v="3"/>
    <s v="1908"/>
    <s v="WegehauptDigital"/>
    <s v="London"/>
    <s v="https://content.staatsbibliothek-berlin.de/dc/745239293.ocr.zip"/>
    <x v="1"/>
  </r>
  <r>
    <s v="Naturgeschichte der Amphibien, Fische, Weich- und Schalenthiere, Insekten, Würmer und Strahlenthiere; mit 342 colorirten Abbildungen auf 30 Tafeln ; zum Anschauungsunterricht für die Jugend in Schulen und Familien"/>
    <s v="Schubert, Gotthilf Heinrich"/>
    <s v="Kinder- und Jugendbücher"/>
    <s v="Schreiber"/>
    <s v="volume; text"/>
    <s v="PPN744071119"/>
    <s v="PPN721272932"/>
    <s v="http://resolver.staatsbibliothek-berlin.de/SBB0000CFF5000B0000"/>
    <x v="1"/>
    <s v="1878"/>
    <s v="WegehauptDigital"/>
    <s v="Eßlingen"/>
    <s v="https://content.staatsbibliothek-berlin.de/dc/744071119.ocr.zip"/>
    <x v="1"/>
  </r>
  <r>
    <s v="Geologie und Paläontologie; 18 Taf. mit 193 kolorierten Abbildungen und 6 geologischen Landschaftsbildern nebst erläuterndem Text"/>
    <s v="Schubert, Gotthilf Heinrich; Rolle, Friedrich"/>
    <s v="Kinder- und Jugendbücher; Historische Drucke"/>
    <s v="Schreiber"/>
    <s v="volume; text"/>
    <s v="PPN742450368"/>
    <s v="PPN265580064"/>
    <s v="http://resolver.staatsbibliothek-berlin.de/SBB0000CFF500080000"/>
    <x v="1"/>
    <s v="1888"/>
    <s v="WegehauptDigital"/>
    <s v="Eßlingen bei Stuttgart"/>
    <s v="https://content.staatsbibliothek-berlin.de/dc/742450368.ocr.zip"/>
    <x v="1"/>
  </r>
  <r>
    <s v="The Children's encyclopædia"/>
    <s v="Mee, Arthur"/>
    <s v="Kinder- und Jugendbücher; Historische Drucke"/>
    <s v="Carmelite House"/>
    <s v="volume; text"/>
    <s v="PPN745258476"/>
    <s v="PPN550719040"/>
    <s v="http://resolver.staatsbibliothek-berlin.de/SBB0000D677000A0000"/>
    <x v="3"/>
    <s v="1908"/>
    <s v="WegehauptDigital"/>
    <s v="London"/>
    <s v="https://content.staatsbibliothek-berlin.de/dc/745258476.ocr.zip"/>
    <x v="1"/>
  </r>
  <r>
    <s v="Bilderbuch zum Nutzen und Vergnügen der Jugend"/>
    <s v="Bertuch, Friedrich Justin"/>
    <s v="Kinder- und Jugendbücher; Historische Drucke"/>
    <s v="Bauer"/>
    <s v="volume; text"/>
    <s v="PPN767867181"/>
    <s v="PPN321796713"/>
    <s v="http://resolver.staatsbibliothek-berlin.de/SBB0000F47E00030000"/>
    <x v="0"/>
    <s v="1805"/>
    <s v="WegehauptDigital"/>
    <s v="Wien"/>
    <s v="empty"/>
    <x v="0"/>
  </r>
  <r>
    <s v="Entdeckungsreisen in Haus und Hof; mit seinen lieben jungen Freunden und Freundinnen unternommen"/>
    <s v="Wagner, H."/>
    <s v="Kinder- und Jugendbücher"/>
    <s v="Spamer"/>
    <s v="volume; text"/>
    <s v="PPN743869559"/>
    <s v="PPN578888025"/>
    <s v="http://resolver.staatsbibliothek-berlin.de/SBB0000D36500010000"/>
    <x v="1"/>
    <s v="1862"/>
    <s v="WegehauptDigital"/>
    <s v="Leipzig"/>
    <s v="https://content.staatsbibliothek-berlin.de/dc/743869559.ocr.zip"/>
    <x v="1"/>
  </r>
  <r>
    <s v="Voegel"/>
    <s v="Bertuch, Friedrich Justin"/>
    <s v="Kinder- und Jugendbücher; Historische Drucke"/>
    <s v="Landes-Industrie-Comptoir"/>
    <s v="volume; text"/>
    <s v="PPN756458285"/>
    <s v="PPN548777810"/>
    <s v="http://resolver.staatsbibliothek-berlin.de/SBB0000EAA900020000"/>
    <x v="1"/>
    <s v="1830"/>
    <s v="WegehauptDigital"/>
    <s v="Weimar"/>
    <s v="empty"/>
    <x v="0"/>
  </r>
  <r>
    <s v="Schilderungen der Jagd und des Fanges der Thiere; ihr Wanderleben und ihre Zähmung ... Mit 110 Abbildungen und einem colorirten Titelbilde"/>
    <s v="Reichenbach, Anton Benedikt"/>
    <s v="Kinder- und Jugendbücher; Historische Drucke"/>
    <s v="Spamer"/>
    <s v="volume; text"/>
    <s v="PPN769050999"/>
    <s v="PPN571774873"/>
    <s v="http://resolver.staatsbibliothek-berlin.de/SBB0000F82600020000"/>
    <x v="1"/>
    <s v="1855"/>
    <s v="WegehauptDigital"/>
    <s v="Leipzig"/>
    <s v="https://content.staatsbibliothek-berlin.de/dc/769050999.ocr.zip"/>
    <x v="1"/>
  </r>
  <r>
    <s v="[Kupfer zum Lehrmeister]"/>
    <s v="Püschel, Johann Christian; LeBrun, C.; Bernigeroth, Johann Martin; Crusius, G. L.; Dodsley, Robert"/>
    <s v="Kinder- und Jugendbücher; Historische Drucke"/>
    <s v="Heinsius]"/>
    <s v="volume; text"/>
    <s v="PPN770277438"/>
    <s v="PPN359797083"/>
    <s v="http://resolver.staatsbibliothek-berlin.de/SBB0001035800030000"/>
    <x v="1"/>
    <s v="1782"/>
    <s v="WegehauptDigital"/>
    <s v="[Leipzig"/>
    <s v="empty"/>
    <x v="0"/>
  </r>
  <r>
    <s v="Schmetterlinge"/>
    <m/>
    <s v="Kinder- und Jugendbücher"/>
    <m/>
    <s v="volume; text"/>
    <s v="PPN744754178"/>
    <s v="PPN548018553"/>
    <s v="http://resolver.staatsbibliothek-berlin.de/SBB0000D56A00030000"/>
    <x v="1"/>
    <s v="1870"/>
    <s v="WegehauptDigital"/>
    <s v="[S.l.]"/>
    <s v="https://content.staatsbibliothek-berlin.de/dc/744754178.ocr.zip"/>
    <x v="1"/>
  </r>
  <r>
    <s v="Bilderbuch zum Nutzen und Vergnügen der Jugend"/>
    <s v="Bertuch, Friedrich Justin"/>
    <s v="Kinder- und Jugendbücher; Historische Drucke"/>
    <s v="Bauer"/>
    <s v="volume; text"/>
    <s v="PPN767865529"/>
    <s v="PPN321796608"/>
    <s v="http://resolver.staatsbibliothek-berlin.de/SBB0000F47E00020000"/>
    <x v="0"/>
    <s v="1805"/>
    <s v="WegehauptDigital"/>
    <s v="Wien"/>
    <s v="empty"/>
    <x v="0"/>
  </r>
  <r>
    <s v="Encyclopédique"/>
    <s v="Georges, M.; Troncet, L."/>
    <s v="Kinder- und Jugendbücher; Historische Drucke"/>
    <s v="Librairie Larousse"/>
    <s v="volume; text"/>
    <s v="PPN745277063"/>
    <s v="PPN558050158"/>
    <s v="http://resolver.staatsbibliothek-berlin.de/SBB0000D69000010000"/>
    <x v="0"/>
    <s v="1900"/>
    <s v="WegehauptDigital"/>
    <s v="Paris"/>
    <s v="https://content.staatsbibliothek-berlin.de/dc/745277063.ocr.zip"/>
    <x v="1"/>
  </r>
  <r>
    <s v="Entdeckungs-Reisen in der Wohnstube; mit seinen lieben jungen Freunden und Freundinnen unternommen"/>
    <s v="Wagner, H."/>
    <s v="Kinder- und Jugendbücher"/>
    <s v="Spamer"/>
    <s v="volume; text"/>
    <s v="PPN743868145"/>
    <s v="PPN617284938"/>
    <s v="http://resolver.staatsbibliothek-berlin.de/SBB0000D36700000000"/>
    <x v="1"/>
    <s v="1862"/>
    <s v="WegehauptDigital"/>
    <s v="Leipzig"/>
    <s v="https://content.staatsbibliothek-berlin.de/dc/743868145.ocr.zip"/>
    <x v="1"/>
  </r>
  <r>
    <s v="Études convenables aux demoiselles"/>
    <s v="Mentelle, Edmo"/>
    <s v="Kinder- und Jugendbücher; Historische Drucke"/>
    <s v="Bossange, Masson et Besson"/>
    <s v="volume; text"/>
    <s v="PPN767129490"/>
    <s v="PPN566854198"/>
    <s v="http://resolver.staatsbibliothek-berlin.de/SBB0000F2B300020000"/>
    <x v="0"/>
    <s v="1809"/>
    <s v="WegehauptDigital"/>
    <s v="Paris"/>
    <s v="empty"/>
    <x v="0"/>
  </r>
  <r>
    <s v="Der Gesellschafter für die Jugend auf ländlichen Spaziergängen"/>
    <s v="Fritzsche, Johann Gottlieb"/>
    <s v="Kinder- und Jugendbücher"/>
    <s v="Gerlach"/>
    <s v="volume; text"/>
    <s v="PPN769891128"/>
    <s v="PPN245828176"/>
    <s v="http://resolver.staatsbibliothek-berlin.de/SBB0001020000010000"/>
    <x v="1"/>
    <s v="1802"/>
    <s v="WegehauptDigital"/>
    <s v="Dresden"/>
    <s v="empty"/>
    <x v="0"/>
  </r>
  <r>
    <s v="Études convenables aux demoiselles"/>
    <s v="Mentelle, Edmo"/>
    <s v="Kinder- und Jugendbücher; Historische Drucke"/>
    <s v="Bossange, Masson et Besson"/>
    <s v="volume; text"/>
    <s v="PPN767129156"/>
    <s v="PPN566854171"/>
    <s v="http://resolver.staatsbibliothek-berlin.de/SBB0000F2B300010000"/>
    <x v="0"/>
    <s v="1809"/>
    <s v="WegehauptDigital"/>
    <s v="Paris"/>
    <s v="empty"/>
    <x v="0"/>
  </r>
  <r>
    <s v="Bilderbuch zum Nutzen und Vergnügen der Jugend"/>
    <s v="Bertuch, Friedrich Justin"/>
    <s v="Kinder- und Jugendbücher; Historische Drucke"/>
    <s v="Pichler"/>
    <s v="volume; text"/>
    <s v="PPN768155045"/>
    <s v="PPN663527309"/>
    <s v="http://resolver.staatsbibliothek-berlin.de/SBB0000F45900030000"/>
    <x v="0"/>
    <s v="1806"/>
    <s v="WegehauptDigital"/>
    <s v="Wien"/>
    <s v="empty"/>
    <x v="0"/>
  </r>
  <r>
    <s v="Räthselschatz"/>
    <s v="Bittkow, Theophil"/>
    <s v="Kinder- und Jugendbücher; Historische Drucke"/>
    <s v="Bittkow; Striese &amp; Comp."/>
    <s v="volume; text"/>
    <s v="PPN767126424"/>
    <s v="PPN548039003"/>
    <s v="http://resolver.staatsbibliothek-berlin.de/SBB0000F2A700010000"/>
    <x v="1"/>
    <s v="1853"/>
    <s v="WegehauptDigital"/>
    <s v="Berlin; Berlin"/>
    <s v="https://content.staatsbibliothek-berlin.de/dc/767126424.ocr.zip"/>
    <x v="1"/>
  </r>
  <r>
    <s v="Le voyageur de la jeunesse dans les quatre paries du monde"/>
    <s v="Blanchard, Pierre"/>
    <s v="Kinder- und Jugendbücher"/>
    <s v="Le Prieur"/>
    <s v="volume; text"/>
    <s v="PPN781859158"/>
    <s v="PPN549301801"/>
    <s v="http://resolver.staatsbibliothek-berlin.de/SBB0001568200040000"/>
    <x v="0"/>
    <s v="1804"/>
    <s v="WegehauptDigital"/>
    <s v="A Paris"/>
    <s v="empty"/>
    <x v="0"/>
  </r>
  <r>
    <s v="Naturgeschichte der Vögel; mit 195 colorirten Abbildungen auf 30 Tafeln ; zum Anschauungs-Unterricht für die Jugend in Schulen und Familien"/>
    <s v="Schubert, Gotthilf Heinrich"/>
    <s v="Kinder- und Jugendbücher"/>
    <s v="Schreiber"/>
    <s v="volume; text"/>
    <s v="PPN744070201"/>
    <s v="PPN721272592"/>
    <s v="http://resolver.staatsbibliothek-berlin.de/SBB0000CFF5000A0000"/>
    <x v="1"/>
    <s v="1878"/>
    <s v="WegehauptDigital"/>
    <s v="Eßlingen"/>
    <s v="https://content.staatsbibliothek-berlin.de/dc/744070201.ocr.zip"/>
    <x v="1"/>
  </r>
  <r>
    <s v="The preceptor"/>
    <s v="Hayman, F.; Grignion, C.; Mosley, C.; Dodsley, Robert"/>
    <s v="Kinder- und Jugendbücher; Historische Drucke"/>
    <s v="Dodsley"/>
    <s v="volume; text"/>
    <s v="PPN768625661"/>
    <s v="PPN322207363"/>
    <s v="http://resolver.staatsbibliothek-berlin.de/SBB0000F70A00020000"/>
    <x v="3"/>
    <s v="1775"/>
    <s v="WegehauptDigital"/>
    <s v="London"/>
    <s v="https://content.staatsbibliothek-berlin.de/dc/768625661.ocr.zip"/>
    <x v="1"/>
  </r>
  <r>
    <s v="Fische"/>
    <s v="Bertuch, Friedrich Justin"/>
    <s v="Kinder- und Jugendbücher; Historische Drucke"/>
    <s v="Landes-Industrie-Comptoir"/>
    <s v="volume; text"/>
    <s v="PPN756505631"/>
    <s v="PPN548777985"/>
    <s v="http://resolver.staatsbibliothek-berlin.de/SBB0000EAA900030000"/>
    <x v="1"/>
    <s v="1830"/>
    <s v="WegehauptDigital"/>
    <s v="Weimar"/>
    <s v="empty"/>
    <x v="0"/>
  </r>
  <r>
    <s v="Saeugethiere"/>
    <s v="Bertuch, Friedrich Justin"/>
    <s v="Kinder- und Jugendbücher; Historische Drucke"/>
    <s v="Landes-Industrie-Comptoir"/>
    <s v="volume; text"/>
    <s v="PPN756457157"/>
    <s v="PPN548777624"/>
    <s v="http://resolver.staatsbibliothek-berlin.de/SBB0000EAA900010000"/>
    <x v="1"/>
    <s v="1830"/>
    <s v="WegehauptDigital"/>
    <s v="Weimar"/>
    <s v="empty"/>
    <x v="0"/>
  </r>
  <r>
    <s v="Bilder-Sammlung"/>
    <s v="Gabriel, Moritz"/>
    <s v="Kinder- und Jugendbücher; Historische Drucke"/>
    <s v="Seyfert"/>
    <s v="volume; text"/>
    <s v="PPN768583829"/>
    <s v="PPN548205558"/>
    <s v="http://resolver.staatsbibliothek-berlin.de/SBB0000F6EB00010000"/>
    <x v="1"/>
    <s v="1839"/>
    <s v="WegehauptDigital"/>
    <s v="Zittau"/>
    <s v="empty"/>
    <x v="0"/>
  </r>
  <r>
    <s v="Räthselschatz"/>
    <s v="Bittkow, Theophil"/>
    <s v="Kinder- und Jugendbücher; Historische Drucke"/>
    <s v="Bittkow; Striese &amp; Comp."/>
    <s v="volume; text"/>
    <s v="PPN767128249"/>
    <s v="PPN548039089"/>
    <s v="http://resolver.staatsbibliothek-berlin.de/SBB0000F2A700040000"/>
    <x v="1"/>
    <s v="1853"/>
    <s v="WegehauptDigital"/>
    <s v="Berlin; Berlin"/>
    <s v="https://content.staatsbibliothek-berlin.de/dc/767128249.ocr.zip"/>
    <x v="1"/>
  </r>
  <r>
    <s v="Räthselschatz"/>
    <s v="Bittkow, Theophil"/>
    <s v="Kinder- und Jugendbücher; Historische Drucke"/>
    <s v="Bittkow; Striese &amp; Comp."/>
    <s v="volume; text"/>
    <s v="PPN767127188"/>
    <s v="PPN548039046"/>
    <s v="http://resolver.staatsbibliothek-berlin.de/SBB0000F2A700020000"/>
    <x v="1"/>
    <s v="1853"/>
    <s v="WegehauptDigital"/>
    <s v="Berlin; Berlin"/>
    <s v="https://content.staatsbibliothek-berlin.de/dc/767127188.ocr.zip"/>
    <x v="1"/>
  </r>
  <r>
    <s v="Das Pflanzenreich"/>
    <s v="Baumeister, Joseph"/>
    <s v="Kinder- und Jugendbücher"/>
    <s v="Baumeister"/>
    <s v="volume; text"/>
    <s v="PPN771245904"/>
    <s v="PPN373835205"/>
    <s v="http://resolver.staatsbibliothek-berlin.de/SBB00010DC900040000"/>
    <x v="1"/>
    <s v="1790"/>
    <s v="WegehauptDigital"/>
    <s v="Wien"/>
    <s v="empty"/>
    <x v="0"/>
  </r>
  <r>
    <s v="Encyklopädie der Gesellschafts-Spiele; ein Handbüchlein für lebensfrohe Familien, welche Munterkeit und Scherz mit Anstand und Sitte zu verbinden wünschen ; eine Fortsetzung des unerschöpflichen Maitre de Plaisir"/>
    <s v="Alvensleben, Ludwig"/>
    <s v="Kinder- und Jugendbücher"/>
    <s v="Voigt"/>
    <s v="volume; text"/>
    <s v="PPN745139280"/>
    <s v="PPN412035014"/>
    <s v="http://resolver.staatsbibliothek-berlin.de/SBB0000D5DF00010000"/>
    <x v="1"/>
    <s v="1874"/>
    <s v="WegehauptDigital"/>
    <s v="Weimar"/>
    <s v="https://content.staatsbibliothek-berlin.de/dc/745139280.ocr.zip"/>
    <x v="1"/>
  </r>
  <r>
    <s v="Das Wissenswürdigste vom Menschen"/>
    <s v="Faber, Friedrich"/>
    <s v="Kinder- und Jugendbücher; Historische Drucke"/>
    <s v="Tyroff"/>
    <s v="volume; text"/>
    <s v="PPN770561578"/>
    <s v="PPN393427730"/>
    <s v="http://resolver.staatsbibliothek-berlin.de/SBB0001055000010000"/>
    <x v="1"/>
    <s v="1819"/>
    <s v="WegehauptDigital"/>
    <s v="Nürnberg"/>
    <s v="empty"/>
    <x v="0"/>
  </r>
  <r>
    <s v="Bilderbuch zum Nutzen und Vergnügen der Jugend"/>
    <s v="Bertuch, Friedrich Justin"/>
    <s v="Kinder- und Jugendbücher; Historische Drucke"/>
    <s v="Bauer"/>
    <s v="volume; text"/>
    <s v="PPN767860926"/>
    <s v="PPN321796675"/>
    <s v="http://resolver.staatsbibliothek-berlin.de/SBB0000F47E00010000"/>
    <x v="0"/>
    <s v="1805"/>
    <s v="WegehauptDigital"/>
    <s v="Wien"/>
    <s v="empty"/>
    <x v="0"/>
  </r>
  <r>
    <s v="Des Freiherrn Alexander von Humboldt und Aimé Bonpland Reise in die Aequinoctial-Gegenden des neuen Continents"/>
    <s v="Steuben, ...; Leyhold, G.; Wimmer, Gottlieb August"/>
    <s v="Kinder- und Jugendbücher; Historische Drucke"/>
    <s v="Gerold"/>
    <s v="volume; text"/>
    <s v="PPN770793541"/>
    <s v="PPN236742728"/>
    <s v="http://resolver.staatsbibliothek-berlin.de/SBB0001069B00010000"/>
    <x v="1"/>
    <s v="1830"/>
    <s v="WegehauptDigital"/>
    <s v="Wien"/>
    <s v="empty"/>
    <x v="0"/>
  </r>
  <r>
    <s v="Des Freiherrn Alexander von Humboldt und Aimé Bonpland Reise in die Aequinoctial-Gegenden des neuen Continents"/>
    <s v="K., Ludwig Schnorr; Axmann, J.; Wimmer, Gottlieb August"/>
    <s v="Kinder- und Jugendbücher; Historische Drucke"/>
    <s v="Gerold"/>
    <s v="volume; text"/>
    <s v="PPN770797881"/>
    <s v="PPN246487259"/>
    <s v="http://resolver.staatsbibliothek-berlin.de/SBB0001069B00030000"/>
    <x v="1"/>
    <s v="1830"/>
    <s v="WegehauptDigital"/>
    <s v="Wien"/>
    <s v="empty"/>
    <x v="0"/>
  </r>
  <r>
    <s v="Entstehung des Weltalls und Entwicklung der Erdoberfläche"/>
    <s v="Reichenbach, A."/>
    <s v="Kinder- und Jugendbücher"/>
    <s v="Spamer"/>
    <s v="volume; text"/>
    <s v="PPN74111464X"/>
    <s v="PPN57177430X"/>
    <s v="http://resolver.staatsbibliothek-berlin.de/SBB0000CF0B00000000"/>
    <x v="1"/>
    <s v="1885"/>
    <s v="WegehauptDigital"/>
    <s v="Leipzig"/>
    <s v="https://content.staatsbibliothek-berlin.de/dc/74111464X.ocr.zip"/>
    <x v="1"/>
  </r>
  <r>
    <s v="200 neue auserlesene Räthsel für Kinder"/>
    <m/>
    <s v="Kinder- und Jugendbücher"/>
    <m/>
    <s v="volume; text"/>
    <s v="PPN770145434"/>
    <s v="PPN44518938X"/>
    <s v="http://resolver.staatsbibliothek-berlin.de/SBB0001032000020000"/>
    <x v="1"/>
    <s v="1781"/>
    <s v="WegehauptDigital"/>
    <m/>
    <s v="empty"/>
    <x v="0"/>
  </r>
  <r>
    <s v="Kleines Lehrbuch der Natur- und Gewerbkunde; für Lehrer an Land- und Bürgerschulen und zum Selbstunterrichte"/>
    <s v="Sickel, Heinrich Friedrich Franz"/>
    <s v="Kinder- und Jugendbücher"/>
    <m/>
    <s v="volume; text"/>
    <s v="PPN770470726"/>
    <s v="PPN451339975"/>
    <s v="http://resolver.staatsbibliothek-berlin.de/SBB000104B200010000"/>
    <x v="1"/>
    <s v="1822"/>
    <s v="WegehauptDigital"/>
    <m/>
    <s v="empty"/>
    <x v="0"/>
  </r>
  <r>
    <s v="Der Bau des menschlichen Körpers; anatomische Beschreibung des Menschen für Schule und Haus ; 19 Doppelfoliotafeln in Farbendruck mit über 100 Abbildungen und 24 Seiten erklärendem Text"/>
    <s v="Ebenhöch, P.; Himmelein, Th."/>
    <s v="Kinder- und Jugendbücher"/>
    <s v="Schreiber"/>
    <s v="volume; text"/>
    <s v="PPN742418863"/>
    <s v="PPN281436010"/>
    <s v="http://resolver.staatsbibliothek-berlin.de/SBB0000CFF500040000"/>
    <x v="1"/>
    <s v="1895"/>
    <s v="WegehauptDigital"/>
    <s v="Eßlingen bei Stuttgart"/>
    <s v="https://content.staatsbibliothek-berlin.de/dc/742418863.ocr.zip"/>
    <x v="1"/>
  </r>
  <r>
    <s v="Neues Bilderbuch für die Jugend, in kurzen unterhaltenden und lehrreichen Erzählungen von den Sitten, Meinungen und Gebräuchen der vornehmsten europäischen Nationen, und von den Merkwürdikeiten der Länder, welche sie bewohnen"/>
    <m/>
    <s v="Kinder- und Jugendbücher"/>
    <s v="Lübeck"/>
    <s v="volume; text"/>
    <s v="PPN770968759"/>
    <s v="PPN549202811"/>
    <s v="http://resolver.staatsbibliothek-berlin.de/SBB00010A1D00010000"/>
    <x v="1"/>
    <s v="1802"/>
    <s v="WegehauptDigital"/>
    <s v="Bayreuth"/>
    <s v="empty"/>
    <x v="0"/>
  </r>
  <r>
    <s v="Bilderbuch zum Nutzen und Vergnügen der Jugend"/>
    <s v="Bertuch, Friedrich Justin"/>
    <s v="Kinder- und Jugendbücher; Historische Drucke"/>
    <s v="Pichler"/>
    <s v="volume; text"/>
    <s v="PPN768154669"/>
    <s v="PPN600424855"/>
    <s v="http://resolver.staatsbibliothek-berlin.de/SBB0000F45900020000"/>
    <x v="0"/>
    <s v="1805"/>
    <s v="WegehauptDigital"/>
    <s v="Wien"/>
    <s v="empty"/>
    <x v="0"/>
  </r>
  <r>
    <s v="Der Lehrmeister oder ein allgemeines System der Erziehung, worinne die ersten Grundsätze einer feinen Gelehrsamkeit vorgetragen werden"/>
    <s v="Teubern, Hans Ernst; Schröckh, Matthias; Dodsley, Robert"/>
    <s v="Kinder- und Jugendbücher"/>
    <s v="Heinsius"/>
    <s v="volume; text"/>
    <s v="PPN770172431"/>
    <s v="PPN237848945"/>
    <s v="http://resolver.staatsbibliothek-berlin.de/SBB0001035800010000"/>
    <x v="1"/>
    <s v="1782"/>
    <s v="WegehauptDigital"/>
    <s v="Leipzig"/>
    <s v="empty"/>
    <x v="0"/>
  </r>
  <r>
    <s v="Naturgeschichte der Säugethiere; mit 159 Abbildungen auf 30 Tafeln ; zum Anschauungs-Unterricht für die Jugend in Schulen und Familien"/>
    <s v="Schubert, Gotthilf Heinrich"/>
    <s v="Kinder- und Jugendbücher"/>
    <s v="Schreiber"/>
    <s v="volume; text"/>
    <s v="PPN744068800"/>
    <s v="PPN721268862"/>
    <s v="http://resolver.staatsbibliothek-berlin.de/SBB0000CFF500090000"/>
    <x v="1"/>
    <s v="1878"/>
    <s v="WegehauptDigital"/>
    <s v="Eßlingen"/>
    <s v="https://content.staatsbibliothek-berlin.de/dc/744068800.ocr.zip"/>
    <x v="1"/>
  </r>
  <r>
    <s v="Die Welt in Bildern"/>
    <s v="Baumeister, Joseph Anton Ignaz; Sollerer, J.; Kohl, Clemens"/>
    <s v="Kinder- und Jugendbücher"/>
    <s v="Baumeister"/>
    <s v="volume; text"/>
    <s v="PPN771249217"/>
    <s v="PPN373835957"/>
    <s v="http://resolver.staatsbibliothek-berlin.de/SBB00010DC900060000"/>
    <x v="1"/>
    <s v="1793"/>
    <s v="WegehauptDigital"/>
    <s v="Wien"/>
    <s v="empty"/>
    <x v="0"/>
  </r>
  <r>
    <s v="350 neue auserlesene Räthsel für Kinder"/>
    <m/>
    <s v="Kinder- und Jugendbücher"/>
    <m/>
    <s v="volume; text"/>
    <s v="PPN770144128"/>
    <s v="PPN445189371"/>
    <s v="http://resolver.staatsbibliothek-berlin.de/SBB0001032000010000"/>
    <x v="1"/>
    <s v="1781"/>
    <s v="WegehauptDigital"/>
    <m/>
    <s v="empty"/>
    <x v="0"/>
  </r>
  <r>
    <s v="The preceptor"/>
    <s v="Hayman, F.; Grignion, C.; Mosley, C.; Dodsley, Robert"/>
    <s v="Kinder- und Jugendbücher; Historische Drucke"/>
    <s v="Dodsley"/>
    <s v="volume; text"/>
    <s v="PPN768625386"/>
    <s v="PPN322207185"/>
    <s v="http://resolver.staatsbibliothek-berlin.de/SBB0000F70A00010000"/>
    <x v="3"/>
    <s v="1775"/>
    <s v="WegehauptDigital"/>
    <s v="London"/>
    <s v="empty"/>
    <x v="0"/>
  </r>
  <r>
    <s v="The Children's encyclopaedia"/>
    <s v="Mee, Arthur"/>
    <s v="Kinder- und Jugendbücher; Historische Drucke"/>
    <s v="Carmelite House"/>
    <s v="volume; text"/>
    <s v="PPN745240666"/>
    <s v="PPN550718885"/>
    <s v="http://resolver.staatsbibliothek-berlin.de/SBB0000D67700070000"/>
    <x v="3"/>
    <s v="1908"/>
    <s v="WegehauptDigital"/>
    <s v="London"/>
    <s v="https://content.staatsbibliothek-berlin.de/dc/745240666.ocr.zip"/>
    <x v="1"/>
  </r>
  <r>
    <s v="Bilderbuch zum Nutzen und Vergnügen der Jugend"/>
    <s v="Bertuch, Friedrich Justin"/>
    <s v="Kinder- und Jugendbücher; Historische Drucke"/>
    <s v="Pichler"/>
    <s v="volume; text"/>
    <s v="PPN76784744X"/>
    <s v="PPN549073337"/>
    <s v="http://resolver.staatsbibliothek-berlin.de/SBB0000F45900010000"/>
    <x v="0"/>
    <s v="1803"/>
    <s v="WegehauptDigital"/>
    <s v="Wien"/>
    <s v="empty"/>
    <x v="0"/>
  </r>
  <r>
    <s v="Erdbeschreibung von Kursachsen und den iezt dazu gehörenden Ländern"/>
    <s v="Merkel, Dankegott Immanuel"/>
    <s v="Kinder- und Jugendbücher; VD18 digital; Historische Drucke"/>
    <s v="Barth"/>
    <s v="volume; text"/>
    <s v="PPN770892655"/>
    <s v="PPN368485048"/>
    <s v="http://resolver.staatsbibliothek-berlin.de/SBB0001074800020000"/>
    <x v="1"/>
    <s v="1796"/>
    <s v="WegehauptDigital; VD18 digital"/>
    <s v="Leipzig"/>
    <s v="empty"/>
    <x v="0"/>
  </r>
  <r>
    <s v="Erdbeschreibung von Kursachsen und den iezt dazu gehörenden Ländern"/>
    <s v="Merkel, Dankegott Immanuel"/>
    <s v="Kinder- und Jugendbücher; VD18 digital; Historische Drucke"/>
    <s v="Barth"/>
    <s v="volume; text"/>
    <s v="PPN770891454"/>
    <s v="PPN368484947"/>
    <s v="http://resolver.staatsbibliothek-berlin.de/SBB0001074800010000"/>
    <x v="1"/>
    <s v="1796"/>
    <s v="WegehauptDigital; VD18 digital"/>
    <s v="Leipzig"/>
    <s v="empty"/>
    <x v="0"/>
  </r>
  <r>
    <s v="Erdbeschreibung von Kursachsen und den iezt dazu gehörenden Ländern"/>
    <s v="Merkel, Dankegott Immanuel"/>
    <s v="Kinder- und Jugendbücher; VD18 digital; Historische Drucke"/>
    <s v="Barth"/>
    <s v="volume; text"/>
    <s v="PPN77091117X"/>
    <s v="PPN35920483X"/>
    <s v="http://resolver.staatsbibliothek-berlin.de/SBB0001074800030000"/>
    <x v="1"/>
    <s v="1797"/>
    <s v="WegehauptDigital; VD18 digital"/>
    <s v="Leipzig"/>
    <s v="empty"/>
    <x v="0"/>
  </r>
  <r>
    <s v="M. Georg Christian Raff's, ordentlichen Lehrers der Geschichte und Erdbeschreibung auf dem Lyceum zu Göttingen, Geographie für Kinder zum Gebrauch auf Schulen"/>
    <s v="Raff, Georg Christian"/>
    <s v="Kinder- und Jugendbücher; VD18 digital"/>
    <s v="Dieterich"/>
    <s v="monograph; text"/>
    <s v="PPN770916147"/>
    <s v="PPN564007633"/>
    <s v="http://resolver.staatsbibliothek-berlin.de/SBB000108CA00000000"/>
    <x v="1"/>
    <s v="1787"/>
    <s v="WegehauptDigital; VD18 digital"/>
    <s v="Göt[t]ingen"/>
    <s v="empty"/>
    <x v="0"/>
  </r>
  <r>
    <s v="Anfangsgründe der Naturlehre für Bürgerschulen; Mit 4 Kupfertafeln"/>
    <s v="Vieth, Gerhard Ulrich Anton"/>
    <s v="Kinder- und Jugendbücher; Historische Drucke; VD18 digital"/>
    <s v="Barth"/>
    <s v="monograph; text"/>
    <s v="PPN750734655"/>
    <s v="PPN169083888"/>
    <s v="http://resolver.staatsbibliothek-berlin.de/SBB0000E3CB00000000"/>
    <x v="1"/>
    <s v="1797"/>
    <s v="WegehauptDigital; VD18 digital"/>
    <s v="Leipzig"/>
    <s v="empty"/>
    <x v="0"/>
  </r>
  <r>
    <s v="Kurzer Inbegriff aller Wissenschaften zum Gebrauch für Kinder von sechs bis zwölf Jahren"/>
    <m/>
    <s v="Kinder- und Jugendbücher; Historische Drucke; VD18 digital"/>
    <s v="Horvath"/>
    <s v="monograph; text"/>
    <s v="PPN767925351"/>
    <s v="PPN157163547"/>
    <s v="http://resolver.staatsbibliothek-berlin.de/SBB0000F50500000000"/>
    <x v="1"/>
    <s v="1797"/>
    <s v="WegehauptDigital; VD18 digital"/>
    <s v="Potsdam"/>
    <s v="empty"/>
    <x v="0"/>
  </r>
  <r>
    <s v="Erste Anleitung für Kinder mit Zahlen umzugehen, um sie in etwas zum Kopfrechnen vorzubereiten"/>
    <s v="Möller, Johann Melchior"/>
    <s v="Kinder- und Jugendbücher; VD18 digital; Historische Drucke"/>
    <s v="Beyer und Maring"/>
    <s v="monograph; text"/>
    <s v="PPN746811322"/>
    <s v="PPN567085538"/>
    <s v="http://resolver.staatsbibliothek-berlin.de/SBB0000DBA800000000"/>
    <x v="1"/>
    <s v="1797"/>
    <s v="WegehauptDigital; VD18 digital"/>
    <s v="Erfurt"/>
    <s v="empty"/>
    <x v="0"/>
  </r>
  <r>
    <s v="Le Livre Des Enfans, Ou Idees Generales Et Definitions Des Choses; Dont Les Enfans Doivent Etre Instruits"/>
    <m/>
    <s v="Kinder- und Jugendbücher; Historische Drucke; VD18 digital"/>
    <s v="Imprimerie Electorale"/>
    <s v="monograph; text"/>
    <s v="PPN768260094"/>
    <s v="PPN279731299"/>
    <s v="http://resolver.staatsbibliothek-berlin.de/SBB0000F60600000000"/>
    <x v="0"/>
    <s v="1760"/>
    <s v="WegehauptDigital; VD18 digital"/>
    <s v="Mannheim"/>
    <s v="empty"/>
    <x v="0"/>
  </r>
  <r>
    <s v="500 Räthselfragen aus der Geographie und Geschichte, besonders der europäischen Länder für Aeltern, Lehrer und Kinder"/>
    <s v="Strack, Karl"/>
    <s v="Kinder- und Jugendbücher; Historische Drucke"/>
    <s v="Mayer"/>
    <s v="monograph; text"/>
    <s v="PPN766434532"/>
    <s v="PPN367127385"/>
    <s v="http://resolver.staatsbibliothek-berlin.de/SBB0000EF5D00000000"/>
    <x v="1"/>
    <s v="1853"/>
    <s v="WegehauptDigital"/>
    <s v="Leipzig"/>
    <s v="https://content.staatsbibliothek-berlin.de/dc/766434532.ocr.zip"/>
    <x v="1"/>
  </r>
  <r>
    <s v="Die Natur; ein Lesebuch für Schule und Haus"/>
    <s v="Tutschek, Lorenz; Berlin, Nils Johann"/>
    <s v="Kinder- und Jugendbücher"/>
    <s v="Cotta"/>
    <s v="monograph; text"/>
    <s v="PPN770334636"/>
    <s v="PPN326462023"/>
    <s v="http://resolver.staatsbibliothek-berlin.de/SBB0001043200000000"/>
    <x v="1"/>
    <s v="1869"/>
    <s v="WegehauptDigital"/>
    <s v="München"/>
    <s v="https://content.staatsbibliothek-berlin.de/dc/770334636.ocr.zip"/>
    <x v="1"/>
  </r>
  <r>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Barth, E.; Niederley, W."/>
    <s v="Kinder- und Jugendbücher"/>
    <s v="Velhagen &amp; Klasing"/>
    <s v="monograph; text"/>
    <s v="PPN745627307"/>
    <s v="PPN313059527"/>
    <s v="http://resolver.staatsbibliothek-berlin.de/SBB0000D72800000000"/>
    <x v="1"/>
    <s v="1876"/>
    <s v="WegehauptDigital"/>
    <s v="Bielefeld [u.a.]"/>
    <s v="https://content.staatsbibliothek-berlin.de/dc/745627307.ocr.zip"/>
    <x v="1"/>
  </r>
  <r>
    <s v="Kleine Menagerie für Kinder oder nützliche und angenehme Unterhaltungen aus der Naturgeschichte"/>
    <m/>
    <s v="Kinder- und Jugendbücher"/>
    <s v="Siegfried"/>
    <s v="monograph; text"/>
    <s v="PPN770073786"/>
    <s v="PPN372234151"/>
    <s v="http://resolver.staatsbibliothek-berlin.de/SBB000102A000000000"/>
    <x v="1"/>
    <s v="1836"/>
    <s v="WegehauptDigital"/>
    <s v="Zürich"/>
    <s v="empty"/>
    <x v="0"/>
  </r>
  <r>
    <s v="Himmelsbeobachtung mit bloßem Auge; für reife Schüler"/>
    <s v="Rusch, Franz"/>
    <s v="Kinder- und Jugendbücher"/>
    <s v="Teubner"/>
    <s v="monograph; text"/>
    <s v="PPN742067726"/>
    <s v="PPN447306057"/>
    <s v="http://resolver.staatsbibliothek-berlin.de/SBB0000D07D00000000"/>
    <x v="1"/>
    <s v="1911"/>
    <s v="WegehauptDigital"/>
    <s v="Leipzig [u.a.]"/>
    <s v="https://content.staatsbibliothek-berlin.de/dc/742067726.ocr.zip"/>
    <x v="1"/>
  </r>
  <r>
    <s v="Auflösungen sämmtlicher Räthsel im deutschen Räthsel-Schatz; nebst einem Verzeichniß der Verfasser"/>
    <s v="Mezger, Karl Ludwig Friedrich"/>
    <s v="Kinder- und Jugendbücher; Historische Drucke"/>
    <s v="Scheurlen"/>
    <s v="monograph; text"/>
    <s v="PPN745133282"/>
    <s v="PPN324814186"/>
    <s v="http://resolver.staatsbibliothek-berlin.de/SBB0000D5CC00020000"/>
    <x v="1"/>
    <s v="1874"/>
    <s v="WegehauptDigital"/>
    <s v="Heilbronn"/>
    <s v="https://content.staatsbibliothek-berlin.de/dc/745133282.ocr.zip"/>
    <x v="1"/>
  </r>
  <r>
    <s v="Neueste Sammlung von 300 Räthseln, Charaden und Logogryphen; aus den vorzüglichsten neueren Schriften ; Ein Weihnachts-, Neujahrs- und Geburtstagsgeschenk für Kinder und junge Leute"/>
    <s v="Ramberg, Johannes Heinrich; Böttger, Gottlieb"/>
    <s v="Kinder- und Jugendbücher; Historische Drucke"/>
    <s v="Hahn"/>
    <s v="monograph; text"/>
    <s v="PPN767437721"/>
    <s v="PPN573454256"/>
    <s v="http://resolver.staatsbibliothek-berlin.de/SBB0000F38900000000"/>
    <x v="1"/>
    <s v="1808"/>
    <s v="WegehauptDigital"/>
    <s v="Hannover"/>
    <s v="empty"/>
    <x v="0"/>
  </r>
  <r>
    <s v="Anschaulich gemachte Natur- und Körperlehre nebst einigen wichtigen Gesundheits-Regeln; ein unterhaltendes Lese- und faßliches Unterrichts-Büchlein für die Jugend"/>
    <s v="Gruber, Ferdinand Josef"/>
    <s v="Kinder- und Jugendbücher; Historische Drucke"/>
    <s v="Zeh"/>
    <s v="monograph; text"/>
    <s v="PPN756690080"/>
    <s v="PPN558869904"/>
    <s v="http://resolver.staatsbibliothek-berlin.de/SBB0000EBC300000000"/>
    <x v="1"/>
    <s v="1824"/>
    <s v="WegehauptDigital"/>
    <s v="Nürnberg; Leipzig"/>
    <s v="empty"/>
    <x v="0"/>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x v="1"/>
    <s v="1860"/>
    <s v="WegehauptDigital"/>
    <s v="Mainz"/>
    <s v="https://content.staatsbibliothek-berlin.de/dc/769910424.ocr.zip"/>
    <x v="1"/>
  </r>
  <r>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Berghaus, Heinrich"/>
    <s v="Kinder- und Jugendbücher"/>
    <s v="Verl.-Bureau"/>
    <s v="monograph; text"/>
    <s v="PPN746579926"/>
    <s v="PPN548563675"/>
    <s v="http://resolver.staatsbibliothek-berlin.de/SBB0000D93300000000"/>
    <x v="1"/>
    <s v="1847"/>
    <s v="WegehauptDigital"/>
    <s v="Stuttgart"/>
    <s v="empty"/>
    <x v="0"/>
  </r>
  <r>
    <s v="Kinder, habt die Thiere lieb!; ein Bilderbuch"/>
    <s v="Perner, Ignaz; Löschke, Johann Traugott"/>
    <s v="Kinder- und Jugendbücher"/>
    <s v="Münchener Verein gegen Thierquälerei"/>
    <s v="monograph; text"/>
    <s v="PPN770079598"/>
    <s v="PPN484497391"/>
    <s v="http://resolver.staatsbibliothek-berlin.de/SBB000102A900000000"/>
    <x v="1"/>
    <s v="1850"/>
    <s v="WegehauptDigital"/>
    <s v="München"/>
    <s v="https://content.staatsbibliothek-berlin.de/dc/770079598.ocr.zip"/>
    <x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x v="1"/>
    <s v="1853"/>
    <s v="WegehauptDigital"/>
    <s v="Stuttgart"/>
    <s v="https://content.staatsbibliothek-berlin.de/dc/750058099.ocr.zip"/>
    <x v="1"/>
  </r>
  <r>
    <s v="Manuel pour l'instruction de la jeunesse"/>
    <s v="Chodowiecki, Daniel; Schellenberg, ...; Penzel, Johann Georg; Krüger, ...; Stoy, Johann Siegmund"/>
    <s v="Kinder- und Jugendbücher; Historische Drucke"/>
    <s v="Korn"/>
    <s v="monograph; text"/>
    <s v="PPN77018927X"/>
    <s v="PPN403262356"/>
    <s v="http://resolver.staatsbibliothek-berlin.de/SBB0001036D00000000"/>
    <x v="0"/>
    <s v="1817"/>
    <s v="WegehauptDigital"/>
    <s v="Breslau"/>
    <s v="empty"/>
    <x v="0"/>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x v="1"/>
    <s v="1868"/>
    <s v="WegehauptDigital"/>
    <s v="Stuttgart"/>
    <s v="https://content.staatsbibliothek-berlin.de/dc/770469434.ocr.zip"/>
    <x v="1"/>
  </r>
  <r>
    <s v="Neuer Orbis pictus in sechs Sprachen oder unterhaltendes und belehrendes Bilderbuch für Kinder von jedem Alter"/>
    <s v="Seidel, Heinrich"/>
    <s v="Kinder- und Jugendbücher"/>
    <s v="Campe"/>
    <s v="monograph; text"/>
    <s v="PPN770473105"/>
    <s v="PPN450172821"/>
    <s v="http://resolver.staatsbibliothek-berlin.de/SBB000104B500000000"/>
    <x v="1"/>
    <s v="1821"/>
    <s v="WegehauptDigital"/>
    <s v="Nürnberg"/>
    <s v="empty"/>
    <x v="0"/>
  </r>
  <r>
    <s v="Im Grünen oder Die kleinen Pflanzenfreunde; kleine Erzählungen aus dem Pflanzenreich"/>
    <s v="Wagner, Hermann"/>
    <s v="Kinder- und Jugendbücher"/>
    <s v="Spamer"/>
    <s v="monograph; text"/>
    <s v="PPN743680022"/>
    <s v="PPN578789167"/>
    <s v="http://resolver.staatsbibliothek-berlin.de/SBB0000D31D00000000"/>
    <x v="1"/>
    <s v="1910"/>
    <s v="WegehauptDigital"/>
    <s v="Leipzig"/>
    <s v="https://content.staatsbibliothek-berlin.de/dc/743680022.ocr.zip"/>
    <x v="1"/>
  </r>
  <r>
    <s v="Spiele aus meiner Jugend für die Jugend"/>
    <s v="Brandt-München, Reinhold; Cortin-Gehr, Louisa"/>
    <s v="Kinder- und Jugendbücher"/>
    <s v="Körner"/>
    <s v="monograph; text"/>
    <s v="PPN745127436"/>
    <s v="PPN555355888"/>
    <s v="http://resolver.staatsbibliothek-berlin.de/SBB0000D5C000000000"/>
    <x v="1"/>
    <s v="1911"/>
    <s v="WegehauptDigital"/>
    <s v="Leipzig"/>
    <s v="https://content.staatsbibliothek-berlin.de/dc/745127436.ocr.zip"/>
    <x v="1"/>
  </r>
  <r>
    <s v="Die Benutzung und Verarbeitung der Naturerzeugnisse oder kleine Technologie; Fortsetzung der Naturgeschichte für Schulen"/>
    <s v="Löhr, Johann Andreas Christian"/>
    <s v="Kinder- und Jugendbücher"/>
    <s v="Fleischer"/>
    <s v="monograph; text"/>
    <s v="PPN770593127"/>
    <s v="PPN312920962"/>
    <s v="http://resolver.staatsbibliothek-berlin.de/SBB000105A000000000"/>
    <x v="1"/>
    <s v="1820"/>
    <s v="WegehauptDigital"/>
    <s v="Leipzig"/>
    <s v="empty"/>
    <x v="0"/>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x v="1"/>
    <s v="1872"/>
    <s v="WegehauptDigital"/>
    <s v="Leipzig"/>
    <s v="https://content.staatsbibliothek-berlin.de/dc/742447162.ocr.zip"/>
    <x v="1"/>
  </r>
  <r>
    <s v="Die Hausthiere; in physischer und psychischer, ökonomischer und technologischer Hinsicht ; ein naturhistorisches Lesebuch für Schule und Haus"/>
    <s v="Schönke, Karl August"/>
    <s v="Kinder- und Jugendbücher"/>
    <s v="Koscky"/>
    <s v="monograph; text"/>
    <s v="PPN770291554"/>
    <s v="PPN388817941"/>
    <s v="http://resolver.staatsbibliothek-berlin.de/SBB000103F300000000"/>
    <x v="1"/>
    <s v="1854"/>
    <s v="WegehauptDigital"/>
    <s v="Frankfurt a/Oder"/>
    <s v="https://content.staatsbibliothek-berlin.de/dc/770291554.ocr.zip"/>
    <x v="1"/>
  </r>
  <r>
    <s v="Johann George Hoffmanns, weiland Inspectors der deutschen Schulen des Waisenhauses, Unterricht von natürlichen Dingen oder Geschöpfen und Werken Gottes; zum Lobe des großen Schöpfers und zum Dienste der Unstudirten, sonderlich aber der kleinern Schuljugend, aufgesetzt"/>
    <s v="Hoffmann, Johann George; Nicolai, Johann Christian Wilhelm"/>
    <s v="Kinder- und Jugendbücher; Historische Drucke"/>
    <s v="Waisenhaus"/>
    <s v="monograph; text"/>
    <s v="PPN770803008"/>
    <s v="PPN310681294"/>
    <s v="http://resolver.staatsbibliothek-berlin.de/SBB000106B200000000"/>
    <x v="1"/>
    <s v="1838"/>
    <s v="WegehauptDigital"/>
    <s v="Halle"/>
    <s v="empty"/>
    <x v="0"/>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x v="1"/>
    <s v="1891"/>
    <s v="WegehauptDigital"/>
    <s v="Leipzig"/>
    <s v="https://content.staatsbibliothek-berlin.de/dc/745143385.ocr.zip"/>
    <x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x v="1"/>
    <s v="1911"/>
    <s v="WegehauptDigital"/>
    <s v="Reutlingen"/>
    <s v="https://content.staatsbibliothek-berlin.de/dc/744086949.ocr.zip"/>
    <x v="1"/>
  </r>
  <r>
    <s v="Naturbilder; nach den 12 Monaten des Jahres geordnet. Für die Jugend bearb."/>
    <s v="Klimsch, F. C.; Diehl, Peter"/>
    <s v="Kinder- und Jugendbücher; Historische Drucke"/>
    <s v="May"/>
    <s v="monograph; text"/>
    <s v="PPN770184197"/>
    <s v="PPN450617343"/>
    <s v="http://resolver.staatsbibliothek-berlin.de/SBB0001036100000000"/>
    <x v="1"/>
    <s v="1880"/>
    <s v="WegehauptDigital"/>
    <s v="Frankfurt a. M."/>
    <s v="https://content.staatsbibliothek-berlin.de/dc/770184197.ocr.zip"/>
    <x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x v="1"/>
    <s v="1860"/>
    <s v="WegehauptDigital"/>
    <s v="Leipzig"/>
    <s v="https://content.staatsbibliothek-berlin.de/dc/77105226X.ocr.zip"/>
    <x v="1"/>
  </r>
  <r>
    <s v="Encyclopédie de la jeunesse, ou abrégé des sciences et des arts"/>
    <s v="Tardieu, J. B.; Tardieu Denesle, Henri"/>
    <s v="Kinder- und Jugendbücher; Historische Drucke"/>
    <s v="Gérard"/>
    <s v="monograph; text"/>
    <s v="PPN766433625"/>
    <s v="PPN577810502"/>
    <s v="http://resolver.staatsbibliothek-berlin.de/SBB0000EF5600000000"/>
    <x v="0"/>
    <s v="1808"/>
    <s v="WegehauptDigital"/>
    <s v="Paris"/>
    <s v="empty"/>
    <x v="0"/>
  </r>
  <r>
    <s v="Das 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69121217"/>
    <s v="PPN31092720X"/>
    <s v="http://resolver.staatsbibliothek-berlin.de/SBB0000F8B400000000"/>
    <x v="1"/>
    <s v="1883"/>
    <s v="WegehauptDigital"/>
    <s v="Bielefeld [u.a.]"/>
    <s v="https://content.staatsbibliothek-berlin.de/dc/769121217.ocr.zip"/>
    <x v="1"/>
  </r>
  <r>
    <s v="Entdeckungsreisen im Wald und auf der Heide; mit seinen lieben jungen Freunden und Freundinnen unternommen"/>
    <s v="Wagner, Hermann"/>
    <s v="Kinder- und Jugendbücher"/>
    <s v="Spamer"/>
    <s v="monograph; text"/>
    <s v="PPN742717615"/>
    <s v="PPN477357164"/>
    <s v="http://resolver.staatsbibliothek-berlin.de/SBB0000D2C000000000"/>
    <x v="1"/>
    <s v="1866"/>
    <s v="WegehauptDigital"/>
    <s v="Leipzig"/>
    <s v="https://content.staatsbibliothek-berlin.de/dc/742717615.ocr.zip"/>
    <x v="1"/>
  </r>
  <r>
    <s v="Streifzüge im Reiche der Sterne"/>
    <s v="Linke, Felix"/>
    <s v="Kinder- und Jugendbücher"/>
    <s v="Union Dt. Verlagsges."/>
    <s v="monograph; text"/>
    <s v="PPN741452251"/>
    <s v="PPN565854976"/>
    <s v="http://resolver.staatsbibliothek-berlin.de/SBB0000D02500000000"/>
    <x v="1"/>
    <s v="1927"/>
    <s v="WegehauptDigital"/>
    <s v="Stuttgart; Berlin [u.a.]"/>
    <s v="https://content.staatsbibliothek-berlin.de/dc/741452251.ocr.zip"/>
    <x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s v="Kummer"/>
    <s v="monograph; text"/>
    <s v="PPN74518166X"/>
    <s v="PPN411349376"/>
    <s v="http://resolver.staatsbibliothek-berlin.de/SBB0000D63700000000"/>
    <x v="1"/>
    <s v="1911"/>
    <s v="WegehauptDigital"/>
    <s v="Leipzig"/>
    <s v="https://content.staatsbibliothek-berlin.de/dc/74518166X.ocr.zip"/>
    <x v="1"/>
  </r>
  <r>
    <s v="Naturgeschichte für die Jugend beiderlei Geschlechts"/>
    <s v="Martin, F."/>
    <s v="Kinder- und Jugendbücher; Historische Drucke"/>
    <s v="Schmidt &amp; Spring"/>
    <s v="monograph; text"/>
    <s v="PPN769085091"/>
    <s v="PPN566740338"/>
    <s v="http://resolver.staatsbibliothek-berlin.de/SBB0000F85400000000"/>
    <x v="1"/>
    <s v="1861"/>
    <s v="WegehauptDigital"/>
    <s v="Stuttgart"/>
    <s v="https://content.staatsbibliothek-berlin.de/dc/769085091.ocr.zip"/>
    <x v="1"/>
  </r>
  <r>
    <s v="Neues Skizzenbuch; bunte Bilder aus der Natur und dem Menschenleben ; zur Belehrung und Unterhaltung für die reifere Jugend"/>
    <s v="Pietsch, Ludwig; Kletke, Hermann"/>
    <s v="Kinder- und Jugendbücher"/>
    <s v="Springer"/>
    <s v="monograph; text"/>
    <s v="PPN770952127"/>
    <s v="PPN278994644"/>
    <s v="http://resolver.staatsbibliothek-berlin.de/SBB00010A0200000000"/>
    <x v="1"/>
    <s v="1859"/>
    <s v="WegehauptDigital"/>
    <s v="Berlin"/>
    <s v="https://content.staatsbibliothek-berlin.de/dc/770952127.ocr.zip"/>
    <x v="1"/>
  </r>
  <r>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Böhme, E."/>
    <s v="Kinder- und Jugendbücher; Historische Drucke"/>
    <s v="Grimmer"/>
    <s v="monograph; text"/>
    <s v="PPN766437353"/>
    <s v="PPN549204938"/>
    <s v="http://resolver.staatsbibliothek-berlin.de/SBB0000EF6600000000"/>
    <x v="1"/>
    <s v="1834"/>
    <s v="WegehauptDigital"/>
    <s v="Dresden"/>
    <s v="empty"/>
    <x v="0"/>
  </r>
  <r>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Gailer, J. E."/>
    <s v="Kinder- und Jugendbücher; Historische Drucke"/>
    <s v="Hoffmann"/>
    <s v="monograph; text"/>
    <s v="PPN767868072"/>
    <s v="PPN520227506"/>
    <s v="http://resolver.staatsbibliothek-berlin.de/SBB0000F48200000000"/>
    <x v="1"/>
    <s v="1839"/>
    <s v="WegehauptDigital"/>
    <s v="Stuttgart"/>
    <s v="empty"/>
    <x v="0"/>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x v="1"/>
    <s v="1883"/>
    <s v="WegehauptDigital"/>
    <s v="Leipzig"/>
    <s v="https://content.staatsbibliothek-berlin.de/dc/74511976X.ocr.zip"/>
    <x v="1"/>
  </r>
  <r>
    <s v="Encyclopédie des enfans, ou abrégé de toutes les sciences; a l'usage des écoles des deux sexes"/>
    <s v="Tardieu, P. F.; Masson, J.R."/>
    <s v="Kinder- und Jugendbücher; Historische Drucke"/>
    <s v="Bossange, Masson et Besson"/>
    <s v="monograph; text"/>
    <s v="PPN770371612"/>
    <s v="PPN330071149"/>
    <s v="http://resolver.staatsbibliothek-berlin.de/SBB0001045B00000000"/>
    <x v="0"/>
    <s v="1807"/>
    <s v="WegehauptDigital"/>
    <s v="Paris"/>
    <s v="empty"/>
    <x v="0"/>
  </r>
  <r>
    <s v="Jeux des adolescents"/>
    <s v="Beleze, G."/>
    <s v="Kinder- und Jugendbücher"/>
    <s v="Hachette"/>
    <s v="monograph; text"/>
    <s v="PPN74512478X"/>
    <s v="PPN548244340"/>
    <s v="http://resolver.staatsbibliothek-berlin.de/SBB0000D5B500000000"/>
    <x v="0"/>
    <s v="1879"/>
    <s v="WegehauptDigital"/>
    <s v="Paris"/>
    <s v="https://content.staatsbibliothek-berlin.de/dc/74512478X.ocr.zip"/>
    <x v="1"/>
  </r>
  <r>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Poppe, Johann Heinrich Moritz von"/>
    <s v="Kinder- und Jugendbücher"/>
    <s v="Löflund"/>
    <s v="monograph; text"/>
    <s v="PPN770554806"/>
    <s v="PPN44398266X"/>
    <s v="http://resolver.staatsbibliothek-berlin.de/SBB0001054300000000"/>
    <x v="1"/>
    <s v="1830"/>
    <s v="WegehauptDigital"/>
    <s v="Stuttgart"/>
    <s v="empty"/>
    <x v="0"/>
  </r>
  <r>
    <s v="Le Naturaliste Du Second Âge; Ouvrage destiné à servir de suite et de complément au Livre du second âge; Contenant Des notions à la fois élémentaires et amusantes sur les Reptiles ou Quadrupèdes ovipares... ; Avec des Descriptions de ceux de ces animaux..."/>
    <s v="Drouet, Théodore Toussaint; Blanchon, J. G.; Deseve, ...; Pujoulx, Jean Baptiste"/>
    <s v="Kinder- und Jugendbücher; Historische Drucke"/>
    <s v="Gide"/>
    <s v="monograph; text"/>
    <s v="PPN770278922"/>
    <s v="PPN313349800"/>
    <s v="http://resolver.staatsbibliothek-berlin.de/SBB000103DA00000000"/>
    <x v="0"/>
    <s v="1805"/>
    <s v="WegehauptDigital"/>
    <s v="Paris"/>
    <s v="empty"/>
    <x v="0"/>
  </r>
  <r>
    <s v="Eine Reise von Berlin nach Vorpommern und der Insel Rügen; für die Jugend"/>
    <m/>
    <s v="Kinder- und Jugendbücher"/>
    <s v="Dyk"/>
    <s v="monograph; text"/>
    <s v="PPN770888844"/>
    <s v="PPN572202261"/>
    <s v="http://resolver.staatsbibliothek-berlin.de/SBB0001074000000000"/>
    <x v="1"/>
    <s v="1802"/>
    <s v="WegehauptDigital"/>
    <s v="Leipzig"/>
    <s v="empty"/>
    <x v="0"/>
  </r>
  <r>
    <s v="Das Kleid der Erde oder Wanderungen durch die grüne Natur; mit seinen jugendlichen Freunden unternommen"/>
    <s v="Müller von Halle, Karl"/>
    <s v="Kinder- und Jugendbücher"/>
    <s v="Spamer"/>
    <s v="monograph; text"/>
    <s v="PPN743640594"/>
    <s v="PPN31264583X"/>
    <s v="http://resolver.staatsbibliothek-berlin.de/SBB0000D30300000000"/>
    <x v="1"/>
    <s v="1873"/>
    <s v="WegehauptDigital"/>
    <s v="Leipzig"/>
    <s v="https://content.staatsbibliothek-berlin.de/dc/743640594.ocr.zip"/>
    <x v="1"/>
  </r>
  <r>
    <s v="Neue Tanz- und Bildungsschule; ein gründlicher Leitfaden für Eltern und Lehrer bei der Erziehung der Kinder ; und für die erwachsene Jugend, um sich einen hohen Grad der feinen Bildung zu verschaffen und sich zu kunstfertigen und ausgezeichneten Tänzern zu bilden"/>
    <s v="Helmke, E. D."/>
    <s v="Kinder- und Jugendbücher; Historische Drucke"/>
    <s v="Kollmann"/>
    <s v="monograph; text"/>
    <s v="PPN769906907"/>
    <s v="PPN225365308"/>
    <s v="http://resolver.staatsbibliothek-berlin.de/SBB0001022200000000"/>
    <x v="1"/>
    <s v="1829"/>
    <s v="WegehauptDigital"/>
    <s v="Leipzig"/>
    <s v="empty"/>
    <x v="0"/>
  </r>
  <r>
    <s v="Neuestes Bilderbuch aus den drei Reichen der Natur; zur Belehrung und Unterhaltung für Kinder von 6-12 Jahren"/>
    <s v="Lessig, Traugott"/>
    <s v="Kinder- und Jugendbücher; Historische Drucke"/>
    <s v="Heubel"/>
    <s v="monograph; text"/>
    <s v="PPN770167225"/>
    <s v="PPN419069232"/>
    <s v="http://resolver.staatsbibliothek-berlin.de/SBB0001034500000000"/>
    <x v="1"/>
    <s v="1844"/>
    <s v="WegehauptDigital"/>
    <s v="Hamburg"/>
    <s v="empty"/>
    <x v="0"/>
  </r>
  <r>
    <s v="Rätselstübchen; erste Sammlung sämtlicher Original-Rätsel"/>
    <s v="Lohmeyer, Julius; Gehrts, Carl; Guell, Friedrich"/>
    <s v="Kinder- und Jugendbücher"/>
    <s v="Flemming"/>
    <s v="monograph; text"/>
    <s v="PPN745234216"/>
    <s v="PPN434489816"/>
    <s v="http://resolver.staatsbibliothek-berlin.de/SBB0000D67400000000"/>
    <x v="1"/>
    <s v="1882"/>
    <s v="WegehauptDigital"/>
    <s v="Glogau"/>
    <s v="https://content.staatsbibliothek-berlin.de/dc/745234216.ocr.zip"/>
    <x v="1"/>
  </r>
  <r>
    <s v="Deutschlands spielende Jugend; eine Sammlung von mehr als 430 Kinderspielen auszuführen im Freien und im Zimmer"/>
    <s v="Jakob, F. A. L."/>
    <s v="Kinder- und Jugendbücher; Historische Drucke"/>
    <s v="Kummer"/>
    <s v="monograph; text"/>
    <s v="PPN746636121"/>
    <s v="PPN30493061X"/>
    <s v="http://resolver.staatsbibliothek-berlin.de/SBB0000DB7C00000000"/>
    <x v="1"/>
    <s v="1879"/>
    <s v="WegehauptDigital"/>
    <s v="Leipzig"/>
    <s v="https://content.staatsbibliothek-berlin.de/dc/746636121.ocr.zip"/>
    <x v="1"/>
  </r>
  <r>
    <s v="So baue ich mir eine Drahtseilbahn"/>
    <s v="Parthum, Richard"/>
    <s v="Kinder- und Jugendbücher"/>
    <s v="Strauch"/>
    <s v="monograph; text"/>
    <s v="PPN746039492"/>
    <s v="PPN57021730X"/>
    <s v="http://resolver.staatsbibliothek-berlin.de/SBB0000D7E800000000"/>
    <x v="1"/>
    <s v="1912"/>
    <s v="WegehauptDigital"/>
    <s v="Leipzig"/>
    <s v="https://content.staatsbibliothek-berlin.de/dc/746039492.ocr.zip"/>
    <x v="1"/>
  </r>
  <r>
    <s v="Die Welt in Bildern &lt;Orbis pictus&gt;"/>
    <s v="Hottinger, Christlieb Gotthold"/>
    <s v="Kinder- und Jugendbücher; Historische Drucke"/>
    <s v="A. W. Hayn's Erben"/>
    <s v="monograph; text"/>
    <s v="PPN746279523"/>
    <s v="PPN410990361"/>
    <s v="http://resolver.staatsbibliothek-berlin.de/SBB0000D87300000000"/>
    <x v="1"/>
    <s v="1895"/>
    <s v="WegehauptDigital"/>
    <s v="Berlin"/>
    <s v="https://content.staatsbibliothek-berlin.de/dc/746279523.ocr.zip"/>
    <x v="1"/>
  </r>
  <r>
    <s v="Lehrbuch der Geometrie für Gymnasien, Realschulen und höhere Bürgerschulen"/>
    <s v="Brettner, H. A."/>
    <s v="Kinder- und Jugendbücher"/>
    <s v="Max"/>
    <s v="monograph; text"/>
    <s v="PPN746686897"/>
    <s v="PPN549976809"/>
    <s v="http://resolver.staatsbibliothek-berlin.de/SBB0000DB8F00000000"/>
    <x v="1"/>
    <s v="1838"/>
    <s v="WegehauptDigital"/>
    <s v="Breslau"/>
    <s v="empty"/>
    <x v="0"/>
  </r>
  <r>
    <s v="Geschichten aus Wald und Feld; Bilder aus dem Pflanzen-, Thier- und Menschenleben"/>
    <s v="Körner, Friedrich"/>
    <s v="Kinder- und Jugendbücher"/>
    <s v="Richter"/>
    <s v="monograph; text"/>
    <s v="PPN742528359"/>
    <s v="PPN561556768"/>
    <s v="http://resolver.staatsbibliothek-berlin.de/SBB0000D1D800000000"/>
    <x v="1"/>
    <s v="1879"/>
    <s v="WegehauptDigital"/>
    <s v="Hamburg"/>
    <s v="https://content.staatsbibliothek-berlin.de/dc/742528359.ocr.zip"/>
    <x v="1"/>
  </r>
  <r>
    <s v="Die Erde und ihre Bewohner; ein Hand- und Lesebuch für alle Stände"/>
    <s v="Hoffmann, Karl Friedrich Vollrath"/>
    <s v="Kinder- und Jugendbücher"/>
    <s v="Scheible"/>
    <s v="monograph; text"/>
    <s v="PPN781358817"/>
    <s v="PPN559698674"/>
    <s v="http://resolver.staatsbibliothek-berlin.de/SBB000155A200000000"/>
    <x v="1"/>
    <s v="1835"/>
    <s v="WegehauptDigital"/>
    <s v="Stuttgart"/>
    <s v="empty"/>
    <x v="0"/>
  </r>
  <r>
    <s v="Technologisches A.B.C. Buch für gute Kinder; Mit 22 Abbildungen"/>
    <m/>
    <s v="Kinder- und Jugendbücher; Historische Drucke"/>
    <s v="Bauer und Raspe"/>
    <s v="monograph; text"/>
    <s v="PPN770805167"/>
    <s v="PPN279715781"/>
    <s v="http://resolver.staatsbibliothek-berlin.de/SBB000106BA00000000"/>
    <x v="1"/>
    <s v="1827"/>
    <s v="WegehauptDigital"/>
    <s v="Nürnberg"/>
    <s v="empty"/>
    <x v="0"/>
  </r>
  <r>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Daniel, Karl Friedrich"/>
    <s v="Kinder- und Jugendbücher; Historische Drucke"/>
    <s v="Horvath"/>
    <s v="monograph; text"/>
    <s v="PPN76722308X"/>
    <s v="PPN551386355"/>
    <s v="http://resolver.staatsbibliothek-berlin.de/SBB0000F31C00000000"/>
    <x v="1"/>
    <s v="1819"/>
    <s v="WegehauptDigital"/>
    <s v="Potsdam"/>
    <s v="empty"/>
    <x v="0"/>
  </r>
  <r>
    <s v="Flora im Winterkleide von E. A. Roßmäßler. Mit 150 Abbildungen in Holzschnitt und einem Titelbild in Tondruck gezeichnet von C. Merkel"/>
    <s v="Merkel, C.; Roßmäßler, Emil Adolf"/>
    <s v="Kinder- und Jugendbücher; Historische Drucke"/>
    <s v="Costenoble"/>
    <s v="monograph; text"/>
    <s v="PPN749886366"/>
    <s v="PPN437539245"/>
    <s v="http://resolver.staatsbibliothek-berlin.de/SBB0000E15100000000"/>
    <x v="1"/>
    <s v="1854"/>
    <s v="WegehauptDigital"/>
    <s v="Leipzig"/>
    <s v="https://content.staatsbibliothek-berlin.de/dc/749886366.ocr.zip"/>
    <x v="1"/>
  </r>
  <r>
    <s v="Nürnberger Puppen-Kochbuch"/>
    <s v="Riedl, Christine Charlotte"/>
    <s v="Kinder- und Jugendbücher; Historische Drucke"/>
    <s v="Raw"/>
    <s v="monograph; text"/>
    <s v="PPN745281222"/>
    <s v="PPN293414440"/>
    <s v="http://resolver.staatsbibliothek-berlin.de/SBB0000D69F00000000"/>
    <x v="1"/>
    <s v="1893"/>
    <s v="WegehauptDigital"/>
    <s v="Nürnberg"/>
    <s v="https://content.staatsbibliothek-berlin.de/dc/745281222.ocr.zip"/>
    <x v="1"/>
  </r>
  <r>
    <s v="Language of flowers"/>
    <s v="Greenaway, Kate; Evans, Edmund"/>
    <s v="Kinder- und Jugendbücher"/>
    <s v="Routledge"/>
    <s v="monograph; text"/>
    <s v="PPN745121608"/>
    <s v="PPN293327599"/>
    <s v="http://resolver.staatsbibliothek-berlin.de/SBB0000D5A300000000"/>
    <x v="3"/>
    <s v="1884"/>
    <s v="WegehauptDigital"/>
    <s v="London"/>
    <s v="https://content.staatsbibliothek-berlin.de/dc/745121608.ocr.zip"/>
    <x v="1"/>
  </r>
  <r>
    <s v="Lehrbuch der Naturgeschichte für Schulen und zum Selbstunterricht"/>
    <s v="Schubert, Gotthilf Heinrich"/>
    <s v="Kinder- und Jugendbücher; Historische Drucke"/>
    <s v="Heyder"/>
    <s v="monograph; text"/>
    <s v="PPN746330995"/>
    <s v="PPN57428124X"/>
    <s v="http://resolver.staatsbibliothek-berlin.de/SBB0000D8BB00000000"/>
    <x v="1"/>
    <s v="1837"/>
    <s v="WegehauptDigital"/>
    <s v="Erlangen"/>
    <s v="empty"/>
    <x v="0"/>
  </r>
  <r>
    <s v="Naturstudien im Hause; Plaudereien in der Dämmerstunde ; ein Buch für die Jugend"/>
    <s v="Schwindrazheim, O.; Kraepelin, Karl"/>
    <s v="Kinder- und Jugendbücher"/>
    <s v="Teubner"/>
    <s v="monograph; text"/>
    <s v="PPN742256278"/>
    <s v="PPN415192900"/>
    <s v="http://resolver.staatsbibliothek-berlin.de/SBB0000D0DB00000000"/>
    <x v="1"/>
    <s v="1910"/>
    <s v="WegehauptDigital"/>
    <s v="Leipzig; Berlin"/>
    <s v="https://content.staatsbibliothek-berlin.de/dc/742256278.ocr.zip"/>
    <x v="1"/>
  </r>
  <r>
    <s v="Schmetterlingsbuch"/>
    <s v="Fleischer, H.; Straessle, Franz"/>
    <s v="Historische Drucke"/>
    <s v="Nitzschke"/>
    <s v="monograph; text"/>
    <s v="PPN743873076"/>
    <s v="PPN577513818"/>
    <s v="http://resolver.staatsbibliothek-berlin.de/SBB0000D36F00000000"/>
    <x v="1"/>
    <s v="1905"/>
    <s v="WegehauptDigital"/>
    <s v="Stuttgart [u.a.]"/>
    <s v="https://content.staatsbibliothek-berlin.de/dc/743873076.ocr.zip"/>
    <x v="1"/>
  </r>
  <r>
    <s v="Unterwegs oder der Naturforscher und Sammler; für die Jugend und ihre Freunde"/>
    <s v="Schulze, Karl"/>
    <s v="Kinder- und Jugendbücher"/>
    <s v="Hartleben"/>
    <s v="monograph; text"/>
    <s v="PPN743882032"/>
    <s v="PPN574546669"/>
    <s v="http://resolver.staatsbibliothek-berlin.de/SBB0000D38200000000"/>
    <x v="1"/>
    <s v="1880"/>
    <s v="WegehauptDigital"/>
    <s v="Wien [u.a.]"/>
    <s v="https://content.staatsbibliothek-berlin.de/dc/743882032.ocr.zip"/>
    <x v="1"/>
  </r>
  <r>
    <s v="Beasts; thumb-nail studies in pets"/>
    <s v="Spicer, J. E.; Kennedy, Wardlaw"/>
    <s v="Kinder- und Jugendbücher"/>
    <s v="Macmillan"/>
    <s v="monograph; text"/>
    <s v="PPN742707784"/>
    <s v="PPN494705698"/>
    <s v="http://resolver.staatsbibliothek-berlin.de/SBB0000D2A800000000"/>
    <x v="3"/>
    <s v="1899"/>
    <s v="WegehauptDigital"/>
    <s v="London [u.a.]"/>
    <s v="https://content.staatsbibliothek-berlin.de/dc/742707784.ocr.zip"/>
    <x v="1"/>
  </r>
  <r>
    <s v="Bilder aus der Pflanzenwelt für ihre Freunde, für die Jugend und die Schule"/>
    <s v="Seytter, H."/>
    <s v="Kinder- und Jugendbücher"/>
    <s v="Müller"/>
    <s v="monograph; text"/>
    <s v="PPN744892481"/>
    <s v="PPN450732851"/>
    <s v="http://resolver.staatsbibliothek-berlin.de/SBB0000D57400000000"/>
    <x v="1"/>
    <s v="1873"/>
    <s v="WegehauptDigital"/>
    <s v="Stuttgart"/>
    <s v="https://content.staatsbibliothek-berlin.de/dc/744892481.ocr.zip"/>
    <x v="1"/>
  </r>
  <r>
    <s v="Naturgeschichte für Kinder"/>
    <s v="Lippold, Georg Heinrich Christian; Funke, Karl Philipp"/>
    <s v="Kinder- und Jugendbücher; Historische Drucke"/>
    <s v="Kummer"/>
    <s v="monograph; text"/>
    <s v="PPN769510280"/>
    <s v="PPN230642853"/>
    <s v="http://resolver.staatsbibliothek-berlin.de/SBB0000F9A100000000"/>
    <x v="1"/>
    <s v="1811"/>
    <s v="WegehauptDigital"/>
    <s v="Leipzig"/>
    <s v="empty"/>
    <x v="0"/>
  </r>
  <r>
    <s v="Atlas des enfans; ou nouvelle méthode pour apprendre la géographie, avec un nouveau traité de la sphère, et 24 cartes en luminées"/>
    <m/>
    <s v="Kinder- und Jugendbücher"/>
    <s v="Bruyset"/>
    <s v="monograph; text"/>
    <s v="PPN780453069"/>
    <s v="PPN279774990"/>
    <s v="http://resolver.staatsbibliothek-berlin.de/SBB000153B700000000"/>
    <x v="0"/>
    <s v="1784"/>
    <s v="WegehauptDigital"/>
    <s v="A Lyon"/>
    <s v="empty"/>
    <x v="0"/>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x v="1"/>
    <s v="1851"/>
    <s v="WegehauptDigital"/>
    <s v="Leipzig"/>
    <s v="https://content.staatsbibliothek-berlin.de/dc/766734536.ocr.zip"/>
    <x v="1"/>
  </r>
  <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Lausch, Ernst"/>
    <s v="Kinder- und Jugendbücher"/>
    <s v="Herrosé"/>
    <s v="monograph; text"/>
    <s v="PPN745188206"/>
    <s v="PPN313297681"/>
    <s v="http://resolver.staatsbibliothek-berlin.de/SBB0000D64900000000"/>
    <x v="1"/>
    <s v="1883"/>
    <s v="WegehauptDigital"/>
    <s v="Wittenberg"/>
    <s v="https://content.staatsbibliothek-berlin.de/dc/745188206.ocr.zip"/>
    <x v="1"/>
  </r>
  <r>
    <s v="Joseph Uihlein's Anfangsgründe der Naturwissenschaft für die Jugend"/>
    <s v="Brand, Jacob; Berndt, ...; Lieber, ...; Uihlein, Joseph"/>
    <s v="Kinder- und Jugendbücher"/>
    <s v="Andrea"/>
    <s v="monograph; text"/>
    <s v="PPN746634722"/>
    <s v="PPN280103735"/>
    <s v="http://resolver.staatsbibliothek-berlin.de/SBB0000DB7B00000000"/>
    <x v="1"/>
    <s v="1820"/>
    <s v="WegehauptDigital"/>
    <s v="Frankfurt am Main"/>
    <s v="empty"/>
    <x v="0"/>
  </r>
  <r>
    <s v="Der kleine Comenius oder die Welt und der Mensch in Bildern; Beschreibung der wichtigsten Erscheinungen der Natur und des Menschenlebens. Mit achtzehn Kupfertafeln, worauf mehr als tausend Gegenstände abgebildet sind"/>
    <m/>
    <s v="Kinder- und Jugendbücher; Historische Drucke"/>
    <s v="Korn"/>
    <s v="monograph; text"/>
    <s v="PPN768528240"/>
    <s v="PPN279716370"/>
    <s v="http://resolver.staatsbibliothek-berlin.de/SBB0000F6A000000000"/>
    <x v="1"/>
    <s v="1835"/>
    <s v="WegehauptDigital"/>
    <s v="Breslau"/>
    <s v="empty"/>
    <x v="0"/>
  </r>
  <r>
    <s v="Nouveau Cours élémentaire de Coloris et d'aquarelle; Accomp. de sujets variés: figure, fleurs, paysage, animaux etc."/>
    <s v="Jullien, ...; Hubert, ...; Adam, Victor; Couleru, ..."/>
    <s v="Kinder- und Jugendbücher; Historische Drucke"/>
    <s v="Monrocq"/>
    <s v="monograph; text"/>
    <s v="PPN767810961"/>
    <s v="PPN555360881"/>
    <s v="http://resolver.staatsbibliothek-berlin.de/SBB0000F3FC00000000"/>
    <x v="0"/>
    <s v="1845"/>
    <s v="WegehauptDigital"/>
    <s v="Paris"/>
    <s v="empty"/>
    <x v="0"/>
  </r>
  <r>
    <s v="Der deutschen Jugend Sportbuch"/>
    <s v="Simon, Hans O."/>
    <s v="Kinder- und Jugendbücher"/>
    <s v="Teubner"/>
    <s v="monograph; text"/>
    <s v="PPN745157580"/>
    <s v="PPN450899292"/>
    <s v="http://resolver.staatsbibliothek-berlin.de/SBB0000D61600000000"/>
    <x v="1"/>
    <s v="1913"/>
    <s v="WegehauptDigital"/>
    <s v="Leipzig; Berlin"/>
    <s v="https://content.staatsbibliothek-berlin.de/dc/745157580.ocr.zip"/>
    <x v="1"/>
  </r>
  <r>
    <s v="Haustöchterchens Kochschule; ein Kochbuch mit Wage und Maßgeräten im Puppenmaß für Spiel und Leben"/>
    <s v="Jäger, Anna; Beeg, Marie; Reiß, Fritz"/>
    <s v="Kinder- und Jugendbücher; Historische Drucke"/>
    <s v="Maier"/>
    <s v="monograph; text"/>
    <s v="PPN770280080"/>
    <s v="PPN550723358"/>
    <s v="http://resolver.staatsbibliothek-berlin.de/SBB000103DB00000000"/>
    <x v="1"/>
    <s v="1895"/>
    <s v="WegehauptDigital"/>
    <s v="Ravensburg"/>
    <s v="https://content.staatsbibliothek-berlin.de/dc/770280080.ocr.zip"/>
    <x v="1"/>
  </r>
  <r>
    <s v="Vorlegeblätter für die ersten Uebungen im Zeichnen mit freier Hand"/>
    <s v="Pestalozzi, Johann Heinrich; Rockstroh, Heinrich"/>
    <s v="Kinder- und Jugendbücher"/>
    <s v="Sander"/>
    <s v="monograph; text"/>
    <s v="PPN769886752"/>
    <s v="PPN431985545"/>
    <s v="http://resolver.staatsbibliothek-berlin.de/SBB000101FA00000000"/>
    <x v="1"/>
    <s v="1806"/>
    <s v="WegehauptDigital"/>
    <s v="Berlin"/>
    <s v="empty"/>
    <x v="0"/>
  </r>
  <r>
    <s v="Naturgeschichte für die Jugend; Mit 120 in Kupfer gestochenen Abbildungen"/>
    <s v="Jerrer, Georg Ludwig"/>
    <s v="Kinder- und Jugendbücher; Historische Drucke"/>
    <s v="Campe"/>
    <s v="monograph; text"/>
    <s v="PPN766617262"/>
    <s v="PPN246128399"/>
    <s v="http://resolver.staatsbibliothek-berlin.de/SBB0000F00500000000"/>
    <x v="1"/>
    <s v="1818"/>
    <s v="WegehauptDigital"/>
    <s v="Nürnberg"/>
    <s v="empty"/>
    <x v="0"/>
  </r>
  <r>
    <s v="Naturstudien; ein Buch für die Jugend"/>
    <s v="Schwindrazheim, O.; Kraepelin, Karl"/>
    <s v="Kinder- und Jugendbücher"/>
    <s v="B. G. Teubner"/>
    <s v="monograph; text"/>
    <s v="PPN742269728"/>
    <s v="PPN415192838"/>
    <s v="http://resolver.staatsbibliothek-berlin.de/SBB0000D0E300000000"/>
    <x v="1"/>
    <s v="1905"/>
    <s v="WegehauptDigital"/>
    <s v="Berlin; Leipzig"/>
    <s v="https://content.staatsbibliothek-berlin.de/dc/742269728.ocr.zip"/>
    <x v="1"/>
  </r>
  <r>
    <s v="Die kleinen Schmetterlingsfreunde; ein Weihnachtsgeschenk für Kinder"/>
    <s v="Tischer, Karl"/>
    <s v="Kinder- und Jugendbücher"/>
    <s v="Gräff"/>
    <s v="monograph; text"/>
    <s v="PPN770200885"/>
    <s v="PPN481086315"/>
    <s v="http://resolver.staatsbibliothek-berlin.de/SBB0001039300000000"/>
    <x v="1"/>
    <s v="1806"/>
    <s v="WegehauptDigital"/>
    <s v="Leipzig"/>
    <s v="empty"/>
    <x v="0"/>
  </r>
  <r>
    <s v="Rätselschatz; für die Jugend, zur Übung im Denken und zur belehrenden Unterhaltung"/>
    <s v="Brüllow, ...; Schäffer, W."/>
    <s v="Kinder- und Jugendbücher"/>
    <s v="Oehmigke"/>
    <s v="monograph; text"/>
    <s v="PPN74603122X"/>
    <s v="PPN076699072"/>
    <s v="http://resolver.staatsbibliothek-berlin.de/SBB0000D7D200000000"/>
    <x v="1"/>
    <s v="1903"/>
    <s v="WegehauptDigital"/>
    <s v="Leipzig"/>
    <s v="https://content.staatsbibliothek-berlin.de/dc/74603122X.ocr.zip"/>
    <x v="1"/>
  </r>
  <r>
    <s v="Atlas der Pflanzenwelt"/>
    <s v="Federer, A.; Hallier, Ernst"/>
    <s v="Historische Drucke"/>
    <s v="Löwensohn"/>
    <s v="monograph; text"/>
    <s v="PPN74242667X"/>
    <s v="PPN559030053"/>
    <s v="http://resolver.staatsbibliothek-berlin.de/SBB0000D15300000000"/>
    <x v="1"/>
    <s v="1891"/>
    <s v="WegehauptDigital"/>
    <s v="Fürth"/>
    <s v="https://content.staatsbibliothek-berlin.de/dc/74242667X.ocr.zip"/>
    <x v="1"/>
  </r>
  <r>
    <s v="Des Elementarwerks ... Band"/>
    <s v="Basedow, Johann Bernhard"/>
    <s v="Kinder- und Jugendbücher; Historische Drucke"/>
    <s v="Crusius"/>
    <s v="volume; text"/>
    <s v="PPN768622972"/>
    <s v="PPN154258318"/>
    <s v="http://resolver.staatsbibliothek-berlin.de/SBB0000F2C000020000"/>
    <x v="1"/>
    <s v="1774"/>
    <s v="WegehauptDigital"/>
    <s v="Dessau; Leipzig"/>
    <s v="empty"/>
    <x v="0"/>
  </r>
  <r>
    <s v="[Gewürme, Pflanzen und Mineralien]"/>
    <s v="Wolf, L.; Haas, Meno; Edler, ...; Wilmsen, Friedrich Philipp"/>
    <s v="Kinder- und Jugendbücher; Historische Drucke"/>
    <s v="Amelang"/>
    <s v="volume; text"/>
    <s v="PPN751413364"/>
    <s v="PPN236370324"/>
    <s v="http://resolver.staatsbibliothek-berlin.de/SBB0000E57600030000"/>
    <x v="1"/>
    <s v="1821"/>
    <s v="WegehauptDigital"/>
    <s v="Berlin"/>
    <s v="empty"/>
    <x v="0"/>
  </r>
  <r>
    <s v="Abrégé d'histoire naturelle pour l' instruction de la jeunesse"/>
    <s v="Perrault, M.; Leizel, Balthasar Friedrich; Raff, Georg Christian"/>
    <s v="Kinder- und Jugendbücher; Historische Drucke"/>
    <s v="Koenig; Barrois; Levrault"/>
    <s v="volume; text"/>
    <s v="PPN756408881"/>
    <s v="PPN571684394"/>
    <s v="http://resolver.staatsbibliothek-berlin.de/SBB0000EA7F00020000"/>
    <x v="0"/>
    <s v="1786"/>
    <s v="WegehauptDigital"/>
    <s v="Strasbourg; Paris; Paris"/>
    <s v="empty"/>
    <x v="0"/>
  </r>
  <r>
    <s v="Cabinet du jeune naturaliste ou tableaux intéressants de l'histoire des animaux"/>
    <s v="Smith, Thomas; Maradan, F.; Alyon, ..."/>
    <s v="Kinder- und Jugendbücher; Historische Drucke"/>
    <s v="Maradan"/>
    <s v="volume; text"/>
    <s v="PPN751169226"/>
    <s v="PPN544164784"/>
    <s v="http://resolver.staatsbibliothek-berlin.de/SBB0000E4E200040000"/>
    <x v="0"/>
    <s v="1810"/>
    <s v="WegehauptDigital"/>
    <s v="Paris"/>
    <s v="empty"/>
    <x v="0"/>
  </r>
  <r>
    <s v="Végétaux et minéraux"/>
    <s v="Blanchard, Pierre; Buffon, Georges Louis"/>
    <s v="Kinder- und Jugendbücher; Historische Drucke"/>
    <s v="Prieur"/>
    <s v="volume; text"/>
    <s v="PPN768554136"/>
    <s v="PPN550409998"/>
    <s v="http://resolver.staatsbibliothek-berlin.de/SBB0000F6C000040000"/>
    <x v="0"/>
    <s v="1802"/>
    <s v="WegehauptDigital"/>
    <s v="Paris"/>
    <s v="empty"/>
    <x v="0"/>
  </r>
  <r>
    <s v="[I. G. Stedman's Reisen in Surinam]"/>
    <s v="Schulz, Christian; Hirschmann, Karl August; Stedmann, John Gabriel"/>
    <s v="Kinder- und Jugendbücher"/>
    <s v="Oehmigke"/>
    <s v="volume; text"/>
    <s v="PPN781360587"/>
    <s v="PPN248639463"/>
    <s v="http://resolver.staatsbibliothek-berlin.de/SBB000155A300010000"/>
    <x v="1"/>
    <s v="1800"/>
    <s v="WegehauptDigital"/>
    <s v="Berlin"/>
    <s v="empty"/>
    <x v="0"/>
  </r>
  <r>
    <s v="Welcher Taf. 1 - 50 oder Heft LXI - LXX des Bilderbuchs begreift"/>
    <s v="Bertuch, Carl; Bertuch, Friedrich Justin; Funke, Carl Philipp"/>
    <s v="Kinder- und Jugendbücher; Historische Drucke"/>
    <s v="Industrie-Comptoir"/>
    <s v="volume; text"/>
    <s v="PPN766168840"/>
    <s v="PPN143025821"/>
    <s v="http://resolver.staatsbibliothek-berlin.de/SBB0000EE2300060000"/>
    <x v="1"/>
    <s v="1801"/>
    <s v="WegehauptDigital"/>
    <s v="Weimar"/>
    <s v="empty"/>
    <x v="0"/>
  </r>
  <r>
    <s v="Die kleine Puppenköchin; praktische Anleitung zum Kochen"/>
    <s v="Heyde, Bertha"/>
    <s v="Kinder- und Jugendbücher; Historische Drucke"/>
    <s v="Weise"/>
    <s v="monograph; text"/>
    <s v="PPN746240198"/>
    <s v="PPN559507216"/>
    <s v="http://resolver.staatsbibliothek-berlin.de/SBB0000D85B00000000"/>
    <x v="1"/>
    <s v="1907"/>
    <s v="WegehauptDigital"/>
    <s v="Stuttgart"/>
    <s v="https://content.staatsbibliothek-berlin.de/dc/746240198.ocr.zip"/>
    <x v="1"/>
  </r>
  <r>
    <s v="Belehrende Bilderlust für fleißige Knaben und Mädchen"/>
    <s v="Meynier, Johann Heinrich"/>
    <s v="Kinder- und Jugendbücher"/>
    <s v="Bauer u. Raspe"/>
    <s v="monograph; text"/>
    <s v="PPN770099491"/>
    <s v="PPN421927496"/>
    <s v="http://resolver.staatsbibliothek-berlin.de/SBB000102C600000000"/>
    <x v="1"/>
    <s v="1824"/>
    <s v="WegehauptDigital"/>
    <s v="Nürnberg"/>
    <s v="empty"/>
    <x v="0"/>
  </r>
  <r>
    <s v="Der kleine Schmetterlingssammler; Anleitung, Schmetterlinge zu sammeln, zu tödten, zu ordnen, aufzubewahren und zu versenden ; nebst einer Beschreibung der bemerkenswerthesten Schmetterlinge, sowie einer Abhandlung über die Seidenraupenzucht ; mit 5 Taf. Abb."/>
    <s v="Schram, Wilhelm Karl"/>
    <s v="Kinder- und Jugendbücher; Historische Drucke"/>
    <s v="Ohme"/>
    <s v="monograph; text"/>
    <s v="PPN741712687"/>
    <s v="PPN574251790"/>
    <s v="http://resolver.staatsbibliothek-berlin.de/SBB0000D05700000000"/>
    <x v="1"/>
    <s v="1880"/>
    <s v="WegehauptDigital"/>
    <s v="Leipzig"/>
    <s v="https://content.staatsbibliothek-berlin.de/dc/741712687.ocr.zip"/>
    <x v="1"/>
  </r>
  <r>
    <s v="Vincentii Fabricii Hamburgensis, poematvm iuvenilium; libri III. ; ad calcem adjectæ sunt epistolæ aliquot feriæ, et jocosæ"/>
    <s v="Fabricius, Vincentius"/>
    <s v="Kinder- und Jugendbücher; Historische Drucke"/>
    <s v="Elzevir"/>
    <s v="monograph; text"/>
    <s v="PPN767854896"/>
    <s v="PPN151093520"/>
    <s v="http://resolver.staatsbibliothek-berlin.de/SBB0000F46F00000000"/>
    <x v="6"/>
    <s v="1633"/>
    <s v="WegehauptDigital"/>
    <s v="Lugduni Batavorum"/>
    <s v="empty"/>
    <x v="0"/>
  </r>
  <r>
    <s v="Das Schiff und die See; ein Lehr- u. Bilder Buch für kleine und grosse Leutchen, die sich vom Seewesen einen richtigen u. deutlichen Begriff verschaffen wollen ; mit 10 Kupfer"/>
    <s v="Beichling, Karl Heinrich; Holl, Friedrich"/>
    <s v="Kinder- und Jugendbücher"/>
    <s v="Friese"/>
    <s v="monograph; text"/>
    <s v="PPN770097715"/>
    <s v="PPN410505862"/>
    <s v="http://resolver.staatsbibliothek-berlin.de/SBB000102C400000000"/>
    <x v="1"/>
    <s v="1830"/>
    <s v="WegehauptDigital"/>
    <s v="Pirna"/>
    <s v="empty"/>
    <x v="0"/>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x v="1"/>
    <s v="1853"/>
    <s v="WegehauptDigital"/>
    <s v="Leipzig; Chur"/>
    <s v="https://content.staatsbibliothek-berlin.de/dc/770967787.ocr.zip"/>
    <x v="1"/>
  </r>
  <r>
    <s v="Flugmaschinenbuch für unsere Jugend; eine Anleitung zum Bau von Modell-Flugmaschinen und eine Einführung in die Geschichte der Flugtechnik"/>
    <s v="Günther, Hanns; Planck, Willy; Collins, Francis Arnold"/>
    <s v="Kinder- und Jugendbücher; Historische Drucke"/>
    <s v="Franckh"/>
    <s v="monograph; text"/>
    <s v="PPN744087694"/>
    <s v="PPN449137813"/>
    <s v="http://resolver.staatsbibliothek-berlin.de/SBB0000D55B00000000"/>
    <x v="1"/>
    <s v="1912"/>
    <s v="WegehauptDigital"/>
    <s v="Stuttgart"/>
    <s v="https://content.staatsbibliothek-berlin.de/dc/744087694.ocr.zip"/>
    <x v="1"/>
  </r>
  <r>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Hempel, Friedrich Wilhelm; Hofmann, Karl Friedrich"/>
    <s v="Kinder- und Jugendbücher"/>
    <s v="Selbstverl."/>
    <s v="monograph; text"/>
    <s v="PPN770171656"/>
    <s v="PPN410475149"/>
    <s v="http://resolver.staatsbibliothek-berlin.de/SBB0001035700000000"/>
    <x v="1"/>
    <s v="1812"/>
    <s v="WegehauptDigital"/>
    <s v="Leipzig"/>
    <s v="empty"/>
    <x v="0"/>
  </r>
  <r>
    <s v="[Firmenschrift von] A. L. Mohr; [Margarine-Fabrik]"/>
    <m/>
    <s v="Kinder- und Jugendbücher; Historische Drucke"/>
    <m/>
    <s v="monograph; text"/>
    <s v="PPN744081750"/>
    <s v="PPN567844382"/>
    <s v="http://resolver.staatsbibliothek-berlin.de/SBB0000D54900000000"/>
    <x v="1"/>
    <s v="1900"/>
    <s v="WegehauptDigital"/>
    <s v="Altona-Bahrenfeld"/>
    <s v="https://content.staatsbibliothek-berlin.de/dc/744081750.ocr.zip"/>
    <x v="1"/>
  </r>
  <r>
    <s v="Die gesellige Kinderwelt; Enth. 80 Kinderspiele, 100 Pfänderauslösungen u. Strafen, 40 Schnellsprechsätze ..."/>
    <s v="Fritz, Gustav"/>
    <s v="Kinder- und Jugendbücher; Historische Drucke"/>
    <s v="Kern"/>
    <s v="monograph; text"/>
    <s v="PPN766842622"/>
    <s v="PPN538165944"/>
    <s v="http://resolver.staatsbibliothek-berlin.de/SBB0000F11F00000000"/>
    <x v="1"/>
    <s v="1856"/>
    <s v="WegehauptDigital"/>
    <s v="Breslau"/>
    <s v="https://content.staatsbibliothek-berlin.de/dc/766842622.ocr.zip"/>
    <x v="1"/>
  </r>
  <r>
    <s v="Naturgeschichte für die Jugend beiderlei Geschlechts; Mit 198 Abbildungen auf 24 Tafeln"/>
    <s v="Martin, F."/>
    <s v="Kinder- und Jugendbücher; Historische Drucke"/>
    <s v="Schmidt &amp; Spring"/>
    <s v="monograph; text"/>
    <s v="PPN769079024"/>
    <s v="PPN187041482"/>
    <s v="http://resolver.staatsbibliothek-berlin.de/SBB0000F84300000000"/>
    <x v="1"/>
    <s v="1844"/>
    <s v="WegehauptDigital"/>
    <s v="Stuttgart"/>
    <s v="empty"/>
    <x v="0"/>
  </r>
  <r>
    <s v="Teutsch-Lateinisches Wörter-Büchlein; Zum Nutz und Ergötzung der Schul-Jugend zusammen getragen/ Und mit etlich 1000. darzu dienlichen Bildern gezieret. Deme noch überdas eine kurtz-gefaßte Lateinische Sprach-Ubung und Ziemliche Anzahl Auserlesener Sprüche beygefüget"/>
    <s v="Seybold, Johann Georg"/>
    <s v="Kinder- und Jugendbücher"/>
    <s v="Hoffmann"/>
    <s v="monograph; text"/>
    <s v="PPN769903770"/>
    <s v="PPN741706679"/>
    <s v="http://resolver.staatsbibliothek-berlin.de/SBB0001021800000000"/>
    <x v="1"/>
    <s v="1683"/>
    <s v="WegehauptDigital; VD17 digital"/>
    <s v="Nürnberg"/>
    <s v="empty"/>
    <x v="0"/>
  </r>
  <r>
    <s v="Die Reise ins Bienenland"/>
    <s v="Stevens, Frank"/>
    <s v="Kinder- und Jugendbücher"/>
    <s v="Kosmos; Franckh"/>
    <s v="monograph; text"/>
    <s v="PPN742565394"/>
    <s v="PPN577222635"/>
    <s v="http://resolver.staatsbibliothek-berlin.de/SBB0000D21F00000000"/>
    <x v="1"/>
    <s v="1907"/>
    <s v="WegehauptDigital"/>
    <s v="Stuttgart"/>
    <s v="https://content.staatsbibliothek-berlin.de/dc/742565394.ocr.zip"/>
    <x v="1"/>
  </r>
  <r>
    <s v="Unsere Nahrungsmittel vor Gericht"/>
    <s v="Dierks, W."/>
    <s v="Kinder- und Jugendbücher; Historische Drucke"/>
    <s v="Manz"/>
    <s v="monograph; text"/>
    <s v="PPN746045352"/>
    <s v="PPN553675052"/>
    <s v="http://resolver.staatsbibliothek-berlin.de/SBB0000D7F400000000"/>
    <x v="1"/>
    <s v="1904"/>
    <s v="WegehauptDigital"/>
    <s v="Regensburg"/>
    <s v="https://content.staatsbibliothek-berlin.de/dc/746045352.ocr.zip"/>
    <x v="1"/>
  </r>
  <r>
    <s v="Die Natur des Himmels, nach den neuesten Entdeckungen, zum Schul- und Privatunterricht dargestellt von Johann Wilhelm Schwartz"/>
    <s v="Schwartz, Johann Wilhelm"/>
    <s v="Kinder- und Jugendbücher; Historische Drucke"/>
    <s v="Friese"/>
    <s v="monograph; text"/>
    <s v="PPN749923067"/>
    <s v="PPN574620397"/>
    <s v="http://resolver.staatsbibliothek-berlin.de/SBB0000E19E00000000"/>
    <x v="1"/>
    <s v="1816"/>
    <s v="WegehauptDigital"/>
    <s v="Pirna"/>
    <s v="empty"/>
    <x v="0"/>
  </r>
  <r>
    <s v="Chemisches Experimentierbuch; praktische Einführung in das Studium der Chemie auf Grund leicht ausführbarer Versuche"/>
    <s v="Nothdurft, O."/>
    <s v="Kinder- und Jugendbücher"/>
    <s v="Union Dt. Verlagsges."/>
    <s v="monograph; text"/>
    <s v="PPN741140233"/>
    <s v="PPN56909013X"/>
    <s v="http://resolver.staatsbibliothek-berlin.de/SBB0000CF2800000000"/>
    <x v="1"/>
    <s v="1913"/>
    <s v="WegehauptDigital"/>
    <s v="Stuttgart; Berlin [u.a.]"/>
    <s v="https://content.staatsbibliothek-berlin.de/dc/741140233.ocr.zip"/>
    <x v="1"/>
  </r>
  <r>
    <s v="Spaziergänge eines Naturforschers"/>
    <s v="Wagen, Albert; Marshall, William"/>
    <s v="Kinder- und Jugendbücher; Historische Drucke"/>
    <s v="Verl. des Litterarischen Jahresberichts (Seemann)"/>
    <s v="monograph; text"/>
    <s v="PPN746053894"/>
    <s v="PPN025115340"/>
    <s v="http://resolver.staatsbibliothek-berlin.de/SBB0000D80200000000"/>
    <x v="1"/>
    <s v="1888"/>
    <s v="WegehauptDigital"/>
    <s v="Leipzig"/>
    <s v="https://content.staatsbibliothek-berlin.de/dc/746053894.ocr.zip"/>
    <x v="1"/>
  </r>
  <r>
    <s v="Erste Nahrung für den gesunden Menschenverstand"/>
    <s v="Dolz, Johann Christian; Thieme, Karl Traugott"/>
    <s v="Kinder- und Jugendbücher; Historische Drucke"/>
    <s v="Vogel"/>
    <s v="monograph; text"/>
    <s v="PPN757231551"/>
    <s v="PPN361097107"/>
    <s v="http://resolver.staatsbibliothek-berlin.de/SBB0000ED4100000000"/>
    <x v="1"/>
    <s v="1818"/>
    <s v="WegehauptDigital"/>
    <s v="Leipzig"/>
    <s v="empty"/>
    <x v="0"/>
  </r>
  <r>
    <s v="Allerlei Kurzweil, Schnurrpfeifereien und Kichererbsen; ein Spiel- und Beschäftigungsbuch zur Unterhaltung, Belehrung, sowie Belustigung für Knaben und Mädchen"/>
    <s v="Promber, Otto; Promber, Margarete"/>
    <s v="Kinder- und Jugendbücher"/>
    <s v="Loewe"/>
    <s v="monograph; text"/>
    <s v="PPN745599613"/>
    <s v="PPN571511805"/>
    <s v="http://resolver.staatsbibliothek-berlin.de/SBB0000D6FB00000000"/>
    <x v="1"/>
    <s v="1908"/>
    <s v="WegehauptDigital"/>
    <s v="Stuttgart"/>
    <s v="https://content.staatsbibliothek-berlin.de/dc/745599613.ocr.zip"/>
    <x v="1"/>
  </r>
  <r>
    <s v="Naturlehre für Bürger- und Volksschulen"/>
    <s v="Melos, Johann Gottfried"/>
    <s v="Kinder- und Jugendbücher; Historische Drucke"/>
    <s v="Hof-, Buch- und Kunsthandlung"/>
    <s v="monograph; text"/>
    <s v="PPN750621060"/>
    <s v="PPN243795866"/>
    <s v="http://resolver.staatsbibliothek-berlin.de/SBB0000E34700000000"/>
    <x v="1"/>
    <s v="1822"/>
    <s v="WegehauptDigital"/>
    <s v="Rudolstadt"/>
    <s v="empty"/>
    <x v="0"/>
  </r>
  <r>
    <s v="Merkwürdige Reisen der Gutmannschen Familie; ein Weihnachts- und Geburtstags-Geschenk für die Jugend"/>
    <s v="Ramberg, H.; Boettger, G.; Dassel, Chr."/>
    <s v="Kinder- und Jugendbücher"/>
    <s v="Hahn"/>
    <s v="monograph; text"/>
    <s v="PPN746881037"/>
    <s v="PPN236869329"/>
    <s v="http://resolver.staatsbibliothek-berlin.de/SBB0000DBDA00000000"/>
    <x v="1"/>
    <s v="1827"/>
    <s v="WegehauptDigital"/>
    <s v="Hannover"/>
    <s v="empty"/>
    <x v="0"/>
  </r>
  <r>
    <s v="Handbuch der Naturgeschichte der drei Reiche; für die Jugend beiderlei Geschlechts bearb. ; mit ca. 500 fein col. Abb. auf 32 Taf."/>
    <s v="Straessle, Franz"/>
    <s v="Kinder- und Jugendbücher; Historische Drucke"/>
    <s v="Nitzschke"/>
    <s v="monograph; text"/>
    <s v="PPN769091229"/>
    <s v="PPN577511319"/>
    <s v="http://resolver.staatsbibliothek-berlin.de/SBB0000F85F00000000"/>
    <x v="1"/>
    <s v="1860"/>
    <s v="WegehauptDigital"/>
    <s v="Stuttgart"/>
    <s v="https://content.staatsbibliothek-berlin.de/dc/769091229.ocr.zip"/>
    <x v="1"/>
  </r>
  <r>
    <s v="Golovolomka; rebusy, šarady i zaradki"/>
    <s v="Solovʹeva, P."/>
    <s v="Kinder- und Jugendbücher"/>
    <s v="Sytin"/>
    <s v="monograph; text"/>
    <s v="PPN74616453X"/>
    <s v="PPN576807575"/>
    <s v="http://resolver.staatsbibliothek-berlin.de/SBB0000D81F00000000"/>
    <x v="2"/>
    <s v="1914"/>
    <s v="WegehauptDigital"/>
    <s v="Moskva"/>
    <s v="https://content.staatsbibliothek-berlin.de/dc/74616453X.ocr.zip"/>
    <x v="1"/>
  </r>
  <r>
    <s v="Der junge Schiffbauer; mit 29 Abbildungen und 10 Tafeln"/>
    <s v="Waap"/>
    <s v="Kinder- und Jugendbücher; Historische Drucke"/>
    <s v="Union Dt. Verl-Ges."/>
    <s v="monograph; text"/>
    <s v="PPN744084148"/>
    <s v="PPN407975314"/>
    <s v="http://resolver.staatsbibliothek-berlin.de/SBB0000D54E00000000"/>
    <x v="1"/>
    <s v="1900"/>
    <s v="WegehauptDigital"/>
    <s v="Stuttgart [u.a.]"/>
    <s v="https://content.staatsbibliothek-berlin.de/dc/744084148.ocr.zip"/>
    <x v="1"/>
  </r>
  <r>
    <s v="Bunte Beute; naturwissenschaftliche Plaudereien"/>
    <s v="Koelsch, Adolf"/>
    <s v="Kinder- und Jugendbücher; Historische Drucke"/>
    <s v="Steinkopf"/>
    <s v="monograph; text"/>
    <s v="PPN741705656"/>
    <s v="PPN56193777X"/>
    <s v="http://resolver.staatsbibliothek-berlin.de/SBB0000D04A00000000"/>
    <x v="1"/>
    <s v="1912"/>
    <s v="WegehauptDigital"/>
    <s v="Stuttgart"/>
    <s v="https://content.staatsbibliothek-berlin.de/dc/741705656.ocr.zip"/>
    <x v="1"/>
  </r>
  <r>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m/>
    <s v="Kinder- und Jugendbücher; Historische Drucke"/>
    <s v="Vogel; Reitzel; Seidelin"/>
    <s v="monograph; text"/>
    <s v="PPN767134230"/>
    <s v="PPN280072953"/>
    <s v="http://resolver.staatsbibliothek-berlin.de/SBB0000F2BF00000000"/>
    <x v="1"/>
    <s v="1842"/>
    <s v="WegehauptDigital"/>
    <s v="Leipzig; Kopenhagen; [S.l.]"/>
    <s v="empty"/>
    <x v="0"/>
  </r>
  <r>
    <s v="100 Räthsel zur Weckung des Nachdenkes für die reifere Jugend"/>
    <s v="Hansen, M. C."/>
    <s v="Kinder- und Jugendbücher"/>
    <s v="Selbstverl."/>
    <s v="monograph; text"/>
    <s v="PPN745229956"/>
    <s v="PPN559096054"/>
    <s v="http://resolver.staatsbibliothek-berlin.de/SBB0000D66F00000000"/>
    <x v="1"/>
    <s v="1868"/>
    <s v="WegehauptDigital"/>
    <s v="Altona"/>
    <s v="https://content.staatsbibliothek-berlin.de/dc/745229956.ocr.zip"/>
    <x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x v="1"/>
    <s v="1865"/>
    <s v="WegehauptDigital"/>
    <s v="Stuttgart"/>
    <s v="https://content.staatsbibliothek-berlin.de/dc/770363806.ocr.zip"/>
    <x v="1"/>
  </r>
  <r>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Lumnitzer, Johann Georg"/>
    <s v="Kinder- und Jugendbücher; Historische Drucke"/>
    <s v="Müller"/>
    <s v="monograph; text"/>
    <s v="PPN756435706"/>
    <s v="PPN566375613"/>
    <s v="http://resolver.staatsbibliothek-berlin.de/SBB0000EA9000000000"/>
    <x v="1"/>
    <s v="1827"/>
    <s v="WegehauptDigital"/>
    <s v="Wien"/>
    <s v="empty"/>
    <x v="0"/>
  </r>
  <r>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Rockstroh, Heinrich"/>
    <s v="Kinder- und Jugendbücher; Historische Drucke"/>
    <s v="Schüppel"/>
    <s v="monograph; text"/>
    <s v="PPN766629708"/>
    <s v="PPN446140503"/>
    <s v="http://resolver.staatsbibliothek-berlin.de/SBB0000F01E00000000"/>
    <x v="1"/>
    <s v="1836"/>
    <s v="WegehauptDigital"/>
    <s v="Berlin"/>
    <s v="empty"/>
    <x v="0"/>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x v="1"/>
    <s v="1873"/>
    <s v="WegehauptDigital"/>
    <s v="Stuttgart"/>
    <s v="https://content.staatsbibliothek-berlin.de/dc/743704401.ocr.zip"/>
    <x v="1"/>
  </r>
  <r>
    <s v="The boy's own volume of fact, fiction, history and adventure; Illustr. by separate plates, and numerous woodcuts inserted in the text ; Ed. by the publisher. Christmas 1863"/>
    <m/>
    <s v="Kinder- und Jugendbücher; Historische Drucke"/>
    <s v="Beeton"/>
    <s v="monograph; text"/>
    <s v="PPN767870190"/>
    <s v="PPN578768232"/>
    <s v="http://resolver.staatsbibliothek-berlin.de/SBB0000F48B00000000"/>
    <x v="3"/>
    <s v="1863"/>
    <s v="WegehauptDigital"/>
    <s v="London"/>
    <s v="https://content.staatsbibliothek-berlin.de/dc/767870190.ocr.zip"/>
    <x v="1"/>
  </r>
  <r>
    <s v="200 jeux d'enfants; en plein air et à la maison"/>
    <s v="Harquevaux, L.; Pelletier, L."/>
    <s v="Kinder- und Jugendbücher"/>
    <s v="Larousse"/>
    <s v="monograph; text"/>
    <s v="PPN745215734"/>
    <s v="PPN559097867"/>
    <s v="http://resolver.staatsbibliothek-berlin.de/SBB0000D65F00000000"/>
    <x v="0"/>
    <s v="1895"/>
    <s v="WegehauptDigital"/>
    <s v="Paris"/>
    <s v="https://content.staatsbibliothek-berlin.de/dc/745215734.ocr.zip"/>
    <x v="1"/>
  </r>
  <r>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Monnet, Charles; Gaucher, Charles-Etienne; Jauffret, Louis Franc̜ois"/>
    <s v="Kinder- und Jugendbücher; Historische Drucke"/>
    <s v="Guilleminet"/>
    <s v="monograph; text"/>
    <s v="PPN749790733"/>
    <s v="PPN293177740"/>
    <s v="http://resolver.staatsbibliothek-berlin.de/SBB0000E0C500000000"/>
    <x v="0"/>
    <s v="1799"/>
    <s v="WegehauptDigital"/>
    <s v="Paris"/>
    <s v="empty"/>
    <x v="0"/>
  </r>
  <r>
    <s v="Entdeckungsreisen in Haus und Hof; mit seinen jungen Freunden unternommen"/>
    <s v="Wagner, Hermann"/>
    <s v="Kinder- und Jugendbücher"/>
    <s v="Spamer"/>
    <s v="monograph; text"/>
    <s v="PPN743673476"/>
    <s v="PPN578784432"/>
    <s v="http://resolver.staatsbibliothek-berlin.de/SBB0000D30F00000000"/>
    <x v="1"/>
    <s v="1903"/>
    <s v="WegehauptDigital"/>
    <s v="Leipzig"/>
    <s v="https://content.staatsbibliothek-berlin.de/dc/743673476.ocr.zip"/>
    <x v="1"/>
  </r>
  <r>
    <s v="Dreihundert Räthsel und Charaden für Kinder von 10 - 14 Jahren; Zu erheiternden Denkübungen in Schulen und zu angenehmer und nützlicher Unterhaltung in häuslichen Kreisen ; nebst einem Anhang von 60 für denselben Zweck passenden Rechnungs-Beispielen"/>
    <s v="Bossert, G. F."/>
    <s v="Kinder- und Jugendbücher; Historische Drucke"/>
    <s v="Dannheimer"/>
    <s v="monograph; text"/>
    <s v="PPN767120442"/>
    <s v="PPN571693202"/>
    <s v="http://resolver.staatsbibliothek-berlin.de/SBB0000F29200000000"/>
    <x v="1"/>
    <s v="1840"/>
    <s v="WegehauptDigital"/>
    <s v="Eßlingen"/>
    <s v="empty"/>
    <x v="0"/>
  </r>
  <r>
    <s v="Bilder vaterländischer Thiere nebst ihrer kurzen Beschreibung; zur angenehmen und nützlichen Beschäftigung kleiner Kinder"/>
    <s v="Capieux, Johann Stephan"/>
    <s v="Kinder- und Jugendbücher"/>
    <s v="Leo"/>
    <s v="monograph; text"/>
    <s v="PPN77056321X"/>
    <s v="PPN445547790"/>
    <s v="http://resolver.staatsbibliothek-berlin.de/SBB0001055800000000"/>
    <x v="10"/>
    <s v="1802"/>
    <s v="WegehauptDigital"/>
    <s v="Leipzig"/>
    <s v="empty"/>
    <x v="0"/>
  </r>
  <r>
    <s v="Naturstudien in Wald und Feld; Spaziergangs-Plaudereien : ein Buch für die Jugend"/>
    <s v="Schwindrazheim, O.; Kraepelin, Karl"/>
    <s v="Kinder- und Jugendbücher"/>
    <s v="Teubner"/>
    <s v="monograph; text"/>
    <s v="PPN742272494"/>
    <s v="PPN415192951"/>
    <s v="http://resolver.staatsbibliothek-berlin.de/SBB0000D0E800000000"/>
    <x v="1"/>
    <s v="1908"/>
    <s v="WegehauptDigital"/>
    <s v="Berlin; Leipzig"/>
    <s v="https://content.staatsbibliothek-berlin.de/dc/742272494.ocr.zip"/>
    <x v="1"/>
  </r>
  <r>
    <s v="Premières connaissances à l'usage des enfans que commencent â lire"/>
    <s v="Blanchard, Pierre"/>
    <s v="Kinder- und Jugendbücher; Historische Drucke"/>
    <s v="Lehuby"/>
    <s v="monograph; text"/>
    <s v="PPN766851575"/>
    <s v="PPN549275851"/>
    <s v="http://resolver.staatsbibliothek-berlin.de/SBB0000F13600000000"/>
    <x v="0"/>
    <s v="1837"/>
    <s v="WegehauptDigital"/>
    <s v="Paris"/>
    <s v="empty"/>
    <x v="0"/>
  </r>
  <r>
    <s v="Jeux de l'enfance"/>
    <s v="Stella, Claudia"/>
    <s v="Kinder- und Jugendbücher; Historische Drucke"/>
    <m/>
    <s v="monograph; text"/>
    <s v="PPN767811836"/>
    <s v="PPN560089503"/>
    <s v="http://resolver.staatsbibliothek-berlin.de/SBB0000F3FD00000000"/>
    <x v="0"/>
    <s v="1700"/>
    <s v="WegehauptDigital"/>
    <s v="[S.l.]"/>
    <s v="empty"/>
    <x v="0"/>
  </r>
  <r>
    <s v="Der kleine Gärtner"/>
    <s v="Floericke, Kurt"/>
    <s v="Kinder- und Jugendbücher; Historische Drucke"/>
    <s v="Nister"/>
    <s v="monograph; text"/>
    <s v="PPN743858506"/>
    <s v="PPN280334621"/>
    <s v="http://resolver.staatsbibliothek-berlin.de/SBB0000D35B00000000"/>
    <x v="1"/>
    <s v="1911"/>
    <s v="WegehauptDigital"/>
    <s v="Nürnberg"/>
    <s v="https://content.staatsbibliothek-berlin.de/dc/743858506.ocr.zip"/>
    <x v="1"/>
  </r>
  <r>
    <s v="Der Jugend Räthselschatz; 664 der schönsten Rätsel"/>
    <s v="Werther, Werner"/>
    <s v="Kinder- und Jugendbücher"/>
    <s v="Kröner"/>
    <s v="monograph; text"/>
    <s v="PPN745133452"/>
    <s v="PPN557841836"/>
    <s v="http://resolver.staatsbibliothek-berlin.de/SBB0000D5CE00000000"/>
    <x v="1"/>
    <s v="1886"/>
    <s v="WegehauptDigital"/>
    <s v="Stuttgart"/>
    <s v="https://content.staatsbibliothek-berlin.de/dc/745133452.ocr.zip"/>
    <x v="1"/>
  </r>
  <r>
    <s v="Ancient Customs, sports, and pastimes, of the English; explained from authentic sources, &amp; in a familiar manner"/>
    <s v="Aspin, Jehoshaphat"/>
    <s v="Kinder- und Jugendbücher; Historische Drucke"/>
    <s v="Harrisis"/>
    <s v="monograph; text"/>
    <s v="PPN770501923"/>
    <s v="PPN41281661X"/>
    <s v="http://resolver.staatsbibliothek-berlin.de/SBB000104DF00000000"/>
    <x v="3"/>
    <s v="1832"/>
    <s v="WegehauptDigital"/>
    <s v="London"/>
    <s v="empty"/>
    <x v="0"/>
  </r>
  <r>
    <s v="Der Käfersammler; 20 kolorierte Tafeln mit 502 Abbildungen und begleitendem Text"/>
    <s v="Hofmann, Ernst"/>
    <s v="Kinder- und Jugendbücher; Historische Drucke"/>
    <s v="Hoffmann"/>
    <s v="monograph; text"/>
    <s v="PPN74256570X"/>
    <s v="PPN277146178"/>
    <s v="http://resolver.staatsbibliothek-berlin.de/SBB0000D22100000000"/>
    <x v="1"/>
    <s v="1883"/>
    <s v="WegehauptDigital"/>
    <s v="Stuttgart"/>
    <s v="https://content.staatsbibliothek-berlin.de/dc/74256570X.ocr.zip"/>
    <x v="1"/>
  </r>
  <r>
    <s v="Vollständiges Handbuch der Naturgeschichte; als Hausbedarf für Gebildete aus allen Ständen und zum Schulgebrauch. Mit 300 Abbildungen"/>
    <m/>
    <s v="Kinder- und Jugendbücher; Historische Drucke"/>
    <s v="Weber"/>
    <s v="monograph; text"/>
    <s v="PPN770497519"/>
    <s v="PPN364328991"/>
    <s v="http://resolver.staatsbibliothek-berlin.de/SBB000104DB00000000"/>
    <x v="1"/>
    <s v="1833"/>
    <s v="WegehauptDigital"/>
    <s v="Ronneburg"/>
    <s v="empty"/>
    <x v="0"/>
  </r>
  <r>
    <s v="Christian Gottfried Daniel Stein's Naturgeschichte für Schulen; mit besonderer Hinsicht auf Geographie und Technologie ausgearbeitet"/>
    <s v="Reuter, Ferdinand; Stein, Christian Gottfried Daniel"/>
    <s v="Historische Drucke"/>
    <s v="Hinrichs [u.a.]"/>
    <s v="monograph; text"/>
    <s v="PPN746267185"/>
    <s v="PPN402869567"/>
    <s v="http://resolver.staatsbibliothek-berlin.de/SBB0000D85F00000000"/>
    <x v="1"/>
    <s v="1839"/>
    <s v="WegehauptDigital"/>
    <s v="Leipzig"/>
    <s v="empty"/>
    <x v="0"/>
  </r>
  <r>
    <s v="So baue ich eine Zauberlaterne &lt;Laterna magica&gt;"/>
    <s v="Teuchert, O."/>
    <s v="Kinder- und Jugendbücher"/>
    <s v="Strauch"/>
    <s v="monograph; text"/>
    <s v="PPN745443915"/>
    <s v="PPN577855506"/>
    <s v="http://resolver.staatsbibliothek-berlin.de/SBB0000D6B600000000"/>
    <x v="1"/>
    <s v="1911"/>
    <s v="WegehauptDigital"/>
    <s v="Leipzig"/>
    <s v="https://content.staatsbibliothek-berlin.de/dc/745443915.ocr.zip"/>
    <x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x v="1"/>
    <s v="1909"/>
    <s v="WegehauptDigital"/>
    <s v="Leipzig"/>
    <s v="https://content.staatsbibliothek-berlin.de/dc/745865518.ocr.zip"/>
    <x v="1"/>
  </r>
  <r>
    <s v="Das Fahnenspiel; ein Festgeschenk zur Unterhaltung für lebensfrohe Knaben, zugleich ein Leitfaden für Lehrer der Gymnastik oder Turnkunst ; erläutert durch 100 fein colorirte Figuren"/>
    <s v="Werner, Johann Adolph Ludwig"/>
    <s v="Kinder- und Jugendbücher"/>
    <s v="Katz"/>
    <s v="monograph; text"/>
    <s v="PPN770454720"/>
    <s v="PPN408813180"/>
    <s v="http://resolver.staatsbibliothek-berlin.de/SBB0001049000000000"/>
    <x v="1"/>
    <s v="1852"/>
    <s v="WegehauptDigital"/>
    <s v="Dessau"/>
    <s v="https://content.staatsbibliothek-berlin.de/dc/770454720.ocr.zip"/>
    <x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4253507X"/>
    <s v="PPN455078025"/>
    <s v="http://resolver.staatsbibliothek-berlin.de/SBB0000D1DE00000000"/>
    <x v="1"/>
    <s v="1890"/>
    <s v="WegehauptDigital"/>
    <s v="Bielefeld [u.a.]"/>
    <s v="https://content.staatsbibliothek-berlin.de/dc/74253507X.ocr.zip"/>
    <x v="1"/>
  </r>
  <r>
    <s v="The boy's own Book; a complete encyclopedia of all the diversions, athletic, scientific, and recreative, of boyhood and youth"/>
    <m/>
    <s v="Kinder- und Jugendbücher; Historische Drucke"/>
    <s v="Longman, Orme, and Co."/>
    <s v="monograph; text"/>
    <s v="PPN770503683"/>
    <s v="PPN446292427"/>
    <s v="http://resolver.staatsbibliothek-berlin.de/SBB000104E100000000"/>
    <x v="3"/>
    <s v="1841"/>
    <s v="WegehauptDigital"/>
    <s v="London"/>
    <s v="empty"/>
    <x v="0"/>
  </r>
  <r>
    <s v="Präsentirt das Gewehr!; Ein Geschenk für Knaben ; Anleitung zu militairischen Spielen. Mit 4 colorirten Abbildungen der Uniformen des Preussischen Militairs von der Zeit des grossen Churfürsten bis auf die jetzige und einem colorirten Titelbilde"/>
    <s v="Schneider, L."/>
    <s v="Kinder- und Jugendbücher; Historische Drucke"/>
    <s v="Stuhr"/>
    <s v="monograph; text"/>
    <s v="PPN770849830"/>
    <s v="PPN306235633"/>
    <s v="http://resolver.staatsbibliothek-berlin.de/SBB0001070000000000"/>
    <x v="1"/>
    <s v="1844"/>
    <s v="WegehauptDigital"/>
    <s v="Berlin"/>
    <s v="empty"/>
    <x v="0"/>
  </r>
  <r>
    <s v="Das Examen aus der Natur; zum Unterricht für Kinder von reiferem Alter sowohl zum Schul- als Privat-Gebrauch"/>
    <m/>
    <s v="Kinder- und Jugendbücher; Historische Drucke"/>
    <s v="Göpferdt"/>
    <s v="monograph; text"/>
    <s v="PPN746331517"/>
    <s v="PPN197967477"/>
    <s v="http://resolver.staatsbibliothek-berlin.de/SBB0000D8BD00000000"/>
    <x v="1"/>
    <s v="1800"/>
    <s v="WegehauptDigital"/>
    <s v="Jena"/>
    <s v="empty"/>
    <x v="0"/>
  </r>
  <r>
    <s v="Reisebeschreibungen, Naturschilderungen und Erfindungen mit eingeflochtenen Erzählungen; für die Jugend bearbeitet"/>
    <s v="Rau, Heribert"/>
    <s v="Kinder- und Jugendbücher"/>
    <s v="Chelius"/>
    <s v="monograph; text"/>
    <s v="PPN770601154"/>
    <s v="PPN767936728"/>
    <s v="http://resolver.staatsbibliothek-berlin.de/SBB000105AE00000000"/>
    <x v="1"/>
    <s v="1855"/>
    <s v="WegehauptDigital"/>
    <s v="Stuttgart"/>
    <s v="https://content.staatsbibliothek-berlin.de/dc/770601154.ocr.zip"/>
    <x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x v="1"/>
    <s v="1884"/>
    <s v="WegehauptDigital"/>
    <s v="Leipzig; Berlin"/>
    <s v="https://content.staatsbibliothek-berlin.de/dc/745219993.ocr.zip"/>
    <x v="1"/>
  </r>
  <r>
    <s v="Leben und Weben der Natur"/>
    <s v="Böhner, August Nathanael"/>
    <s v="Kinder- und Jugendbücher"/>
    <s v="Hirt"/>
    <s v="monograph; text"/>
    <s v="PPN741105748"/>
    <s v="PPN016513282"/>
    <s v="http://resolver.staatsbibliothek-berlin.de/SBB0000CF0000000000"/>
    <x v="1"/>
    <s v="1878"/>
    <s v="WegehauptDigital"/>
    <s v="Leipzig"/>
    <s v="https://content.staatsbibliothek-berlin.de/dc/741105748.ocr.zip"/>
    <x v="1"/>
  </r>
  <r>
    <s v="Selbst ist der Mann; ein neues Beschäftigungsbuch bei Sonnenschein und Regenwetter"/>
    <s v="Kern, Maximilian"/>
    <s v="Kinder- und Jugendbücher"/>
    <s v="Union Dt. Verlagsges."/>
    <s v="monograph; text"/>
    <s v="PPN745453376"/>
    <s v="PPN560659504"/>
    <s v="http://resolver.staatsbibliothek-berlin.de/SBB0000D6C800000000"/>
    <x v="1"/>
    <s v="1900"/>
    <s v="WegehauptDigital"/>
    <s v="Berlin [u.a.]; Stuttgart"/>
    <s v="https://content.staatsbibliothek-berlin.de/dc/745453376.ocr.zip"/>
    <x v="1"/>
  </r>
  <r>
    <s v="[Sammelband mit Lithographien]/ [Ill.: W. Schroll]"/>
    <s v="Schroll, W."/>
    <s v="Kinder- und Jugendbücher; Historische Drucke"/>
    <m/>
    <s v="monograph; text"/>
    <s v="PPN749915013"/>
    <s v="PPN293196044"/>
    <s v="http://resolver.staatsbibliothek-berlin.de/SBB0000E18E00000000"/>
    <x v="1"/>
    <s v="1840"/>
    <s v="WegehauptDigital"/>
    <s v="[S.l.]"/>
    <s v="empty"/>
    <x v="0"/>
  </r>
  <r>
    <s v="Neue Bewegungs- und Marschierspiele für Kindergarten und Haus"/>
    <s v="Hartmann, Angelika"/>
    <s v="Kinder- und Jugendbücher"/>
    <s v="Jaeger"/>
    <s v="monograph; text"/>
    <s v="PPN745126405"/>
    <s v="PPN016443942"/>
    <s v="http://resolver.staatsbibliothek-berlin.de/SBB0000D5B800000000"/>
    <x v="1"/>
    <s v="1904"/>
    <s v="WegehauptDigital"/>
    <s v="Leipzig [u.a.]"/>
    <s v="https://content.staatsbibliothek-berlin.de/dc/745126405.ocr.zip"/>
    <x v="1"/>
  </r>
  <r>
    <s v="Amerikanische Reisebilder; für die Jugend bearbeitet"/>
    <s v="Dielitz, Theodor; Hosemann, Theodor"/>
    <s v="Kinder- und Jugendbücher"/>
    <s v="Winckelmann"/>
    <s v="monograph; text"/>
    <s v="PPN771057520"/>
    <s v="PPN190893060"/>
    <s v="http://resolver.staatsbibliothek-berlin.de/SBB00010AA700000000"/>
    <x v="1"/>
    <s v="1853"/>
    <s v="WegehauptDigital"/>
    <s v="Berlin"/>
    <s v="https://content.staatsbibliothek-berlin.de/dc/771057520.ocr.zip"/>
    <x v="1"/>
  </r>
  <r>
    <s v="Naturgeschichte des innern Erdballes oder die Urwelt; für die Jugend"/>
    <s v="Clemens, Friedrich"/>
    <s v="Kinder- und Jugendbücher"/>
    <s v="Meissner"/>
    <s v="monograph; text"/>
    <s v="PPN77029345X"/>
    <s v="PPN311379001"/>
    <s v="http://resolver.staatsbibliothek-berlin.de/SBB000103F900000000"/>
    <x v="1"/>
    <s v="1856"/>
    <s v="WegehauptDigital"/>
    <s v="Hamburg"/>
    <s v="https://content.staatsbibliothek-berlin.de/dc/77029345X.ocr.zip"/>
    <x v="1"/>
  </r>
  <r>
    <s v="Aus dem Thierleben der Heimat; Schilderungen aus Haus und Hof, Wald und Feld für die reifere Jugend"/>
    <s v="Hammer, Guido; Specht, F.; Hasse, E.; Grosse, Ernst"/>
    <s v="Kinder- und Jugendbücher"/>
    <s v="Douffet"/>
    <s v="monograph; text"/>
    <s v="PPN745115373"/>
    <s v="PPN454745494"/>
    <s v="http://resolver.staatsbibliothek-berlin.de/SBB0000D59800000000"/>
    <x v="1"/>
    <s v="1877"/>
    <s v="WegehauptDigital"/>
    <s v="Leipzig"/>
    <s v="https://content.staatsbibliothek-berlin.de/dc/745115373.ocr.zip"/>
    <x v="1"/>
  </r>
  <r>
    <s v="Every boy's book; a compl. encyclopaedia of sports and amusements, intended to afford recreation and instruction to boys in their leisure hours"/>
    <s v="Harvey, William; Weir, Harrison"/>
    <s v="Kinder- und Jugendbücher; Historische Drucke"/>
    <s v="Routledge"/>
    <s v="monograph; text"/>
    <s v="PPN767131002"/>
    <s v="PPN548422591"/>
    <s v="http://resolver.staatsbibliothek-berlin.de/SBB0000F2B900000000"/>
    <x v="3"/>
    <s v="1855"/>
    <s v="WegehauptDigital"/>
    <s v="London; New York"/>
    <s v="https://content.staatsbibliothek-berlin.de/dc/767131002.ocr.zip"/>
    <x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x v="1"/>
    <s v="1894"/>
    <s v="WegehauptDigital"/>
    <s v="Leipzig"/>
    <s v="https://content.staatsbibliothek-berlin.de/dc/743639324.ocr.zip"/>
    <x v="1"/>
  </r>
  <r>
    <s v="The whale and the perils of the whale-fishery"/>
    <m/>
    <s v="Kinder- und Jugendbücher"/>
    <s v="Babcock"/>
    <s v="monograph; text"/>
    <s v="PPN76998522X"/>
    <s v="PPN240010175"/>
    <s v="http://resolver.staatsbibliothek-berlin.de/SBB0001027400000000"/>
    <x v="3"/>
    <s v="1840"/>
    <s v="WegehauptDigital"/>
    <s v="New Haven"/>
    <s v="empty"/>
    <x v="0"/>
  </r>
  <r>
    <s v="Illustrierte Naturgeschichte für die Jugend"/>
    <s v="Strässle, Franz; Fleischer, H.; Specht, Friedrich"/>
    <s v="Kinder- und Jugendbücher"/>
    <s v="Nitzschke &lt;Brettinger&gt;"/>
    <s v="monograph; text"/>
    <s v="PPN744058287"/>
    <s v="PPN363539182"/>
    <s v="http://resolver.staatsbibliothek-berlin.de/SBB0000D52300000000"/>
    <x v="1"/>
    <s v="1905"/>
    <s v="WegehauptDigital"/>
    <s v="Stuttgart [u.a.]"/>
    <s v="https://content.staatsbibliothek-berlin.de/dc/744058287.ocr.zip"/>
    <x v="1"/>
  </r>
  <r>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Comenius, Johann Amos; Gailer, Jacob Eberhard"/>
    <s v="Kinder- und Jugendbücher; Historische Drucke"/>
    <s v="Mäcken"/>
    <s v="monograph; text"/>
    <s v="PPN76791824X"/>
    <s v="PPN531058751"/>
    <s v="http://resolver.staatsbibliothek-berlin.de/SBB0000F4F500000000"/>
    <x v="0"/>
    <s v="1833"/>
    <s v="WegehauptDigital"/>
    <s v="Reutlingen"/>
    <s v="empty"/>
    <x v="0"/>
  </r>
  <r>
    <s v="An der Hobel- und Drehbank; mit 121 Abbildungen"/>
    <m/>
    <s v="Kinder- und Jugendbücher; Historische Drucke"/>
    <s v="Union Dt. Verlagsges."/>
    <s v="monograph; text"/>
    <s v="PPN744084903"/>
    <s v="PPN559553641"/>
    <s v="http://resolver.staatsbibliothek-berlin.de/SBB0000D55100000000"/>
    <x v="1"/>
    <s v="1905"/>
    <s v="WegehauptDigital"/>
    <s v="Stuttgart [u.a]"/>
    <s v="https://content.staatsbibliothek-berlin.de/dc/744084903.ocr.zip"/>
    <x v="1"/>
  </r>
  <r>
    <s v="Insects and reptiles, with their uses to man"/>
    <m/>
    <s v="Kinder- und Jugendbücher; Historische Drucke"/>
    <s v="Darton and Clark"/>
    <s v="monograph; text"/>
    <s v="PPN749890991"/>
    <s v="PPN278916864"/>
    <s v="http://resolver.staatsbibliothek-berlin.de/SBB0000E15D00000000"/>
    <x v="3"/>
    <s v="1844"/>
    <s v="WegehauptDigital"/>
    <s v="London"/>
    <s v="empty"/>
    <x v="0"/>
  </r>
  <r>
    <s v="Natural History Of Remarkable Beasts"/>
    <m/>
    <s v="Kinder- und Jugendbücher; Historische Drucke"/>
    <s v="Robins"/>
    <s v="monograph; text"/>
    <s v="PPN749730366"/>
    <s v="PPN279528612"/>
    <s v="http://resolver.staatsbibliothek-berlin.de/SBB0000E07000000000"/>
    <x v="3"/>
    <s v="1822"/>
    <s v="WegehauptDigital"/>
    <s v="London"/>
    <s v="empty"/>
    <x v="0"/>
  </r>
  <r>
    <s v="Das geometrische Figurenspiel für Kinder u. Erwachsene"/>
    <s v="Kunze, C. L. A."/>
    <s v="Kinder- und Jugendbücher; Historische Drucke"/>
    <s v="Böhlau"/>
    <s v="monograph; text"/>
    <s v="PPN767481801"/>
    <s v="PPN562650466"/>
    <s v="http://resolver.staatsbibliothek-berlin.de/SBB0000F3BD00000000"/>
    <x v="1"/>
    <s v="1866"/>
    <s v="WegehauptDigital"/>
    <s v="Weimar"/>
    <s v="https://content.staatsbibliothek-berlin.de/dc/767481801.ocr.zip"/>
    <x v="1"/>
  </r>
  <r>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Rebau, Heinrich"/>
    <s v="Kinder- und Jugendbücher; Historische Drucke"/>
    <s v="Fleischhauer &amp; Spohn"/>
    <s v="monograph; text"/>
    <s v="PPN749889063"/>
    <s v="PPN197867219"/>
    <s v="http://resolver.staatsbibliothek-berlin.de/SBB0000E15800000000"/>
    <x v="1"/>
    <s v="1844"/>
    <s v="WegehauptDigital"/>
    <s v="Reutlingen"/>
    <s v="empty"/>
    <x v="0"/>
  </r>
  <r>
    <s v="Biblische Naturgeschichte für Schulen und Familien; Mit Abbildungen. Herausgegeben von dem Calwer Verlags-Verein"/>
    <s v="Barth, Christian Gottlob; Hochstetter, Gottlob Ludwig"/>
    <s v="Kinder- und Jugendbücher; Historische Drucke"/>
    <s v="Verlags-Verein; Steinkopf"/>
    <s v="monograph; text"/>
    <s v="PPN751895334"/>
    <s v="PPN253277604"/>
    <s v="http://resolver.staatsbibliothek-berlin.de/SBB0000E64000000000"/>
    <x v="1"/>
    <s v="1836"/>
    <s v="WegehauptDigital"/>
    <s v="Calw; Stuttgart"/>
    <s v="empty"/>
    <x v="0"/>
  </r>
  <r>
    <s v="Le Bougainville de la jeunesse ou nouvel abrégé des voyages dans l'Amérique; Contenant la description des moeurs et coutumes des peuples de ce continent ..."/>
    <s v="Riccous, ..."/>
    <s v="Kinder- und Jugendbücher; Historische Drucke"/>
    <s v="Berlin"/>
    <s v="monograph; text"/>
    <s v="PPN770964346"/>
    <s v="PPN572280386"/>
    <s v="http://resolver.staatsbibliothek-berlin.de/SBB00010A1400000000"/>
    <x v="1"/>
    <s v="1830"/>
    <s v="WegehauptDigital"/>
    <s v="Paris"/>
    <s v="empty"/>
    <x v="0"/>
  </r>
  <r>
    <s v="Himmel und Erde; Einführung in die Himmelskunde ; für die reifere Jugend"/>
    <s v="Rey, Jakob"/>
    <s v="Kinder- und Jugendbücher"/>
    <s v="Spamer"/>
    <s v="monograph; text"/>
    <s v="PPN742560392"/>
    <s v="PPN37520668X"/>
    <s v="http://resolver.staatsbibliothek-berlin.de/SBB0000D21500000000"/>
    <x v="1"/>
    <s v="1872"/>
    <s v="WegehauptDigital"/>
    <s v="Leipzig"/>
    <s v="https://content.staatsbibliothek-berlin.de/dc/742560392.ocr.zip"/>
    <x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x v="1"/>
    <s v="1887"/>
    <s v="WegehauptDigital"/>
    <s v="Fürth"/>
    <s v="https://content.staatsbibliothek-berlin.de/dc/770185266.ocr.zip"/>
    <x v="1"/>
  </r>
  <r>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arth, Ernst; Niederley, W."/>
    <s v="Kinder- und Jugendbücher"/>
    <s v="Velhagen &amp; Klasing"/>
    <s v="monograph; text"/>
    <s v="PPN745629482"/>
    <s v="PPN235687154"/>
    <s v="http://resolver.staatsbibliothek-berlin.de/SBB0000D72900000000"/>
    <x v="1"/>
    <s v="1888"/>
    <s v="WegehauptDigital"/>
    <s v="Bielefeld [u.a.]"/>
    <s v="https://content.staatsbibliothek-berlin.de/dc/745629482.ocr.zip"/>
    <x v="1"/>
  </r>
  <r>
    <s v="Bilder-Schauplatz merkwürdiger Gegenstände aus dem Gebiete der Natur, der Kunst und des Menschenlebens; zum Vergnügen und zur Belehrung der Jugend mit vielen ausgemalten Kupfertafeln"/>
    <s v="Flittner, Christian Gottfried"/>
    <s v="Kinder- und Jugendbücher"/>
    <s v="Societäts-Buchhandl."/>
    <s v="monograph; text"/>
    <s v="PPN77044539X"/>
    <s v="PPN331629305"/>
    <s v="http://resolver.staatsbibliothek-berlin.de/SBB0001048600000000"/>
    <x v="1"/>
    <s v="1816"/>
    <s v="WegehauptDigital"/>
    <s v="Berlin"/>
    <s v="empty"/>
    <x v="0"/>
  </r>
  <r>
    <s v="Der Pilzsammler"/>
    <s v="Martin, Felix"/>
    <s v="Kinder- und Jugendbücher; Historische Drucke"/>
    <s v="Union Dt. Verl.Ges."/>
    <s v="monograph; text"/>
    <s v="PPN743865138"/>
    <s v="PPN319703681"/>
    <s v="http://resolver.staatsbibliothek-berlin.de/SBB0000D36200000000"/>
    <x v="1"/>
    <s v="1900"/>
    <s v="WegehauptDigital"/>
    <s v="Stuttgart [u.a.]"/>
    <s v="https://content.staatsbibliothek-berlin.de/dc/743865138.ocr.zip"/>
    <x v="1"/>
  </r>
  <r>
    <s v="Vom Ursprung des Lebens; für Schüler höherer Stufen"/>
    <s v="Teichmann, Ernst"/>
    <s v="Kinder- und Jugendbücher"/>
    <s v="Paetel"/>
    <s v="monograph; text"/>
    <s v="PPN743882660"/>
    <s v="PPN57784993X"/>
    <s v="http://resolver.staatsbibliothek-berlin.de/SBB0000D38700000000"/>
    <x v="1"/>
    <s v="1912"/>
    <s v="WegehauptDigital"/>
    <s v="Berlin-Wilmersdorf"/>
    <s v="https://content.staatsbibliothek-berlin.de/dc/743882660.ocr.zip"/>
    <x v="1"/>
  </r>
  <r>
    <s v="Spielbuch; 400 Spiele und Belustigungen für Schule und Haus"/>
    <s v="Ambros, Josef"/>
    <s v="Kinder- und Jugendbücher"/>
    <s v="Pichler"/>
    <s v="monograph; text"/>
    <s v="PPN745186688"/>
    <s v="PPN54417867X"/>
    <s v="http://resolver.staatsbibliothek-berlin.de/SBB0000D64800000000"/>
    <x v="1"/>
    <s v="1874"/>
    <s v="WegehauptDigital"/>
    <s v="Wien"/>
    <s v="https://content.staatsbibliothek-berlin.de/dc/745186688.ocr.zip"/>
    <x v="1"/>
  </r>
  <r>
    <s v="Der kleine Raff, oder Vater Gotthold's Unterhaltungen mit seinen Kindern über die Reiche der Natur; eine Naturgeschichte für die liebe Jugend"/>
    <s v="Beumer, P. J."/>
    <s v="Kinder- und Jugendbücher"/>
    <s v="Bagel"/>
    <s v="monograph; text"/>
    <s v="PPN743953649"/>
    <s v="PPN234014717"/>
    <s v="http://resolver.staatsbibliothek-berlin.de/SBB0000D48E00000000"/>
    <x v="1"/>
    <s v="1869"/>
    <s v="WegehauptDigital"/>
    <s v="Wesel"/>
    <s v="https://content.staatsbibliothek-berlin.de/dc/743953649.ocr.zip"/>
    <x v="1"/>
  </r>
  <r>
    <s v="Orbis pictus; Ein Lern- und Unterhaltungsbuch für die wißbegierige Jugend mit 30 fein colorirten Tafeln"/>
    <s v="Grünewald, Heinrich"/>
    <s v="Kinder- und Jugendbücher; Historische Drucke"/>
    <s v="Arnz"/>
    <s v="monograph; text"/>
    <s v="PPN767869516"/>
    <s v="PPN558896146"/>
    <s v="http://resolver.staatsbibliothek-berlin.de/SBB0000F48900000000"/>
    <x v="1"/>
    <s v="1841"/>
    <s v="WegehauptDigital"/>
    <s v="Düsseldorf"/>
    <s v="empty"/>
    <x v="0"/>
  </r>
  <r>
    <s v="Räthselbüchlein"/>
    <s v="Fechner, Gustav Theodor"/>
    <s v="Kinder- und Jugendbücher"/>
    <s v="Breitkopf &amp; Härtel"/>
    <s v="monograph; text"/>
    <s v="PPN746034024"/>
    <s v="PPN433960523"/>
    <s v="http://resolver.staatsbibliothek-berlin.de/SBB0000D7DC00000000"/>
    <x v="1"/>
    <s v="1875"/>
    <s v="WegehauptDigital"/>
    <s v="Leipzig"/>
    <s v="https://content.staatsbibliothek-berlin.de/dc/746034024.ocr.zip"/>
    <x v="1"/>
  </r>
  <r>
    <s v="Der Schmetterlingssammler"/>
    <s v="Bau, Alexander"/>
    <s v="Kinder- und Jugendbücher"/>
    <s v="Union Dt. Verlagsges."/>
    <s v="monograph; text"/>
    <s v="PPN742705633"/>
    <s v="PPN54722804X"/>
    <s v="http://resolver.staatsbibliothek-berlin.de/SBB0000D2A300000000"/>
    <x v="1"/>
    <s v="1910"/>
    <s v="WegehauptDigital"/>
    <s v="Berlin [u.a.]; Stuttgart"/>
    <s v="https://content.staatsbibliothek-berlin.de/dc/742705633.ocr.zip"/>
    <x v="1"/>
  </r>
  <r>
    <s v="Immergrün; Sagen und Parabeln, Lehrsprüche und Räthsel"/>
    <s v="Hosemann, Theodor; Sutermeister, Otto"/>
    <s v="Kinder- und Jugendbücher; Historische Drucke"/>
    <s v="Düms"/>
    <s v="monograph; text"/>
    <s v="PPN745600301"/>
    <s v="PPN043662773"/>
    <s v="http://resolver.staatsbibliothek-berlin.de/SBB0000D6FE00000000"/>
    <x v="1"/>
    <s v="1870"/>
    <s v="WegehauptDigital"/>
    <s v="Wesel"/>
    <s v="https://content.staatsbibliothek-berlin.de/dc/745600301.ocr.zip"/>
    <x v="1"/>
  </r>
  <r>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m/>
    <s v="Kinder- und Jugendbücher; Historische Drucke"/>
    <s v="Voigt"/>
    <s v="monograph; text"/>
    <s v="PPN767040236"/>
    <s v="PPN280067909"/>
    <s v="http://resolver.staatsbibliothek-berlin.de/SBB0000F1B400000000"/>
    <x v="1"/>
    <s v="1839"/>
    <s v="WegehauptDigital"/>
    <s v="Weimar"/>
    <s v="empty"/>
    <x v="0"/>
  </r>
  <r>
    <s v="Experimentierbuch für die Jugend"/>
    <s v="Günther, Hanns"/>
    <s v="Kinder- und Jugendbücher"/>
    <s v="Nister"/>
    <s v="monograph; text"/>
    <s v="PPN742069184"/>
    <s v="PPN514774835"/>
    <s v="http://resolver.staatsbibliothek-berlin.de/SBB0000D08200000000"/>
    <x v="1"/>
    <s v="1912"/>
    <s v="WegehauptDigital"/>
    <s v="Nürnberg"/>
    <s v="https://content.staatsbibliothek-berlin.de/dc/742069184.ocr.zip"/>
    <x v="1"/>
  </r>
  <r>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Busch, Wilhelm; Oberländer, Adolf; Harburger, E.; Diez, Wilhelm; Haider, Max; Reinhardt, Carl; Michels, Paul"/>
    <s v="Kinder- und Jugendbücher"/>
    <s v="Fiedler"/>
    <s v="monograph; text"/>
    <s v="PPN74559056X"/>
    <s v="PPN566843129"/>
    <s v="http://resolver.staatsbibliothek-berlin.de/SBB0000D6EA00000000"/>
    <x v="1"/>
    <s v="1912"/>
    <s v="WegehauptDigital"/>
    <s v="Leipzig"/>
    <s v="https://content.staatsbibliothek-berlin.de/dc/74559056X.ocr.zip"/>
    <x v="1"/>
  </r>
  <r>
    <s v="Le Buffon pittoresque de la jeunesse ou tableaux instructifs et amusants de l'histoire des animaux"/>
    <s v="Buffon, Georges Louis Leclerc Cte de"/>
    <s v="Kinder- und Jugendbücher"/>
    <s v="Lefèvre"/>
    <s v="monograph; text"/>
    <s v="PPN770087523"/>
    <s v="PPN447667858"/>
    <s v="http://resolver.staatsbibliothek-berlin.de/SBB000102B300000000"/>
    <x v="0"/>
    <s v="1859"/>
    <s v="WegehauptDigital"/>
    <s v="Paris"/>
    <s v="https://content.staatsbibliothek-berlin.de/dc/770087523.ocr.zip"/>
    <x v="1"/>
  </r>
  <r>
    <s v="Naturlehre für die Jugend; Zur Beförderung des Beobachtungs- und Forschungsgeistes in den Geschäften des bürgerlichen Lebens ; Mit 10 Kupfertafeln. Zum Gebrauche der deutschen Normal- und Hauptschulen in den k. k. Staaten"/>
    <m/>
    <s v="Kinder- und Jugendbücher; Historische Drucke"/>
    <s v="Verl. der k.k. Schulbücher-Verschleiß-Administration"/>
    <s v="monograph; text"/>
    <s v="PPN751391921"/>
    <s v="PPN279691815"/>
    <s v="http://resolver.staatsbibliothek-berlin.de/SBB0000E56200000000"/>
    <x v="1"/>
    <s v="1831"/>
    <s v="WegehauptDigital"/>
    <s v="Wien"/>
    <s v="empty"/>
    <x v="0"/>
  </r>
  <r>
    <s v="Das Kränzchen in der Küche; ein Kochbuch in Versen"/>
    <s v="Beeg, Marie"/>
    <s v="Kinder- und Jugendbücher; Historische Drucke"/>
    <s v="Haushalter"/>
    <s v="monograph; text"/>
    <s v="PPN74528129X"/>
    <s v="PPN278396364"/>
    <s v="http://resolver.staatsbibliothek-berlin.de/SBB0000D6A000000000"/>
    <x v="1"/>
    <s v="1897"/>
    <s v="WegehauptDigital"/>
    <s v="München"/>
    <s v="https://content.staatsbibliothek-berlin.de/dc/74528129X.ocr.zip"/>
    <x v="1"/>
  </r>
  <r>
    <s v="Sbornik podvižnych igr na otkrytom vozduchě; s priloženiem komnatnych igr"/>
    <s v="Toropov, A."/>
    <s v="Kinder- und Jugendbücher"/>
    <s v="Stupin"/>
    <s v="monograph; text"/>
    <s v="PPN745141803"/>
    <s v="PPN28017490X"/>
    <s v="http://resolver.staatsbibliothek-berlin.de/SBB0000D5F100000000"/>
    <x v="2"/>
    <s v="1912"/>
    <s v="WegehauptDigital"/>
    <s v="Moskva"/>
    <s v="https://content.staatsbibliothek-berlin.de/dc/745141803.ocr.zip"/>
    <x v="1"/>
  </r>
  <r>
    <s v="Naturgeschichte des Thierreichs zur Belehrung und Unterhaltung für Jung und Alt"/>
    <s v="Schultheis, ...; Wrankmore, W. C.; Reichenbach, Anton B."/>
    <s v="Kinder- und Jugendbücher; Historische Drucke"/>
    <s v="Baumgärtner"/>
    <s v="monograph; text"/>
    <s v="PPN756599466"/>
    <s v="PPN571776035"/>
    <s v="http://resolver.staatsbibliothek-berlin.de/SBB0000EB3B00000000"/>
    <x v="1"/>
    <s v="1847"/>
    <s v="WegehauptDigital"/>
    <s v="Leipzig"/>
    <s v="empty"/>
    <x v="0"/>
  </r>
  <r>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m/>
    <s v="Kinder- und Jugendbücher; Historische Drucke"/>
    <s v="Nitzschke"/>
    <s v="monograph; text"/>
    <s v="PPN746350937"/>
    <s v="PPN568842316"/>
    <s v="http://resolver.staatsbibliothek-berlin.de/SBB0000D8DC00000000"/>
    <x v="1"/>
    <s v="1853"/>
    <s v="WegehauptDigital"/>
    <s v="Schwäb. Hall"/>
    <s v="https://content.staatsbibliothek-berlin.de/dc/746350937.ocr.zip"/>
    <x v="1"/>
  </r>
  <r>
    <s v="Welcher Taf. 51 - 100 od. Heft CCXI - CCXX des Bilderb. begreift"/>
    <s v="Bertuch, Carl; Bertuch, Friedrich Justin; Funke, Carl Philipp"/>
    <s v="Kinder- und Jugendbücher; Historische Drucke"/>
    <s v="Industrie-Comptoir"/>
    <s v="volume; text"/>
    <s v="PPN766177734"/>
    <s v="PPN213344866"/>
    <s v="http://resolver.staatsbibliothek-berlin.de/SBB0000EE2300140000"/>
    <x v="1"/>
    <s v="1827"/>
    <s v="WegehauptDigital"/>
    <s v="Weimar"/>
    <s v="empty"/>
    <x v="0"/>
  </r>
  <r>
    <s v="Welcher Tf. 1 - 50 oder Heft XLI - L des Bilderbuchs begreift"/>
    <s v="Bertuch, Carl; Bertuch, Friedrich Justin; Funke, Carl Philipp"/>
    <s v="Kinder- und Jugendbücher; Historische Drucke"/>
    <s v="Industrie-Comptoir"/>
    <s v="volume; text"/>
    <s v="PPN766230082"/>
    <s v="PPN61831914X"/>
    <s v="http://resolver.staatsbibliothek-berlin.de/SBB0000EE2300170000"/>
    <x v="1"/>
    <s v="1798"/>
    <s v="WegehauptDigital"/>
    <s v="Weimar"/>
    <s v="empty"/>
    <x v="0"/>
  </r>
  <r>
    <s v="Die Kinderstube am Weihnachts-Abend"/>
    <s v="Hofmann, Karl Friedrich"/>
    <s v="Kinder- und Jugendbücher; Historische Drucke"/>
    <s v="Schödel"/>
    <s v="volume; text"/>
    <s v="PPN770845363"/>
    <s v="PPN559666055"/>
    <s v="http://resolver.staatsbibliothek-berlin.de/SBB000106F500020000"/>
    <x v="1"/>
    <s v="1805"/>
    <s v="WegehauptDigital"/>
    <s v="Leipzig"/>
    <s v="empty"/>
    <x v="0"/>
  </r>
  <r>
    <s v="Régne minéral"/>
    <m/>
    <s v="Kinder- und Jugendbücher"/>
    <s v="Marcilly Ainé]"/>
    <s v="volume; text"/>
    <s v="PPN770151620"/>
    <s v="PPN33906031X"/>
    <s v="http://resolver.staatsbibliothek-berlin.de/SBB0001032F00000000"/>
    <x v="0"/>
    <s v="1830"/>
    <s v="WegehauptDigital"/>
    <s v="[Paris"/>
    <s v="empty"/>
    <x v="0"/>
  </r>
  <r>
    <s v="Beschäftigungen für die Jugend"/>
    <s v="Klumpp, F. W."/>
    <s v="Kinder- und Jugendbücher; Historische Drucke"/>
    <s v="Schmidt &amp; Spring"/>
    <s v="volume; text"/>
    <s v="PPN770511236"/>
    <s v="PPN549083103"/>
    <s v="http://resolver.staatsbibliothek-berlin.de/SBB0000EF6000020000"/>
    <x v="1"/>
    <s v="1854"/>
    <s v="WegehauptDigital"/>
    <s v="Stuttgart"/>
    <s v="https://content.staatsbibliothek-berlin.de/dc/770511236.ocr.zip"/>
    <x v="1"/>
  </r>
  <r>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Montalegre, Johann Daniel; Pescheck, Christian"/>
    <s v="Kinder- und Jugendbücher; Historische Drucke"/>
    <s v="Schöps"/>
    <s v="volume; text"/>
    <s v="PPN747422672"/>
    <s v="PPN134319613"/>
    <s v="http://resolver.staatsbibliothek-berlin.de/SBB0000DD5C00010000"/>
    <x v="1"/>
    <s v="1741"/>
    <s v="WegehauptDigital"/>
    <s v="Zittau"/>
    <s v="empty"/>
    <x v="0"/>
  </r>
  <r>
    <s v="Kleines Real-Schullexikon"/>
    <s v="Funke, Carl Philipp"/>
    <s v="Kinder- und Jugendbücher; Historische Drucke"/>
    <s v="Herold"/>
    <s v="volume; text"/>
    <s v="PPN768211999"/>
    <s v="PPN320383792"/>
    <s v="http://resolver.staatsbibliothek-berlin.de/SBB0000F5AA00010000"/>
    <x v="1"/>
    <s v="1818"/>
    <s v="WegehauptDigital"/>
    <s v="Hamburg"/>
    <s v="empty"/>
    <x v="0"/>
  </r>
  <r>
    <s v="Beschäftigungen für die Jugend aller Stände"/>
    <s v="Schubert, Gotthilf Heinrich; Güll, ...; Döbereiner, ..."/>
    <s v="Kinder- und Jugendbücher; Historische Drucke"/>
    <s v="Balz"/>
    <s v="volume; text"/>
    <s v="PPN767822617"/>
    <s v="PPN549090320"/>
    <s v="http://resolver.staatsbibliothek-berlin.de/SBB0000F40000050000"/>
    <x v="1"/>
    <s v="1840"/>
    <s v="WegehauptDigital"/>
    <s v="Stuttgart"/>
    <s v="empty"/>
    <x v="0"/>
  </r>
  <r>
    <s v="Vollständiges teutsches und lateinisches Nominal-Register über Bertuch's Bilderbuch für Kinder, Heft CI - CC. oder Band VI - X. so wie über den dazu gehörigen Commentar von Funke, von Band XI - XX.; Als Anhang zum 20. Band des Commentars"/>
    <s v="Bertuch, Carl; Funke, Carl Philipp"/>
    <s v="Kinder- und Jugendbücher; Historische Drucke"/>
    <s v="Verl. des Großh. Sächs. pr. Landes-Industrie-Comptoirs"/>
    <s v="volume; text"/>
    <s v="PPN768997828"/>
    <s v="PPN23139120X"/>
    <s v="http://resolver.staatsbibliothek-berlin.de/SBB0000EE2300190000"/>
    <x v="1"/>
    <s v="1826"/>
    <s v="WegehauptDigital"/>
    <s v="Weimar"/>
    <s v="empty"/>
    <x v="0"/>
  </r>
  <r>
    <s v="Tiere der Urwelt"/>
    <s v="John, F."/>
    <s v="Kinder- und Jugendbücher"/>
    <s v="Selbstverl."/>
    <s v="volume; text"/>
    <s v="PPN743973380"/>
    <s v="PPN743972783"/>
    <s v="http://resolver.staatsbibliothek-berlin.de/SBB0000D4C700010000"/>
    <x v="1"/>
    <s v="1902"/>
    <s v="WegehauptDigital"/>
    <s v="Hamburg-Wandsbek"/>
    <s v="https://content.staatsbibliothek-berlin.de/dc/743973380.ocr.zip"/>
    <x v="1"/>
  </r>
  <r>
    <s v="Der kleine Nußknacker"/>
    <s v="Lausch, Ernst; Gehrts, Carl"/>
    <s v="Kinder- und Jugendbücher; Historische Drucke"/>
    <s v="Heinsius"/>
    <s v="volume; text"/>
    <s v="PPN745457827"/>
    <s v="PPN561945993"/>
    <s v="http://resolver.staatsbibliothek-berlin.de/SBB0000D6CE00010000"/>
    <x v="1"/>
    <s v="1886"/>
    <s v="WegehauptDigital"/>
    <s v="Bremen"/>
    <s v="https://content.staatsbibliothek-berlin.de/dc/745457827.ocr.zip"/>
    <x v="1"/>
  </r>
  <r>
    <s v="Kleines Real-Schullexikon"/>
    <s v="Funke, Carl Philipp"/>
    <s v="Kinder- und Jugendbücher; Historische Drucke"/>
    <s v="Herold"/>
    <s v="volume; text"/>
    <s v="PPN768213169"/>
    <s v="PPN32038389X"/>
    <s v="http://resolver.staatsbibliothek-berlin.de/SBB0000F5AA00020000"/>
    <x v="1"/>
    <s v="1818"/>
    <s v="WegehauptDigital"/>
    <s v="Hamburg"/>
    <s v="empty"/>
    <x v="0"/>
  </r>
  <r>
    <s v="Naturgeschichte, Aanthropologie, Naturlehre, Technologie, Rechnenkunst, deutsche Sprachlehre, Abriß der deutschen Literaturgeschichte; mit 1 illum. Kupfertaf."/>
    <s v="Schatter, Julius"/>
    <s v="Kinder- und Jugendbücher; Historische Drucke"/>
    <s v="Heckenast"/>
    <s v="volume; text"/>
    <s v="PPN757644252"/>
    <s v="PPN573585636"/>
    <s v="http://resolver.staatsbibliothek-berlin.de/SBB0000EDC500020000"/>
    <x v="1"/>
    <s v="1854"/>
    <s v="WegehauptDigital"/>
    <s v="Pest"/>
    <s v="https://content.staatsbibliothek-berlin.de/dc/757644252.ocr.zip"/>
    <x v="1"/>
  </r>
  <r>
    <s v="Welcher Taf. 1 - 50 oder Heft CXXI - CXXX des Bilderbuchs begreift"/>
    <s v="Bertuch, Carl; Bertuch, Friedrich Justin; Funke, Carl Philipp"/>
    <s v="Kinder- und Jugendbücher; Historische Drucke"/>
    <s v="Industrie-Comptoir"/>
    <s v="volume; text"/>
    <s v="PPN766172376"/>
    <s v="PPN143025880"/>
    <s v="http://resolver.staatsbibliothek-berlin.de/SBB0000EE23000C0000"/>
    <x v="1"/>
    <s v="1810"/>
    <s v="WegehauptDigital"/>
    <s v="Weimar"/>
    <s v="empty"/>
    <x v="0"/>
  </r>
  <r>
    <s v="Welcher T. 1 - 50 od. H. CLXXXI - CXC d. Bilderbuchs begreift"/>
    <s v="Bertuch, Carl; Bertuch, Friedrich Justin; Funke, Carl Philipp"/>
    <s v="Kinder- und Jugendbücher; Historische Drucke"/>
    <s v="Industrie-Comptoir"/>
    <s v="volume; text"/>
    <s v="PPN766175650"/>
    <s v="PPN143025945"/>
    <s v="http://resolver.staatsbibliothek-berlin.de/SBB0000EE2300120000"/>
    <x v="1"/>
    <s v="1821"/>
    <s v="WegehauptDigital"/>
    <s v="Weimar"/>
    <s v="empty"/>
    <x v="0"/>
  </r>
  <r>
    <s v="P. Cunningham's Reise nach Neu-Süd-Wallis"/>
    <s v="Dietzsch, Karl Friedrich; Cunningham, Peter Miller"/>
    <s v="Kinder- und Jugendbücher"/>
    <s v="Kayser"/>
    <s v="volume; text"/>
    <s v="PPN771018428"/>
    <s v="PPN451036905"/>
    <s v="http://resolver.staatsbibliothek-berlin.de/SBB00010A6700020000"/>
    <x v="1"/>
    <s v="1832"/>
    <s v="WegehauptDigital"/>
    <s v="Leipzig"/>
    <s v="empty"/>
    <x v="0"/>
  </r>
  <r>
    <s v="Welcher Taf. 51 - 100, od. Heft CXXXI - CXL des Bilderbuchs begreift"/>
    <s v="Bertuch, Carl; Bertuch, Friedrich Justin; Funke, Carl Philipp"/>
    <s v="Kinder- und Jugendbücher; Historische Drucke"/>
    <s v="Industrie-Comptoir"/>
    <s v="volume; text"/>
    <s v="PPN766173054"/>
    <s v="PPN143025899"/>
    <s v="http://resolver.staatsbibliothek-berlin.de/SBB0000EE23000D0000"/>
    <x v="1"/>
    <s v="1812"/>
    <s v="WegehauptDigital"/>
    <s v="Weimar"/>
    <s v="empty"/>
    <x v="0"/>
  </r>
  <r>
    <s v="Welcher einige der vortreflichsten Künste, die Handlung, das Reisen, und die Einrichtung eines Landes betrachtet"/>
    <s v="Pluche, Noël Antoine"/>
    <s v="Kinder- und Jugendbücher; Historische Drucke"/>
    <s v="Monath"/>
    <s v="volume; text"/>
    <s v="PPN756794854"/>
    <s v="PPN756788846"/>
    <s v="http://resolver.staatsbibliothek-berlin.de/SBB0002153400020000"/>
    <x v="1"/>
    <s v="1755"/>
    <s v="WegehauptDigital"/>
    <s v="Wien; Nürnberg"/>
    <s v="empty"/>
    <x v="0"/>
  </r>
  <r>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Schneider, Emanuel; Gründler, ...; Choffin, David Etienne"/>
    <s v="Kinder- und Jugendbücher; Historische Drucke"/>
    <s v="Maison des Orphelins"/>
    <s v="volume; text"/>
    <s v="PPN767825837"/>
    <s v="PPN322387787"/>
    <s v="http://resolver.staatsbibliothek-berlin.de/SBB0000F40900030000"/>
    <x v="0"/>
    <s v="1750"/>
    <s v="WegehauptDigital"/>
    <s v="Halle"/>
    <s v="empty"/>
    <x v="0"/>
  </r>
  <r>
    <s v="De la conservation des enfans ou les moyens de les fortifier, de les préserver &amp; guérir des maladies, depuis l'instant de leur existence, jusqu' à l'âge de puberté"/>
    <s v="Gravelot, H.; Launay, Nicolas; Raulin, Joseph"/>
    <s v="Kinder- und Jugendbücher; Historische Drucke"/>
    <s v="Merlin"/>
    <s v="volume; text"/>
    <s v="PPN756728703"/>
    <s v="PPN571801021"/>
    <s v="http://resolver.staatsbibliothek-berlin.de/SBB0000EC0A00010000"/>
    <x v="0"/>
    <s v="1768"/>
    <s v="WegehauptDigital"/>
    <s v="Paris"/>
    <s v="empty"/>
    <x v="0"/>
  </r>
  <r>
    <s v="Kolumbus-Eier"/>
    <m/>
    <s v="Kinder- und Jugendbücher"/>
    <s v="Union Dt. Verlagsanst."/>
    <s v="volume; text"/>
    <s v="PPN74122867X"/>
    <s v="PPN561093652"/>
    <s v="http://resolver.staatsbibliothek-berlin.de/SBB0000CF5900010000"/>
    <x v="1"/>
    <s v="1902"/>
    <s v="WegehauptDigital"/>
    <s v="Berlin [u.a.]; Stuttgart"/>
    <s v="https://content.staatsbibliothek-berlin.de/dc/74122867X.ocr.zip"/>
    <x v="1"/>
  </r>
  <r>
    <s v="Reise durch England und Frankreich"/>
    <s v="Campe, Joachim Heinrich"/>
    <s v="Kinder- und Jugendbücher"/>
    <s v="Schulbuchhandlung"/>
    <s v="volume; text"/>
    <s v="PPN770884911"/>
    <s v="PPN253732670"/>
    <s v="http://resolver.staatsbibliothek-berlin.de/SBB0001073E00020000"/>
    <x v="1"/>
    <s v="1803"/>
    <s v="WegehauptDigital"/>
    <s v="Braunschweig"/>
    <s v="empty"/>
    <x v="0"/>
  </r>
  <r>
    <s v="Cosmographie et quadrupèdes"/>
    <s v="Blanchard, Pierre; Buffon, Georges Louis"/>
    <s v="Kinder- und Jugendbücher; Historische Drucke"/>
    <s v="Prieur"/>
    <s v="volume; text"/>
    <s v="PPN76855103X"/>
    <s v="PPN550409351"/>
    <s v="http://resolver.staatsbibliothek-berlin.de/SBB0000F6C000010000"/>
    <x v="0"/>
    <s v="1802"/>
    <s v="WegehauptDigital"/>
    <s v="Paris"/>
    <s v="empty"/>
    <x v="0"/>
  </r>
  <r>
    <s v="Régne végétal; les fruits"/>
    <m/>
    <s v="Kinder- und Jugendbücher"/>
    <s v="Marcilly Ainé]"/>
    <s v="volume; text"/>
    <s v="PPN770152775"/>
    <s v="PPN339061189"/>
    <s v="http://resolver.staatsbibliothek-berlin.de/SBB0001032C00030000"/>
    <x v="0"/>
    <s v="1830"/>
    <s v="WegehauptDigital"/>
    <s v="[Paris"/>
    <s v="empty"/>
    <x v="0"/>
  </r>
  <r>
    <s v="Geographie, Weltgeschichte, Mythologie; mit 2 illum. Kt."/>
    <s v="Schatter, Julius"/>
    <s v="Kinder- und Jugendbücher; Historische Drucke"/>
    <s v="Heckenast"/>
    <s v="volume; text"/>
    <s v="PPN757644015"/>
    <s v="PPN573585571"/>
    <s v="http://resolver.staatsbibliothek-berlin.de/SBB0000EDC500010000"/>
    <x v="1"/>
    <s v="1854"/>
    <s v="WegehauptDigital"/>
    <s v="Pesth"/>
    <s v="https://content.staatsbibliothek-berlin.de/dc/757644015.ocr.zip"/>
    <x v="1"/>
  </r>
  <r>
    <s v="Säugethiere und Vögel"/>
    <s v="Edler, ...; Berger, Ferdinand; Study, ...; Wilmsen, Friedrich Philipp"/>
    <s v="Kinder- und Jugendbücher; Historische Drucke"/>
    <s v="Amelang"/>
    <s v="volume; text"/>
    <s v="PPN751412678"/>
    <s v="PPN236370065"/>
    <s v="http://resolver.staatsbibliothek-berlin.de/SBB0000E57600010000"/>
    <x v="1"/>
    <s v="1821"/>
    <s v="WegehauptDigital"/>
    <s v="Berlin"/>
    <s v="empty"/>
    <x v="0"/>
  </r>
  <r>
    <s v="Cabinet du jeune naturaliste ou tableaux intéressants de l'histoire des animaux"/>
    <s v="Smith, Thomas; Maradan, F.; Alyon, ..."/>
    <s v="Kinder- und Jugendbücher; Historische Drucke"/>
    <s v="Maradan"/>
    <s v="volume; text"/>
    <s v="PPN751181080"/>
    <s v="PPN544164814"/>
    <s v="http://resolver.staatsbibliothek-berlin.de/SBB0000E4E200050000"/>
    <x v="0"/>
    <s v="1810"/>
    <s v="WegehauptDigital"/>
    <s v="Paris"/>
    <s v="empty"/>
    <x v="0"/>
  </r>
  <r>
    <s v="Das deutsche Räthselbuch"/>
    <s v="Simrock, Karl"/>
    <s v="Kinder- und Jugendbücher; Historische Drucke"/>
    <s v="Brönner"/>
    <s v="volume; text"/>
    <s v="PPN76748018X"/>
    <s v="PPN193333724"/>
    <s v="http://resolver.staatsbibliothek-berlin.de/SBB0000F3B800030000"/>
    <x v="1"/>
    <s v="1863"/>
    <s v="WegehauptDigital"/>
    <s v="Frankfurt a. M."/>
    <s v="https://content.staatsbibliothek-berlin.de/dc/76748018X.ocr.zip"/>
    <x v="1"/>
  </r>
  <r>
    <s v="Beschäftigungen für die Jugend aller Stände"/>
    <s v="Schubert, Gotthilf Heinrich; Heinrich, Ignaz; Wessenburg, ..."/>
    <s v="Kinder- und Jugendbücher; Historische Drucke"/>
    <s v="Balz"/>
    <s v="volume; text"/>
    <s v="PPN76781813X"/>
    <s v="PPN549088482"/>
    <s v="http://resolver.staatsbibliothek-berlin.de/SBB0000F40000010000"/>
    <x v="1"/>
    <s v="1834"/>
    <s v="WegehauptDigital"/>
    <s v="Stuttgart"/>
    <s v="empty"/>
    <x v="0"/>
  </r>
  <r>
    <s v="Das deutsche Räthselbuch"/>
    <s v="Simrock, Karl"/>
    <s v="Kinder- und Jugendbücher; Historische Drucke"/>
    <s v="Brönner"/>
    <s v="volume; text"/>
    <s v="PPN767479823"/>
    <s v="PPN193333554"/>
    <s v="http://resolver.staatsbibliothek-berlin.de/SBB0000F3B800020000"/>
    <x v="1"/>
    <s v="1853"/>
    <s v="WegehauptDigital"/>
    <s v="Frankfurt a. M."/>
    <s v="https://content.staatsbibliothek-berlin.de/dc/767479823.ocr.zip"/>
    <x v="1"/>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s v="volume; text"/>
    <s v="PPN767825152"/>
    <s v="PPN157140970"/>
    <s v="http://resolver.staatsbibliothek-berlin.de/SBB0000F40900010000"/>
    <x v="0"/>
    <s v="1749"/>
    <s v="WegehauptDigital"/>
    <s v="Halle"/>
    <s v="empty"/>
    <x v="0"/>
  </r>
  <r>
    <s v="Vollständiges teutsches und lateinisches Nominal-Register über Bertuchs Bilderbuch für Kinder Heft I - C. oder Band I - V. so wie über den dazu gehörigen Commentar von Funke von Band I - X; Als Anhang zum 10. Band des Commentars"/>
    <s v="Bertuch, Carl; Bertuch, Friedrich Justin; Funke, Carl Philipp"/>
    <s v="Kinder- und Jugendbücher; Historische Drucke"/>
    <s v="Landes-Industrie-Comptoir"/>
    <s v="volume; text"/>
    <s v="PPN768997224"/>
    <s v="PPN213342030"/>
    <s v="http://resolver.staatsbibliothek-berlin.de/SBB0000EE2300180000"/>
    <x v="1"/>
    <s v="1810"/>
    <s v="WegehauptDigital"/>
    <s v="Weimar"/>
    <s v="empty"/>
    <x v="0"/>
  </r>
  <r>
    <s v="Die kleinen Freunde der Pflanzenkunde"/>
    <s v="Hoepfner, Adolf Friedrich"/>
    <s v="Kinder- und Jugendbücher; Historische Drucke"/>
    <s v="Wittekindt"/>
    <s v="volume; text"/>
    <s v="PPN756358094"/>
    <s v="PPN142978671"/>
    <s v="http://resolver.staatsbibliothek-berlin.de/SBB0000EA6100010000"/>
    <x v="1"/>
    <s v="1804"/>
    <s v="WegehauptDigital"/>
    <s v="Eisenach"/>
    <s v="empty"/>
    <x v="0"/>
  </r>
  <r>
    <s v="Unterhaltungen aus der Naturgeschichte der Vögel"/>
    <s v="Richter, Friedrich"/>
    <s v="Kinder- und Jugendbücher; Historische Drucke"/>
    <s v="Falckenberg"/>
    <s v="volume; text"/>
    <s v="PPN76628042X"/>
    <s v="PPN76627523X"/>
    <s v="http://resolver.staatsbibliothek-berlin.de/SBB0000EE8700010000"/>
    <x v="1"/>
    <s v="1848"/>
    <s v="WegehauptDigital"/>
    <s v="Magdeburg"/>
    <s v="empty"/>
    <x v="0"/>
  </r>
  <r>
    <s v="Orbis pictus"/>
    <s v="Kauffmann, E. F."/>
    <s v="Kinder- und Jugendbücher"/>
    <m/>
    <s v="volume; text"/>
    <s v="PPN77009337X"/>
    <s v="PPN430262833"/>
    <s v="http://resolver.staatsbibliothek-berlin.de/SBB000102BF00010000"/>
    <x v="1"/>
    <s v="1841"/>
    <s v="WegehauptDigital"/>
    <m/>
    <s v="empty"/>
    <x v="0"/>
  </r>
  <r>
    <s v="Beschäftigungen für die Jugend aller Stände"/>
    <s v="Schubert, Gotthilf H.; Barth, M.; Eisenbach, M."/>
    <s v="Kinder- und Jugendbücher; Historische Drucke"/>
    <s v="Balz"/>
    <s v="volume; text"/>
    <s v="PPN767821319"/>
    <s v="PPN309859190"/>
    <s v="http://resolver.staatsbibliothek-berlin.de/SBB0000F40000020000"/>
    <x v="1"/>
    <s v="1835"/>
    <s v="WegehauptDigital"/>
    <s v="Stuttgart"/>
    <s v="empty"/>
    <x v="0"/>
  </r>
  <r>
    <s v="Der kleine Nußknacker"/>
    <s v="Lausch, Ernst; Gehrts, C."/>
    <s v="Kinder- und Jugendbücher"/>
    <s v="Heinsius"/>
    <s v="volume; text"/>
    <s v="PPN745819265"/>
    <s v="PPN561965404"/>
    <s v="http://resolver.staatsbibliothek-berlin.de/SBB0000D6CE00030000"/>
    <x v="1"/>
    <s v="1887"/>
    <s v="WegehauptDigital"/>
    <s v="Bremen"/>
    <s v="https://content.staatsbibliothek-berlin.de/dc/745819265.ocr.zip"/>
    <x v="1"/>
  </r>
  <r>
    <s v="Régne végétal; les fleurs"/>
    <m/>
    <s v="Kinder- und Jugendbücher"/>
    <s v="Marcilly Ainé]"/>
    <s v="volume; text"/>
    <s v="PPN770153879"/>
    <s v="PPN33906093X"/>
    <s v="http://resolver.staatsbibliothek-berlin.de/SBB0001032C00040000"/>
    <x v="0"/>
    <s v="1830"/>
    <s v="WegehauptDigital"/>
    <s v="[Paris"/>
    <s v="empty"/>
    <x v="0"/>
  </r>
  <r>
    <s v="Enthaltend, was ausser und in der Erde befindlich. Aus dem Französischen übersezt. Mit Kupffern"/>
    <s v="Pluche, Noël Antoine"/>
    <s v="Kinder- und Jugendbücher; Historische Drucke"/>
    <s v="Monath"/>
    <s v="volume; text"/>
    <s v="PPN756683238"/>
    <s v="PPN194279111"/>
    <s v="http://resolver.staatsbibliothek-berlin.de/SBB0000EBBA00030000"/>
    <x v="1"/>
    <s v="1747"/>
    <s v="WegehauptDigital"/>
    <s v="Nürnberg; Wien"/>
    <s v="empty"/>
    <x v="0"/>
  </r>
  <r>
    <s v="Kleine Völkergallerie für Kinder in unterhaltenden Erzählungen von den Sitten, Meinungen, Gebräuchen und Kleidungen fremder Nationen"/>
    <m/>
    <s v="Kinder- und Jugendbücher"/>
    <s v="Bieling"/>
    <s v="volume; text"/>
    <s v="PPN781538521"/>
    <s v="PPN578706806"/>
    <s v="http://resolver.staatsbibliothek-berlin.de/SBB000155E000010000"/>
    <x v="1"/>
    <s v="1810"/>
    <s v="WegehauptDigital"/>
    <s v="Nürnberg"/>
    <s v="empty"/>
    <x v="0"/>
  </r>
  <r>
    <s v="Welcher Tafel 1 - 50 od. Heft CLXI - CLXX des Bilderbuchs begreift"/>
    <s v="Bertuch, Carl; Bertuch, Friedrich Justin; Funke, Carl Philipp"/>
    <s v="Kinder- und Jugendbücher; Historische Drucke"/>
    <s v="Industrie-Comptoir"/>
    <s v="volume; text"/>
    <s v="PPN76617428X"/>
    <s v="PPN143025929"/>
    <s v="http://resolver.staatsbibliothek-berlin.de/SBB0000EE2300100000"/>
    <x v="1"/>
    <s v="1816"/>
    <s v="WegehauptDigital"/>
    <s v="Weimar"/>
    <s v="empty"/>
    <x v="0"/>
  </r>
  <r>
    <s v="Kolumbus-Eier"/>
    <m/>
    <s v="Kinder- und Jugendbücher"/>
    <s v="Union Dt. Verlagsanst."/>
    <s v="volume; text"/>
    <s v="PPN741230674"/>
    <s v="PPN560825307"/>
    <s v="http://resolver.staatsbibliothek-berlin.de/SBB0000CF5900020000"/>
    <x v="1"/>
    <s v="1899"/>
    <s v="WegehauptDigital"/>
    <s v="Stuttgart; Berlin [u.a.]"/>
    <s v="https://content.staatsbibliothek-berlin.de/dc/741230674.ocr.zip"/>
    <x v="1"/>
  </r>
  <r>
    <s v="Contes et autres morceaux pour instruire et amuser la jeunesse"/>
    <s v="Jauffret, Louis François"/>
    <s v="Kinder- und Jugendbücher; Historische Drucke"/>
    <s v="Sander"/>
    <s v="volume; text"/>
    <s v="PPN766443612"/>
    <s v="PPN235618810"/>
    <s v="http://resolver.staatsbibliothek-berlin.de/SBB0000EF7700010000"/>
    <x v="0"/>
    <s v="1800"/>
    <s v="WegehauptDigital"/>
    <s v="Berlin"/>
    <s v="empty"/>
    <x v="0"/>
  </r>
  <r>
    <s v="Schilderungen aus Natur, Welt und Menschenleben"/>
    <m/>
    <s v="Kinder- und Jugendbücher; Historische Drucke"/>
    <s v="Campe"/>
    <s v="volume; text"/>
    <s v="PPN768539226"/>
    <s v="PPN300622503"/>
    <s v="http://resolver.staatsbibliothek-berlin.de/SBB0000F6AB00010000"/>
    <x v="1"/>
    <s v="1819"/>
    <s v="WegehauptDigital"/>
    <s v="Nürnberg"/>
    <s v="empty"/>
    <x v="0"/>
  </r>
  <r>
    <s v="Oiseaux et poissons"/>
    <s v="Blanchard, Pierre; Buffon, Georges Louis"/>
    <s v="Kinder- und Jugendbücher; Historische Drucke"/>
    <s v="Prieur"/>
    <s v="volume; text"/>
    <s v="PPN768552311"/>
    <s v="PPN550409564"/>
    <s v="http://resolver.staatsbibliothek-berlin.de/SBB0000F6C000020000"/>
    <x v="0"/>
    <s v="1802"/>
    <s v="WegehauptDigital"/>
    <s v="Paris"/>
    <s v="empty"/>
    <x v="0"/>
  </r>
  <r>
    <s v="Worinn Der Himmel, und die aus der Einrichtung des Weltgebäudes dem Menschen zufliesende Glückseeligkeit betrachtet, ingleichen eine Erzählung der wichtigsten Erfahrungen und Versuche, worauf die Erkenntniß der Natur sich gründet, gegeben wird"/>
    <s v="Pluche, Noël Antoine"/>
    <s v="Kinder- und Jugendbücher; Historische Drucke"/>
    <s v="Monath"/>
    <s v="volume; text"/>
    <s v="PPN756787289"/>
    <s v="PPN194279197"/>
    <s v="http://resolver.staatsbibliothek-berlin.de/SBB0000EBBA00050000"/>
    <x v="1"/>
    <s v="1749"/>
    <s v="WegehauptDigital"/>
    <s v="Wien [u.a.]"/>
    <s v="empty"/>
    <x v="0"/>
  </r>
  <r>
    <s v="Welcher Taf. 1 - 50 od. Heft CCXXI - CCXXX. des Bilderb. begreift"/>
    <s v="Bertuch, Carl; Bertuch, Friedrich Justin; Funke, Carl Philipp"/>
    <s v="Kinder- und Jugendbücher; Historische Drucke"/>
    <s v="Industrie-Comptoir"/>
    <s v="volume; text"/>
    <s v="PPN766178234"/>
    <s v="PPN231389183"/>
    <s v="http://resolver.staatsbibliothek-berlin.de/SBB0000EE2300150000"/>
    <x v="1"/>
    <s v="1830"/>
    <s v="WegehauptDigital"/>
    <s v="Weimar"/>
    <s v="empty"/>
    <x v="0"/>
  </r>
  <r>
    <s v="Régne animal; les oiseaux"/>
    <m/>
    <s v="Kinder- und Jugendbücher"/>
    <s v="Marcilly Ainé"/>
    <s v="volume; text"/>
    <s v="PPN770151019"/>
    <s v="PPN339061596"/>
    <s v="http://resolver.staatsbibliothek-berlin.de/SBB0001032C00010000"/>
    <x v="0"/>
    <s v="1830"/>
    <s v="WegehauptDigital"/>
    <s v="Paris"/>
    <s v="empty"/>
    <x v="0"/>
  </r>
  <r>
    <s v="Reise durch England und Frankreich"/>
    <s v="Campe, Joachim Heinrich"/>
    <s v="Kinder- und Jugendbücher"/>
    <s v="Schulbuchhandlung"/>
    <s v="volume; text"/>
    <s v="PPN770884296"/>
    <s v="PPN253732662"/>
    <s v="http://resolver.staatsbibliothek-berlin.de/SBB0001073E00010000"/>
    <x v="1"/>
    <s v="1803"/>
    <s v="WegehauptDigital"/>
    <s v="Braunschweig"/>
    <s v="empty"/>
    <x v="0"/>
  </r>
  <r>
    <s v="Januar bis Juni"/>
    <s v="Kübler, Karl; Zeller, G. H."/>
    <s v="Kinder- und Jugendbücher"/>
    <s v="Steinkopf"/>
    <s v="volume; text"/>
    <s v="PPN770597203"/>
    <s v="PPN54030347X"/>
    <s v="http://resolver.staatsbibliothek-berlin.de/SBB000105A600000000"/>
    <x v="1"/>
    <s v="1865"/>
    <s v="WegehauptDigital"/>
    <s v="Stuttgart"/>
    <s v="https://content.staatsbibliothek-berlin.de/dc/770597203.ocr.zip"/>
    <x v="1"/>
  </r>
  <r>
    <s v="Juli bis Dezember"/>
    <s v="Kübler, Karl; Zeller, G. H."/>
    <s v="Kinder- und Jugendbücher"/>
    <s v="Steinkopf"/>
    <s v="volume; text"/>
    <s v="PPN77059865X"/>
    <s v="PPN540303607"/>
    <s v="http://resolver.staatsbibliothek-berlin.de/SBB000105A500010000"/>
    <x v="1"/>
    <s v="1865"/>
    <s v="WegehauptDigital"/>
    <s v="Stuttgart"/>
    <s v="https://content.staatsbibliothek-berlin.de/dc/77059865X.ocr.zip"/>
    <x v="1"/>
  </r>
  <r>
    <s v="Kinder-Conversations-Lexikon"/>
    <s v="Weiss, Wilhelm"/>
    <s v="Kinder- und Jugendbücher"/>
    <s v="Kränzle"/>
    <s v="volume; text"/>
    <s v="PPN770467083"/>
    <s v="PPN322203201"/>
    <s v="http://resolver.staatsbibliothek-berlin.de/SBB000104A900010000"/>
    <x v="1"/>
    <s v="1859"/>
    <s v="WegehauptDigital"/>
    <s v="Dillingen"/>
    <s v="https://content.staatsbibliothek-berlin.de/dc/770467083.ocr.zip"/>
    <x v="1"/>
  </r>
  <r>
    <s v="Gesandtschaftsreise nach China"/>
    <s v="Hirschmann, ...; Macartney, ..."/>
    <s v="Kinder- und Jugendbücher"/>
    <s v="Oehmigke"/>
    <s v="volume; text"/>
    <s v="PPN781361575"/>
    <s v="PPN566313774"/>
    <s v="http://resolver.staatsbibliothek-berlin.de/SBB000155A300020000"/>
    <x v="1"/>
    <s v="1801"/>
    <s v="WegehauptDigital"/>
    <s v="Berlin"/>
    <s v="empty"/>
    <x v="0"/>
  </r>
  <r>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Pescheck, Christian"/>
    <s v="Kinder- und Jugendbücher; Historische Drucke"/>
    <s v="Schöps"/>
    <s v="volume; text"/>
    <s v="PPN747425876"/>
    <s v="PPN134319648"/>
    <s v="http://resolver.staatsbibliothek-berlin.de/SBB0000DD6100010000"/>
    <x v="1"/>
    <s v="1742"/>
    <s v="WegehauptDigital"/>
    <s v="Leipzig; Zittau"/>
    <s v="empty"/>
    <x v="0"/>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s v="volume; text"/>
    <s v="PPN767825357"/>
    <s v="PPN157140989"/>
    <s v="http://resolver.staatsbibliothek-berlin.de/SBB0000F40900020000"/>
    <x v="0"/>
    <s v="1750"/>
    <s v="WegehauptDigital"/>
    <s v="Halle"/>
    <s v="empty"/>
    <x v="0"/>
  </r>
  <r>
    <s v="Welcher Taf. 51 - 100 oder Heft LXXI - LXXX des Bilderbuchs begreift"/>
    <s v="Bertuch, Carl; Bertuch, Friedrich Justin; Funke, Carl Philipp"/>
    <s v="Kinder- und Jugendbücher; Historische Drucke"/>
    <s v="Verl. des Großh. Sächs. pr. Landes-Industrie-Comptoirs"/>
    <s v="volume; text"/>
    <s v="PPN766169219"/>
    <s v="PPN14302583X"/>
    <s v="http://resolver.staatsbibliothek-berlin.de/SBB0000EE2300070000"/>
    <x v="1"/>
    <s v="1804"/>
    <s v="WegehauptDigital"/>
    <s v="Weimar"/>
    <s v="empty"/>
    <x v="0"/>
  </r>
  <r>
    <s v="Von Insekten, Thieren und Pflanzen. Aus dem Französischen übersezt. Mit Kupffern"/>
    <s v="Pluche, Noël Antoine"/>
    <s v="Kinder- und Jugendbücher; Historische Drucke"/>
    <s v="Monath"/>
    <s v="volume; text"/>
    <s v="PPN756682533"/>
    <s v="PPN194279065"/>
    <s v="http://resolver.staatsbibliothek-berlin.de/SBB0000EBBA00020000"/>
    <x v="1"/>
    <s v="1746"/>
    <s v="WegehauptDigital"/>
    <s v="Nürnberg; Wien"/>
    <s v="empty"/>
    <x v="0"/>
  </r>
  <r>
    <s v="Welcher Tf. 51 - 100 oder Heft XI - XX des Bilderbuchs begreift; Mit Zusätzen und Berichtigungen und einem vollständigen Register über beide Bände"/>
    <s v="Bertuch, Carl; Bertuch, Friedrich Justin; Funke, Carl Philipp"/>
    <s v="Kinder- und Jugendbücher; Historische Drucke"/>
    <s v="Industrie-Comptoir"/>
    <s v="volume; text"/>
    <s v="PPN766164829"/>
    <s v="PPN143025783"/>
    <s v="http://resolver.staatsbibliothek-berlin.de/SBB0000EE2300020000"/>
    <x v="1"/>
    <s v="1798"/>
    <s v="WegehauptDigital"/>
    <s v="Weimar"/>
    <s v="empty"/>
    <x v="0"/>
  </r>
  <r>
    <s v="Tiere der Urwelt"/>
    <s v="John, F."/>
    <s v="Kinder- und Jugendbücher"/>
    <s v="Selbstverl."/>
    <s v="volume; text"/>
    <s v="PPN743975073"/>
    <s v="PPN743974654"/>
    <s v="http://resolver.staatsbibliothek-berlin.de/SBB0000D4C700020000"/>
    <x v="1"/>
    <s v="1902"/>
    <s v="WegehauptDigital"/>
    <s v="Hamburg-Wandsbek"/>
    <s v="https://content.staatsbibliothek-berlin.de/dc/743975073.ocr.zip"/>
    <x v="1"/>
  </r>
  <r>
    <s v="Welcher Tf. 1 - 50 oder Heft CI - CX des Bilderbuchs begreift"/>
    <s v="Bertuch, Carl; Bertuch, Friedrich Justin; Funke, Carl Philipp"/>
    <s v="Kinder- und Jugendbücher; Historische Drucke"/>
    <s v="Industrie-Comptoir"/>
    <s v="volume; text"/>
    <s v="PPN766171043"/>
    <s v="PPN143025864"/>
    <s v="http://resolver.staatsbibliothek-berlin.de/SBB0000EE23000A0000"/>
    <x v="1"/>
    <s v="1807"/>
    <s v="WegehauptDigital"/>
    <s v="Weimar"/>
    <s v="empty"/>
    <x v="0"/>
  </r>
  <r>
    <s v="Welcher dasjenige zu betrachten darstellet, was zum gesellschafftlichen Leben der Menschen gehöret"/>
    <s v="Pluche, Noël Antoine"/>
    <s v="Kinder- und Jugendbücher; Historische Drucke"/>
    <s v="Monath"/>
    <s v="volume; text"/>
    <s v="PPN756789591"/>
    <s v="PPN756788544"/>
    <s v="http://resolver.staatsbibliothek-berlin.de/SBB0002153400010000"/>
    <x v="1"/>
    <s v="1754"/>
    <s v="WegehauptDigital"/>
    <s v="Nürnberg; Wien"/>
    <s v="empty"/>
    <x v="0"/>
  </r>
  <r>
    <s v="Beschäftigungen für die Jugend aller Stände"/>
    <s v="Schubert, Gotthilf Heinrich; Döbereiner, ...; Wessenburg, ..."/>
    <s v="Kinder- und Jugendbücher; Historische Drucke"/>
    <s v="Balz"/>
    <s v="volume; text"/>
    <s v="PPN767821815"/>
    <s v="PPN549088822"/>
    <s v="http://resolver.staatsbibliothek-berlin.de/SBB0000F40000030000"/>
    <x v="1"/>
    <s v="1837"/>
    <s v="WegehauptDigital"/>
    <s v="Stuttgart"/>
    <s v="empty"/>
    <x v="0"/>
  </r>
  <r>
    <s v="Contes et autres morceaux pour instruire et amuser la jeunesse"/>
    <s v="Jauffret, Louis François"/>
    <s v="Kinder- und Jugendbücher; Historische Drucke"/>
    <s v="Sander"/>
    <s v="volume; text"/>
    <s v="PPN766444015"/>
    <s v="PPN235618926"/>
    <s v="http://resolver.staatsbibliothek-berlin.de/SBB0000EF7700020000"/>
    <x v="0"/>
    <s v="1800"/>
    <s v="WegehauptDigital"/>
    <s v="Berlin"/>
    <s v="empty"/>
    <x v="0"/>
  </r>
  <r>
    <s v="Der Bambus; Die Birke ; Die Weide ; Die Bachstelze ; Der Sperling ; Die Staare ; Der Hund ; Die Katze ; Die Ziege. Das Dromedar ; Das Kängeruh"/>
    <s v="Grube, August Wilhelm"/>
    <s v="Kinder- und Jugendbücher; Historische Drucke"/>
    <s v="Steinkopf"/>
    <s v="volume; text"/>
    <s v="PPN743689674"/>
    <s v="PPN558877508"/>
    <s v="http://resolver.staatsbibliothek-berlin.de/SBB0000D32A00010000"/>
    <x v="1"/>
    <s v="1876"/>
    <s v="WegehauptDigital"/>
    <s v="Stuttgart"/>
    <s v="https://content.staatsbibliothek-berlin.de/dc/743689674.ocr.zip"/>
    <x v="1"/>
  </r>
  <r>
    <s v="Worinnen Der Mensch an sich selbst, dessen Beruf und Geschicklichkeit betrachtet wird"/>
    <s v="Pluche, Noël Antoine"/>
    <s v="Kinder- und Jugendbücher; Historische Drucke"/>
    <s v="Monath"/>
    <s v="volume; text"/>
    <s v="PPN756787785"/>
    <s v="PPN194279219"/>
    <s v="http://resolver.staatsbibliothek-berlin.de/SBB0000EBBA00060000"/>
    <x v="1"/>
    <s v="1750"/>
    <s v="WegehauptDigital"/>
    <s v="Wien; Nürnberg"/>
    <s v="empty"/>
    <x v="0"/>
  </r>
  <r>
    <s v="Welcher Tf. 61 - 100 oder Heft XCIII - C des Bilderbuchs begreift"/>
    <s v="Bertuch, Carl; Bertuch, Friedrich Justin; Funke, Carl Philipp"/>
    <s v="Kinder- und Jugendbücher; Historische Drucke"/>
    <s v="Industrie-Comptoir"/>
    <s v="volume; text"/>
    <s v="PPN766170500"/>
    <s v="PPN143025856"/>
    <s v="http://resolver.staatsbibliothek-berlin.de/SBB0000EE2300090000"/>
    <x v="1"/>
    <s v="1806"/>
    <s v="WegehauptDigital"/>
    <s v="Weimar"/>
    <s v="empty"/>
    <x v="0"/>
  </r>
  <r>
    <s v="Welcher Tf. 51 - 100 od. Heft CLI - CLX des Bilderbuchs begreift"/>
    <s v="Bertuch, Carl; Bertuch, Friedrich Justin; Funke, Carl Philipp"/>
    <s v="Kinder- und Jugendbücher; Historische Drucke"/>
    <s v="Industrie-Comptoir"/>
    <s v="volume; text"/>
    <s v="PPN766173720"/>
    <s v="PPN143025910"/>
    <s v="http://resolver.staatsbibliothek-berlin.de/SBB0000EE23000F0000"/>
    <x v="1"/>
    <s v="1815"/>
    <s v="WegehauptDigital"/>
    <s v="Weimar"/>
    <s v="empty"/>
    <x v="0"/>
  </r>
  <r>
    <s v="Welcher Tf. 51 - 100 oder Heft CXI - CXX des Bilderbuchs begreift"/>
    <s v="Bertuch, Carl; Bertuch, Friedrich Justin; Funke, Carl Philipp"/>
    <s v="Kinder- und Jugendbücher; Historische Drucke"/>
    <s v="Industrie-Comptoir"/>
    <s v="volume; text"/>
    <s v="PPN766171922"/>
    <s v="PPN143025872"/>
    <s v="http://resolver.staatsbibliothek-berlin.de/SBB0000EE23000B0000"/>
    <x v="1"/>
    <s v="1809"/>
    <s v="WegehauptDigital"/>
    <s v="Weimar"/>
    <s v="empty"/>
    <x v="0"/>
  </r>
  <r>
    <s v="Beschäftigungen für die Jugend"/>
    <s v="Klumpp, F. W."/>
    <s v="Kinder- und Jugendbücher; Historische Drucke"/>
    <s v="Schmidt &amp; Spring"/>
    <s v="volume; text"/>
    <s v="PPN766435555"/>
    <s v="PPN549082824"/>
    <s v="http://resolver.staatsbibliothek-berlin.de/SBB0000EF6000010000"/>
    <x v="1"/>
    <s v="1854"/>
    <s v="WegehauptDigital"/>
    <s v="Stuttgart"/>
    <s v="https://content.staatsbibliothek-berlin.de/dc/766435555.ocr.zip"/>
    <x v="1"/>
  </r>
  <r>
    <s v="Orbis pictus"/>
    <s v="Kauffmann, E. F."/>
    <s v="Kinder- und Jugendbücher"/>
    <m/>
    <s v="volume; text"/>
    <s v="PPN770095445"/>
    <s v="PPN430262841"/>
    <s v="http://resolver.staatsbibliothek-berlin.de/SBB000102BF00030000"/>
    <x v="1"/>
    <s v="1841"/>
    <s v="WegehauptDigital"/>
    <m/>
    <s v="empty"/>
    <x v="0"/>
  </r>
  <r>
    <s v="Parry's dritte Reise zur Entdeckung einer nordwestlichen Durchfahrt und Beechey's Reise nach dem stillen Meere und der Behringsstraße"/>
    <s v="Dietzsch, Karl Friedrich; Parry, William Edward; Beechey, Frederick William"/>
    <s v="Kinder- und Jugendbücher"/>
    <s v="Kayser"/>
    <s v="volume; text"/>
    <s v="PPN77101659X"/>
    <s v="PPN451036913"/>
    <s v="http://resolver.staatsbibliothek-berlin.de/SBB00010A6700010000"/>
    <x v="1"/>
    <s v="1832"/>
    <s v="WegehauptDigital"/>
    <s v="Leipzig"/>
    <s v="empty"/>
    <x v="0"/>
  </r>
  <r>
    <s v="Beschäftigungen für die Jugend aller Stände"/>
    <s v="Schubert, Gotthilf Heinrich; Wessenburg, ...; Döbereiner, ..."/>
    <s v="Kinder- und Jugendbücher; Historische Drucke"/>
    <s v="Balz"/>
    <s v="volume; text"/>
    <s v="PPN767822153"/>
    <s v="PPN549089292"/>
    <s v="http://resolver.staatsbibliothek-berlin.de/SBB0000F40000040000"/>
    <x v="1"/>
    <s v="1838"/>
    <s v="WegehauptDigital"/>
    <s v="Stuttgart"/>
    <s v="empty"/>
    <x v="0"/>
  </r>
  <r>
    <s v="Naturgeschichte für Schulen und den häuslichen Unterricht"/>
    <s v="Wilmsen, Friedrich Philipp; Denzler, R.; Löhr, Johann Andreas Christian"/>
    <s v="Kinder- und Jugendbücher; Historische Drucke"/>
    <s v="Fleischer"/>
    <s v="volume; text"/>
    <s v="PPN746270429"/>
    <s v="PPN571728081"/>
    <s v="http://resolver.staatsbibliothek-berlin.de/SBB0000D86300010000"/>
    <x v="1"/>
    <s v="1831"/>
    <s v="WegehauptDigital"/>
    <s v="Leipzig"/>
    <s v="empty"/>
    <x v="0"/>
  </r>
  <r>
    <s v="Régne animal; les insectes"/>
    <m/>
    <s v="Kinder- und Jugendbücher"/>
    <s v="Marcilly Ainé]"/>
    <s v="volume; text"/>
    <s v="PPN770154565"/>
    <s v="PPN339061499"/>
    <s v="http://resolver.staatsbibliothek-berlin.de/SBB0001032C00050000"/>
    <x v="0"/>
    <s v="1830"/>
    <s v="WegehauptDigital"/>
    <s v="[Paris"/>
    <s v="empty"/>
    <x v="0"/>
  </r>
  <r>
    <s v="Unterhaltungen über Gegenstände der Erziehung, der Moral und der vaterländischen Naturgeschichte, der Jugend und ihren Freunden gewidmet"/>
    <s v="Seidel, Erasmus"/>
    <s v="Kinder- und Jugendbücher; Historische Drucke"/>
    <s v="Calvesch"/>
    <s v="volume; text"/>
    <s v="PPN770922015"/>
    <s v="PPN282315659"/>
    <s v="http://resolver.staatsbibliothek-berlin.de/SBB0001098C00010000"/>
    <x v="1"/>
    <s v="1808"/>
    <s v="WegehauptDigital"/>
    <s v="Prag"/>
    <s v="empty"/>
    <x v="0"/>
  </r>
  <r>
    <s v="Das Thierreich; Ein naturgeschichtliches Handbuch für die gebildete deutsche Jugend"/>
    <s v="Krüger, Johann Friedrich"/>
    <s v="Kinder- und Jugendbücher; Historische Drucke"/>
    <s v="Basse"/>
    <s v="volume; text"/>
    <s v="PPN756447690"/>
    <s v="PPN181807866"/>
    <s v="http://resolver.staatsbibliothek-berlin.de/SBB0000EA9E00010000"/>
    <x v="1"/>
    <s v="1832"/>
    <s v="WegehauptDigital"/>
    <s v="Quedlinburg und Leipzig"/>
    <s v="empty"/>
    <x v="0"/>
  </r>
  <r>
    <s v="Enthaltend, was ausser und in der Erde zu betrachten"/>
    <s v="Pluche, Noël Antoin"/>
    <s v="Kinder- und Jugendbücher; Historische Drucke"/>
    <s v="Monath"/>
    <s v="volume; text"/>
    <s v="PPN756784506"/>
    <s v="PPN194279138"/>
    <s v="http://resolver.staatsbibliothek-berlin.de/SBB0000EBBA00040000"/>
    <x v="1"/>
    <s v="1748"/>
    <s v="WegehauptDigital"/>
    <s v="Nürnberg; Wien"/>
    <s v="empty"/>
    <x v="0"/>
  </r>
  <r>
    <s v="Cabinet du jeune naturaliste ou tableaux intéressants de l'histoire des animaux"/>
    <s v="Smith, Thomas; Maradan, F.; Alyon, ..."/>
    <s v="Kinder- und Jugendbücher; Historische Drucke"/>
    <s v="Maradan"/>
    <s v="volume; text"/>
    <s v="PPN751158488"/>
    <s v="PPN544164741"/>
    <s v="http://resolver.staatsbibliothek-berlin.de/SBB0000E4E200010000"/>
    <x v="0"/>
    <s v="1810"/>
    <s v="WegehauptDigital"/>
    <s v="A Paris"/>
    <s v="empty"/>
    <x v="0"/>
  </r>
  <r>
    <s v="Maison rustique, pour servir à l'éducation de la jeunesse, ou retour en France d'une famille émigrée"/>
    <s v="Genlis, ..."/>
    <s v="Kinder- und Jugendbücher; Historische Drucke"/>
    <s v="Lecointe et Durey; Danicourt-Huit"/>
    <s v="volume; text"/>
    <s v="PPN756719178"/>
    <s v="PPN756717981"/>
    <s v="http://resolver.staatsbibliothek-berlin.de/SBB0000EBF400010000"/>
    <x v="0"/>
    <s v="1826"/>
    <s v="WegehauptDigital"/>
    <s v="Paris; Orléans"/>
    <s v="empty"/>
    <x v="0"/>
  </r>
  <r>
    <s v="Bildewerkstatt für die Jugend"/>
    <s v="Georgens, Jan Daniel; Gayette, Jeanne Marie"/>
    <s v="Kinder- und Jugendbücher"/>
    <s v="Flemming"/>
    <s v="volume; text"/>
    <s v="PPN745242898"/>
    <s v="PPN558040896"/>
    <s v="http://resolver.staatsbibliothek-berlin.de/SBB0000D67A00010000"/>
    <x v="1"/>
    <s v="1861"/>
    <s v="WegehauptDigital"/>
    <s v="Glogau"/>
    <s v="https://content.staatsbibliothek-berlin.de/dc/745242898.ocr.zip"/>
    <x v="1"/>
  </r>
  <r>
    <s v="Welcher Tf. 1 - 50 oder Heft CXLI - CL des Bilderbuchs begreift"/>
    <s v="Bertuch, Carl; Bertuch, Friedrich Justin; Funke, Carl Philipp"/>
    <s v="Kinder- und Jugendbücher; Historische Drucke"/>
    <s v="Industrie-Comptoir"/>
    <s v="volume; text"/>
    <s v="PPN766173453"/>
    <s v="PPN143025902"/>
    <s v="http://resolver.staatsbibliothek-berlin.de/SBB0000EE23000E0000"/>
    <x v="1"/>
    <s v="1813"/>
    <s v="WegehauptDigital"/>
    <s v="Weimar"/>
    <s v="empty"/>
    <x v="0"/>
  </r>
  <r>
    <s v="Der kleine Nußknacker"/>
    <s v="Lausch, Ernst; Gehrts, C."/>
    <s v="Kinder- und Jugendbücher"/>
    <s v="Heinsius"/>
    <s v="volume; text"/>
    <s v="PPN74581848X"/>
    <s v="PPN561965390"/>
    <s v="http://resolver.staatsbibliothek-berlin.de/SBB0000D6CE00020000"/>
    <x v="1"/>
    <s v="1887"/>
    <s v="WegehauptDigital"/>
    <s v="Bremen"/>
    <s v="https://content.staatsbibliothek-berlin.de/dc/74581848X.ocr.zip"/>
    <x v="1"/>
  </r>
  <r>
    <s v="Amphibien, Fische und Insekten"/>
    <s v="Edler, ...; Haas, Meno; Study, ...; Wilmsen, Friedrich Philipp"/>
    <s v="Kinder- und Jugendbücher; Historische Drucke"/>
    <s v="Amelang"/>
    <s v="volume; text"/>
    <s v="PPN751412910"/>
    <s v="PPN236370197"/>
    <s v="http://resolver.staatsbibliothek-berlin.de/SBB0000E57600020000"/>
    <x v="1"/>
    <s v="1821"/>
    <s v="WegehauptDigital"/>
    <s v="Berlin"/>
    <s v="empty"/>
    <x v="0"/>
  </r>
  <r>
    <s v="Die Welt, ihre Länder, Völker und Merkwürdigkeiten"/>
    <s v="Mattis, C."/>
    <s v="Kinder- und Jugendbücher"/>
    <s v="Pfingsten"/>
    <s v="volume; text"/>
    <s v="PPN781286204"/>
    <s v="PPN566818337"/>
    <s v="http://resolver.staatsbibliothek-berlin.de/SBB0001555F00010000"/>
    <x v="1"/>
    <s v="1830"/>
    <s v="WegehauptDigital"/>
    <s v="Landeshut"/>
    <s v="empty"/>
    <x v="0"/>
  </r>
  <r>
    <s v="Welcher Taf. 1 - 50 des II. Theils oder Heft XXI - XXX des Bilderbuchs begreift"/>
    <s v="Bertuch, Carl; Bertuch, Friedrich Justin; Funke, Carl Philipp"/>
    <s v="Kinder- und Jugendbücher; Historische Drucke"/>
    <s v="Industrie-Comptoir"/>
    <s v="volume; text"/>
    <s v="PPN766165191"/>
    <s v="PPN213340909"/>
    <s v="http://resolver.staatsbibliothek-berlin.de/SBB0000EE2300030000"/>
    <x v="1"/>
    <s v="1799"/>
    <s v="WegehauptDigital"/>
    <s v="Weimar"/>
    <s v="empty"/>
    <x v="0"/>
  </r>
  <r>
    <s v="Welcher Taf. 1 - 50 od. H. CCI - CCX d. Bilderbuchs begreift"/>
    <s v="Bertuch, Carl; Bertuch, Friedrich Justin; Funke, Carl Philipp"/>
    <s v="Kinder- und Jugendbücher; Historische Drucke"/>
    <s v="Industrie-Comptoir"/>
    <s v="volume; text"/>
    <s v="PPN766177033"/>
    <s v="PPN213344823"/>
    <s v="http://resolver.staatsbibliothek-berlin.de/SBB0000EE2300130000"/>
    <x v="1"/>
    <s v="1824"/>
    <s v="WegehauptDigital"/>
    <s v="Weimar"/>
    <s v="empty"/>
    <x v="0"/>
  </r>
  <r>
    <s v="Der kleine Nußknacker"/>
    <s v="Lausch, Ernst; Gehrts, Carl"/>
    <s v="Kinder- und Jugendbücher; Historische Drucke"/>
    <s v="Heinsius"/>
    <s v="volume; text"/>
    <s v="PPN768241936"/>
    <s v="PPN561946256"/>
    <s v="http://resolver.staatsbibliothek-berlin.de/SBB0000D6CE00040000"/>
    <x v="1"/>
    <s v="1886"/>
    <s v="WegehauptDigital"/>
    <s v="Bremen"/>
    <s v="https://content.staatsbibliothek-berlin.de/dc/768241936.ocr.zip"/>
    <x v="1"/>
  </r>
  <r>
    <s v="Lehr-Buch, darin ein Kurzgefasster Unterricht aus verschiedenen philosophischen und mathematischen Wissenschaften, der Historie und Geographie gegeben wird; Zum Gebrauch in Schulen ; Mit Kupfern"/>
    <s v="Reccard, Gotthilf Christian"/>
    <s v="Kinder- und Jugendbücher; VD18 digital; Historische Drucke"/>
    <s v="Verl. der Realschul-Buchh."/>
    <s v="monograph; text"/>
    <s v="PPN770569285"/>
    <s v="PPN431973458"/>
    <s v="http://resolver.staatsbibliothek-berlin.de/SBB0001056300000000"/>
    <x v="1"/>
    <s v="1774"/>
    <s v="WegehauptDigital; VD18 digital"/>
    <s v="Berlin"/>
    <s v="empty"/>
    <x v="0"/>
  </r>
  <r>
    <s v="Physik für Kinder zum Gebrauche der Aeltern und Erzieher, oder nöthige Grundbegriffe aus der vorliegenden Welt, über Gott, die Natur und uns selbst mit Nutzen nachdenken zu lernen"/>
    <s v="Schulz, Christian"/>
    <s v="Kinder- und Jugendbücher; VD18 digital; Historische Drucke"/>
    <s v="Breitkopf"/>
    <s v="monograph; text"/>
    <s v="PPN769898882"/>
    <s v="PPN584227779"/>
    <s v="http://resolver.staatsbibliothek-berlin.de/SBB0001020E00000000"/>
    <x v="1"/>
    <s v="1793"/>
    <s v="WegehauptDigital; VD18 digital"/>
    <s v="Leipzig"/>
    <s v="empty"/>
    <x v="0"/>
  </r>
  <r>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chaden, Johann Matthias; Comenius, Johann Amos"/>
    <s v="Kinder- und Jugendbücher; VD18 digital; Historische Drucke"/>
    <s v="Pečatan Pri Imperatorskom Moskavskom Universitetě"/>
    <s v="monograph; text"/>
    <s v="PPN769900739"/>
    <s v="PPN530044943"/>
    <s v="http://resolver.staatsbibliothek-berlin.de/SBB0001021200000000"/>
    <x v="17"/>
    <s v="1768"/>
    <s v="WegehauptDigital; VD18 digital"/>
    <s v="[Moskva]"/>
    <s v="empty"/>
    <x v="0"/>
  </r>
  <r>
    <s v="Sammlung witziger und gesitteter Räthsel; nebst deren Auflösung, zum unschuldigen Vergnügen für die Jugend"/>
    <m/>
    <s v="Kinder- und Jugendbücher; VD18 digital; Historische Drucke"/>
    <s v="Delius"/>
    <s v="monograph; text"/>
    <s v="PPN769984576"/>
    <s v="PPN196078245"/>
    <s v="http://resolver.staatsbibliothek-berlin.de/SBB0001027000000000"/>
    <x v="1"/>
    <s v="1786"/>
    <s v="WegehauptDigital; VD18 digital"/>
    <s v="Halberstadt"/>
    <s v="empty"/>
    <x v="0"/>
  </r>
  <r>
    <s v="Welcher T. 51 - 100 od. H. CLXXI - CLXXX d. Bilderbuchs begreift"/>
    <s v="Bertuch, Carl; Bertuch, Friedrich Justin; Funke, Carl Philipp"/>
    <s v="Kinder- und Jugendbücher; Historische Drucke"/>
    <s v="Industrie-Comptoir"/>
    <s v="volume; text"/>
    <s v="PPN766174611"/>
    <s v="PPN143025937"/>
    <s v="http://resolver.staatsbibliothek-berlin.de/SBB0000EE2300110000"/>
    <x v="1"/>
    <s v="1818"/>
    <s v="WegehauptDigital"/>
    <s v="Weimar"/>
    <s v="empty"/>
    <x v="0"/>
  </r>
  <r>
    <s v="Poissons, reptiles, coquillages, crustacées"/>
    <s v="Blanchard, Pierre; Buffon, Georges Louis"/>
    <s v="Kinder- und Jugendbücher; Historische Drucke"/>
    <s v="Prieur"/>
    <s v="volume; text"/>
    <s v="PPN768553075"/>
    <s v="PPN550409831"/>
    <s v="http://resolver.staatsbibliothek-berlin.de/SBB0000F6C000030000"/>
    <x v="0"/>
    <s v="1802"/>
    <s v="WegehauptDigital"/>
    <s v="Paris"/>
    <s v="empty"/>
    <x v="0"/>
  </r>
  <r>
    <s v="Cabinet du jeune naturaliste ou tableaux intéressants de l'histoire des animaux"/>
    <s v="Smith, Thomas; Maradan, F.; Alyon, ..."/>
    <s v="Kinder- und Jugendbücher; Historische Drucke"/>
    <s v="Maradan"/>
    <s v="volume; text"/>
    <s v="PPN751158887"/>
    <s v="PPN544164768"/>
    <s v="http://resolver.staatsbibliothek-berlin.de/SBB0000E4E200020000"/>
    <x v="0"/>
    <s v="1810"/>
    <s v="WegehauptDigital"/>
    <s v="Paris"/>
    <s v="empty"/>
    <x v="0"/>
  </r>
  <r>
    <s v="Das deutsche Räthselbuch"/>
    <s v="Simrock, Karl"/>
    <s v="Kinder- und Jugendbücher; Historische Drucke"/>
    <s v="Brönner"/>
    <s v="volume; text"/>
    <s v="PPN767479157"/>
    <s v="PPN193332698"/>
    <s v="http://resolver.staatsbibliothek-berlin.de/SBB0000F3B800010000"/>
    <x v="1"/>
    <s v="1850"/>
    <s v="WegehauptDigital"/>
    <s v="Frankfurt a. M."/>
    <s v="https://content.staatsbibliothek-berlin.de/dc/767479157.ocr.zip"/>
    <x v="1"/>
  </r>
  <r>
    <s v="A - K"/>
    <s v="Müller, Cornelius; Kraft, Friedrich Karl"/>
    <s v="Kinder- und Jugendbücher"/>
    <s v="Hammerich"/>
    <s v="volume; text"/>
    <s v="PPN76988444X"/>
    <s v="PPN478164556"/>
    <s v="http://resolver.staatsbibliothek-berlin.de/SBB000101F600010000"/>
    <x v="1"/>
    <s v="1848"/>
    <s v="WegehauptDigital"/>
    <s v="Altona"/>
    <s v="empty"/>
    <x v="0"/>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s v="Vincent; Prault; Lacombe"/>
    <s v="volume; text"/>
    <s v="PPN757647154"/>
    <s v="PPN557584965"/>
    <s v="http://resolver.staatsbibliothek-berlin.de/SBB0000EDC900010000"/>
    <x v="0"/>
    <s v="1773"/>
    <s v="WegehauptDigital"/>
    <s v="Paris; Paris; Paris"/>
    <s v="empty"/>
    <x v="0"/>
  </r>
  <r>
    <s v="Welcher Tf. 1 - 60 oder Heft LXXXI - XCII des Bilderbuchs begreift"/>
    <s v="Bertuch, Carl; Bertuch, Friedrich Justin; Funke, Carl Philipp"/>
    <s v="Kinder- und Jugendbücher; Historische Drucke"/>
    <s v="Industrie-Comptoir"/>
    <s v="volume; text"/>
    <s v="PPN766169456"/>
    <s v="PPN143025848"/>
    <s v="http://resolver.staatsbibliothek-berlin.de/SBB0000EE2300080000"/>
    <x v="1"/>
    <s v="1805"/>
    <s v="WegehauptDigital"/>
    <s v="Weimar"/>
    <s v="empty"/>
    <x v="0"/>
  </r>
  <r>
    <s v="Welcher Taf. 51 - 100 des II. Theils oder Heft XXXI - XL des Bilderbuchs begreift; Mit einem vollständigen Register über beide Bände dieses Theils"/>
    <s v="Bertuch, Carl; Bertuch, Friedrich Justin; Funke, Carl Philipp"/>
    <s v="Kinder- und Jugendbücher; Historische Drucke"/>
    <s v="Industrie-Comptoir"/>
    <s v="volume; text"/>
    <s v="PPN766166449"/>
    <s v="PPN213341115"/>
    <s v="http://resolver.staatsbibliothek-berlin.de/SBB0000EE2300040000"/>
    <x v="1"/>
    <s v="1799"/>
    <s v="WegehauptDigital"/>
    <s v="Weimar"/>
    <s v="empty"/>
    <x v="0"/>
  </r>
  <r>
    <s v="Welcher Taf. 56 - 100 oder Heft LII - LX des Bilderbuchs begreift"/>
    <s v="Bertuch, Carl; Bertuch, Friedrich Justin; Funke, Carl Philipp"/>
    <s v="Kinder- und Jugendbücher; Historische Drucke"/>
    <s v="Industrie-Comptoir"/>
    <s v="volume; text"/>
    <s v="PPN766167682"/>
    <s v="PPN143025813"/>
    <s v="http://resolver.staatsbibliothek-berlin.de/SBB0000EE2300050000"/>
    <x v="1"/>
    <s v="1800"/>
    <s v="WegehauptDigital"/>
    <s v="Weimar"/>
    <s v="empty"/>
    <x v="0"/>
  </r>
  <r>
    <s v="Die Erde und ihre Bewohner"/>
    <s v="Wilmsen, F. P."/>
    <s v="Kinder- und Jugendbücher"/>
    <s v="Braunes"/>
    <s v="volume; text"/>
    <s v="PPN781352045"/>
    <s v="PPN581939964"/>
    <s v="http://resolver.staatsbibliothek-berlin.de/SBB0001559600010000"/>
    <x v="1"/>
    <s v="1811"/>
    <s v="WegehauptDigital"/>
    <s v="Berlin"/>
    <s v="empty"/>
    <x v="0"/>
  </r>
  <r>
    <s v="Welcher Tf. 1 - 50 oder Heft I - X des Bilderbuchs begreift"/>
    <s v="Bertuch, Carl; Bertuch, Friedrich Justin; Funke, Carl Philipp"/>
    <s v="Kinder- und Jugendbücher; Historische Drucke"/>
    <s v="Industrie-Comptoir"/>
    <s v="volume; text"/>
    <s v="PPN766161358"/>
    <s v="PPN143025775"/>
    <s v="http://resolver.staatsbibliothek-berlin.de/SBB0000EE2300010000"/>
    <x v="1"/>
    <s v="1798"/>
    <s v="WegehauptDigital"/>
    <s v="Weimar"/>
    <s v="empty"/>
    <x v="0"/>
  </r>
  <r>
    <s v="Museum der Naturgeschichte und Schöpfungswunder"/>
    <m/>
    <s v="Kinder- und Jugendbücher; Historische Drucke"/>
    <s v="Pompejus"/>
    <s v="volume; text"/>
    <s v="PPN749921935"/>
    <s v="PPN282135855"/>
    <s v="http://resolver.staatsbibliothek-berlin.de/SBB0000E19C00000000"/>
    <x v="1"/>
    <s v="1821"/>
    <s v="WegehauptDigital"/>
    <s v="Glatz"/>
    <s v="empty"/>
    <x v="0"/>
  </r>
  <r>
    <s v="Frohbergs Unterredungen mit seinem Sohne, über die Natur und Kunst"/>
    <s v="Schwarz, Johann Wilhelm"/>
    <s v="Kinder- und Jugendbücher; Historische Drucke"/>
    <s v="Hilscher"/>
    <s v="volume; text"/>
    <s v="PPN770716504"/>
    <s v="PPN282102035"/>
    <s v="http://resolver.staatsbibliothek-berlin.de/SBB0001064400010000"/>
    <x v="1"/>
    <s v="1801"/>
    <s v="WegehauptDigital"/>
    <s v="Leipzig"/>
    <s v="empty"/>
    <x v="0"/>
  </r>
  <r>
    <s v="De la conservation des enfans ou les moyens de les fortifier, de les préserver &amp; guérir des maladies, depuis l'instant de leur existence, jusqu' à l'âge de puberté"/>
    <s v="Raulin, Joseph"/>
    <s v="Kinder- und Jugendbücher; Historische Drucke"/>
    <s v="Merlin"/>
    <s v="volume; text"/>
    <s v="PPN756730546"/>
    <s v="PPN571801099"/>
    <s v="http://resolver.staatsbibliothek-berlin.de/SBB0000EC0A00020000"/>
    <x v="0"/>
    <s v="1768"/>
    <s v="WegehauptDigital"/>
    <s v="Paris"/>
    <s v="empty"/>
    <x v="0"/>
  </r>
  <r>
    <s v="Reise in Brasilien"/>
    <s v="Hesner, Jos.; Dilger, Johann Baptist; Spix, Johann Baptist; Martius, Carl Friedrich Philipp"/>
    <s v="Kinder- und Jugendbücher; Historische Drucke"/>
    <s v="Jaquet"/>
    <s v="volume; text"/>
    <s v="PPN77129042X"/>
    <s v="PPN462537102"/>
    <s v="http://resolver.staatsbibliothek-berlin.de/SBB00012D2900010000"/>
    <x v="1"/>
    <s v="1846"/>
    <s v="WegehauptDigital"/>
    <s v="Augsburg"/>
    <s v="empty"/>
    <x v="0"/>
  </r>
  <r>
    <s v="Schilderungen aus Natur, Welt und Menschenleben"/>
    <m/>
    <s v="Kinder- und Jugendbücher; Historische Drucke"/>
    <s v="Campe"/>
    <s v="volume; text"/>
    <s v="PPN76853979X"/>
    <s v="PPN300622562"/>
    <s v="http://resolver.staatsbibliothek-berlin.de/SBB0000F6AB00020000"/>
    <x v="1"/>
    <s v="1820"/>
    <s v="WegehauptDigital"/>
    <s v="Nürnberg"/>
    <s v="empty"/>
    <x v="0"/>
  </r>
  <r>
    <s v="Abrégé d'histoire naturelle pour l' instruction de la jeunesse"/>
    <s v="Perrault, ...; Leizel, Balthasar Friedrich; Raff, Georg Christian"/>
    <s v="Kinder- und Jugendbücher; Historische Drucke"/>
    <s v="Koenig; Barrois; Lebrault"/>
    <s v="volume; text"/>
    <s v="PPN756408202"/>
    <s v="PPN571684386"/>
    <s v="http://resolver.staatsbibliothek-berlin.de/SBB0000EA7F00010000"/>
    <x v="0"/>
    <s v="1786"/>
    <s v="WegehauptDigital"/>
    <s v="Strasbourg; Paris; Paris"/>
    <s v="empty"/>
    <x v="0"/>
  </r>
  <r>
    <s v="Die Erde und ihre Bewohner"/>
    <s v="Wilmsen, F. P."/>
    <s v="Kinder- und Jugendbücher"/>
    <s v="Braunes"/>
    <s v="volume; text"/>
    <s v="PPN781355532"/>
    <s v="PPN581940024"/>
    <s v="http://resolver.staatsbibliothek-berlin.de/SBB0001559600020000"/>
    <x v="1"/>
    <s v="1813"/>
    <s v="WegehauptDigital"/>
    <s v="Berlin"/>
    <s v="empty"/>
    <x v="0"/>
  </r>
  <r>
    <s v="Welcher Taf. 51 - 100 od. Heft CCXXXI - CCXL des Bilderb. begreift"/>
    <s v="Bertuch, Carl; Bertuch, Friedrich Justin; Funke, Carl Philipp"/>
    <s v="Kinder- und Jugendbücher; Historische Drucke"/>
    <s v="Industrie-Comptoir"/>
    <s v="volume; text"/>
    <s v="PPN766178595"/>
    <s v="PPN231389418"/>
    <s v="http://resolver.staatsbibliothek-berlin.de/SBB0000EE2300160000"/>
    <x v="1"/>
    <s v="1833"/>
    <s v="WegehauptDigital"/>
    <s v="Weimar"/>
    <s v="empty"/>
    <x v="0"/>
  </r>
  <r>
    <s v="Maison rustique, pour servir à l'éducation de la jeunesse, ou retour en France d'une famille émigrée"/>
    <s v="Genlis, ..."/>
    <s v="Kinder- und Jugendbücher; Historische Drucke"/>
    <s v="Lecointe et Durey; Danicourt-Huet"/>
    <s v="volume; text"/>
    <s v="PPN756720702"/>
    <s v="PPN756718260"/>
    <s v="http://resolver.staatsbibliothek-berlin.de/SBB0000EBF400020000"/>
    <x v="0"/>
    <s v="1826"/>
    <s v="WegehauptDigital"/>
    <s v="Paris; Orléans"/>
    <s v="empty"/>
    <x v="0"/>
  </r>
  <r>
    <s v="Erster Unterricht in der Naturlehre"/>
    <s v="Brand, Jakob"/>
    <s v="Kinder- und Jugendbücher; Historische Drucke"/>
    <s v="Fleischer"/>
    <s v="volume; text"/>
    <s v="PPN756631513"/>
    <s v="PPN549770399"/>
    <s v="http://resolver.staatsbibliothek-berlin.de/SBB0000D86300030000"/>
    <x v="1"/>
    <s v="1820"/>
    <s v="WegehauptDigital"/>
    <s v="Leipzig"/>
    <s v="empty"/>
    <x v="0"/>
  </r>
  <r>
    <s v="Die Kinderstube am Weihnachts-Abend"/>
    <s v="Catel, Franz; Arndt, ...; Hofmann, Karl Friedrich"/>
    <s v="Kinder- und Jugendbücher; Historische Drucke"/>
    <s v="Schödel"/>
    <s v="volume; text"/>
    <s v="PPN770842259"/>
    <s v="PPN559664796"/>
    <s v="http://resolver.staatsbibliothek-berlin.de/SBB000106F500010000"/>
    <x v="1"/>
    <s v="1805"/>
    <s v="WegehauptDigital"/>
    <s v="Leipzig"/>
    <s v="empty"/>
    <x v="0"/>
  </r>
  <r>
    <s v="Herzblättchens Naturgeschichte"/>
    <s v="Mühlig, B.; Venus, Leopold; Wagner, Hermann"/>
    <s v="Kinder- und Jugendbücher"/>
    <s v="Flemming"/>
    <s v="volume; text"/>
    <s v="PPN770447066"/>
    <s v="PPN48486324X"/>
    <s v="http://resolver.staatsbibliothek-berlin.de/SBB0001048800010000"/>
    <x v="1"/>
    <s v="1876"/>
    <s v="WegehauptDigital"/>
    <s v="Glogau"/>
    <s v="https://content.staatsbibliothek-berlin.de/dc/770447066.ocr.zip"/>
    <x v="1"/>
  </r>
  <r>
    <s v="Gespräche über die Gesundheit der Mädchen und Jünglinge"/>
    <s v="Zwierlein, Konrad Anton"/>
    <s v="Historische Drucke; Medizin; VD18 digital; Kinder- und Jugendbücher"/>
    <m/>
    <s v="volume; text"/>
    <s v="PPN810644711"/>
    <s v="PPN387314172"/>
    <s v="http://resolver.staatsbibliothek-berlin.de/SBB000187CB00010000"/>
    <x v="1"/>
    <s v="1782"/>
    <s v="VD18 digital; WegehauptDigital"/>
    <s v="Frankfurt; Leipzig"/>
    <s v="empty"/>
    <x v="0"/>
  </r>
  <r>
    <s v="Welcher dasjenige zu betrachten darstellet, was zum gesellschafftlichen Leben der Menschen gehöret"/>
    <s v="Pluche, Noël Antoine"/>
    <s v="Historische Drucke; Kinder- und Jugendbücher; VD18 digital"/>
    <s v="Monath"/>
    <s v="volume; text"/>
    <s v="PPN1010911457"/>
    <s v="PPN253882737"/>
    <s v="http://resolver.staatsbibliothek-berlin.de/SBB0000EBBA00070000"/>
    <x v="1"/>
    <s v="1751"/>
    <s v="VD18 digital; WegehauptDigital"/>
    <s v="Wien; Nürnberg"/>
    <s v="empty"/>
    <x v="0"/>
  </r>
  <r>
    <s v="Des Elementarwerks ... Band"/>
    <s v="Basedow, Johann Bernhard"/>
    <s v="Historische Drucke; Kinder- und Jugendbücher; VD18 digital"/>
    <s v="Crusius"/>
    <s v="volume; text"/>
    <s v="PPN1016516983"/>
    <s v="PPN1016496826"/>
    <s v="http://resolver.staatsbibliothek-berlin.de/SBB0000F2C000030000"/>
    <x v="1"/>
    <s v="1774"/>
    <s v="VD18 digital; WegehauptDigital"/>
    <s v="Dessau; Leipzig"/>
    <s v="empty"/>
    <x v="0"/>
  </r>
  <r>
    <s v="Des Elementarbuchs für die Jugend und für ihre Lehrer und Freunde in gesitteten Ständen ... Stück ..."/>
    <s v="Basedow, Johann Bernhard"/>
    <s v="Kinder- und Jugendbücher; Historische Drucke; VD18 digital"/>
    <s v="[Basedow]"/>
    <s v="volume; text"/>
    <s v="PPN766430758"/>
    <s v="PPN142851949"/>
    <s v="http://resolver.staatsbibliothek-berlin.de/SBB0000EEC300010000"/>
    <x v="1"/>
    <s v="1770"/>
    <s v="WegehauptDigital; VD18 digital"/>
    <s v="Bremen; Altona"/>
    <s v="empty"/>
    <x v="0"/>
  </r>
  <r>
    <s v="Des Elementarwerks ... Band"/>
    <s v="Basedow, Johann Bernhard"/>
    <s v="Historische Drucke; Kinder- und Jugendbücher; VD18 digital"/>
    <m/>
    <s v="volume; text"/>
    <s v="PPN101651767X"/>
    <s v="PPN154258385"/>
    <s v="http://resolver.staatsbibliothek-berlin.de/SBB0000F2C000040000"/>
    <x v="1"/>
    <s v="1774"/>
    <s v="VD18 digital; WegehauptDigital"/>
    <s v="Dessau"/>
    <s v="empty"/>
    <x v="0"/>
  </r>
  <r>
    <s v="Beschäftigungen für meine Eleven zur lehrreichen und angenehmen Unterhaltung"/>
    <m/>
    <s v="Historische Drucke; Kinder- und Jugendbücher; VD18 digital"/>
    <s v="Ernst"/>
    <s v="volume; text"/>
    <s v="PPN822190532"/>
    <s v="PPN54908097X"/>
    <s v="http://resolver.staatsbibliothek-berlin.de/SBB000199AA00010000"/>
    <x v="1"/>
    <s v="1794"/>
    <s v="VD18 digital; WegehauptDigital"/>
    <s v="Quedlinburg"/>
    <s v="empty"/>
    <x v="0"/>
  </r>
  <r>
    <s v="A. F. E. Jacobi, Predigers bey dem in Holländischen Dienst stehenden löblichen Regiment Sachßen-Gotha, Meßkunst vor Kinder, die ihren Verstand schärfen wollen; auch zum Dienst dererjenigen Lehrmeister eingericht, welche sonst in dieser Wissenschaft unkundig sind ; Mit Kupfern"/>
    <s v="Meil, Johann Heinrich; Jacobi, Adam Friedrich Ernst"/>
    <s v="Historische Drucke; Kinder- und Jugendbücher; Naturwissenschaften / Mathematik; VD18 digital"/>
    <s v="Dieterich"/>
    <s v="monograph; text"/>
    <s v="PPN805594957"/>
    <s v="PPN495738891"/>
    <s v="http://resolver.staatsbibliothek-berlin.de/SBB00017A9600000000"/>
    <x v="1"/>
    <s v="1765"/>
    <s v="VD18 digital; WegehauptDigital"/>
    <s v="Gotha"/>
    <s v="empty"/>
    <x v="0"/>
  </r>
  <r>
    <s v="Abbildungen merkwürdiger Thiere, nebst einer Beschreibung ihrer Lebensart"/>
    <s v="Forster, Johann Reinhold; Klügel, Georg Simon"/>
    <s v="Historische Drucke; Kinder- und Jugendbücher; VD18 digital"/>
    <s v="Dreyßig"/>
    <s v="volume; text"/>
    <s v="PPN1012241661"/>
    <s v="PPN367332213"/>
    <s v="http://resolver.staatsbibliothek-berlin.de/SBB00021C0100040000"/>
    <x v="1"/>
    <s v="1798"/>
    <s v="VD18 digital; WegehauptDigital"/>
    <s v="Halle"/>
    <s v="empty"/>
    <x v="0"/>
  </r>
  <r>
    <s v="Der aufrichtige Kalendermann; Ein gar kurioses und nützliches Buch ; Für die Jugend und den gemeinen Bürger und Bauersmann"/>
    <s v="Steinbeck, Christoph Gottlieb"/>
    <s v="Historische Drucke; Kinder- und Jugendbücher; VD18 digital"/>
    <s v="Fleischer"/>
    <s v="volume; text"/>
    <s v="PPN823961230"/>
    <s v="PPN663769876"/>
    <s v="http://resolver.staatsbibliothek-berlin.de/SBB00019AEC00020000"/>
    <x v="1"/>
    <s v="1806"/>
    <s v="WegehauptDigital; VD18 digital"/>
    <s v="Leipzig"/>
    <s v="empty"/>
    <x v="0"/>
  </r>
  <r>
    <s v="Beschäftigungen für meine Eleven zur lehrreichen und angenehmen Unterhaltung"/>
    <m/>
    <s v="Historische Drucke; Kinder- und Jugendbücher; VD18 digital"/>
    <s v="Ernst"/>
    <s v="volume; text"/>
    <s v="PPN82219063X"/>
    <s v="PPN549081119"/>
    <s v="http://resolver.staatsbibliothek-berlin.de/SBB000199AA00020000"/>
    <x v="1"/>
    <s v="1796"/>
    <s v="VD18 digital; WegehauptDigital"/>
    <s v="Quedlinburg"/>
    <s v="empty"/>
    <x v="0"/>
  </r>
  <r>
    <s v="Des Elementarbuchs für die Jugend und für ihre Lehrer und Freunde in gesitteten Ständen ... Stück ..."/>
    <s v="Basedow, Johann Bernhard"/>
    <s v="Kinder- und Jugendbücher; Historische Drucke; VD18 digital"/>
    <s v="[Basedow]"/>
    <s v="volume; text"/>
    <s v="PPN766431576"/>
    <s v="PPN142851957"/>
    <s v="http://resolver.staatsbibliothek-berlin.de/SBB0000EEC300020000"/>
    <x v="1"/>
    <s v="1770"/>
    <s v="WegehauptDigital; VD18 digital"/>
    <s v="Altona; Bremen"/>
    <s v="empty"/>
    <x v="0"/>
  </r>
  <r>
    <s v="Des Elementarwerks ... Band"/>
    <s v="Basedow, Johann Bernhard"/>
    <s v="Historische Drucke; Kinder- und Jugendbücher; VD18 digital"/>
    <m/>
    <s v="volume; text"/>
    <s v="PPN1016519702"/>
    <s v="PPN154258717"/>
    <s v="http://resolver.staatsbibliothek-berlin.de/SBB0000F2C000060000"/>
    <x v="1"/>
    <s v="1774"/>
    <s v="VD18 digital; WegehauptDigital"/>
    <s v="Dessau"/>
    <s v="empty"/>
    <x v="0"/>
  </r>
  <r>
    <s v="Des Elementarbuchs für die Jugend und für ihre Lehrer und Freunde in gesitteten Ständen ... Stück ..."/>
    <s v="Basedow, Johann Bernhard"/>
    <s v="Kinder- und Jugendbücher; Historische Drucke; VD18 digital"/>
    <s v="[Basedow]"/>
    <s v="volume; text"/>
    <s v="PPN76643222X"/>
    <s v="PPN154247510"/>
    <s v="http://resolver.staatsbibliothek-berlin.de/SBB0000EEC300030000"/>
    <x v="1"/>
    <s v="1770"/>
    <s v="WegehauptDigital; VD18 digital"/>
    <s v="Altona; Bremen"/>
    <s v="empty"/>
    <x v="0"/>
  </r>
  <r>
    <s v="Curiositätenkabinet"/>
    <m/>
    <s v="Historische Drucke; Kinder- und Jugendbücher; Pädagogik; VD18 digital"/>
    <m/>
    <s v="periodical_volume; text"/>
    <s v="PPN833617605"/>
    <s v="http://resolver.staatsbibliothek-berlin.de/SBB0001AE4200020000"/>
    <m/>
    <x v="1"/>
    <s v="1792"/>
    <s v="VD18 digital; WegehauptDigital"/>
    <m/>
    <s v="empty"/>
    <x v="0"/>
  </r>
  <r>
    <s v="Predigten für Kinder von reiferm Alter"/>
    <s v="Sturm, Christoph Christian"/>
    <s v="Historische Drucke; Kinder- und Jugendbücher; Theologie; VD18 digital"/>
    <s v="Weidmann und Reich"/>
    <s v="volume; text"/>
    <s v="PPN819571350"/>
    <s v="PPN310755549"/>
    <s v="http://resolver.staatsbibliothek-berlin.de/SBB0001948900010000"/>
    <x v="1"/>
    <s v="1771"/>
    <s v="VD18 digital; WegehauptDigital"/>
    <s v="Leipzig"/>
    <s v="empty"/>
    <x v="0"/>
  </r>
  <r>
    <s v="Welcher Taf. 1 - 50 des II. Theils oder Heft XXI - XXX des Bilderbuchs begreift"/>
    <s v="Bertuch, Friedrich Justin; Funke, Carl Philipp"/>
    <s v="Historische Drucke; Kinder- und Jugendbücher; VD18 digital"/>
    <s v="Industrie-Comptoir"/>
    <s v="volume; text"/>
    <s v="PPN1016529236"/>
    <s v="PPN776479318"/>
    <s v="http://resolver.staatsbibliothek-berlin.de/SBB0000EE23001A0000"/>
    <x v="1"/>
    <s v="1799"/>
    <s v="VD18 digital; WegehauptDigital"/>
    <s v="Weimar"/>
    <s v="empty"/>
    <x v="0"/>
  </r>
  <r>
    <s v="Kurzer Inbegriff aller Wissenschaften zum Gebrauch für Kinder von sechs bis zwölf Jahren"/>
    <m/>
    <s v="Historische Drucke; Kinder- und Jugendbücher; VD18 digital"/>
    <s v="Horvath"/>
    <s v="monograph; text"/>
    <s v="PPN823054608"/>
    <s v="PPN279715897"/>
    <s v="http://resolver.staatsbibliothek-berlin.de/SBB00019A4600000000"/>
    <x v="1"/>
    <s v="1791"/>
    <s v="VD18 digital; WegehauptDigital"/>
    <s v="Potsdam"/>
    <s v="empty"/>
    <x v="0"/>
  </r>
  <r>
    <s v="Der aufrichtige Kalendermann; Ein gar kurioses und nützliches Buch ; Für die Jugend und den gemeinen Bürger und Bauersmann"/>
    <s v="Steinbeck, Christoph Gottlieb"/>
    <s v="Historische Drucke; Kinder- und Jugendbücher; VD18 digital"/>
    <s v="Fleischer"/>
    <s v="volume; text"/>
    <s v="PPN823961028"/>
    <s v="PPN241659744"/>
    <s v="http://resolver.staatsbibliothek-berlin.de/SBB00019AEC00010000"/>
    <x v="1"/>
    <s v="1798"/>
    <s v="VD18 digital; WegehauptDigital"/>
    <s v="Leipzig"/>
    <s v="empty"/>
    <x v="0"/>
  </r>
  <r>
    <s v="Welcher einige der vortreflichsten Künste, die Handlung, das Reisen, und die Einrichtung eines Landes betrachtet"/>
    <s v="Pluche, Noël Antoine"/>
    <s v="Historische Drucke; Kinder- und Jugendbücher; VD18 digital"/>
    <s v="Monath"/>
    <s v="volume; text"/>
    <s v="PPN1010911848"/>
    <s v="PPN19427926X"/>
    <s v="http://resolver.staatsbibliothek-berlin.de/SBB0000EBBA00080000"/>
    <x v="1"/>
    <s v="1752"/>
    <s v="VD18 digital; WegehauptDigital"/>
    <s v="Nürnberg; Wien"/>
    <s v="empty"/>
    <x v="0"/>
  </r>
  <r>
    <s v="Abbildungen merkwürdiger Thiere, nebst einer Beschreibung ihrer Lebensart"/>
    <s v="Forster, Johann Reinhold; Klügel, Georg Simon"/>
    <s v="Historische Drucke; Kinder- und Jugendbücher; VD18 digital"/>
    <s v="Dreyßig"/>
    <s v="volume; text"/>
    <s v="PPN1012241807"/>
    <s v="PPN367332477"/>
    <s v="http://resolver.staatsbibliothek-berlin.de/SBB00021C0100050000"/>
    <x v="1"/>
    <s v="1800"/>
    <s v="VD18 digital; WegehauptDigital"/>
    <s v="Halle"/>
    <s v="empty"/>
    <x v="0"/>
  </r>
  <r>
    <s v="Abbildungen merkwürdiger Thiere, nebst einer Beschreibung ihrer Lebensart"/>
    <s v="Forster, Johann Reinhold; Klügel, Georg Simon"/>
    <s v="Historische Drucke; Kinder- und Jugendbücher; VD18 digital"/>
    <s v="Dreyßig; Schrop; Sieg; Korn; Bachmann; Herrmann; Nicolovius"/>
    <s v="volume; text"/>
    <s v="PPN1012241386"/>
    <s v="PPN36733187X"/>
    <s v="http://resolver.staatsbibliothek-berlin.de/SBB00021C0100020000"/>
    <x v="1"/>
    <s v="1793"/>
    <s v="VD18 digital; WegehauptDigital"/>
    <s v="Halle; Berlin; Magdeburg; Breslau; Hamburg; Frankfurt am Main; Königsberg"/>
    <s v="empty"/>
    <x v="0"/>
  </r>
  <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Coutelle, Carl; Spörl, Jobst; Comenius, Johann Amos"/>
    <s v="Historische Drucke; Kinder- und Jugendbücher; Sprachen / Literaturen; VD18 digital"/>
    <s v="Endter"/>
    <s v="monograph; text"/>
    <s v="PPN800474619"/>
    <s v="PPN449154491"/>
    <s v="http://resolver.staatsbibliothek-berlin.de/SBB0001779900000000"/>
    <x v="0"/>
    <s v="1755"/>
    <s v="VD18 digital; WegehauptDigital"/>
    <s v="Noribergae"/>
    <s v="empty"/>
    <x v="0"/>
  </r>
  <r>
    <s v="Karakter Sitten und Religion einiger merkwürdiger Völker"/>
    <s v="Klügel, Georg Simon; Forster, Johann Reinhold"/>
    <s v="Historische Drucke; Kinder- und Jugendbücher; VD18 digital"/>
    <s v="Dreyßig; Schrop; Korn; Sieg; Tochtermann"/>
    <s v="volume; text"/>
    <s v="PPN1012241505"/>
    <s v="PPN367331993"/>
    <s v="http://resolver.staatsbibliothek-berlin.de/SBB00021C0100030000"/>
    <x v="1"/>
    <s v="1793"/>
    <s v="VD18 digital; WegehauptDigital"/>
    <s v="Halle; Berlin; Breslau; Magdeburg; Naumburg"/>
    <s v="empty"/>
    <x v="0"/>
  </r>
  <r>
    <s v="Histoire Des Animaux, A L'Usage Des Jeunes Gens, et de ceux qui ont du goút pour l'Histoire Naturelle"/>
    <m/>
    <s v="Kinder- und Jugendbücher; VD18 digital; Historische Drucke"/>
    <m/>
    <s v="monograph; text"/>
    <s v="PPN770157491"/>
    <s v="PPN410325651"/>
    <s v="http://resolver.staatsbibliothek-berlin.de/SBB0001033800000000"/>
    <x v="0"/>
    <s v="1799"/>
    <s v="WegehauptDigital; VD18 digital"/>
    <s v="Hamburg"/>
    <s v="empty"/>
    <x v="0"/>
  </r>
  <r>
    <s v="Gespräche über die Gesundheit der Mädchen und Jünglinge"/>
    <s v="Zwierlein, Konrad Anton"/>
    <s v="Historische Drucke; Medizin; VD18 digital; Kinder- und Jugendbücher"/>
    <m/>
    <s v="volume; text"/>
    <s v="PPN810644800"/>
    <s v="PPN810643766"/>
    <s v="http://resolver.staatsbibliothek-berlin.de/SBB000187CB00020000"/>
    <x v="1"/>
    <s v="1782"/>
    <s v="VD18 digital; WegehauptDigital"/>
    <s v="Leipzig; Frankfurt"/>
    <s v="empty"/>
    <x v="0"/>
  </r>
  <r>
    <s v="Frohmanns und Östlings Familiengeschichte für Eltern und Kinder"/>
    <s v="Sambach, Christian; Kohl, Clemens; Stutz, Johann Ernst"/>
    <s v="Historische Drucke; Kinder- und Jugendbücher; VD18 digital"/>
    <s v="Korn"/>
    <s v="monograph; text"/>
    <s v="PPN82683258X"/>
    <s v="PPN577767852"/>
    <s v="http://resolver.staatsbibliothek-berlin.de/SBB0001A04400000000"/>
    <x v="1"/>
    <s v="1793"/>
    <s v="VD18 digital; WegehauptDigital"/>
    <s v="Breslau"/>
    <s v="empty"/>
    <x v="0"/>
  </r>
  <r>
    <s v="Curiositätenkabinet"/>
    <m/>
    <s v="Historische Drucke; Kinder- und Jugendbücher; Pädagogik; VD18 digital"/>
    <m/>
    <s v="periodical_volume; text"/>
    <s v="PPN833616803"/>
    <s v="http://resolver.staatsbibliothek-berlin.de/SBB0001AE4200010000"/>
    <m/>
    <x v="1"/>
    <s v="1792"/>
    <s v="VD18 digital; WegehauptDigital"/>
    <m/>
    <s v="empty"/>
    <x v="0"/>
  </r>
  <r>
    <s v="Des Elementarwerks ... Band"/>
    <s v="Basedow, Johann Bernhard"/>
    <s v="Historische Drucke; Kinder- und Jugendbücher; VD18 digital"/>
    <m/>
    <s v="volume; text"/>
    <s v="PPN1016518080"/>
    <s v="PPN154258423"/>
    <s v="http://resolver.staatsbibliothek-berlin.de/SBB0000F2C000050000"/>
    <x v="1"/>
    <s v="1774"/>
    <s v="VD18 digital; WegehauptDigital"/>
    <s v="Dessau"/>
    <s v="empty"/>
    <x v="0"/>
  </r>
  <r>
    <s v="Abbildungen merkwürdiger Thiere, nebst einer Beschreibung ihrer Lebensart"/>
    <s v="Klügel, Georg Simon; Forster, Johann Reinhold"/>
    <s v="Historische Drucke; Kinder- und Jugendbücher; VD18 digital"/>
    <s v="Dreyßig; Schrop; Sieg; Korn; Bachmann; Herrmann; Nicolovius"/>
    <s v="volume; text"/>
    <s v="PPN1012241254"/>
    <s v="PPN367331691"/>
    <s v="http://resolver.staatsbibliothek-berlin.de/SBB00021C0100010000"/>
    <x v="1"/>
    <s v="1792"/>
    <s v="VD18 digital; WegehauptDigital"/>
    <s v="Halle; Berlin; Magdeburg; Breslau; Hamburg; Frankfurt am Main; Königsberg"/>
    <s v="empty"/>
    <x v="0"/>
  </r>
  <r>
    <s v="Welche die erste Hälfte von Deutschland enthält"/>
    <s v="Jacobi, Johann Heinrich"/>
    <s v="Kinder- und Jugendbücher; VD18 digital; Historische Drucke"/>
    <s v="Ernst Felisch"/>
    <s v="volume; text"/>
    <s v="PPN780424336"/>
    <s v="PPN559928769"/>
    <s v="http://resolver.staatsbibliothek-berlin.de/SBB0001539900030000"/>
    <x v="1"/>
    <s v="1794"/>
    <s v="WegehauptDigital; VD18 digital"/>
    <s v="Berlin"/>
    <s v="empty"/>
    <x v="0"/>
  </r>
  <r>
    <s v="Die Harzgegend, oder eine kleine Reise von drey Tagen, zum Unterricht und Vergnügen der Jugend"/>
    <s v="Goeze, Johann August Ephraim"/>
    <s v="Kinder- und Jugendbücher; Historische Drucke"/>
    <s v="Weidmann"/>
    <s v="volume; text"/>
    <s v="PPN770896707"/>
    <s v="PPN15354144X"/>
    <s v="http://resolver.staatsbibliothek-berlin.de/SBB00014E6300010000"/>
    <x v="1"/>
    <s v="1785"/>
    <s v="WegehauptDigital; VD18 digital"/>
    <s v="Leipzig"/>
    <s v="empty"/>
    <x v="0"/>
  </r>
  <r>
    <s v="Welcher Frankreich, die vereinigten Niederlande und Italien enthält"/>
    <s v="Jacobi, J. H."/>
    <s v="Kinder- und Jugendbücher; Historische Drucke; VD18 digital"/>
    <s v="Hoffmann; Eckermann"/>
    <s v="volume; text"/>
    <s v="PPN780422309"/>
    <s v="PPN137148003"/>
    <s v="http://resolver.staatsbibliothek-berlin.de/SBB0001539900020000"/>
    <x v="1"/>
    <s v="1787"/>
    <s v="WegehauptDigital; VD18 digital"/>
    <s v="Hamburg; Hamburg"/>
    <s v="empty"/>
    <x v="0"/>
  </r>
  <r>
    <s v="Sechste Harzreise zum Nutzen und Vergnügen der Jugend"/>
    <s v="Goeze, Johann August Ephraim"/>
    <s v="Kinder- und Jugendbücher; Historische Drucke; VD18 digital"/>
    <s v="Weidmann"/>
    <s v="volume; text"/>
    <s v="PPN770902162"/>
    <s v="PPN246879696"/>
    <s v="http://resolver.staatsbibliothek-berlin.de/SBB00014E6300050000"/>
    <x v="1"/>
    <s v="1788"/>
    <s v="WegehauptDigital; VD18 digital"/>
    <s v="Leipzig"/>
    <s v="empty"/>
    <x v="0"/>
  </r>
  <r>
    <s v="Fünfte Reise ins Thüringische zum Unterricht und Vergnügen der Jugend"/>
    <s v="Goeze, Johann August Ephraim"/>
    <s v="Kinder- und Jugendbücher; Historische Drucke; VD18 digital"/>
    <s v="Weidmann"/>
    <s v="volume; text"/>
    <s v="PPN770901344"/>
    <s v="PPN19494882X"/>
    <s v="http://resolver.staatsbibliothek-berlin.de/SBB00014E6300040000"/>
    <x v="1"/>
    <s v="1787"/>
    <s v="WegehauptDigital; VD18 digital"/>
    <s v="Leipzig"/>
    <s v="empty"/>
    <x v="0"/>
  </r>
  <r>
    <s v="Welche die andere Hälfte von Deutschland enthält"/>
    <s v="Jacobi, Johann Heinrich"/>
    <s v="Kinder- und Jugendbücher; Historische Drucke; VD18 digital"/>
    <s v="Ernst Felisch"/>
    <s v="volume; text"/>
    <s v="PPN780425782"/>
    <s v="PPN559928858"/>
    <s v="http://resolver.staatsbibliothek-berlin.de/SBB0001539900040000"/>
    <x v="1"/>
    <s v="1795"/>
    <s v="WegehauptDigital; VD18 digital"/>
    <s v="Berlin"/>
    <s v="empty"/>
    <x v="0"/>
  </r>
  <r>
    <s v="Zwote kleine Harzreise zum Unterricht und Vergnügen der Jugend"/>
    <s v="Goeze, Johann August Ephraim"/>
    <s v="Kinder- und Jugendbücher; Historische Drucke; VD18 digital"/>
    <s v="Weidmann"/>
    <s v="volume; text"/>
    <s v="PPN770897835"/>
    <s v="PPN194948706"/>
    <s v="http://resolver.staatsbibliothek-berlin.de/SBB00014E6300020000"/>
    <x v="1"/>
    <s v="1786"/>
    <s v="WegehauptDigital; VD18 digital"/>
    <s v="Leipzig"/>
    <s v="empty"/>
    <x v="0"/>
  </r>
  <r>
    <s v="Sechzig eröfnete Werkstätte der gemeinnüzigsten Künste und Handwerke für junge Leute zur Auswahl ihres künftigen Nahrungsstandes; Mit sechzig jede Kunst, jedes Handwerk deutlich erklärenden Kupferstichen"/>
    <m/>
    <s v="Kinder- und Jugendbücher; Historische Drucke; VD18 digital"/>
    <s v="Kurzbeck"/>
    <s v="monograph; text"/>
    <s v="PPN756715709"/>
    <s v="PPN280106041"/>
    <s v="http://resolver.staatsbibliothek-berlin.de/SBB0000EBE100000000"/>
    <x v="1"/>
    <s v="1789"/>
    <s v="WegehauptDigital; VD18 digital"/>
    <s v="Wien"/>
    <s v="empty"/>
    <x v="0"/>
  </r>
  <r>
    <s v="Vierte Harzreise zum Unterricht und Vergnügen der Jugend"/>
    <s v="Goeze, Johann August Ephraim"/>
    <s v="Kinder- und Jugendbücher; Historische Drucke; VD18 digital"/>
    <s v="Weidmann"/>
    <s v="volume; text"/>
    <s v="PPN770900437"/>
    <s v="PPN187070431"/>
    <s v="http://resolver.staatsbibliothek-berlin.de/SBB00014E6300030000"/>
    <x v="1"/>
    <s v="1786"/>
    <s v="WegehauptDigital; VD18 digital"/>
    <s v="Leipzig"/>
    <s v="empty"/>
    <x v="0"/>
  </r>
  <r>
    <s v="Lehrbuch einer für Schulen faßlichen Naturlehre, zum Gebrauch bey Vorlesungen"/>
    <s v="Richter, Adam Daniel"/>
    <s v="Kinder- und Jugendbücher; Historische Drucke; VD18 digital"/>
    <s v="Deinzer"/>
    <s v="monograph; text"/>
    <s v="PPN746272758"/>
    <s v="PPN572360576"/>
    <s v="http://resolver.staatsbibliothek-berlin.de/SBB0000D86500000000"/>
    <x v="1"/>
    <s v="1775"/>
    <s v="WegehauptDigital; VD18 digital"/>
    <s v="Leipzig; Budißin"/>
    <s v="empty"/>
    <x v="0"/>
  </r>
  <r>
    <s v="Welcher Dänemark, Norwegen, Island, Portugal, Spanien, England, Schottland und Irrland enthält"/>
    <s v="Jacobi, J. H."/>
    <s v="Kinder- und Jugendbücher; VD18 digital; Historische Drucke"/>
    <s v="Hoffmann"/>
    <s v="volume; text"/>
    <s v="PPN780418794"/>
    <s v="PPN137147996"/>
    <s v="http://resolver.staatsbibliothek-berlin.de/SBB0001539900010000"/>
    <x v="1"/>
    <s v="1786"/>
    <s v="WegehauptDigital; VD18 digital"/>
    <s v="Hamburg"/>
    <s v="empty"/>
    <x v="0"/>
  </r>
  <r>
    <s v="Abbildungen merkwürdiger Thiere, nebst einer Beschreibung ihrer Lebensart"/>
    <s v="Forster, Johann Reinhold; Klügel, Georg Simon"/>
    <s v="Historische Drucke; Kinder- und Jugendbücher; VD18 digital"/>
    <s v="Dreyßig; Schrop; Sieg; Korn; Bachmann; Herrmann; Nicolovius"/>
    <s v="volume; text"/>
    <s v="PPN1013689836"/>
    <s v="PPN36733187X"/>
    <s v="http://resolver.staatsbibliothek-berlin.de/SBB00021C0100060000"/>
    <x v="1"/>
    <s v="1793"/>
    <s v="VD18 digital; WegehauptDigital"/>
    <s v="Halle; Berlin; Magdeburg; Breslau; Hamburg; Frankfurt am Main; Königsberg"/>
    <s v="empty"/>
    <x v="0"/>
  </r>
  <r>
    <s v="Karakter Sitten und Religion einiger merkwürdigen Völker"/>
    <m/>
    <s v="Historische Drucke; Kinder- und Jugendbücher; VD18 digital"/>
    <s v="Dreyßig; Schropp; Korn; Sieg; Tochtermann"/>
    <s v="volume; text"/>
    <s v="PPN770839339"/>
    <s v="PPN133983439"/>
    <s v="http://resolver.staatsbibliothek-berlin.de/SBB00021C0100070000"/>
    <x v="1"/>
    <s v="1793"/>
    <s v="VD18 digital; WegehauptDigital"/>
    <s v="Halle; Berlin; Breslau; Magdeburg; Naumburg"/>
    <s v="empty"/>
    <x v="0"/>
  </r>
  <r>
    <s v="Geographie für Kinder"/>
    <s v="Raff, Georg Christian"/>
    <s v="Kinder- und Jugendbücher; VD18 digital"/>
    <s v="Dieterich"/>
    <s v="monograph; text"/>
    <s v="PPN770966454"/>
    <s v="PPN243305109"/>
    <s v="http://resolver.staatsbibliothek-berlin.de/SBB00010A1A00000000"/>
    <x v="1"/>
    <s v="1776"/>
    <s v="WegehauptDigital; VD18 digital"/>
    <s v="Göttingen"/>
    <s v="empty"/>
    <x v="0"/>
  </r>
  <r>
    <s v="Handbuch zu gemeinnützlicher Bildung und Unterweisung der Jugend in öffentlichen Schulen"/>
    <s v="Miller, Johann Peter"/>
    <s v="Kinder- und Jugendbücher; Historische Drucke; VD18 digital"/>
    <s v="Stettin"/>
    <s v="monograph; text"/>
    <s v="PPN770571735"/>
    <s v="PPN43191771X"/>
    <s v="http://resolver.staatsbibliothek-berlin.de/SBB0001056C00000000"/>
    <x v="1"/>
    <s v="1773"/>
    <s v="WegehauptDigital; VD18 digital"/>
    <s v="Ulm"/>
    <s v="empty"/>
    <x v="0"/>
  </r>
  <r>
    <s v="Spielbuch für Mädchen im Alter von 6-16 Jahren; eine Sammlung von Lauf-, Gerät-, Sing- und Ruhespielen"/>
    <s v="Böttcher, A.; Netsch, A."/>
    <s v="Kinder- und Jugendbücher; Historische Drucke"/>
    <s v="Meyer"/>
    <s v="monograph; text"/>
    <s v="PPN745602681"/>
    <s v="PPN568287975"/>
    <s v="http://resolver.staatsbibliothek-berlin.de/SBB0000D70700000000"/>
    <x v="1"/>
    <s v="1913"/>
    <s v="WegehauptDigital"/>
    <s v="Hannover-List"/>
    <s v="https://content.staatsbibliothek-berlin.de/dc/745602681.ocr.zip"/>
    <x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x v="1"/>
    <s v="1879"/>
    <s v="WegehauptDigital"/>
    <s v="Eßlingen"/>
    <s v="https://content.staatsbibliothek-berlin.de/dc/742720810.ocr.zip"/>
    <x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x v="1"/>
    <s v="1900"/>
    <s v="WegehauptDigital"/>
    <s v="Berlin [u.a.]"/>
    <s v="https://content.staatsbibliothek-berlin.de/dc/745158323.ocr.zip"/>
    <x v="1"/>
  </r>
  <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Werner, Johann Adolf Ludwig"/>
    <s v="Kinder- und Jugendbücher"/>
    <s v="Arnold"/>
    <s v="monograph; text"/>
    <s v="PPN769899838"/>
    <s v="PPN212377558"/>
    <s v="http://resolver.staatsbibliothek-berlin.de/SBB0001021000000000"/>
    <x v="1"/>
    <s v="1837"/>
    <s v="WegehauptDigital"/>
    <s v="Dresden [u.a.]"/>
    <s v="empty"/>
    <x v="0"/>
  </r>
  <r>
    <s v="Henriette Löffler's kleines illustrirtes praktisches Kochbüchlein für die Puppenküche; eine nützliche Gabe für junge Mädchen"/>
    <s v="Löffler, Henriette"/>
    <s v="Kinder- und Jugendbücher; Historische Drucke"/>
    <s v="Ebner"/>
    <s v="monograph; text"/>
    <s v="PPN74585964X"/>
    <s v="PPN566124815"/>
    <s v="http://resolver.staatsbibliothek-berlin.de/SBB0000D78400000000"/>
    <x v="1"/>
    <s v="1882"/>
    <s v="WegehauptDigital"/>
    <s v="Ulm"/>
    <s v="https://content.staatsbibliothek-berlin.de/dc/74585964X.ocr.zip"/>
    <x v="1"/>
  </r>
  <r>
    <s v="Welcher T. 51 - 100 od. H. CXCI - CC d. Bilderbuchs begreift"/>
    <s v="Bertuch, Carl; Bertuch, Friedrich Justin; Funke, Carl Philipp"/>
    <s v="Kinder- und Jugendbücher; Historische Drucke"/>
    <s v="Industrie-Comptoir"/>
    <s v="volume; text"/>
    <s v="PPN766176479"/>
    <s v="PPN143025953"/>
    <s v="http://resolver.staatsbibliothek-berlin.de/SBB0000EE3E00000000"/>
    <x v="1"/>
    <s v="1822"/>
    <s v="WegehauptDigital"/>
    <s v="Weimar"/>
    <s v="empty"/>
    <x v="0"/>
  </r>
  <r>
    <s v="Naturgeschichte für Schulen und den häuslichen Unterricht"/>
    <s v="Löhr, Johann Andreas Christian"/>
    <s v="Kinder- und Jugendbücher; Historische Drucke"/>
    <s v="Fleischer"/>
    <s v="volume; text"/>
    <s v="PPN74627159X"/>
    <s v="PPN565417347"/>
    <s v="http://resolver.staatsbibliothek-berlin.de/SBB0000D86300020000"/>
    <x v="1"/>
    <s v="1820"/>
    <s v="WegehauptDigital"/>
    <s v="Leipzig"/>
    <s v="empty"/>
    <x v="0"/>
  </r>
  <r>
    <s v="Der neue deutsche Kinderfreund"/>
    <s v="Zerrenner, Carl Christoph Gottlieb"/>
    <s v="Kinder- und Jugendbücher"/>
    <s v="Kümmel"/>
    <s v="volume; text"/>
    <s v="PPN770190715"/>
    <s v="PPN236685880"/>
    <s v="http://resolver.staatsbibliothek-berlin.de/SBB0001036F00010000"/>
    <x v="1"/>
    <s v="1846"/>
    <s v="WegehauptDigital"/>
    <s v="Halle [u.a.]"/>
    <s v="empty"/>
    <x v="0"/>
  </r>
  <r>
    <s v="Worinnen der Mensch in Gesellschafft mit Gott betrachtet wird"/>
    <s v="Pluche, Noël Antoine"/>
    <s v="Kinder- und Jugendbücher; Historische Drucke"/>
    <s v="Monath"/>
    <s v="volume; text"/>
    <s v="PPN756796784"/>
    <s v="PPN756789656"/>
    <s v="http://resolver.staatsbibliothek-berlin.de/SBB0002153400030000"/>
    <x v="1"/>
    <s v="1755"/>
    <s v="WegehauptDigital"/>
    <s v="Nürnberg; Wien"/>
    <s v="empty"/>
    <x v="0"/>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s v="Schöps"/>
    <s v="volume; text"/>
    <s v="PPN747424640"/>
    <s v="PPN134319583"/>
    <s v="http://resolver.staatsbibliothek-berlin.de/SBB0000DD6100000000"/>
    <x v="1"/>
    <s v="1741"/>
    <s v="WegehauptDigital"/>
    <s v="Leipzig; Zittau"/>
    <s v="empty"/>
    <x v="0"/>
  </r>
  <r>
    <s v="Worinnen der Mensch in Gesellschafft mit Gott betrachtet wird"/>
    <s v="Pluche, Noël Antoine"/>
    <s v="Historische Drucke; Kinder- und Jugendbücher; VD18 digital"/>
    <s v="Monath"/>
    <s v="volume; text"/>
    <s v="PPN101091278X"/>
    <s v="PPN194279278"/>
    <s v="http://resolver.staatsbibliothek-berlin.de/SBB0000EBBA00090000"/>
    <x v="1"/>
    <s v="1753"/>
    <s v="VD18 digital; WegehauptDigital"/>
    <s v="Nürnberg; Wien"/>
    <s v="empty"/>
    <x v="0"/>
  </r>
  <r>
    <s v="Predigten für Kinder von reiferm Alter"/>
    <s v="Sturm, Christoph Christian"/>
    <s v="Historische Drucke; Kinder- und Jugendbücher; Theologie; VD18 digital"/>
    <s v="Weidmann und Reich"/>
    <s v="volume; text"/>
    <s v="PPN819571504"/>
    <s v="PPN310755646"/>
    <s v="http://resolver.staatsbibliothek-berlin.de/SBB0001948900020000"/>
    <x v="1"/>
    <s v="1774"/>
    <s v="VD18 digital; WegehauptDigital"/>
    <s v="Leipzig"/>
    <s v="empty"/>
    <x v="0"/>
  </r>
  <r>
    <s v="Geographie für Kinder"/>
    <s v="Raff, Georg Christian"/>
    <s v="Historische Drucke; Kinder- und Jugendbücher; Geschichte / Ethnographie / Geographie; VD18 digital"/>
    <s v="Balz und Schramm"/>
    <s v="volume; text"/>
    <s v="PPN803539444"/>
    <s v="PPN319188280"/>
    <s v="http://resolver.staatsbibliothek-berlin.de/SBB0001791300010000"/>
    <x v="1"/>
    <s v="1787"/>
    <s v="VD18 digital; WegehauptDigital"/>
    <s v="Tübingen"/>
    <s v="empty"/>
    <x v="0"/>
  </r>
  <r>
    <s v="Zusammenkünfte am Atlas"/>
    <s v="Guts Muths, Johann Christoph Friedrich"/>
    <s v="Kinder- und Jugendbücher; Historische Drucke; VD18 digital"/>
    <s v="Ettinger"/>
    <s v="volume; text"/>
    <s v="PPN770962777"/>
    <s v="PPN309393760"/>
    <s v="http://resolver.staatsbibliothek-berlin.de/SBB00010A0D00010000"/>
    <x v="1"/>
    <s v="1785"/>
    <s v="WegehauptDigital; VD18 digital"/>
    <s v="Gotha"/>
    <s v="empty"/>
    <x v="0"/>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1">
  <r>
    <s v="Abrégé de toutes les sciences, ou encyclopédie des enfants; mise dans un nouvel ordre,..."/>
    <s v="Buqcellos, ...; Blocquel, Simon"/>
    <s v="Kinder- und Jugendbücher; Historische Drucke"/>
    <x v="0"/>
    <x v="0"/>
    <s v="PPN766849139"/>
    <s v="PPN548262071"/>
    <s v="http://resolver.staatsbibliothek-berlin.de/SBB0000F13000000000"/>
    <x v="0"/>
    <x v="0"/>
    <s v="WegehauptDigital"/>
    <s v="Paris; Lille"/>
    <s v="empty"/>
    <x v="0"/>
  </r>
  <r>
    <s v="Naturgeschichte für Kinder"/>
    <s v="Raff, Georg Christian"/>
    <s v="Kinder- und Jugendbücher; Historische Drucke"/>
    <x v="1"/>
    <x v="0"/>
    <s v="PPN749770333"/>
    <s v="PPN279536941"/>
    <s v="http://resolver.staatsbibliothek-berlin.de/SBB0000E0AE00000000"/>
    <x v="1"/>
    <x v="1"/>
    <s v="WegehauptDigital"/>
    <s v="Wien"/>
    <s v="empty"/>
    <x v="0"/>
  </r>
  <r>
    <s v="Die Entstehung der Erde"/>
    <s v="Kranz, Wilhelm; Meyer, Max Wilhelm"/>
    <s v="Kinder- und Jugendbücher; Historische Drucke"/>
    <x v="2"/>
    <x v="0"/>
    <s v="PPN741297272"/>
    <s v="PPN276525892"/>
    <s v="http://resolver.staatsbibliothek-berlin.de/SBB0000CFAB00000000"/>
    <x v="1"/>
    <x v="2"/>
    <s v="WegehauptDigital"/>
    <s v="Berlin"/>
    <s v="https://content.staatsbibliothek-berlin.de/dc/741297272.ocr.zip"/>
    <x v="1"/>
  </r>
  <r>
    <s v="Die Schulwerkstatt; ein Leitfaden zur Einführung der technischen Arbeiten in die Schule"/>
    <s v="Barth, Ernst; Niederley, W."/>
    <s v="Kinder- und Jugendbücher; Historische Drucke"/>
    <x v="3"/>
    <x v="0"/>
    <s v="PPN745116574"/>
    <s v="PPN453868991"/>
    <s v="http://resolver.staatsbibliothek-berlin.de/SBB0000D59B00000000"/>
    <x v="1"/>
    <x v="3"/>
    <s v="WegehauptDigital"/>
    <s v="Bielefeld [u.a.]"/>
    <s v="https://content.staatsbibliothek-berlin.de/dc/745116574.ocr.zip"/>
    <x v="1"/>
  </r>
  <r>
    <s v="Der junge Eisenbahnbauer; eine Anleitung zur Selbstherstellung von Modelleisenbahnen ; mit 118 Abb."/>
    <s v="Hermuth, Paul"/>
    <s v="Kinder- und Jugendbücher; Historische Drucke"/>
    <x v="4"/>
    <x v="0"/>
    <s v="PPN744069432"/>
    <s v="PPN559338228"/>
    <s v="http://resolver.staatsbibliothek-berlin.de/SBB0000D52F00000000"/>
    <x v="1"/>
    <x v="4"/>
    <s v="WegehauptDigital"/>
    <s v="Stuttgart [u.a.]"/>
    <s v="https://content.staatsbibliothek-berlin.de/dc/744069432.ocr.zip"/>
    <x v="1"/>
  </r>
  <r>
    <s v="Neuer Räthselschatz; für die Jugend zur Übung im Denken und zur belehrenden Unterhaltung"/>
    <s v="Schäffer, W."/>
    <s v="Kinder- und Jugendbücher; Historische Drucke"/>
    <x v="5"/>
    <x v="0"/>
    <s v="PPN745271243"/>
    <s v="PPN573465517"/>
    <s v="http://resolver.staatsbibliothek-berlin.de/SBB0000D67F00000000"/>
    <x v="1"/>
    <x v="5"/>
    <s v="WegehauptDigital"/>
    <s v="Neu-Ruppin"/>
    <s v="https://content.staatsbibliothek-berlin.de/dc/745271243.ocr.zip"/>
    <x v="1"/>
  </r>
  <r>
    <s v="Wander- und Spielbüchlein für Schüler und Schülerinnen"/>
    <s v="Matzdorf, Paul"/>
    <s v="Kinder- und Jugendbücher"/>
    <x v="6"/>
    <x v="0"/>
    <s v="PPN745123694"/>
    <s v="PPN56682809X"/>
    <s v="http://resolver.staatsbibliothek-berlin.de/SBB0000D5AD00000000"/>
    <x v="1"/>
    <x v="6"/>
    <s v="WegehauptDigital"/>
    <s v="Leipzig"/>
    <s v="https://content.staatsbibliothek-berlin.de/dc/745123694.ocr.zip"/>
    <x v="1"/>
  </r>
  <r>
    <s v="Causeries sur la science; illustrées de 94 gravures"/>
    <s v="Tissandier, Gaston"/>
    <s v="Kinder- und Jugendbücher; Historische Drucke"/>
    <x v="7"/>
    <x v="0"/>
    <s v="PPN745272312"/>
    <s v="PPN578011344"/>
    <s v="http://resolver.staatsbibliothek-berlin.de/SBB0000D68300000000"/>
    <x v="0"/>
    <x v="7"/>
    <s v="WegehauptDigital"/>
    <s v="Paris"/>
    <s v="https://content.staatsbibliothek-berlin.de/dc/745272312.ocr.zip"/>
    <x v="1"/>
  </r>
  <r>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m/>
    <s v="Kinder- und Jugendbücher; Historische Drucke"/>
    <x v="8"/>
    <x v="0"/>
    <s v="PPN767042255"/>
    <s v="PPN280073852"/>
    <s v="http://resolver.staatsbibliothek-berlin.de/SBB0000F1B700000000"/>
    <x v="1"/>
    <x v="8"/>
    <s v="WegehauptDigital"/>
    <s v="Nordhausen; Sondershausen"/>
    <s v="empty"/>
    <x v="0"/>
  </r>
  <r>
    <s v="Im Grünen oder Die kleinen Pflanzenfreunde; kleine Erzählungen aus dem Pflanzenreich"/>
    <s v="Wagner, Hermann"/>
    <s v="Kinder- und Jugendbücher"/>
    <x v="9"/>
    <x v="0"/>
    <s v="PPN743675703"/>
    <s v="PPN578788829"/>
    <s v="http://resolver.staatsbibliothek-berlin.de/SBB0000D31400000000"/>
    <x v="1"/>
    <x v="9"/>
    <s v="WegehauptDigital"/>
    <s v="Leipzig"/>
    <s v="https://content.staatsbibliothek-berlin.de/dc/743675703.ocr.zip"/>
    <x v="1"/>
  </r>
  <r>
    <s v="Das Buch der Gesellschaftsspiele"/>
    <s v="Weller, Hermine"/>
    <s v="Kinder- und Jugendbücher"/>
    <x v="10"/>
    <x v="0"/>
    <s v="PPN745213553"/>
    <s v="PPN581117719"/>
    <s v="http://resolver.staatsbibliothek-berlin.de/SBB0000D65A00000000"/>
    <x v="1"/>
    <x v="6"/>
    <s v="WegehauptDigital"/>
    <s v="Dresden"/>
    <s v="https://content.staatsbibliothek-berlin.de/dc/745213553.ocr.zip"/>
    <x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x v="9"/>
    <x v="0"/>
    <s v="PPN74270906X"/>
    <s v="PPN578814706"/>
    <s v="http://resolver.staatsbibliothek-berlin.de/SBB0000D2AA00000000"/>
    <x v="1"/>
    <x v="10"/>
    <s v="WegehauptDigital"/>
    <s v="Leipzig"/>
    <s v="https://content.staatsbibliothek-berlin.de/dc/74270906X.ocr.zip"/>
    <x v="1"/>
  </r>
  <r>
    <s v="Des fleißigen Mädchens Koch-Büchlein für die Puppen-Küche"/>
    <m/>
    <s v="Kinder- und Jugendbücher; Historische Drucke"/>
    <x v="11"/>
    <x v="0"/>
    <s v="PPN745432069"/>
    <s v="PPN278721036"/>
    <s v="http://resolver.staatsbibliothek-berlin.de/SBB0000D6A800000000"/>
    <x v="1"/>
    <x v="11"/>
    <s v="WegehauptDigital"/>
    <s v="Leipzig; Herisau; Stuttgart"/>
    <s v="https://content.staatsbibliothek-berlin.de/dc/745432069.ocr.zip"/>
    <x v="1"/>
  </r>
  <r>
    <s v="Naturgeschichte für Kinder, von M. Georg Christian Raff, ordentlichen Lehrer der Geschichte und Geographie auf dem Lyceum zu Göttingen. Mit vierzehn Kupfertafeln"/>
    <s v="Raff, Georg Christian"/>
    <s v="Kinder- und Jugendbücher; Historische Drucke"/>
    <x v="12"/>
    <x v="0"/>
    <s v="PPN769119182"/>
    <s v="PPN571683770"/>
    <s v="http://resolver.staatsbibliothek-berlin.de/SBB0000F8A900000000"/>
    <x v="1"/>
    <x v="12"/>
    <s v="WegehauptDigital"/>
    <s v="Frankfurt; Leipzig"/>
    <s v="empty"/>
    <x v="0"/>
  </r>
  <r>
    <s v="Kleine Bilderschule für die Jugend"/>
    <s v="Hausius, Karl Gottlob"/>
    <s v="Kinder- und Jugendbücher; Historische Drucke"/>
    <x v="13"/>
    <x v="0"/>
    <s v="PPN757417825"/>
    <s v="PPN55916422X"/>
    <s v="http://resolver.staatsbibliothek-berlin.de/SBB0000ED8900000000"/>
    <x v="1"/>
    <x v="13"/>
    <s v="WegehauptDigital"/>
    <s v="Leipzig"/>
    <s v="empty"/>
    <x v="0"/>
  </r>
  <r>
    <s v="Vollständiges Giftbuch oder Unterricht, die Giftpflanzen, Giftminerale und Giftthiere kennen zu lernen, und Gesundheit und Leben gegen Vergiftungs-Gefahren sicher zu stellen"/>
    <m/>
    <s v="Kinder- und Jugendbücher"/>
    <x v="8"/>
    <x v="0"/>
    <s v="PPN770137474"/>
    <s v="PPN406020620"/>
    <s v="http://resolver.staatsbibliothek-berlin.de/SBB0001031A00000000"/>
    <x v="1"/>
    <x v="14"/>
    <s v="WegehauptDigital"/>
    <s v="Sondershausen"/>
    <s v="empty"/>
    <x v="0"/>
  </r>
  <r>
    <s v="Schneiders Typen-Atlas; naturwissenschaftlich-geographischer Hand-Atlas für Schule und Haus"/>
    <s v="Schneider, Oskar; Claudius, W.; Leutemann, H.; Mützel, G.; Seidel, C. F."/>
    <s v="Kinder- und Jugendbücher"/>
    <x v="14"/>
    <x v="0"/>
    <s v="PPN743969359"/>
    <s v="PPN574227601"/>
    <s v="http://resolver.staatsbibliothek-berlin.de/SBB0000D4C500000000"/>
    <x v="1"/>
    <x v="15"/>
    <s v="WegehauptDigital"/>
    <s v="Dresden"/>
    <s v="https://content.staatsbibliothek-berlin.de/dc/743969359.ocr.zip"/>
    <x v="1"/>
  </r>
  <r>
    <s v="Das Buch wunderbarer Erfindungen; in Schilderungen f. d. reifere Jugend : mit 125 Abb. u. 1 Titelbild."/>
    <s v="Thomas, Louis"/>
    <s v="Kinder- und Jugendbücher; Historische Drucke"/>
    <x v="9"/>
    <x v="0"/>
    <s v="PPN756689090"/>
    <s v="PPN578154765"/>
    <s v="http://resolver.staatsbibliothek-berlin.de/SBB0000EBC100000000"/>
    <x v="1"/>
    <x v="16"/>
    <s v="WegehauptDigital"/>
    <s v="Leipzig"/>
    <s v="https://content.staatsbibliothek-berlin.de/dc/756689090.ocr.zip"/>
    <x v="1"/>
  </r>
  <r>
    <s v="Naturgeschichte der Vögel; mit besonderer Berücksichtigung der in Deutschland vorkommenden Vögel und Belehrung über Zucht und Wartung der Haus- und Stubenvögel"/>
    <s v="Abendroth, Carl"/>
    <s v="Kinder- und Jugendbücher"/>
    <x v="15"/>
    <x v="0"/>
    <s v="PPN744053714"/>
    <s v="PPN538752823"/>
    <s v="http://resolver.staatsbibliothek-berlin.de/SBB0000D51E00000000"/>
    <x v="1"/>
    <x v="17"/>
    <s v="WegehauptDigital"/>
    <s v="Leipzig"/>
    <s v="https://content.staatsbibliothek-berlin.de/dc/744053714.ocr.zip"/>
    <x v="1"/>
  </r>
  <r>
    <s v="Abrégé de toutes les sciences à l'usage des enfans de six ans jusqu' a douze; on y a joint un abrégé de l'histoire de Brandebourg"/>
    <s v="Formey, Jean-Henri-Samuel"/>
    <s v="Kinder- und Jugendbücher; Historische Drucke"/>
    <x v="16"/>
    <x v="0"/>
    <s v="PPN76623858X"/>
    <s v="PPN557396433"/>
    <s v="http://resolver.staatsbibliothek-berlin.de/SBB0000EE5000000000"/>
    <x v="0"/>
    <x v="18"/>
    <s v="WegehauptDigital"/>
    <s v="Potsdam"/>
    <s v="empty"/>
    <x v="0"/>
  </r>
  <r>
    <s v="Jagden-Bilderbuch für die liebe Jugend; mit 9 lithographirten Darstellungen"/>
    <m/>
    <s v="Kinder- und Jugendbücher"/>
    <x v="12"/>
    <x v="0"/>
    <s v="PPN770079113"/>
    <s v="PPN491349475"/>
    <s v="http://resolver.staatsbibliothek-berlin.de/SBB000102A700000000"/>
    <x v="1"/>
    <x v="16"/>
    <s v="WegehauptDigital"/>
    <s v="[S.l.]"/>
    <s v="https://content.staatsbibliothek-berlin.de/dc/770079113.ocr.zip"/>
    <x v="1"/>
  </r>
  <r>
    <s v="Neues und bewährtes illustriertes Kochbuch für alle Stände; zuverlässige Anleitung zur Bereitung der verschiedenartigsten Speisen, Backwerke, Getränke etc. ; nach eigener, vieljähriger Erfahrung"/>
    <s v="Davithis, H."/>
    <s v="Kinder- und Jugendbücher; Historische Drucke"/>
    <x v="17"/>
    <x v="0"/>
    <s v="PPN745127495"/>
    <s v="PPN278540538"/>
    <s v="http://resolver.staatsbibliothek-berlin.de/SBB0000D5C100000000"/>
    <x v="1"/>
    <x v="19"/>
    <s v="WegehauptDigital"/>
    <s v="Reutlingen"/>
    <s v="https://content.staatsbibliothek-berlin.de/dc/745127495.ocr.zip"/>
    <x v="1"/>
  </r>
  <r>
    <s v="An der Werkbank; Anleitung zur Handfertigkeit mit besonderer Berücksichtigung der Herstellung physikalischer Apparate ; für mittlere und reife Schüler"/>
    <s v="Gscheidlen, Emanuel"/>
    <s v="Kinder- und Jugendbücher; Historische Drucke"/>
    <x v="18"/>
    <x v="0"/>
    <s v="PPN745118615"/>
    <s v="PPN223999733"/>
    <s v="http://resolver.staatsbibliothek-berlin.de/SBB0000D59F00000000"/>
    <x v="1"/>
    <x v="20"/>
    <s v="WegehauptDigital"/>
    <s v="Berlin; Leipzig"/>
    <s v="https://content.staatsbibliothek-berlin.de/dc/745118615.ocr.zip"/>
    <x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x v="9"/>
    <x v="0"/>
    <s v="PPN742493695"/>
    <s v="PPN341499900"/>
    <s v="http://resolver.staatsbibliothek-berlin.de/SBB0000D1BE00000000"/>
    <x v="1"/>
    <x v="15"/>
    <s v="WegehauptDigital"/>
    <s v="Leipzig, Berlin"/>
    <s v="https://content.staatsbibliothek-berlin.de/dc/742493695.ocr.zip"/>
    <x v="1"/>
  </r>
  <r>
    <s v="Der Weltspiegel; das Wissenswürdigste vom Weltgebäude, von der Erde, von den Völkern der Erde"/>
    <s v="Hoffmann, Friedrich"/>
    <s v="Kinder- und Jugendbücher; Historische Drucke"/>
    <x v="19"/>
    <x v="0"/>
    <s v="PPN766156990"/>
    <s v="PPN279154607"/>
    <s v="http://resolver.staatsbibliothek-berlin.de/SBB0000EE1D00000000"/>
    <x v="1"/>
    <x v="21"/>
    <s v="WegehauptDigital"/>
    <s v="Stuttgart; Stuttgart"/>
    <s v="empty"/>
    <x v="0"/>
  </r>
  <r>
    <s v="Naturgeschichte; der Jugend gewidmet"/>
    <s v="Wagner, Hermann"/>
    <s v="Kinder- und Jugendbücher"/>
    <x v="20"/>
    <x v="0"/>
    <s v="PPN770457983"/>
    <s v="PPN408013931"/>
    <s v="http://resolver.staatsbibliothek-berlin.de/SBB0001049700000000"/>
    <x v="1"/>
    <x v="17"/>
    <s v="WegehauptDigital"/>
    <s v="Stuttgart"/>
    <s v="https://content.staatsbibliothek-berlin.de/dc/770457983.ocr.zip"/>
    <x v="1"/>
  </r>
  <r>
    <s v="Lehrbuch der Sternkunde; für Schulen und zum Selbstunterrichte"/>
    <s v="Schubert, Gotthilf Heinrich"/>
    <s v="Kinder- und Jugendbücher; Historische Drucke"/>
    <x v="21"/>
    <x v="0"/>
    <s v="PPN750739150"/>
    <s v="PPN311822029"/>
    <s v="http://resolver.staatsbibliothek-berlin.de/SBB0000E3CF00000000"/>
    <x v="1"/>
    <x v="22"/>
    <s v="WegehauptDigital"/>
    <s v="München"/>
    <s v="empty"/>
    <x v="0"/>
  </r>
  <r>
    <s v="Leichte Künsteleien zum Vergnügen und zum Nutzen für Kinder und Nichtkinder; Ein Buch mannigfaltigen Inhaltes"/>
    <s v="Rockstroh, Heinrich"/>
    <s v="Kinder- und Jugendbücher; Historische Drucke"/>
    <x v="22"/>
    <x v="0"/>
    <s v="PPN767041380"/>
    <s v="PPN556113098"/>
    <s v="http://resolver.staatsbibliothek-berlin.de/SBB0000F1B600000000"/>
    <x v="1"/>
    <x v="23"/>
    <s v="WegehauptDigital"/>
    <s v="Berlin"/>
    <s v="empty"/>
    <x v="0"/>
  </r>
  <r>
    <s v="Europäische Bilder und Skizzen; zur Belehrung für die reifere Jugend"/>
    <s v="Hoffmann, Julius; Hosemann, Theodor"/>
    <s v="Kinder- und Jugendbücher"/>
    <x v="23"/>
    <x v="0"/>
    <s v="PPN771014600"/>
    <s v="PPN265186358"/>
    <s v="http://resolver.staatsbibliothek-berlin.de/SBB00010A6400000000"/>
    <x v="1"/>
    <x v="24"/>
    <s v="WegehauptDigital"/>
    <s v="Breslau"/>
    <s v="https://content.staatsbibliothek-berlin.de/dc/771014600.ocr.zip"/>
    <x v="1"/>
  </r>
  <r>
    <s v="Malerische Naturgeschichte der drei Reiche für Schule und Haus; Mit besonderer Beziehung auf das practische Leben bearbeitet von F[riedrich] W[ilhelm] Lindner; unter Mitwirkung von Dr. Fr. H. A. Lachmann"/>
    <s v="Lachmann, Fr. H. A.; Lindner, Friedrich Wilhelm"/>
    <s v="Kinder- und Jugendbücher; Historische Drucke"/>
    <x v="24"/>
    <x v="0"/>
    <s v="PPN770463371"/>
    <s v="PPN42077016X"/>
    <s v="http://resolver.staatsbibliothek-berlin.de/SBB000104A200000000"/>
    <x v="1"/>
    <x v="25"/>
    <s v="WegehauptDigital"/>
    <s v="Braunschweig"/>
    <s v="empty"/>
    <x v="0"/>
  </r>
  <r>
    <s v="Allerlei schöne Bilderrätsel für Jung und Alt"/>
    <m/>
    <s v="Kinder- und Jugendbücher; Historische Drucke"/>
    <x v="12"/>
    <x v="0"/>
    <s v="PPN74513548X"/>
    <s v="PPN30847046X"/>
    <s v="http://resolver.staatsbibliothek-berlin.de/SBB0000D5D100000000"/>
    <x v="1"/>
    <x v="26"/>
    <s v="WegehauptDigital"/>
    <m/>
    <s v="https://content.staatsbibliothek-berlin.de/dc/74513548X.ocr.zip"/>
    <x v="1"/>
  </r>
  <r>
    <s v="Der Hausbau; oder erste Begriffe von Staat und den vorzüglichsten Ständen, Handwerken, Fabriken, Künsten, Wissenschaften u. d. gl. für Kinder"/>
    <s v="Werlich, August Karl Friedrich"/>
    <s v="Kinder- und Jugendbücher; Historische Drucke"/>
    <x v="25"/>
    <x v="0"/>
    <s v="PPN756639891"/>
    <s v="PPN579566781"/>
    <s v="http://resolver.staatsbibliothek-berlin.de/SBB0000EB7900000000"/>
    <x v="1"/>
    <x v="27"/>
    <s v="WegehauptDigital"/>
    <s v="Leipzig"/>
    <s v="empty"/>
    <x v="0"/>
  </r>
  <r>
    <s v="Gemählde aus der Natur und dem Menschenleben, in einer Reihe von Schilderungen merkwürdiger Naturerscheinungen und gefahrvoller Reiseabentheuer; zum Nutzen und Vergnügen der Jugend"/>
    <s v="Albertus, D. J. C."/>
    <s v="Kinder- und Jugendbücher"/>
    <x v="26"/>
    <x v="0"/>
    <s v="PPN781283116"/>
    <s v="PPN541529498"/>
    <s v="http://resolver.staatsbibliothek-berlin.de/SBB0001555D00000000"/>
    <x v="1"/>
    <x v="28"/>
    <s v="WegehauptDigital"/>
    <s v="Grätz"/>
    <s v="empty"/>
    <x v="0"/>
  </r>
  <r>
    <s v="Kurzer Unterricht in der Naturwissenschaft für die Jugend"/>
    <s v="Uihlein, Joseph"/>
    <s v="Kinder- und Jugendbücher; Historische Drucke"/>
    <x v="27"/>
    <x v="0"/>
    <s v="PPN770157742"/>
    <s v="PPN366080202"/>
    <s v="http://resolver.staatsbibliothek-berlin.de/SBB0001033900000000"/>
    <x v="1"/>
    <x v="29"/>
    <s v="WegehauptDigital"/>
    <s v="Frankfurt am Main"/>
    <s v="empty"/>
    <x v="0"/>
  </r>
  <r>
    <s v="F. Martin's Naturgeschichte für die Jugend beiderlei Geschlechts; mit dreihundert Abbildungen und zwanzig Holzschnitten"/>
    <s v="Kolb, Christian Friedrich August; Martin, F."/>
    <s v="Kinder- und Jugendbücher; Historische Drucke"/>
    <x v="28"/>
    <x v="0"/>
    <s v="PPN741294397"/>
    <s v="PPN566740400"/>
    <s v="http://resolver.staatsbibliothek-berlin.de/SBB0000CFA500000000"/>
    <x v="1"/>
    <x v="7"/>
    <s v="WegehauptDigital"/>
    <s v="Stuttgart"/>
    <s v="https://content.staatsbibliothek-berlin.de/dc/741294397.ocr.zip"/>
    <x v="1"/>
  </r>
  <r>
    <s v="Aus Werkstatt und Welt; eine Festgabe für die werkthätige Jugend dargereicht von Leipz. Fortbildungsschuldirektoren u.-Lehrern"/>
    <m/>
    <s v="Kinder- und Jugendbücher; Historische Drucke"/>
    <x v="29"/>
    <x v="0"/>
    <s v="PPN770851347"/>
    <s v="PPN581182618"/>
    <s v="http://resolver.staatsbibliothek-berlin.de/SBB0001070300000000"/>
    <x v="1"/>
    <x v="30"/>
    <s v="WegehauptDigital"/>
    <s v="Leipzig; Leipzig"/>
    <s v="https://content.staatsbibliothek-berlin.de/dc/770851347.ocr.zip"/>
    <x v="1"/>
  </r>
  <r>
    <s v="Mittheilungen aus dem Gebiet der Naturkunde und dem Menschenleben für die Jugend ; mit 25 col. Abb."/>
    <s v="Maukisch, Heinrich Eduard"/>
    <s v="Kinder- und Jugendbücher; Historische Drucke"/>
    <x v="30"/>
    <x v="0"/>
    <s v="PPN766619389"/>
    <s v="PPN566841444"/>
    <s v="http://resolver.staatsbibliothek-berlin.de/SBB0000F00A00000000"/>
    <x v="1"/>
    <x v="31"/>
    <s v="WegehauptDigital"/>
    <s v="Leipzig"/>
    <s v="empty"/>
    <x v="0"/>
  </r>
  <r>
    <s v="Čudesa bez čudesʹ; malenkaja fizika v priměnenii kʹ zabavamʹ/ sost. A. P. Nečaev. S 172 ris."/>
    <s v="Nečaev, A. P."/>
    <s v="Kinder- und Jugendbücher"/>
    <x v="31"/>
    <x v="0"/>
    <s v="PPN742094227"/>
    <s v="PPN280334869"/>
    <s v="http://resolver.staatsbibliothek-berlin.de/SBB0000D0A100000000"/>
    <x v="2"/>
    <x v="32"/>
    <s v="WegehauptDigital"/>
    <s v="Spb. [St. Petersburg]"/>
    <s v="https://content.staatsbibliothek-berlin.de/dc/742094227.ocr.zip"/>
    <x v="1"/>
  </r>
  <r>
    <s v="Nun rathe einmal!; Räthselbüchlein für Kinder von 5 - 10 Jahren"/>
    <s v="Flinzer, Fedor"/>
    <s v="Kinder- und Jugendbücher; Historische Drucke"/>
    <x v="32"/>
    <x v="0"/>
    <s v="PPN745597041"/>
    <s v="PPN568651901"/>
    <s v="http://resolver.staatsbibliothek-berlin.de/SBB0000D6F200000000"/>
    <x v="1"/>
    <x v="33"/>
    <s v="WegehauptDigital"/>
    <s v="Chemnitz"/>
    <s v="https://content.staatsbibliothek-berlin.de/dc/745597041.ocr.zip"/>
    <x v="1"/>
  </r>
  <r>
    <s v="Räthselkranz für Alt und Jung"/>
    <s v="Ruhkopf, Julie"/>
    <s v="Kinder- und Jugendbücher; Historische Drucke"/>
    <x v="33"/>
    <x v="0"/>
    <s v="PPN74623791X"/>
    <s v="PPN476384494"/>
    <s v="http://resolver.staatsbibliothek-berlin.de/SBB0000D85700000000"/>
    <x v="1"/>
    <x v="34"/>
    <s v="WegehauptDigital"/>
    <s v="Glogau"/>
    <s v="https://content.staatsbibliothek-berlin.de/dc/74623791X.ocr.zip"/>
    <x v="1"/>
  </r>
  <r>
    <s v="Merkwürdige Reisen der Gutmannschen Familie; ein Weihnachts- und Geburtstags-Geschenk für die Jugend"/>
    <s v="Ramberg, H.; Boettger, G.; Dassel, Chr."/>
    <s v="Kinder- und Jugendbücher"/>
    <x v="34"/>
    <x v="0"/>
    <s v="PPN746870108"/>
    <s v="PPN363821880"/>
    <s v="http://resolver.staatsbibliothek-berlin.de/SBB0000DBD600000000"/>
    <x v="1"/>
    <x v="0"/>
    <s v="WegehauptDigital"/>
    <s v="Hannover"/>
    <s v="empty"/>
    <x v="0"/>
  </r>
  <r>
    <s v="Recipes"/>
    <m/>
    <s v="Kinder- und Jugendbücher"/>
    <x v="35"/>
    <x v="0"/>
    <s v="PPN746034628"/>
    <s v="PPN279781792"/>
    <s v="http://resolver.staatsbibliothek-berlin.de/SBB0000D7DD00000000"/>
    <x v="3"/>
    <x v="35"/>
    <s v="WegehauptDigital"/>
    <s v="Springfield, Mass."/>
    <s v="https://content.staatsbibliothek-berlin.de/dc/746034628.ocr.zip"/>
    <x v="1"/>
  </r>
  <r>
    <s v="Das Turnen in den Spielen der Mädchen; eine Auswahl nützlicher und passender Jugend- und Bewegungspiele ; zur geistigen und körperlichen Erholung des jüngeren Mädchenalters wie als Beitrag zu einer naturgemäßen Jugenderziehung"/>
    <s v="Bürkner, Hugo; Kloss, Moritz"/>
    <s v="Kinder- und Jugendbücher"/>
    <x v="36"/>
    <x v="0"/>
    <s v="PPN770493564"/>
    <s v="PPN27843424X"/>
    <s v="http://resolver.staatsbibliothek-berlin.de/SBB000104D400000000"/>
    <x v="1"/>
    <x v="36"/>
    <s v="WegehauptDigital"/>
    <s v="Dresden"/>
    <s v="https://content.staatsbibliothek-berlin.de/dc/770493564.ocr.zip"/>
    <x v="1"/>
  </r>
  <r>
    <s v="Das Ein-mal-Eins in Bilderpracht, wie es den Kindern Freude macht"/>
    <s v="Reinhardt, Aug.; Reinhardt, V."/>
    <s v="Kinder- und Jugendbücher"/>
    <x v="37"/>
    <x v="0"/>
    <s v="PPN741360802"/>
    <s v="PPN572962495"/>
    <s v="http://resolver.staatsbibliothek-berlin.de/SBB0000CFF400000000"/>
    <x v="1"/>
    <x v="7"/>
    <s v="WegehauptDigital"/>
    <s v="Dresden"/>
    <s v="https://content.staatsbibliothek-berlin.de/dc/741360802.ocr.zip"/>
    <x v="1"/>
  </r>
  <r>
    <s v="Natur-Paradoxe; ein Buch für die Jugend zur Erklärung von Erscheinungen, die mit der täglichen Erfahrung in Widerspruch zu stehen scheinen ; nach Dr. W. Hampson's 'Paradoxes of nature and science'"/>
    <s v="Schäffer, C.; Hampson, William"/>
    <s v="Kinder- und Jugendbücher"/>
    <x v="18"/>
    <x v="0"/>
    <s v="PPN741671417"/>
    <s v="PPN408347201"/>
    <s v="http://resolver.staatsbibliothek-berlin.de/SBB0000D04500000000"/>
    <x v="1"/>
    <x v="37"/>
    <s v="WegehauptDigital"/>
    <s v="Leipzig; Berlin"/>
    <s v="https://content.staatsbibliothek-berlin.de/dc/741671417.ocr.zip"/>
    <x v="1"/>
  </r>
  <r>
    <s v="Die Meteorologie in Erklärungen und Erzählungen; ein nützliches und unterhaltendes Lesebuch für die reifere Jugend"/>
    <s v="Moshamer, Joseph A."/>
    <s v="Kinder- und Jugendbücher"/>
    <x v="38"/>
    <x v="0"/>
    <s v="PPN770192904"/>
    <s v="PPN348919875"/>
    <s v="http://resolver.staatsbibliothek-berlin.de/SBB0001037500000000"/>
    <x v="1"/>
    <x v="21"/>
    <s v="WegehauptDigital"/>
    <s v="Wien"/>
    <s v="empty"/>
    <x v="0"/>
  </r>
  <r>
    <s v="Naturstudien im Hause; Plaudereien in der Dämmerstunde ; ein Buch für die Jugend"/>
    <s v="Schwindrazheim, O.; Kraepelin, Karl"/>
    <s v="Kinder- und Jugendbücher"/>
    <x v="18"/>
    <x v="0"/>
    <s v="PPN742265854"/>
    <s v="PPN075438097"/>
    <s v="http://resolver.staatsbibliothek-berlin.de/SBB0000D0DF00000000"/>
    <x v="1"/>
    <x v="30"/>
    <s v="WegehauptDigital"/>
    <s v="Leipzig"/>
    <s v="https://content.staatsbibliothek-berlin.de/dc/742265854.ocr.zip"/>
    <x v="1"/>
  </r>
  <r>
    <s v="Peter Parley's Visit to London; during the coronation of Queen Victoria"/>
    <s v="Viktoria &lt; Großbritannien, Königin&gt;; Parley, Peter"/>
    <s v="Kinder- und Jugendbücher; Historische Drucke"/>
    <x v="39"/>
    <x v="0"/>
    <s v="PPN771192134"/>
    <s v="PPN27953969X"/>
    <s v="http://resolver.staatsbibliothek-berlin.de/SBB0001262E00000000"/>
    <x v="3"/>
    <x v="38"/>
    <s v="WegehauptDigital"/>
    <s v="London"/>
    <s v="empty"/>
    <x v="0"/>
  </r>
  <r>
    <s v="Die kleinen Gärtner, oder Gartenbeschäftigungen für Kinder; enthält einen deutlichen Unterricht, wie Kinder einen kleinen Garten anlegen, behandeln und abwarten können, ohne dabey einen Gärtner zu Hülfe zu nehmen : mit Kupfern"/>
    <s v="Poscharsky, Christian Friedrich"/>
    <s v="Kinder- und Jugendbücher; Historische Drucke"/>
    <x v="40"/>
    <x v="0"/>
    <s v="PPN769382053"/>
    <s v="PPN389953334"/>
    <s v="http://resolver.staatsbibliothek-berlin.de/SBB0000F96300000000"/>
    <x v="1"/>
    <x v="29"/>
    <s v="WegehauptDigital"/>
    <s v="Pirna"/>
    <s v="empty"/>
    <x v="0"/>
  </r>
  <r>
    <s v="Carl der Tausendkünstler, oder: Sammlung einfacher und künstlicher, großentheils neuer mechanischer, chemischer, magnetischer und Kartenkunststücke und arithmetischer Belustigungen zur angenehmen geselligen Unterhaltung"/>
    <s v="Kerndörffer, Heinrich August"/>
    <s v="Kinder- und Jugendbücher; Historische Drucke"/>
    <x v="41"/>
    <x v="0"/>
    <s v="PPN766428656"/>
    <s v="PPN560665571"/>
    <s v="http://resolver.staatsbibliothek-berlin.de/SBB0000EF3700000000"/>
    <x v="1"/>
    <x v="25"/>
    <s v="WegehauptDigital"/>
    <s v="Leipzig"/>
    <s v="empty"/>
    <x v="0"/>
  </r>
  <r>
    <s v="Der illustrirte Jugendfreund; Schilderungen des Weltgebäudes und seiner Wunder ; in Bilder aus der Natur, dem Leben der Menschen und der Thiere der Vergangenheit und Gegenwart"/>
    <s v="Thomas, Louis"/>
    <s v="Kinder- und Jugendbücher; Historische Drucke"/>
    <x v="9"/>
    <x v="0"/>
    <s v="PPN767132297"/>
    <s v="PPN578175231"/>
    <s v="http://resolver.staatsbibliothek-berlin.de/SBB0000F2BB00000000"/>
    <x v="1"/>
    <x v="39"/>
    <s v="WegehauptDigital"/>
    <s v="Leipzig"/>
    <s v="https://content.staatsbibliothek-berlin.de/dc/767132297.ocr.zip"/>
    <x v="1"/>
  </r>
  <r>
    <s v="The Child's guide to knowledge; being a collection of useful and familiar questions and answers on every-day subjects; adapted for young persons, and arranged in the most simple and easy language ; by a Lady"/>
    <m/>
    <s v="Kinder- und Jugendbücher; Historische Drucke"/>
    <x v="42"/>
    <x v="0"/>
    <s v="PPN745137695"/>
    <s v="PPN550723854"/>
    <s v="http://resolver.staatsbibliothek-berlin.de/SBB0000D5D600000000"/>
    <x v="3"/>
    <x v="40"/>
    <s v="WegehauptDigital"/>
    <s v="London"/>
    <s v="https://content.staatsbibliothek-berlin.de/dc/745137695.ocr.zip"/>
    <x v="1"/>
  </r>
  <r>
    <s v="Kleine Bilder-Encyclopedie; [für junge Knaben und Mädchen]"/>
    <m/>
    <s v="Kinder- und Jugendbücher"/>
    <x v="43"/>
    <x v="0"/>
    <s v="PPN770565247"/>
    <s v="PPN445549262"/>
    <s v="http://resolver.staatsbibliothek-berlin.de/SBB0001055A00000000"/>
    <x v="1"/>
    <x v="41"/>
    <s v="WegehauptDigital"/>
    <s v="[Berlin"/>
    <s v="empty"/>
    <x v="0"/>
  </r>
  <r>
    <s v="Naturgeschichte für Kinder"/>
    <s v="Meyer, F. A. A.; Raff, Georg Christian"/>
    <s v="Kinder- und Jugendbücher; Historische Drucke"/>
    <x v="44"/>
    <x v="0"/>
    <s v="PPN769384986"/>
    <s v="PPN141087994"/>
    <s v="http://resolver.staatsbibliothek-berlin.de/SBB0000F96900000000"/>
    <x v="1"/>
    <x v="42"/>
    <s v="WegehauptDigital"/>
    <s v="Göttingen"/>
    <s v="empty"/>
    <x v="0"/>
  </r>
  <r>
    <s v="Kochbüchlein für die Puppenküche oder erste Anweisung zum Kochen; Für Mädchen von 8-14 Jahren"/>
    <s v="Löffler, Henriette; Bimbach, Julie"/>
    <s v="Kinder- und Jugendbücher"/>
    <x v="45"/>
    <x v="0"/>
    <s v="PPN769117392"/>
    <s v="PPN548218307"/>
    <s v="http://resolver.staatsbibliothek-berlin.de/SBB0000F8A000000000"/>
    <x v="1"/>
    <x v="15"/>
    <s v="WegehauptDigital"/>
    <s v="Eßlingen"/>
    <s v="https://content.staatsbibliothek-berlin.de/dc/769117392.ocr.zip"/>
    <x v="1"/>
  </r>
  <r>
    <s v="Naturgeschichte der deutschen Schmetterlinge für die Jugend; Nebst einer passenden Anweisung, sie zu fangen, zuzubereiten, zu ordnen und unbeschädigt zu erhalten"/>
    <m/>
    <s v="Kinder- und Jugendbücher; Historische Drucke"/>
    <x v="46"/>
    <x v="0"/>
    <s v="PPN75101611X"/>
    <s v="PPN568829980"/>
    <s v="http://resolver.staatsbibliothek-berlin.de/SBB0000E42300000000"/>
    <x v="1"/>
    <x v="43"/>
    <s v="WegehauptDigital"/>
    <s v="Halberstadt"/>
    <s v="empty"/>
    <x v="0"/>
  </r>
  <r>
    <s v="Illustrirte Naturgeschichte für die Jugend; mit mehr als 200 color. Abb."/>
    <s v="Schubert, Ferdinand; Schubert, Carl"/>
    <s v="Kinder- und Jugendbücher; Historische Drucke"/>
    <x v="47"/>
    <x v="0"/>
    <s v="PPN749885149"/>
    <s v="PPN574523774"/>
    <s v="http://resolver.staatsbibliothek-berlin.de/SBB0000E14B00000000"/>
    <x v="1"/>
    <x v="44"/>
    <s v="WegehauptDigital"/>
    <s v="Wien"/>
    <s v="https://content.staatsbibliothek-berlin.de/dc/749885149.ocr.zip"/>
    <x v="1"/>
  </r>
  <r>
    <s v="Spielbuch; enthaltend Gesellschaftsspiele, Auslösen der Pfänder, Rätsel, Charaden"/>
    <s v="Löwicke, Robert"/>
    <s v="Kinder- und Jugendbücher; Historische Drucke"/>
    <x v="33"/>
    <x v="0"/>
    <s v="PPN745605478"/>
    <s v="PPN566420597"/>
    <s v="http://resolver.staatsbibliothek-berlin.de/SBB0000D71400000000"/>
    <x v="1"/>
    <x v="45"/>
    <s v="WegehauptDigital"/>
    <s v="Glogau"/>
    <s v="https://content.staatsbibliothek-berlin.de/dc/745605478.ocr.zip"/>
    <x v="1"/>
  </r>
  <r>
    <s v="Reise einer Tante in vieler Herren Länder"/>
    <s v="Bernhardi, Elisabeth Eleonore"/>
    <s v="Kinder- und Jugendbücher"/>
    <x v="12"/>
    <x v="0"/>
    <s v="PPN77088976X"/>
    <s v="PPN444747249"/>
    <s v="http://resolver.staatsbibliothek-berlin.de/SBB0001074200000000"/>
    <x v="1"/>
    <x v="14"/>
    <s v="WegehauptDigital"/>
    <s v="[Freiberg]"/>
    <s v="empty"/>
    <x v="0"/>
  </r>
  <r>
    <s v="Naturgeschichte der Insekten für die Jugend ; Mit Kupfern"/>
    <m/>
    <s v="Kinder- und Jugendbücher"/>
    <x v="48"/>
    <x v="0"/>
    <s v="PPN770372821"/>
    <s v="PPN32489211X"/>
    <s v="http://resolver.staatsbibliothek-berlin.de/SBB0001046000000000"/>
    <x v="1"/>
    <x v="46"/>
    <s v="WegehauptDigital"/>
    <s v="Nürnberg"/>
    <s v="empty"/>
    <x v="0"/>
  </r>
  <r>
    <s v="Kleines Käferbuch für Knaben; eine Anleitung zur Kenntniß der Käfer im Allgemeinen wie auch zur Anlage und zweckmäßigen Einrichtung von Käfersammlungen ; mit 72 illuminierten Abbildungen auf 5 Tafeln"/>
    <m/>
    <s v="Kinder- und Jugendbücher; Historische Drucke"/>
    <x v="49"/>
    <x v="0"/>
    <s v="PPN742562549"/>
    <s v="PPN560569718"/>
    <s v="http://resolver.staatsbibliothek-berlin.de/SBB0000D21A00000000"/>
    <x v="1"/>
    <x v="36"/>
    <s v="WegehauptDigital"/>
    <s v="Halle"/>
    <s v="https://content.staatsbibliothek-berlin.de/dc/742562549.ocr.zip"/>
    <x v="1"/>
  </r>
  <r>
    <s v="Entdeckungsreisen in Haus und Hof; mit seinen jungen Freunden unternommen"/>
    <s v="Wagner, H."/>
    <s v="Kinder- und Jugendbücher"/>
    <x v="9"/>
    <x v="0"/>
    <s v="PPN74364154X"/>
    <s v="PPN270201556"/>
    <s v="http://resolver.staatsbibliothek-berlin.de/SBB0000D30500000000"/>
    <x v="1"/>
    <x v="47"/>
    <s v="WegehauptDigital"/>
    <s v="Leipzig"/>
    <s v="https://content.staatsbibliothek-berlin.de/dc/74364154X.ocr.zip"/>
    <x v="1"/>
  </r>
  <r>
    <s v="[Rätselbuch]"/>
    <m/>
    <s v="Kinder- und Jugendbücher; Historische Drucke"/>
    <x v="12"/>
    <x v="0"/>
    <s v="PPN766622541"/>
    <s v="PPN571694535"/>
    <s v="http://resolver.staatsbibliothek-berlin.de/SBB0000F01000000000"/>
    <x v="1"/>
    <x v="28"/>
    <s v="WegehauptDigital"/>
    <s v="[S.l.]"/>
    <s v="empty"/>
    <x v="0"/>
  </r>
  <r>
    <s v="Naturstudien im Garten; Plaudereien am Sonntag Nachmittag ; ein Buch für die Jugend"/>
    <s v="Schwindrazheim, O.; Kraepelin, Karl"/>
    <s v="Kinder- und Jugendbücher"/>
    <x v="18"/>
    <x v="0"/>
    <s v="PPN742297330"/>
    <s v="PPN075795655"/>
    <s v="http://resolver.staatsbibliothek-berlin.de/SBB0000D0EF00000000"/>
    <x v="1"/>
    <x v="30"/>
    <s v="WegehauptDigital"/>
    <s v="Leipzig"/>
    <s v="https://content.staatsbibliothek-berlin.de/dc/742297330.ocr.zip"/>
    <x v="1"/>
  </r>
  <r>
    <s v="Charakterbilder aus der Thierwelt verschiedener Welttheile; zur Belehrung und Unterhaltung der Jugend"/>
    <s v="Hoffmann, W."/>
    <s v="Kinder- und Jugendbücher"/>
    <x v="50"/>
    <x v="0"/>
    <s v="PPN743630491"/>
    <s v="PPN26518777X"/>
    <s v="http://resolver.staatsbibliothek-berlin.de/SBB0000D2F600000000"/>
    <x v="1"/>
    <x v="36"/>
    <s v="WegehauptDigital"/>
    <s v="Stuttgart"/>
    <s v="https://content.staatsbibliothek-berlin.de/dc/743630491.ocr.zip"/>
    <x v="1"/>
  </r>
  <r>
    <s v="Neue Wanderungen durch die Thierwelt; ein Buch für Knaben und Mädchen"/>
    <s v="Kirchhoff, Johann; Reichenbach, A. B."/>
    <s v="Kinder- und Jugendbücher"/>
    <x v="51"/>
    <x v="0"/>
    <s v="PPN770577199"/>
    <s v="PPN311107745"/>
    <s v="http://resolver.staatsbibliothek-berlin.de/SBB0001057F00000000"/>
    <x v="1"/>
    <x v="48"/>
    <s v="WegehauptDigital"/>
    <s v="Leipzig"/>
    <s v="empty"/>
    <x v="0"/>
  </r>
  <r>
    <s v="Reisen in die Ferne oder Vater Reinhold's Mittheilungen über die Erde und ihre Bewohner; ein Lese- und Bilderbuch zur Belehrung und Unterhaltung der Jugend in der Völkerkunde und Erdbeschreibung"/>
    <s v="Geissler, ...; Boettger, Gottlieb; Maukisch, Heinrich Eduard"/>
    <s v="Kinder- und Jugendbücher; Historische Drucke"/>
    <x v="52"/>
    <x v="0"/>
    <s v="PPN77101631X"/>
    <s v="PPN278734375"/>
    <s v="http://resolver.staatsbibliothek-berlin.de/SBB00010A6800000000"/>
    <x v="1"/>
    <x v="49"/>
    <s v="WegehauptDigital"/>
    <s v="Leipzig"/>
    <s v="empty"/>
    <x v="0"/>
  </r>
  <r>
    <s v="Lustige Bilder-Räthsel für kluge Kinder"/>
    <s v="Breitschwert, W."/>
    <s v="Kinder- und Jugendbücher"/>
    <x v="53"/>
    <x v="0"/>
    <s v="PPN745436269"/>
    <s v="PPN279375425"/>
    <s v="http://resolver.staatsbibliothek-berlin.de/SBB0000D6B000000000"/>
    <x v="1"/>
    <x v="50"/>
    <s v="WegehauptDigital"/>
    <s v="Stuttgart"/>
    <s v="https://content.staatsbibliothek-berlin.de/dc/745436269.ocr.zip"/>
    <x v="1"/>
  </r>
  <r>
    <s v="Wie viel sind's?; Ein Bilderbuch"/>
    <s v="Schmidhammer, Arpad; Holst, Adolf"/>
    <s v="Kinder- und Jugendbücher"/>
    <x v="54"/>
    <x v="0"/>
    <s v="PPN770464904"/>
    <s v="PPN57409041X"/>
    <s v="http://resolver.staatsbibliothek-berlin.de/SBB000104A500000000"/>
    <x v="1"/>
    <x v="51"/>
    <s v="WegehauptDigital"/>
    <s v="Mainz"/>
    <s v="https://content.staatsbibliothek-berlin.de/dc/770464904.ocr.zip"/>
    <x v="1"/>
  </r>
  <r>
    <s v="Nun rath' einmal!; Illustrirtes Räthselbuch für artige Kinder"/>
    <s v="Gerstenberg, Karl"/>
    <s v="Kinder- und Jugendbücher"/>
    <x v="45"/>
    <x v="0"/>
    <s v="PPN745435734"/>
    <s v="PPN558101321"/>
    <s v="http://resolver.staatsbibliothek-berlin.de/SBB0000D6AE00000000"/>
    <x v="1"/>
    <x v="9"/>
    <s v="WegehauptDigital"/>
    <s v="Eßlingen"/>
    <s v="https://content.staatsbibliothek-berlin.de/dc/745435734.ocr.zip"/>
    <x v="1"/>
  </r>
  <r>
    <s v="Der Thiergarten zu Lilienthal; Ein unterhaltendes naturgeschichtliches Bilder- und Lesebuch für die Jugend ... (Mit 12 großen u. 82 kleineren Abbildungen in schönem Farbendruck.)"/>
    <s v="Beumer, Philipp Jakob"/>
    <s v="Kinder- und Jugendbücher; Historische Drucke"/>
    <x v="55"/>
    <x v="0"/>
    <s v="PPN770507050"/>
    <s v="PPN44513125X"/>
    <s v="http://resolver.staatsbibliothek-berlin.de/SBB000104E500000000"/>
    <x v="1"/>
    <x v="52"/>
    <s v="WegehauptDigital"/>
    <s v="Wesel"/>
    <s v="https://content.staatsbibliothek-berlin.de/dc/770507050.ocr.zip"/>
    <x v="1"/>
  </r>
  <r>
    <s v="Zoologie du jeune age ou histoire naturelle des animaux; écrite pour la jeunesse"/>
    <s v="Lereboullet, Auguste"/>
    <s v="Kinder- und Jugendbücher; Historische Drucke"/>
    <x v="56"/>
    <x v="0"/>
    <s v="PPN749918349"/>
    <s v="PPN280187092"/>
    <s v="http://resolver.staatsbibliothek-berlin.de/SBB0000E19400000000"/>
    <x v="0"/>
    <x v="16"/>
    <s v="WegehauptDigital"/>
    <s v="Strasbourg"/>
    <s v="https://content.staatsbibliothek-berlin.de/dc/749918349.ocr.zip"/>
    <x v="1"/>
  </r>
  <r>
    <s v="Naturgeschichte der reißenden Thiere; Thierschilderungen für Freunde der Natur u. die Jugend aller Stände ; Mit 36 colorierten Taf. Original-Abb."/>
    <s v="Mann, Gustav"/>
    <s v="Kinder- und Jugendbücher; Historische Drucke"/>
    <x v="57"/>
    <x v="0"/>
    <s v="PPN757120954"/>
    <s v="PPN566464845"/>
    <s v="http://resolver.staatsbibliothek-berlin.de/SBB0000ECEC00000000"/>
    <x v="1"/>
    <x v="53"/>
    <s v="WegehauptDigital"/>
    <s v="Stuttgart"/>
    <s v="https://content.staatsbibliothek-berlin.de/dc/757120954.ocr.zip"/>
    <x v="1"/>
  </r>
  <r>
    <s v="Die Naturgeschichte für Kinder und Elementarschüler; oder erster Unterricht über das Mineralreich, Pflanzenreich und Thierreich. Mit über 300 color. Abb."/>
    <m/>
    <s v="Kinder- und Jugendbücher"/>
    <x v="58"/>
    <x v="0"/>
    <s v="PPN770201407"/>
    <s v="PPN389491020"/>
    <s v="http://resolver.staatsbibliothek-berlin.de/SBB0001039700000000"/>
    <x v="1"/>
    <x v="54"/>
    <s v="WegehauptDigital"/>
    <s v="Stuttgart [u.a.]"/>
    <s v="https://content.staatsbibliothek-berlin.de/dc/770201407.ocr.zip"/>
    <x v="1"/>
  </r>
  <r>
    <s v="Neuer Orbis Pictus für die Jugend oder Schauplatz der Natur, der Kunst und des Menschenlebens in 322 lithographischen Abbildungen mit genauer Erklärung in deutscher, lateinischer, französischer und englischer Sprache"/>
    <s v="Gailer, Jacob E.; Comenius, Johann Amos"/>
    <s v="Kinder- und Jugendbücher; Historische Drucke"/>
    <x v="59"/>
    <x v="0"/>
    <s v="PPN767066812"/>
    <s v="PPN230802753"/>
    <s v="http://resolver.staatsbibliothek-berlin.de/SBB0000F20600000000"/>
    <x v="3"/>
    <x v="31"/>
    <s v="WegehauptDigital"/>
    <s v="Reutlingen"/>
    <s v="empty"/>
    <x v="0"/>
  </r>
  <r>
    <s v="Biblische Naturgeschichte für Schulen und Familien"/>
    <s v="Barth, Christian Gottlob"/>
    <s v="Kinder- und Jugendbücher"/>
    <x v="60"/>
    <x v="0"/>
    <s v="PPN743860241"/>
    <s v="PPN54707901X"/>
    <s v="http://resolver.staatsbibliothek-berlin.de/SBB0000D35E00000000"/>
    <x v="1"/>
    <x v="55"/>
    <s v="WegehauptDigital"/>
    <s v="Calw"/>
    <s v="https://content.staatsbibliothek-berlin.de/dc/743860241.ocr.zip"/>
    <x v="1"/>
  </r>
  <r>
    <s v="Die Schwarzwald-Reise; Eine christliche Erzählung und zugleich eine landschaftliche Beschreibung, natürliche Geographie und Geognosie des würtembergischen Schwarzwaldes ; Für die Jugend der höheren Stände"/>
    <s v="Schwarz, Eduard"/>
    <s v="Kinder- und Jugendbücher; Historische Drucke"/>
    <x v="61"/>
    <x v="0"/>
    <s v="PPN77096351X"/>
    <s v="PPN319610543"/>
    <s v="http://resolver.staatsbibliothek-berlin.de/SBB00010A1100000000"/>
    <x v="1"/>
    <x v="49"/>
    <s v="WegehauptDigital"/>
    <s v="Stuttgart"/>
    <s v="empty"/>
    <x v="0"/>
  </r>
  <r>
    <s v="Der aufrichtige Kalendermann; Ein gar kurioses und nützliches Buch Für die Jugend und den gemeinen Bürger und Bauersmann verfertiget"/>
    <s v="Steinbeck, Christoph Gottlieb"/>
    <s v="Kinder- und Jugendbücher; Historische Drucke; VD18 digital"/>
    <x v="62"/>
    <x v="0"/>
    <s v="PPN766725251"/>
    <s v="PPN663601738"/>
    <s v="http://resolver.staatsbibliothek-berlin.de/SBB0000F0B200000000"/>
    <x v="1"/>
    <x v="56"/>
    <s v="WegehauptDigital; VD18 digital"/>
    <s v="Langenberg ohnweit Gera; Leipzig"/>
    <s v="empty"/>
    <x v="0"/>
  </r>
  <r>
    <s v="Naturgeschichte des Pflanzenreiches in Bildern; nach der Anordnung des allgemein bekannten u. beliebten Lehrbuchs der Naturgeschichte von G[otthilf] H[einrich] v. Schubert"/>
    <s v="Schubert, Gotthilf Heinrich; Hochstetter, Christian Ferdinand"/>
    <s v="Kinder- und Jugendbücher; Historische Drucke"/>
    <x v="45"/>
    <x v="0"/>
    <s v="PPN749900172"/>
    <s v="PPN568822358"/>
    <s v="http://resolver.staatsbibliothek-berlin.de/SBB0000E16800000000"/>
    <x v="0"/>
    <x v="5"/>
    <s v="WegehauptDigital"/>
    <s v="Eßlingen a. N."/>
    <s v="https://content.staatsbibliothek-berlin.de/dc/749900172.ocr.zip"/>
    <x v="1"/>
  </r>
  <r>
    <s v="Die Hausthiere nebst ihrer Beschäftigung und Verwendung; Ein nützliches und unterhaltendes Bilderbuch für die Jugend ; Mit 80 Haupt- und Nebenbildern und erklärendem Text"/>
    <m/>
    <s v="Kinder- und Jugendbücher; Historische Drucke"/>
    <x v="63"/>
    <x v="0"/>
    <s v="PPN756434564"/>
    <s v="PPN559169582"/>
    <s v="http://resolver.staatsbibliothek-berlin.de/SBB0000EA8E00000000"/>
    <x v="1"/>
    <x v="1"/>
    <s v="WegehauptDigital"/>
    <s v="Nürnberg"/>
    <s v="empty"/>
    <x v="0"/>
  </r>
  <r>
    <s v="Die Jugendspiele; ein Leitfaden bei der Einführung und Übung von Turn- und Jugendspielen"/>
    <s v="Eitner, Gustav"/>
    <s v="Kinder- und Jugendbücher"/>
    <x v="64"/>
    <x v="0"/>
    <s v="PPN745185738"/>
    <s v="PPN236366599"/>
    <s v="http://resolver.staatsbibliothek-berlin.de/SBB0000D64600000000"/>
    <x v="1"/>
    <x v="57"/>
    <s v="WegehauptDigital"/>
    <s v="Kreuznach [u.a.]"/>
    <s v="https://content.staatsbibliothek-berlin.de/dc/745185738.ocr.zip"/>
    <x v="1"/>
  </r>
  <r>
    <s v="Das Mikroskop; mit 90 Abbildungen"/>
    <s v="Schertel, Sigmund"/>
    <s v="Kinder- und Jugendbücher; Historische Drucke"/>
    <x v="65"/>
    <x v="0"/>
    <s v="PPN741301490"/>
    <s v="PPN573714444"/>
    <s v="http://resolver.staatsbibliothek-berlin.de/SBB0000CFB500000000"/>
    <x v="1"/>
    <x v="58"/>
    <s v="WegehauptDigital"/>
    <s v="Stuttgart [u.a.]"/>
    <s v="https://content.staatsbibliothek-berlin.de/dc/741301490.ocr.zip"/>
    <x v="1"/>
  </r>
  <r>
    <s v="Naturgeschichte für Kinder"/>
    <s v="Lippold, Georg Heinrich Christian; Funke, Carl Philipp"/>
    <s v="Kinder- und Jugendbücher; Historische Drucke"/>
    <x v="66"/>
    <x v="0"/>
    <s v="PPN769508758"/>
    <s v="PPN239889762"/>
    <s v="http://resolver.staatsbibliothek-berlin.de/SBB0000F99B00000000"/>
    <x v="1"/>
    <x v="42"/>
    <s v="WegehauptDigital"/>
    <s v="Leipzig"/>
    <s v="empty"/>
    <x v="0"/>
  </r>
  <r>
    <s v="Der gewandte Zauberkünstler und Hexenmeister in Familien- und Gesellschaftskreisen; in Darstellung der lehreichsten und unterhaltendsten Kunststücke auf dem Gebiete der natürlichen Magie, der Taschen- und Kartenspieler und der Rechenkunst ; mit Bildern"/>
    <s v="Ortleb, Alexander"/>
    <s v="Kinder- und Jugendbücher; Historische Drucke"/>
    <x v="67"/>
    <x v="0"/>
    <s v="PPN745827632"/>
    <s v="PPN569413095"/>
    <s v="http://resolver.staatsbibliothek-berlin.de/SBB0000D75C00000000"/>
    <x v="1"/>
    <x v="59"/>
    <s v="WegehauptDigital"/>
    <s v="Pankow-Berlin"/>
    <s v="https://content.staatsbibliothek-berlin.de/dc/745827632.ocr.zip"/>
    <x v="1"/>
  </r>
  <r>
    <s v="Der Schmetterlingsfreund; Beschreibung d. vorzügl. mitteleurop. Schmetterlinge nebst Anl. dieselben zu fangen, deren Puppen u. Raupen aufzuziehen u. eine Samml. anzulegen ; für d. Jugend verf. ; mit 236 Abb. auf 23 Taf."/>
    <s v="Hofmann, Ernst"/>
    <s v="Kinder- und Jugendbücher"/>
    <x v="20"/>
    <x v="0"/>
    <s v="PPN769120490"/>
    <s v="PPN559723946"/>
    <s v="http://resolver.staatsbibliothek-berlin.de/SBB0000F8B000000000"/>
    <x v="1"/>
    <x v="35"/>
    <s v="WegehauptDigital"/>
    <s v="Stuttgart"/>
    <s v="https://content.staatsbibliothek-berlin.de/dc/769120490.ocr.zip"/>
    <x v="1"/>
  </r>
  <r>
    <s v="Naturgeschichte Der Amphibien, Fische, Weich- und Schaalenthiere, Insekten, Würmer und Strahlenthiere in Bildern ... zum Anschauungs-Unterricht für die Jugend ... nach der ...Naturgeschichte für Schulen; mit erklärendem Texte in deutscher und französischer Sprache"/>
    <s v="Schubert, Gotthilf Heinrich"/>
    <s v="Kinder- und Jugendbücher; Historische Drucke"/>
    <x v="58"/>
    <x v="0"/>
    <s v="PPN769048684"/>
    <s v="PPN568791290"/>
    <s v="http://resolver.staatsbibliothek-berlin.de/SBB0000F82200000000"/>
    <x v="1"/>
    <x v="60"/>
    <s v="WegehauptDigital"/>
    <s v="Eßlingen; Stuttgart"/>
    <s v="empty"/>
    <x v="0"/>
  </r>
  <r>
    <s v="Wald und Meer; Schilderungen aus dem Naturleben der Thiere und Pflanzen"/>
    <s v="Ramberg, Heinrich; Jury, Wilhelm; Schasler, Max"/>
    <s v="Kinder- und Jugendbücher; Historische Drucke"/>
    <x v="68"/>
    <x v="0"/>
    <s v="PPN749886765"/>
    <s v="PPN27954653X"/>
    <s v="http://resolver.staatsbibliothek-berlin.de/SBB0000E15200000000"/>
    <x v="1"/>
    <x v="61"/>
    <s v="WegehauptDigital"/>
    <s v="Berlin"/>
    <s v="https://content.staatsbibliothek-berlin.de/dc/749886765.ocr.zip"/>
    <x v="1"/>
  </r>
  <r>
    <s v="Naturhistorisches Bilder- und Lese-Buch oder Erzählungen über Gegenstände aus den drei Reichen der Natur; Nebst 300 illuminirten Abbildungen von [Konrad] Horny und einer kurzen Erklärung derselben in Versen"/>
    <s v="Horny, Konrad; Glatz, Jakob"/>
    <s v="Kinder- und Jugendbücher; Historische Drucke"/>
    <x v="69"/>
    <x v="0"/>
    <s v="PPN769046053"/>
    <s v="PPN371007631"/>
    <s v="http://resolver.staatsbibliothek-berlin.de/SBB0000F81F00000000"/>
    <x v="1"/>
    <x v="18"/>
    <s v="WegehauptDigital"/>
    <s v="Jena"/>
    <s v="empty"/>
    <x v="0"/>
  </r>
  <r>
    <s v="Das Spiel im Zimmer; eine reichhaltige Sammlung ausgewählter Spiele zum Gebrauche für jung und alt, für den Einzelnen, wie für kleinere und größere Kreise"/>
    <s v="Mittenzwey, L."/>
    <s v="Kinder- und Jugendbücher"/>
    <x v="70"/>
    <x v="0"/>
    <s v="PPN745139965"/>
    <s v="PPN567083055"/>
    <s v="http://resolver.staatsbibliothek-berlin.de/SBB0000D5E900000000"/>
    <x v="1"/>
    <x v="45"/>
    <s v="WegehauptDigital"/>
    <s v="Leipzig"/>
    <s v="https://content.staatsbibliothek-berlin.de/dc/745139965.ocr.zip"/>
    <x v="1"/>
  </r>
  <r>
    <s v="Reise durch das Berner Oberland nach Unterwalden; für die Jugend beschrieben"/>
    <s v="Lory, G.; Burgdorfer, D.; Meisner, Friedrich"/>
    <s v="Kinder- und Jugendbücher"/>
    <x v="71"/>
    <x v="1"/>
    <s v="PPN770944965"/>
    <s v="PPN282315799"/>
    <s v="http://resolver.staatsbibliothek-berlin.de/SBB000109F000020000"/>
    <x v="1"/>
    <x v="62"/>
    <s v="WegehauptDigital"/>
    <s v="Bern"/>
    <s v="empty"/>
    <x v="0"/>
  </r>
  <r>
    <s v="Conversations-Lexicon für die Jugend"/>
    <m/>
    <s v="Kinder- und Jugendbücher; Historische Drucke"/>
    <x v="72"/>
    <x v="1"/>
    <s v="PPN766562786"/>
    <s v="PPN562017402"/>
    <s v="http://resolver.staatsbibliothek-berlin.de/SBB0000EF8800020000"/>
    <x v="1"/>
    <x v="25"/>
    <s v="WegehauptDigital"/>
    <s v="Meissen"/>
    <s v="empty"/>
    <x v="0"/>
  </r>
  <r>
    <s v="Der kleine Physiker, oder Unterhaltungen über natürliche Dinge, für Kinder"/>
    <s v="Höpfner, Adolf Friedrich"/>
    <s v="Kinder- und Jugendbücher"/>
    <x v="73"/>
    <x v="1"/>
    <s v="PPN746626002"/>
    <s v="PPN746625758"/>
    <s v="http://resolver.staatsbibliothek-berlin.de/SBB0000DB6F00020000"/>
    <x v="1"/>
    <x v="27"/>
    <s v="WegehauptDigital"/>
    <s v="Erfurt"/>
    <s v="empty"/>
    <x v="0"/>
  </r>
  <r>
    <s v="Der technologische Jugendfreund oder Unterhaltende Wanderungen in die Werkstätte der Künstler und Handwerker, zur nöthigen Kenntniß derselben"/>
    <s v="Blasche, Bernhard Heinrich"/>
    <s v="Kinder- und Jugendbücher"/>
    <x v="74"/>
    <x v="1"/>
    <s v="PPN770196195"/>
    <s v="PPN335885187"/>
    <s v="http://resolver.staatsbibliothek-berlin.de/SBB0001038200010000"/>
    <x v="1"/>
    <x v="27"/>
    <s v="WegehauptDigital"/>
    <s v="Frankfurt am Mayn"/>
    <s v="empty"/>
    <x v="0"/>
  </r>
  <r>
    <s v="Tempel der Natur und Kunst"/>
    <s v="Hirschmann, C. A."/>
    <s v="Kinder- und Jugendbücher"/>
    <x v="75"/>
    <x v="1"/>
    <s v="PPN781903688"/>
    <s v="PPN563410795"/>
    <s v="http://resolver.staatsbibliothek-berlin.de/SBB0001568700050000"/>
    <x v="1"/>
    <x v="43"/>
    <s v="WegehauptDigital"/>
    <s v="Leipzig"/>
    <s v="empty"/>
    <x v="0"/>
  </r>
  <r>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Poppe, Johann Heinrich Moritz"/>
    <s v="Kinder- und Jugendbücher; Historische Drucke"/>
    <x v="74"/>
    <x v="1"/>
    <s v="PPN746345666"/>
    <s v="PPN236461788"/>
    <s v="http://resolver.staatsbibliothek-berlin.de/SBB0000D8D300010000"/>
    <x v="1"/>
    <x v="62"/>
    <s v="WegehauptDigital"/>
    <s v="Frankfurt am Main"/>
    <s v="empty"/>
    <x v="0"/>
  </r>
  <r>
    <s v="Naturgeschichte für die deutsche Jugend"/>
    <s v="Hochstetter, Christian Ferdinand; Gebauer, Christian August"/>
    <s v="Kinder- und Jugendbücher; Historische Drucke"/>
    <x v="76"/>
    <x v="1"/>
    <s v="PPN769087779"/>
    <s v="PPN557898129"/>
    <s v="http://resolver.staatsbibliothek-berlin.de/SBB0000F85900010000"/>
    <x v="1"/>
    <x v="63"/>
    <s v="WegehauptDigital"/>
    <s v="Stuttgart"/>
    <s v="empty"/>
    <x v="0"/>
  </r>
  <r>
    <s v="Reisen in dem Mittelmeere und in einigen der angränzenden Länder ; Theil 4"/>
    <s v="Richter, Theodor Friedrich Maximilian"/>
    <s v="Kinder- und Jugendbücher"/>
    <x v="77"/>
    <x v="1"/>
    <s v="PPN781607434"/>
    <s v="PPN246368152"/>
    <s v="http://resolver.staatsbibliothek-berlin.de/SBB000155EB00090000"/>
    <x v="1"/>
    <x v="63"/>
    <s v="WegehauptDigital"/>
    <s v="Dresden"/>
    <s v="empty"/>
    <x v="0"/>
  </r>
  <r>
    <s v="Physikalischer Kinderfreund"/>
    <s v="Vieth, Gerhard Ulrich Anton"/>
    <s v="Kinder- und Jugendbücher; Historische Drucke"/>
    <x v="78"/>
    <x v="1"/>
    <s v="PPN751110981"/>
    <s v="PPN345242955"/>
    <s v="http://resolver.staatsbibliothek-berlin.de/SBB0000E47700000000"/>
    <x v="1"/>
    <x v="64"/>
    <s v="WegehauptDigital"/>
    <s v="Leipzig"/>
    <s v="empty"/>
    <x v="0"/>
  </r>
  <r>
    <s v="Orbis pictus"/>
    <s v="Lauckhard, Carl F."/>
    <s v="Kinder- und Jugendbücher"/>
    <x v="79"/>
    <x v="1"/>
    <s v="PPN746212909"/>
    <s v="PPN620970413"/>
    <s v="http://resolver.staatsbibliothek-berlin.de/SBB0000D82E00010000"/>
    <x v="1"/>
    <x v="65"/>
    <s v="WegehauptDigital"/>
    <s v="Leipzig"/>
    <s v="https://content.staatsbibliothek-berlin.de/dc/746212909.ocr.zip"/>
    <x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x v="9"/>
    <x v="1"/>
    <s v="PPN742433056"/>
    <s v="PPN571775160"/>
    <s v="http://resolver.staatsbibliothek-berlin.de/SBB0000D16100020000"/>
    <x v="1"/>
    <x v="66"/>
    <s v="WegehauptDigital"/>
    <s v="Leipzig"/>
    <s v="https://content.staatsbibliothek-berlin.de/dc/742433056.ocr.zip"/>
    <x v="1"/>
  </r>
  <r>
    <s v="Der technologische Jugendfreund oder Unterhaltende Wanderungen in die Werkstätte der Künstler und Handwerker, zur nöthigen Kenntniß derselben"/>
    <s v="Blasche, Bernhard Heinrich"/>
    <s v="Kinder- und Jugendbücher"/>
    <x v="80"/>
    <x v="1"/>
    <s v="PPN770197566"/>
    <s v="PPN335331890"/>
    <s v="http://resolver.staatsbibliothek-berlin.de/SBB0001038200020000"/>
    <x v="1"/>
    <x v="67"/>
    <s v="WegehauptDigital"/>
    <s v="Frankfurt am Mayn"/>
    <s v="empty"/>
    <x v="0"/>
  </r>
  <r>
    <s v="Nord-Asien und die Kaukasische Landenge; mit acht illuminirten Kupfertafeln"/>
    <s v="Schäffer, Daniel F."/>
    <s v="Kinder- und Jugendbücher"/>
    <x v="5"/>
    <x v="1"/>
    <s v="PPN781266564"/>
    <s v="PPN032135556"/>
    <s v="http://resolver.staatsbibliothek-berlin.de/SBB0001554600040000"/>
    <x v="1"/>
    <x v="67"/>
    <s v="WegehauptDigital"/>
    <s v="Berlin"/>
    <s v="empty"/>
    <x v="0"/>
  </r>
  <r>
    <s v="Alräunchens Kräuterbuch"/>
    <s v="Reichlin-Meldegg, Adolfine"/>
    <s v="Kinder- und Jugendbücher; Historische Drucke"/>
    <x v="81"/>
    <x v="1"/>
    <s v="PPN770197698"/>
    <s v="PPN316154997"/>
    <s v="http://resolver.staatsbibliothek-berlin.de/SBB0001037700030000"/>
    <x v="1"/>
    <x v="68"/>
    <s v="WegehauptDigital"/>
    <s v="München"/>
    <s v="https://content.staatsbibliothek-berlin.de/dc/770197698.ocr.zip"/>
    <x v="1"/>
  </r>
  <r>
    <s v="Tempel der Natur und Kunst"/>
    <s v="Hirschmann, C. A."/>
    <s v="Kinder- und Jugendbücher"/>
    <x v="75"/>
    <x v="1"/>
    <s v="PPN781887542"/>
    <s v="PPN563042532"/>
    <s v="http://resolver.staatsbibliothek-berlin.de/SBB0001568700010000"/>
    <x v="1"/>
    <x v="12"/>
    <s v="WegehauptDigital"/>
    <s v="Leipzig"/>
    <s v="empty"/>
    <x v="0"/>
  </r>
  <r>
    <s v="Spectaculum Naturae &amp; Artium"/>
    <m/>
    <s v="Kinder- und Jugendbücher"/>
    <x v="82"/>
    <x v="1"/>
    <s v="PPN689617879"/>
    <s v="PPN266545610"/>
    <s v="http://resolver.staatsbibliothek-berlin.de/SBB0000804F00020000"/>
    <x v="4"/>
    <x v="69"/>
    <s v="WegehauptDigital"/>
    <s v="Berlin"/>
    <s v="empty"/>
    <x v="0"/>
  </r>
  <r>
    <s v="Schmetterlings-Cabinet für Kinder, oder kurze Beschreibung der europäischen Schmetterlinge"/>
    <s v="Vogel, Christian Friedrich"/>
    <s v="Kinder- und Jugendbücher; Historische Drucke"/>
    <x v="83"/>
    <x v="1"/>
    <s v="PPN769363601"/>
    <s v="PPN574144986"/>
    <s v="http://resolver.staatsbibliothek-berlin.de/SBB0000F95100030000"/>
    <x v="1"/>
    <x v="42"/>
    <s v="WegehauptDigital"/>
    <s v="Leipzig"/>
    <s v="empty"/>
    <x v="0"/>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x v="9"/>
    <x v="1"/>
    <s v="PPN742430650"/>
    <s v="PPN334018129"/>
    <s v="http://resolver.staatsbibliothek-berlin.de/SBB0000D16100010000"/>
    <x v="1"/>
    <x v="66"/>
    <s v="WegehauptDigital"/>
    <s v="Leipzig"/>
    <s v="https://content.staatsbibliothek-berlin.de/dc/742430650.ocr.zip"/>
    <x v="1"/>
  </r>
  <r>
    <s v="Die denkwürdigsten Erfindungen bis zu Ende des achtzehnten Jahrhunderts; für die reifere Jugend dargestellt ; mit 176 Ill."/>
    <s v="Pieper, G. R.; Dressel, A.; Thomas, Louis"/>
    <s v="Kinder- und Jugendbücher; Historische Drucke"/>
    <x v="9"/>
    <x v="1"/>
    <s v="PPN745122019"/>
    <s v="PPN578156792"/>
    <s v="http://resolver.staatsbibliothek-berlin.de/SBB0000D5A200010000"/>
    <x v="1"/>
    <x v="2"/>
    <s v="WegehauptDigital"/>
    <s v="Leipzig"/>
    <s v="https://content.staatsbibliothek-berlin.de/dc/745122019.ocr.zip"/>
    <x v="1"/>
  </r>
  <r>
    <s v="... welcher die allgemeine Einleitung und die deutschen Bundesstaaten enthält"/>
    <s v="Bilfinger, C. F."/>
    <s v="Kinder- und Jugendbücher; Historische Drucke"/>
    <x v="84"/>
    <x v="1"/>
    <s v="PPN771067801"/>
    <s v="PPN246479787"/>
    <s v="http://resolver.staatsbibliothek-berlin.de/SBB00010AB300010000"/>
    <x v="1"/>
    <x v="42"/>
    <s v="WegehauptDigital"/>
    <s v="Tübingen"/>
    <s v="empty"/>
    <x v="0"/>
  </r>
  <r>
    <s v="Neuer Jugendfreund, oder Ernst und Scherz in lehrreichen Gesprächen, Erzählungen, Anecdoten, Briefen usf. für die gebildete und erwachsene Jugend und ihre Freunde"/>
    <s v="Heyse, Johann Christian August"/>
    <s v="Kinder- und Jugendbücher"/>
    <x v="20"/>
    <x v="1"/>
    <s v="PPN770075819"/>
    <s v="PPN269681221"/>
    <s v="http://resolver.staatsbibliothek-berlin.de/SBB000102A100020000"/>
    <x v="1"/>
    <x v="64"/>
    <s v="WegehauptDigital"/>
    <s v="Hamburg"/>
    <s v="empty"/>
    <x v="0"/>
  </r>
  <r>
    <s v="Contenant ce qui regarde le ciel, &amp; les liaisons des différentes parties de l'univers avec les besoins de l'homme"/>
    <s v="Schley, J. Y.; Pluche, Noël Antoine"/>
    <s v="Kinder- und Jugendbücher; Historische Drucke"/>
    <x v="85"/>
    <x v="1"/>
    <s v="PPN751746126"/>
    <s v="PPN585259275"/>
    <s v="http://resolver.staatsbibliothek-berlin.de/SBB0000E5C000070000"/>
    <x v="0"/>
    <x v="70"/>
    <s v="WegehauptDigital"/>
    <s v="La Haye"/>
    <s v="https://content.staatsbibliothek-berlin.de/dc/751746126.ocr.zip"/>
    <x v="1"/>
  </r>
  <r>
    <s v="Physikalischer Kinderfreund"/>
    <s v="Vieth, Gerhard Ulrich Anton"/>
    <s v="Kinder- und Jugendbücher; Historische Drucke"/>
    <x v="78"/>
    <x v="1"/>
    <s v="PPN751111716"/>
    <s v="PPN267670370"/>
    <s v="http://resolver.staatsbibliothek-berlin.de/SBB0000E47900000000"/>
    <x v="1"/>
    <x v="12"/>
    <s v="WegehauptDigital"/>
    <s v="Leipzig"/>
    <s v="empty"/>
    <x v="0"/>
  </r>
  <r>
    <s v="Contenant Ce Qui Regarde l'Homme en Société"/>
    <s v="LeBas, J. P.; Pluche, Noel A."/>
    <s v="Kinder- und Jugendbücher; Historische Drucke"/>
    <x v="86"/>
    <x v="1"/>
    <s v="PPN757230822"/>
    <s v="PPN519946006"/>
    <s v="http://resolver.staatsbibliothek-berlin.de/SBB0000EB9B00030000"/>
    <x v="0"/>
    <x v="71"/>
    <s v="WegehauptDigital"/>
    <s v="Paris"/>
    <s v="empty"/>
    <x v="0"/>
  </r>
  <r>
    <s v="Physikalischer Kinderfreund"/>
    <s v="Vieth, Gerhard Ulrich Anton"/>
    <s v="Kinder- und Jugendbücher; Historische Drucke"/>
    <x v="78"/>
    <x v="1"/>
    <s v="PPN751107697"/>
    <s v="PPN270859047"/>
    <s v="http://resolver.staatsbibliothek-berlin.de/SBB0000E46B00000000"/>
    <x v="1"/>
    <x v="72"/>
    <s v="WegehauptDigital"/>
    <s v="Leipzig"/>
    <s v="empty"/>
    <x v="0"/>
  </r>
  <r>
    <s v="Für den Lehrer"/>
    <s v="Neumann, Gustav Friedrich Ludwig"/>
    <s v="Kinder- und Jugendbücher; Historische Drucke"/>
    <x v="87"/>
    <x v="1"/>
    <s v="PPN768525675"/>
    <s v="PPN390758132"/>
    <s v="http://resolver.staatsbibliothek-berlin.de/SBB0000F69D00010000"/>
    <x v="1"/>
    <x v="73"/>
    <s v="WegehauptDigital"/>
    <s v="Berlin"/>
    <s v="empty"/>
    <x v="0"/>
  </r>
  <r>
    <s v="Le Cabinet du jeune naturaliste, ou tableaux intéressans de l'histoire des animaux ..."/>
    <s v="Smith, Thomas; Antoine, A.; Alyon, Pierre Philippe"/>
    <s v="Kinder- und Jugendbücher; Historische Drucke"/>
    <x v="88"/>
    <x v="1"/>
    <s v="PPN750209321"/>
    <s v="PPN544165519"/>
    <s v="http://resolver.staatsbibliothek-berlin.de/SBB0000E26400000000"/>
    <x v="0"/>
    <x v="28"/>
    <s v="WegehauptDigital"/>
    <s v="Paris"/>
    <s v="empty"/>
    <x v="0"/>
  </r>
  <r>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Poppe, Johann Heinrich Moritz"/>
    <s v="Kinder- und Jugendbücher; Historische Drucke"/>
    <x v="74"/>
    <x v="1"/>
    <s v="PPN746348479"/>
    <s v="PPN571326927"/>
    <s v="http://resolver.staatsbibliothek-berlin.de/SBB0000D8D300040000"/>
    <x v="1"/>
    <x v="0"/>
    <s v="WegehauptDigital"/>
    <s v="Frankfurt a. M."/>
    <s v="empty"/>
    <x v="0"/>
  </r>
  <r>
    <s v="Physikalischer Kinderfreund"/>
    <s v="Vieth, Gerhard Ulrich Anton"/>
    <s v="Kinder- und Jugendbücher; Historische Drucke"/>
    <x v="78"/>
    <x v="1"/>
    <s v="PPN751105538"/>
    <s v="PPN270859020"/>
    <s v="http://resolver.staatsbibliothek-berlin.de/SBB0000E46300010000"/>
    <x v="1"/>
    <x v="72"/>
    <s v="WegehauptDigital"/>
    <s v="Leipzig"/>
    <s v="empty"/>
    <x v="0"/>
  </r>
  <r>
    <s v="Reisen und Abentheuer Rolando's und seiner Gefährten"/>
    <s v="Jauffret, ..."/>
    <s v="Kinder- und Jugendbücher"/>
    <x v="89"/>
    <x v="1"/>
    <s v="PPN770976719"/>
    <s v="PPN560145683"/>
    <s v="http://resolver.staatsbibliothek-berlin.de/SBB00010A2B00050000"/>
    <x v="1"/>
    <x v="12"/>
    <s v="WegehauptDigital"/>
    <s v="Weimar"/>
    <s v="empty"/>
    <x v="0"/>
  </r>
  <r>
    <s v="Bemerkungen über England und Reise nach Sicilien, mit besonderer Hinsicht auf den Charakter und die Lebensart der Seeleute"/>
    <s v="Richter, Theodor Friedrich Maximilian"/>
    <s v="Kinder- und Jugendbücher"/>
    <x v="77"/>
    <x v="1"/>
    <s v="PPN781338042"/>
    <s v="PPN211527068"/>
    <s v="http://resolver.staatsbibliothek-berlin.de/SBB0001556300070000"/>
    <x v="1"/>
    <x v="74"/>
    <s v="WegehauptDigital"/>
    <s v="Dresden [u.a.]"/>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x v="74"/>
    <x v="1"/>
    <s v="PPN746349025"/>
    <s v="PPN237706725"/>
    <s v="http://resolver.staatsbibliothek-berlin.de/SBB0000D8D300050000"/>
    <x v="1"/>
    <x v="75"/>
    <s v="WegehauptDigital"/>
    <s v="Frankfurt a. M."/>
    <s v="empty"/>
    <x v="0"/>
  </r>
  <r>
    <s v="Voigt &amp; Günther's Orbis pictus; Bilderbuch zur Anschauung und Belehrung"/>
    <s v="Lauckhard, Carl F."/>
    <s v="Kinder- und Jugendbücher; Historische Drucke"/>
    <x v="90"/>
    <x v="1"/>
    <s v="PPN77034819X"/>
    <s v="PPN620951788"/>
    <s v="http://resolver.staatsbibliothek-berlin.de/SBB0000D82E00030000"/>
    <x v="1"/>
    <x v="53"/>
    <s v="WegehauptDigital"/>
    <s v="Leipzig"/>
    <s v="https://content.staatsbibliothek-berlin.de/dc/77034819X.ocr.zip"/>
    <x v="1"/>
  </r>
  <r>
    <s v="Rinaldo's Reisen durch Deutschland"/>
    <s v="Poratzky, Leopold; Meynier, Johann Heinrich"/>
    <s v="Kinder- und Jugendbücher; Historische Drucke"/>
    <x v="41"/>
    <x v="1"/>
    <s v="PPN771011113"/>
    <s v="PPN388391014"/>
    <s v="http://resolver.staatsbibliothek-berlin.de/SBB00010A5800010000"/>
    <x v="1"/>
    <x v="76"/>
    <s v="WegehauptDigital"/>
    <s v="Leipzig"/>
    <s v="empty"/>
    <x v="0"/>
  </r>
  <r>
    <s v="La science en miniature ou collection des arts et métiers utiles"/>
    <s v="Bertin, Théodor Pierre"/>
    <s v="Kinder- und Jugendbücher; Historische Drucke"/>
    <x v="91"/>
    <x v="1"/>
    <s v="PPN756723795"/>
    <s v="PPN293176531"/>
    <s v="http://resolver.staatsbibliothek-berlin.de/SBB0000EBFE00010000"/>
    <x v="0"/>
    <x v="29"/>
    <s v="WegehauptDigital"/>
    <s v="Paris"/>
    <s v="empty"/>
    <x v="0"/>
  </r>
  <r>
    <s v="Otto von Kotzebue's neue Reise um die Welt in den Jahren 1823 bis 1826; mit 4 Stahlstichen"/>
    <s v="Hoffmann, C. W."/>
    <s v="Kinder- und Jugendbücher"/>
    <x v="92"/>
    <x v="1"/>
    <s v="PPN781827620"/>
    <s v="PPN557550092"/>
    <s v="http://resolver.staatsbibliothek-berlin.de/SBB0001566B00010000"/>
    <x v="1"/>
    <x v="48"/>
    <s v="WegehauptDigital"/>
    <s v="Leipzig"/>
    <s v="empty"/>
    <x v="0"/>
  </r>
  <r>
    <s v="Physikalischer Kinderfreund"/>
    <s v="Vieth, Gerhard Ulrich Anton"/>
    <s v="Kinder- und Jugendbücher; Historische Drucke"/>
    <x v="78"/>
    <x v="1"/>
    <s v="PPN751115118"/>
    <s v="PPN267672470"/>
    <s v="http://resolver.staatsbibliothek-berlin.de/SBB0000E46300050000"/>
    <x v="1"/>
    <x v="67"/>
    <s v="WegehauptDigital"/>
    <s v="Leipzig"/>
    <s v="empty"/>
    <x v="0"/>
  </r>
  <r>
    <s v="Spectaculum Naturae &amp; Artium"/>
    <m/>
    <s v="Kinder- und Jugendbücher"/>
    <x v="82"/>
    <x v="1"/>
    <s v="PPN689617615"/>
    <s v="PPN266545602"/>
    <s v="http://resolver.staatsbibliothek-berlin.de/SBB0000804F00010000"/>
    <x v="4"/>
    <x v="77"/>
    <s v="WegehauptDigital"/>
    <s v="Berlin"/>
    <s v="empty"/>
    <x v="0"/>
  </r>
  <r>
    <s v="Verunglückte Reise von Hamburg nach St. Thomas und Rückkehr über New-York und Kopenhagen; mit besonderer Hinsicht auf den Charakter und die Lebensart der Seeleute"/>
    <s v="Richter, Theodor Friedrich Maximilian"/>
    <s v="Kinder- und Jugendbücher"/>
    <x v="77"/>
    <x v="1"/>
    <s v="PPN781290953"/>
    <s v="PPN211526525"/>
    <s v="http://resolver.staatsbibliothek-berlin.de/SBB0001556300030000"/>
    <x v="1"/>
    <x v="74"/>
    <s v="WegehauptDigital"/>
    <s v="Dresden [u.a.]"/>
    <s v="empty"/>
    <x v="0"/>
  </r>
  <r>
    <s v="Contenant l'histoire de la physique expérimentale"/>
    <s v="Pluche, Noël Antoine"/>
    <s v="Kinder- und Jugendbücher; Historische Drucke"/>
    <x v="85"/>
    <x v="1"/>
    <s v="PPN751898899"/>
    <s v="PPN58525916X"/>
    <s v="http://resolver.staatsbibliothek-berlin.de/SBB0000E5C000080000"/>
    <x v="0"/>
    <x v="70"/>
    <s v="WegehauptDigital"/>
    <s v="La Haye"/>
    <s v="empty"/>
    <x v="0"/>
  </r>
  <r>
    <s v="Reisen in dem Mittelmeere und in einigen der angränzenden Länder ; Theil 1"/>
    <s v="Richter, Theodor Friedrich Maximilian"/>
    <s v="Kinder- und Jugendbücher"/>
    <x v="77"/>
    <x v="1"/>
    <s v="PPN781549590"/>
    <s v="PPN246367679"/>
    <s v="http://resolver.staatsbibliothek-berlin.de/SBB000155EB00060000"/>
    <x v="1"/>
    <x v="76"/>
    <s v="WegehauptDigital"/>
    <s v="Dresden"/>
    <s v="empty"/>
    <x v="0"/>
  </r>
  <r>
    <s v="Reise von Messina nach Alicante, Iviza, Bona, Tarragona, Malta und Odessa, und Rückkehr nach Sicilien; mit besonderer Hinsicht auf den Charakter und die Lebensart der Seeleute"/>
    <s v="Richter, Theodor Friedrich Maximilian"/>
    <s v="Kinder- und Jugendbücher"/>
    <x v="77"/>
    <x v="1"/>
    <s v="PPN781344018"/>
    <s v="PPN211527165"/>
    <s v="http://resolver.staatsbibliothek-berlin.de/SBB00015563000A0000"/>
    <x v="1"/>
    <x v="74"/>
    <s v="WegehauptDigital"/>
    <s v="Dresden [u.a.]"/>
    <s v="empty"/>
    <x v="0"/>
  </r>
  <r>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Poppe, Johann Heinrich Moritz"/>
    <s v="Kinder- und Jugendbücher; Historische Drucke"/>
    <x v="74"/>
    <x v="1"/>
    <s v="PPN746346301"/>
    <s v="PPN237707365"/>
    <s v="http://resolver.staatsbibliothek-berlin.de/SBB0000D8D300020000"/>
    <x v="1"/>
    <x v="78"/>
    <s v="WegehauptDigital"/>
    <s v="Frankfurt am Main"/>
    <s v="empty"/>
    <x v="0"/>
  </r>
  <r>
    <s v="Tempel der Natur und Kunst"/>
    <s v="Hirschmann, C. A."/>
    <s v="Kinder- und Jugendbücher"/>
    <x v="75"/>
    <x v="1"/>
    <s v="PPN781893941"/>
    <s v="PPN563410701"/>
    <s v="http://resolver.staatsbibliothek-berlin.de/SBB0001568700040000"/>
    <x v="1"/>
    <x v="43"/>
    <s v="WegehauptDigital"/>
    <s v="Leipzig"/>
    <s v="empty"/>
    <x v="0"/>
  </r>
  <r>
    <s v="Physikalischer Kinderfreund"/>
    <s v="Vieth, Gerhard Ulrich Anton"/>
    <s v="Kinder- und Jugendbücher; Historische Drucke"/>
    <x v="78"/>
    <x v="1"/>
    <s v="PPN751115657"/>
    <s v="PPN267752490"/>
    <s v="http://resolver.staatsbibliothek-berlin.de/SBB0000E46300060000"/>
    <x v="1"/>
    <x v="41"/>
    <s v="WegehauptDigital"/>
    <s v="Leipzig"/>
    <s v="empty"/>
    <x v="0"/>
  </r>
  <r>
    <s v="Rinaldo's Reisen durch Deutschland"/>
    <s v="Meynier, Johann Heinrich"/>
    <s v="Kinder- und Jugendbücher; Historische Drucke"/>
    <x v="41"/>
    <x v="1"/>
    <s v="PPN771013434"/>
    <s v="PPN253055350"/>
    <s v="http://resolver.staatsbibliothek-berlin.de/SBB00010A5800030000"/>
    <x v="1"/>
    <x v="76"/>
    <s v="WegehauptDigital"/>
    <s v="Leipzig"/>
    <s v="empty"/>
    <x v="0"/>
  </r>
  <r>
    <s v="Verunglückte Reise von Hamburg nach St. Thomas und Rückkehr über New-York und Kopenhagen; mit besonderer Hinsicht auf den Charakter und die Lebensart der Seeleute"/>
    <s v="Richter, Theodor Friedrich Maximilian"/>
    <s v="Kinder- und Jugendbücher"/>
    <x v="77"/>
    <x v="1"/>
    <s v="PPN781546257"/>
    <s v="PPN24635478X"/>
    <s v="http://resolver.staatsbibliothek-berlin.de/SBB000155EB00020000"/>
    <x v="1"/>
    <x v="62"/>
    <s v="WegehauptDigital"/>
    <s v="Dresden"/>
    <s v="empty"/>
    <x v="0"/>
  </r>
  <r>
    <s v="Alräunchens Kräuterbuch"/>
    <s v="Reichlin-Meldegg, Adolfine"/>
    <s v="Kinder- und Jugendbücher; Historische Drucke"/>
    <x v="81"/>
    <x v="1"/>
    <s v="PPN770196632"/>
    <s v="PPN316154946"/>
    <s v="http://resolver.staatsbibliothek-berlin.de/SBB0001037700020000"/>
    <x v="1"/>
    <x v="35"/>
    <s v="WegehauptDigital"/>
    <s v="München"/>
    <s v="https://content.staatsbibliothek-berlin.de/dc/770196632.ocr.zip"/>
    <x v="1"/>
  </r>
  <r>
    <s v="Die Wunderwerke der Welt oder die schönsten Werke der Natur und des Menschen"/>
    <s v="Propiac, Catherine Joseph Ferdinand Girard; Kuhn, August"/>
    <s v="Kinder- und Jugendbücher; Historische Drucke"/>
    <x v="93"/>
    <x v="1"/>
    <s v="PPN76853755X"/>
    <s v="PPN235444855"/>
    <s v="http://resolver.staatsbibliothek-berlin.de/SBB0000F6A900020000"/>
    <x v="1"/>
    <x v="79"/>
    <s v="WegehauptDigital"/>
    <s v="Berlin"/>
    <s v="empty"/>
    <x v="0"/>
  </r>
  <r>
    <s v="Biographieen aus der Naturkunde, in ästhetischer Form und religiösem Sinne"/>
    <s v="Grube, A. W."/>
    <s v="Kinder- und Jugendbücher"/>
    <x v="94"/>
    <x v="1"/>
    <s v="PPN746859198"/>
    <s v="PPN55993548X"/>
    <s v="http://resolver.staatsbibliothek-berlin.de/SBB0000D37600030000"/>
    <x v="1"/>
    <x v="80"/>
    <s v="WegehauptDigital"/>
    <s v="Stuttgart"/>
    <s v="https://content.staatsbibliothek-berlin.de/dc/746859198.ocr.zip"/>
    <x v="1"/>
  </r>
  <r>
    <s v="Reisen in dem Mittelmeere und in einigen der angränzenden Länder ; Theil 5"/>
    <s v="Richter, Theodor Friedrich Maximilian"/>
    <s v="Kinder- und Jugendbücher"/>
    <x v="77"/>
    <x v="1"/>
    <s v="PPN78160947X"/>
    <s v="PPN246368373"/>
    <s v="http://resolver.staatsbibliothek-berlin.de/SBB000155EB000A0000"/>
    <x v="1"/>
    <x v="63"/>
    <s v="WegehauptDigital"/>
    <s v="Dresden"/>
    <s v="empty"/>
    <x v="0"/>
  </r>
  <r>
    <s v="Reise von London nach China und Rückkehr nach England; mit besonderer Hinsicht auf den Charakter und die Lebensart der Seeleute"/>
    <s v="Richter, Theodor Friedrich Maximilian"/>
    <s v="Kinder- und Jugendbücher"/>
    <x v="77"/>
    <x v="1"/>
    <s v="PPN781548845"/>
    <s v="PPN246355069"/>
    <s v="http://resolver.staatsbibliothek-berlin.de/SBB000155EB00050000"/>
    <x v="1"/>
    <x v="81"/>
    <s v="WegehauptDigital"/>
    <s v="Dresden"/>
    <s v="empty"/>
    <x v="0"/>
  </r>
  <r>
    <s v="Reise von London nach China und Rückkehr nach England; mit besonderer Hinsicht auf den Charakter und die Lebensart der Seeleute"/>
    <s v="Richter, Theodor Friedrich Maximilian"/>
    <s v="Kinder- und Jugendbücher"/>
    <x v="77"/>
    <x v="1"/>
    <s v="PPN781337607"/>
    <s v="PPN211526827"/>
    <s v="http://resolver.staatsbibliothek-berlin.de/SBB0001556300060000"/>
    <x v="1"/>
    <x v="74"/>
    <s v="WegehauptDigital"/>
    <s v="Dresden [u.a.]"/>
    <s v="empty"/>
    <x v="0"/>
  </r>
  <r>
    <s v="Oeuvres Complettes De M. Berquin"/>
    <s v="Berquin, Arnaud"/>
    <s v="Kinder- und Jugendbücher; Historische Drucke"/>
    <x v="95"/>
    <x v="1"/>
    <s v="PPN751103144"/>
    <s v="PPN147234964"/>
    <s v="http://resolver.staatsbibliothek-berlin.de/SBB0000E42600020000"/>
    <x v="0"/>
    <x v="67"/>
    <s v="WegehauptDigital"/>
    <s v="Leipsic"/>
    <s v="empty"/>
    <x v="0"/>
  </r>
  <r>
    <s v="Hellenikos mythologisch-malerische Reisen durch Griechenland, den Archipelagus, Sicilien und Unter-Italien, mit steter Rücksicht auf Wissenschaft, Kunst und Sitte der ältern und neuern Zeit"/>
    <s v="Matthaei, Friedrich Anton Levin"/>
    <s v="Kinder- und Jugendbücher"/>
    <x v="96"/>
    <x v="1"/>
    <s v="PPN770994830"/>
    <s v="PPN566719266"/>
    <s v="http://resolver.staatsbibliothek-berlin.de/SBB00010A4400010000"/>
    <x v="1"/>
    <x v="31"/>
    <s v="WegehauptDigital"/>
    <s v="Leipzig"/>
    <s v="empty"/>
    <x v="0"/>
  </r>
  <r>
    <s v="Unsere wichtigeren Giftgewächse"/>
    <s v="Ahles, Wilhelm E."/>
    <s v="Kinder- und Jugendbücher; Historische Drucke"/>
    <x v="45"/>
    <x v="1"/>
    <s v="PPN743866657"/>
    <s v="PPN282052070"/>
    <s v="http://resolver.staatsbibliothek-berlin.de/SBB0000D36400010000"/>
    <x v="1"/>
    <x v="68"/>
    <s v="WegehauptDigital"/>
    <s v="Eßlingen"/>
    <s v="https://content.staatsbibliothek-berlin.de/dc/743866657.ocr.zip"/>
    <x v="1"/>
  </r>
  <r>
    <s v="Bemerkungen über Sicilien, Reise von Messina nach Aegypten und Rückkehr nach jener Stadt; mit besonderer Hinsicht auf den Charakter und die Lebensart der Seeleute"/>
    <s v="Richter, Theodor Friedrich Maximilian"/>
    <s v="Kinder- und Jugendbücher"/>
    <x v="77"/>
    <x v="1"/>
    <s v="PPN781342198"/>
    <s v="PPN236272772"/>
    <s v="http://resolver.staatsbibliothek-berlin.de/SBB0001556300090000"/>
    <x v="1"/>
    <x v="74"/>
    <s v="WegehauptDigital"/>
    <s v="Dresden [u.a.]"/>
    <s v="empty"/>
    <x v="0"/>
  </r>
  <r>
    <s v="Reise durch Unterwalden, Uri und Ursern über die Furca und Grimsel nach Interlaken; für d. Jugend beschrieben"/>
    <s v="Lory, G.; Burgdorfer, D.; Meisner, Friedrich"/>
    <s v="Kinder- und Jugendbücher"/>
    <x v="71"/>
    <x v="1"/>
    <s v="PPN770946429"/>
    <s v="PPN282315802"/>
    <s v="http://resolver.staatsbibliothek-berlin.de/SBB000109F000030000"/>
    <x v="1"/>
    <x v="79"/>
    <s v="WegehauptDigital"/>
    <s v="Bern"/>
    <s v="empty"/>
    <x v="0"/>
  </r>
  <r>
    <s v="Alräunchens Kräuterbuch"/>
    <s v="Reichlin-Meldegg, Adolfine"/>
    <s v="Kinder- und Jugendbücher; Historische Drucke"/>
    <x v="81"/>
    <x v="1"/>
    <s v="PPN770198201"/>
    <s v="PPN373454295"/>
    <s v="http://resolver.staatsbibliothek-berlin.de/SBB0001037700040000"/>
    <x v="1"/>
    <x v="15"/>
    <s v="WegehauptDigital"/>
    <s v="München"/>
    <s v="https://content.staatsbibliothek-berlin.de/dc/770198201.ocr.zip"/>
    <x v="1"/>
  </r>
  <r>
    <s v="Ausführlichere Darstellungen aus der Weltkunde, insbesondere aus der Erdkunde, Geschichte und Naturbeschreibung; Ein belehrendes und unterhaltendes Lesebuch für Schule und Haus"/>
    <s v="Neumann, Gustav Friedrich Ludwig"/>
    <s v="Kinder- und Jugendbücher; Historische Drucke"/>
    <x v="87"/>
    <x v="1"/>
    <s v="PPN768526736"/>
    <s v="PPN270200673"/>
    <s v="http://resolver.staatsbibliothek-berlin.de/SBB0000F69D00020000"/>
    <x v="1"/>
    <x v="49"/>
    <s v="WegehauptDigital"/>
    <s v="Berlin"/>
    <s v="empty"/>
    <x v="0"/>
  </r>
  <r>
    <s v="Schmetterlings-Cabinet für Kinder, oder kurze Beschreibung der europäischen Schmetterlinge"/>
    <s v="Vogel, Christian Friedrich"/>
    <s v="Kinder- und Jugendbücher; Historische Drucke"/>
    <x v="83"/>
    <x v="1"/>
    <s v="PPN769496156"/>
    <s v="PPN306738880"/>
    <s v="http://resolver.staatsbibliothek-berlin.de/SBB0000F95100040000"/>
    <x v="1"/>
    <x v="79"/>
    <s v="WegehauptDigital"/>
    <s v="Leipzig"/>
    <s v="empty"/>
    <x v="0"/>
  </r>
  <r>
    <s v="Neues Bilder-Allerley, aus dem Gebiete des Guten, Wahren, Nützlichen, Schönen und Unterhaltenden"/>
    <s v="Schreiber, J. C."/>
    <s v="Kinder- und Jugendbücher; Historische Drucke"/>
    <x v="97"/>
    <x v="1"/>
    <s v="PPN766446433"/>
    <s v="PPN574280162"/>
    <s v="http://resolver.staatsbibliothek-berlin.de/SBB0000EF8000010000"/>
    <x v="1"/>
    <x v="29"/>
    <s v="WegehauptDigital"/>
    <s v="Leipzig"/>
    <s v="empty"/>
    <x v="0"/>
  </r>
  <r>
    <s v="Das Basedowische Elementarwerk"/>
    <s v="Basedow, Johann Bernhard"/>
    <s v="Kinder- und Jugendbücher; Historische Drucke"/>
    <x v="98"/>
    <x v="1"/>
    <s v="PPN757638120"/>
    <s v="PPN615633412"/>
    <s v="http://resolver.staatsbibliothek-berlin.de/SBB0000EDC200010000"/>
    <x v="1"/>
    <x v="82"/>
    <s v="WegehauptDigital"/>
    <s v="Leipzig"/>
    <s v="empty"/>
    <x v="0"/>
  </r>
  <r>
    <s v="Lese-, Denk- und Sprachübungen, verbunden mit Aufgaben zu den ersten schriftlichen Arbeiten"/>
    <s v="Straus, Carl"/>
    <s v="Kinder- und Jugendbücher"/>
    <x v="99"/>
    <x v="1"/>
    <s v="PPN770296882"/>
    <s v="PPN359544827"/>
    <s v="http://resolver.staatsbibliothek-berlin.de/SBB0001040100010000"/>
    <x v="1"/>
    <x v="83"/>
    <s v="WegehauptDigital"/>
    <s v="Hamburg"/>
    <s v="empty"/>
    <x v="0"/>
  </r>
  <r>
    <s v="Reisen und Abentheuer Rolando's und seiner Gefährten"/>
    <s v="Jauffret, ..."/>
    <s v="Kinder- und Jugendbücher"/>
    <x v="89"/>
    <x v="1"/>
    <s v="PPN770975089"/>
    <s v="PPN560145594"/>
    <s v="http://resolver.staatsbibliothek-berlin.de/SBB00010A2B00040000"/>
    <x v="1"/>
    <x v="12"/>
    <s v="WegehauptDigital"/>
    <s v="Weimar"/>
    <s v="empty"/>
    <x v="0"/>
  </r>
  <r>
    <s v="Australien, Süd- und Mittel-Asien; mit acht illuminirten Kupfertafeln"/>
    <s v="Schäffer, Daniel F."/>
    <s v="Kinder- und Jugendbücher"/>
    <x v="5"/>
    <x v="1"/>
    <s v="PPN781265150"/>
    <s v="PPN032135548"/>
    <s v="http://resolver.staatsbibliothek-berlin.de/SBB0001554600030000"/>
    <x v="1"/>
    <x v="43"/>
    <s v="WegehauptDigital"/>
    <s v="Berlin"/>
    <s v="empty"/>
    <x v="0"/>
  </r>
  <r>
    <s v="Der technologische Jugendfreund oder Unterhaltende Wanderungen in die Werkstätte der Künstler und Handwerker, zur nöthigen Kenntniß derselben"/>
    <s v="Frosch, Karl; Blasche, Bernhard Heinrich"/>
    <s v="Kinder- und Jugendbücher"/>
    <x v="74"/>
    <x v="1"/>
    <s v="PPN770592341"/>
    <s v="PPN335331904"/>
    <s v="http://resolver.staatsbibliothek-berlin.de/SBB0001038200040000"/>
    <x v="1"/>
    <x v="43"/>
    <s v="WegehauptDigital"/>
    <s v="Frankfurt am Mayn"/>
    <s v="empty"/>
    <x v="0"/>
  </r>
  <r>
    <s v="Der kleine Physiker, oder Unterhaltungen über natürliche Dinge, für Kinder"/>
    <s v="Höpfner, Adolf Friedrich"/>
    <s v="Kinder- und Jugendbücher"/>
    <x v="73"/>
    <x v="1"/>
    <s v="PPN771332882"/>
    <s v="PPN228187753"/>
    <s v="http://resolver.staatsbibliothek-berlin.de/SBB0000DB6F00040000"/>
    <x v="1"/>
    <x v="64"/>
    <s v="WegehauptDigital"/>
    <s v="Erfurt"/>
    <s v="empty"/>
    <x v="0"/>
  </r>
  <r>
    <s v="Physikalischer Kinderfreund"/>
    <s v="Vieth, Gerhard Ulrich Anton"/>
    <s v="Kinder- und Jugendbücher; Historische Drucke"/>
    <x v="78"/>
    <x v="1"/>
    <s v="PPN751108979"/>
    <s v="PPN374811210"/>
    <s v="http://resolver.staatsbibliothek-berlin.de/SBB0000E46300020000"/>
    <x v="1"/>
    <x v="84"/>
    <s v="WegehauptDigital"/>
    <s v="Leipzig"/>
    <s v="empty"/>
    <x v="0"/>
  </r>
  <r>
    <s v="Nouveau Buffon de la jeunesse, ou précis élémentaire de l'histoire naturelle"/>
    <s v="Delignon, Jean-Louis; Buffon, Georges Louis Le Clerc"/>
    <s v="Kinder- und Jugendbücher; Historische Drucke"/>
    <x v="100"/>
    <x v="1"/>
    <s v="PPN751401528"/>
    <s v="PPN550414398"/>
    <s v="http://resolver.staatsbibliothek-berlin.de/SBB0000E56600030000"/>
    <x v="0"/>
    <x v="64"/>
    <s v="WegehauptDigital"/>
    <s v="Paris"/>
    <s v="empty"/>
    <x v="0"/>
  </r>
  <r>
    <s v="Das Basedowische Elementarwerk"/>
    <s v="Basedow, Johann Bernhard"/>
    <s v="Kinder- und Jugendbücher; Historische Drucke"/>
    <x v="98"/>
    <x v="1"/>
    <s v="PPN757639437"/>
    <s v="PPN147176697"/>
    <s v="http://resolver.staatsbibliothek-berlin.de/SBB0000EDC200030000"/>
    <x v="1"/>
    <x v="82"/>
    <s v="WegehauptDigital"/>
    <s v="Leipzig"/>
    <s v="empty"/>
    <x v="0"/>
  </r>
  <r>
    <s v="Die denkwürdigsten Erfindungen im neunzehnten Jahrhundert; für die reifere Jugend dargestellt ; mit 132 Ill."/>
    <s v="Thomas, Louis"/>
    <s v="Kinder- und Jugendbücher; Historische Drucke"/>
    <x v="9"/>
    <x v="1"/>
    <s v="PPN745122507"/>
    <s v="PPN578157225"/>
    <s v="http://resolver.staatsbibliothek-berlin.de/SBB0000D5A200020000"/>
    <x v="1"/>
    <x v="85"/>
    <s v="WegehauptDigital"/>
    <s v="Leipzig"/>
    <s v="https://content.staatsbibliothek-berlin.de/dc/745122507.ocr.zip"/>
    <x v="1"/>
  </r>
  <r>
    <s v="Reisen der Engländer zur Entdeckung einer nordwestlichen Durchfahrt aus dem nördlichen Polarmeere nach dem Stillen Ocean"/>
    <s v="Kell, Julius"/>
    <s v="Kinder- und Jugendbücher"/>
    <x v="92"/>
    <x v="1"/>
    <s v="PPN781828694"/>
    <s v="PPN557550351"/>
    <s v="http://resolver.staatsbibliothek-berlin.de/SBB0001566B00020000"/>
    <x v="1"/>
    <x v="52"/>
    <s v="WegehauptDigital"/>
    <s v="Leipzig"/>
    <s v="https://content.staatsbibliothek-berlin.de/dc/781828694.ocr.zip"/>
    <x v="1"/>
  </r>
  <r>
    <s v="La science en miniature ou collection des arts et métiers utiles"/>
    <s v="Bertin, Théodor Pierre"/>
    <s v="Kinder- und Jugendbücher; Historische Drucke"/>
    <x v="91"/>
    <x v="1"/>
    <s v="PPN756724635"/>
    <s v="PPN293176523"/>
    <s v="http://resolver.staatsbibliothek-berlin.de/SBB0000EBFE00020000"/>
    <x v="0"/>
    <x v="29"/>
    <s v="WegehauptDigital"/>
    <s v="Paris"/>
    <s v="empty"/>
    <x v="0"/>
  </r>
  <r>
    <s v="Schmetterlings-Cabinet für Kinder, oder kurze Beschreibung der europäischen Schmetterlinge"/>
    <s v="Vogel, Christian Friedrich"/>
    <s v="Kinder- und Jugendbücher; Historische Drucke"/>
    <x v="83"/>
    <x v="1"/>
    <s v="PPN769362982"/>
    <s v="PPN574144978"/>
    <s v="http://resolver.staatsbibliothek-berlin.de/SBB0000F95100020000"/>
    <x v="1"/>
    <x v="76"/>
    <s v="WegehauptDigital"/>
    <s v="Leipzig"/>
    <s v="empty"/>
    <x v="0"/>
  </r>
  <r>
    <s v="Reisen und Abentheuer Rolando's und seiner Gefährten"/>
    <s v="Jauffret, ..."/>
    <s v="Kinder- und Jugendbücher"/>
    <x v="89"/>
    <x v="1"/>
    <s v="PPN770992013"/>
    <s v="PPN560145748"/>
    <s v="http://resolver.staatsbibliothek-berlin.de/SBB00010A2B00060000"/>
    <x v="1"/>
    <x v="18"/>
    <s v="WegehauptDigital"/>
    <s v="Weimar"/>
    <s v="empty"/>
    <x v="0"/>
  </r>
  <r>
    <s v="I. Vaterländische Bilder aus Schlesien und Posen. II. Vaterländische Bilder aus Pommern"/>
    <s v="Körner, Friedrich"/>
    <s v="Kinder- und Jugendbücher; Historische Drucke"/>
    <x v="9"/>
    <x v="1"/>
    <s v="PPN771241984"/>
    <s v="PPN330322117"/>
    <s v="http://resolver.staatsbibliothek-berlin.de/SBB00012BAC00000000"/>
    <x v="1"/>
    <x v="53"/>
    <s v="WegehauptDigital"/>
    <s v="Leipzig"/>
    <s v="https://content.staatsbibliothek-berlin.de/dc/771241984.ocr.zip"/>
    <x v="1"/>
  </r>
  <r>
    <s v="Physikalischer Kinderfreund"/>
    <s v="Vieth, Gerhard Ulrich Anton"/>
    <s v="Kinder- und Jugendbücher; Historische Drucke"/>
    <x v="78"/>
    <x v="1"/>
    <s v="PPN751116203"/>
    <s v="PPN267753071"/>
    <s v="http://resolver.staatsbibliothek-berlin.de/SBB0000E46300070000"/>
    <x v="1"/>
    <x v="86"/>
    <s v="WegehauptDigital"/>
    <s v="Leipzig"/>
    <s v="empty"/>
    <x v="0"/>
  </r>
  <r>
    <s v="Nouveau Buffon de la jeunesse, ou précis élémentaire de l'histoire naturelle"/>
    <s v="Delignon, Jean-Louis; Buffon, Georges Louis LeClerc"/>
    <s v="Kinder- und Jugendbücher; Historische Drucke"/>
    <x v="100"/>
    <x v="1"/>
    <s v="PPN751402257"/>
    <s v="PPN233744630"/>
    <s v="http://resolver.staatsbibliothek-berlin.de/SBB0000E56600040000"/>
    <x v="0"/>
    <x v="64"/>
    <s v="WegehauptDigital"/>
    <s v="Paris"/>
    <s v="empty"/>
    <x v="0"/>
  </r>
  <r>
    <s v="Alräunchens Kräuterbuch"/>
    <s v="Reichlin-Meldegg, Adolfine"/>
    <s v="Kinder- und Jugendbücher; Historische Drucke"/>
    <x v="81"/>
    <x v="1"/>
    <s v="PPN770196233"/>
    <s v="PPN124914284"/>
    <s v="http://resolver.staatsbibliothek-berlin.de/SBB0001037700010000"/>
    <x v="1"/>
    <x v="3"/>
    <s v="WegehauptDigital"/>
    <s v="München"/>
    <s v="https://content.staatsbibliothek-berlin.de/dc/770196233.ocr.zip"/>
    <x v="1"/>
  </r>
  <r>
    <s v="Reisen und Abentheuer Rolando's und seiner Gefährten"/>
    <s v="Jauffret, ..."/>
    <s v="Kinder- und Jugendbücher"/>
    <x v="89"/>
    <x v="1"/>
    <s v="PPN770971660"/>
    <s v="PPN560145470"/>
    <s v="http://resolver.staatsbibliothek-berlin.de/SBB00010A2B00010000"/>
    <x v="1"/>
    <x v="84"/>
    <s v="WegehauptDigital"/>
    <s v="Weimar"/>
    <s v="empty"/>
    <x v="0"/>
  </r>
  <r>
    <s v="Der kleine Physiker, oder Unterhaltungen über natürliche Dinge, für Kinder"/>
    <s v="Höpfner, Adolf Friedrich"/>
    <s v="Kinder- und Jugendbücher"/>
    <x v="73"/>
    <x v="1"/>
    <s v="PPN746626924"/>
    <s v="PPN55961425X"/>
    <s v="http://resolver.staatsbibliothek-berlin.de/SBB0000DB6F00030000"/>
    <x v="1"/>
    <x v="43"/>
    <s v="WegehauptDigital"/>
    <s v="Erfurt"/>
    <s v="empty"/>
    <x v="0"/>
  </r>
  <r>
    <s v="Contenant ce qui regarde le dehors &amp; l'interieur de la terre"/>
    <s v="Pluche, Noël Antoine"/>
    <s v="Kinder- und Jugendbücher; Historische Drucke"/>
    <x v="85"/>
    <x v="1"/>
    <s v="PPN751738220"/>
    <s v="PPN585258686"/>
    <s v="http://resolver.staatsbibliothek-berlin.de/SBB0000E5C000050000"/>
    <x v="0"/>
    <x v="87"/>
    <s v="WegehauptDigital"/>
    <s v="La Haye"/>
    <s v="empty"/>
    <x v="0"/>
  </r>
  <r>
    <s v="Le Vaillants Reise in das Innere von Afrika; vom Vorgebirge der guten Hoffnung aus in den Jahren 1780-1785"/>
    <s v="Vaillant, Francois"/>
    <s v="Kinder- und Jugendbücher"/>
    <x v="12"/>
    <x v="1"/>
    <s v="PPN770999298"/>
    <s v="PPN770998925"/>
    <s v="http://resolver.staatsbibliothek-berlin.de/SBB00010A4B00010000"/>
    <x v="1"/>
    <x v="64"/>
    <s v="WegehauptDigital"/>
    <s v="Frankfurt [u.a.]"/>
    <s v="empty"/>
    <x v="0"/>
  </r>
  <r>
    <s v="Bilderbuch zum Nutzen und Vergnügen der Jugend"/>
    <s v="Bertuch, Friedrich Justin"/>
    <s v="Kinder- und Jugendbücher; Historische Drucke"/>
    <x v="101"/>
    <x v="1"/>
    <s v="PPN803802846"/>
    <s v="PPN803792328"/>
    <s v="http://resolver.staatsbibliothek-berlin.de/SBB0001793700010000"/>
    <x v="1"/>
    <x v="8"/>
    <s v="WegehauptDigital"/>
    <s v="Prag"/>
    <s v="empty"/>
    <x v="0"/>
  </r>
  <r>
    <s v="Schmetterlings-Cabinet für Kinder, oder kurze Beschreibung der europäischen Schmetterlinge"/>
    <s v="Vogel, Christian Friedrich"/>
    <s v="Kinder- und Jugendbücher; Historische Drucke"/>
    <x v="83"/>
    <x v="1"/>
    <s v="PPN769503497"/>
    <s v="PPN306738953"/>
    <s v="http://resolver.staatsbibliothek-berlin.de/SBB0000F95100070000"/>
    <x v="1"/>
    <x v="79"/>
    <s v="WegehauptDigital"/>
    <s v="Leipzig"/>
    <s v="empty"/>
    <x v="0"/>
  </r>
  <r>
    <s v="Erste Blikke in den weiblichen Wirkungskreis"/>
    <s v="Hampe, Karl Friedrich; Haas, Meno; Seidel, C. A."/>
    <s v="Kinder- und Jugendbücher; Historische Drucke"/>
    <x v="102"/>
    <x v="1"/>
    <s v="PPN770509363"/>
    <s v="PPN659508753"/>
    <s v="http://resolver.staatsbibliothek-berlin.de/SBB000104EC00010000"/>
    <x v="1"/>
    <x v="12"/>
    <s v="WegehauptDigital"/>
    <s v="Leipzig"/>
    <s v="empty"/>
    <x v="0"/>
  </r>
  <r>
    <s v="Der kleine Physiker, oder Unterhaltungen über natürliche Dinge, für Kinder"/>
    <s v="Höpfner, Adolf Friedrich"/>
    <s v="Kinder- und Jugendbücher"/>
    <x v="73"/>
    <x v="1"/>
    <s v="PPN746625146"/>
    <s v="PPN559614160"/>
    <s v="http://resolver.staatsbibliothek-berlin.de/SBB0000DB6F00010000"/>
    <x v="1"/>
    <x v="18"/>
    <s v="WegehauptDigital"/>
    <s v="Erfurt"/>
    <s v="empty"/>
    <x v="0"/>
  </r>
  <r>
    <s v="Schmetterlings-Cabinet für Kinder, oder kurze Beschreibung der europäischen Schmetterlinge"/>
    <s v="Vogel, Christian Friedrich"/>
    <s v="Kinder- und Jugendbücher; Historische Drucke"/>
    <x v="83"/>
    <x v="1"/>
    <s v="PPN769362419"/>
    <s v="PPN57414496X"/>
    <s v="http://resolver.staatsbibliothek-berlin.de/SBB0000F95100010000"/>
    <x v="1"/>
    <x v="88"/>
    <s v="WegehauptDigital"/>
    <s v="Leipzig"/>
    <s v="empty"/>
    <x v="0"/>
  </r>
  <r>
    <s v="Reise von Bern nach der Peters-Insel und in die Thäler und Gebirge des Cantons Neuenburg; für die Jugend beschrieben"/>
    <s v="Meisner, Friedrich"/>
    <s v="Kinder- und Jugendbücher"/>
    <x v="71"/>
    <x v="1"/>
    <s v="PPN770944108"/>
    <s v="PPN282315780"/>
    <s v="http://resolver.staatsbibliothek-berlin.de/SBB000109F000010000"/>
    <x v="1"/>
    <x v="46"/>
    <s v="WegehauptDigital"/>
    <s v="Bern"/>
    <s v="empty"/>
    <x v="0"/>
  </r>
  <r>
    <s v="Contenant ce qui regarde l'homme en societé"/>
    <s v="Le Bas, Jacques-Philippe; Cazes, ...; Pluche, Antoine"/>
    <s v="Kinder- und Jugendbücher; Historische Drucke"/>
    <x v="86"/>
    <x v="1"/>
    <s v="PPN768994799"/>
    <s v="PPN571289169"/>
    <s v="http://resolver.staatsbibliothek-berlin.de/SBB0000EB9B00040000"/>
    <x v="0"/>
    <x v="89"/>
    <s v="WegehauptDigital"/>
    <s v="Paris"/>
    <s v="empty"/>
    <x v="0"/>
  </r>
  <r>
    <s v="Afrika; mit acht illuminierten Kupfertafeln und einer Karte"/>
    <s v="Schäffer, Daniel F."/>
    <s v="Kinder- und Jugendbücher"/>
    <x v="5"/>
    <x v="1"/>
    <s v="PPN781261058"/>
    <s v="PPN03213553X"/>
    <s v="http://resolver.staatsbibliothek-berlin.de/SBB0001554600010000"/>
    <x v="1"/>
    <x v="18"/>
    <s v="WegehauptDigital"/>
    <s v="Berlin"/>
    <s v="empty"/>
    <x v="0"/>
  </r>
  <r>
    <s v="Gallerie der merkwürdigsten Reiseabenteuer"/>
    <s v="Schmidt, O."/>
    <s v="Kinder- und Jugendbücher"/>
    <x v="103"/>
    <x v="1"/>
    <s v="PPN781531284"/>
    <s v="PPN214328813"/>
    <s v="http://resolver.staatsbibliothek-berlin.de/SBB000155D200010000"/>
    <x v="1"/>
    <x v="48"/>
    <s v="WegehauptDigital"/>
    <s v="Leipzig"/>
    <s v="empty"/>
    <x v="0"/>
  </r>
  <r>
    <s v="Biographieen aus der Naturkunde, in ästhetischer Form und religiösem Sinne"/>
    <s v="Grube, August Wilhelm"/>
    <s v="Kinder- und Jugendbücher; Historische Drucke"/>
    <x v="94"/>
    <x v="1"/>
    <s v="PPN743878957"/>
    <s v="PPN320826678"/>
    <s v="http://resolver.staatsbibliothek-berlin.de/SBB0000D37600010000"/>
    <x v="1"/>
    <x v="36"/>
    <s v="WegehauptDigital"/>
    <s v="Stuttgart"/>
    <s v="https://content.staatsbibliothek-berlin.de/dc/743878957.ocr.zip"/>
    <x v="1"/>
  </r>
  <r>
    <s v="Le Vaillants Reise in das Innere von Afrika; &lt;Beschluß&gt;"/>
    <s v="Vaillant, Francois"/>
    <s v="Kinder- und Jugendbücher"/>
    <x v="12"/>
    <x v="1"/>
    <s v="PPN771000065"/>
    <s v="PPN770999824"/>
    <s v="http://resolver.staatsbibliothek-berlin.de/SBB00010A4B00020000"/>
    <x v="1"/>
    <x v="64"/>
    <s v="WegehauptDigital"/>
    <s v="Frankfurt [u.a.]"/>
    <s v="empty"/>
    <x v="0"/>
  </r>
  <r>
    <s v="Bilder ausländischer Thiere; nebst ihrer kurzen Beschreibung. Zur angenehmen und nützlichen Beschäftigung der Kinder ; Als Fortsetzung der Bilder vaterländischer Thiere"/>
    <s v="Cpieux, ...; Löhr, Johann Andreas Christian"/>
    <s v="Kinder- und Jugendbücher; Historische Drucke"/>
    <x v="102"/>
    <x v="0"/>
    <s v="PPN749883723"/>
    <s v="PPN279872208"/>
    <s v="http://resolver.staatsbibliothek-berlin.de/SBB0000E14700000000"/>
    <x v="0"/>
    <x v="86"/>
    <s v="WegehauptDigital"/>
    <s v="Leipzig"/>
    <s v="empty"/>
    <x v="0"/>
  </r>
  <r>
    <s v="Der Denkfreund; Ein lehrreiches Lesebuch für Volksschulen"/>
    <s v="Schlez, Johann Ferdinand"/>
    <s v="Kinder- und Jugendbücher; Historische Drucke"/>
    <x v="104"/>
    <x v="0"/>
    <s v="PPN767922484"/>
    <s v="PPN574144625"/>
    <s v="http://resolver.staatsbibliothek-berlin.de/SBB0000F4FD00000000"/>
    <x v="1"/>
    <x v="8"/>
    <s v="WegehauptDigital"/>
    <s v="Gießen"/>
    <s v="empty"/>
    <x v="0"/>
  </r>
  <r>
    <s v="Die Natur im Spätherbst und ihr Eindruck auf den Menschen"/>
    <s v="Boode, Eduard"/>
    <s v="Kinder- und Jugendbücher; Historische Drucke"/>
    <x v="105"/>
    <x v="0"/>
    <s v="PPN743869915"/>
    <s v="PPN548422222"/>
    <s v="http://resolver.staatsbibliothek-berlin.de/SBB0000D36B00000000"/>
    <x v="1"/>
    <x v="2"/>
    <s v="WegehauptDigital"/>
    <s v="Regensburg"/>
    <s v="https://content.staatsbibliothek-berlin.de/dc/743869915.ocr.zip"/>
    <x v="1"/>
  </r>
  <r>
    <s v="Was sollen wir spielen?; 380 der beliebtesten Jugend-, Turn- und Volksspiele für Schule, Haus, Vereine und Gesellschaftskreise"/>
    <s v="Schlipköter, Georg"/>
    <s v="Kinder- und Jugendbücher"/>
    <x v="106"/>
    <x v="0"/>
    <s v="PPN745213979"/>
    <s v="PPN574025103"/>
    <s v="http://resolver.staatsbibliothek-berlin.de/SBB0000D65B00000000"/>
    <x v="1"/>
    <x v="6"/>
    <s v="WegehauptDigital"/>
    <s v="Hamburg"/>
    <s v="https://content.staatsbibliothek-berlin.de/dc/745213979.ocr.zip"/>
    <x v="1"/>
  </r>
  <r>
    <s v="Die Lust- und Kinderreise durch das malerische Thüringen; Schilderung merkwürdiger Orte und Personen, Abenteuer, Geschichten und Anekdoten, für die lernbegierige Jugend"/>
    <s v="Müller, Heinrich"/>
    <s v="Kinder- und Jugendbücher; Historische Drucke"/>
    <x v="107"/>
    <x v="0"/>
    <s v="PPN771332726"/>
    <s v="PPN137336160"/>
    <s v="http://resolver.staatsbibliothek-berlin.de/SBB00012D3E00000000"/>
    <x v="1"/>
    <x v="38"/>
    <s v="WegehauptDigital"/>
    <s v="Leipzig; Suhl"/>
    <s v="empty"/>
    <x v="0"/>
  </r>
  <r>
    <s v="Naturstudien im Garten; Plaudereien am Sonntag Nachmittag ; ein Buch für die Jugend"/>
    <s v="Schwindrazheim, O.; Kraepelin, Karl"/>
    <s v="Kinder- und Jugendbücher"/>
    <x v="108"/>
    <x v="0"/>
    <s v="PPN742280640"/>
    <s v="PPN415192862"/>
    <s v="http://resolver.staatsbibliothek-berlin.de/SBB0000D0EE00000000"/>
    <x v="1"/>
    <x v="19"/>
    <s v="WegehauptDigital"/>
    <s v="Leipzig; Berlin"/>
    <s v="https://content.staatsbibliothek-berlin.de/dc/742280640.ocr.zip"/>
    <x v="1"/>
  </r>
  <r>
    <s v="Streichholz-Spielereien; Kunststücke und Scherze nebst Auflösungen"/>
    <s v="Czepa, Alois"/>
    <s v="Kinder- und Jugendbücher; Historische Drucke"/>
    <x v="109"/>
    <x v="0"/>
    <s v="PPN745603165"/>
    <s v="PPN555486818"/>
    <s v="http://resolver.staatsbibliothek-berlin.de/SBB0000D70C00000000"/>
    <x v="1"/>
    <x v="6"/>
    <s v="WegehauptDigital"/>
    <s v="Ravensburg"/>
    <s v="https://content.staatsbibliothek-berlin.de/dc/745603165.ocr.zip"/>
    <x v="1"/>
  </r>
  <r>
    <s v="Der Jugend Hausschatz; ein Buch für die reifere Jugend sowie zum Vorlesen im häuslichen Kreise ; nach den besten Quellen bearbeitet ; mit 12 fein colorierten Bildern"/>
    <m/>
    <s v="Kinder- und Jugendbücher"/>
    <x v="110"/>
    <x v="0"/>
    <s v="PPN746627637"/>
    <s v="PPN559165218"/>
    <s v="http://resolver.staatsbibliothek-berlin.de/SBB0000DB7500000000"/>
    <x v="1"/>
    <x v="55"/>
    <s v="WegehauptDigital"/>
    <s v="Stuttgart [u.a.]"/>
    <s v="https://content.staatsbibliothek-berlin.de/dc/746627637.ocr.zip"/>
    <x v="1"/>
  </r>
  <r>
    <s v="Physikalisches Spielbuch für die Jugend; zugleich eine leichtfaßliche Anleitung zu selbständigem Experimentieren und fröhlichem Nachdenken"/>
    <s v="Donath, B."/>
    <s v="Kinder- und Jugendbücher"/>
    <x v="111"/>
    <x v="0"/>
    <s v="PPN74560434X"/>
    <s v="PPN144446073"/>
    <s v="http://resolver.staatsbibliothek-berlin.de/SBB0000D71000000000"/>
    <x v="1"/>
    <x v="90"/>
    <s v="WegehauptDigital"/>
    <s v="Braunschweig"/>
    <s v="https://content.staatsbibliothek-berlin.de/dc/74560434X.ocr.zip"/>
    <x v="1"/>
  </r>
  <r>
    <s v="Wanderungen und Streifzüge; die Kriechtiere, Lurche und Fische unserer Heimat"/>
    <s v="Floericke, Curt"/>
    <s v="Kinder- und Jugendbücher"/>
    <x v="112"/>
    <x v="0"/>
    <s v="PPN745114644"/>
    <s v="PPN557342449"/>
    <s v="http://resolver.staatsbibliothek-berlin.de/SBB0000D59600000000"/>
    <x v="1"/>
    <x v="6"/>
    <s v="WegehauptDigital"/>
    <s v="Nürnberg"/>
    <s v="https://content.staatsbibliothek-berlin.de/dc/745114644.ocr.zip"/>
    <x v="1"/>
  </r>
  <r>
    <s v="Entdeckungsreisen in der Wohnstube"/>
    <s v="Wagner, Hermann"/>
    <s v="Kinder- und Jugendbücher"/>
    <x v="9"/>
    <x v="0"/>
    <s v="PPN742720551"/>
    <s v="PPN742720322"/>
    <s v="http://resolver.staatsbibliothek-berlin.de/SBB0000D2C800000000"/>
    <x v="1"/>
    <x v="91"/>
    <s v="WegehauptDigital"/>
    <s v="Leipzig"/>
    <s v="https://content.staatsbibliothek-berlin.de/dc/742720551.ocr.zip"/>
    <x v="1"/>
  </r>
  <r>
    <s v="Geschenk für junge Leute, welche sich in der Geometrie, in der Perspective und in der Zeichenkunst üben, auch verschiedene Sachen aus Pappe, Messing, und dergleichen, verfertigen und zusammensetzen lernen wollen"/>
    <s v="Weiß, ..."/>
    <s v="Kinder- und Jugendbücher"/>
    <x v="97"/>
    <x v="0"/>
    <s v="PPN746672179"/>
    <s v="PPN558096808"/>
    <s v="http://resolver.staatsbibliothek-berlin.de/SBB0000DB8D00000000"/>
    <x v="1"/>
    <x v="28"/>
    <s v="WegehauptDigital"/>
    <s v="Leipzig"/>
    <s v="empty"/>
    <x v="0"/>
  </r>
  <r>
    <s v="Auf blauem Wasser; ein Buch von der See für die deutsche Jugend"/>
    <s v="Stöwer, Willy; Heims, Paul Gerhard"/>
    <s v="Kinder- und Jugendbücher; Historische Drucke"/>
    <x v="113"/>
    <x v="0"/>
    <s v="PPN744062063"/>
    <s v="PPN192626078"/>
    <s v="http://resolver.staatsbibliothek-berlin.de/SBB0000D52500000000"/>
    <x v="1"/>
    <x v="92"/>
    <s v="WegehauptDigital"/>
    <s v="Braunschweig"/>
    <s v="https://content.staatsbibliothek-berlin.de/dc/744062063.ocr.zip"/>
    <x v="1"/>
  </r>
  <r>
    <s v="Großes illustriertes Spielbuch für Knaben; eine Auswahl der schönsten Spiele, anregender und unterhaltender Beschäftigungen und Belustigungen im Freien und im Zimmer"/>
    <s v="Wendling, Paul; Georgens, Jan Daniel"/>
    <s v="Kinder- und Jugendbücher"/>
    <x v="114"/>
    <x v="0"/>
    <s v="PPN745182844"/>
    <s v="PPN558041906"/>
    <s v="http://resolver.staatsbibliothek-berlin.de/SBB0000D63D00000000"/>
    <x v="1"/>
    <x v="57"/>
    <s v="WegehauptDigital"/>
    <s v="Berlin"/>
    <s v="https://content.staatsbibliothek-berlin.de/dc/745182844.ocr.zip"/>
    <x v="1"/>
  </r>
  <r>
    <s v="Bilder von Thierquälereien"/>
    <s v="Fäsi-Geßner, Conrad; Perrin, A."/>
    <s v="Kinder- und Jugendbücher"/>
    <x v="115"/>
    <x v="0"/>
    <s v="PPN770469124"/>
    <s v="PPN402695151"/>
    <s v="http://resolver.staatsbibliothek-berlin.de/SBB000104AE00000000"/>
    <x v="1"/>
    <x v="93"/>
    <s v="WegehauptDigital"/>
    <s v="Zürich"/>
    <s v="https://content.staatsbibliothek-berlin.de/dc/770469124.ocr.zip"/>
    <x v="1"/>
  </r>
  <r>
    <s v="Die Giftgewächse Deutschlands und der Schweiz in lithographirten und colorirten Abbildungen, mit erläuterndem Text; Zum Gebrauch in Volksschulen, Realanstalten und. Gymnasien und zum Selbstunterricht"/>
    <s v="Hochstetter, Christian Ferdinand"/>
    <s v="Kinder- und Jugendbücher; Historische Drucke"/>
    <x v="116"/>
    <x v="0"/>
    <s v="PPN749933666"/>
    <s v="PPN342037706"/>
    <s v="http://resolver.staatsbibliothek-berlin.de/SBB0000E1AB00000000"/>
    <x v="1"/>
    <x v="21"/>
    <s v="WegehauptDigital"/>
    <s v="Esslingen"/>
    <s v="empty"/>
    <x v="0"/>
  </r>
  <r>
    <s v="Martin's allgemeine Naturgeschichte der drei Reiche für die Jugend bearbeitet; mit 16 kolorierten Tafeln und vielen in den Text gedruckten Holzschnitten"/>
    <s v="Martin, F."/>
    <s v="Kinder- und Jugendbücher; Historische Drucke"/>
    <x v="10"/>
    <x v="0"/>
    <s v="PPN741713462"/>
    <s v="PPN566740524"/>
    <s v="http://resolver.staatsbibliothek-berlin.de/SBB0000D05800000000"/>
    <x v="1"/>
    <x v="19"/>
    <s v="WegehauptDigital"/>
    <s v="Dresden"/>
    <s v="https://content.staatsbibliothek-berlin.de/dc/741713462.ocr.zip"/>
    <x v="1"/>
  </r>
  <r>
    <s v="Neues Räthselbüchlein für die Jugend"/>
    <s v="Hofacker, Ludwig"/>
    <s v="Kinder- und Jugendbücher"/>
    <x v="117"/>
    <x v="0"/>
    <s v="PPN745140521"/>
    <s v="PPN076692701"/>
    <s v="http://resolver.staatsbibliothek-berlin.de/SBB0000D5ED00000000"/>
    <x v="1"/>
    <x v="94"/>
    <s v="WegehauptDigital"/>
    <s v="Stuttgart"/>
    <s v="https://content.staatsbibliothek-berlin.de/dc/745140521.ocr.zip"/>
    <x v="1"/>
  </r>
  <r>
    <s v="Hundert Schnurrpfeifereien; anregende und ohne Vorübung oder umständliche Gerätschaften von Jedermann leicht ausführbare Unterhaltungen für Groß und Klein"/>
    <s v="Tromholt, Sophus"/>
    <s v="Kinder- und Jugendbücher"/>
    <x v="118"/>
    <x v="0"/>
    <s v="PPN745847862"/>
    <s v="PPN578288869"/>
    <s v="http://resolver.staatsbibliothek-berlin.de/SBB0000D76E00000000"/>
    <x v="1"/>
    <x v="6"/>
    <s v="WegehauptDigital"/>
    <s v="Leipzig"/>
    <s v="https://content.staatsbibliothek-berlin.de/dc/745847862.ocr.zip"/>
    <x v="1"/>
  </r>
  <r>
    <s v="Le magasin des écoliers; encyclopédie illustrée des récréations utiles et amusantes ; jeux. - exercices. - arts utiles et d'agrément ..."/>
    <s v="Geoffroy, Jean; Savigny, Laurence"/>
    <s v="Kinder- und Jugendbücher; Historische Drucke"/>
    <x v="119"/>
    <x v="0"/>
    <s v="PPN766842045"/>
    <s v="PPN280081375"/>
    <s v="http://resolver.staatsbibliothek-berlin.de/SBB0000F11C00000000"/>
    <x v="0"/>
    <x v="25"/>
    <s v="WegehauptDigital"/>
    <s v="Paris"/>
    <s v="empty"/>
    <x v="0"/>
  </r>
  <r>
    <s v="Der technologische Kinder- und Jugendfreund; Oder kurze und deutliche Beschreibung der Künste und Handwerke nebst einigen lehrreichen Erzählungen ; Mit 72 Kupfern"/>
    <m/>
    <s v="Kinder- und Jugendbücher; Historische Drucke"/>
    <x v="120"/>
    <x v="0"/>
    <s v="PPN75061322X"/>
    <s v="PPN560719108"/>
    <s v="http://resolver.staatsbibliothek-berlin.de/SBB0000E33900000000"/>
    <x v="1"/>
    <x v="75"/>
    <s v="WegehauptDigital"/>
    <s v="Erlangen"/>
    <s v="empty"/>
    <x v="0"/>
  </r>
  <r>
    <s v="Unterhaltungen über Gegenstände aus dem Gebiete der Naturwissenschaften; die Wunder des Magnetismus ; ein Geschenk für Kinder reiferen Alters und zum Gebrauche für Lehrer, namentlich Hauslehrer"/>
    <s v="Emsmann, August Hugo"/>
    <s v="Kinder- und Jugendbücher"/>
    <x v="20"/>
    <x v="0"/>
    <s v="PPN770297501"/>
    <s v="PPN346535727"/>
    <s v="http://resolver.staatsbibliothek-berlin.de/SBB0001040500000000"/>
    <x v="1"/>
    <x v="25"/>
    <s v="WegehauptDigital"/>
    <s v="Frankfurt a./O."/>
    <s v="empty"/>
    <x v="0"/>
  </r>
  <r>
    <s v="Schützet die Tiere!; Mahnworte an die Jugend"/>
    <s v="Gehring, Karl; Weiser, Paul; Renck, Ernst"/>
    <s v="Kinder- und Jugendbücher"/>
    <x v="121"/>
    <x v="0"/>
    <s v="PPN74474637X"/>
    <s v="PPN230700969"/>
    <s v="http://resolver.staatsbibliothek-berlin.de/SBB0000D56100000000"/>
    <x v="1"/>
    <x v="95"/>
    <s v="WegehauptDigital"/>
    <s v="Gera"/>
    <s v="https://content.staatsbibliothek-berlin.de/dc/74474637X.ocr.zip"/>
    <x v="1"/>
  </r>
  <r>
    <s v="Naturgeschichte für Kinder; mit Kupfern"/>
    <s v="Lippold, G. H. C.; Funke, C. Ph."/>
    <s v="Kinder- und Jugendbücher"/>
    <x v="66"/>
    <x v="0"/>
    <s v="PPN769072607"/>
    <s v="PPN388191570"/>
    <s v="http://resolver.staatsbibliothek-berlin.de/SBB0000F83C00000000"/>
    <x v="1"/>
    <x v="75"/>
    <s v="WegehauptDigital"/>
    <s v="Leipzig"/>
    <s v="empty"/>
    <x v="0"/>
  </r>
  <r>
    <s v="Naturlehre für Kinder; mit Kupfern"/>
    <s v="Lippold, Georg Heinrich Christian"/>
    <s v="Kinder- und Jugendbücher; Historische Drucke"/>
    <x v="122"/>
    <x v="0"/>
    <s v="PPN746268491"/>
    <s v="PPN076029190"/>
    <s v="http://resolver.staatsbibliothek-berlin.de/SBB0000D86100000000"/>
    <x v="1"/>
    <x v="96"/>
    <s v="WegehauptDigital"/>
    <s v="Elberfeld"/>
    <s v="empty"/>
    <x v="0"/>
  </r>
  <r>
    <s v="Entdeckungsreisen im Wald und auf der Heide; mit seinen lieben jungen Freunden und Freundinnen unternommen"/>
    <s v="Wagner, Hermann"/>
    <s v="Kinder- und Jugendbücher"/>
    <x v="9"/>
    <x v="0"/>
    <s v="PPN74271120X"/>
    <s v="PPN06624224X"/>
    <s v="http://resolver.staatsbibliothek-berlin.de/SBB0000D2B100000000"/>
    <x v="1"/>
    <x v="97"/>
    <s v="WegehauptDigital"/>
    <s v="Leipzig"/>
    <s v="https://content.staatsbibliothek-berlin.de/dc/74271120X.ocr.zip"/>
    <x v="1"/>
  </r>
  <r>
    <s v="Vier Tage in der sächsischen Schweiz, eine Erzählung besonders für die Jugend"/>
    <s v="Gebauer, Carl Eduard"/>
    <s v="Kinder- und Jugendbücher; Historische Drucke"/>
    <x v="123"/>
    <x v="0"/>
    <s v="PPN771014775"/>
    <s v="PPN557913195"/>
    <s v="http://resolver.staatsbibliothek-berlin.de/SBB00010A6500000000"/>
    <x v="1"/>
    <x v="39"/>
    <s v="WegehauptDigital"/>
    <s v="Dresden"/>
    <s v="https://content.staatsbibliothek-berlin.de/dc/771014775.ocr.zip"/>
    <x v="1"/>
  </r>
  <r>
    <s v="Wanderungen am Meeresstrande; mit seinen jungen Freunden ausgeführt ; mit 101 Holzschnitten und 4 Buntbildern"/>
    <s v="Wagner, Hermann"/>
    <s v="Kinder- und Jugendbücher; Historische Drucke"/>
    <x v="33"/>
    <x v="0"/>
    <s v="PPN745865461"/>
    <s v="PPN484400924"/>
    <s v="http://resolver.staatsbibliothek-berlin.de/SBB0000D78D00000000"/>
    <x v="1"/>
    <x v="98"/>
    <s v="WegehauptDigital"/>
    <s v="Glogau"/>
    <s v="https://content.staatsbibliothek-berlin.de/dc/745865461.ocr.zip"/>
    <x v="1"/>
  </r>
  <r>
    <s v="Carstvo životnych v kartinach; 250 izobraženij dlja nagljadnago obučenija"/>
    <s v="Kissling, J."/>
    <s v="Kinder- und Jugendbücher"/>
    <x v="124"/>
    <x v="0"/>
    <s v="PPN744049997"/>
    <s v="PPN55051256X"/>
    <s v="http://resolver.staatsbibliothek-berlin.de/SBB0000D51400000000"/>
    <x v="2"/>
    <x v="57"/>
    <s v="WegehauptDigital"/>
    <s v="S. Peterburg"/>
    <s v="https://content.staatsbibliothek-berlin.de/dc/744049997.ocr.zip"/>
    <x v="1"/>
  </r>
  <r>
    <s v="Lehrbuch der Naturwissenschaften und der Geschichte für fähigere Kinder in Bürgerschulen so wie auch für wißbegierige Nichtgelehrte"/>
    <s v="Röper, Friedrich Ludwig"/>
    <s v="Kinder- und Jugendbücher; Historische Drucke"/>
    <x v="125"/>
    <x v="0"/>
    <s v="PPN768258936"/>
    <s v="PPN564898651"/>
    <s v="http://resolver.staatsbibliothek-berlin.de/SBB0000F60400000000"/>
    <x v="1"/>
    <x v="88"/>
    <s v="WegehauptDigital"/>
    <s v="Rostock"/>
    <s v="empty"/>
    <x v="0"/>
  </r>
  <r>
    <s v="Les merveilles du corps humain, ou notions familieres d'anatomie, a l'usage des enfans et des adolescens"/>
    <s v="Jauffret, Louis François"/>
    <s v="Kinder- und Jugendbücher; Historische Drucke"/>
    <x v="126"/>
    <x v="0"/>
    <s v="PPN749731222"/>
    <s v="PPN229114237"/>
    <s v="http://resolver.staatsbibliothek-berlin.de/SBB0000E07100000000"/>
    <x v="0"/>
    <x v="72"/>
    <s v="WegehauptDigital"/>
    <s v="Paris"/>
    <s v="empty"/>
    <x v="0"/>
  </r>
  <r>
    <s v="Die Thierwelt; Charakteristiken"/>
    <s v="Masius, Hermann"/>
    <s v="Kinder- und Jugendbücher"/>
    <x v="127"/>
    <x v="0"/>
    <s v="PPN743871510"/>
    <s v="PPN502493623"/>
    <s v="http://resolver.staatsbibliothek-berlin.de/SBB0000D36E00000000"/>
    <x v="1"/>
    <x v="36"/>
    <s v="WegehauptDigital"/>
    <s v="Essen"/>
    <s v="https://content.staatsbibliothek-berlin.de/dc/743871510.ocr.zip"/>
    <x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x v="9"/>
    <x v="0"/>
    <s v="PPN74249277X"/>
    <s v="PPN559385552"/>
    <s v="http://resolver.staatsbibliothek-berlin.de/SBB0000D1BD00000000"/>
    <x v="1"/>
    <x v="65"/>
    <s v="WegehauptDigital"/>
    <s v="Leipzig"/>
    <s v="https://content.staatsbibliothek-berlin.de/dc/74249277X.ocr.zip"/>
    <x v="1"/>
  </r>
  <r>
    <s v="Der Schmetterlingssammler; Beschreibung und Abbildung der vorzüglichsten in Mitteleuropa heimischen Schmetterlinge ; nebst ausführlicher Anleitung, Schmetterlinge zu fangen, aus Raupen zu ziehen und eine Sammlung anzulegen ; mit 263 kolorierten Abbildungen auf 19 Tafeln"/>
    <s v="Hoffmann, Julius"/>
    <s v="Kinder- und Jugendbücher; Historische Drucke"/>
    <x v="128"/>
    <x v="0"/>
    <s v="PPN742445941"/>
    <s v="PPN559695543"/>
    <s v="http://resolver.staatsbibliothek-berlin.de/SBB0000D17A00000000"/>
    <x v="1"/>
    <x v="99"/>
    <s v="WegehauptDigital"/>
    <s v="Stuttgart"/>
    <s v="https://content.staatsbibliothek-berlin.de/dc/742445941.ocr.zip"/>
    <x v="1"/>
  </r>
  <r>
    <s v="Illustriertes Experimentierbuch für die reifere Jugend; praktische Anleitung zum unterhaltenden und belehrenden Experimentieren auf den Gebieten der Physik und Chemie"/>
    <s v="Emsmann, H.; Dammer, O."/>
    <s v="Kinder- und Jugendbücher"/>
    <x v="3"/>
    <x v="0"/>
    <s v="PPN741355760"/>
    <s v="PPN402269411"/>
    <s v="http://resolver.staatsbibliothek-berlin.de/SBB0000CFEA00000000"/>
    <x v="1"/>
    <x v="6"/>
    <s v="WegehauptDigital"/>
    <s v="Bielefeld [u.a.]"/>
    <s v="https://content.staatsbibliothek-berlin.de/dc/741355760.ocr.zip"/>
    <x v="1"/>
  </r>
  <r>
    <s v="Fritz, der Sammler; eine Geschichte für die Jugend"/>
    <s v="Crome-Schwiening, C."/>
    <s v="Kinder- und Jugendbücher"/>
    <x v="129"/>
    <x v="0"/>
    <s v="PPN745605931"/>
    <s v="PPN449767655"/>
    <s v="http://resolver.staatsbibliothek-berlin.de/SBB0000D71600000000"/>
    <x v="1"/>
    <x v="100"/>
    <s v="WegehauptDigital"/>
    <s v="Leipzig"/>
    <s v="https://content.staatsbibliothek-berlin.de/dc/745605931.ocr.zip"/>
    <x v="1"/>
  </r>
  <r>
    <s v="The book of games; or, a history of juvenile sports, practised at a considerable academy near London ; Illustrated by twenty-four copper plates"/>
    <m/>
    <s v="Kinder- und Jugendbücher; Historische Drucke"/>
    <x v="130"/>
    <x v="0"/>
    <s v="PPN766740692"/>
    <s v="PPN548423180"/>
    <s v="http://resolver.staatsbibliothek-berlin.de/SBB0000F0E000000000"/>
    <x v="3"/>
    <x v="29"/>
    <s v="WegehauptDigital"/>
    <s v="London"/>
    <s v="empty"/>
    <x v="0"/>
  </r>
  <r>
    <s v="Récréations utiles ou collection de 30 petits exemples de dessin fort jolis, et très-faciles a copier a la plume ou au crayon ; pour l'amusement des enfans ; accompagnées de la description intéressante des animaux qui se trouvent dans chaque exemple"/>
    <m/>
    <s v="Kinder- und Jugendbücher"/>
    <x v="131"/>
    <x v="0"/>
    <s v="PPN769898262"/>
    <s v="PPN616814283"/>
    <s v="http://resolver.staatsbibliothek-berlin.de/SBB0001020B00000000"/>
    <x v="0"/>
    <x v="101"/>
    <s v="WegehauptDigital"/>
    <s v="Paris"/>
    <s v="empty"/>
    <x v="0"/>
  </r>
  <r>
    <s v="Räthselbuch"/>
    <s v="Pauer, Ludwig"/>
    <s v="Historische Drucke"/>
    <x v="132"/>
    <x v="0"/>
    <s v="PPN745136559"/>
    <s v="PPN278276253"/>
    <s v="http://resolver.staatsbibliothek-berlin.de/SBB0000D5D400000000"/>
    <x v="1"/>
    <x v="45"/>
    <s v="WegehauptDigital"/>
    <s v="Wien [u.a.]"/>
    <s v="https://content.staatsbibliothek-berlin.de/dc/745136559.ocr.zip"/>
    <x v="1"/>
  </r>
  <r>
    <s v="Grandpapa Pease's amusing addition"/>
    <m/>
    <s v="Kinder- und Jugendbücher"/>
    <x v="133"/>
    <x v="0"/>
    <s v="PPN746583060"/>
    <s v="PPN539330132"/>
    <s v="http://resolver.staatsbibliothek-berlin.de/SBB0000D93600000000"/>
    <x v="3"/>
    <x v="52"/>
    <s v="WegehauptDigital"/>
    <s v="Albany"/>
    <s v="https://content.staatsbibliothek-berlin.de/dc/746583060.ocr.zip"/>
    <x v="1"/>
  </r>
  <r>
    <s v="Naturgeschichte für die Jugend"/>
    <s v="Fleischmann, F.; Jerrer, Georg Ludwig"/>
    <s v="Kinder- und Jugendbücher; Historische Drucke"/>
    <x v="48"/>
    <x v="0"/>
    <s v="PPN769002528"/>
    <s v="PPN250249200"/>
    <s v="http://resolver.staatsbibliothek-berlin.de/SBB0000F7EB00000000"/>
    <x v="1"/>
    <x v="76"/>
    <s v="WegehauptDigital"/>
    <s v="Nürnberg"/>
    <s v="empty"/>
    <x v="0"/>
  </r>
  <r>
    <s v="Arte di costruire ogni sorta di oggetti in rilievo e in carta; per servire ad istruzione e passatempo della gioventu' d'amendue i sessi"/>
    <s v="Bécourt, R."/>
    <s v="Kinder- und Jugendbücher; Historische Drucke"/>
    <x v="134"/>
    <x v="0"/>
    <s v="PPN770508545"/>
    <s v="PPN731308050"/>
    <s v="http://resolver.staatsbibliothek-berlin.de/SBB000104EA00000000"/>
    <x v="4"/>
    <x v="28"/>
    <s v="WegehauptDigital"/>
    <s v="Firenze"/>
    <s v="empty"/>
    <x v="0"/>
  </r>
  <r>
    <s v="Der Denkschüler oder Anregungen für Kopf und Herz, durch die nothwendigsten Grundbegriffe von der Natur und dem Wesen des Menschen; Ein Lehr- und Lesebuch für den Haus-, Schul- und Selbstunterricht, zu Begründung einer geordneten Geistesbildung"/>
    <s v="Krug, Johann Friedrich Adolph"/>
    <s v="Kinder- und Jugendbücher; Historische Drucke"/>
    <x v="135"/>
    <x v="0"/>
    <s v="PPN770807194"/>
    <s v="PPN235184225"/>
    <s v="http://resolver.staatsbibliothek-berlin.de/SBB000106BF00000000"/>
    <x v="1"/>
    <x v="88"/>
    <s v="WegehauptDigital"/>
    <s v="Leipzig"/>
    <s v="empty"/>
    <x v="0"/>
  </r>
  <r>
    <s v="Anfangsgründe der Naturwissenschaft für die Jugend"/>
    <s v="Brand, Jacob"/>
    <s v="Kinder- und Jugendbücher; Historische Drucke"/>
    <x v="136"/>
    <x v="0"/>
    <s v="PPN76912254X"/>
    <s v="PPN151063672"/>
    <s v="http://resolver.staatsbibliothek-berlin.de/SBB0000F8B900000000"/>
    <x v="1"/>
    <x v="88"/>
    <s v="WegehauptDigital"/>
    <s v="Frankfurt a. M."/>
    <s v="empty"/>
    <x v="0"/>
  </r>
  <r>
    <s v="Gemälde des Nordens; dargestellt in: Jakob Heemskerks und Wilhelm Barenz nördlicher Entdeckungsreise, und den merkwürdigen Abenteuern vier Russischer Bootsmänner auf Spitzbergen"/>
    <s v="Heemskerk, Jakob; Barenz, Wilhelm; Campe, Joachim Heinrich"/>
    <s v="Kinder- und Jugendbücher; Historische Drucke"/>
    <x v="137"/>
    <x v="0"/>
    <s v="PPN770858392"/>
    <s v="PPN550324372"/>
    <s v="http://resolver.staatsbibliothek-berlin.de/SBB0001071100000000"/>
    <x v="1"/>
    <x v="88"/>
    <s v="WegehauptDigital"/>
    <s v="Leipzig"/>
    <s v="empty"/>
    <x v="0"/>
  </r>
  <r>
    <s v="Berufswahl; das technische Studium ; mit 16 Abb."/>
    <s v="Bauer, Heinrich"/>
    <s v="Kinder- und Jugendbücher; Historische Drucke"/>
    <x v="65"/>
    <x v="0"/>
    <s v="PPN744083605"/>
    <s v="PPN547167717"/>
    <s v="http://resolver.staatsbibliothek-berlin.de/SBB0000D54D00000000"/>
    <x v="1"/>
    <x v="30"/>
    <s v="WegehauptDigital"/>
    <s v="Stuttgart [u.a.]"/>
    <s v="https://content.staatsbibliothek-berlin.de/dc/744083605.ocr.zip"/>
    <x v="1"/>
  </r>
  <r>
    <s v="The book of sports for boys and girls; containing games, recreations, and amusements for the play room and play ground, at home or at school"/>
    <s v="Martin, William"/>
    <s v="Kinder- und Jugendbücher; Historische Drucke"/>
    <x v="138"/>
    <x v="0"/>
    <s v="PPN766725790"/>
    <s v="PPN566747456"/>
    <s v="http://resolver.staatsbibliothek-berlin.de/SBB0000F0B400000000"/>
    <x v="3"/>
    <x v="53"/>
    <s v="WegehauptDigital"/>
    <s v="London"/>
    <s v="https://content.staatsbibliothek-berlin.de/dc/766725790.ocr.zip"/>
    <x v="1"/>
  </r>
  <r>
    <s v="Neue Hand-Schatten; eine Reihe neuer und unterhaltender Schattenbilder mittelst der Hand darzustellen"/>
    <s v="Bursill, Henry"/>
    <s v="Kinder- und Jugendbücher"/>
    <x v="139"/>
    <x v="0"/>
    <s v="PPN770561829"/>
    <s v="PPN316371726"/>
    <s v="http://resolver.staatsbibliothek-berlin.de/SBB0001055600000000"/>
    <x v="1"/>
    <x v="16"/>
    <s v="WegehauptDigital"/>
    <s v="Berlin"/>
    <s v="https://content.staatsbibliothek-berlin.de/dc/770561829.ocr.zip"/>
    <x v="1"/>
  </r>
  <r>
    <s v="Les Métamorphoses d'une goutte d'eau; suivies des aventures d'une fourmi, des guèpes, de la goutte de rosée, etc."/>
    <s v="Bayard, Émile; Carraud, Zulma"/>
    <s v="Kinder- und Jugendbücher; Historische Drucke"/>
    <x v="7"/>
    <x v="0"/>
    <s v="PPN741708388"/>
    <s v="PPN550494111"/>
    <s v="http://resolver.staatsbibliothek-berlin.de/SBB0000D04E00000000"/>
    <x v="0"/>
    <x v="17"/>
    <s v="WegehauptDigital"/>
    <s v="Paris"/>
    <s v="https://content.staatsbibliothek-berlin.de/dc/741708388.ocr.zip"/>
    <x v="1"/>
  </r>
  <r>
    <s v="Hygea; Taschenbuch für Jünglinge und Jungfrauen"/>
    <s v="Korth, David"/>
    <s v="Kinder- und Jugendbücher; Historische Drucke"/>
    <x v="140"/>
    <x v="0"/>
    <s v="PPN750037903"/>
    <s v="PPN378764845"/>
    <s v="http://resolver.staatsbibliothek-berlin.de/SBB0000E1ED00000000"/>
    <x v="1"/>
    <x v="102"/>
    <s v="WegehauptDigital"/>
    <s v="Berlin"/>
    <s v="empty"/>
    <x v="0"/>
  </r>
  <r>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Hoffmann, Wilhelm Rudolf"/>
    <s v="Kinder- und Jugendbücher; Historische Drucke"/>
    <x v="141"/>
    <x v="0"/>
    <s v="PPN746241194"/>
    <s v="PPN559711247"/>
    <s v="http://resolver.staatsbibliothek-berlin.de/SBB0000D85C00000000"/>
    <x v="1"/>
    <x v="55"/>
    <s v="WegehauptDigital"/>
    <s v="Stuttgart; Leipzig"/>
    <s v="https://content.staatsbibliothek-berlin.de/dc/746241194.ocr.zip"/>
    <x v="1"/>
  </r>
  <r>
    <s v="Neues Spielbuch für Mädchen; eine Auswahl des schönsten Spiele, anregender und unterhaltender Beschäftigungen und Belustigungen im Freien und im Zimmer"/>
    <s v="Wendling, Paul; Gayette-Georgens, Jeanne Marie"/>
    <s v="Kinder- und Jugendbücher"/>
    <x v="142"/>
    <x v="0"/>
    <s v="PPN745165591"/>
    <s v="PPN369484258"/>
    <s v="http://resolver.staatsbibliothek-berlin.de/SBB0000D61E00000000"/>
    <x v="1"/>
    <x v="45"/>
    <s v="WegehauptDigital"/>
    <s v="Berlin"/>
    <s v="https://content.staatsbibliothek-berlin.de/dc/745165591.ocr.zip"/>
    <x v="1"/>
  </r>
  <r>
    <s v="Ménagerie à l'amusement et à l'instruction de la jeunesse; par L. F. Jauffret; avec une succiucte zoologie, en trois langues"/>
    <s v="Jauffret, Louis-François"/>
    <s v="Kinder- und Jugendbücher; Historische Drucke"/>
    <x v="143"/>
    <x v="0"/>
    <s v="PPN756343054"/>
    <s v="PPN560029284"/>
    <s v="http://resolver.staatsbibliothek-berlin.de/SBB0000EA4C00000000"/>
    <x v="5"/>
    <x v="29"/>
    <s v="WegehauptDigital"/>
    <s v="Amsterdam"/>
    <s v="empty"/>
    <x v="0"/>
  </r>
  <r>
    <s v="Abrégé de toutes les sciences, à l'usage des enfans; refondu, beaucoup augment́e &amp; corrigé dans toutes ses parties, afin de le rendre propre à l'usage des écoles des pays catholiques ;"/>
    <m/>
    <s v="Kinder- und Jugendbücher; Historische Drucke"/>
    <x v="144"/>
    <x v="0"/>
    <s v="PPN76853478X"/>
    <s v="PPN538962305"/>
    <s v="http://resolver.staatsbibliothek-berlin.de/SBB0000F6A700000000"/>
    <x v="0"/>
    <x v="103"/>
    <s v="WegehauptDigital"/>
    <s v="Bruxelles"/>
    <s v="empty"/>
    <x v="0"/>
  </r>
  <r>
    <s v="Naturlehre für die Jugend"/>
    <s v="Hohenthal, Peter von; Ebert, Johann Jacob"/>
    <s v="Kinder- und Jugendbücher; Historische Drucke; VD18 digital"/>
    <x v="145"/>
    <x v="1"/>
    <s v="PPN751529257"/>
    <s v="PPN235739669"/>
    <s v="http://resolver.staatsbibliothek-berlin.de/SBB0000E5BF00020000"/>
    <x v="1"/>
    <x v="103"/>
    <s v="WegehauptDigital; VD18 digital"/>
    <s v="Leipzig"/>
    <s v="empty"/>
    <x v="0"/>
  </r>
  <r>
    <s v="Naturlehre für die Jugend"/>
    <s v="Ebert, Johann Jacob"/>
    <s v="Kinder- und Jugendbücher; Historische Drucke; VD18 digital"/>
    <x v="145"/>
    <x v="1"/>
    <s v="PPN751529990"/>
    <s v="PPN235739847"/>
    <s v="http://resolver.staatsbibliothek-berlin.de/SBB0000E5BF00030000"/>
    <x v="1"/>
    <x v="104"/>
    <s v="WegehauptDigital; VD18 digital"/>
    <s v="Leipzig"/>
    <s v="empty"/>
    <x v="0"/>
  </r>
  <r>
    <s v="Naturlehre für die Jugend"/>
    <s v="Globig, Hans Gotthelf von; Ebert, Johann Jacob"/>
    <s v="Kinder- und Jugendbücher; Historische Drucke; VD18 digital"/>
    <x v="145"/>
    <x v="1"/>
    <s v="PPN751528587"/>
    <s v="PPN23573943X"/>
    <s v="http://resolver.staatsbibliothek-berlin.de/SBB0000E5BF00010000"/>
    <x v="1"/>
    <x v="82"/>
    <s v="WegehauptDigital; VD18 digital"/>
    <s v="Leipzig"/>
    <s v="empty"/>
    <x v="0"/>
  </r>
  <r>
    <s v="Gallerie der Menschen nach alphabetischer Ordnung; Ein Bilderbuch für die Jugend zur Erweiterung ihrer Kenntnisse und Befriedigung ihrer Wißbegierde ; mit 36. illum. Kupfern"/>
    <s v="Albrecht, Erdmann Hannibal"/>
    <s v="Historische Drucke; Kinder- und Jugendbücher; VD18 digital"/>
    <x v="102"/>
    <x v="0"/>
    <s v="PPN82208029X"/>
    <s v="PPN54158328X"/>
    <s v="http://resolver.staatsbibliothek-berlin.de/SBB0001995B00000000"/>
    <x v="1"/>
    <x v="105"/>
    <s v="VD18 digital; WegehauptDigital"/>
    <s v="Leipzig"/>
    <s v="empty"/>
    <x v="0"/>
  </r>
  <r>
    <s v="Guatimozin über die Welt, die Erde und den Menschen; Kosmologisches Lehrbuch zum Unterricht seines Sohnes"/>
    <s v="Rittner, Heinrich; Bode, Johann Elert"/>
    <s v="Kinder- und Jugendbücher; Historische Drucke"/>
    <x v="146"/>
    <x v="0"/>
    <s v="PPN750595108"/>
    <s v="PPN151671052"/>
    <s v="http://resolver.staatsbibliothek-berlin.de/SBB0000E32200000000"/>
    <x v="1"/>
    <x v="64"/>
    <s v="WegehauptDigital"/>
    <s v="Berlin; Philadelphia"/>
    <s v="empty"/>
    <x v="0"/>
  </r>
  <r>
    <s v="Schmetterlings-Cabinet für Kinder, oder kurze Beschreibung der europäischen Schmetterlinge"/>
    <s v="Vogel, Christian Friedrich"/>
    <s v="Kinder- und Jugendbücher; Historische Drucke"/>
    <x v="83"/>
    <x v="1"/>
    <s v="PPN769505155"/>
    <s v="PPN574144943"/>
    <s v="http://resolver.staatsbibliothek-berlin.de/SBB0000F95100080000"/>
    <x v="1"/>
    <x v="81"/>
    <s v="WegehauptDigital"/>
    <s v="Leipzig"/>
    <s v="empty"/>
    <x v="0"/>
  </r>
  <r>
    <s v="Contenant ce qui regarde les animaux"/>
    <s v="Robert, P. P.; Sibelius, G.; Yver, P.; Coster, D.; Pluche, Noël Antoine"/>
    <s v="Kinder- und Jugendbücher; Historische Drucke"/>
    <x v="85"/>
    <x v="1"/>
    <s v="PPN751532703"/>
    <s v="PPN585258538"/>
    <s v="http://resolver.staatsbibliothek-berlin.de/SBB0000E5C000010000"/>
    <x v="0"/>
    <x v="106"/>
    <s v="WegehauptDigital"/>
    <s v="La Haye"/>
    <s v="empty"/>
    <x v="0"/>
  </r>
  <r>
    <s v="Théatre De L'Enfance"/>
    <s v="Berquin, Arnaud"/>
    <s v="Kinder- und Jugendbücher; Historische Drucke"/>
    <x v="95"/>
    <x v="1"/>
    <s v="PPN751098442"/>
    <s v="PPN14723493X"/>
    <s v="http://resolver.staatsbibliothek-berlin.de/SBB0000E45900000000"/>
    <x v="0"/>
    <x v="43"/>
    <s v="WegehauptDigital"/>
    <s v="Leipsic"/>
    <s v="empty"/>
    <x v="0"/>
  </r>
  <r>
    <s v="Enthaltend Finnland, Lappland, Schweden, Dänemark, Norwegen, die Inseln Färöer und Island; mit acht illuminierten Kupfertafeln"/>
    <s v="Schäffer, Daniel F."/>
    <s v="Kinder- und Jugendbücher"/>
    <x v="147"/>
    <x v="1"/>
    <s v="PPN781276853"/>
    <s v="PPN032135572"/>
    <s v="http://resolver.staatsbibliothek-berlin.de/SBB0001554600060000"/>
    <x v="1"/>
    <x v="102"/>
    <s v="WegehauptDigital"/>
    <s v="Berlin"/>
    <s v="empty"/>
    <x v="0"/>
  </r>
  <r>
    <s v="Reise von Nantes nach den Antillen, und dann nach Schottland, England und der Insel Walcheren, mit besonderer Hinsicht auf den Charakter und die Lebensart der Seeleute"/>
    <s v="Richter, Theodor Friedrich Maximilian"/>
    <s v="Kinder- und Jugendbücher"/>
    <x v="77"/>
    <x v="1"/>
    <s v="PPN781337054"/>
    <s v="PPN21152669X"/>
    <s v="http://resolver.staatsbibliothek-berlin.de/SBB0001556300050000"/>
    <x v="1"/>
    <x v="74"/>
    <s v="WegehauptDigital"/>
    <s v="Dresden [u.a.]"/>
    <s v="empty"/>
    <x v="0"/>
  </r>
  <r>
    <s v="Unsere wichtigeren Giftgewächse"/>
    <s v="Ahles, Wilhelm"/>
    <s v="Kinder- und Jugendbücher; Historische Drucke"/>
    <x v="45"/>
    <x v="1"/>
    <s v="PPN743875419"/>
    <s v="PPN282052097"/>
    <s v="http://resolver.staatsbibliothek-berlin.de/SBB0000D36400020000"/>
    <x v="1"/>
    <x v="107"/>
    <s v="WegehauptDigital"/>
    <s v="Eßlingen"/>
    <s v="https://content.staatsbibliothek-berlin.de/dc/743875419.ocr.zip"/>
    <x v="1"/>
  </r>
  <r>
    <s v="Biographieen aus der Naturkunde, in ästhetischer Form und religiösem Sinne"/>
    <s v="Grube, A. W."/>
    <s v="Kinder- und Jugendbücher"/>
    <x v="94"/>
    <x v="1"/>
    <s v="PPN746858078"/>
    <s v="PPN559935390"/>
    <s v="http://resolver.staatsbibliothek-berlin.de/SBB0000D37600020000"/>
    <x v="1"/>
    <x v="80"/>
    <s v="WegehauptDigital"/>
    <s v="Stuttgart"/>
    <s v="https://content.staatsbibliothek-berlin.de/dc/746858078.ocr.zip"/>
    <x v="1"/>
  </r>
  <r>
    <s v="Physikalischer Kinderfreund"/>
    <s v="Vieth, Gerhard Ulrich Anton"/>
    <s v="Kinder- und Jugendbücher; Historische Drucke"/>
    <x v="78"/>
    <x v="1"/>
    <s v="PPN751114723"/>
    <s v="PPN267672101"/>
    <s v="http://resolver.staatsbibliothek-berlin.de/SBB0000E47F00000000"/>
    <x v="1"/>
    <x v="27"/>
    <s v="WegehauptDigital"/>
    <s v="Leipzig"/>
    <s v="empty"/>
    <x v="0"/>
  </r>
  <r>
    <s v="Reisen in dem Mittelmeere und in einigen der angränzenden Länder ; Theil 3"/>
    <s v="Richter, Theodor Friedrich Maximilian"/>
    <s v="Kinder- und Jugendbücher"/>
    <x v="77"/>
    <x v="1"/>
    <s v="PPN78160673X"/>
    <s v="PPN246368047"/>
    <s v="http://resolver.staatsbibliothek-berlin.de/SBB000155EB00080000"/>
    <x v="1"/>
    <x v="108"/>
    <s v="WegehauptDigital"/>
    <s v="Dresden"/>
    <s v="empty"/>
    <x v="0"/>
  </r>
  <r>
    <s v="Contenant ce qui regarde le dehors &amp; l'intérieur de la terre"/>
    <s v="Pluche, Noël Antoine"/>
    <s v="Kinder- und Jugendbücher; Historische Drucke"/>
    <x v="85"/>
    <x v="1"/>
    <s v="PPN751744042"/>
    <s v="PPN585258899"/>
    <s v="http://resolver.staatsbibliothek-berlin.de/SBB0000E5C000060000"/>
    <x v="0"/>
    <x v="109"/>
    <s v="WegehauptDigital"/>
    <s v="La Haye"/>
    <s v="empty"/>
    <x v="0"/>
  </r>
  <r>
    <s v="Neues Bilder-Allerley, aus dem Gebiete des Guten, Wahren, Nützlichen, Schönen und Unterhaltenden"/>
    <s v="Schreiber, J. C."/>
    <s v="Kinder- und Jugendbücher; Historische Drucke"/>
    <x v="97"/>
    <x v="1"/>
    <s v="PPN766446980"/>
    <s v="PPN574280200"/>
    <s v="http://resolver.staatsbibliothek-berlin.de/SBB0000EF8000020000"/>
    <x v="1"/>
    <x v="29"/>
    <s v="WegehauptDigital"/>
    <s v="Leipzig"/>
    <s v="empty"/>
    <x v="0"/>
  </r>
  <r>
    <s v="Conversations-Lexicon für die Jugend"/>
    <m/>
    <s v="Kinder- und Jugendbücher; Historische Drucke"/>
    <x v="72"/>
    <x v="1"/>
    <s v="PPN766565998"/>
    <s v="PPN562018107"/>
    <s v="http://resolver.staatsbibliothek-berlin.de/SBB0000EF8800030000"/>
    <x v="1"/>
    <x v="110"/>
    <s v="WegehauptDigital"/>
    <s v="Meissen"/>
    <s v="empty"/>
    <x v="0"/>
  </r>
  <r>
    <s v="Reisen und Abentheuer Rolando's und seiner Gefährten"/>
    <s v="Jauffret, ..."/>
    <s v="Kinder- und Jugendbücher"/>
    <x v="89"/>
    <x v="1"/>
    <s v="PPN770972586"/>
    <s v="PPN560145543"/>
    <s v="http://resolver.staatsbibliothek-berlin.de/SBB00010A2B00020000"/>
    <x v="1"/>
    <x v="64"/>
    <s v="WegehauptDigital"/>
    <s v="Weimar"/>
    <s v="empty"/>
    <x v="0"/>
  </r>
  <r>
    <s v="Contenant ce qui regarde l'homme considéré en lui-même"/>
    <s v="Canot, Pierre Charles; LeBas, Jacques-Philippe; Pluche, Noël Antoin"/>
    <s v="Kinder- und Jugendbücher; Historische Drucke"/>
    <x v="86"/>
    <x v="1"/>
    <s v="PPN756671329"/>
    <s v="PPN519944089"/>
    <s v="http://resolver.staatsbibliothek-berlin.de/SBB0000EB9B00010000"/>
    <x v="0"/>
    <x v="71"/>
    <s v="WegehauptDigital"/>
    <s v="Paris"/>
    <s v="empty"/>
    <x v="0"/>
  </r>
  <r>
    <s v="Tagebuch meiner Seereise von Emden nach Archangel und von da nach Hamburg; mit besonderer Hinsicht auf den Charakter und die Lebensart der Seeleute"/>
    <s v="Richter, Theodor Friedrich Maximilian"/>
    <s v="Kinder- und Jugendbücher"/>
    <x v="77"/>
    <x v="1"/>
    <s v="PPN781289785"/>
    <s v="PPN211526266"/>
    <s v="http://resolver.staatsbibliothek-berlin.de/SBB0001556300010000"/>
    <x v="1"/>
    <x v="74"/>
    <s v="WegehauptDigital"/>
    <s v="Dresden [u.a.]"/>
    <s v="empty"/>
    <x v="0"/>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x v="9"/>
    <x v="1"/>
    <s v="PPN745171761"/>
    <s v="PPN369019571"/>
    <s v="http://resolver.staatsbibliothek-berlin.de/SBB0000D62500010000"/>
    <x v="1"/>
    <x v="3"/>
    <s v="WegehauptDigital"/>
    <s v="Berlin; Leipzig"/>
    <s v="https://content.staatsbibliothek-berlin.de/dc/745171761.ocr.zip"/>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x v="74"/>
    <x v="1"/>
    <s v="PPN746604998"/>
    <s v="PPN23770658X"/>
    <s v="http://resolver.staatsbibliothek-berlin.de/SBB0000D8D300070000"/>
    <x v="1"/>
    <x v="101"/>
    <s v="WegehauptDigital"/>
    <s v="Frankfurt am Mayn"/>
    <s v="empty"/>
    <x v="0"/>
  </r>
  <r>
    <s v="Contenant ce qui regarde le dehors &amp; l'intérieur de la terre"/>
    <s v="Yver, P.; Pluche, Noël Antoine"/>
    <s v="Kinder- und Jugendbücher; Historische Drucke"/>
    <x v="85"/>
    <x v="1"/>
    <s v="PPN751538957"/>
    <s v="PPN585259062"/>
    <s v="http://resolver.staatsbibliothek-berlin.de/SBB0000E5C000030000"/>
    <x v="0"/>
    <x v="109"/>
    <s v="WegehauptDigital"/>
    <s v="La Haye"/>
    <s v="empty"/>
    <x v="0"/>
  </r>
  <r>
    <s v="Rinaldo's Reisen durch Deutschland"/>
    <s v="Poratzky, Leopold; Meynier, Johann Heinrich"/>
    <s v="Kinder- und Jugendbücher; Historische Drucke"/>
    <x v="41"/>
    <x v="1"/>
    <s v="PPN771011784"/>
    <s v="PPN244973687"/>
    <s v="http://resolver.staatsbibliothek-berlin.de/SBB00010A5800020000"/>
    <x v="1"/>
    <x v="76"/>
    <s v="WegehauptDigital"/>
    <s v="Leipzig"/>
    <s v="empty"/>
    <x v="0"/>
  </r>
  <r>
    <s v="Tempel der Natur und Kunst"/>
    <s v="Hirschmann, C. A."/>
    <s v="Kinder- und Jugendbücher"/>
    <x v="75"/>
    <x v="1"/>
    <s v="PPN781889022"/>
    <s v="PPN307027228"/>
    <s v="http://resolver.staatsbibliothek-berlin.de/SBB0001568700020000"/>
    <x v="1"/>
    <x v="27"/>
    <s v="WegehauptDigital"/>
    <s v="Leipzig"/>
    <s v="empty"/>
    <x v="0"/>
  </r>
  <r>
    <s v="Tagebuch meiner Seereise von Emden nach Archangel, und von da zurück nach Hamburg; mit besonderer Hinsicht auf den Charakter und die Lebensart der Seeleute"/>
    <s v="Richter, Theodor Friedrich Maximilian"/>
    <s v="Kinder- und Jugendbücher"/>
    <x v="77"/>
    <x v="1"/>
    <s v="PPN781545447"/>
    <s v="PPN363273042"/>
    <s v="http://resolver.staatsbibliothek-berlin.de/SBB000155EB00010000"/>
    <x v="1"/>
    <x v="62"/>
    <s v="WegehauptDigital"/>
    <s v="Dresden"/>
    <s v="empty"/>
    <x v="0"/>
  </r>
  <r>
    <s v="Schmetterlings-Cabinet für Kinder, oder kurze Beschreibung der europäischen Schmetterlinge"/>
    <s v="Vogel, Christian Friedrich"/>
    <s v="Kinder- und Jugendbücher; Historische Drucke"/>
    <x v="83"/>
    <x v="1"/>
    <s v="PPN76950583X"/>
    <s v="PPN574144951"/>
    <s v="http://resolver.staatsbibliothek-berlin.de/SBB0000F95100090000"/>
    <x v="1"/>
    <x v="81"/>
    <s v="WegehauptDigital"/>
    <s v="Leipzig"/>
    <s v="empty"/>
    <x v="0"/>
  </r>
  <r>
    <s v="Schmetterlings-Cabinet für Kinder, oder kurze Beschreibung der europäischen Schmetterlinge"/>
    <s v="Vogel, Christian Friedrich"/>
    <s v="Kinder- und Jugendbücher; Historische Drucke"/>
    <x v="83"/>
    <x v="1"/>
    <s v="PPN769502415"/>
    <s v="PPN574144919"/>
    <s v="http://resolver.staatsbibliothek-berlin.de/SBB0000F95100060000"/>
    <x v="1"/>
    <x v="79"/>
    <s v="WegehauptDigital"/>
    <s v="Leipzig"/>
    <s v="empty"/>
    <x v="0"/>
  </r>
  <r>
    <s v="Orbis pictus"/>
    <s v="Lauckhard, Carl F."/>
    <s v="Kinder- und Jugendbücher; Historische Drucke"/>
    <x v="90"/>
    <x v="1"/>
    <s v="PPN767123328"/>
    <s v="PPN620969660"/>
    <s v="http://resolver.staatsbibliothek-berlin.de/SBB0000D82E00020000"/>
    <x v="1"/>
    <x v="16"/>
    <s v="WegehauptDigital"/>
    <s v="Leipzig"/>
    <s v="https://content.staatsbibliothek-berlin.de/dc/767123328.ocr.zip"/>
    <x v="1"/>
  </r>
  <r>
    <s v="Reisen in dem Mittelmeere und in einigen der angränzenden Länder ; Theil 2"/>
    <s v="Richter, Theodor Friedrich Maximilian"/>
    <s v="Kinder- und Jugendbücher"/>
    <x v="77"/>
    <x v="1"/>
    <s v="PPN781550246"/>
    <s v="PPN246367792"/>
    <s v="http://resolver.staatsbibliothek-berlin.de/SBB000155EB00070000"/>
    <x v="1"/>
    <x v="42"/>
    <s v="WegehauptDigital"/>
    <s v="Dresden"/>
    <s v="empty"/>
    <x v="0"/>
  </r>
  <r>
    <s v="Contenant ce qui regarde les animaux &amp; les plantes"/>
    <s v="Pluche, Noël Antoine"/>
    <s v="Kinder- und Jugendbücher; Historische Drucke"/>
    <x v="85"/>
    <x v="1"/>
    <s v="PPN751735329"/>
    <s v="PPN585258392"/>
    <s v="http://resolver.staatsbibliothek-berlin.de/SBB0000E5C000040000"/>
    <x v="0"/>
    <x v="106"/>
    <s v="WegehauptDigital"/>
    <s v="La Haye"/>
    <s v="empty"/>
    <x v="0"/>
  </r>
  <r>
    <s v="Naturgeschichte für die deutsche Jugend"/>
    <s v="Hochstetter, Christian Ferdinand; Gebauer, Christian August"/>
    <s v="Kinder- und Jugendbücher; Historische Drucke"/>
    <x v="76"/>
    <x v="1"/>
    <s v="PPN769088996"/>
    <s v="PPN557898536"/>
    <s v="http://resolver.staatsbibliothek-berlin.de/SBB0000F85900020000"/>
    <x v="1"/>
    <x v="63"/>
    <s v="WegehauptDigital"/>
    <s v="Stuttgart"/>
    <s v="empty"/>
    <x v="0"/>
  </r>
  <r>
    <s v="Das europäische Rußland; mit acht illuminirten Kupfertafeln"/>
    <s v="Schäffer, DanielF."/>
    <s v="Kinder- und Jugendbücher"/>
    <x v="5"/>
    <x v="1"/>
    <s v="PPN781274397"/>
    <s v="PPN032135564"/>
    <s v="http://resolver.staatsbibliothek-berlin.de/SBB0001554600050000"/>
    <x v="1"/>
    <x v="41"/>
    <s v="WegehauptDigital"/>
    <s v="Berlin"/>
    <s v="empty"/>
    <x v="0"/>
  </r>
  <r>
    <s v="Das Basedowische Elementarwerk"/>
    <s v="Basedow, Johann Bernhard"/>
    <s v="Kinder- und Jugendbücher; Historische Drucke"/>
    <x v="98"/>
    <x v="1"/>
    <s v="PPN757638910"/>
    <s v="PPN374422389"/>
    <s v="http://resolver.staatsbibliothek-berlin.de/SBB0000EDC200020000"/>
    <x v="1"/>
    <x v="82"/>
    <s v="WegehauptDigital"/>
    <s v="Leipzig"/>
    <s v="empty"/>
    <x v="0"/>
  </r>
  <r>
    <s v="Conversations-Lexicon für die Jugend"/>
    <m/>
    <s v="Kinder- und Jugendbücher; Historische Drucke"/>
    <x v="72"/>
    <x v="1"/>
    <s v="PPN76644886X"/>
    <s v="PPN562017828"/>
    <s v="http://resolver.staatsbibliothek-berlin.de/SBB0000EF8800010000"/>
    <x v="1"/>
    <x v="25"/>
    <s v="WegehauptDigital"/>
    <s v="Meißen"/>
    <s v="empty"/>
    <x v="0"/>
  </r>
  <r>
    <s v="Reise von Nantes nach den Antillen und von da nach Schottland, England und der Insel Walcheren; mit besonderer Hinsicht auf den Charakter und die Lebensart der Seeleute"/>
    <s v="Richter, Theodor Friedrich Maximilian"/>
    <s v="Kinder- und Jugendbücher"/>
    <x v="77"/>
    <x v="1"/>
    <s v="PPN781547946"/>
    <s v="PPN246354976"/>
    <s v="http://resolver.staatsbibliothek-berlin.de/SBB000155EB00040000"/>
    <x v="1"/>
    <x v="79"/>
    <s v="WegehauptDigital"/>
    <s v="Dresden"/>
    <s v="empty"/>
    <x v="0"/>
  </r>
  <r>
    <s v="Schmetterlings-Cabinet für Kinder, oder kurze Beschreibung der europäischen Schmetterlinge"/>
    <s v="Vogel, Christian Friedrich"/>
    <s v="Kinder- und Jugendbücher; Historische Drucke"/>
    <x v="83"/>
    <x v="1"/>
    <s v="PPN769496970"/>
    <s v="PPN574144897"/>
    <s v="http://resolver.staatsbibliothek-berlin.de/SBB0000F95100050000"/>
    <x v="1"/>
    <x v="8"/>
    <s v="WegehauptDigital"/>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x v="74"/>
    <x v="1"/>
    <s v="PPN746602642"/>
    <s v="PPN237706458"/>
    <s v="http://resolver.staatsbibliothek-berlin.de/SBB0000D8D300060000"/>
    <x v="1"/>
    <x v="111"/>
    <s v="WegehauptDigital"/>
    <s v="Frankfurt am Mayn"/>
    <s v="empty"/>
    <x v="0"/>
  </r>
  <r>
    <s v="Oeuvres Complettes De M. Berquin ..."/>
    <s v="Berquin, Arnaud"/>
    <s v="Kinder- und Jugendbücher; Historische Drucke"/>
    <x v="95"/>
    <x v="1"/>
    <s v="PPN751100404"/>
    <s v="PPN524279756"/>
    <s v="http://resolver.staatsbibliothek-berlin.de/SBB0000E42600010000"/>
    <x v="0"/>
    <x v="72"/>
    <s v="WegehauptDigital"/>
    <s v="Leipsic"/>
    <s v="empty"/>
    <x v="0"/>
  </r>
  <r>
    <s v="Der technologische Jugendfreund oder Unterhaltende Wanderungen in die Werkstätte der Künstler und Handwerker, zur nöthigen Kenntniß derselben"/>
    <s v="Blasche, Bernhard Heinrich"/>
    <s v="Kinder- und Jugendbücher"/>
    <x v="74"/>
    <x v="1"/>
    <s v="PPN770198740"/>
    <s v="PPN282158014"/>
    <s v="http://resolver.staatsbibliothek-berlin.de/SBB0001038200030000"/>
    <x v="1"/>
    <x v="41"/>
    <s v="WegehauptDigital"/>
    <s v="Frankfurt am Mayn"/>
    <s v="empty"/>
    <x v="0"/>
  </r>
  <r>
    <s v="Conversations-Lexicon für die Jugend"/>
    <m/>
    <s v="Kinder- und Jugendbücher; Historische Drucke"/>
    <x v="148"/>
    <x v="1"/>
    <s v="PPN766566676"/>
    <s v="PPN766566439"/>
    <s v="http://resolver.staatsbibliothek-berlin.de/SBB0000EF8800040000"/>
    <x v="1"/>
    <x v="21"/>
    <s v="WegehauptDigital"/>
    <s v="Meissen; Leipzig"/>
    <s v="empty"/>
    <x v="0"/>
  </r>
  <r>
    <s v="Der meteorologische Jugendfreund oder faßliche und unterhaltende Darstellung der Lehre von den Lufterscheinungen und der Witterung; mit fünf Kupfertafeln"/>
    <s v="Poppe, Johann Heinrich Moritz"/>
    <s v="Kinder- und Jugendbücher; Historische Drucke"/>
    <x v="74"/>
    <x v="1"/>
    <s v="PPN746347235"/>
    <s v="PPN237706954"/>
    <s v="http://resolver.staatsbibliothek-berlin.de/SBB0000D8D300030000"/>
    <x v="1"/>
    <x v="78"/>
    <s v="WegehauptDigital"/>
    <s v="Frankfurt am Main"/>
    <s v="empty"/>
    <x v="0"/>
  </r>
  <r>
    <s v="Reise von Hamburg nach Bordeaux und über Saint Louis nach Isle de France, mit besonderer Hinsicht auf den Charakter und die Lebensart der Seeleute"/>
    <s v="Richter, Theodor Friedrich Maximilian"/>
    <s v="Kinder- und Jugendbücher"/>
    <x v="77"/>
    <x v="1"/>
    <s v="PPN781292131"/>
    <s v="PPN211526592"/>
    <s v="http://resolver.staatsbibliothek-berlin.de/SBB0001556300040000"/>
    <x v="1"/>
    <x v="74"/>
    <s v="WegehauptDigital"/>
    <s v="Dresden [u.a.]"/>
    <s v="empty"/>
    <x v="0"/>
  </r>
  <r>
    <s v="Reise von Messina nach Livorno, Genua, Savona, Catania, Neapel, Palermo und den ionischen Inseln, und über Malta und Triest nach Sachsen; mit besonderer Hinsicht auf den Charakter und die Lebensart der Seeleute"/>
    <s v="Richter, Theodor Friedrich Maximilian"/>
    <s v="Kinder- und Jugendbücher"/>
    <x v="77"/>
    <x v="1"/>
    <s v="PPN781345545"/>
    <s v="PPN211527386"/>
    <s v="http://resolver.staatsbibliothek-berlin.de/SBB00015563000B0000"/>
    <x v="1"/>
    <x v="74"/>
    <s v="WegehauptDigital"/>
    <s v="Dresden [u.a.]"/>
    <s v="empty"/>
    <x v="0"/>
  </r>
  <r>
    <s v="Nouveau Buffon de la jeunesse, ou précis élémentaire de l'histoire naturelle"/>
    <s v="Delignon, Jean-Louis; Buffon, Georges Louis Le Clerc"/>
    <s v="Kinder- und Jugendbücher; Historische Drucke"/>
    <x v="100"/>
    <x v="1"/>
    <s v="PPN751397202"/>
    <s v="PPN550414177"/>
    <s v="http://resolver.staatsbibliothek-berlin.de/SBB0000E56600020000"/>
    <x v="0"/>
    <x v="64"/>
    <s v="WegehauptDigital"/>
    <s v="Paris"/>
    <s v="empty"/>
    <x v="0"/>
  </r>
  <r>
    <s v="Neuer Jugendfreund, oder Ernst und Scherz in lehrreichen Gesprächen, Erzählungen, Anecdoten, Briefen usf. für die gebildete und erwachsene Jugend und ihre Freunde"/>
    <s v="Heyse, Johann Christian August"/>
    <s v="Kinder- und Jugendbücher"/>
    <x v="20"/>
    <x v="1"/>
    <s v="PPN770075118"/>
    <s v="PPN269681213"/>
    <s v="http://resolver.staatsbibliothek-berlin.de/SBB000102A100010000"/>
    <x v="1"/>
    <x v="64"/>
    <s v="WegehauptDigital"/>
    <s v="Hamburg"/>
    <s v="empty"/>
    <x v="0"/>
  </r>
  <r>
    <s v="Contenant ce qui regarde le dehors &amp; l'intérieur de la terre"/>
    <s v="Yver, P.; Pluche, Noël Antoine"/>
    <s v="Kinder- und Jugendbücher; Historische Drucke"/>
    <x v="85"/>
    <x v="1"/>
    <s v="PPN751533432"/>
    <s v="PPN585258848"/>
    <s v="http://resolver.staatsbibliothek-berlin.de/SBB0000E5C000020000"/>
    <x v="0"/>
    <x v="87"/>
    <s v="WegehauptDigital"/>
    <s v="A La Haye"/>
    <s v="empty"/>
    <x v="0"/>
  </r>
  <r>
    <s v="Reisen der Engländer zur Entdeckung einer nordwestlichen Durchfahrt aus dem nördlichen Polarmeere nach dem Stillen Ocean; für die Jugend bearbeitet; mit Stahlstichen"/>
    <s v="Kell, Julius"/>
    <s v="Kinder- und Jugendbücher"/>
    <x v="92"/>
    <x v="1"/>
    <s v="PPN781829666"/>
    <s v="PPN557550416"/>
    <s v="http://resolver.staatsbibliothek-berlin.de/SBB0001566B00030000"/>
    <x v="1"/>
    <x v="112"/>
    <s v="WegehauptDigital"/>
    <s v="Leipzig"/>
    <s v="https://content.staatsbibliothek-berlin.de/dc/781829666.ocr.zip"/>
    <x v="1"/>
  </r>
  <r>
    <s v="Reisen und Abentheuer Rolando's und seiner Gefährten"/>
    <s v="Jauffret, ..."/>
    <s v="Kinder- und Jugendbücher"/>
    <x v="89"/>
    <x v="1"/>
    <s v="PPN770973779"/>
    <s v="PPN501627162"/>
    <s v="http://resolver.staatsbibliothek-berlin.de/SBB00010A2B00030000"/>
    <x v="1"/>
    <x v="12"/>
    <s v="WegehauptDigital"/>
    <s v="Weimar"/>
    <s v="empty"/>
    <x v="0"/>
  </r>
  <r>
    <s v="Tempel der Natur und Kunst"/>
    <s v="Hirschmann, C. A."/>
    <s v="Kinder- und Jugendbücher"/>
    <x v="75"/>
    <x v="1"/>
    <s v="PPN781891868"/>
    <s v="PPN563043423"/>
    <s v="http://resolver.staatsbibliothek-berlin.de/SBB0001568700030000"/>
    <x v="1"/>
    <x v="43"/>
    <s v="WegehauptDigital"/>
    <s v="Leipzig"/>
    <s v="empty"/>
    <x v="0"/>
  </r>
  <r>
    <s v="Nouveau Buffon de la jeunesse, ou précis élémentaire de l'histoire naturelle"/>
    <s v="Delignon, Jean-Louis; Buffon, Georges Louis Le Clerc"/>
    <s v="Kinder- und Jugendbücher; Historische Drucke"/>
    <x v="100"/>
    <x v="1"/>
    <s v="PPN751396427"/>
    <s v="PPN550412050"/>
    <s v="http://resolver.staatsbibliothek-berlin.de/SBB0000E56600010000"/>
    <x v="0"/>
    <x v="64"/>
    <s v="WegehauptDigital"/>
    <s v="Paris"/>
    <s v="empty"/>
    <x v="0"/>
  </r>
  <r>
    <s v="Großbritanien und Ireland; mit sieben illuminirten und einer schwarzen Kupfertafel"/>
    <s v="Schäffer, Daniel F."/>
    <s v="Kinder- und Jugendbücher"/>
    <x v="149"/>
    <x v="1"/>
    <s v="PPN781280869"/>
    <s v="PPN032135580"/>
    <s v="http://resolver.staatsbibliothek-berlin.de/SBB0001554600070000"/>
    <x v="1"/>
    <x v="14"/>
    <s v="WegehauptDigital"/>
    <s v="Berlin; Frankfurt an d. Oder"/>
    <s v="empty"/>
    <x v="0"/>
  </r>
  <r>
    <s v="Afrique"/>
    <s v="Mazure, Adolphe"/>
    <s v="Kinder- und Jugendbücher"/>
    <x v="150"/>
    <x v="1"/>
    <s v="PPN771003544"/>
    <s v="PPN571723063"/>
    <s v="http://resolver.staatsbibliothek-berlin.de/SBB00010A4F00010000"/>
    <x v="0"/>
    <x v="113"/>
    <s v="WegehauptDigital"/>
    <s v="Paris"/>
    <s v="empty"/>
    <x v="0"/>
  </r>
  <r>
    <s v="Reise von Hamburg nach Bordeaux, und über Saint Louis nach Isle de France; mit besonderer Hinsicht auf den Charakter und die Lebensart der Seeleute"/>
    <s v="Richter, Theodor Friedrich Maximilian"/>
    <s v="Kinder- und Jugendbücher"/>
    <x v="77"/>
    <x v="1"/>
    <s v="PPN78154727X"/>
    <s v="PPN246354895"/>
    <s v="http://resolver.staatsbibliothek-berlin.de/SBB000155EB00030000"/>
    <x v="1"/>
    <x v="8"/>
    <s v="WegehauptDigital"/>
    <s v="Dresden"/>
    <s v="empty"/>
    <x v="0"/>
  </r>
  <r>
    <s v="Beschreibung der Stadt Messina und Schilderung ihrer Einwohner; mit besonderer Hinsicht auf den Charakter und die Lebensart der Seeleute"/>
    <s v="Richter, Theodor Friedrich Maximilian"/>
    <s v="Kinder- und Jugendbücher"/>
    <x v="77"/>
    <x v="1"/>
    <s v="PPN781339987"/>
    <s v="PPN236272748"/>
    <s v="http://resolver.staatsbibliothek-berlin.de/SBB0001556300080000"/>
    <x v="1"/>
    <x v="74"/>
    <s v="WegehauptDigital"/>
    <s v="Dresden [u.a.]"/>
    <s v="empty"/>
    <x v="0"/>
  </r>
  <r>
    <s v="Physikalischer Kinderfreund"/>
    <s v="Vieth, Gerhard Ulrich Anton"/>
    <s v="Kinder- und Jugendbücher; Historische Drucke"/>
    <x v="78"/>
    <x v="1"/>
    <s v="PPN751113085"/>
    <s v="PPN267670672"/>
    <s v="http://resolver.staatsbibliothek-berlin.de/SBB0000E46300030000"/>
    <x v="1"/>
    <x v="18"/>
    <s v="WegehauptDigital"/>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x v="74"/>
    <x v="1"/>
    <s v="PPN74660646X"/>
    <s v="PPN237706644"/>
    <s v="http://resolver.staatsbibliothek-berlin.de/SBB0000D8D300080000"/>
    <x v="1"/>
    <x v="96"/>
    <s v="WegehauptDigital"/>
    <s v="Frankfurt am Mayn"/>
    <s v="empty"/>
    <x v="0"/>
  </r>
  <r>
    <s v="Die Wunderwerke der Welt oder die schönsten Werke der Natur und des Menschen"/>
    <s v="Propiac, Catherine Joseph Ferdinand Girard; Kuhn, August"/>
    <s v="Kinder- und Jugendbücher; Historische Drucke"/>
    <x v="93"/>
    <x v="1"/>
    <s v="PPN76853660X"/>
    <s v="PPN236359479"/>
    <s v="http://resolver.staatsbibliothek-berlin.de/SBB0000F6A900010000"/>
    <x v="1"/>
    <x v="79"/>
    <s v="WegehauptDigital"/>
    <s v="Berlin"/>
    <s v="empty"/>
    <x v="0"/>
  </r>
  <r>
    <s v="Lehre vom richtigen Verhältnisse des Menschen zu den Schöpfungswerken, und die durch öffentliche Einführung derselben allein zu bewürkende algemeine Menschenbeglükkung"/>
    <s v="Chodowiecki, Daniel; Mozart, Wolfgang Amadeus; Ziegenhagen, Franz Heinrich"/>
    <s v="Historische Drucke; Kinder- und Jugendbücher; VD18 digital"/>
    <x v="151"/>
    <x v="0"/>
    <s v="PPN1019839619"/>
    <s v="PPN237199092"/>
    <s v="http://resolver.staatsbibliothek-berlin.de/SBB0002287A00000000"/>
    <x v="1"/>
    <x v="56"/>
    <s v="VD18 digital; WegehauptDigital"/>
    <s v="Hamburg"/>
    <s v="empty"/>
    <x v="0"/>
  </r>
  <r>
    <s v="Sammlung interessanter und durchgängig zwekmäßig abgefaßter Reisebeschreibungen für die Jugend"/>
    <s v="Campe, Joachim Heinrich"/>
    <s v="Historische Drucke; Kinder- und Jugendbücher; VD18 digital"/>
    <x v="152"/>
    <x v="1"/>
    <s v="PPN1010926535"/>
    <s v="PPN184505178"/>
    <s v="http://resolver.staatsbibliothek-berlin.de/SBB0001542700180000"/>
    <x v="1"/>
    <x v="105"/>
    <s v="VD18 digital; WegehauptDigital"/>
    <s v="Reutlingen"/>
    <s v="empty"/>
    <x v="0"/>
  </r>
  <r>
    <s v="Von den Käfern; Mit Kupfern"/>
    <s v="Scheureck, Friedrich August"/>
    <s v="Historische Drucke; Naturwissenschaften / Mathematik; VD18 digital; Kinder- und Jugendbücher"/>
    <x v="153"/>
    <x v="1"/>
    <s v="PPN805610731"/>
    <s v="PPN578494396"/>
    <s v="http://resolver.staatsbibliothek-berlin.de/SBB00017AA700010000"/>
    <x v="1"/>
    <x v="114"/>
    <s v="VD18 digital; WegehauptDigital"/>
    <s v="Altona; Leipzig"/>
    <s v="empty"/>
    <x v="0"/>
  </r>
  <r>
    <s v="Kleine Bilder-Akademie für leselustige und lernbegierige Söhne und Töchter; Mit zwei und dreißig Kupfertafeln"/>
    <m/>
    <s v="Kinder- und Jugendbücher; Historische Drucke; VD18 digital"/>
    <x v="154"/>
    <x v="0"/>
    <s v="PPN769515339"/>
    <s v="PPN157145409"/>
    <s v="http://resolver.staatsbibliothek-berlin.de/SBB0000F9A600000000"/>
    <x v="1"/>
    <x v="115"/>
    <s v="WegehauptDigital; VD18 digital"/>
    <s v="Berlin"/>
    <s v="https://content.staatsbibliothek-berlin.de/dc/769515339.ocr.zip"/>
    <x v="1"/>
  </r>
  <r>
    <s v="Komplimentir- und Sittenbuch; für Personen bürgerlichen Standes in großen und kleinen Städten, dann zum Besten der Landleute, nebst einer Anweisung an den Tafeln geschickt zu tranchiren"/>
    <m/>
    <s v="Kinder- und Jugendbücher; VD18 digital; Historische Drucke"/>
    <x v="155"/>
    <x v="0"/>
    <s v="PPN688060129"/>
    <s v="PPN389760013"/>
    <s v="http://resolver.staatsbibliothek-berlin.de/SBB00007A4C00000000"/>
    <x v="1"/>
    <x v="116"/>
    <s v="VD18 digital; WegehauptDigital"/>
    <s v="Wien"/>
    <s v="empty"/>
    <x v="0"/>
  </r>
  <r>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Frid, Daniel; Schatz, Johann Jacob"/>
    <s v="Historische Drucke; Geschichte / Ethnographie / Geographie; VD18 digital; Kinder- und Jugendbücher"/>
    <x v="156"/>
    <x v="0"/>
    <s v="PPN810625342"/>
    <s v="PPN212886657"/>
    <s v="http://resolver.staatsbibliothek-berlin.de/SBB000187C000000000"/>
    <x v="1"/>
    <x v="117"/>
    <s v="VD18 digital; WegehauptDigital"/>
    <s v="[Straßburg]"/>
    <s v="empty"/>
    <x v="0"/>
  </r>
  <r>
    <s v="Der aufrichtige Kalendermann; Ein gar kurioses und nützliches Buch; Für die Jugend und den gemeinen Bürger und Bauersmann"/>
    <s v="Steinbeck, Christoph Gottlieb"/>
    <s v="Historische Drucke; Kinder- und Jugendbücher; VD18 digital"/>
    <x v="157"/>
    <x v="1"/>
    <s v="PPN825937841"/>
    <s v="PPN825932920"/>
    <s v="http://resolver.staatsbibliothek-berlin.de/SBB00019AF100020000"/>
    <x v="1"/>
    <x v="115"/>
    <s v="VD18 digital; WegehauptDigital"/>
    <s v="Langenberg; Leipzig; Gera"/>
    <s v="empty"/>
    <x v="0"/>
  </r>
  <r>
    <s v="Neueste Erdbeschreibung aller vier Theile der Welt und der wenig bekannten Länder nebst einer mathematischen Beschreibung der Erdkugel. Vorzüglich zum Unterricht der Jugend aufgesetzt und mit einem vollständigen Register versehenen von H. A. Kunstmann"/>
    <s v="Kunstman, H. A."/>
    <s v="Historische Drucke; Kinder- und Jugendbücher; Geschichte / Ethnographie / Geographie; VD18 digital"/>
    <x v="158"/>
    <x v="0"/>
    <s v="PPN804987556"/>
    <s v="PPN306892731"/>
    <s v="http://resolver.staatsbibliothek-berlin.de/SBB0001799000000000"/>
    <x v="1"/>
    <x v="118"/>
    <s v="VD18 digital; WegehauptDigital"/>
    <s v="Berlin"/>
    <s v="empty"/>
    <x v="0"/>
  </r>
  <r>
    <s v="Die Entdeckungen des fünften Welttheils oder Reisen um die Welt"/>
    <s v="Mayr, Joseph; Johann Georg, Forster; Pabst, Johann Georg Friedrich"/>
    <s v="Kinder- und Jugendbücher; Historische Drucke; VD18 digital"/>
    <x v="159"/>
    <x v="1"/>
    <s v="PPN771048289"/>
    <s v="PPN569767245"/>
    <s v="http://resolver.staatsbibliothek-berlin.de/SBB00010A9A00010000"/>
    <x v="1"/>
    <x v="104"/>
    <s v="WegehauptDigital; VD18 digital"/>
    <s v="Nürnberg"/>
    <s v="empty"/>
    <x v="0"/>
  </r>
  <r>
    <s v="Exempelbuch zum Gesundheitskatechismus"/>
    <s v="Müller, August Carl"/>
    <s v="Historische Drucke; Medizin; Pädagogik; VD18 digital; Kinder- und Jugendbücher"/>
    <x v="160"/>
    <x v="1"/>
    <s v="PPN809018411"/>
    <s v="PPN151112614"/>
    <s v="http://resolver.staatsbibliothek-berlin.de/SBB0001878800020000"/>
    <x v="1"/>
    <x v="114"/>
    <s v="VD18 digital; WegehauptDigital"/>
    <s v="Hannover"/>
    <s v="empty"/>
    <x v="0"/>
  </r>
  <r>
    <s v="Gesundheitslehre für alle Stände; Ein Lese- &amp; Lehrbuch zum Gebrauch in Schulen"/>
    <m/>
    <s v="Historische Drucke; Medizin; VD18 digital; Kinder- und Jugendbücher"/>
    <x v="158"/>
    <x v="0"/>
    <s v="PPN809020807"/>
    <s v="PPN371164826"/>
    <s v="http://resolver.staatsbibliothek-berlin.de/SBB0001878B00000000"/>
    <x v="1"/>
    <x v="84"/>
    <s v="VD18 digital; WegehauptDigital"/>
    <s v="Berlin"/>
    <s v="empty"/>
    <x v="0"/>
  </r>
  <r>
    <s v="Unterweisung in den philosophischen und mathematischen Wissenschaften für die obern Classen der Schulen und Gymnasien; mit Kupfern"/>
    <s v="Frentzel, Georg Friedrich Jonas; Ebert, Johann Jacob"/>
    <s v="Historische Drucke; Kinder- und Jugendbücher; Naturwissenschaften / Mathematik; VD18 digital"/>
    <x v="161"/>
    <x v="0"/>
    <s v="PPN821971638"/>
    <s v="PPN150816545"/>
    <s v="http://resolver.staatsbibliothek-berlin.de/SBB0001991A00000000"/>
    <x v="1"/>
    <x v="114"/>
    <s v="VD18 digital; WegehauptDigital"/>
    <s v="Leipzig"/>
    <s v="empty"/>
    <x v="0"/>
  </r>
  <r>
    <s v="Exempelbuch zum Gesundheitskatechismus"/>
    <s v="Müller, August Carl"/>
    <s v="Historische Drucke; Medizin; Pädagogik; VD18 digital; Kinder- und Jugendbücher"/>
    <x v="160"/>
    <x v="1"/>
    <s v="PPN809018187"/>
    <s v="PPN387315233"/>
    <s v="http://resolver.staatsbibliothek-berlin.de/SBB0001878800010000"/>
    <x v="1"/>
    <x v="119"/>
    <s v="VD18 digital; WegehauptDigital"/>
    <s v="Hannover"/>
    <s v="empty"/>
    <x v="0"/>
  </r>
  <r>
    <s v="Der aufrichtige Kalendermann; Ein gar kurioses und nützliches Buch; Für die Jugend und den gemeinen Bürger und Bauersmann"/>
    <s v="Schmidt, Joseph; Steinbeck, Christoph Gottlieb"/>
    <s v="Historische Drucke; Kinder- und Jugendbücher; VD18 digital"/>
    <x v="137"/>
    <x v="1"/>
    <s v="PPN823963306"/>
    <s v="PPN330039954"/>
    <s v="http://resolver.staatsbibliothek-berlin.de/SBB00019AF100010000"/>
    <x v="1"/>
    <x v="111"/>
    <s v="WegehauptDigital; VD18 digital"/>
    <s v="Leipzig"/>
    <s v="empty"/>
    <x v="0"/>
  </r>
  <r>
    <s v="Beschäftigungsbuch für Mädchen; praktische Anleitung zu weiblichen Handarbeiten, Beschäftigungen mit Puppen, nützlicher häuslicher Thätigkeit, künstlerischen und Phantasie-Arbeiten, Zimmergärtnerei, Tierpflege im Hause und zur Unterhaltung jüngerer Geschwister"/>
    <s v="Bürkner, Marie"/>
    <s v="Kinder- und Jugendbücher; Historische Drucke"/>
    <x v="3"/>
    <x v="0"/>
    <s v="PPN746238983"/>
    <s v="PPN076634906"/>
    <s v="http://resolver.staatsbibliothek-berlin.de/SBB0000D85900000000"/>
    <x v="1"/>
    <x v="57"/>
    <s v="WegehauptDigital"/>
    <s v="Bielefeld [u.a.]"/>
    <s v="https://content.staatsbibliothek-berlin.de/dc/746238983.ocr.zip"/>
    <x v="1"/>
  </r>
  <r>
    <s v="Anleitung zur Meßkunst; zum Gebrauche der deutschen Schulen in den kaiserl. königl. Staaten"/>
    <m/>
    <s v="Kinder- und Jugendbücher; VD18 digital"/>
    <x v="162"/>
    <x v="0"/>
    <s v="PPN746810806"/>
    <s v="PPN546218636"/>
    <s v="http://resolver.staatsbibliothek-berlin.de/SBB0000DBA700000000"/>
    <x v="1"/>
    <x v="120"/>
    <s v="WegehauptDigital; VD18 digital"/>
    <s v="Wien"/>
    <s v="empty"/>
    <x v="0"/>
  </r>
  <r>
    <s v="Naturgeschichte für Kinder; mit Vierzehn Kupfertafeln"/>
    <s v="Raff, Georg Christian"/>
    <s v="Kinder- und Jugendbücher; Historische Drucke; VD18 digital"/>
    <x v="163"/>
    <x v="0"/>
    <s v="PPN769046967"/>
    <s v="PPN571683622"/>
    <s v="http://resolver.staatsbibliothek-berlin.de/SBB0000F82100000000"/>
    <x v="1"/>
    <x v="105"/>
    <s v="WegehauptDigital; VD18 digtial"/>
    <s v="Wien"/>
    <s v="empty"/>
    <x v="0"/>
  </r>
  <r>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Lechner, Johann Baptist"/>
    <s v="Kinder- und Jugendbücher; VD18 digital; Historische Drucke"/>
    <x v="164"/>
    <x v="0"/>
    <s v="PPN746652976"/>
    <s v="PPN774927755"/>
    <s v="http://resolver.staatsbibliothek-berlin.de/SBB0000DB8300000000"/>
    <x v="1"/>
    <x v="121"/>
    <s v="WegehauptDigital; VD18 digital"/>
    <s v="Augsburg"/>
    <s v="empty"/>
    <x v="0"/>
  </r>
  <r>
    <s v="Natur und Gott. Oder hundert und zwanzig Uebungen des Lesens, Denkens, Verstehens, Behaltens und Rechnens; Zur Grundlage des gemeinnüzigen Unterrichts in der Naturkunde und Gotteserkenntnis ; für den häuslichen Unterricht und di [!] unterste Klasse der Bürgerschulen"/>
    <s v="Günther, Karl Ehrenfried"/>
    <s v="Historische Drucke; Kinder- und Jugendbücher; Naturwissenschaften / Mathematik; VD18 digital"/>
    <x v="69"/>
    <x v="0"/>
    <s v="PPN822084511"/>
    <s v="PPN558922066"/>
    <s v="http://resolver.staatsbibliothek-berlin.de/SBB0001996700000000"/>
    <x v="1"/>
    <x v="118"/>
    <s v="VD18 digital; WegehauptDigital"/>
    <s v="Freystadt; Züllichau"/>
    <s v="empty"/>
    <x v="0"/>
  </r>
  <r>
    <s v="Puppenmütterchens Nähschule; Schnittmuster und Pausevorrichtung"/>
    <s v="Lucas, Agnes"/>
    <s v="Kinder- und Jugendbücher"/>
    <x v="109"/>
    <x v="0"/>
    <s v="PPN746043104"/>
    <s v="PPN572372590"/>
    <s v="http://resolver.staatsbibliothek-berlin.de/SBB0000D7E900000000"/>
    <x v="1"/>
    <x v="95"/>
    <s v="WegehauptDigital"/>
    <s v="[Ravensburg"/>
    <s v="https://content.staatsbibliothek-berlin.de/dc/746043104.ocr.zip"/>
    <x v="1"/>
  </r>
  <r>
    <s v="Was ein Knabe wissen muss"/>
    <s v="Gizycki, P.; Stall, Sylvanus"/>
    <s v="Kinder- und Jugendbücher; Historische Drucke"/>
    <x v="165"/>
    <x v="0"/>
    <s v="PPN742714241"/>
    <s v="PPN577085506"/>
    <s v="http://resolver.staatsbibliothek-berlin.de/SBB0000D2B900000000"/>
    <x v="1"/>
    <x v="2"/>
    <s v="WegehauptDigital"/>
    <s v="Konstanz"/>
    <s v="https://content.staatsbibliothek-berlin.de/dc/742714241.ocr.zip"/>
    <x v="1"/>
  </r>
  <r>
    <s v="Sammlung interessanter und durchgängig zwekmäßig abgefaßter Reisebeschreibungen für die Jugend"/>
    <s v="Campe, Joachim Heinrich"/>
    <s v="Historische Drucke; Kinder- und Jugendbücher; VD18 digital"/>
    <x v="152"/>
    <x v="1"/>
    <s v="PPN1009232363"/>
    <s v="PPN423697315"/>
    <s v="http://resolver.staatsbibliothek-berlin.de/SBB0001542700120000"/>
    <x v="1"/>
    <x v="64"/>
    <s v="VD18 digital; WegehauptDigital"/>
    <s v="Reuttlingen"/>
    <s v="empty"/>
    <x v="0"/>
  </r>
  <r>
    <s v="Sammlung interessanter und durchgängig zwekmäßig abgefaßter Reisebeschreibungen für die Jugend"/>
    <s v="Campe, Joachim Heinrich"/>
    <s v="Historische Drucke; Kinder- und Jugendbücher; VD18 digital"/>
    <x v="152"/>
    <x v="1"/>
    <s v="PPN1009233874"/>
    <s v="PPN423697331"/>
    <s v="http://resolver.staatsbibliothek-berlin.de/SBB0001542700150000"/>
    <x v="1"/>
    <x v="41"/>
    <s v="VD18 digital; WegehauptDigital"/>
    <s v="Reutlingen"/>
    <s v="empty"/>
    <x v="0"/>
  </r>
  <r>
    <s v="Sammlung interessanter und durchgängig zwekmäßig abgefaßter Reisebeschreibungen für die Jugend"/>
    <s v="Campe, Joachim Heinrich"/>
    <s v="Kinder- und Jugendbücher; VD18 digital; Historische Drucke"/>
    <x v="152"/>
    <x v="1"/>
    <s v="PPN780553918"/>
    <s v="PPN550380051"/>
    <s v="http://resolver.staatsbibliothek-berlin.de/SBB0001542700020000"/>
    <x v="1"/>
    <x v="12"/>
    <s v="WegehauptDigital; VD18 digital"/>
    <s v="Reutlingen"/>
    <s v="empty"/>
    <x v="0"/>
  </r>
  <r>
    <s v="Sammlung interessanter und durchgängig zwekmäßig abgefaßter Reisebeschreibungen für die Jugend"/>
    <s v="Campe, Joachim Heinrich"/>
    <s v="Kinder- und Jugendbücher; VD18 digital; Historische Drucke"/>
    <x v="152"/>
    <x v="1"/>
    <s v="PPN780576128"/>
    <s v="PPN780575849"/>
    <s v="http://resolver.staatsbibliothek-berlin.de/SBB0001542700070000"/>
    <x v="1"/>
    <x v="56"/>
    <s v="WegehauptDigital; VD18 digital"/>
    <s v="Reutlingen"/>
    <s v="empty"/>
    <x v="0"/>
  </r>
  <r>
    <s v="Sammlung interessanter und durchgängig zwekmäßig abgefaßter Reisebeschreibungen für die Jugend"/>
    <s v="Campe, Joachim Heinrich"/>
    <s v="Historische Drucke; Kinder- und Jugendbücher; VD18 digital"/>
    <x v="152"/>
    <x v="1"/>
    <s v="PPN100923143X"/>
    <s v="PPN423697307"/>
    <s v="http://resolver.staatsbibliothek-berlin.de/SBB0001542700110000"/>
    <x v="1"/>
    <x v="67"/>
    <s v="VD18 digital; WegehauptDigital"/>
    <s v="Reutlingen"/>
    <s v="empty"/>
    <x v="0"/>
  </r>
  <r>
    <s v="Sammlung interessanter und durchgängig zwekmäßig abgefaßter Reisebeschreibungen für die Jugend"/>
    <s v="Campe, Joachim Heinrich"/>
    <s v="Kinder- und Jugendbücher; VD18 digital; Historische Drucke"/>
    <x v="152"/>
    <x v="1"/>
    <s v="PPN780572777"/>
    <s v="PPN184505135"/>
    <s v="http://resolver.staatsbibliothek-berlin.de/SBB0001542700050000"/>
    <x v="1"/>
    <x v="105"/>
    <s v="WegehauptDigital; VD18 digital"/>
    <s v="Reutlingen"/>
    <s v="empty"/>
    <x v="0"/>
  </r>
  <r>
    <s v="Sammlung interessanter und durchgängig zwekmäßig abgefaßter Reisebeschreibungen für die Jugend"/>
    <s v="Campe, Joachim Heinrich"/>
    <s v="Historische Drucke; Kinder- und Jugendbücher; VD18 digital"/>
    <x v="152"/>
    <x v="1"/>
    <s v="PPN1009226045"/>
    <s v="PPN423697250"/>
    <s v="http://resolver.staatsbibliothek-berlin.de/SBB00015427000D0000"/>
    <x v="1"/>
    <x v="43"/>
    <s v="VD18 digital; WegehauptDigital"/>
    <s v="Reutlingen"/>
    <s v="empty"/>
    <x v="0"/>
  </r>
  <r>
    <s v="Sammlung interessanter und durchgängig zwekmäßig abgefaßter Reisebeschreibungen für die Jugend"/>
    <s v="Campe, Joachim Heinrich"/>
    <s v="Historische Drucke; Kinder- und Jugendbücher; VD18 digital"/>
    <x v="152"/>
    <x v="1"/>
    <s v="PPN1009227866"/>
    <s v="PPN423697277"/>
    <s v="http://resolver.staatsbibliothek-berlin.de/SBB00015427000E0000"/>
    <x v="1"/>
    <x v="64"/>
    <s v="VD18 digital; WegehauptDigital"/>
    <s v="Reutlingen"/>
    <s v="empty"/>
    <x v="0"/>
  </r>
  <r>
    <s v="Illustrirtes Spielbuch für Knaben; 1200 unterhaltende und anregende Belustigungen, Spiele und Beschäftigungen für Körper und Geist, im Freien sowie im Zimmer"/>
    <s v="Georgens, Jan Daniel; Wagner, Hermann"/>
    <s v="Kinder- und Jugendbücher"/>
    <x v="9"/>
    <x v="0"/>
    <s v="PPN746035535"/>
    <s v="PPN074533754"/>
    <s v="http://resolver.staatsbibliothek-berlin.de/SBB0000D7E000000000"/>
    <x v="1"/>
    <x v="15"/>
    <s v="WegehauptDigital"/>
    <s v="Berlin; Leipzig"/>
    <s v="https://content.staatsbibliothek-berlin.de/dc/746035535.ocr.zip"/>
    <x v="1"/>
  </r>
  <r>
    <s v="Vor heiligen Toren; ein Aufklärungsbuch der Jugend zum Eintritt ins Leben und in den sittlichen Kampf ; ein Vademecum auch den Erziehern und Jugendfreunden"/>
    <s v="Meyer, Emanuele L. M."/>
    <s v="Kinder- und Jugendbücher; Historische Drucke"/>
    <x v="166"/>
    <x v="0"/>
    <s v="PPN742717089"/>
    <s v="PPN533757320"/>
    <s v="http://resolver.staatsbibliothek-berlin.de/SBB0000D2BE00000000"/>
    <x v="1"/>
    <x v="51"/>
    <s v="WegehauptDigital"/>
    <s v="Stuttgart"/>
    <s v="https://content.staatsbibliothek-berlin.de/dc/742717089.ocr.zip"/>
    <x v="1"/>
  </r>
  <r>
    <s v="Künstler und Handwerker; in 24 Bildern nach dem A. B. C."/>
    <m/>
    <s v="Kinder- und Jugendbücher; Historische Drucke"/>
    <x v="167"/>
    <x v="0"/>
    <s v="PPN770803997"/>
    <s v="PPN308463307"/>
    <s v="http://resolver.staatsbibliothek-berlin.de/SBB000106B500000000"/>
    <x v="1"/>
    <x v="31"/>
    <s v="WegehauptDigital"/>
    <s v="Reutlingen"/>
    <s v="empty"/>
    <x v="0"/>
  </r>
  <r>
    <s v="Sammlung interessanter und durchgängig zwekmäßig abgefaßter Reisebeschreibungen für die Jugend"/>
    <s v="Campe, Joachim Heinrich"/>
    <s v="Kinder- und Jugendbücher; VD18 digital; Historische Drucke"/>
    <x v="152"/>
    <x v="1"/>
    <s v="PPN780552229"/>
    <s v="PPN54387866X"/>
    <s v="http://resolver.staatsbibliothek-berlin.de/SBB0001542700010000"/>
    <x v="1"/>
    <x v="120"/>
    <s v="WegehauptDigital; VD18 digital"/>
    <s v="Reutlingen"/>
    <s v="empty"/>
    <x v="0"/>
  </r>
  <r>
    <s v="Sammlung interessanter und durchgängig zwekmäßig abgefaßter Reisebeschreibungen für die Jugend"/>
    <s v="Campe, Joachim Heinrich"/>
    <s v="Kinder- und Jugendbücher; VD18 digital; Historische Drucke"/>
    <x v="152"/>
    <x v="1"/>
    <s v="PPN780556798"/>
    <s v="PPN550380132"/>
    <s v="http://resolver.staatsbibliothek-berlin.de/SBB0001542700040000"/>
    <x v="1"/>
    <x v="120"/>
    <s v="WegehauptDigital; VD18 digital"/>
    <s v="Reutlingen"/>
    <s v="empty"/>
    <x v="0"/>
  </r>
  <r>
    <s v="Sammlung interessanter und durchgängig zwekmäßig abgefaßter Reisebeschreibungen für die Jugend"/>
    <s v="Campe, Joachim Heinrich"/>
    <s v="Historische Drucke; Kinder- und Jugendbücher; VD18 digital"/>
    <x v="152"/>
    <x v="1"/>
    <s v="PPN1009233211"/>
    <s v="PPN423697323"/>
    <s v="http://resolver.staatsbibliothek-berlin.de/SBB0001542700130000"/>
    <x v="1"/>
    <x v="13"/>
    <s v="VD18 digital; WegehauptDigital"/>
    <s v="Reutlingen"/>
    <s v="empty"/>
    <x v="0"/>
  </r>
  <r>
    <s v="Sammlung interessanter und durchgängig zwekmäßig abgefaßter Reisebeschreibungen für die Jugend"/>
    <s v="Campe, Joachim Heinrich"/>
    <s v="Kinder- und Jugendbücher; VD18 digital; Historische Drucke"/>
    <x v="152"/>
    <x v="1"/>
    <s v="PPN780555244"/>
    <s v="PPN184504201"/>
    <s v="http://resolver.staatsbibliothek-berlin.de/SBB0001542700030000"/>
    <x v="1"/>
    <x v="114"/>
    <s v="WegehauptDigital; VD18 digital"/>
    <s v="Reutlingen"/>
    <s v="empty"/>
    <x v="0"/>
  </r>
  <r>
    <s v="Sammlung interessanter und durchgängig zwekmäßig abgefaßter Reisebeschreibungen für die Jugend"/>
    <s v="Campe, Joachim Heinrich"/>
    <s v="Kinder- und Jugendbücher; VD18 digital; Historische Drucke"/>
    <x v="152"/>
    <x v="1"/>
    <s v="PPN780576721"/>
    <s v="PPN184504317"/>
    <s v="http://resolver.staatsbibliothek-berlin.de/SBB0001542700080000"/>
    <x v="1"/>
    <x v="72"/>
    <s v="WegehauptDigital; VD18 digital"/>
    <s v="Reutlingen"/>
    <s v="empty"/>
    <x v="0"/>
  </r>
  <r>
    <s v="Sammlung interessanter und durchgängig zwekmäßig abgefaßter Reisebeschreibungen für die Jugend"/>
    <s v="Campe, Joachim Heinrich"/>
    <s v="Historische Drucke; Kinder- und Jugendbücher; VD18 digital"/>
    <x v="152"/>
    <x v="1"/>
    <s v="PPN1009225197"/>
    <s v="PPN423697242"/>
    <s v="http://resolver.staatsbibliothek-berlin.de/SBB00015427000C0000"/>
    <x v="1"/>
    <x v="27"/>
    <s v="VD18 digital; WegehauptDigital"/>
    <s v="Reutlingen"/>
    <s v="empty"/>
    <x v="0"/>
  </r>
  <r>
    <s v="Sammlung interessanter und durchgängig zwekmäßig abgefaßter Reisebeschreibungen für die Jugend"/>
    <s v="Campe, Joachim Heinrich"/>
    <s v="Historische Drucke; Kinder- und Jugendbücher; VD18 digital"/>
    <x v="167"/>
    <x v="1"/>
    <s v="PPN1009229656"/>
    <s v="PPN423697293"/>
    <s v="http://resolver.staatsbibliothek-berlin.de/SBB0001542700100000"/>
    <x v="1"/>
    <x v="111"/>
    <s v="VD18 digital; WegehauptDigital"/>
    <s v="Reutlingen"/>
    <s v="empty"/>
    <x v="0"/>
  </r>
  <r>
    <s v="Sammlung interessanter und durchgängig zwekmäßig abgefaßter Reisebeschreibungen für die Jugend"/>
    <s v="Campe, Joachim Heinrich"/>
    <s v="Kinder- und Jugendbücher; VD18 digital; Historische Drucke"/>
    <x v="152"/>
    <x v="1"/>
    <s v="PPN780579011"/>
    <s v="PPN270311254"/>
    <s v="http://resolver.staatsbibliothek-berlin.de/SBB00015427000B0000"/>
    <x v="1"/>
    <x v="115"/>
    <s v="WegehauptDigital; VD18 digital"/>
    <s v="Reutlingen"/>
    <s v="empty"/>
    <x v="0"/>
  </r>
  <r>
    <s v="Sammlung interessanter und durchgängig zwekmäßig abgefaßter Reisebeschreibungen für die Jugend"/>
    <s v="Campe, Joachim Heinrich"/>
    <s v="Historische Drucke; Kinder- und Jugendbücher; VD18 digital"/>
    <x v="167"/>
    <x v="1"/>
    <s v="PPN1009229133"/>
    <s v="PPN423697285"/>
    <s v="http://resolver.staatsbibliothek-berlin.de/SBB00015427000F0000"/>
    <x v="1"/>
    <x v="102"/>
    <s v="VD18 digital; WegehauptDigital"/>
    <s v="Reutlingen"/>
    <s v="empty"/>
    <x v="0"/>
  </r>
  <r>
    <s v="Sammlung interessanter und durchgängig zwekmäßig abgefaßter Reisebeschreibungen für die Jugend"/>
    <s v="Campe, Joachim Heinrich"/>
    <s v="Historische Drucke; Kinder- und Jugendbücher; VD18 digital"/>
    <x v="152"/>
    <x v="1"/>
    <s v="PPN1009234498"/>
    <s v="PPN42369734X"/>
    <s v="http://resolver.staatsbibliothek-berlin.de/SBB0001542700160000"/>
    <x v="1"/>
    <x v="84"/>
    <s v="VD18 digital; WegehauptDigital"/>
    <s v="Reutlingen"/>
    <s v="empty"/>
    <x v="0"/>
  </r>
  <r>
    <s v="Sammlung interessanter und durchgängig zwekmäßig abgefaßter Reisebeschreibungen für die Jugend"/>
    <s v="Campe, Joachim Heinrich"/>
    <s v="Kinder- und Jugendbücher; VD18 digital; Historische Drucke"/>
    <x v="152"/>
    <x v="1"/>
    <s v="PPN780578147"/>
    <s v="PPN780577515"/>
    <s v="http://resolver.staatsbibliothek-berlin.de/SBB00015427000A0000"/>
    <x v="1"/>
    <x v="115"/>
    <s v="WegehauptDigital; VD18 digital"/>
    <s v="Reutlingen"/>
    <s v="empty"/>
    <x v="0"/>
  </r>
  <r>
    <s v="Sammlung interessanter und durchgängig zwekmäßig abgefaßter Reisebeschreibungen für die Jugend"/>
    <s v="Campe, Joachim Heinrich"/>
    <s v="Historische Drucke; Kinder- und Jugendbücher; VD18 digital"/>
    <x v="152"/>
    <x v="1"/>
    <s v="PPN100923353X"/>
    <s v="PPN396193196"/>
    <s v="http://resolver.staatsbibliothek-berlin.de/SBB0001542700140000"/>
    <x v="1"/>
    <x v="13"/>
    <s v="VD18 digital; WegehauptDigital"/>
    <s v="Reutlingen"/>
    <s v="empty"/>
    <x v="0"/>
  </r>
  <r>
    <s v="Sammlung interessanter und durchgängig zwekmäßig abgefaßter Reisebeschreibungen für die Jugend"/>
    <s v="Campe, Joachim Heinrich"/>
    <s v="Kinder- und Jugendbücher; VD18 digital; Historische Drucke"/>
    <x v="152"/>
    <x v="1"/>
    <s v="PPN780575032"/>
    <s v="PPN780574729"/>
    <s v="http://resolver.staatsbibliothek-berlin.de/SBB0001542700060000"/>
    <x v="1"/>
    <x v="118"/>
    <s v="WegehauptDigital; VD18 digital"/>
    <s v="Reutlingen"/>
    <s v="empty"/>
    <x v="0"/>
  </r>
  <r>
    <s v="Der aufrichtige Kalendermann; Der aufrichtige Kalendermann"/>
    <s v="Steinbeck, Christoph Gottlieb"/>
    <s v="Historische Drucke; Kinder- und Jugendbücher"/>
    <x v="137"/>
    <x v="1"/>
    <s v="PPN823937577"/>
    <s v="PPN330039423"/>
    <s v="http://resolver.staatsbibliothek-berlin.de/SBB00019AEA00020000"/>
    <x v="1"/>
    <x v="75"/>
    <s v="WegehauptDigital"/>
    <s v="Leipzig"/>
    <s v="empty"/>
    <x v="0"/>
  </r>
  <r>
    <s v="Der aufrichtige Kalendermann; Ein gar kurioses und nützliches Buch ; Für die Jugend und den gemeinden Bürger und Bauersmann"/>
    <s v="Steinbeck, Christoph Gottlieb"/>
    <s v="Historische Drucke; Kinder- und Jugendbücher"/>
    <x v="137"/>
    <x v="1"/>
    <s v="PPN823937410"/>
    <s v="PPN150850352"/>
    <s v="http://resolver.staatsbibliothek-berlin.de/SBB00019AEA00010000"/>
    <x v="1"/>
    <x v="27"/>
    <s v="WegehauptDigital"/>
    <s v="Leipzig"/>
    <s v="empty"/>
    <x v="0"/>
  </r>
  <r>
    <s v="Der aufrichtige Kalendermann; Ein gar kurioses und nützliches Buch ; Für die Jugend und den gemeinen Bürger und Bauersmann"/>
    <s v="Steinbeck, Christoph Gottlieb"/>
    <s v="Historische Drucke; Kinder- und Jugendbücher"/>
    <x v="137"/>
    <x v="1"/>
    <s v="PPN823937798"/>
    <s v="PPN663767571"/>
    <s v="http://resolver.staatsbibliothek-berlin.de/SBB00019AEB00010000"/>
    <x v="1"/>
    <x v="41"/>
    <s v="WegehauptDigital"/>
    <s v="Leipzig"/>
    <s v="empty"/>
    <x v="0"/>
  </r>
  <r>
    <s v="Dr. A. B. Reichenbach's Naturhistorischer Bilder-Atlas; in 120 Tafeln für Schule und Haus ; Zur Belehrung in der Naturgeschichte der Thierwelt Reichenbach"/>
    <s v="Reichenbach, Anton Benedikt"/>
    <s v="Kinder- und Jugendbücher; Historische Drucke"/>
    <x v="168"/>
    <x v="0"/>
    <s v="PPN750057807"/>
    <s v="PPN571775667"/>
    <s v="http://resolver.staatsbibliothek-berlin.de/SBB0000E1F700000000"/>
    <x v="1"/>
    <x v="122"/>
    <s v="WegehauptDigital"/>
    <s v="Leipzig"/>
    <s v="empty"/>
    <x v="0"/>
  </r>
  <r>
    <s v="Naturgeschichte für Kinder; von M. Georg Christian Raff, ordentlichen Lehrer der Geschichte und Geographie auf dem Lyceum zu Göttingen ; Mit Vierzehn Kupfertafeln ... Nebst einem besondern Anhange, Ueber die Naturlehre in Gesprächen für Kinder. Mit einer Kupfertafel"/>
    <s v="Meyer, F. A. A.; Raff, Georg Christian"/>
    <s v="Kinder- und Jugendbücher; Historische Drucke"/>
    <x v="169"/>
    <x v="0"/>
    <s v="PPN75130087X"/>
    <s v="PPN571683487"/>
    <s v="http://resolver.staatsbibliothek-berlin.de/SBB0000E53000000000"/>
    <x v="1"/>
    <x v="18"/>
    <s v="WegehauptDigital"/>
    <s v="Tübingen"/>
    <s v="empty"/>
    <x v="0"/>
  </r>
  <r>
    <s v="Turnspiele"/>
    <s v="Wörle, Hans"/>
    <s v="Kinder- und Jugendbücher"/>
    <x v="170"/>
    <x v="0"/>
    <s v="PPN745184790"/>
    <s v="PPN409512958"/>
    <s v="http://resolver.staatsbibliothek-berlin.de/SBB0000D64400000000"/>
    <x v="1"/>
    <x v="123"/>
    <s v="WegehauptDigital"/>
    <s v="Neuburg a.D."/>
    <s v="https://content.staatsbibliothek-berlin.de/dc/745184790.ocr.zip"/>
    <x v="1"/>
  </r>
  <r>
    <s v="Nußknacker auf Reisen; reichhaltige Sammlung von Original-Rätseln der verschiedensten Art"/>
    <s v="Wöbbe, Emma"/>
    <s v="Kinder- und Jugendbücher; Historische Drucke"/>
    <x v="171"/>
    <x v="0"/>
    <s v="PPN746058071"/>
    <s v="PPN581956265"/>
    <s v="http://resolver.staatsbibliothek-berlin.de/SBB0000D80800000000"/>
    <x v="1"/>
    <x v="124"/>
    <s v="WegehauptDigital"/>
    <s v="Hamburg"/>
    <s v="https://content.staatsbibliothek-berlin.de/dc/746058071.ocr.zip"/>
    <x v="1"/>
  </r>
  <r>
    <s v="Jugendliche Pilgerschritte in die Werkstätte der Künste und Handgewerbe oder Gallerie der vorzüglichsten Künstler und Handwerker"/>
    <s v="Wunder, Johann Benedikt; Hermann, Christoph Gottlieb"/>
    <s v="Kinder- und Jugendbücher"/>
    <x v="63"/>
    <x v="0"/>
    <s v="PPN770294367"/>
    <s v="PPN473415186"/>
    <s v="http://resolver.staatsbibliothek-berlin.de/SBB000103FC00000000"/>
    <x v="1"/>
    <x v="81"/>
    <s v="WegehauptDigital"/>
    <s v="Nürnberg [u.a.]"/>
    <s v="empty"/>
    <x v="0"/>
  </r>
  <r>
    <s v="Neue Bilder-Geographie für die Jugend und zum Selbstunterricht für Ungelehrte"/>
    <s v="Hoffmann, Karl Friedrich Vollrath; Jerrer, Georg Ludwig"/>
    <s v="Kinder- und Jugendbücher"/>
    <x v="48"/>
    <x v="0"/>
    <s v="PPN781362857"/>
    <s v="PPN566815737"/>
    <s v="http://resolver.staatsbibliothek-berlin.de/SBB000155A700000000"/>
    <x v="1"/>
    <x v="74"/>
    <s v="WegehauptDigital"/>
    <s v="Nürnberg"/>
    <s v="empty"/>
    <x v="0"/>
  </r>
  <r>
    <s v="Erster Blick in die Natur; eine Belehrung über die wichtigsten der uns umgebenden Naturgegenstände und Naturerscheinungen für die reifere Jugend"/>
    <s v="Wunder, Johann Benedikt; Lange, E. W. H."/>
    <s v="Kinder- und Jugendbücher"/>
    <x v="63"/>
    <x v="0"/>
    <s v="PPN746287186"/>
    <s v="PPN236193015"/>
    <s v="http://resolver.staatsbibliothek-berlin.de/SBB0000D88600000000"/>
    <x v="1"/>
    <x v="8"/>
    <s v="WegehauptDigital"/>
    <s v="Nürnberg [u.a.]"/>
    <s v="empty"/>
    <x v="0"/>
  </r>
  <r>
    <s v="Der Thiergarten; eine Aufforderung an die Jugend zu heiterer Betrachtung der lebendigen Natur : in 16 Bildern entworfen u. auf Stein gez. durch Gustav Canton ; Text nach den neuesten und besten Hilfsquellen der Naturwissenschaft"/>
    <s v="Canton, Gustav"/>
    <s v="Kinder- und Jugendbücher"/>
    <x v="172"/>
    <x v="0"/>
    <s v="PPN770468217"/>
    <s v="PPN550414614"/>
    <s v="http://resolver.staatsbibliothek-berlin.de/SBB000104AC00000000"/>
    <x v="1"/>
    <x v="80"/>
    <s v="WegehauptDigital"/>
    <s v="Stuttgart"/>
    <s v="https://content.staatsbibliothek-berlin.de/dc/770468217.ocr.zip"/>
    <x v="1"/>
  </r>
  <r>
    <s v="Aangename verlustiging voor kinderen"/>
    <m/>
    <s v="Kinder- und Jugendbücher; Historische Drucke"/>
    <x v="12"/>
    <x v="0"/>
    <s v="PPN766628035"/>
    <s v="PPN279266588"/>
    <s v="http://resolver.staatsbibliothek-berlin.de/SBB0000F01B00000000"/>
    <x v="5"/>
    <x v="28"/>
    <s v="WegehauptDigital"/>
    <s v="[S.l.]"/>
    <s v="empty"/>
    <x v="0"/>
  </r>
  <r>
    <s v="Gallerie der Stände; Ein unterhaltendes und belehrendes Lese- und Bilderbuch für die Jugend zur Erweiterung ihrer Kenntnisse"/>
    <s v="Kerndörffer, Heinrich August"/>
    <s v="Kinder- und Jugendbücher; Historische Drucke"/>
    <x v="40"/>
    <x v="0"/>
    <s v="PPN751512273"/>
    <s v="PPN280202725"/>
    <s v="http://resolver.staatsbibliothek-berlin.de/SBB0000E5B300000000"/>
    <x v="1"/>
    <x v="111"/>
    <s v="WegehauptDigital"/>
    <s v="Pirna"/>
    <s v="empty"/>
    <x v="0"/>
  </r>
  <r>
    <s v="Naturbilder aus der heimischen Vogelwelt; der deutschen Jugend gewidmet"/>
    <s v="Müller, Adolf"/>
    <s v="Kinder- und Jugendbücher; Historische Drucke"/>
    <x v="173"/>
    <x v="0"/>
    <s v="PPN741661160"/>
    <s v="PPN307295222"/>
    <s v="http://resolver.staatsbibliothek-berlin.de/SBB0000D04400000000"/>
    <x v="1"/>
    <x v="125"/>
    <s v="WegehauptDigital"/>
    <s v="Frankfurt a. M."/>
    <s v="https://content.staatsbibliothek-berlin.de/dc/741661160.ocr.zip"/>
    <x v="1"/>
  </r>
  <r>
    <s v="Berufswahl; Armee und Marine ; mit 57 Abb."/>
    <m/>
    <s v="Kinder- und Jugendbücher; Historische Drucke"/>
    <x v="174"/>
    <x v="0"/>
    <s v="PPN74408606X"/>
    <s v="PPN444792104"/>
    <s v="http://resolver.staatsbibliothek-berlin.de/SBB0000D55500000000"/>
    <x v="1"/>
    <x v="100"/>
    <s v="WegehauptDigital"/>
    <s v="Stuttgart [u.a.]"/>
    <s v="https://content.staatsbibliothek-berlin.de/dc/74408606X.ocr.zip"/>
    <x v="1"/>
  </r>
  <r>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m/>
    <s v="Kinder- und Jugendbücher; Historische Drucke"/>
    <x v="94"/>
    <x v="0"/>
    <s v="PPN770804586"/>
    <s v="PPN578828103"/>
    <s v="http://resolver.staatsbibliothek-berlin.de/SBB000106B800000000"/>
    <x v="1"/>
    <x v="63"/>
    <s v="WegehauptDigital"/>
    <s v="Stuttgart"/>
    <s v="empty"/>
    <x v="0"/>
  </r>
  <r>
    <s v="Die Pizzarro's, oder die Entdeckung und Eroberung von Peru"/>
    <s v="Hoffmann, Friedrich"/>
    <s v="Kinder- und Jugendbücher; Historische Drucke"/>
    <x v="55"/>
    <x v="0"/>
    <s v="PPN770970222"/>
    <s v="PPN374119058"/>
    <s v="http://resolver.staatsbibliothek-berlin.de/SBB00010A2600000000"/>
    <x v="1"/>
    <x v="60"/>
    <s v="WegehauptDigital"/>
    <s v="Wesel"/>
    <s v="empty"/>
    <x v="0"/>
  </r>
  <r>
    <s v="Der Schmetterlingszüchter; Lebens- und Entwicklungsweise unserer einheimischen Schmetterlinge ; nebst einer Anleitung zur Schmetterlingszucht"/>
    <s v="Lutz, K. G."/>
    <s v="Kinder- und Jugendbücher"/>
    <x v="175"/>
    <x v="0"/>
    <s v="PPN743877314"/>
    <s v="PPN302766561"/>
    <s v="http://resolver.staatsbibliothek-berlin.de/SBB0000D37400000000"/>
    <x v="1"/>
    <x v="91"/>
    <s v="WegehauptDigital"/>
    <s v="Stuttgart"/>
    <s v="https://content.staatsbibliothek-berlin.de/dc/743877314.ocr.zip"/>
    <x v="1"/>
  </r>
  <r>
    <s v="Räthselbuch mit Lösungen in Bildern"/>
    <s v="Winter, Amalie"/>
    <s v="Kinder- und Jugendbücher; Historische Drucke"/>
    <x v="55"/>
    <x v="0"/>
    <s v="PPN770455190"/>
    <s v="PPN38661797X"/>
    <s v="http://resolver.staatsbibliothek-berlin.de/SBB0001049200000000"/>
    <x v="1"/>
    <x v="52"/>
    <s v="WegehauptDigital"/>
    <s v="Wesel"/>
    <s v="https://content.staatsbibliothek-berlin.de/dc/770455190.ocr.zip"/>
    <x v="1"/>
  </r>
  <r>
    <s v="Fünfhundert Räthsel und Charaden für Kinder von 10-14 Jahren; zu erheiternden Denkübungen in Schulen und zu angenehmer und nützlicher Unterhaltung in häuslichen Kreisen ; nebst einem Anhang von 60 für denselben Zweck passenden Rechnungs-Beispielen"/>
    <s v="Bossert, G. F."/>
    <s v="Kinder- und Jugendbücher"/>
    <x v="176"/>
    <x v="0"/>
    <s v="PPN745590918"/>
    <s v="PPN549578366"/>
    <s v="http://resolver.staatsbibliothek-berlin.de/SBB0000D6EB00000000"/>
    <x v="1"/>
    <x v="33"/>
    <s v="WegehauptDigital"/>
    <s v="Eßlingen"/>
    <s v="https://content.staatsbibliothek-berlin.de/dc/745590918.ocr.zip"/>
    <x v="1"/>
  </r>
  <r>
    <s v="Wanderung eines Lehrers mit seinen Schülern durch das heilige Land; zur Belehrung und Erbauung für Schule und Haus"/>
    <s v="Feddersen, Christian"/>
    <s v="Kinder- und Jugendbücher"/>
    <x v="177"/>
    <x v="0"/>
    <s v="PPN770952860"/>
    <s v="PPN066601657"/>
    <s v="http://resolver.staatsbibliothek-berlin.de/SBB00010A0300000000"/>
    <x v="1"/>
    <x v="113"/>
    <s v="WegehauptDigital"/>
    <s v="Flensburg"/>
    <s v="empty"/>
    <x v="0"/>
  </r>
  <r>
    <s v="Die Thierschau; Abbildung und Beschreibung der merkwürdigsten Säugethiere und Vögel, nach den besten Hülfsmitteln für Kinder bearbeitet von Gustav Holting [i. e. Karl Gustav Winckelmann]. Mit 20 Bildertafeln"/>
    <s v="Holting, Gustav"/>
    <s v="Kinder- und Jugendbücher; Historische Drucke"/>
    <x v="178"/>
    <x v="0"/>
    <s v="PPN749890452"/>
    <s v="PPN559752741"/>
    <s v="http://resolver.staatsbibliothek-berlin.de/SBB0000E15B00000000"/>
    <x v="1"/>
    <x v="122"/>
    <s v="WegehauptDigital"/>
    <s v="Berlin"/>
    <s v="empty"/>
    <x v="0"/>
  </r>
  <r>
    <s v="Teutscher Raupenkalender; eine genaue Beschreibung und Naturgeschichte d. in Teutschland u. den angrenzenden Ländern vorkommenden Schmetterlings-Raupen nach den Monaten ihres Vorkommens geordnet ; nebst einer Einleitung über ..."/>
    <s v="Herold, E."/>
    <s v="Kinder- und Jugendbücher; Historische Drucke"/>
    <x v="179"/>
    <x v="0"/>
    <s v="PPN757124372"/>
    <s v="PPN164242449"/>
    <s v="http://resolver.staatsbibliothek-berlin.de/SBB0000ECF600000000"/>
    <x v="1"/>
    <x v="52"/>
    <s v="WegehauptDigital"/>
    <s v="Leipzig"/>
    <s v="https://content.staatsbibliothek-berlin.de/dc/757124372.ocr.zip"/>
    <x v="1"/>
  </r>
  <r>
    <s v="[Bilderbuch für Knaben]"/>
    <m/>
    <s v="Kinder- und Jugendbücher; Historische Drucke"/>
    <x v="12"/>
    <x v="0"/>
    <s v="PPN757418392"/>
    <s v="PPN280288379"/>
    <s v="http://resolver.staatsbibliothek-berlin.de/SBB0000ED8B00000000"/>
    <x v="1"/>
    <x v="28"/>
    <s v="WegehauptDigital"/>
    <s v="[S.l.]"/>
    <s v="empty"/>
    <x v="0"/>
  </r>
  <r>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Dertinger, ...; Gebauer, August"/>
    <s v="Kinder- und Jugendbücher; Historische Drucke"/>
    <x v="180"/>
    <x v="0"/>
    <s v="PPN75711671X"/>
    <s v="PPN405388616"/>
    <s v="http://resolver.staatsbibliothek-berlin.de/SBB0000ECDB00000000"/>
    <x v="1"/>
    <x v="1"/>
    <s v="WegehauptDigital"/>
    <s v="Stuttgart"/>
    <s v="empty"/>
    <x v="0"/>
  </r>
  <r>
    <s v="Physische Geographie oder natürliche Erdkunde für die Jugend"/>
    <m/>
    <s v="Kinder- und Jugendbücher"/>
    <x v="48"/>
    <x v="0"/>
    <s v="PPN77037445X"/>
    <s v="PPN324866089"/>
    <s v="http://resolver.staatsbibliothek-berlin.de/SBB0001046400000000"/>
    <x v="1"/>
    <x v="46"/>
    <s v="WegehauptDigital"/>
    <s v="Nürnberg"/>
    <s v="empty"/>
    <x v="0"/>
  </r>
  <r>
    <s v="Die Bibel in Rätseln; Reimrätselreihen für jung und alt ; zum Gebrauch in Familie, Schule und Verein"/>
    <s v="Ninck, Johannes"/>
    <s v="Kinder- und Jugendbücher; Historische Drucke"/>
    <x v="181"/>
    <x v="0"/>
    <s v="PPN745431550"/>
    <s v="PPN278813968"/>
    <s v="http://resolver.staatsbibliothek-berlin.de/SBB0000D6A700000000"/>
    <x v="1"/>
    <x v="90"/>
    <s v="WegehauptDigital"/>
    <s v="Stuttgart"/>
    <s v="https://content.staatsbibliothek-berlin.de/dc/745431550.ocr.zip"/>
    <x v="1"/>
  </r>
  <r>
    <s v="Der Kindergarten und alles was da lebt und webt; fünfzig kleine Erzählungen über Thiere und Pflanzen, für Kinder bis zum achten Jahre"/>
    <s v="Hosemann, Theodor; Ludwig, Karl"/>
    <s v="Kinder- und Jugendbücher; Historische Drucke"/>
    <x v="178"/>
    <x v="0"/>
    <s v="PPN770156088"/>
    <s v="PPN419998373"/>
    <s v="http://resolver.staatsbibliothek-berlin.de/SBB0001033400000000"/>
    <x v="1"/>
    <x v="17"/>
    <s v="WegehauptDigital"/>
    <s v="Berlin"/>
    <s v="https://content.staatsbibliothek-berlin.de/dc/770156088.ocr.zip"/>
    <x v="1"/>
  </r>
  <r>
    <s v="Raff im Gewande unserer Zeit; Naturgeschichte für Kinder"/>
    <s v="Raff, Georg Christian; Rebau, Heinrich"/>
    <s v="Kinder- und Jugendbücher; Historische Drucke"/>
    <x v="182"/>
    <x v="0"/>
    <s v="PPN77049580X"/>
    <s v="PPN335890288"/>
    <s v="http://resolver.staatsbibliothek-berlin.de/SBB000104D900000000"/>
    <x v="1"/>
    <x v="38"/>
    <s v="WegehauptDigital"/>
    <s v="Stuttgart"/>
    <s v="empty"/>
    <x v="0"/>
  </r>
  <r>
    <s v="Erzählungen aus dem Leben der Vögel, Kriechtiere, Lurche, Fische, Weichtiere, Würmer, Krustentiere, Spinnen, Insekten und Strahltiere; ein Buch zur Unterhaltung und Belehrung für jung und alt"/>
    <s v="Brendel, Friedrich Wilhelm"/>
    <s v="Kinder- und Jugendbücher; Historische Drucke"/>
    <x v="33"/>
    <x v="0"/>
    <s v="PPN743869109"/>
    <s v="PPN076040186"/>
    <s v="http://resolver.staatsbibliothek-berlin.de/SBB0000D36900000000"/>
    <x v="1"/>
    <x v="68"/>
    <s v="WegehauptDigital"/>
    <s v="Glogau"/>
    <s v="https://content.staatsbibliothek-berlin.de/dc/743869109.ocr.zip"/>
    <x v="1"/>
  </r>
  <r>
    <s v="Kinder-Kochbüchlein; nebst einem Anhang von Küchenreimen u. Tischregeln"/>
    <s v="A. H.; Bergner, Anna"/>
    <s v="Kinder- und Jugendbücher; Historische Drucke"/>
    <x v="183"/>
    <x v="0"/>
    <s v="PPN767035143"/>
    <s v="PPN547997396"/>
    <s v="http://resolver.staatsbibliothek-berlin.de/SBB0000F1AA00000000"/>
    <x v="1"/>
    <x v="40"/>
    <s v="WegehauptDigital"/>
    <s v="Mannheim"/>
    <s v="https://content.staatsbibliothek-berlin.de/dc/767035143.ocr.zip"/>
    <x v="1"/>
  </r>
  <r>
    <s v="Bernhard Heinrich Blasche's Papparbeiter; oder Anleitung, in Pappe zu arbeiten ; Unserer Jugend und ihren Erziehern gewidmet ... Mit sieben Figurentafeln, hundert und dreiunddreißig Darstellungen enthaltend"/>
    <s v="Schnerr, J. J.; Blasche, Bernhard Heinrich"/>
    <s v="Kinder- und Jugendbücher; Historische Drucke"/>
    <x v="20"/>
    <x v="0"/>
    <s v="PPN767038800"/>
    <s v="PPN190946261"/>
    <s v="http://resolver.staatsbibliothek-berlin.de/SBB0000F1B100000000"/>
    <x v="1"/>
    <x v="126"/>
    <s v="WegehauptDigital"/>
    <s v="Stuttgart"/>
    <s v="empty"/>
    <x v="0"/>
  </r>
  <r>
    <s v="Naturgeschichte für die Jugend beiderlei Geschlechts"/>
    <s v="Martin, F."/>
    <s v="Kinder- und Jugendbücher; Historische Drucke"/>
    <x v="28"/>
    <x v="0"/>
    <s v="PPN769080901"/>
    <s v="PPN566740273"/>
    <s v="http://resolver.staatsbibliothek-berlin.de/SBB0000F84700000000"/>
    <x v="1"/>
    <x v="39"/>
    <s v="WegehauptDigital"/>
    <s v="Stuttgart"/>
    <s v="https://content.staatsbibliothek-berlin.de/dc/769080901.ocr.zip"/>
    <x v="1"/>
  </r>
  <r>
    <s v="Spiel und Arbeit; bildende Arbeiten und unterhaltende Spiele für Knaben und Mädchen ; mit 610 Textabb., 81 Buntdrucktaf. nebst 1 Titelbilde"/>
    <s v="Schröter, Wilhelm; Elm, Hugo"/>
    <s v="Kinder- und Jugendbücher; Historische Drucke"/>
    <x v="9"/>
    <x v="0"/>
    <s v="PPN745864503"/>
    <s v="PPN555515532"/>
    <s v="http://resolver.staatsbibliothek-berlin.de/SBB0000D78900000000"/>
    <x v="1"/>
    <x v="15"/>
    <s v="WegehauptDigital"/>
    <s v="Leipzig"/>
    <s v="https://content.staatsbibliothek-berlin.de/dc/745864503.ocr.zip"/>
    <x v="1"/>
  </r>
  <r>
    <s v="Die Hausthiere im Verhältnisse zu den Gewerben, Wissenschaften und Künsten; Ein Buch zur Belehrung und Unterhaltung für die Jugend und ihre Freunde ; Nach dem Englischen bearbeitet"/>
    <m/>
    <s v="Kinder- und Jugendbücher; Historische Drucke"/>
    <x v="171"/>
    <x v="0"/>
    <s v="PPN766618595"/>
    <s v="PPN548270791"/>
    <s v="http://resolver.staatsbibliothek-berlin.de/SBB0000F00800000000"/>
    <x v="1"/>
    <x v="126"/>
    <s v="WegehauptDigital"/>
    <s v="Leipzig"/>
    <s v="empty"/>
    <x v="0"/>
  </r>
  <r>
    <s v="Physikalische Plaudereien; für 10- bis 14 jährige Schüler aller Schulgattungen"/>
    <s v="Wunder, L."/>
    <s v="Kinder- und Jugendbücher"/>
    <x v="18"/>
    <x v="0"/>
    <s v="PPN741451174"/>
    <s v="PPN410019658"/>
    <s v="http://resolver.staatsbibliothek-berlin.de/SBB0000D02300000000"/>
    <x v="1"/>
    <x v="51"/>
    <s v="WegehauptDigital"/>
    <s v="Leipzig; Berlin"/>
    <s v="https://content.staatsbibliothek-berlin.de/dc/741451174.ocr.zip"/>
    <x v="1"/>
  </r>
  <r>
    <s v="Das Buch der Jugend-Spiele und -Beschäftigungen für Knaben und Mädchen von 3-16 Jahren zur Unterhaltung und Belehrung"/>
    <s v="Moser, Felix"/>
    <s v="Kinder- und Jugendbücher"/>
    <x v="184"/>
    <x v="0"/>
    <s v="PPN745588514"/>
    <s v="PPN568250265"/>
    <s v="http://resolver.staatsbibliothek-berlin.de/SBB0000D6E700000000"/>
    <x v="1"/>
    <x v="100"/>
    <s v="WegehauptDigital"/>
    <s v="Wien [u.a.]"/>
    <s v="https://content.staatsbibliothek-berlin.de/dc/745588514.ocr.zip"/>
    <x v="1"/>
  </r>
  <r>
    <s v="Der Wald; für Freunde der Natur, sowie für die reifere Jugend zum Gebrauch in Haus und Schule dargestellt"/>
    <s v="Feldtmann, Eduard"/>
    <s v="Kinder- und Jugendbücher; Historische Drucke"/>
    <x v="109"/>
    <x v="0"/>
    <s v="PPN743690915"/>
    <s v="PPN334361834"/>
    <s v="http://resolver.staatsbibliothek-berlin.de/SBB0000D32C00000000"/>
    <x v="1"/>
    <x v="58"/>
    <s v="WegehauptDigital"/>
    <s v="Ravensburg"/>
    <s v="https://content.staatsbibliothek-berlin.de/dc/743690915.ocr.zip"/>
    <x v="1"/>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Gebauer, Christian August"/>
    <s v="Kinder- und Jugendbücher"/>
    <x v="185"/>
    <x v="0"/>
    <s v="PPN770133061"/>
    <s v="PPN405388586"/>
    <s v="http://resolver.staatsbibliothek-berlin.de/SBB0001031400000000"/>
    <x v="1"/>
    <x v="60"/>
    <s v="WegehauptDigital"/>
    <s v="Reutlingen"/>
    <s v="empty"/>
    <x v="0"/>
  </r>
  <r>
    <s v="Des deutschen Knaben Experimentirbuch; praktische Anleitung zum unterhaltenden und belehrenden Experimentiren auf den Gebieten der Physik und Chemie"/>
    <s v="Emsmann, H.; Dammer, O."/>
    <s v="Kinder- und Jugendbücher"/>
    <x v="3"/>
    <x v="0"/>
    <s v="PPN746033028"/>
    <s v="PPN353089591"/>
    <s v="http://resolver.staatsbibliothek-berlin.de/SBB0000D7DA00000000"/>
    <x v="1"/>
    <x v="55"/>
    <s v="WegehauptDigital"/>
    <s v="Bielefeld [u.a.]"/>
    <s v="https://content.staatsbibliothek-berlin.de/dc/746033028.ocr.zip"/>
    <x v="1"/>
  </r>
  <r>
    <s v="Räthselkranz; Eine Auswahl des nach Inhalt und Form Gediegensten aus Zeitschriften und den meisten bis jetzt bestehenden Sammlungen von Räthseln, Charaden, Homonymen und Logogriphen"/>
    <s v="Charaden, Räthseln; Lustig, Bernhard Junius"/>
    <s v="Kinder- und Jugendbücher; Historische Drucke"/>
    <x v="186"/>
    <x v="0"/>
    <s v="PPN767130197"/>
    <s v="PPN566346052"/>
    <s v="http://resolver.staatsbibliothek-berlin.de/SBB0000F2B700000000"/>
    <x v="1"/>
    <x v="113"/>
    <s v="WegehauptDigital"/>
    <s v="Ulm"/>
    <s v="empty"/>
    <x v="0"/>
  </r>
  <r>
    <s v="Gallerie der vorzüglichsten Künste und Handwerke; Ein lehrreiches und unterhaltendes Bilderbuch für die Jugend"/>
    <m/>
    <s v="Kinder- und Jugendbücher; Historische Drucke"/>
    <x v="187"/>
    <x v="0"/>
    <s v="PPN751511145"/>
    <s v="PPN557718171"/>
    <s v="http://resolver.staatsbibliothek-berlin.de/SBB0000E5B200000000"/>
    <x v="1"/>
    <x v="28"/>
    <s v="WegehauptDigital"/>
    <s v="Zürich"/>
    <s v="empty"/>
    <x v="0"/>
  </r>
  <r>
    <s v="Kleine Bilderschule für die Jugend"/>
    <m/>
    <s v="Kinder- und Jugendbücher; Historische Drucke"/>
    <x v="13"/>
    <x v="0"/>
    <s v="PPN769511554"/>
    <s v="PPN604630808"/>
    <s v="http://resolver.staatsbibliothek-berlin.de/SBB0000F9A200000000"/>
    <x v="1"/>
    <x v="127"/>
    <s v="WegehauptDigital"/>
    <s v="Leipzig"/>
    <s v="empty"/>
    <x v="0"/>
  </r>
  <r>
    <s v="Gesundheits-Unterricht in Fragen und Antworten"/>
    <s v="Witz, Peter"/>
    <s v="Kinder- und Jugendbücher; Historische Drucke"/>
    <x v="12"/>
    <x v="0"/>
    <s v="PPN749939524"/>
    <s v="PPN306224143"/>
    <s v="http://resolver.staatsbibliothek-berlin.de/SBB0000E1B400000000"/>
    <x v="1"/>
    <x v="101"/>
    <s v="WegehauptDigital"/>
    <s v="[S.l.]"/>
    <s v="empty"/>
    <x v="0"/>
  </r>
  <r>
    <s v="Das Buch der denkwürdigsten Entdeckungen auf dem Gebiete der Länder- und Völkerkunde in Erzählungen für die reifere Jugend"/>
    <s v="Thomas, Louis"/>
    <s v="Kinder- und Jugendbücher"/>
    <x v="9"/>
    <x v="0"/>
    <s v="PPN781540208"/>
    <s v="PPN377861693"/>
    <s v="http://resolver.staatsbibliothek-berlin.de/SBB000155E500000000"/>
    <x v="1"/>
    <x v="54"/>
    <s v="WegehauptDigital"/>
    <s v="Leipzig"/>
    <s v="https://content.staatsbibliothek-berlin.de/dc/781540208.ocr.zip"/>
    <x v="1"/>
  </r>
  <r>
    <s v="Der Mineraliensammler"/>
    <s v="Wohlbold, Hans"/>
    <s v="Kinder- und Jugendbücher"/>
    <x v="188"/>
    <x v="0"/>
    <s v="PPN742251314"/>
    <s v="PPN581761502"/>
    <s v="http://resolver.staatsbibliothek-berlin.de/SBB0000D0D000000000"/>
    <x v="1"/>
    <x v="37"/>
    <s v="WegehauptDigital"/>
    <s v="Berlin [u.a.]; Stuttgart"/>
    <s v="https://content.staatsbibliothek-berlin.de/dc/742251314.ocr.zip"/>
    <x v="1"/>
  </r>
  <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Comenius, ...; Gailer, J. E."/>
    <s v="Kinder- und Jugendbücher; Historische Drucke"/>
    <x v="76"/>
    <x v="0"/>
    <s v="PPN767911946"/>
    <s v="PPN557736102"/>
    <s v="http://resolver.staatsbibliothek-berlin.de/SBB0000F4E500000000"/>
    <x v="1"/>
    <x v="22"/>
    <s v="WegehauptDigital"/>
    <s v="Stuttgart"/>
    <s v="empty"/>
    <x v="0"/>
  </r>
  <r>
    <s v="Naturgeschichtliches Lesebuch für Schule und Haus oder anschauliche, leicht faßliche Belehrungen über die vornehmsten Gegenstände aus dem Thier-, Pflanzen- und Mineralreiche ; mit 66 in d. Text gedr. Holzschnitten"/>
    <s v="Fischer, Johann Georg"/>
    <s v="Kinder- und Jugendbücher; Historische Drucke"/>
    <x v="111"/>
    <x v="0"/>
    <s v="PPN756647819"/>
    <s v="PPN557210747"/>
    <s v="http://resolver.staatsbibliothek-berlin.de/SBB0000EB7D00000000"/>
    <x v="1"/>
    <x v="1"/>
    <s v="WegehauptDigital"/>
    <s v="Braunschweig"/>
    <s v="empty"/>
    <x v="0"/>
  </r>
  <r>
    <s v="Uranos und Gäa oder der Himmel und die Erde mit ihren Welten und Bewohnern; ein Lesebuch zur lehrreichen Unterhaltung für die reifere Jugend"/>
    <s v="Meynier, Johann Heinrich"/>
    <s v="Kinder- und Jugendbücher; Historische Drucke"/>
    <x v="189"/>
    <x v="0"/>
    <s v="PPN746273843"/>
    <s v="PPN566827026"/>
    <s v="http://resolver.staatsbibliothek-berlin.de/SBB0000D86700000000"/>
    <x v="1"/>
    <x v="49"/>
    <s v="WegehauptDigital"/>
    <s v="Berlin"/>
    <s v="empty"/>
    <x v="0"/>
  </r>
  <r>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Comenius, Johann Amos; Gailer, J. E."/>
    <s v="Kinder- und Jugendbücher; Historische Drucke"/>
    <x v="59"/>
    <x v="0"/>
    <s v="PPN770461816"/>
    <s v="PPN404936695"/>
    <s v="http://resolver.staatsbibliothek-berlin.de/SBB0001049F00000000"/>
    <x v="6"/>
    <x v="128"/>
    <s v="WegehauptDigital"/>
    <s v="Reutlingen"/>
    <s v="empty"/>
    <x v="0"/>
  </r>
  <r>
    <s v="Bilder-Repertorium zur leichten und unterhaltenden Vermehrung mannichfaltiger Kenntnisse für Kinder beiderlei Geschlechts in dem Alter von 5 bis 8 Jahren in drei Abtheilungen; Texte français et allemand"/>
    <s v="Schröter, J. F."/>
    <s v="Kinder- und Jugendbücher; Historische Drucke"/>
    <x v="102"/>
    <x v="0"/>
    <s v="PPN757643140"/>
    <s v="PPN279700199"/>
    <s v="http://resolver.staatsbibliothek-berlin.de/SBB0000EDC400000000"/>
    <x v="0"/>
    <x v="0"/>
    <s v="WegehauptDigital"/>
    <s v="Leipzig"/>
    <s v="empty"/>
    <x v="0"/>
  </r>
  <r>
    <s v="Naturkunde für kleine Kinder; Stoffe für Anschauungs- und Sprechübungen in Kleinkinderschulen und Unterklassen der Volksschulen"/>
    <s v="Ranke, Joh. Fr."/>
    <s v="Kinder- und Jugendbücher"/>
    <x v="190"/>
    <x v="0"/>
    <s v="PPN74082984X"/>
    <s v="PPN57145187X"/>
    <s v="http://resolver.staatsbibliothek-berlin.de/SBB0000CE9300000000"/>
    <x v="1"/>
    <x v="129"/>
    <s v="WegehauptDigital"/>
    <s v="Elberfeld"/>
    <s v="https://content.staatsbibliothek-berlin.de/dc/74082984X.ocr.zip"/>
    <x v="1"/>
  </r>
  <r>
    <s v="Joan Amos Comenii Orbis  pictus; renovatus et emendatus ; Cum imagine auctoris et 134 tabulis pictis"/>
    <s v="Comenius, Johann Amos"/>
    <s v="Kinder- und Jugendbücher; Historische Drucke"/>
    <x v="191"/>
    <x v="0"/>
    <s v="PPN745459102"/>
    <s v="PPN551484195"/>
    <s v="http://resolver.staatsbibliothek-berlin.de/SBB0000D6CF00000000"/>
    <x v="7"/>
    <x v="35"/>
    <s v="WegehauptDigital"/>
    <s v="Raginae Hradecii"/>
    <s v="https://content.staatsbibliothek-berlin.de/dc/745459102.ocr.zip"/>
    <x v="1"/>
  </r>
  <r>
    <s v="Das Tierreich"/>
    <s v="Bade, Ernst"/>
    <s v="Kinder- und Jugendbücher; Historische Drucke"/>
    <x v="192"/>
    <x v="0"/>
    <s v="PPN742441571"/>
    <s v="PPN442681526"/>
    <s v="http://resolver.staatsbibliothek-berlin.de/SBB0000D17300000000"/>
    <x v="1"/>
    <x v="124"/>
    <s v="WegehauptDigital"/>
    <s v="Berlin"/>
    <s v="https://content.staatsbibliothek-berlin.de/dc/742441571.ocr.zip"/>
    <x v="1"/>
  </r>
  <r>
    <s v="Naturgeschichte für Kinder; mit vierzehn Kupfertafeln"/>
    <s v="Meyer, F. A. A.; Raff, Georg Christian"/>
    <s v="Kinder- und Jugendbücher; Historische Drucke"/>
    <x v="193"/>
    <x v="0"/>
    <s v="PPN76904946X"/>
    <s v="PPN571684068"/>
    <s v="http://resolver.staatsbibliothek-berlin.de/SBB0000F82300000000"/>
    <x v="1"/>
    <x v="8"/>
    <s v="WegehauptDigital"/>
    <s v="Reutlingen"/>
    <s v="empty"/>
    <x v="0"/>
  </r>
  <r>
    <s v="Das Pferd; Ein unterhaltendes Lese- und Bilderbuch für Knaben"/>
    <s v="Vernet, Pierre; Niemeyer, Anton"/>
    <s v="Kinder- und Jugendbücher; Historische Drucke"/>
    <x v="194"/>
    <x v="0"/>
    <s v="PPN770281753"/>
    <s v="PPN452530407"/>
    <s v="http://resolver.staatsbibliothek-berlin.de/SBB000103DD00000000"/>
    <x v="1"/>
    <x v="49"/>
    <s v="WegehauptDigital"/>
    <s v="Leipzig"/>
    <s v="empty"/>
    <x v="0"/>
  </r>
  <r>
    <s v="Erster Leitfaden zum Schul-unterrichte nach Funke's technologischer Naturgeschichte; Zur allgemeinen Schul-encyclopädie gehörig"/>
    <s v="Funke, Carl Philipp"/>
    <s v="Kinder- und Jugendbücher; Historische Drucke"/>
    <x v="195"/>
    <x v="0"/>
    <s v="PPN751516716"/>
    <s v="PPN237049813"/>
    <s v="http://resolver.staatsbibliothek-berlin.de/SBB0000E5B600000000"/>
    <x v="1"/>
    <x v="18"/>
    <s v="WegehauptDigital"/>
    <s v="Braunschweig"/>
    <s v="empty"/>
    <x v="0"/>
  </r>
  <r>
    <s v="Entdeckungs-Reisen in der Wohnstube; mit seinen lieben jungen Freunden unternommen"/>
    <s v="Wagner, H."/>
    <s v="Kinder- und Jugendbücher"/>
    <x v="9"/>
    <x v="0"/>
    <s v="PPN743635604"/>
    <s v="PPN270202331"/>
    <s v="http://resolver.staatsbibliothek-berlin.de/SBB0000D2FB00000000"/>
    <x v="1"/>
    <x v="47"/>
    <s v="WegehauptDigital"/>
    <s v="Leipzig"/>
    <s v="https://content.staatsbibliothek-berlin.de/dc/743635604.ocr.zip"/>
    <x v="1"/>
  </r>
  <r>
    <s v="Bilder aus der Weltkunde für die reifere Jugend"/>
    <s v="Flinzer, F.; Strützel, O.; Hummel, August"/>
    <s v="Kinder- und Jugendbücher"/>
    <x v="196"/>
    <x v="0"/>
    <s v="PPN742559629"/>
    <s v="PPN411099507"/>
    <s v="http://resolver.staatsbibliothek-berlin.de/SBB0000D21100000000"/>
    <x v="1"/>
    <x v="59"/>
    <s v="WegehauptDigital"/>
    <s v="Glogau"/>
    <s v="https://content.staatsbibliothek-berlin.de/dc/742559629.ocr.zip"/>
    <x v="1"/>
  </r>
  <r>
    <s v="Jeux de l'enfance de la jeunesse"/>
    <m/>
    <s v="Kinder- und Jugendbücher"/>
    <x v="197"/>
    <x v="0"/>
    <s v="PPN770098665"/>
    <s v="PPN411489682"/>
    <s v="http://resolver.staatsbibliothek-berlin.de/SBB000102C500000000"/>
    <x v="0"/>
    <x v="75"/>
    <s v="WegehauptDigital"/>
    <s v="Paris"/>
    <s v="empty"/>
    <x v="0"/>
  </r>
  <r>
    <s v="Der junge Pflanzenfreund; zur Veredelung des Gemüths und zur Belehrung für die reifere Jugend"/>
    <s v="Linke, J."/>
    <s v="Kinder- und Jugendbücher; Historische Drucke"/>
    <x v="198"/>
    <x v="0"/>
    <s v="PPN746054882"/>
    <s v="PPN385285361"/>
    <s v="http://resolver.staatsbibliothek-berlin.de/SBB0000D80400000000"/>
    <x v="1"/>
    <x v="97"/>
    <s v="WegehauptDigital"/>
    <s v="Berlin"/>
    <s v="https://content.staatsbibliothek-berlin.de/dc/746054882.ocr.zip"/>
    <x v="1"/>
  </r>
  <r>
    <s v="Rätselraten im häuslichen Kreise; ein Ratgeber für Jung und Alt"/>
    <s v="Hesse, J."/>
    <s v="Kinder- und Jugendbücher; Historische Drucke"/>
    <x v="199"/>
    <x v="0"/>
    <s v="PPN745122868"/>
    <s v="PPN559394160"/>
    <s v="http://resolver.staatsbibliothek-berlin.de/SBB0000D5A800000000"/>
    <x v="1"/>
    <x v="91"/>
    <s v="WegehauptDigital"/>
    <s v="Stuttgart"/>
    <s v="https://content.staatsbibliothek-berlin.de/dc/745122868.ocr.zip"/>
    <x v="1"/>
  </r>
  <r>
    <s v="Naturstudien im Garten; Plaudereien am Sonntag Nachmittag ; ein Buch für die Jugend"/>
    <s v="Schwindrazheim, O.; Kraepelin, Karl"/>
    <s v="Kinder- und Jugendbücher"/>
    <x v="18"/>
    <x v="0"/>
    <s v="PPN742279405"/>
    <s v="PPN415192870"/>
    <s v="http://resolver.staatsbibliothek-berlin.de/SBB0000D0ED00000000"/>
    <x v="1"/>
    <x v="37"/>
    <s v="WegehauptDigital"/>
    <s v="Berlin; Leipzig"/>
    <s v="https://content.staatsbibliothek-berlin.de/dc/742279405.ocr.zip"/>
    <x v="1"/>
  </r>
  <r>
    <s v="Angenehme Unterhaltungen über den gestirnten Himmel, zur vorläufigen Kenntnis der Welt- und Himmelskörper; der Jugend gewidmet"/>
    <s v="Vogel, G.; Bischof, Carl August"/>
    <s v="Kinder- und Jugendbücher"/>
    <x v="200"/>
    <x v="0"/>
    <s v="PPN76990601X"/>
    <s v="PPN509982409"/>
    <s v="http://resolver.staatsbibliothek-berlin.de/SBB0001021F00000000"/>
    <x v="1"/>
    <x v="130"/>
    <s v="WegehauptDigital"/>
    <s v="Nürnberg"/>
    <s v="empty"/>
    <x v="0"/>
  </r>
  <r>
    <s v="Marmaduke Multiply's merry method of making minor mathematicians; or, the Multiplication Table"/>
    <m/>
    <s v="Kinder- und Jugendbücher"/>
    <x v="201"/>
    <x v="0"/>
    <s v="PPN76998214X"/>
    <s v="PPN519652185"/>
    <s v="http://resolver.staatsbibliothek-berlin.de/SBB0001026800000000"/>
    <x v="3"/>
    <x v="0"/>
    <s v="WegehauptDigital"/>
    <s v="London"/>
    <s v="empty"/>
    <x v="0"/>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x v="9"/>
    <x v="0"/>
    <s v="PPN771054270"/>
    <s v="PPN472877755"/>
    <s v="http://resolver.staatsbibliothek-berlin.de/SBB00010AA200000000"/>
    <x v="1"/>
    <x v="16"/>
    <s v="WegehauptDigital"/>
    <s v="Leipzig"/>
    <s v="https://content.staatsbibliothek-berlin.de/dc/771054270.ocr.zip"/>
    <x v="1"/>
  </r>
  <r>
    <s v="Der Käferfreund; praktische Anleitung zum Sammeln und Bestimmen der Käfer"/>
    <s v="Fleischer, H."/>
    <s v="Kinder- und Jugendbücher"/>
    <x v="50"/>
    <x v="0"/>
    <s v="PPN745114075"/>
    <s v="PPN557291542"/>
    <s v="http://resolver.staatsbibliothek-berlin.de/SBB0000D59500000000"/>
    <x v="1"/>
    <x v="131"/>
    <s v="WegehauptDigital"/>
    <s v="Stuttgart"/>
    <s v="https://content.staatsbibliothek-berlin.de/dc/745114075.ocr.zip"/>
    <x v="1"/>
  </r>
  <r>
    <s v="Kunsthandwerker im Tierreich"/>
    <s v="Nießen, Jos."/>
    <s v="Kinder- und Jugendbücher"/>
    <x v="105"/>
    <x v="0"/>
    <s v="PPN74395971X"/>
    <s v="PPN452538858"/>
    <s v="http://resolver.staatsbibliothek-berlin.de/SBB0000D4AD00000000"/>
    <x v="1"/>
    <x v="2"/>
    <s v="WegehauptDigital"/>
    <s v="Regensburg"/>
    <s v="https://content.staatsbibliothek-berlin.de/dc/74395971X.ocr.zip"/>
    <x v="1"/>
  </r>
  <r>
    <s v="Astronomische Jugend-Abende; eine leichtfassliche Einführung in die Wunder des Himmels ; mit vielen Abbildungen und Sternkarte"/>
    <s v="Seiffart, Selma"/>
    <s v="Kinder- und Jugendbücher; Historische Drucke"/>
    <x v="202"/>
    <x v="0"/>
    <s v="PPN741279150"/>
    <s v="PPN574709452"/>
    <s v="http://resolver.staatsbibliothek-berlin.de/SBB0000CF7E00000000"/>
    <x v="1"/>
    <x v="50"/>
    <s v="WegehauptDigital"/>
    <s v="Straßburg I.E."/>
    <s v="https://content.staatsbibliothek-berlin.de/dc/741279150.ocr.zip"/>
    <x v="1"/>
  </r>
  <r>
    <s v="F. Berge's Naturgeschichte"/>
    <s v="Berge, F."/>
    <s v="Kinder- und Jugendbücher"/>
    <x v="203"/>
    <x v="0"/>
    <s v="PPN743958799"/>
    <s v="PPN548401683"/>
    <s v="http://resolver.staatsbibliothek-berlin.de/SBB0000D4A800000000"/>
    <x v="1"/>
    <x v="7"/>
    <s v="WegehauptDigital"/>
    <s v="Stuttgart [u.a.]"/>
    <s v="https://content.staatsbibliothek-berlin.de/dc/743958799.ocr.zip"/>
    <x v="1"/>
  </r>
  <r>
    <s v="Entdeckungsreisen in Haus und Hof; mit seinen jungen Freunden unternommen"/>
    <s v="Wagner, Hermann"/>
    <s v="Kinder- und Jugendbücher"/>
    <x v="9"/>
    <x v="0"/>
    <s v="PPN743642880"/>
    <s v="PPN34149576X"/>
    <s v="http://resolver.staatsbibliothek-berlin.de/SBB0000D30800000000"/>
    <x v="1"/>
    <x v="3"/>
    <s v="WegehauptDigital"/>
    <s v="Leipzig"/>
    <s v="https://content.staatsbibliothek-berlin.de/dc/743642880.ocr.zip"/>
    <x v="1"/>
  </r>
  <r>
    <s v="Das große Buch der Kinderspiele"/>
    <s v="Rauch, E."/>
    <s v="Kinder- und Jugendbücher"/>
    <x v="204"/>
    <x v="0"/>
    <s v="PPN745996582"/>
    <s v="PPN475048512"/>
    <s v="http://resolver.staatsbibliothek-berlin.de/SBB0000D79D00000000"/>
    <x v="1"/>
    <x v="107"/>
    <s v="WegehauptDigital"/>
    <s v="Berlin"/>
    <s v="https://content.staatsbibliothek-berlin.de/dc/745996582.ocr.zip"/>
    <x v="1"/>
  </r>
  <r>
    <s v="Des Kindes erstes Beschäftigungsbuch; praktische Anleitung zur Selbstbeschäftigung für jüngere Kinder ; zugleich für die Hand der Mutter und Kindergärtnerin"/>
    <s v="Niederley, W.; Barth, E."/>
    <s v="Kinder- und Jugendbücher"/>
    <x v="3"/>
    <x v="0"/>
    <s v="PPN74545402X"/>
    <s v="PPN443352798"/>
    <s v="http://resolver.staatsbibliothek-berlin.de/SBB0000D6CA00000000"/>
    <x v="1"/>
    <x v="58"/>
    <s v="WegehauptDigital"/>
    <s v="Bielefeld [u.a.]"/>
    <s v="https://content.staatsbibliothek-berlin.de/dc/74545402X.ocr.zip"/>
    <x v="1"/>
  </r>
  <r>
    <s v="Der kleine Schmetterling-Sammler; Beschreibung und Abbildung der vorzüglichsten in Deutschland einheimischen Tag-, Dämmerungs-, Abend- und Nachtfalter ; nebst Anleitung zum Fangen, Aufspannen und Aufbewahren derselben ; mit vielen colorirten und schwarzen Abbildungen"/>
    <m/>
    <s v="Kinder- und Jugendbücher; Historische Drucke"/>
    <x v="128"/>
    <x v="0"/>
    <s v="PPN749886110"/>
    <s v="PPN27901144X"/>
    <s v="http://resolver.staatsbibliothek-berlin.de/SBB0000E15000000000"/>
    <x v="1"/>
    <x v="54"/>
    <s v="WegehauptDigital"/>
    <s v="Stuttgart"/>
    <s v="https://content.staatsbibliothek-berlin.de/dc/749886110.ocr.zip"/>
    <x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x v="3"/>
    <x v="0"/>
    <s v="PPN741353377"/>
    <s v="PPN40226939X"/>
    <s v="http://resolver.staatsbibliothek-berlin.de/SBB0000CFE700000000"/>
    <x v="1"/>
    <x v="58"/>
    <s v="WegehauptDigital"/>
    <s v="Bielefeld [u.a.]"/>
    <s v="https://content.staatsbibliothek-berlin.de/dc/741353377.ocr.zip"/>
    <x v="1"/>
  </r>
  <r>
    <s v="Deutscher Räthselschatz für Jung und Alt; in 6 Büchern nach Altersstufen geordnet"/>
    <s v="Mezger, Karl Ludwig Friedrich"/>
    <s v="Kinder- und Jugendbücher; Historische Drucke"/>
    <x v="205"/>
    <x v="0"/>
    <s v="PPN745131948"/>
    <s v="PPN324812760"/>
    <s v="http://resolver.staatsbibliothek-berlin.de/SBB0000D5CC00010000"/>
    <x v="1"/>
    <x v="55"/>
    <s v="WegehauptDigital"/>
    <s v="Heilbronn"/>
    <s v="https://content.staatsbibliothek-berlin.de/dc/745131948.ocr.zip"/>
    <x v="1"/>
  </r>
  <r>
    <s v="Der kleine Naturforscher; naturgeschichtliche Bilder aus der heitmatlichen Flur für unsre Kleinen"/>
    <s v="Kahnmeyer, Ludwig; Schulze, Hermann"/>
    <s v="Kinder- und Jugendbücher; Historische Drucke"/>
    <x v="3"/>
    <x v="0"/>
    <s v="PPN742423999"/>
    <s v="PPN428306780"/>
    <s v="http://resolver.staatsbibliothek-berlin.de/SBB0000D14D00000000"/>
    <x v="1"/>
    <x v="132"/>
    <s v="WegehauptDigital"/>
    <s v="Bielefeld [u.a.]"/>
    <s v="https://content.staatsbibliothek-berlin.de/dc/742423999.ocr.zip"/>
    <x v="1"/>
  </r>
  <r>
    <s v="Scenes in Europe; for the amusement and instruction of little tarry-at-home travellers"/>
    <s v="Taylor, Isaac"/>
    <s v="Kinder- und Jugendbücher; Historische Drucke"/>
    <x v="201"/>
    <x v="0"/>
    <s v="PPN771017065"/>
    <s v="PPN280046456"/>
    <s v="http://resolver.staatsbibliothek-berlin.de/SBB00010A6900000000"/>
    <x v="3"/>
    <x v="78"/>
    <s v="WegehauptDigital"/>
    <s v="London"/>
    <s v="empty"/>
    <x v="0"/>
  </r>
  <r>
    <s v="Die Reiche der Natur; Ein interessantes naturhistorisches Lesebuch für die erwachsenere Jugend"/>
    <s v="Müller, Anton"/>
    <s v="Kinder- und Jugendbücher; Historische Drucke"/>
    <x v="206"/>
    <x v="0"/>
    <s v="PPN749916613"/>
    <s v="PPN278561268"/>
    <s v="http://resolver.staatsbibliothek-berlin.de/SBB0000E19000000000"/>
    <x v="1"/>
    <x v="96"/>
    <s v="WegehauptDigital"/>
    <s v="Hamburg"/>
    <s v="empty"/>
    <x v="0"/>
  </r>
  <r>
    <s v="Das Wasser; eine Darstellung für gebildete Leser und Leserinnen"/>
    <s v="Heyn, Carl; Rossmaessler, E. A."/>
    <s v="Kinder- und Jugendbücher"/>
    <x v="207"/>
    <x v="0"/>
    <s v="PPN746882726"/>
    <s v="PPN446788775"/>
    <s v="http://resolver.staatsbibliothek-berlin.de/SBB0000DBDB00000000"/>
    <x v="1"/>
    <x v="24"/>
    <s v="WegehauptDigital"/>
    <s v="Leipzig"/>
    <s v="https://content.staatsbibliothek-berlin.de/dc/746882726.ocr.zip"/>
    <x v="1"/>
  </r>
  <r>
    <s v="Der junge Handwerker und Künstler; Anleitung zur Herstellung nützlicher Gegenstände aus Papier, Pappe, Holz, Gips, Metall ; sowie zum Photographieren ; mit 580 Text-Abbildungen und 5 Tafeln"/>
    <s v="Freyer, Carl"/>
    <s v="Kinder- und Jugendbücher; Historische Drucke"/>
    <x v="9"/>
    <x v="0"/>
    <s v="PPN745599184"/>
    <s v="PPN557511828"/>
    <s v="http://resolver.staatsbibliothek-berlin.de/SBB0000D6F900000000"/>
    <x v="1"/>
    <x v="95"/>
    <s v="WegehauptDigital"/>
    <s v="Leipzig"/>
    <s v="https://content.staatsbibliothek-berlin.de/dc/745599184.ocr.zip"/>
    <x v="1"/>
  </r>
  <r>
    <s v="Das neueste und einfachste Kochbuch für Mädchen und angehende Hausfrauen bürgerlichen Standes, denen es an Gelegenheit zum mündlichen Unterrichte in der Kochkunst fehlt"/>
    <m/>
    <s v="Kinder- und Jugendbücher; Historische Drucke"/>
    <x v="208"/>
    <x v="0"/>
    <s v="PPN767436563"/>
    <s v="PPN561082766"/>
    <s v="http://resolver.staatsbibliothek-berlin.de/SBB0000F38400000000"/>
    <x v="1"/>
    <x v="128"/>
    <s v="WegehauptDigital"/>
    <s v="Leipzig; Leipzig"/>
    <s v="empty"/>
    <x v="0"/>
  </r>
  <r>
    <s v="Durch Wille zum Erfolg; Interessante Einblicke in das Reich der Erfindungs-, Natur- und Sprachgeschichte"/>
    <s v="Biedenkapp, Georg"/>
    <s v="Kinder- und Jugendbücher; Historische Drucke"/>
    <x v="209"/>
    <x v="0"/>
    <s v="PPN745117406"/>
    <s v="PPN548107483"/>
    <s v="http://resolver.staatsbibliothek-berlin.de/SBB0000D59D00000000"/>
    <x v="1"/>
    <x v="20"/>
    <s v="WegehauptDigital"/>
    <s v="Stuttgart"/>
    <s v="https://content.staatsbibliothek-berlin.de/dc/745117406.ocr.zip"/>
    <x v="1"/>
  </r>
  <r>
    <s v="Zonengemälde; Naturgeschichte und Völkerkunde vollständig in Wort und Bild. Bearbeitet von Traugott Bromme. mit 40. colorirten Tafeln"/>
    <s v="Bromme, Traugott"/>
    <s v="Kinder- und Jugendbücher; Historische Drucke"/>
    <x v="28"/>
    <x v="0"/>
    <s v="PPN74993512X"/>
    <s v="PPN315994789"/>
    <s v="http://resolver.staatsbibliothek-berlin.de/SBB0000E1AD00000000"/>
    <x v="1"/>
    <x v="1"/>
    <s v="WegehauptDigital"/>
    <s v="Stuttgart"/>
    <s v="empty"/>
    <x v="0"/>
  </r>
  <r>
    <s v="Der junge Pappkünstler; eine Anleitung für kleine und grosse Knaben zur Herstellung von allerlei leichten und nützlichen Arbeiten aus Papier und Pappe"/>
    <s v="Gast, Gustav"/>
    <s v="Kinder- und Jugendbücher; Historische Drucke"/>
    <x v="210"/>
    <x v="0"/>
    <s v="PPN745134661"/>
    <s v="PPN311336418"/>
    <s v="http://resolver.staatsbibliothek-berlin.de/SBB0000D5D000000000"/>
    <x v="1"/>
    <x v="58"/>
    <s v="WegehauptDigital"/>
    <s v="Stuttgart [u.a.]"/>
    <s v="https://content.staatsbibliothek-berlin.de/dc/745134661.ocr.zip"/>
    <x v="1"/>
  </r>
  <r>
    <s v="The ocean and its inhabitants"/>
    <m/>
    <s v="Kinder- und Jugendbücher; Historische Drucke"/>
    <x v="211"/>
    <x v="0"/>
    <s v="PPN749791764"/>
    <s v="PPN280004516"/>
    <s v="http://resolver.staatsbibliothek-berlin.de/SBB0000E0C600000000"/>
    <x v="3"/>
    <x v="52"/>
    <s v="WegehauptDigital"/>
    <s v="London"/>
    <s v="https://content.staatsbibliothek-berlin.de/dc/749791764.ocr.zip"/>
    <x v="1"/>
  </r>
  <r>
    <s v="China, das Land und seine Bewohner"/>
    <s v="Allanson, John; Gerstäcker, Friedrich"/>
    <s v="Kinder- und Jugendbücher"/>
    <x v="12"/>
    <x v="0"/>
    <s v="PPN770948545"/>
    <s v="PPN55798162X"/>
    <s v="http://resolver.staatsbibliothek-berlin.de/SBB000109F900000000"/>
    <x v="1"/>
    <x v="52"/>
    <s v="WegehauptDigital"/>
    <s v="[S.l.]"/>
    <s v="https://content.staatsbibliothek-berlin.de/dc/770948545.ocr.zip"/>
    <x v="1"/>
  </r>
  <r>
    <s v="Naturhistorisches Bilder-Büchlein; Ein Weihnachtsgeschenk für wißbegierige Kinder. Mit vielen ausgemahlten Kupfern"/>
    <s v="Vogel, G.; Bescheerer, W."/>
    <s v="Kinder- und Jugendbücher; Historische Drucke"/>
    <x v="212"/>
    <x v="0"/>
    <s v="PPN757444229"/>
    <s v="PPN549094997"/>
    <s v="http://resolver.staatsbibliothek-berlin.de/SBB0000EDA100000000"/>
    <x v="1"/>
    <x v="23"/>
    <s v="WegehauptDigital"/>
    <s v="Nürnberg"/>
    <s v="empty"/>
    <x v="0"/>
  </r>
  <r>
    <s v="Entdeckungsreisen im Wald und auf der Heide; mit seinen lieben jungen Freunden und Freundinnen unternommen"/>
    <s v="Wagner, Hermann"/>
    <s v="Kinder- und Jugendbücher"/>
    <x v="9"/>
    <x v="0"/>
    <s v="PPN74387983X"/>
    <s v="PPN578787148"/>
    <s v="http://resolver.staatsbibliothek-berlin.de/SBB0000D37900000000"/>
    <x v="1"/>
    <x v="45"/>
    <s v="WegehauptDigital"/>
    <s v="Berlin; Leipzig"/>
    <s v="https://content.staatsbibliothek-berlin.de/dc/74387983X.ocr.zip"/>
    <x v="1"/>
  </r>
  <r>
    <s v="Der Gewerbefleiß; ein belehrendes Bilderbuch für artige Kinder"/>
    <s v="Dietrich, Ewald"/>
    <s v="Kinder- und Jugendbücher; Historische Drucke"/>
    <x v="213"/>
    <x v="0"/>
    <s v="PPN769745482"/>
    <s v="PPN653896557"/>
    <s v="http://resolver.staatsbibliothek-berlin.de/SBB0000FA2A00000000"/>
    <x v="1"/>
    <x v="16"/>
    <s v="WegehauptDigital"/>
    <s v="Guben"/>
    <s v="https://content.staatsbibliothek-berlin.de/dc/769745482.ocr.zip"/>
    <x v="1"/>
  </r>
  <r>
    <s v="Les Arts et métiers ou les curieux secrets"/>
    <s v="Labouche, Alexandre"/>
    <s v="Kinder- und Jugendbücher; Historische Drucke"/>
    <x v="214"/>
    <x v="0"/>
    <s v="PPN744086582"/>
    <s v="PPN561576823"/>
    <s v="http://resolver.staatsbibliothek-berlin.de/SBB0000D55800000000"/>
    <x v="0"/>
    <x v="9"/>
    <s v="WegehauptDigital"/>
    <s v="Tours"/>
    <s v="https://content.staatsbibliothek-berlin.de/dc/744086582.ocr.zip"/>
    <x v="1"/>
  </r>
  <r>
    <s v="Sammlung neuer Muster von Papparbeiten, dargestellt in Abbildungen derselben und ihrer Netze; nebst speciellen Anleitungen, die als Nachträge zum Papparbeiter zu betrachten sind"/>
    <s v="Blasche, Bernhard Heinrich"/>
    <s v="Kinder- und Jugendbücher"/>
    <x v="215"/>
    <x v="0"/>
    <s v="PPN770591795"/>
    <s v="PPN352794658"/>
    <s v="http://resolver.staatsbibliothek-berlin.de/SBB0001059E00000000"/>
    <x v="1"/>
    <x v="86"/>
    <s v="WegehauptDigital"/>
    <s v="Schnepfenthal"/>
    <s v="empty"/>
    <x v="0"/>
  </r>
  <r>
    <s v="Naturgeschichte für die Jugend; mit 120 in Kupfer gestochenen Abbildungen"/>
    <s v="Jerrer, Georg Ludwig"/>
    <s v="Kinder- und Jugendbücher; Historische Drucke"/>
    <x v="48"/>
    <x v="0"/>
    <s v="PPN769003206"/>
    <s v="PPN566820749"/>
    <s v="http://resolver.staatsbibliothek-berlin.de/SBB0000F7EE00000000"/>
    <x v="1"/>
    <x v="133"/>
    <s v="WegehauptDigital"/>
    <s v="Nürnberg"/>
    <s v="empty"/>
    <x v="0"/>
  </r>
  <r>
    <s v="Das Süßwasser-Aquarium; eine Anleitung zur Herstellung und Pflege desselben ; mit 1 Titelbild und 61 in den Text gedruckten Holzschnitten"/>
    <s v="Hermes, Otto; Roßmäßler, Emil Adolf"/>
    <s v="Kinder- und Jugendbücher; Historische Drucke"/>
    <x v="216"/>
    <x v="0"/>
    <s v="PPN742584763"/>
    <s v="PPN016510631"/>
    <s v="http://resolver.staatsbibliothek-berlin.de/SBB0000D25B00000000"/>
    <x v="1"/>
    <x v="7"/>
    <s v="WegehauptDigital"/>
    <s v="Leipzig"/>
    <s v="https://content.staatsbibliothek-berlin.de/dc/742584763.ocr.zip"/>
    <x v="1"/>
  </r>
  <r>
    <s v="Berge's kleines Schmetterlingsbuch für Knaben und Anfänger"/>
    <s v="Rebel, H.; Berge, Friedrich"/>
    <s v="Kinder- und Jugendbücher"/>
    <x v="57"/>
    <x v="0"/>
    <s v="PPN743967801"/>
    <s v="PPN548404372"/>
    <s v="http://resolver.staatsbibliothek-berlin.de/SBB0000D4C200000000"/>
    <x v="1"/>
    <x v="32"/>
    <s v="WegehauptDigital"/>
    <s v="Stuttgart"/>
    <s v="https://content.staatsbibliothek-berlin.de/dc/743967801.ocr.zip"/>
    <x v="1"/>
  </r>
  <r>
    <s v="Elementarbuch der Insektenkunde vorzüglich der Käfer; nebst einer Anweis. d. Insekten zu erkennen... ; ein Geschenk für kl. Insektensammler"/>
    <s v="Malinowsky, ..."/>
    <s v="Kinder- und Jugendbücher; Historische Drucke"/>
    <x v="217"/>
    <x v="0"/>
    <s v="PPN756641462"/>
    <s v="PPN311580076"/>
    <s v="http://resolver.staatsbibliothek-berlin.de/SBB0000EB7B00000000"/>
    <x v="1"/>
    <x v="0"/>
    <s v="WegehauptDigital"/>
    <s v="Quedlinburg"/>
    <s v="empty"/>
    <x v="0"/>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x v="9"/>
    <x v="0"/>
    <s v="PPN745236499"/>
    <s v="PPN56566879X"/>
    <s v="http://resolver.staatsbibliothek-berlin.de/SBB0000D67600000000"/>
    <x v="1"/>
    <x v="134"/>
    <s v="WegehauptDigital"/>
    <s v="Leipzig"/>
    <s v="https://content.staatsbibliothek-berlin.de/dc/745236499.ocr.zip"/>
    <x v="1"/>
  </r>
  <r>
    <s v="Die Eroberung der Luft; ein Luftschifferbuch ; mit 22 Tonbildern"/>
    <s v="Martin, Rudolf; Schalk, Gustav"/>
    <s v="Kinder- und Jugendbücher; Historische Drucke"/>
    <x v="218"/>
    <x v="0"/>
    <s v="PPN744905877"/>
    <s v="PPN421388366"/>
    <s v="http://resolver.staatsbibliothek-berlin.de/SBB0000D58A00000000"/>
    <x v="1"/>
    <x v="125"/>
    <s v="WegehauptDigital"/>
    <s v="Berlin"/>
    <s v="https://content.staatsbibliothek-berlin.de/dc/744905877.ocr.zip"/>
    <x v="1"/>
  </r>
  <r>
    <s v="Reise von Bern über die Gemmi und den Simplon nach den Borromäischen Inseln; für die Jugend beschrieben/  von Friedrich Meisner"/>
    <s v="Meisner, Friedrich"/>
    <s v="Kinder- und Jugendbücher"/>
    <x v="71"/>
    <x v="0"/>
    <s v="PPN771066953"/>
    <s v="PPN566902621"/>
    <s v="http://resolver.staatsbibliothek-berlin.de/SBB00010AC500000000"/>
    <x v="1"/>
    <x v="88"/>
    <s v="WegehauptDigital"/>
    <s v="Bern"/>
    <s v="empty"/>
    <x v="0"/>
  </r>
  <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Schubert, H. H."/>
    <s v="Kinder- und Jugendbücher; Historische Drucke"/>
    <x v="58"/>
    <x v="0"/>
    <s v="PPN750043059"/>
    <s v="PPN568828046"/>
    <s v="http://resolver.staatsbibliothek-berlin.de/SBB0000E1EF00000000"/>
    <x v="1"/>
    <x v="80"/>
    <s v="WegehauptDigital"/>
    <s v="Eßlingen; Stuttgart"/>
    <s v="https://content.staatsbibliothek-berlin.de/dc/750043059.ocr.zip"/>
    <x v="1"/>
  </r>
  <r>
    <s v="300 geographische Charaden; Worträthsel und Räthselfragen zur Belehrung und Unterhaltung für die reifere Jugend"/>
    <s v="Hoffmann, Franz"/>
    <s v="Kinder- und Jugendbücher; Historische Drucke"/>
    <x v="182"/>
    <x v="0"/>
    <s v="PPN767435338"/>
    <s v="PPN559639236"/>
    <s v="http://resolver.staatsbibliothek-berlin.de/SBB0000F37F00000000"/>
    <x v="1"/>
    <x v="52"/>
    <s v="WegehauptDigital"/>
    <s v="Stuttgart"/>
    <s v="https://content.staatsbibliothek-berlin.de/dc/767435338.ocr.zip"/>
    <x v="1"/>
  </r>
  <r>
    <s v="Die reinste Quelle jugendlicher Freuden, oder 300 Spiele zur Ausbildung des Geistes, Kräftigung des Körpers und zur geselligen Erheiterung im Freien wie im Zimmer; theils gesammelt, theils selbst bearbeitet und durch 37 Abbildungen erläutert von J. A. L. Werner, Leutnant ..."/>
    <s v="Werner, Johann Adolf Ludwig"/>
    <s v="Kinder- und Jugendbücher; Historische Drucke"/>
    <x v="77"/>
    <x v="0"/>
    <s v="PPN766629139"/>
    <s v="PPN332965953"/>
    <s v="http://resolver.staatsbibliothek-berlin.de/SBB0000F01D00000000"/>
    <x v="1"/>
    <x v="49"/>
    <s v="WegehauptDigital"/>
    <s v="Dresden; Leipzig"/>
    <s v="empty"/>
    <x v="0"/>
  </r>
  <r>
    <s v="Liebhaber-Photographie; mit 67 Abb."/>
    <s v="Lehnert, Georg"/>
    <s v="Kinder- und Jugendbücher; Historische Drucke"/>
    <x v="210"/>
    <x v="0"/>
    <s v="PPN744084539"/>
    <s v="PPN530062879"/>
    <s v="http://resolver.staatsbibliothek-berlin.de/SBB0000D54F00000000"/>
    <x v="1"/>
    <x v="100"/>
    <s v="WegehauptDigital"/>
    <s v="Stuttgart [u.a.]"/>
    <s v="https://content.staatsbibliothek-berlin.de/dc/744084539.ocr.zip"/>
    <x v="1"/>
  </r>
  <r>
    <s v="Aus Schlesiens Tier- und Pflanzenleben; aus dem Buche der Natur ; mit 16 Abb."/>
    <s v="Matzker, Paul"/>
    <s v="Kinder- und Jugendbücher; Historische Drucke"/>
    <x v="219"/>
    <x v="0"/>
    <s v="PPN74388017X"/>
    <s v="PPN421545046"/>
    <s v="http://resolver.staatsbibliothek-berlin.de/SBB0000D37B00000000"/>
    <x v="1"/>
    <x v="20"/>
    <s v="WegehauptDigital"/>
    <s v="Breslau"/>
    <s v="https://content.staatsbibliothek-berlin.de/dc/74388017X.ocr.zip"/>
    <x v="1"/>
  </r>
  <r>
    <s v="Pleasant Pages for young people; a book of instruction and amusement on the infant school system"/>
    <s v="Prout Newcombe, S."/>
    <s v="Kinder- und Jugendbücher; Historische Drucke"/>
    <x v="220"/>
    <x v="0"/>
    <s v="PPN745446493"/>
    <s v="PPN571529275"/>
    <s v="http://resolver.staatsbibliothek-berlin.de/SBB0000D6BB00000000"/>
    <x v="3"/>
    <x v="11"/>
    <s v="WegehauptDigital"/>
    <s v="London"/>
    <s v="https://content.staatsbibliothek-berlin.de/dc/745446493.ocr.zip"/>
    <x v="1"/>
  </r>
  <r>
    <s v="Wilde Thiere; nach den Beobachtungen und Erzählungen von Naturforschern und Reisenden beschrieben"/>
    <s v="Brandt, Eduard"/>
    <s v="Kinder- und Jugendbücher"/>
    <x v="172"/>
    <x v="0"/>
    <s v="PPN770572731"/>
    <s v="PPN446462837"/>
    <s v="http://resolver.staatsbibliothek-berlin.de/SBB0001056E00000000"/>
    <x v="1"/>
    <x v="16"/>
    <s v="WegehauptDigital"/>
    <s v="Stuttgart"/>
    <s v="https://content.staatsbibliothek-berlin.de/dc/770572731.ocr.zip"/>
    <x v="1"/>
  </r>
  <r>
    <s v="Guido und Minona oder Unterhaltungen zweier Freunde mit ihren Kindern"/>
    <s v="Kerndörffer, Heinrich August"/>
    <s v="Kinder- und Jugendbücher; Historische Drucke"/>
    <x v="221"/>
    <x v="0"/>
    <s v="PPN750596007"/>
    <s v="PPN560666381"/>
    <s v="http://resolver.staatsbibliothek-berlin.de/SBB0000E32300000000"/>
    <x v="1"/>
    <x v="42"/>
    <s v="WegehauptDigital"/>
    <s v="Leipzig"/>
    <s v="empty"/>
    <x v="0"/>
  </r>
  <r>
    <s v="Die Heide"/>
    <s v="Wagner, Wiegand"/>
    <s v="Kinder- und Jugendbücher"/>
    <x v="222"/>
    <x v="0"/>
    <s v="PPN743960939"/>
    <s v="PPN408026197"/>
    <s v="http://resolver.staatsbibliothek-berlin.de/SBB0000D4B000000000"/>
    <x v="1"/>
    <x v="125"/>
    <s v="WegehauptDigital"/>
    <s v="Leipzig"/>
    <s v="https://content.staatsbibliothek-berlin.de/dc/743960939.ocr.zip"/>
    <x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x v="9"/>
    <x v="0"/>
    <s v="PPN745237118"/>
    <s v="PPN56566882X"/>
    <s v="http://resolver.staatsbibliothek-berlin.de/SBB0000D67800000000"/>
    <x v="1"/>
    <x v="50"/>
    <s v="WegehauptDigital"/>
    <s v="Leipzig"/>
    <s v="https://content.staatsbibliothek-berlin.de/dc/745237118.ocr.zip"/>
    <x v="1"/>
  </r>
  <r>
    <s v="Aus dem Tierleben"/>
    <s v="Felter, ...; Kirchner, J.; Weir, Harrison"/>
    <s v="Kinder- und Jugendbücher; Historische Drucke"/>
    <x v="223"/>
    <x v="0"/>
    <s v="PPN743864425"/>
    <s v="PPN278465692"/>
    <s v="http://resolver.staatsbibliothek-berlin.de/SBB0000D36100000000"/>
    <x v="1"/>
    <x v="57"/>
    <s v="WegehauptDigital"/>
    <s v="Bremen"/>
    <s v="https://content.staatsbibliothek-berlin.de/dc/743864425.ocr.zip"/>
    <x v="1"/>
  </r>
  <r>
    <s v="Der junge Experimentier-Künstler; Versuche mit der Elektrizität"/>
    <s v="Günther, Hanns"/>
    <s v="Kinder- und Jugendbücher"/>
    <x v="112"/>
    <x v="0"/>
    <s v="PPN741709619"/>
    <s v="PPN558968651"/>
    <s v="http://resolver.staatsbibliothek-berlin.de/SBB0000D04F00000000"/>
    <x v="1"/>
    <x v="20"/>
    <s v="WegehauptDigital"/>
    <s v="Nürnberg"/>
    <s v="https://content.staatsbibliothek-berlin.de/dc/741709619.ocr.zip"/>
    <x v="1"/>
  </r>
  <r>
    <s v="Voyages de Chardin en Perse et autres lieux de l'Orient"/>
    <s v="Breton, J. B. J.; Campe, Joachim Heinrich"/>
    <s v="Kinder- und Jugendbücher"/>
    <x v="224"/>
    <x v="1"/>
    <s v="PPN770947891"/>
    <s v="PPN550407367"/>
    <s v="http://resolver.staatsbibliothek-berlin.de/SBB000109F700010000"/>
    <x v="0"/>
    <x v="27"/>
    <s v="WegehauptDigital"/>
    <s v="À Paris [usw.]"/>
    <s v="empty"/>
    <x v="0"/>
  </r>
  <r>
    <s v="Entwickelung des Erdballs und seiner Gesteinsformationen &lt;Geogenie&gt;"/>
    <s v="Ludwig, Rudolph"/>
    <s v="Kinder- und Jugendbücher"/>
    <x v="9"/>
    <x v="1"/>
    <s v="PPN742498557"/>
    <s v="PPN243627491"/>
    <s v="http://resolver.staatsbibliothek-berlin.de/SBB0000D1C000020000"/>
    <x v="1"/>
    <x v="34"/>
    <s v="WegehauptDigital"/>
    <s v="Leipzig"/>
    <s v="https://content.staatsbibliothek-berlin.de/dc/742498557.ocr.zip"/>
    <x v="1"/>
  </r>
  <r>
    <s v="In den Werkstätten"/>
    <s v="Roth, Richard; Luckenbacher, Franz"/>
    <s v="Kinder- und Jugendbücher; Historische Drucke"/>
    <x v="9"/>
    <x v="1"/>
    <s v="PPN744073723"/>
    <s v="PPN566133814"/>
    <s v="http://resolver.staatsbibliothek-berlin.de/SBB0000D53B00010000"/>
    <x v="1"/>
    <x v="94"/>
    <s v="WegehauptDigital"/>
    <s v="Leipzig"/>
    <s v="https://content.staatsbibliothek-berlin.de/dc/744073723.ocr.zip"/>
    <x v="1"/>
  </r>
  <r>
    <s v="Geschenk für meine Kinder, am Tage ihrer Verlobung oder Vollständiger Unterricht über die Erziehung der Jugend vom Keime an, bis in das mannbare Alter"/>
    <s v="Weinrauch, ..."/>
    <s v="Kinder- und Jugendbücher; Historische Drucke"/>
    <x v="225"/>
    <x v="1"/>
    <s v="PPN76633886X"/>
    <s v="PPN766277232"/>
    <s v="http://resolver.staatsbibliothek-berlin.de/SBB0000EEA000020000"/>
    <x v="1"/>
    <x v="48"/>
    <s v="WegehauptDigital"/>
    <s v="Wien"/>
    <s v="empty"/>
    <x v="0"/>
  </r>
  <r>
    <s v="Vorlagen für den Spiel- und Bildungs-Baukasten für Kinder jedes Alters"/>
    <m/>
    <s v="Kinder- und Jugendbücher"/>
    <x v="226"/>
    <x v="1"/>
    <s v="PPN746161743"/>
    <s v="PPN578777398"/>
    <s v="http://resolver.staatsbibliothek-berlin.de/SBB0000D81900020000"/>
    <x v="1"/>
    <x v="57"/>
    <s v="WegehauptDigital"/>
    <s v="[Weimar"/>
    <s v="https://content.staatsbibliothek-berlin.de/dc/746161743.ocr.zip"/>
    <x v="1"/>
  </r>
  <r>
    <s v="Das Buch der Arbeit"/>
    <s v="Schwarzwäller, U.; Bergmann, Leo"/>
    <s v="Kinder- und Jugendbücher; Historische Drucke"/>
    <x v="9"/>
    <x v="1"/>
    <s v="PPN76673319X"/>
    <s v="PPN547994443"/>
    <s v="http://resolver.staatsbibliothek-berlin.de/SBB0000EB2200020000"/>
    <x v="1"/>
    <x v="54"/>
    <s v="WegehauptDigital"/>
    <s v="Leipzig"/>
    <s v="https://content.staatsbibliothek-berlin.de/dc/76673319X.ocr.zip"/>
    <x v="1"/>
  </r>
  <r>
    <s v="Die Sammlung"/>
    <s v="Bonus, Arthur"/>
    <s v="Kinder- und Jugendbücher"/>
    <x v="227"/>
    <x v="1"/>
    <s v="PPN745593208"/>
    <s v="PPN069849811"/>
    <s v="http://resolver.staatsbibliothek-berlin.de/SBB0000D6ED00010000"/>
    <x v="1"/>
    <x v="2"/>
    <s v="WegehauptDigital"/>
    <s v="München"/>
    <s v="https://content.staatsbibliothek-berlin.de/dc/745593208.ocr.zip"/>
    <x v="1"/>
  </r>
  <r>
    <s v="Das Wissenswürdigste für Kinder"/>
    <s v="Balzer, ..."/>
    <s v="Kinder- und Jugendbücher; Historische Drucke"/>
    <x v="228"/>
    <x v="1"/>
    <s v="PPN768629136"/>
    <s v="PPN282317767"/>
    <s v="http://resolver.staatsbibliothek-berlin.de/SBB0000F70F00010000"/>
    <x v="1"/>
    <x v="12"/>
    <s v="WegehauptDigital"/>
    <s v="Breslau"/>
    <s v="empty"/>
    <x v="0"/>
  </r>
  <r>
    <s v="Recueil de voyages intéressans pour l'instruction et l'amusement de la jeunesse"/>
    <s v="Campe, Joachim Heinrich"/>
    <s v="Kinder- und Jugendbücher"/>
    <x v="229"/>
    <x v="1"/>
    <s v="PPN78053509X"/>
    <s v="PPN150473087"/>
    <s v="http://resolver.staatsbibliothek-berlin.de/SBB000153F100030000"/>
    <x v="1"/>
    <x v="104"/>
    <s v="WegehauptDigital"/>
    <s v="A Francfort sur le Mein"/>
    <s v="empty"/>
    <x v="0"/>
  </r>
  <r>
    <s v="Die kleinen Freunde der Naturgeschichte"/>
    <s v="Hoepfner, Adolf Friedrich"/>
    <s v="Kinder- und Jugendbücher; Historische Drucke"/>
    <x v="230"/>
    <x v="1"/>
    <s v="PPN756401305"/>
    <s v="PPN559606176"/>
    <s v="http://resolver.staatsbibliothek-berlin.de/SBB0000EA6200020000"/>
    <x v="1"/>
    <x v="43"/>
    <s v="WegehauptDigital"/>
    <s v="Eisenach"/>
    <s v="empty"/>
    <x v="0"/>
  </r>
  <r>
    <s v="Der algebraische Jugendfreund oder populäre Darstellung der Grundlehren der Algebra für Anfänger"/>
    <s v="Hoffmann, Joh. Jos. Ign."/>
    <s v="Kinder- und Jugendbücher"/>
    <x v="231"/>
    <x v="1"/>
    <s v="PPN746573162"/>
    <s v="PPN566344076"/>
    <s v="http://resolver.staatsbibliothek-berlin.de/SBB0000D83300010000"/>
    <x v="1"/>
    <x v="88"/>
    <s v="WegehauptDigital"/>
    <s v="Mainz"/>
    <s v="empty"/>
    <x v="0"/>
  </r>
  <r>
    <s v="Die Feierstunde, ein Buch zur Unterhaltung und Belehrung für Jedermann, besonders auch für die zu bildende Jugend in Städten und auf dem Lande"/>
    <s v="Conrad, M."/>
    <s v="Kinder- und Jugendbücher"/>
    <x v="232"/>
    <x v="1"/>
    <s v="PPN781535204"/>
    <s v="PPN553673432"/>
    <s v="http://resolver.staatsbibliothek-berlin.de/SBB000155DB00020000"/>
    <x v="1"/>
    <x v="73"/>
    <s v="WegehauptDigital"/>
    <s v="Dresden; Dresden"/>
    <s v="empty"/>
    <x v="0"/>
  </r>
  <r>
    <s v="Naturwissenschaften"/>
    <s v="Kaehler, Ludwig August"/>
    <s v="Kinder- und Jugendbücher; Historische Drucke"/>
    <x v="137"/>
    <x v="1"/>
    <s v="PPN751347027"/>
    <s v="PPN56057665X"/>
    <s v="http://resolver.staatsbibliothek-berlin.de/SBB0000E20400010000"/>
    <x v="1"/>
    <x v="23"/>
    <s v="WegehauptDigital"/>
    <s v="Leipzig"/>
    <s v="empty"/>
    <x v="0"/>
  </r>
  <r>
    <s v="Vorlagen für den Spiel- und Bildungs-Baukasten für Kinder jedes Alters"/>
    <m/>
    <s v="Kinder- und Jugendbücher"/>
    <x v="226"/>
    <x v="1"/>
    <s v="PPN746160828"/>
    <s v="PPN578777304"/>
    <s v="http://resolver.staatsbibliothek-berlin.de/SBB0000D81900010000"/>
    <x v="1"/>
    <x v="57"/>
    <s v="WegehauptDigital"/>
    <s v="[Weimar"/>
    <s v="https://content.staatsbibliothek-berlin.de/dc/746160828.ocr.zip"/>
    <x v="1"/>
  </r>
  <r>
    <s v="Pinnock's catechism of mineralogy"/>
    <s v="Pinnock, William"/>
    <s v="Kinder- und Jugendbücher; Historische Drucke"/>
    <x v="233"/>
    <x v="1"/>
    <s v="PPN768671787"/>
    <s v="PPN570983282"/>
    <s v="http://resolver.staatsbibliothek-berlin.de/SBB0000F6EC000A0000"/>
    <x v="3"/>
    <x v="73"/>
    <s v="WegehauptDigital"/>
    <s v="London"/>
    <s v="empty"/>
    <x v="0"/>
  </r>
  <r>
    <s v="Der Bau und die Einrichtung der Schiffe"/>
    <s v="Richter, Theodor Friedrich Maximilian"/>
    <s v="Kinder- und Jugendbücher"/>
    <x v="77"/>
    <x v="1"/>
    <s v="PPN781544548"/>
    <s v="PPN229569897"/>
    <s v="http://resolver.staatsbibliothek-berlin.de/SBB000155E900020000"/>
    <x v="1"/>
    <x v="52"/>
    <s v="WegehauptDigital"/>
    <s v="Leipzig"/>
    <s v="https://content.staatsbibliothek-berlin.de/dc/781544548.ocr.zip"/>
    <x v="1"/>
  </r>
  <r>
    <s v="Stadt und Land; naturgeschichtliche Streifzüge in Mitteldeutschland mit seinen jungen Freunden unternommen ; mit 100 Abbildungen, 3 Tondruck- sowie 1 bunten Titelbilde"/>
    <s v="Wagner, Hermann"/>
    <s v="Kinder- und Jugendbücher; Historische Drucke"/>
    <x v="9"/>
    <x v="1"/>
    <s v="PPN741276127"/>
    <s v="PPN578784769"/>
    <s v="http://resolver.staatsbibliothek-berlin.de/SBB0000CED800020000"/>
    <x v="1"/>
    <x v="47"/>
    <s v="WegehauptDigital"/>
    <s v="Leipzig"/>
    <s v="https://content.staatsbibliothek-berlin.de/dc/741276127.ocr.zip"/>
    <x v="1"/>
  </r>
  <r>
    <s v="Allerhand Experimente aus dem Gebiete der Physik mit meist selbst gebauten Apparaten"/>
    <s v="Witting, E."/>
    <s v="Kinder- und Jugendbücher"/>
    <x v="109"/>
    <x v="1"/>
    <s v="PPN746141319"/>
    <s v="PPN581949773"/>
    <s v="http://resolver.staatsbibliothek-berlin.de/SBB0000D7EF00010000"/>
    <x v="1"/>
    <x v="51"/>
    <s v="WegehauptDigital"/>
    <s v="Ravensburg"/>
    <s v="https://content.staatsbibliothek-berlin.de/dc/746141319.ocr.zip"/>
    <x v="1"/>
  </r>
  <r>
    <s v="Pflanzenleben in Feld und Garten"/>
    <s v="Kriete, Fritz; Rabes, Otto; Buckley, Arabella B."/>
    <s v="Kinder- und Jugendbücher"/>
    <x v="234"/>
    <x v="1"/>
    <s v="PPN743888081"/>
    <s v="PPN551160993"/>
    <s v="http://resolver.staatsbibliothek-berlin.de/SBB0000D38B00030000"/>
    <x v="1"/>
    <x v="135"/>
    <s v="WegehauptDigital"/>
    <s v="Halle a. S."/>
    <s v="https://content.staatsbibliothek-berlin.de/dc/743888081.ocr.zip"/>
    <x v="1"/>
  </r>
  <r>
    <s v="A catechism of the geology, containing an account of the various changes which the surface of the earth has undergone, and the causes and effects of these changes"/>
    <s v="Pinnock, William"/>
    <s v="Kinder- und Jugendbücher; Historische Drucke"/>
    <x v="233"/>
    <x v="1"/>
    <s v="PPN768672325"/>
    <s v="PPN570983355"/>
    <s v="http://resolver.staatsbibliothek-berlin.de/SBB0000F6EC000B0000"/>
    <x v="3"/>
    <x v="31"/>
    <s v="WegehauptDigital"/>
    <s v="London"/>
    <s v="empty"/>
    <x v="0"/>
  </r>
  <r>
    <s v="Stadt und Land; Streifzüge in Mitteldeutschland ; mit seinen jungen Freunden unternommen ; mit 102 Abb., einem Tondruck- und einem bunten Titelbilde"/>
    <s v="Wagner, Hermann"/>
    <s v="Kinder- und Jugendbücher; Historische Drucke"/>
    <x v="9"/>
    <x v="1"/>
    <s v="PPN741277425"/>
    <s v="PPN689179693"/>
    <s v="http://resolver.staatsbibliothek-berlin.de/SBB0000CED800030000"/>
    <x v="1"/>
    <x v="3"/>
    <s v="WegehauptDigital"/>
    <s v="Berlin; Leipzig"/>
    <s v="https://content.staatsbibliothek-berlin.de/dc/741277425.ocr.zip"/>
    <x v="1"/>
  </r>
  <r>
    <s v="physikalische Kinderfreund"/>
    <s v="Poppe, Johann Heinrich Moritz"/>
    <s v="Kinder- und Jugendbücher; Historische Drucke"/>
    <x v="97"/>
    <x v="1"/>
    <s v="PPN751007951"/>
    <s v="PPN571331297"/>
    <s v="http://resolver.staatsbibliothek-berlin.de/SBB0000E41700000000"/>
    <x v="1"/>
    <x v="12"/>
    <s v="WegehauptDigital"/>
    <s v="Leipzig"/>
    <s v="empty"/>
    <x v="0"/>
  </r>
  <r>
    <s v="The new Children's encyclopædia"/>
    <s v="Mee, Arthur"/>
    <s v="Kinder- und Jugendbücher; Historische Drucke"/>
    <x v="235"/>
    <x v="1"/>
    <s v="PPN74526705X"/>
    <s v="PPN55071927X"/>
    <s v="http://resolver.staatsbibliothek-berlin.de/SBB0000D67D00010000"/>
    <x v="3"/>
    <x v="6"/>
    <s v="WegehauptDigital"/>
    <s v="London"/>
    <s v="https://content.staatsbibliothek-berlin.de/dc/74526705X.ocr.zip"/>
    <x v="1"/>
  </r>
  <r>
    <s v="Im Süden; eine Alpenreise ; mit seinen jungen Freunden und Freundinnen unternommen ; mit 86 Text-Abb., einem Tondruck- und einem bunten Titelbilde"/>
    <s v="Wagner, Hermann"/>
    <s v="Kinder- und Jugendbücher; Historische Drucke"/>
    <x v="9"/>
    <x v="1"/>
    <s v="PPN740909118"/>
    <s v="PPN578785447"/>
    <s v="http://resolver.staatsbibliothek-berlin.de/SBB0000CED800010000"/>
    <x v="1"/>
    <x v="3"/>
    <s v="WegehauptDigital"/>
    <s v="Berlin; Leipzig"/>
    <s v="https://content.staatsbibliothek-berlin.de/dc/740909118.ocr.zip"/>
    <x v="1"/>
  </r>
  <r>
    <s v="Botanik"/>
    <s v="Kißling, J.; Matthes, Franz"/>
    <s v="Kinder- und Jugendbücher"/>
    <x v="236"/>
    <x v="1"/>
    <s v="PPN744075033"/>
    <s v="PPN566720116"/>
    <s v="http://resolver.staatsbibliothek-berlin.de/SBB0000D53A00020000"/>
    <x v="1"/>
    <x v="95"/>
    <s v="WegehauptDigital"/>
    <s v="Stuttgart"/>
    <s v="https://content.staatsbibliothek-berlin.de/dc/744075033.ocr.zip"/>
    <x v="1"/>
  </r>
  <r>
    <s v="Kinder-Conversations-Lexikon"/>
    <s v="Weiß, Wilhelm"/>
    <s v="Kinder- und Jugendbücher"/>
    <x v="237"/>
    <x v="1"/>
    <s v="PPN770451780"/>
    <s v="PPN770450520"/>
    <s v="http://resolver.staatsbibliothek-berlin.de/SBB0001048F00010000"/>
    <x v="1"/>
    <x v="129"/>
    <s v="WegehauptDigital"/>
    <s v="Dillingen"/>
    <s v="https://content.staatsbibliothek-berlin.de/dc/770451780.ocr.zip"/>
    <x v="1"/>
  </r>
  <r>
    <s v="Geschenk für meine Kinder, am Tage ihrer Verlobung oder Vollständiger Unterricht über die Erziehung der Jugend vom Keime an, bis in das mannbare Alter"/>
    <s v="Weinrauch, ..."/>
    <s v="Kinder- und Jugendbücher; Historische Drucke"/>
    <x v="225"/>
    <x v="1"/>
    <s v="PPN766339440"/>
    <s v="PPN766277984"/>
    <s v="http://resolver.staatsbibliothek-berlin.de/SBB0000EEA000040000"/>
    <x v="1"/>
    <x v="96"/>
    <s v="WegehauptDigital"/>
    <s v="Wien"/>
    <s v="empty"/>
    <x v="0"/>
  </r>
  <r>
    <s v="Histoire Des Chiens Célébres"/>
    <s v="Freville, Anne Franc̜ois Joachim"/>
    <s v="Kinder- und Jugendbücher; Historische Drucke"/>
    <x v="238"/>
    <x v="1"/>
    <s v="PPN750211938"/>
    <s v="PPN282404287"/>
    <s v="http://resolver.staatsbibliothek-berlin.de/SBB0000E27400000000"/>
    <x v="0"/>
    <x v="41"/>
    <s v="WegehauptDigital"/>
    <s v="Paris"/>
    <s v="empty"/>
    <x v="0"/>
  </r>
  <r>
    <s v="Colonies in Asia, Africa and Australia"/>
    <s v="Pinnock, William"/>
    <s v="Kinder- und Jugendbücher; Historische Drucke"/>
    <x v="233"/>
    <x v="1"/>
    <s v="PPN768670306"/>
    <s v="PPN570983045"/>
    <s v="http://resolver.staatsbibliothek-berlin.de/SBB0000F6EC00050000"/>
    <x v="3"/>
    <x v="28"/>
    <s v="WegehauptDigital"/>
    <s v="London"/>
    <s v="empty"/>
    <x v="0"/>
  </r>
  <r>
    <s v="Onkel Brisson's interessante Abend-Erzählungen im Kreise seiner Kinder in belehrenden Unterhaltungen über das Ausserordentliche in der Natur und Kunst"/>
    <s v="Clennell, I.; Brisson, ..."/>
    <s v="Kinder- und Jugendbücher"/>
    <x v="239"/>
    <x v="1"/>
    <s v="PPN746885172"/>
    <s v="PPN308995287"/>
    <s v="http://resolver.staatsbibliothek-berlin.de/SBB0000DBDC00010000"/>
    <x v="1"/>
    <x v="74"/>
    <s v="WegehauptDigital"/>
    <s v="Lüneburg"/>
    <s v="empty"/>
    <x v="0"/>
  </r>
  <r>
    <s v="die Vögel enhaltend; Mit 16 Schautafeln in 62 Abbildungen"/>
    <s v="Hennig, C."/>
    <s v="Kinder- und Jugendbücher; Historische Drucke"/>
    <x v="240"/>
    <x v="1"/>
    <s v="PPN76951362X"/>
    <s v="PPN498976424"/>
    <s v="http://resolver.staatsbibliothek-berlin.de/SBB0000F9A400010000"/>
    <x v="1"/>
    <x v="38"/>
    <s v="WegehauptDigital"/>
    <s v="Berlin; Prag"/>
    <s v="empty"/>
    <x v="0"/>
  </r>
  <r>
    <s v="Geschenk für meine Kinder, am Tage ihrer Verlobung oder Vollständiger Unterricht über die Erziehung der Jugend vom Keime an, bis in das mannbare Alter"/>
    <s v="Weinrauch, ..."/>
    <s v="Kinder- und Jugendbücher; Historische Drucke"/>
    <x v="225"/>
    <x v="1"/>
    <s v="PPN766339858"/>
    <s v="PPN766278166"/>
    <s v="http://resolver.staatsbibliothek-berlin.de/SBB0000EEA000050000"/>
    <x v="1"/>
    <x v="96"/>
    <s v="WegehauptDigital"/>
    <s v="Wien"/>
    <s v="empty"/>
    <x v="0"/>
  </r>
  <r>
    <s v="Die Natur und die Menschen"/>
    <s v="Löhr, Johann Andreas Christian"/>
    <s v="Kinder- und Jugendbücher; Historische Drucke"/>
    <x v="137"/>
    <x v="1"/>
    <s v="PPN766351297"/>
    <s v="PPN235699128"/>
    <s v="http://resolver.staatsbibliothek-berlin.de/SBB0000EEB900010000"/>
    <x v="1"/>
    <x v="18"/>
    <s v="WegehauptDigital"/>
    <s v="Leipzig"/>
    <s v="empty"/>
    <x v="0"/>
  </r>
  <r>
    <s v="Children's magazine"/>
    <s v="Mee, Arthur"/>
    <s v="Kinder- und Jugendbücher; Historische Drucke"/>
    <x v="235"/>
    <x v="1"/>
    <s v="PPN745595944"/>
    <s v="PPN550719660"/>
    <s v="http://resolver.staatsbibliothek-berlin.de/SBB0000D67D00060000"/>
    <x v="3"/>
    <x v="20"/>
    <s v="WegehauptDigital"/>
    <s v="London"/>
    <s v="https://content.staatsbibliothek-berlin.de/dc/745595944.ocr.zip"/>
    <x v="1"/>
  </r>
  <r>
    <s v="Bilder und Scenen aus Amerika; nach vorzüglichen Reisebeschreibungen für die Jugend"/>
    <s v="Grube, A. W."/>
    <s v="Kinder- und Jugendbücher"/>
    <x v="94"/>
    <x v="1"/>
    <s v="PPN781817161"/>
    <s v="PPN558873456"/>
    <s v="http://resolver.staatsbibliothek-berlin.de/SBB0001565700040000"/>
    <x v="1"/>
    <x v="16"/>
    <s v="WegehauptDigital"/>
    <s v="Stuttgart"/>
    <s v="https://content.staatsbibliothek-berlin.de/dc/781817161.ocr.zip"/>
    <x v="1"/>
  </r>
  <r>
    <s v="The new Children's encyclopædia"/>
    <s v="Mee, Arthur"/>
    <s v="Kinder- und Jugendbücher; Historische Drucke"/>
    <x v="235"/>
    <x v="1"/>
    <s v="PPN745280099"/>
    <s v="PPN550719369"/>
    <s v="http://resolver.staatsbibliothek-berlin.de/SBB0000D67D00020000"/>
    <x v="3"/>
    <x v="6"/>
    <s v="WegehauptDigital"/>
    <s v="London"/>
    <s v="https://content.staatsbibliothek-berlin.de/dc/745280099.ocr.zip"/>
    <x v="1"/>
  </r>
  <r>
    <s v="Scotland"/>
    <s v="Pinnock, William"/>
    <s v="Kinder- und Jugendbücher; Historische Drucke"/>
    <x v="233"/>
    <x v="1"/>
    <s v="PPN768667984"/>
    <s v="PPN57098288X"/>
    <s v="http://resolver.staatsbibliothek-berlin.de/SBB0000F6EC00020000"/>
    <x v="3"/>
    <x v="73"/>
    <s v="WegehauptDigital"/>
    <s v="London"/>
    <s v="empty"/>
    <x v="0"/>
  </r>
  <r>
    <s v="Schienen, Weichen, Kreuzungen, Brücken, Tunnels etc.; ein Beitrag zur Förderung der Handfertigkeit in der Familie"/>
    <s v="Konwiczka, Hans"/>
    <s v="Kinder- und Jugendbücher"/>
    <x v="241"/>
    <x v="1"/>
    <s v="PPN745732917"/>
    <s v="PPN562125108"/>
    <s v="http://resolver.staatsbibliothek-berlin.de/SBB0000D74500010000"/>
    <x v="1"/>
    <x v="125"/>
    <s v="WegehauptDigital"/>
    <s v="Leipzig"/>
    <s v="https://content.staatsbibliothek-berlin.de/dc/745732917.ocr.zip"/>
    <x v="1"/>
  </r>
  <r>
    <s v="A catechism of the first principles of natural history"/>
    <s v="Pinnock, William"/>
    <s v="Kinder- und Jugendbücher; Historische Drucke"/>
    <x v="233"/>
    <x v="1"/>
    <s v="PPN768670632"/>
    <s v="PPN570983126"/>
    <s v="http://resolver.staatsbibliothek-berlin.de/SBB0000F6EC00060000"/>
    <x v="3"/>
    <x v="73"/>
    <s v="WegehauptDigital"/>
    <s v="London"/>
    <s v="empty"/>
    <x v="0"/>
  </r>
  <r>
    <s v="Die Lehre vom Bau und der Zusammensetzung der festen Erdrinde &lt;Geognosie&gt;"/>
    <s v="Ludwig, Rudolph"/>
    <s v="Kinder- und Jugendbücher"/>
    <x v="9"/>
    <x v="1"/>
    <s v="PPN74249716X"/>
    <s v="PPN243627378"/>
    <s v="http://resolver.staatsbibliothek-berlin.de/SBB0000D1C000010000"/>
    <x v="1"/>
    <x v="34"/>
    <s v="WegehauptDigital"/>
    <s v="Leipzig"/>
    <s v="https://content.staatsbibliothek-berlin.de/dc/74249716X.ocr.zip"/>
    <x v="1"/>
  </r>
  <r>
    <s v="Poissons"/>
    <s v="Blanchard, Pierre; Buffon, Georges-Louis Le Clerc"/>
    <s v="Kinder- und Jugendbücher; Historische Drucke"/>
    <x v="242"/>
    <x v="1"/>
    <s v="PPN756349524"/>
    <s v="PPN550411526"/>
    <s v="http://resolver.staatsbibliothek-berlin.de/SBB0000EA5A00010000"/>
    <x v="0"/>
    <x v="31"/>
    <s v="WegehauptDigital"/>
    <s v="Paris"/>
    <s v="empty"/>
    <x v="0"/>
  </r>
  <r>
    <s v="Bilder und Scenen aus Afrika; nach vorzüglichen Reisebeschreibungen für die Jugend"/>
    <s v="Grube, A.W."/>
    <s v="Kinder- und Jugendbücher"/>
    <x v="94"/>
    <x v="1"/>
    <s v="PPN781814782"/>
    <s v="PPN558872212"/>
    <s v="http://resolver.staatsbibliothek-berlin.de/SBB0001565700020000"/>
    <x v="1"/>
    <x v="80"/>
    <s v="WegehauptDigital"/>
    <s v="Stuttgart"/>
    <s v="https://content.staatsbibliothek-berlin.de/dc/781814782.ocr.zip"/>
    <x v="1"/>
  </r>
  <r>
    <s v="Natural history reader"/>
    <s v="Wood, J. G."/>
    <s v="Kinder- und Jugendbücher"/>
    <x v="243"/>
    <x v="1"/>
    <s v="PPN742563820"/>
    <s v="PPN581780418"/>
    <s v="http://resolver.staatsbibliothek-berlin.de/SBB0000D21C00010000"/>
    <x v="3"/>
    <x v="3"/>
    <s v="WegehauptDigital"/>
    <s v="London"/>
    <s v="https://content.staatsbibliothek-berlin.de/dc/742563820.ocr.zip"/>
    <x v="1"/>
  </r>
  <r>
    <s v="Aus dem Leben unserer Vögel"/>
    <s v="Kriete, Fritz; Rabes, Otto; Buckley, Arabella B."/>
    <s v="Kinder- und Jugendbücher"/>
    <x v="234"/>
    <x v="1"/>
    <s v="PPN743889533"/>
    <s v="PPN549849874"/>
    <s v="http://resolver.staatsbibliothek-berlin.de/SBB0000D38B00050000"/>
    <x v="1"/>
    <x v="32"/>
    <s v="WegehauptDigital"/>
    <s v="Halle a. S."/>
    <s v="https://content.staatsbibliothek-berlin.de/dc/743889533.ocr.zip"/>
    <x v="1"/>
  </r>
  <r>
    <s v="Umfassend die Flora der ersten Jahreshälfte"/>
    <s v="Bley, Franz"/>
    <s v="Kinder- und Jugendbücher"/>
    <x v="12"/>
    <x v="1"/>
    <s v="PPN74396473X"/>
    <s v="PPN445868325"/>
    <s v="http://resolver.staatsbibliothek-berlin.de/SBB0000D4B800010000"/>
    <x v="1"/>
    <x v="59"/>
    <s v="WegehauptDigital"/>
    <m/>
    <s v="https://content.staatsbibliothek-berlin.de/dc/74396473X.ocr.zip"/>
    <x v="1"/>
  </r>
  <r>
    <s v="Umfassend die Flora der zweiten Jahreshälfte"/>
    <s v="Bley, Franz"/>
    <s v="Kinder- und Jugendbücher"/>
    <x v="12"/>
    <x v="1"/>
    <s v="PPN74396568X"/>
    <s v="PPN445868333"/>
    <s v="http://resolver.staatsbibliothek-berlin.de/SBB0000D4B800020000"/>
    <x v="1"/>
    <x v="131"/>
    <s v="WegehauptDigital"/>
    <m/>
    <s v="https://content.staatsbibliothek-berlin.de/dc/74396568X.ocr.zip"/>
    <x v="1"/>
  </r>
  <r>
    <s v="Die Völker der Erde, ihr Leben, ihre Sitten und Gebräuche"/>
    <s v="Hoffmann, Karl Friedrich Vollrath"/>
    <s v="Kinder- und Jugendbücher"/>
    <x v="20"/>
    <x v="1"/>
    <s v="PPN781284406"/>
    <s v="PPN24108038X"/>
    <s v="http://resolver.staatsbibliothek-berlin.de/SBB0001555E00010000"/>
    <x v="1"/>
    <x v="25"/>
    <s v="WegehauptDigital"/>
    <s v="Stuttgart"/>
    <s v="empty"/>
    <x v="0"/>
  </r>
  <r>
    <s v="J. Staub's Bilderwerk zum Anschauungsunterricht für jüngere Kinder"/>
    <s v="Staub, J."/>
    <s v="Kinder- und Jugendbücher"/>
    <x v="244"/>
    <x v="1"/>
    <s v="PPN746196067"/>
    <s v="PPN282307427"/>
    <s v="http://resolver.staatsbibliothek-berlin.de/SBB0000D82B00010000"/>
    <x v="1"/>
    <x v="7"/>
    <s v="WegehauptDigital"/>
    <s v="Zürich [u.a.]"/>
    <s v="https://content.staatsbibliothek-berlin.de/dc/746196067.ocr.zip"/>
    <x v="1"/>
  </r>
  <r>
    <s v="Catechism of horticulture"/>
    <s v="Pinnock, William"/>
    <s v="Kinder- und Jugendbücher; Historische Drucke"/>
    <x v="233"/>
    <x v="1"/>
    <s v="PPN768671299"/>
    <s v="PPN570983193"/>
    <s v="http://resolver.staatsbibliothek-berlin.de/SBB0000F6EC00080000"/>
    <x v="3"/>
    <x v="28"/>
    <s v="WegehauptDigital"/>
    <s v="London"/>
    <s v="empty"/>
    <x v="0"/>
  </r>
  <r>
    <s v="Kupfersammlung zur Funk'schen Naturgeschichte"/>
    <m/>
    <s v="Kinder- und Jugendbücher; Historische Drucke"/>
    <x v="245"/>
    <x v="1"/>
    <s v="PPN766738523"/>
    <s v="PPN563030151"/>
    <s v="http://resolver.staatsbibliothek-berlin.de/SBB0000EB7200010000"/>
    <x v="1"/>
    <x v="119"/>
    <s v="WegehauptDigital"/>
    <s v="Braunschweig"/>
    <s v="empty"/>
    <x v="0"/>
  </r>
  <r>
    <s v="Das Buch der Arbeit"/>
    <s v="Bergmann, Leo"/>
    <s v="Kinder- und Jugendbücher; Historische Drucke"/>
    <x v="9"/>
    <x v="1"/>
    <s v="PPN766732835"/>
    <s v="PPN547994168"/>
    <s v="http://resolver.staatsbibliothek-berlin.de/SBB0000EB2200010000"/>
    <x v="1"/>
    <x v="80"/>
    <s v="WegehauptDigital"/>
    <s v="Leipzig"/>
    <s v="https://content.staatsbibliothek-berlin.de/dc/766732835.ocr.zip"/>
    <x v="1"/>
  </r>
  <r>
    <s v="Die Fahrten und Abenteuer des Lieutenant Ferdinand von Wrangel auf der Reise von Petersburg nach der Nordostküste von Sibirien; für die Jugend und ihre Freunde"/>
    <s v="Becker, Gottfried Wilhelm"/>
    <s v="Kinder- und Jugendbücher"/>
    <x v="246"/>
    <x v="1"/>
    <s v="PPN781542049"/>
    <s v="PPN303274808"/>
    <s v="http://resolver.staatsbibliothek-berlin.de/SBB00010A2000010000"/>
    <x v="1"/>
    <x v="110"/>
    <s v="WegehauptDigital"/>
    <s v="Leipzig"/>
    <s v="empty"/>
    <x v="0"/>
  </r>
  <r>
    <s v="Die kleinen Freunde der Naturgeschichte"/>
    <s v="Hoepfner, Adolf Friedrich"/>
    <s v="Kinder- und Jugendbücher; Historische Drucke"/>
    <x v="230"/>
    <x v="1"/>
    <s v="PPN756606640"/>
    <s v="PPN559605927"/>
    <s v="http://resolver.staatsbibliothek-berlin.de/SBB0000EA6200040000"/>
    <x v="1"/>
    <x v="12"/>
    <s v="WegehauptDigital"/>
    <s v="Eisenach"/>
    <s v="empty"/>
    <x v="0"/>
  </r>
  <r>
    <s v="Colonies in Europe and America"/>
    <s v="Pinnock, William"/>
    <s v="Kinder- und Jugendbücher; Historische Drucke"/>
    <x v="233"/>
    <x v="1"/>
    <s v="PPN768670004"/>
    <s v="PPN570982979"/>
    <s v="http://resolver.staatsbibliothek-berlin.de/SBB0000F6EC00040000"/>
    <x v="3"/>
    <x v="28"/>
    <s v="WegehauptDigital"/>
    <s v="London"/>
    <s v="empty"/>
    <x v="0"/>
  </r>
  <r>
    <s v="Minor morals"/>
    <s v="Smith, Charlotte"/>
    <s v="Kinder- und Jugendbücher"/>
    <x v="247"/>
    <x v="1"/>
    <s v="PPN746669232"/>
    <s v="PPN282309829"/>
    <s v="http://resolver.staatsbibliothek-berlin.de/SBB0000DB8A00020000"/>
    <x v="3"/>
    <x v="0"/>
    <s v="WegehauptDigital"/>
    <s v="London"/>
    <s v="empty"/>
    <x v="0"/>
  </r>
  <r>
    <s v="Bäume und Sträucher"/>
    <s v="Kriete, Fritz; Rabes, Otto; Buckley, Arabella B."/>
    <s v="Kinder- und Jugendbücher"/>
    <x v="234"/>
    <x v="1"/>
    <s v="PPN743946618"/>
    <s v="PPN549845429"/>
    <s v="http://resolver.staatsbibliothek-berlin.de/SBB0000D38B00060000"/>
    <x v="1"/>
    <x v="32"/>
    <s v="WegehauptDigital"/>
    <s v="Halle a. S."/>
    <s v="https://content.staatsbibliothek-berlin.de/dc/743946618.ocr.zip"/>
    <x v="1"/>
  </r>
  <r>
    <s v="Handbuch der Naturgeschichte"/>
    <s v="Stein, Christian Gottfrried Daniel"/>
    <s v="Kinder- und Jugendbücher; Historische Drucke"/>
    <x v="246"/>
    <x v="1"/>
    <s v="PPN746335768"/>
    <s v="PPN34187146X"/>
    <s v="http://resolver.staatsbibliothek-berlin.de/SBB0000D8C600010000"/>
    <x v="1"/>
    <x v="46"/>
    <s v="WegehauptDigital"/>
    <s v="Leipzig"/>
    <s v="empty"/>
    <x v="0"/>
  </r>
  <r>
    <s v="A-K"/>
    <s v="Kraft, Friedrich Karl; Müller, Cornelius"/>
    <s v="Kinder- und Jugendbücher; Historische Drucke"/>
    <x v="99"/>
    <x v="1"/>
    <s v="PPN768208866"/>
    <s v="PPN521896576"/>
    <s v="http://resolver.staatsbibliothek-berlin.de/SBB0000F5A500010000"/>
    <x v="1"/>
    <x v="61"/>
    <s v="WegehauptDigital"/>
    <s v="Hamburg"/>
    <s v="https://content.staatsbibliothek-berlin.de/dc/768208866.ocr.zip"/>
    <x v="1"/>
  </r>
  <r>
    <s v="Von den Eigenschaften der irdischen Körper und von den Naturbegebenheiten auf Erden; mit zwanzig Kupfertafeln"/>
    <s v="Wünsch, Christian Ernst"/>
    <s v="Kinder- und Jugendbücher; Historische Drucke; VD18 digital"/>
    <x v="248"/>
    <x v="1"/>
    <s v="PPN746633580"/>
    <s v="PPN143072250"/>
    <s v="http://resolver.staatsbibliothek-berlin.de/SBB0000DB7800020000"/>
    <x v="1"/>
    <x v="120"/>
    <s v="WegehauptDigital; VD18 digital"/>
    <s v="Leipzig"/>
    <s v="empty"/>
    <x v="0"/>
  </r>
  <r>
    <s v="Joh. Amos Comenii Orbis sensualium pictus; Quvadrilingvis Emendatus ; Hoc est: Omnium fundamentalium in mundo Rerum, &amp; vitâ Actionum, Pictura &amp; Nomenclatura, Germanica, Latina, Italica, &amp; Gallica ; Cum Titulorum Indicibus atque Vocabulorum Dictionariolis"/>
    <s v="Cramer, Matthias; Comenius, Johann Amos"/>
    <s v="Kinder- und Jugendbücher; Historische Drucke; VD18 digital"/>
    <x v="249"/>
    <x v="0"/>
    <s v="PPN770159389"/>
    <s v="PPN323178189"/>
    <s v="http://resolver.staatsbibliothek-berlin.de/SBB0001033D00000000"/>
    <x v="8"/>
    <x v="136"/>
    <s v="WegehauptDigital; VD18 digital"/>
    <s v="Noribergae"/>
    <s v="https://content.staatsbibliothek-berlin.de/dc/770159389.ocr.zip"/>
    <x v="1"/>
  </r>
  <r>
    <s v="Naturgeschichte für Kinder; Mit 14 Kupfertafeln"/>
    <s v="Raff, Georg Christian"/>
    <s v="Kinder- und Jugendbücher; Historische Drucke; VD18 digital"/>
    <x v="250"/>
    <x v="0"/>
    <s v="PPN751261254"/>
    <s v="PPN320393836"/>
    <s v="http://resolver.staatsbibliothek-berlin.de/SBB0000E52E00000000"/>
    <x v="1"/>
    <x v="137"/>
    <s v="WegehauptDigital; VD18 digital"/>
    <s v="Tübingen"/>
    <s v="empty"/>
    <x v="0"/>
  </r>
  <r>
    <s v="M. Georg Christian Raff, ausserordentlichen Lehrers der Geschichte und Geographie auf dem Liceum zu Göttingen Geographie für Kinder zum Gebrauch auf Schulen"/>
    <s v="Raff, Georg Christian"/>
    <s v="Kinder- und Jugendbücher; VD18 digital"/>
    <x v="44"/>
    <x v="0"/>
    <s v="PPN770913504"/>
    <s v="PPN196313260"/>
    <s v="http://resolver.staatsbibliothek-berlin.de/SBB0001082B00000000"/>
    <x v="1"/>
    <x v="89"/>
    <s v="WegehauptDigital; VD18 digital"/>
    <s v="Göttingen"/>
    <s v="empty"/>
    <x v="0"/>
  </r>
  <r>
    <s v="Coup D'Oeil Sur Le Tableau De La Nature; A L'Usage Des Enfans"/>
    <m/>
    <s v="Kinder- und Jugendbücher; Historische Drucke; VD18 digital"/>
    <x v="251"/>
    <x v="0"/>
    <s v="PPN751515108"/>
    <s v="PPN555361101"/>
    <s v="http://resolver.staatsbibliothek-berlin.de/SBB0000E5B500000000"/>
    <x v="0"/>
    <x v="114"/>
    <s v="WegehauptDigital; VD18 digital"/>
    <s v="Strasbourg"/>
    <s v="empty"/>
    <x v="0"/>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x v="195"/>
    <x v="0"/>
    <s v="PPN812334108"/>
    <s v="PPN56277291X"/>
    <s v="http://resolver.staatsbibliothek-berlin.de/SBB0001884400000000"/>
    <x v="1"/>
    <x v="84"/>
    <s v="VD18 digital; WegehauptDigital"/>
    <s v="Braunschweig"/>
    <s v="empty"/>
    <x v="0"/>
  </r>
  <r>
    <s v="Operis Elementaris Pars Quarta"/>
    <s v="Basedow, Johann Bernhard"/>
    <s v="Kinder- und Jugendbücher; Historische Drucke; VD18 digital"/>
    <x v="252"/>
    <x v="1"/>
    <s v="PPN768547296"/>
    <s v="PPN153874465"/>
    <s v="http://resolver.staatsbibliothek-berlin.de/SBB0000F6AE00040000"/>
    <x v="6"/>
    <x v="121"/>
    <s v="WegehauptDigital; VD18 digital"/>
    <s v="Dessaviae; Dessaviae"/>
    <s v="empty"/>
    <x v="0"/>
  </r>
  <r>
    <s v="Operis Elementaris Pars Tertia"/>
    <s v="Basedow, Johann Bernhard"/>
    <s v="Kinder- und Jugendbücher; Historische Drucke; VD18 digital"/>
    <x v="12"/>
    <x v="1"/>
    <s v="PPN768545951"/>
    <s v="PPN153874449"/>
    <s v="http://resolver.staatsbibliothek-berlin.de/SBB0000F6AE00030000"/>
    <x v="6"/>
    <x v="121"/>
    <s v="WegehauptDigital; VD18 digital"/>
    <s v="Dessaviae"/>
    <s v="empty"/>
    <x v="0"/>
  </r>
  <r>
    <s v="Operis Elementaris Pars Prima"/>
    <s v="Basedow, Johann Bernhard"/>
    <s v="Kinder- und Jugendbücher; Historische Drucke; VD18 digital"/>
    <x v="253"/>
    <x v="1"/>
    <s v="PPN768541816"/>
    <s v="PPN153874406"/>
    <s v="http://resolver.staatsbibliothek-berlin.de/SBB0000F6AE00010000"/>
    <x v="6"/>
    <x v="121"/>
    <s v="WegehauptDigital; VD18 digital"/>
    <s v="Dessaviae; Lipsiae"/>
    <s v="empty"/>
    <x v="0"/>
  </r>
  <r>
    <s v="Operis Elementaris Pars Secunda"/>
    <s v="Basedow, Johann Bernhard"/>
    <s v="Kinder- und Jugendbücher; Historische Drucke; VD18 digital"/>
    <x v="12"/>
    <x v="1"/>
    <s v="PPN768545188"/>
    <s v="PPN153874422"/>
    <s v="http://resolver.staatsbibliothek-berlin.de/SBB0000F6AE00020000"/>
    <x v="6"/>
    <x v="121"/>
    <s v="WegehauptDigital; VD18 digital"/>
    <s v="Dessaviae"/>
    <s v="empty"/>
    <x v="0"/>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x v="254"/>
    <x v="0"/>
    <s v="PPN810780038"/>
    <s v="PPN549980377"/>
    <s v="http://resolver.staatsbibliothek-berlin.de/SBB0001880C00000000"/>
    <x v="1"/>
    <x v="84"/>
    <s v="VD18 digital; WegehauptDigital"/>
    <s v="Berlin"/>
    <s v="empty"/>
    <x v="0"/>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x v="12"/>
    <x v="0"/>
    <s v="PPN803783248"/>
    <s v="PPN571683045"/>
    <s v="http://resolver.staatsbibliothek-berlin.de/SBB0001793400000000"/>
    <x v="1"/>
    <x v="89"/>
    <s v="VD18 digital; WegehauptDigital"/>
    <s v="Frankfurt; Leipzig"/>
    <s v="empty"/>
    <x v="0"/>
  </r>
  <r>
    <s v="Tägliches Handbuch für die Jugend"/>
    <s v="Trapp, Ernst Christian"/>
    <s v="Historische Drucke; Kinder- und Jugendbücher; VD18 digital"/>
    <x v="255"/>
    <x v="0"/>
    <s v="PPN82240737X"/>
    <s v="PPN075322099"/>
    <s v="http://resolver.staatsbibliothek-berlin.de/SBB000199FB00000000"/>
    <x v="1"/>
    <x v="138"/>
    <s v="VD18 digital; WegehauptDigital"/>
    <s v="Hamburg"/>
    <s v="empty"/>
    <x v="0"/>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x v="256"/>
    <x v="0"/>
    <s v="PPN805590390"/>
    <s v="PPN279311354"/>
    <s v="http://resolver.staatsbibliothek-berlin.de/SBB00017A9500000000"/>
    <x v="1"/>
    <x v="139"/>
    <s v="VD18 digital; WegehauptDigital"/>
    <s v="Leipzig"/>
    <s v="empty"/>
    <x v="0"/>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x v="12"/>
    <x v="0"/>
    <s v="PPN770090877"/>
    <s v="PPN44766011X"/>
    <s v="http://resolver.staatsbibliothek-berlin.de/SBB000102BD00000000"/>
    <x v="1"/>
    <x v="89"/>
    <s v="WegehauptDigital; VD18 digital"/>
    <s v="[S.l.]"/>
    <s v="empty"/>
    <x v="0"/>
  </r>
  <r>
    <s v="Kurz verfasste Kinder-Geographie; in acht und vierzig Lectionen eingetheilet, und mit den benöthigten Charten versehen"/>
    <s v="Dorn, Sebastian; Lenglet DuFresnoy, Nicolas"/>
    <s v="Historische Drucke; Kinder- und Jugendbücher; Geschichte / Ethnographie / Geographie; VD18 digital"/>
    <x v="257"/>
    <x v="0"/>
    <s v="PPN811154831"/>
    <s v="PPN278946038"/>
    <s v="http://resolver.staatsbibliothek-berlin.de/SBB0001882600000000"/>
    <x v="1"/>
    <x v="70"/>
    <s v="VD18 digital; WegehauptDigital"/>
    <s v="Nürnberg"/>
    <s v="empty"/>
    <x v="0"/>
  </r>
  <r>
    <s v="Children's magazine"/>
    <s v="Mee, Arthur"/>
    <s v="Kinder- und Jugendbücher; Historische Drucke"/>
    <x v="235"/>
    <x v="1"/>
    <s v="PPN745593933"/>
    <s v="PPN550719458"/>
    <s v="http://resolver.staatsbibliothek-berlin.de/SBB0000D67D00030000"/>
    <x v="3"/>
    <x v="32"/>
    <s v="WegehauptDigital"/>
    <s v="London"/>
    <s v="https://content.staatsbibliothek-berlin.de/dc/745593933.ocr.zip"/>
    <x v="1"/>
  </r>
  <r>
    <s v="Zoologie"/>
    <s v="Kißling, J.; Matthes, Franz"/>
    <s v="Kinder- und Jugendbücher"/>
    <x v="236"/>
    <x v="1"/>
    <s v="PPN744073804"/>
    <s v="PPN566720043"/>
    <s v="http://resolver.staatsbibliothek-berlin.de/SBB0000D53A00010000"/>
    <x v="1"/>
    <x v="132"/>
    <s v="WegehauptDigital"/>
    <s v="Stuttgart"/>
    <s v="https://content.staatsbibliothek-berlin.de/dc/744073804.ocr.zip"/>
    <x v="1"/>
  </r>
  <r>
    <s v="Recueil de voyages intéressans pour l'instruction et l'amusement de la jeunesse"/>
    <s v="Campe, Joachim Heinrich"/>
    <s v="Kinder- und Jugendbücher"/>
    <x v="229"/>
    <x v="1"/>
    <s v="PPN780538315"/>
    <s v="PPN150473109"/>
    <s v="http://resolver.staatsbibliothek-berlin.de/SBB000153F100060000"/>
    <x v="0"/>
    <x v="140"/>
    <s v="WegehauptDigital"/>
    <s v="A Francfort sur le Mein"/>
    <s v="empty"/>
    <x v="0"/>
  </r>
  <r>
    <s v="Children's magazine"/>
    <s v="Mee, Arthur"/>
    <s v="Kinder- und Jugendbücher; Historische Drucke"/>
    <x v="235"/>
    <x v="1"/>
    <s v="PPN745594883"/>
    <s v="PPN550719547"/>
    <s v="http://resolver.staatsbibliothek-berlin.de/SBB0000D67D00040000"/>
    <x v="3"/>
    <x v="20"/>
    <s v="WegehauptDigital"/>
    <s v="London"/>
    <s v="https://content.staatsbibliothek-berlin.de/dc/745594883.ocr.zip"/>
    <x v="1"/>
  </r>
  <r>
    <s v="July to december"/>
    <m/>
    <s v="Kinder- und Jugendbücher; Historische Drucke"/>
    <x v="258"/>
    <x v="1"/>
    <s v="PPN743676130"/>
    <s v="PPN582161126"/>
    <s v="http://resolver.staatsbibliothek-berlin.de/SBB0000D31000010000"/>
    <x v="3"/>
    <x v="37"/>
    <s v="WegehauptDigital"/>
    <s v="[London u.a.]"/>
    <s v="https://content.staatsbibliothek-berlin.de/dc/743676130.ocr.zip"/>
    <x v="1"/>
  </r>
  <r>
    <s v="Das Meer mit seinen physischen und chemischen Eigenschaften"/>
    <s v="Richter, Theodor Friedrich Maximilian"/>
    <s v="Kinder- und Jugendbücher"/>
    <x v="77"/>
    <x v="1"/>
    <s v="PPN781543223"/>
    <s v="PPN229569870"/>
    <s v="http://resolver.staatsbibliothek-berlin.de/SBB000155E900010000"/>
    <x v="1"/>
    <x v="52"/>
    <s v="WegehauptDigital"/>
    <s v="Leipzig"/>
    <s v="https://content.staatsbibliothek-berlin.de/dc/781543223.ocr.zip"/>
    <x v="1"/>
  </r>
  <r>
    <s v="I. Frühling. II. Sommer"/>
    <s v="Pflanz, Josef Anton"/>
    <s v="Kinder- und Jugendbücher; Historische Drucke"/>
    <x v="259"/>
    <x v="1"/>
    <s v="PPN766737365"/>
    <s v="PPN766736482"/>
    <s v="http://resolver.staatsbibliothek-berlin.de/SBB0000F0D700010000"/>
    <x v="1"/>
    <x v="52"/>
    <s v="WegehauptDigital"/>
    <s v="Stuttgart"/>
    <s v="https://content.staatsbibliothek-berlin.de/dc/766737365.ocr.zip"/>
    <x v="1"/>
  </r>
  <r>
    <s v="Geographisches Lehrbuch für die ersten Anfänger, oder die unterste Klasse"/>
    <s v="Semler, Johann Salomon; Schütz, Christian Gottfried"/>
    <s v="Kinder- und Jugendbücher"/>
    <x v="260"/>
    <x v="1"/>
    <s v="PPN780595025"/>
    <s v="PPN227773616"/>
    <s v="http://resolver.staatsbibliothek-berlin.de/SBB0001546E00010000"/>
    <x v="1"/>
    <x v="89"/>
    <s v="WegehauptDigital"/>
    <s v="Halle"/>
    <s v="empty"/>
    <x v="0"/>
  </r>
  <r>
    <s v="Onkel Brisson's interessante Abend-Erzählungen im Kreise seiner Kinder in belehrenden Unterhaltungen über das Ausserordentliche in der Natur und Kunst"/>
    <s v="Owen, S.; Brisson, ..."/>
    <s v="Kinder- und Jugendbücher"/>
    <x v="239"/>
    <x v="1"/>
    <s v="PPN746886411"/>
    <s v="PPN538752165"/>
    <s v="http://resolver.staatsbibliothek-berlin.de/SBB0000DBDC00020000"/>
    <x v="1"/>
    <x v="74"/>
    <s v="WegehauptDigital"/>
    <s v="Lüneburg"/>
    <s v="empty"/>
    <x v="0"/>
  </r>
  <r>
    <s v="Naturwissenschaften"/>
    <s v="Frenzel, ...; Drache, ...; Kaehler, Ludwig August"/>
    <s v="Kinder- und Jugendbücher; Historische Drucke"/>
    <x v="137"/>
    <x v="1"/>
    <s v="PPN750063696"/>
    <s v="PPN560570384"/>
    <s v="http://resolver.staatsbibliothek-berlin.de/SBB0000E20500000000"/>
    <x v="1"/>
    <x v="78"/>
    <s v="WegehauptDigital"/>
    <s v="Leipzig"/>
    <s v="empty"/>
    <x v="0"/>
  </r>
  <r>
    <s v="Recueil de voyages intéressans pour l'instruction et l'amusement de la jeunesse"/>
    <s v="Campe, Joachim Heinrich"/>
    <s v="Kinder- und Jugendbücher"/>
    <x v="229"/>
    <x v="1"/>
    <s v="PPN780533607"/>
    <s v="PPN150473079"/>
    <s v="http://resolver.staatsbibliothek-berlin.de/SBB000153F100010000"/>
    <x v="0"/>
    <x v="103"/>
    <s v="WegehauptDigital"/>
    <s v="A Francfort sur le Mein"/>
    <s v="empty"/>
    <x v="0"/>
  </r>
  <r>
    <s v="Bilder und Scenen aus Europa; nach vorzüglichen Reisebeschreibungen für die Jugend"/>
    <s v="Grube, A. W."/>
    <s v="Kinder- und Jugendbücher"/>
    <x v="94"/>
    <x v="1"/>
    <s v="PPN781816092"/>
    <s v="PPN558895751"/>
    <s v="http://resolver.staatsbibliothek-berlin.de/SBB0001565700030000"/>
    <x v="1"/>
    <x v="80"/>
    <s v="WegehauptDigital"/>
    <s v="Stuttgart"/>
    <s v="https://content.staatsbibliothek-berlin.de/dc/781816092.ocr.zip"/>
    <x v="1"/>
  </r>
  <r>
    <s v="England &amp; Wales"/>
    <s v="Pinnock, William"/>
    <s v="Kinder- und Jugendbücher; Historische Drucke"/>
    <x v="233"/>
    <x v="1"/>
    <s v="PPN768665132"/>
    <s v="PPN570982839"/>
    <s v="http://resolver.staatsbibliothek-berlin.de/SBB0000F6EC00010000"/>
    <x v="3"/>
    <x v="73"/>
    <s v="WegehauptDigital"/>
    <s v="London"/>
    <s v="empty"/>
    <x v="0"/>
  </r>
  <r>
    <s v="Pinnock's catechism of the elements of botany"/>
    <s v="Pinnock, William"/>
    <s v="Kinder- und Jugendbücher; Historische Drucke"/>
    <x v="233"/>
    <x v="1"/>
    <s v="PPN768671531"/>
    <s v="PPN57098324X"/>
    <s v="http://resolver.staatsbibliothek-berlin.de/SBB0000F6EC00090000"/>
    <x v="3"/>
    <x v="73"/>
    <s v="WegehauptDigital"/>
    <s v="London"/>
    <s v="empty"/>
    <x v="0"/>
  </r>
  <r>
    <s v="Geschenk für meine Kinder, am Tage ihrer Verlobung oder Vollständiger Unterricht über die Erziehung der Jugend vom Keime an, bis in das mannbare Alter"/>
    <s v="Weinrauch, ..."/>
    <s v="Kinder- und Jugendbücher; Historische Drucke"/>
    <x v="225"/>
    <x v="1"/>
    <s v="PPN766338177"/>
    <s v="PPN766276414"/>
    <s v="http://resolver.staatsbibliothek-berlin.de/SBB0000EEA000010000"/>
    <x v="1"/>
    <x v="96"/>
    <s v="WegehauptDigital"/>
    <s v="Wien"/>
    <s v="empty"/>
    <x v="0"/>
  </r>
  <r>
    <s v="Pinnock's catechism of anatomy ; for the instruction of youth in the first principles of that science"/>
    <s v="Pinnock, William"/>
    <s v="Kinder- und Jugendbücher; Historische Drucke"/>
    <x v="233"/>
    <x v="1"/>
    <s v="PPN768672880"/>
    <s v="PPN570983428"/>
    <s v="http://resolver.staatsbibliothek-berlin.de/SBB0000F6EC000D0000"/>
    <x v="3"/>
    <x v="31"/>
    <s v="WegehauptDigital"/>
    <s v="London"/>
    <s v="empty"/>
    <x v="0"/>
  </r>
  <r>
    <s v="A catechism of conchology; containing a pleasing and familiar description of the construction and classification of shells, according to the Linnæan system ; with examples of each class"/>
    <s v="Pinnock, William"/>
    <s v="Kinder- und Jugendbücher; Historische Drucke"/>
    <x v="233"/>
    <x v="1"/>
    <s v="PPN768672635"/>
    <s v="PPN57098338X"/>
    <s v="http://resolver.staatsbibliothek-berlin.de/SBB0000F6EC000C0000"/>
    <x v="3"/>
    <x v="25"/>
    <s v="WegehauptDigital"/>
    <s v="London"/>
    <s v="empty"/>
    <x v="0"/>
  </r>
  <r>
    <s v="Children's magazine"/>
    <s v="Mee, Arthur"/>
    <s v="Kinder- und Jugendbücher; Historische Drucke"/>
    <x v="235"/>
    <x v="1"/>
    <s v="PPN745595472"/>
    <s v="PPN55071961X"/>
    <s v="http://resolver.staatsbibliothek-berlin.de/SBB0000D67D00050000"/>
    <x v="3"/>
    <x v="20"/>
    <s v="WegehauptDigital"/>
    <s v="London"/>
    <s v="https://content.staatsbibliothek-berlin.de/dc/745595472.ocr.zip"/>
    <x v="1"/>
  </r>
  <r>
    <s v="Recueil de voyages intéressans pour l'instruction et l'amusement de la jeunesse"/>
    <s v="Campe, Joachim Heinrich"/>
    <s v="Kinder- und Jugendbücher"/>
    <x v="229"/>
    <x v="1"/>
    <s v="PPN780537629"/>
    <s v="PPN150473095"/>
    <s v="http://resolver.staatsbibliothek-berlin.de/SBB000153F100050000"/>
    <x v="0"/>
    <x v="137"/>
    <s v="WegehauptDigital"/>
    <s v="A Francfort sur le Mein"/>
    <s v="empty"/>
    <x v="0"/>
  </r>
  <r>
    <s v="Die Feierstunde, ein Buch zur Unterhaltung und Belehrung für Jedermann, besonders auch für die zu bildende Jugend in Städten und auf dem Lande"/>
    <s v="Conrad, M."/>
    <s v="Kinder- und Jugendbücher"/>
    <x v="232"/>
    <x v="1"/>
    <s v="PPN78153304X"/>
    <s v="PPN553670824"/>
    <s v="http://resolver.staatsbibliothek-berlin.de/SBB000155DB00010000"/>
    <x v="1"/>
    <x v="73"/>
    <s v="WegehauptDigital"/>
    <s v="Dresden; Dresden"/>
    <s v="empty"/>
    <x v="0"/>
  </r>
  <r>
    <s v="Physik in Bildern"/>
    <s v="Teller, Eduard"/>
    <s v="Kinder- und Jugendbücher"/>
    <x v="9"/>
    <x v="1"/>
    <s v="PPN742544176"/>
    <s v="PPN742529940"/>
    <s v="http://resolver.staatsbibliothek-berlin.de/SBB0000D1F500020000"/>
    <x v="1"/>
    <x v="9"/>
    <s v="WegehauptDigital"/>
    <s v="Leipzig"/>
    <s v="https://content.staatsbibliothek-berlin.de/dc/742544176.ocr.zip"/>
    <x v="1"/>
  </r>
  <r>
    <s v="Die kleinen Freunde der Naturgeschichte"/>
    <s v="Hoepfner, Adolf Friedrich"/>
    <s v="Kinder- und Jugendbücher; Historische Drucke"/>
    <x v="230"/>
    <x v="1"/>
    <s v="PPN756402417"/>
    <s v="PPN559612478"/>
    <s v="http://resolver.staatsbibliothek-berlin.de/SBB0000EA6200030000"/>
    <x v="1"/>
    <x v="13"/>
    <s v="WegehauptDigital"/>
    <s v="Eisenach"/>
    <s v="empty"/>
    <x v="0"/>
  </r>
  <r>
    <s v="..., welche die Zoologie enthält"/>
    <s v="Schlez, Johann Ferdinand"/>
    <s v="Kinder- und Jugendbücher"/>
    <x v="261"/>
    <x v="1"/>
    <s v="PPN77017910X"/>
    <s v="PPN151484090"/>
    <s v="http://resolver.staatsbibliothek-berlin.de/SBB0001035A00010000"/>
    <x v="1"/>
    <x v="81"/>
    <s v="WegehauptDigital"/>
    <s v="Heilbronn am Neckar [u.a.]"/>
    <s v="empty"/>
    <x v="0"/>
  </r>
  <r>
    <s v="Von den Himmelskörpern; mit neunzehn Kupfertafeln"/>
    <s v="Endner, Gustav Georg; Wünsch, Christian Ernst"/>
    <s v="Kinder- und Jugendbücher; Historische Drucke; VD18 digital"/>
    <x v="248"/>
    <x v="1"/>
    <s v="PPN746631480"/>
    <s v="PPN143072242"/>
    <s v="http://resolver.staatsbibliothek-berlin.de/SBB0000DB7800010000"/>
    <x v="1"/>
    <x v="130"/>
    <s v="WegehauptDigital; VD18 digital"/>
    <s v="Leipzig"/>
    <s v="empty"/>
    <x v="0"/>
  </r>
  <r>
    <s v="Connoissances Les Plus Nécessaires Tirées De L'Étude De La Nature Et Des Arts Et Métiers; Destinées A La Jeuness Du Moyen Age"/>
    <s v="Simon, ...; Schweighäuser, Johann"/>
    <s v="Kinder- und Jugendbücher; VD18 digital; Historische Drucke"/>
    <x v="262"/>
    <x v="0"/>
    <s v="PPN746887663"/>
    <s v="PPN574625763"/>
    <s v="http://resolver.staatsbibliothek-berlin.de/SBB0000DBDE00000000"/>
    <x v="0"/>
    <x v="141"/>
    <s v="WegehauptDigital; VD18 digital"/>
    <s v="Basle"/>
    <s v="empty"/>
    <x v="0"/>
  </r>
  <r>
    <s v="In den Werkstätten"/>
    <s v="Roth, Richard; Luckenbacher, Franz"/>
    <s v="Kinder- und Jugendbücher; Historische Drucke"/>
    <x v="9"/>
    <x v="1"/>
    <s v="PPN744074843"/>
    <s v="PPN342327674"/>
    <s v="http://resolver.staatsbibliothek-berlin.de/SBB0000D53B00020000"/>
    <x v="1"/>
    <x v="94"/>
    <s v="WegehauptDigital"/>
    <s v="Leipzig"/>
    <s v="https://content.staatsbibliothek-berlin.de/dc/744074843.ocr.zip"/>
    <x v="1"/>
  </r>
  <r>
    <s v="welcher das Pflanzenreich und Mineralreich enthält"/>
    <s v="Hochstetter, Ch. F.; Gebauer, Christian August"/>
    <s v="Kinder- und Jugendbücher; Historische Drucke"/>
    <x v="59"/>
    <x v="1"/>
    <s v="PPN750695226"/>
    <s v="PPN557899087"/>
    <s v="http://resolver.staatsbibliothek-berlin.de/SBB0000E39D00000000"/>
    <x v="1"/>
    <x v="133"/>
    <s v="WegehauptDigital"/>
    <s v="Reutlingen"/>
    <s v="empty"/>
    <x v="0"/>
  </r>
  <r>
    <s v="Die Natur und die Menschen"/>
    <s v="Löhr, Johann Andreas Christian"/>
    <s v="Kinder- und Jugendbücher; Historische Drucke"/>
    <x v="137"/>
    <x v="1"/>
    <s v="PPN768626765"/>
    <s v="PPN240871294"/>
    <s v="http://resolver.staatsbibliothek-berlin.de/SBB0000EEB900020000"/>
    <x v="1"/>
    <x v="18"/>
    <s v="WegehauptDigital"/>
    <s v="Leipzig"/>
    <s v="empty"/>
    <x v="0"/>
  </r>
  <r>
    <s v="Contenant ce qui regarde les dehors et l'intérieur de la terre"/>
    <s v="Le Bas, Jacques-Philippe; Boucher, ...; Pluche, Antoine"/>
    <s v="Kinder- und Jugendbücher; Historische Drucke"/>
    <x v="263"/>
    <x v="1"/>
    <s v="PPN768996163"/>
    <s v="PPN571288545"/>
    <s v="http://resolver.staatsbibliothek-berlin.de/SBB0000F7D600010000"/>
    <x v="0"/>
    <x v="89"/>
    <s v="WegehauptDigital"/>
    <s v="Paris"/>
    <s v="empty"/>
    <x v="0"/>
  </r>
  <r>
    <s v="A catechism of agriculture; in which a pleasing and interesting account of the most approved methods of cultivating the earth has been attempted"/>
    <s v="Pinnock, William"/>
    <s v="Kinder- und Jugendbücher; Historische Drucke"/>
    <x v="233"/>
    <x v="1"/>
    <s v="PPN768670977"/>
    <s v="PPN570983150"/>
    <s v="http://resolver.staatsbibliothek-berlin.de/SBB0000F6EC00070000"/>
    <x v="3"/>
    <x v="38"/>
    <s v="WegehauptDigital"/>
    <s v="London"/>
    <s v="empty"/>
    <x v="0"/>
  </r>
  <r>
    <s v="Allerlei vom Leben der Pflanzen"/>
    <s v="Lichtenberger, Franz"/>
    <s v="Kinder- und Jugendbücher; Historische Drucke"/>
    <x v="264"/>
    <x v="1"/>
    <s v="PPN743703855"/>
    <s v="PPN565763636"/>
    <s v="http://resolver.staatsbibliothek-berlin.de/SBB0000D33D00010000"/>
    <x v="1"/>
    <x v="37"/>
    <s v="WegehauptDigital"/>
    <s v="Köln a. Rh."/>
    <s v="https://content.staatsbibliothek-berlin.de/dc/743703855.ocr.zip"/>
    <x v="1"/>
  </r>
  <r>
    <s v="Beyträge zur Bildung des jungen Staatsbürgers; Ein Lesebuch für Österreichs Jugend"/>
    <s v="Schindler, J.; Chimani, Leopold"/>
    <s v="Kinder- und Jugendbücher; Historische Drucke"/>
    <x v="265"/>
    <x v="1"/>
    <s v="PPN770923305"/>
    <s v="PPN282366504"/>
    <s v="http://resolver.staatsbibliothek-berlin.de/SBB0001099100010000"/>
    <x v="1"/>
    <x v="23"/>
    <s v="WegehauptDigital"/>
    <s v="Wien"/>
    <s v="empty"/>
    <x v="0"/>
  </r>
  <r>
    <s v="III. Herbst. - IV. Winter"/>
    <s v="Pflanz, Josef Anton"/>
    <s v="Kinder- und Jugendbücher; Historische Drucke"/>
    <x v="259"/>
    <x v="1"/>
    <s v="PPN766737594"/>
    <s v="PPN766736954"/>
    <s v="http://resolver.staatsbibliothek-berlin.de/SBB0000F0D700020000"/>
    <x v="1"/>
    <x v="52"/>
    <s v="WegehauptDigital"/>
    <s v="Stuttgart"/>
    <s v="https://content.staatsbibliothek-berlin.de/dc/766737594.ocr.zip"/>
    <x v="1"/>
  </r>
  <r>
    <s v="Des Orbis Pictus zweite Abtheilung, oder unterhaltendes und belehrendes Lesebuch für die erwachseneren Knaben und Mädchen; Eine erklärende Beigabe zu den mit der ersten Abtheilung gelieferten Kupfertafeln"/>
    <s v="Müller, Adelbert; Comenius, Johann Amos"/>
    <s v="Kinder- und Jugendbücher; Historische Drucke"/>
    <x v="266"/>
    <x v="1"/>
    <s v="PPN766622002"/>
    <s v="PPN28213932X"/>
    <s v="http://resolver.staatsbibliothek-berlin.de/SBB0000F00F00020000"/>
    <x v="1"/>
    <x v="31"/>
    <s v="WegehauptDigital"/>
    <s v="Nürnberg"/>
    <s v="empty"/>
    <x v="0"/>
  </r>
  <r>
    <s v="Les récréations instructives"/>
    <s v="Delbrück, Jules"/>
    <s v="Kinder- und Jugendbücher"/>
    <x v="267"/>
    <x v="1"/>
    <s v="PPN771615655"/>
    <s v="PPN771615256"/>
    <s v="http://resolver.staatsbibliothek-berlin.de/SBB00012D9900010000"/>
    <x v="0"/>
    <x v="16"/>
    <s v="WegehauptDigital"/>
    <s v="Paris"/>
    <s v="https://content.staatsbibliothek-berlin.de/dc/771615655.ocr.zip"/>
    <x v="1"/>
  </r>
  <r>
    <s v="Histoire Des Chiens Célébres"/>
    <s v="Freville, Anne Franc̜ois Joachim"/>
    <s v="Kinder- und Jugendbücher; Historische Drucke"/>
    <x v="238"/>
    <x v="1"/>
    <s v="PPN750211571"/>
    <s v="PPN282404295"/>
    <s v="http://resolver.staatsbibliothek-berlin.de/SBB0000E27100000000"/>
    <x v="0"/>
    <x v="41"/>
    <s v="WegehauptDigital"/>
    <s v="Paris"/>
    <s v="empty"/>
    <x v="0"/>
  </r>
  <r>
    <s v="Recueil de voyages intéressans pour l'instruction et l'amusement de la jeunesse"/>
    <s v="Campe, Joachim Heinrich"/>
    <s v="Kinder- und Jugendbücher"/>
    <x v="229"/>
    <x v="1"/>
    <s v="PPN780539222"/>
    <s v="PPN150473117"/>
    <s v="http://resolver.staatsbibliothek-berlin.de/SBB000153F100070000"/>
    <x v="0"/>
    <x v="118"/>
    <s v="WegehauptDigital"/>
    <s v="A Francfort sur le Mein"/>
    <s v="empty"/>
    <x v="0"/>
  </r>
  <r>
    <s v="Die kleinen Freunde der Naturgeschichte"/>
    <s v="Höpfner, Adolf Friedrich"/>
    <s v="Kinder- und Jugendbücher; Historische Drucke"/>
    <x v="230"/>
    <x v="1"/>
    <s v="PPN756360528"/>
    <s v="PPN559605994"/>
    <s v="http://resolver.staatsbibliothek-berlin.de/SBB0000EA6200010000"/>
    <x v="1"/>
    <x v="18"/>
    <s v="WegehauptDigital"/>
    <s v="Eisenach"/>
    <s v="empty"/>
    <x v="0"/>
  </r>
  <r>
    <s v="Die fröhliche Reise nach Thüringen; Für die Jugend und ihre Freunde von *r [i. e. Gottfried Wilhelm Becker] ; Mit 2 Ansichten"/>
    <s v="Becker, Gottfried Wilhelm"/>
    <s v="Kinder- und Jugendbücher; Historische Drucke"/>
    <x v="268"/>
    <x v="1"/>
    <s v="PPN770969143"/>
    <s v="PPN188343601"/>
    <s v="http://resolver.staatsbibliothek-berlin.de/SBB00010A2100000000"/>
    <x v="1"/>
    <x v="25"/>
    <s v="WegehauptDigital"/>
    <s v="Leipzig"/>
    <s v="empty"/>
    <x v="0"/>
  </r>
  <r>
    <s v="Geschenk für meine Kinder, am Tage ihrer Verlobung oder Vollständiger Unterricht über die Erziehung der Jugend vom Keime an, bis in das mannbare Alter"/>
    <s v="Weinrauch, ..."/>
    <s v="Kinder- und Jugendbücher; Historische Drucke"/>
    <x v="225"/>
    <x v="1"/>
    <s v="PPN766339068"/>
    <s v="PPN766277844"/>
    <s v="http://resolver.staatsbibliothek-berlin.de/SBB0000EEA000030000"/>
    <x v="1"/>
    <x v="96"/>
    <s v="WegehauptDigital"/>
    <s v="Wien"/>
    <s v="empty"/>
    <x v="0"/>
  </r>
  <r>
    <s v="Des Orbis Pictus erste Abtheilung, oder unterhaltendes und belehrendes Bilderbuch für Kinder des zartern Alters"/>
    <s v="Müller, Adelbert; Geuder, ..."/>
    <s v="Kinder- und Jugendbücher; Historische Drucke"/>
    <x v="266"/>
    <x v="1"/>
    <s v="PPN766621650"/>
    <s v="PPN282139311"/>
    <s v="http://resolver.staatsbibliothek-berlin.de/SBB0000F00F00010000"/>
    <x v="1"/>
    <x v="31"/>
    <s v="WegehauptDigital"/>
    <s v="Nürnberg"/>
    <s v="empty"/>
    <x v="0"/>
  </r>
  <r>
    <s v="Bilder und Scenen aus Asien und Australien; nach vorzüglichen Reisebeschreibungen für die Jugend"/>
    <s v="Grube, A. W."/>
    <s v="Kinder- und Jugendbücher"/>
    <x v="94"/>
    <x v="1"/>
    <s v="PPN781813794"/>
    <s v="PPN558895611"/>
    <s v="http://resolver.staatsbibliothek-berlin.de/SBB0001565700010000"/>
    <x v="1"/>
    <x v="16"/>
    <s v="WegehauptDigital"/>
    <s v="Stuttgart"/>
    <s v="https://content.staatsbibliothek-berlin.de/dc/781813794.ocr.zip"/>
    <x v="1"/>
  </r>
  <r>
    <s v="Naturstudien"/>
    <s v="Masius, Hermann"/>
    <s v="Kinder- und Jugendbücher; Historische Drucke"/>
    <x v="207"/>
    <x v="1"/>
    <s v="PPN756453194"/>
    <s v="PPN141051574"/>
    <s v="http://resolver.staatsbibliothek-berlin.de/SBB0000EAA400010000"/>
    <x v="1"/>
    <x v="39"/>
    <s v="WegehauptDigital"/>
    <s v="Leipzig"/>
    <s v="https://content.staatsbibliothek-berlin.de/dc/756453194.ocr.zip"/>
    <x v="1"/>
  </r>
  <r>
    <s v="... welcher das Thierreich enthält."/>
    <s v="Hochstetter, Ch. F.; Gebauer, Christian August"/>
    <s v="Kinder- und Jugendbücher; Historische Drucke"/>
    <x v="59"/>
    <x v="1"/>
    <s v="PPN750691107"/>
    <s v="PPN557899001"/>
    <s v="http://resolver.staatsbibliothek-berlin.de/SBB0000E39800000000"/>
    <x v="1"/>
    <x v="133"/>
    <s v="WegehauptDigital"/>
    <s v="Reutlingen"/>
    <s v="empty"/>
    <x v="0"/>
  </r>
  <r>
    <s v="Handbuch der Naturgeschichte"/>
    <s v="Stein, Christian Gottfr. Dan."/>
    <s v="Kinder- und Jugendbücher"/>
    <x v="268"/>
    <x v="1"/>
    <s v="PPN769888623"/>
    <s v="PPN309093619"/>
    <s v="http://resolver.staatsbibliothek-berlin.de/SBB0000D8C600040000"/>
    <x v="1"/>
    <x v="102"/>
    <s v="WegehauptDigital"/>
    <s v="Leipzig"/>
    <s v="empty"/>
    <x v="0"/>
  </r>
  <r>
    <s v="Emerson's erstes Rechnenbuch für Kinder; nach d. in d. vereinigt. Staaten von Nordamerika allgemein eingeführten Werkchen, zur Beförderung eines zweckmäß. Elementarunterrichts im Rechnen"/>
    <s v="Baßler, ...; Emerson, Frederick"/>
    <s v="Kinder- und Jugendbücher; Historische Drucke"/>
    <x v="269"/>
    <x v="0"/>
    <s v="PPN757125913"/>
    <s v="PPN555946991"/>
    <s v="http://resolver.staatsbibliothek-berlin.de/SBB0000ECFB00000000"/>
    <x v="1"/>
    <x v="21"/>
    <s v="WegehauptDigital"/>
    <s v="Leipzig"/>
    <s v="empty"/>
    <x v="0"/>
  </r>
  <r>
    <s v="Die Wunder des Glaspalastes; ein Festgeschenk für die Jugend"/>
    <s v="Vogel, Carl; Wieck, Friedrich Georg"/>
    <s v="Kinder- und Jugendbücher"/>
    <x v="21"/>
    <x v="0"/>
    <s v="PPN771013175"/>
    <s v="PPN350492328"/>
    <s v="http://resolver.staatsbibliothek-berlin.de/SBB00010A6100000000"/>
    <x v="1"/>
    <x v="39"/>
    <s v="WegehauptDigital"/>
    <s v="Leipzig"/>
    <s v="https://content.staatsbibliothek-berlin.de/dc/771013175.ocr.zip"/>
    <x v="1"/>
  </r>
  <r>
    <s v="Joan. Amos. Comenii Orbis Pictus"/>
    <s v="Comenius, Johann Amos"/>
    <s v="Kinder- und Jugendbücher; Historische Drucke"/>
    <x v="270"/>
    <x v="0"/>
    <s v="PPN768256461"/>
    <s v="PPN293180814"/>
    <s v="http://resolver.staatsbibliothek-berlin.de/SBB0000F5FE00000000"/>
    <x v="1"/>
    <x v="133"/>
    <s v="WegehauptDigital"/>
    <s v="Hradec Králowé"/>
    <s v="empty"/>
    <x v="0"/>
  </r>
  <r>
    <s v="Häusliche Kleinkunst und Bastelarbeit in Wort und Bild; ein Beschäftigungsbuch für alle, die am eigenen Werk Freude haben, und die mit Selbstgeschaffenem erfreuen wollen"/>
    <s v="Pfeiffer, Hermann"/>
    <s v="Kinder- und Jugendbücher"/>
    <x v="271"/>
    <x v="0"/>
    <s v="PPN745615910"/>
    <s v="PPN280165684"/>
    <s v="http://resolver.staatsbibliothek-berlin.de/SBB0000D72400000000"/>
    <x v="1"/>
    <x v="32"/>
    <s v="WegehauptDigital"/>
    <s v="Leipzig"/>
    <s v="https://content.staatsbibliothek-berlin.de/dc/745615910.ocr.zip"/>
    <x v="1"/>
  </r>
  <r>
    <s v="Gefiederte Baukünstler; Charakterschilderungen aus der Vogelwelt : mit besonderer Berücksichtigung der Nestbauart der Vögel"/>
    <s v="Busch, Arnold; Wolf-Harnier, Eduard"/>
    <s v="Kinder- und Jugendbücher; Historische Drucke"/>
    <x v="272"/>
    <x v="0"/>
    <s v="PPN742422704"/>
    <s v="PPN581941616"/>
    <s v="http://resolver.staatsbibliothek-berlin.de/SBB0000D14B00000000"/>
    <x v="1"/>
    <x v="6"/>
    <s v="WegehauptDigital"/>
    <s v="Leipzig [u.a.]"/>
    <s v="https://content.staatsbibliothek-berlin.de/dc/742422704.ocr.zip"/>
    <x v="1"/>
  </r>
  <r>
    <s v="Blicke in das Leben der Thiere oder Forschungen über die Thierseele"/>
    <s v="Jarisch, H. Anton"/>
    <s v="Kinder- und Jugendbücher"/>
    <x v="97"/>
    <x v="0"/>
    <s v="PPN769906591"/>
    <s v="PPN48774876X"/>
    <s v="http://resolver.staatsbibliothek-berlin.de/SBB0001022000000000"/>
    <x v="1"/>
    <x v="112"/>
    <s v="WegehauptDigital"/>
    <s v="Wien"/>
    <s v="https://content.staatsbibliothek-berlin.de/dc/769906591.ocr.zip"/>
    <x v="1"/>
  </r>
  <r>
    <s v="Elémens de la grammaire française"/>
    <s v="Lhomond, Charles François"/>
    <s v="Kinder- und Jugendbücher; Historische Drucke"/>
    <x v="273"/>
    <x v="0"/>
    <s v="PPN770372163"/>
    <s v="PPN330072374"/>
    <s v="http://resolver.staatsbibliothek-berlin.de/SBB0001045D00000000"/>
    <x v="0"/>
    <x v="13"/>
    <s v="WegehauptDigital"/>
    <s v="Paris"/>
    <s v="empty"/>
    <x v="0"/>
  </r>
  <r>
    <s v="Die Naturlehre als Hinleitung zur religiösen Naturbetrachtung; zum Gebrauche für Volksschulen"/>
    <s v="Raab, Friedrich Christian"/>
    <s v="Kinder- und Jugendbücher; Historische Drucke"/>
    <x v="274"/>
    <x v="0"/>
    <s v="PPN77020127X"/>
    <s v="PPN230660851"/>
    <s v="http://resolver.staatsbibliothek-berlin.de/SBB0001039600000000"/>
    <x v="1"/>
    <x v="38"/>
    <s v="WegehauptDigital"/>
    <s v="Gotha"/>
    <s v="empty"/>
    <x v="0"/>
  </r>
  <r>
    <s v="Neue Bilder-Geographie für die Jugend; nach der Congreß-Acte vom Jahre 1815, den letzten Friedensschlüssen und den neuesten Verträgen"/>
    <s v="Jerrer, Georg Ludwig"/>
    <s v="Kinder- und Jugendbücher"/>
    <x v="48"/>
    <x v="0"/>
    <s v="PPN781365732"/>
    <s v="PPN075316714"/>
    <s v="http://resolver.staatsbibliothek-berlin.de/SBB000155AA00000000"/>
    <x v="1"/>
    <x v="23"/>
    <s v="WegehauptDigital"/>
    <s v="Nürnberg"/>
    <s v="empty"/>
    <x v="0"/>
  </r>
  <r>
    <s v="Handbüchlein zur angenehmen und nützlichen Beschäftigung für junge Damen, oder Encyclopädie der vorzüglichsten weiblichen Kunstarbeiten, namentlich des Zuschneidens und Nähens der Wäsche ... ; Mit 88 Abbildungen"/>
    <s v="Leidenfrost, Charlotte"/>
    <s v="Kinder- und Jugendbücher; Historische Drucke"/>
    <x v="8"/>
    <x v="0"/>
    <s v="PPN766568067"/>
    <s v="PPN222319909"/>
    <s v="http://resolver.staatsbibliothek-berlin.de/SBB0000EFC800000000"/>
    <x v="1"/>
    <x v="42"/>
    <s v="WegehauptDigital"/>
    <s v="Ilmenau"/>
    <s v="empty"/>
    <x v="0"/>
  </r>
  <r>
    <s v="Entdeckungsreisen in Feld und Flur; mit seinen lieben jungen Freunden und Freundinnen unternommen"/>
    <s v="Wagner, Hermann"/>
    <s v="Kinder- und Jugendbücher"/>
    <x v="9"/>
    <x v="0"/>
    <s v="PPN742562468"/>
    <s v="PPN578782340"/>
    <s v="http://resolver.staatsbibliothek-berlin.de/SBB0000D21900000000"/>
    <x v="1"/>
    <x v="97"/>
    <s v="WegehauptDigital"/>
    <s v="Leipzig"/>
    <s v="https://content.staatsbibliothek-berlin.de/dc/742562468.ocr.zip"/>
    <x v="1"/>
  </r>
  <r>
    <s v="Erzählungen über Gegenstände aus den drey Reichen der Natur; Ein belehrendes Bilderbuch"/>
    <s v="Horny, Konrad; Glatz, Jakob"/>
    <s v="Kinder- und Jugendbücher; Historische Drucke"/>
    <x v="48"/>
    <x v="0"/>
    <s v="PPN766733769"/>
    <s v="PPN150075766"/>
    <s v="http://resolver.staatsbibliothek-berlin.de/SBB0000F0C900000000"/>
    <x v="1"/>
    <x v="111"/>
    <s v="WegehauptDigital"/>
    <s v="Hamburg"/>
    <s v="empty"/>
    <x v="0"/>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Rebau, Heinrich"/>
    <s v="Kinder- und Jugendbücher"/>
    <x v="167"/>
    <x v="0"/>
    <s v="PPN743948327"/>
    <s v="PPN557897459"/>
    <s v="http://resolver.staatsbibliothek-berlin.de/SBB0000D44A00000000"/>
    <x v="1"/>
    <x v="10"/>
    <s v="WegehauptDigital"/>
    <s v="Reutlingen"/>
    <s v="https://content.staatsbibliothek-berlin.de/dc/743948327.ocr.zip"/>
    <x v="1"/>
  </r>
  <r>
    <s v="F. Martin's Naturgeschichte für die Jugend; mit dreihunderteinundzwanzig Abbildungen"/>
    <s v="Kolb, Christian Friedrich August; Martin, F."/>
    <s v="Kinder- und Jugendbücher; Historische Drucke"/>
    <x v="78"/>
    <x v="0"/>
    <s v="PPN741295784"/>
    <s v="PPN076024911"/>
    <s v="http://resolver.staatsbibliothek-berlin.de/SBB0000CFA800000000"/>
    <x v="1"/>
    <x v="57"/>
    <s v="WegehauptDigital"/>
    <s v="Stuttgart"/>
    <s v="https://content.staatsbibliothek-berlin.de/dc/741295784.ocr.zip"/>
    <x v="1"/>
  </r>
  <r>
    <s v="Joh. Amos Comenii Orbis sensualium pictus quadrilinguis; Hoc est: Omnium fundamentalium in mundo rerum et in vita actionum pictura et nomenclatura, Latina, Polonica, Gallica, et Germanica"/>
    <s v="Comenius, Johann Amos"/>
    <s v="Kinder- und Jugendbücher; Historische Drucke"/>
    <x v="275"/>
    <x v="0"/>
    <s v="PPN766239713"/>
    <s v="PPN55148831X"/>
    <s v="http://resolver.staatsbibliothek-berlin.de/SBB0000EE5200000000"/>
    <x v="9"/>
    <x v="43"/>
    <s v="WegehauptDigital"/>
    <s v="Wroclaw"/>
    <s v="empty"/>
    <x v="0"/>
  </r>
  <r>
    <s v="Die Pflege der Haustiere"/>
    <s v="Lachmann, Hermann"/>
    <s v="Kinder- und Jugendbücher"/>
    <x v="65"/>
    <x v="0"/>
    <s v="PPN743955099"/>
    <s v="PPN562785876"/>
    <s v="http://resolver.staatsbibliothek-berlin.de/SBB0000D4A200000000"/>
    <x v="1"/>
    <x v="4"/>
    <s v="WegehauptDigital"/>
    <s v="Stuttgart; Berlin [u.a.]"/>
    <s v="https://content.staatsbibliothek-berlin.de/dc/743955099.ocr.zip"/>
    <x v="1"/>
  </r>
  <r>
    <s v="Naturgeschichte einer Kerze; sechs Vorlesungen für die Jugend ; mit einem Lebensabriß Faraday's"/>
    <s v="Meyer, Richard; Faraday, Michael"/>
    <s v="Kinder- und Jugendbücher"/>
    <x v="276"/>
    <x v="0"/>
    <s v="PPN741194392"/>
    <s v="PPN557068746"/>
    <s v="http://resolver.staatsbibliothek-berlin.de/SBB0000CF3F00000000"/>
    <x v="1"/>
    <x v="19"/>
    <s v="WegehauptDigital"/>
    <s v="Dresden; 4. Aufl."/>
    <s v="https://content.staatsbibliothek-berlin.de/dc/741194392.ocr.zip"/>
    <x v="1"/>
  </r>
  <r>
    <s v="Wir machen uns ein Pflanzen-Spiel und lernen dabei schnell und viel"/>
    <m/>
    <s v="Kinder- und Jugendbücher"/>
    <x v="37"/>
    <x v="0"/>
    <s v="PPN745730221"/>
    <s v="PPN581778065"/>
    <s v="http://resolver.staatsbibliothek-berlin.de/SBB0000D74000000000"/>
    <x v="1"/>
    <x v="58"/>
    <s v="WegehauptDigital"/>
    <s v="Lahr in Baden"/>
    <s v="https://content.staatsbibliothek-berlin.de/dc/745730221.ocr.zip"/>
    <x v="1"/>
  </r>
  <r>
    <s v="Entdeckungsreisen in der Wohnstube"/>
    <s v="Wagner, Hermann"/>
    <s v="Kinder- und Jugendbücher"/>
    <x v="9"/>
    <x v="0"/>
    <s v="PPN742703983"/>
    <s v="PPN591240548"/>
    <s v="http://resolver.staatsbibliothek-berlin.de/SBB0000D29F00000000"/>
    <x v="1"/>
    <x v="19"/>
    <s v="WegehauptDigital"/>
    <s v="Leipzig"/>
    <s v="https://content.staatsbibliothek-berlin.de/dc/742703983.ocr.zip"/>
    <x v="1"/>
  </r>
  <r>
    <s v="Kinder-Conversations-Lexikon [Kinderkonversationslexikon]; eine Gabe für die wiß- und lernbegierige Jugend"/>
    <s v="Weiss, Wilhelm"/>
    <s v="Kinder- und Jugendbücher; Historische Drucke"/>
    <x v="105"/>
    <x v="0"/>
    <s v="PPN745861873"/>
    <s v="PPN581184378"/>
    <s v="http://resolver.staatsbibliothek-berlin.de/SBB0000D78500000000"/>
    <x v="1"/>
    <x v="55"/>
    <s v="WegehauptDigital"/>
    <s v="Dillingen a. d. D."/>
    <s v="https://content.staatsbibliothek-berlin.de/dc/745861873.ocr.zip"/>
    <x v="1"/>
  </r>
  <r>
    <s v="Benigna oder Das Leben der Natur; Eine Vorschule der Naturgeschichte ; Lesebuch für die Jugend"/>
    <s v="Wolf, Ludwig; Meyer, Ludwig; Wilmsen, Friedrich Philipp"/>
    <s v="Kinder- und Jugendbücher; Historische Drucke"/>
    <x v="12"/>
    <x v="0"/>
    <s v="PPN749785608"/>
    <s v="PPN247585785"/>
    <s v="http://resolver.staatsbibliothek-berlin.de/SBB0000E0BC00000000"/>
    <x v="1"/>
    <x v="42"/>
    <s v="WegehauptDigital"/>
    <m/>
    <s v="empty"/>
    <x v="0"/>
  </r>
  <r>
    <s v="Die Entdeckung des Nigers in Afrika; Eine unterhaltende und belehrende Reisebeschreibung für die Jugend"/>
    <s v="Reise, Richard Landers"/>
    <s v="Kinder- und Jugendbücher; Historische Drucke"/>
    <x v="277"/>
    <x v="0"/>
    <s v="PPN770907679"/>
    <s v="PPN556005805"/>
    <s v="http://resolver.staatsbibliothek-berlin.de/SBB000107C000000000"/>
    <x v="1"/>
    <x v="133"/>
    <s v="WegehauptDigital"/>
    <s v="Leipzig"/>
    <s v="empty"/>
    <x v="0"/>
  </r>
  <r>
    <s v="Spiele zur Uebung und Erholung des Körpers und des Geistes"/>
    <s v="GutsMuths, J. C. F.; Klumpp, F. W.; Schettler, O."/>
    <s v="Kinder- und Jugendbücher"/>
    <x v="278"/>
    <x v="0"/>
    <s v="PPN746028377"/>
    <s v="PPN211350192"/>
    <s v="http://resolver.staatsbibliothek-berlin.de/SBB0000D7C700000000"/>
    <x v="1"/>
    <x v="9"/>
    <s v="WegehauptDigital"/>
    <s v="Hof"/>
    <s v="https://content.staatsbibliothek-berlin.de/dc/746028377.ocr.zip"/>
    <x v="1"/>
  </r>
  <r>
    <s v="Dreihundert Rätsel für den Schulgebrauch"/>
    <m/>
    <s v="Kinder- und Jugendbücher"/>
    <x v="279"/>
    <x v="0"/>
    <s v="PPN745605370"/>
    <s v="PPN444993525"/>
    <s v="http://resolver.staatsbibliothek-berlin.de/SBB0000D71300000000"/>
    <x v="1"/>
    <x v="95"/>
    <s v="WegehauptDigital"/>
    <s v="Wittemberg"/>
    <s v="https://content.staatsbibliothek-berlin.de/dc/745605370.ocr.zip"/>
    <x v="1"/>
  </r>
  <r>
    <s v="Naturgeschichte für Kinder"/>
    <s v="Meyer, F. A. A.; Raff, Georg Christian"/>
    <s v="Kinder- und Jugendbücher"/>
    <x v="280"/>
    <x v="0"/>
    <s v="PPN770147801"/>
    <s v="PPN444995633"/>
    <s v="http://resolver.staatsbibliothek-berlin.de/SBB0001032700000000"/>
    <x v="1"/>
    <x v="133"/>
    <s v="WegehauptDigital"/>
    <s v="Wien"/>
    <s v="empty"/>
    <x v="0"/>
  </r>
  <r>
    <s v="Das Verkehrswesen"/>
    <s v="Borght, Richard van der"/>
    <s v="Kinder- und Jugendbücher; Historische Drucke"/>
    <x v="281"/>
    <x v="0"/>
    <s v="PPN744899338"/>
    <s v="PPN415644844"/>
    <s v="http://resolver.staatsbibliothek-berlin.de/SBB0000D57F00000000"/>
    <x v="1"/>
    <x v="51"/>
    <s v="WegehauptDigital"/>
    <s v="Hamburg &amp; Berlin"/>
    <s v="https://content.staatsbibliothek-berlin.de/dc/744899338.ocr.zip"/>
    <x v="1"/>
  </r>
  <r>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x v="266"/>
    <x v="0"/>
    <s v="PPN76821422X"/>
    <s v="PPN53562736X"/>
    <s v="http://resolver.staatsbibliothek-berlin.de/SBB0000F5AD00000000"/>
    <x v="1"/>
    <x v="142"/>
    <s v="WegehauptDigital; VD17 digital"/>
    <s v="Nürnberg"/>
    <s v="empty"/>
    <x v="0"/>
  </r>
  <r>
    <s v="Biblische Naturgeschichte für Schulen und Familien"/>
    <s v="Barth, Christian Gottlob"/>
    <s v="Kinder- und Jugendbücher"/>
    <x v="282"/>
    <x v="0"/>
    <s v="PPN769086349"/>
    <s v="PPN547078919"/>
    <s v="http://resolver.staatsbibliothek-berlin.de/SBB0000F85700000000"/>
    <x v="1"/>
    <x v="80"/>
    <s v="WegehauptDigital"/>
    <s v="Calw"/>
    <s v="https://content.staatsbibliothek-berlin.de/dc/769086349.ocr.zip"/>
    <x v="1"/>
  </r>
  <r>
    <s v="Galerie des voyages pittoresques dans l'Asie, l'Afrique, l'Amérique et les terres Australes; pour la jeunesse ; avec la traduction allemande en face et 8 planches coloriées soigneusement, représentant les costumes de ces peuples"/>
    <s v="Hofstetter, Jean Bapt."/>
    <s v="Kinder- und Jugendbücher"/>
    <x v="283"/>
    <x v="0"/>
    <s v="PPN77094681X"/>
    <s v="PPN279007116"/>
    <s v="http://resolver.staatsbibliothek-berlin.de/SBB000109F500000000"/>
    <x v="10"/>
    <x v="25"/>
    <s v="WegehauptDigital"/>
    <s v="Vienne"/>
    <s v="empty"/>
    <x v="0"/>
  </r>
  <r>
    <s v="Encyclopédie des enfans ou abrégé de toutes les sciences à l'usage des écoles des deux sexes"/>
    <s v="Tardieu, ...; Masson, José René"/>
    <s v="Kinder- und Jugendbücher; Historische Drucke"/>
    <x v="284"/>
    <x v="0"/>
    <s v="PPN766436802"/>
    <s v="PPN566737698"/>
    <s v="http://resolver.staatsbibliothek-berlin.de/SBB0000EF6400000000"/>
    <x v="0"/>
    <x v="111"/>
    <s v="WegehauptDigital"/>
    <s v="Paris"/>
    <s v="empty"/>
    <x v="0"/>
  </r>
  <r>
    <s v="Anekdoten aus der Thiergeschichte; Ein Lesebuch für die Jugend. Mit 12 Kupfern [von C. G. Eichler]"/>
    <s v="Eichler, C. G."/>
    <s v="Kinder- und Jugendbücher; Historische Drucke"/>
    <x v="187"/>
    <x v="0"/>
    <s v="PPN749884371"/>
    <s v="PPN546169449"/>
    <s v="http://resolver.staatsbibliothek-berlin.de/SBB0000E14900000000"/>
    <x v="1"/>
    <x v="41"/>
    <s v="WegehauptDigital"/>
    <s v="Zürich; Leipzig"/>
    <s v="empty"/>
    <x v="0"/>
  </r>
  <r>
    <s v="The little folks' picture natural history; first glimpses of the animal world"/>
    <s v="Step, Edward"/>
    <s v="Kinder- und Jugendbücher"/>
    <x v="285"/>
    <x v="0"/>
    <s v="PPN743976339"/>
    <s v="PPN57751847X"/>
    <s v="http://resolver.staatsbibliothek-berlin.de/SBB0000D4D600000000"/>
    <x v="3"/>
    <x v="90"/>
    <s v="WegehauptDigital"/>
    <s v="London [u.a.]"/>
    <s v="https://content.staatsbibliothek-berlin.de/dc/743976339.ocr.zip"/>
    <x v="1"/>
  </r>
  <r>
    <s v="Kurze und leicht faßliche Belehrung der Jugend über die verschiedenen Arten von Feuersgefahren und über die Mittel denselben vorzubeugen"/>
    <m/>
    <s v="Kinder- und Jugendbücher"/>
    <x v="286"/>
    <x v="0"/>
    <s v="PPN770591523"/>
    <s v="PPN362747636"/>
    <s v="http://resolver.staatsbibliothek-berlin.de/SBB0001059C00000000"/>
    <x v="1"/>
    <x v="86"/>
    <s v="WegehauptDigital"/>
    <s v="Grätz"/>
    <s v="empty"/>
    <x v="0"/>
  </r>
  <r>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ockstroh, Heinrich"/>
    <s v="Kinder- und Jugendbücher"/>
    <x v="287"/>
    <x v="0"/>
    <s v="PPN770555926"/>
    <s v="PPN321123239"/>
    <s v="http://resolver.staatsbibliothek-berlin.de/SBB0001054700000000"/>
    <x v="1"/>
    <x v="31"/>
    <s v="WegehauptDigital"/>
    <s v="Berlin; Berlin"/>
    <s v="empty"/>
    <x v="0"/>
  </r>
  <r>
    <s v="Récreátions physique"/>
    <s v="Castelli, Horace; Castillon, A."/>
    <s v="Kinder- und Jugendbücher"/>
    <x v="7"/>
    <x v="0"/>
    <s v="PPN742250377"/>
    <s v="PPN550985166"/>
    <s v="http://resolver.staatsbibliothek-berlin.de/SBB0000D0CE00000000"/>
    <x v="0"/>
    <x v="129"/>
    <s v="WegehauptDigital"/>
    <s v="Paris"/>
    <s v="https://content.staatsbibliothek-berlin.de/dc/742250377.ocr.zip"/>
    <x v="1"/>
  </r>
  <r>
    <s v="Der Thiergarten zu Lilienthal; ein unterhaltendes naturgeschichtliches Bilder- u. Lesebuch für Knaben und Mädchen"/>
    <s v="Haas, Meno; Rockstroh, H."/>
    <s v="Kinder- und Jugendbücher"/>
    <x v="288"/>
    <x v="0"/>
    <s v="PPN770493955"/>
    <s v="PPN32317843X"/>
    <s v="http://resolver.staatsbibliothek-berlin.de/SBB000104D500000000"/>
    <x v="1"/>
    <x v="63"/>
    <s v="WegehauptDigital"/>
    <s v="Berlin"/>
    <s v="empty"/>
    <x v="0"/>
  </r>
  <r>
    <s v="Geographie Des Enfans, Ou Methode Abregée De La Geographie; Divisée par Leçons; avec la Liste des principales Cartes nécessaires aux Jeunes gens"/>
    <s v="Lenglet du Fresnoy, Nicolas"/>
    <s v="Kinder- und Jugendbücher"/>
    <x v="289"/>
    <x v="0"/>
    <s v="PPN780444280"/>
    <s v="PPN531623866"/>
    <s v="http://resolver.staatsbibliothek-berlin.de/SBB000153B200000000"/>
    <x v="0"/>
    <x v="143"/>
    <s v="WegehauptDigital"/>
    <s v="A Paris"/>
    <s v="empty"/>
    <x v="0"/>
  </r>
  <r>
    <s v="Räthselnüßchen nebst Nußknacker zum Aufknacken für brave, dickbackige Kinder"/>
    <s v="Richter, Ludwig; Löschke, Traugott"/>
    <s v="Kinder- und Jugendbücher; Historische Drucke"/>
    <x v="171"/>
    <x v="0"/>
    <s v="PPN766687295"/>
    <s v="PPN075317095"/>
    <s v="http://resolver.staatsbibliothek-berlin.de/SBB0000F07B00000000"/>
    <x v="1"/>
    <x v="60"/>
    <s v="WegehauptDigital"/>
    <s v="Leipzig"/>
    <s v="empty"/>
    <x v="0"/>
  </r>
  <r>
    <s v="Die Sänger im Frühlingshaine, oder Beschreibung der vorzüglichsten einheimischen Sangvögel; Erzählungen und Gedichte über dieselben, zur Belehrung und Warnung vor Mißhandlung der Vögel und ihrer Brut"/>
    <s v="Krummacher, F. A.; Kügelgen, Wilhelm; Kamp, Hermann Adam"/>
    <s v="Kinder- und Jugendbücher; Historische Drucke"/>
    <x v="127"/>
    <x v="0"/>
    <s v="PPN756632560"/>
    <s v="PPN427390044"/>
    <s v="http://resolver.staatsbibliothek-berlin.de/SBB0000EB6900000000"/>
    <x v="1"/>
    <x v="28"/>
    <s v="WegehauptDigital"/>
    <s v="Essen"/>
    <s v="empty"/>
    <x v="0"/>
  </r>
  <r>
    <s v="Der Kinderfreund auf dem Lande; ein Geschenk für die ländliche Jugend"/>
    <s v="Schulze, Karl Ludwig"/>
    <s v="Kinder- und Jugendbücher"/>
    <x v="290"/>
    <x v="0"/>
    <s v="PPN771330588"/>
    <s v="PPN771051697"/>
    <s v="http://resolver.staatsbibliothek-berlin.de/SBB00012D3B00000000"/>
    <x v="1"/>
    <x v="67"/>
    <s v="WegehauptDigital"/>
    <s v="Berlin"/>
    <s v="empty"/>
    <x v="0"/>
  </r>
  <r>
    <s v="Die Wunder der Natur und die Wunderwerke der Welt, oder Vater Brissons Unterhaltungen mit seinen Kindern über Natur- und Kunstmerkwürdigkeiten; Ein physikalisches und belehrendes Bilderbuch ; Mit 32 colorirten Abbildungen"/>
    <s v="Müller, Heinrich"/>
    <s v="Kinder- und Jugendbücher; Historische Drucke"/>
    <x v="99"/>
    <x v="0"/>
    <s v="PPN77028230X"/>
    <s v="PPN422460990"/>
    <s v="http://resolver.staatsbibliothek-berlin.de/SBB000103DE00000000"/>
    <x v="1"/>
    <x v="74"/>
    <s v="WegehauptDigital"/>
    <s v="Hamburg"/>
    <s v="empty"/>
    <x v="0"/>
  </r>
  <r>
    <s v="Berufswahl; die vier Fakultäten"/>
    <m/>
    <s v="Kinder- und Jugendbücher; Historische Drucke"/>
    <x v="65"/>
    <x v="0"/>
    <s v="PPN744070074"/>
    <s v="PPN549074791"/>
    <s v="http://resolver.staatsbibliothek-berlin.de/SBB0000D53000000000"/>
    <x v="1"/>
    <x v="58"/>
    <s v="WegehauptDigital"/>
    <s v="Stuttgart [u.a.]"/>
    <s v="https://content.staatsbibliothek-berlin.de/dc/744070074.ocr.zip"/>
    <x v="1"/>
  </r>
  <r>
    <s v="Der Thiergarten; eine Aufforderung an d. Jugend zu heiterer Betrachtung d. lebendigen Natur ; Text nach d. neuesten u. besten Hilfsquellen d. Naturwiss."/>
    <s v="Canton, Gustav"/>
    <s v="Kinder- und Jugendbücher; Historische Drucke"/>
    <x v="54"/>
    <x v="0"/>
    <s v="PPN749919507"/>
    <s v="PPN578165937"/>
    <s v="http://resolver.staatsbibliothek-berlin.de/SBB0000E19800000000"/>
    <x v="1"/>
    <x v="16"/>
    <s v="WegehauptDigital"/>
    <s v="Mainz"/>
    <s v="https://content.staatsbibliothek-berlin.de/dc/749919507.ocr.zip"/>
    <x v="1"/>
  </r>
  <r>
    <s v="Niedere Pflanzen"/>
    <s v="Timm, R."/>
    <s v="Kinder- und Jugendbücher"/>
    <x v="222"/>
    <x v="0"/>
    <s v="PPN745115985"/>
    <s v="PPN196477492"/>
    <s v="http://resolver.staatsbibliothek-berlin.de/SBB0000D59A00000000"/>
    <x v="1"/>
    <x v="125"/>
    <s v="WegehauptDigital"/>
    <s v="Leipzig"/>
    <s v="https://content.staatsbibliothek-berlin.de/dc/745115985.ocr.zip"/>
    <x v="1"/>
  </r>
  <r>
    <s v="Aus dem Leben der Insekten"/>
    <s v="Kriete, Fritz; Rabes, Otto; Buckley, Arabella B."/>
    <s v="Kinder- und Jugendbücher"/>
    <x v="234"/>
    <x v="1"/>
    <s v="PPN743947525"/>
    <s v="PPN549846409"/>
    <s v="http://resolver.staatsbibliothek-berlin.de/SBB0000D38B00070000"/>
    <x v="1"/>
    <x v="32"/>
    <s v="WegehauptDigital"/>
    <s v="Halle a. S."/>
    <s v="https://content.staatsbibliothek-berlin.de/dc/743947525.ocr.zip"/>
    <x v="1"/>
  </r>
  <r>
    <s v="Reisen der Zöglinge zu Schnepfenthal"/>
    <s v="Salzmann, Christian Gotthilf"/>
    <s v="Kinder- und Jugendbücher; Historische Drucke"/>
    <x v="291"/>
    <x v="1"/>
    <s v="PPN771065396"/>
    <s v="PPN573152691"/>
    <s v="http://resolver.staatsbibliothek-berlin.de/SBB00010AAF00010000"/>
    <x v="1"/>
    <x v="84"/>
    <s v="WegehauptDigital"/>
    <s v="Ulm"/>
    <s v="empty"/>
    <x v="0"/>
  </r>
  <r>
    <s v="Les récréations instructives"/>
    <s v="Delbrück, Jules"/>
    <s v="Kinder- und Jugendbücher"/>
    <x v="7"/>
    <x v="1"/>
    <s v="PPN771561814"/>
    <s v="PPN771545363"/>
    <s v="http://resolver.staatsbibliothek-berlin.de/SBB00012D8100010000"/>
    <x v="0"/>
    <x v="16"/>
    <s v="WegehauptDigital"/>
    <s v="Paris"/>
    <s v="https://content.staatsbibliothek-berlin.de/dc/771561814.ocr.zip"/>
    <x v="1"/>
  </r>
  <r>
    <s v="Tiere und Pflanzen in Wald und Feld"/>
    <s v="Kriete, Fritz; Rabes, Otto; Buckley, Arabella B."/>
    <s v="Kinder- und Jugendbücher"/>
    <x v="234"/>
    <x v="1"/>
    <s v="PPN743884388"/>
    <s v="PPN551161485"/>
    <s v="http://resolver.staatsbibliothek-berlin.de/SBB0000D38B00010000"/>
    <x v="1"/>
    <x v="6"/>
    <s v="WegehauptDigital"/>
    <s v="Halle a. d. Saale"/>
    <s v="https://content.staatsbibliothek-berlin.de/dc/743884388.ocr.zip"/>
    <x v="1"/>
  </r>
  <r>
    <s v="..., welche die Botanik und Mineralogie enthält"/>
    <s v="Schlez, Johann Ferdinand; Rau, Gottlieb Martin Wilhelm Ludwig"/>
    <s v="Kinder- und Jugendbücher"/>
    <x v="261"/>
    <x v="1"/>
    <s v="PPN770179568"/>
    <s v="PPN151484104"/>
    <s v="http://resolver.staatsbibliothek-berlin.de/SBB0001035A00020000"/>
    <x v="1"/>
    <x v="81"/>
    <s v="WegehauptDigital"/>
    <s v="Heilbronn am Neckar [u.a.]"/>
    <s v="empty"/>
    <x v="0"/>
  </r>
  <r>
    <s v="Der physikalische Kinderfreund"/>
    <s v="Poppe, Johann Heinrich Moritz"/>
    <s v="Kinder- und Jugendbücher; Historische Drucke"/>
    <x v="97"/>
    <x v="1"/>
    <s v="PPN751007447"/>
    <s v="PPN571331289"/>
    <s v="http://resolver.staatsbibliothek-berlin.de/SBB0000E41600000000"/>
    <x v="1"/>
    <x v="64"/>
    <s v="WegehauptDigital"/>
    <s v="Leipzig"/>
    <s v="empty"/>
    <x v="0"/>
  </r>
  <r>
    <s v="L - Z"/>
    <s v="Müller, Cornelius; Kraft, Friedrich Karl"/>
    <s v="Kinder- und Jugendbücher; Historische Drucke"/>
    <x v="99"/>
    <x v="1"/>
    <s v="PPN768209382"/>
    <s v="PPN312736991"/>
    <s v="http://resolver.staatsbibliothek-berlin.de/SBB0000F5A500020000"/>
    <x v="1"/>
    <x v="61"/>
    <s v="WegehauptDigital"/>
    <s v="Hamburg"/>
    <s v="https://content.staatsbibliothek-berlin.de/dc/768209382.ocr.zip"/>
    <x v="1"/>
  </r>
  <r>
    <s v="Naturstudien"/>
    <s v="Masius, Hermann"/>
    <s v="Kinder- und Jugendbücher; Historische Drucke"/>
    <x v="207"/>
    <x v="1"/>
    <s v="PPN756453623"/>
    <s v="PPN141051582"/>
    <s v="http://resolver.staatsbibliothek-berlin.de/SBB0000EAA400020000"/>
    <x v="1"/>
    <x v="53"/>
    <s v="WegehauptDigital"/>
    <s v="Leipzig"/>
    <s v="https://content.staatsbibliothek-berlin.de/dc/756453623.ocr.zip"/>
    <x v="1"/>
  </r>
  <r>
    <s v="Ireland"/>
    <s v="Pinnock, William"/>
    <s v="Kinder- und Jugendbücher; Historische Drucke"/>
    <x v="233"/>
    <x v="1"/>
    <s v="PPN768668794"/>
    <s v="PPN570982936"/>
    <s v="http://resolver.staatsbibliothek-berlin.de/SBB0000F6EC00030000"/>
    <x v="3"/>
    <x v="73"/>
    <s v="WegehauptDigital"/>
    <s v="London"/>
    <s v="empty"/>
    <x v="0"/>
  </r>
  <r>
    <s v="Von Spanien, Portugal, Frankreich, und Italien. Nebst einer Melodie nach Belieben beym Claviere zu singen"/>
    <s v="Weigang, Johann Karl Gottlob Willhelm"/>
    <s v="Kinder- und Jugendbücher; Historische Drucke; VD18 digital"/>
    <x v="283"/>
    <x v="1"/>
    <s v="PPN771071671"/>
    <s v="PPN581149009"/>
    <s v="http://resolver.staatsbibliothek-berlin.de/SBB00010C0200010000"/>
    <x v="1"/>
    <x v="114"/>
    <s v="WegehauptDigital; VD18 digital"/>
    <s v="Schweidnitz"/>
    <s v="empty"/>
    <x v="0"/>
  </r>
  <r>
    <s v="Erste 53 Tafeln"/>
    <s v="Wolke, Christian Heinrich; Rossmäßler, Johann August"/>
    <s v="Kinder- und Jugendbücher; Historische Drucke; VD18 digital"/>
    <x v="98"/>
    <x v="1"/>
    <s v="PPN757224881"/>
    <s v="PPN31853813X"/>
    <s v="http://resolver.staatsbibliothek-berlin.de/SBB0000ED3F00010000"/>
    <x v="1"/>
    <x v="144"/>
    <s v="WegehauptDigital; VD18 digital"/>
    <s v="Leipzig"/>
    <s v="empty"/>
    <x v="0"/>
  </r>
  <r>
    <s v="In 47 Kupfertafeln"/>
    <s v="Wolke, Christian Heinrich; Rossmäßler, Johann August"/>
    <s v="Kinder- und Jugendbücher; Historische Drucke; VD18 digital"/>
    <x v="98"/>
    <x v="1"/>
    <s v="PPN757225179"/>
    <s v="PPN318538679"/>
    <s v="http://resolver.staatsbibliothek-berlin.de/SBB0000ED3F00020000"/>
    <x v="1"/>
    <x v="104"/>
    <s v="WegehauptDigital; VD18 digital"/>
    <s v="Leipzig"/>
    <s v="empty"/>
    <x v="0"/>
  </r>
  <r>
    <s v="Ein Schock Weihnachtsnüsse; nebst zugehörigem Nussnacker für Kinder und Erwachsene"/>
    <s v="Schulze, Franz Eilhard"/>
    <s v="Kinder- und Jugendbücher; Historische Drucke"/>
    <x v="292"/>
    <x v="0"/>
    <s v="PPN745599478"/>
    <s v="PPN57454657X"/>
    <s v="http://resolver.staatsbibliothek-berlin.de/SBB0000D6FA00000000"/>
    <x v="1"/>
    <x v="107"/>
    <s v="WegehauptDigital"/>
    <s v="Leipzig"/>
    <s v="https://content.staatsbibliothek-berlin.de/dc/745599478.ocr.zip"/>
    <x v="1"/>
  </r>
  <r>
    <s v="Kleine Sternkunde; mit 73 Abb."/>
    <m/>
    <s v="Historische Drucke"/>
    <x v="65"/>
    <x v="0"/>
    <s v="PPN741281317"/>
    <s v="PPN577261959"/>
    <s v="http://resolver.staatsbibliothek-berlin.de/SBB0000CF8100000000"/>
    <x v="1"/>
    <x v="100"/>
    <s v="WegehauptDigital"/>
    <s v="Stuttgart [u.a.]"/>
    <s v="https://content.staatsbibliothek-berlin.de/dc/741281317.ocr.zip"/>
    <x v="1"/>
  </r>
  <r>
    <s v="Neuestes Bilderbuch zur Belehrung und Unterhaltung; [500 illuminierte Abbildungen auf 28 Tafeln und colorirtem Titel, mit einer Weltkarte und ausführlicher Beschreibung in deutscher, französischer und englischer Sprache]"/>
    <m/>
    <s v="Kinder- und Jugendbücher; Historische Drucke"/>
    <x v="293"/>
    <x v="0"/>
    <s v="PPN749904984"/>
    <s v="PPN293371407"/>
    <s v="http://resolver.staatsbibliothek-berlin.de/SBB0000E17100000000"/>
    <x v="1"/>
    <x v="48"/>
    <s v="WegehauptDigital"/>
    <s v="Stuttgart"/>
    <s v="empty"/>
    <x v="0"/>
  </r>
  <r>
    <s v="Zeichenapparate für das technische Zeichnen; nebst Anleitung für den Gebrauch der Zeicheninstrumente ; nebst Anhang: Das Kolorieren von Plänen ; ein Beitrag zur Förderung der Handfertigkeit in der Familie"/>
    <s v="Konwiczka, Hans"/>
    <s v="Kinder- und Jugendbücher"/>
    <x v="241"/>
    <x v="0"/>
    <s v="PPN745731295"/>
    <s v="PPN56212537X"/>
    <s v="http://resolver.staatsbibliothek-berlin.de/SBB0000D74200000000"/>
    <x v="1"/>
    <x v="125"/>
    <s v="WegehauptDigital"/>
    <s v="Leipzig"/>
    <s v="https://content.staatsbibliothek-berlin.de/dc/745731295.ocr.zip"/>
    <x v="1"/>
  </r>
  <r>
    <s v="Kleines Bilder A. B. C."/>
    <s v="Kästner, Christian August Leberecht"/>
    <s v="Kinder- und Jugendbücher; Historische Drucke"/>
    <x v="41"/>
    <x v="0"/>
    <s v="PPN767036271"/>
    <s v="PPN560627076"/>
    <s v="http://resolver.staatsbibliothek-berlin.de/SBB0000F1AE00000000"/>
    <x v="1"/>
    <x v="22"/>
    <s v="WegehauptDigital"/>
    <s v="Leipzig"/>
    <s v="empty"/>
    <x v="0"/>
  </r>
  <r>
    <s v="Kartiny iz estestvennoj istorii; s nazvanijami na trech jazykach"/>
    <m/>
    <s v="Kinder- und Jugendbücher"/>
    <x v="294"/>
    <x v="0"/>
    <s v="PPN74407780X"/>
    <s v="PPN279744161"/>
    <s v="http://resolver.staatsbibliothek-berlin.de/SBB0000D54100000000"/>
    <x v="0"/>
    <x v="7"/>
    <s v="WegehauptDigital"/>
    <s v="Odessa"/>
    <s v="https://content.staatsbibliothek-berlin.de/dc/74407780X.ocr.zip"/>
    <x v="1"/>
  </r>
  <r>
    <s v="Heinrich Rebau's Naturgeschichte für Schule und Haus; eine gemeinfaßliche und ausführliche Beschreibung aller drei Reiche der Natur"/>
    <s v="Jäger, Gustav; Wagner, Hermann; Fraas, O.; Rebau, Heinrich"/>
    <s v="Kinder- und Jugendbücher"/>
    <x v="53"/>
    <x v="0"/>
    <s v="PPN743980093"/>
    <s v="PPN557903815"/>
    <s v="http://resolver.staatsbibliothek-berlin.de/SBB0000D4E500000000"/>
    <x v="1"/>
    <x v="40"/>
    <s v="WegehauptDigital"/>
    <s v="Stuttgart"/>
    <s v="https://content.staatsbibliothek-berlin.de/dc/743980093.ocr.zip"/>
    <x v="1"/>
  </r>
  <r>
    <s v="Naturgeschichte für Kinder, von M. Georg Christian Raff, ordentlichem Lehrer der Geschcihte und Geographie auf dem Lyceum zu Göttingen"/>
    <s v="Raff, Georg Christian"/>
    <s v="Kinder- und Jugendbücher; Historische Drucke"/>
    <x v="44"/>
    <x v="0"/>
    <s v="PPN751302775"/>
    <s v="PPN265391776"/>
    <s v="http://resolver.staatsbibliothek-berlin.de/SBB0000E53100000000"/>
    <x v="1"/>
    <x v="133"/>
    <s v="WegehauptDigital"/>
    <s v="Göttingen"/>
    <s v="empty"/>
    <x v="0"/>
  </r>
  <r>
    <s v="Butterflies and moths; shown to the children ; 48 coloured pictures"/>
    <s v="Wood, Theodore; Kelman, Janet Harvey"/>
    <s v="Kinder- und Jugendbücher; Historische Drucke"/>
    <x v="295"/>
    <x v="0"/>
    <s v="PPN743881400"/>
    <s v="PPN560650426"/>
    <s v="http://resolver.staatsbibliothek-berlin.de/SBB0000D37E00000000"/>
    <x v="3"/>
    <x v="125"/>
    <s v="WegehauptDigital"/>
    <s v="London [u.a.]"/>
    <s v="https://content.staatsbibliothek-berlin.de/dc/743881400.ocr.zip"/>
    <x v="1"/>
  </r>
  <r>
    <s v="Arbeiten mit Zigarrenkisten; allerhand Winke und Anregungen für fleissige Hände"/>
    <s v="Moser-Naunhof, F."/>
    <s v="Historische Drucke"/>
    <x v="65"/>
    <x v="0"/>
    <s v="PPN745601456"/>
    <s v="PPN509322573"/>
    <s v="http://resolver.staatsbibliothek-berlin.de/SBB0000D70000000000"/>
    <x v="1"/>
    <x v="32"/>
    <s v="WegehauptDigital"/>
    <s v="Berlin [u.a.]; Stuttgart"/>
    <s v="https://content.staatsbibliothek-berlin.de/dc/745601456.ocr.zip"/>
    <x v="1"/>
  </r>
  <r>
    <s v="Bewundernswürdige Anecdoten von Thieren; zur Belehrung und Unterhaltung für die Jugend beiderlei Geschlechts ; mit 1 Kupfer"/>
    <m/>
    <s v="Kinder- und Jugendbücher; Historische Drucke"/>
    <x v="40"/>
    <x v="0"/>
    <s v="PPN770154557"/>
    <s v="PPN378831992"/>
    <s v="http://resolver.staatsbibliothek-berlin.de/SBB0001033200000000"/>
    <x v="1"/>
    <x v="29"/>
    <s v="WegehauptDigital"/>
    <s v="Pirna"/>
    <s v="empty"/>
    <x v="0"/>
  </r>
  <r>
    <s v="Der kleine Papparbeiter oder deutliche Anweisung in Pappe zu arbeiten für Kinder"/>
    <s v="Kerndörffer, Heinrich August"/>
    <s v="Kinder- und Jugendbücher; Historische Drucke"/>
    <x v="40"/>
    <x v="0"/>
    <s v="PPN766720330"/>
    <s v="PPN511747349"/>
    <s v="http://resolver.staatsbibliothek-berlin.de/SBB0000F0AE00000000"/>
    <x v="1"/>
    <x v="75"/>
    <s v="WegehauptDigital"/>
    <s v="Pirna"/>
    <s v="empty"/>
    <x v="0"/>
  </r>
  <r>
    <s v="La vie des fleurs"/>
    <s v="Stahl, P.-J.; Noel, Eugène"/>
    <s v="Kinder- und Jugendbücher"/>
    <x v="296"/>
    <x v="0"/>
    <s v="PPN74396683X"/>
    <s v="PPN568631420"/>
    <s v="http://resolver.staatsbibliothek-berlin.de/SBB0000D4BF00000000"/>
    <x v="0"/>
    <x v="97"/>
    <s v="WegehauptDigital"/>
    <s v="Paris"/>
    <s v="https://content.staatsbibliothek-berlin.de/dc/74396683X.ocr.zip"/>
    <x v="1"/>
  </r>
  <r>
    <s v="Spiegel der Natur; ein Lesebuch zur Belehrung und Unterhaltung"/>
    <m/>
    <s v="Kinder- und Jugendbücher"/>
    <x v="297"/>
    <x v="0"/>
    <s v="PPN746688547"/>
    <s v="PPN574443843"/>
    <s v="http://resolver.staatsbibliothek-berlin.de/SBB0000DB9300000000"/>
    <x v="1"/>
    <x v="80"/>
    <s v="WegehauptDigital"/>
    <s v="Erlangen"/>
    <s v="https://content.staatsbibliothek-berlin.de/dc/746688547.ocr.zip"/>
    <x v="1"/>
  </r>
  <r>
    <s v="Naturschutz, Haus und Schule"/>
    <s v="Knauer, Friedrich"/>
    <s v="Kinder- und Jugendbücher"/>
    <x v="105"/>
    <x v="0"/>
    <s v="PPN744748682"/>
    <s v="PPN576742953"/>
    <s v="http://resolver.staatsbibliothek-berlin.de/SBB0000D56600000000"/>
    <x v="1"/>
    <x v="20"/>
    <s v="WegehauptDigital"/>
    <s v="Regensburg"/>
    <s v="https://content.staatsbibliothek-berlin.de/dc/744748682.ocr.zip"/>
    <x v="1"/>
  </r>
  <r>
    <s v="Der lustige Maler; ein humoristisches Malbuch mit lustigen Versen"/>
    <s v="Rösler, Franz"/>
    <s v="Kinder- und Jugendbücher; Historische Drucke"/>
    <x v="160"/>
    <x v="0"/>
    <s v="PPN745601928"/>
    <s v="PPN572610564"/>
    <s v="http://resolver.staatsbibliothek-berlin.de/SBB0000D70100000000"/>
    <x v="1"/>
    <x v="2"/>
    <s v="WegehauptDigital"/>
    <s v="Leipzig"/>
    <s v="https://content.staatsbibliothek-berlin.de/dc/745601928.ocr.zip"/>
    <x v="1"/>
  </r>
  <r>
    <s v="Naturgeschichte für Kinder, von M. Georg Christian Raff, ordentlichen Lehrer der Geschichte und Geographie auf dem Lyceum zu Göttingen. Mit Vierzehn Kupfertafeln"/>
    <s v="Meyer, Friedrich Albrecht Anton; Raff, Georg Christian"/>
    <s v="Kinder- und Jugendbücher; Historische Drucke"/>
    <x v="298"/>
    <x v="0"/>
    <s v="PPN749775750"/>
    <s v="PPN571683975"/>
    <s v="http://resolver.staatsbibliothek-berlin.de/SBB0000E0B400000000"/>
    <x v="1"/>
    <x v="46"/>
    <s v="WegehauptDigital"/>
    <s v="Reutlingen"/>
    <s v="empty"/>
    <x v="0"/>
  </r>
  <r>
    <s v="Kurze Darstellung des Planetensystems unserer Sonne, so weit es für den etwas reifern Verstand der Jugend, aber ohne mathematische Kenntnisse begreiflich ist; zur weitern Erklärung beym mündlichen Unterricht entworfen"/>
    <s v="Schulze, Gottlob Leberecht"/>
    <s v="Kinder- und Jugendbücher; Historische Drucke"/>
    <x v="299"/>
    <x v="0"/>
    <s v="PPN751183733"/>
    <s v="PPN216344654"/>
    <s v="http://resolver.staatsbibliothek-berlin.de/SBB0000E4FD00000000"/>
    <x v="1"/>
    <x v="41"/>
    <s v="WegehauptDigital"/>
    <s v="Schneeberg"/>
    <s v="empty"/>
    <x v="0"/>
  </r>
  <r>
    <s v="Großes Räthselbuch [Rätselbuch]; für die reifere Jugend ; mit Titelbild"/>
    <s v="Enslin, Karl"/>
    <s v="Kinder- und Jugendbücher; Historische Drucke"/>
    <x v="172"/>
    <x v="0"/>
    <s v="PPN745597742"/>
    <s v="PPN55600017X"/>
    <s v="http://resolver.staatsbibliothek-berlin.de/SBB0000D6F400000000"/>
    <x v="1"/>
    <x v="65"/>
    <s v="WegehauptDigital"/>
    <s v="Stuttgart"/>
    <s v="https://content.staatsbibliothek-berlin.de/dc/745597742.ocr.zip"/>
    <x v="1"/>
  </r>
  <r>
    <s v="Das Leben der Natur; eine Vorschule der Naturgeschichte ; Lesebuch für Schulen und Familien"/>
    <s v="Wilmsen, Friedrich Philipp"/>
    <s v="Kinder- und Jugendbücher"/>
    <x v="300"/>
    <x v="0"/>
    <s v="PPN770076645"/>
    <s v="PPN487597095"/>
    <s v="http://resolver.staatsbibliothek-berlin.de/SBB000102A200000000"/>
    <x v="1"/>
    <x v="42"/>
    <s v="WegehauptDigital"/>
    <s v="Berlin"/>
    <s v="empty"/>
    <x v="0"/>
  </r>
  <r>
    <s v="Wen soll ich malen?; Ein Bilderbuch"/>
    <s v="Probst, Hans"/>
    <s v="Kinder- und Jugendbücher"/>
    <x v="301"/>
    <x v="0"/>
    <s v="PPN746148534"/>
    <s v="PPN571441017"/>
    <s v="http://resolver.staatsbibliothek-berlin.de/SBB0000D81600000000"/>
    <x v="1"/>
    <x v="20"/>
    <s v="WegehauptDigital"/>
    <s v="München"/>
    <s v="https://content.staatsbibliothek-berlin.de/dc/746148534.ocr.zip"/>
    <x v="1"/>
  </r>
  <r>
    <s v="Wunder der sinnreichsten Karten- und Rechnungs-Künste, so wie der interessantesten, leicht auszuführenden chemischen, optischen, physikalischen und ökonomischen Zauberkünste; Zum Nutzen und Vergnügen für Jedermann ; Insbesondere auch für lebensfrohe Gesellschaften"/>
    <m/>
    <s v="Kinder- und Jugendbücher; Historische Drucke"/>
    <x v="302"/>
    <x v="0"/>
    <s v="PPN767435958"/>
    <s v="PPN581941225"/>
    <s v="http://resolver.staatsbibliothek-berlin.de/SBB0000F38200000000"/>
    <x v="1"/>
    <x v="25"/>
    <s v="WegehauptDigital"/>
    <s v="Erfurt"/>
    <s v="empty"/>
    <x v="0"/>
  </r>
  <r>
    <s v="Mes jolis jeux; album illustré de 675 gravures et de 4 planches en couleurs"/>
    <s v="Brés, H. S."/>
    <s v="Kinder- und Jugendbücher; Historische Drucke"/>
    <x v="7"/>
    <x v="0"/>
    <s v="PPN745136990"/>
    <s v="PPN280270372"/>
    <s v="http://resolver.staatsbibliothek-berlin.de/SBB0000D5D500000000"/>
    <x v="0"/>
    <x v="58"/>
    <s v="WegehauptDigital"/>
    <s v="Paris"/>
    <s v="https://content.staatsbibliothek-berlin.de/dc/745136990.ocr.zip"/>
    <x v="1"/>
  </r>
  <r>
    <s v="Münchner Spielbuch für Knaben- wie Mädchen- Volks- und Mittelschulen"/>
    <s v="Weber, G. H."/>
    <s v="Kinder- und Jugendbücher"/>
    <x v="303"/>
    <x v="0"/>
    <s v="PPN745190871"/>
    <s v="PPN578877473"/>
    <s v="http://resolver.staatsbibliothek-berlin.de/SBB0000D64C00000000"/>
    <x v="1"/>
    <x v="2"/>
    <s v="WegehauptDigital"/>
    <s v="Berlin; München"/>
    <s v="https://content.staatsbibliothek-berlin.de/dc/745190871.ocr.zip"/>
    <x v="1"/>
  </r>
  <r>
    <s v="The boy's own book of the manufactures &amp; industries of the world"/>
    <s v="Dalziel, George; Dalziel, Edward; Noyce, Elisha"/>
    <s v="Kinder- und Jugendbücher; Historische Drucke"/>
    <x v="304"/>
    <x v="0"/>
    <s v="PPN744082358"/>
    <s v="PPN568651316"/>
    <s v="http://resolver.staatsbibliothek-berlin.de/SBB0000D54A00000000"/>
    <x v="3"/>
    <x v="99"/>
    <s v="WegehauptDigital"/>
    <s v="London"/>
    <s v="https://content.staatsbibliothek-berlin.de/dc/744082358.ocr.zip"/>
    <x v="1"/>
  </r>
  <r>
    <s v="Wanderungen durch die Natur; Wiese, Moor und Heide"/>
    <s v="Pfendsack, H.; Brüning, Christian Johann Edmund"/>
    <s v="Kinder- und Jugendbücher; Historische Drucke"/>
    <x v="209"/>
    <x v="0"/>
    <s v="PPN741299925"/>
    <s v="PPN075882493"/>
    <s v="http://resolver.staatsbibliothek-berlin.de/SBB0000CFB000000000"/>
    <x v="1"/>
    <x v="6"/>
    <s v="WegehauptDigital"/>
    <s v="Stuttgart"/>
    <s v="https://content.staatsbibliothek-berlin.de/dc/741299925.ocr.zip"/>
    <x v="1"/>
  </r>
  <r>
    <s v="Naturgeschichtliche Bilder für Schule und Haus; Zoologie, Botanik, Mineralogie ; 244 Tafeln mit 1060 Holzschnitten und mehr als 1200 Aufgaben"/>
    <s v="Plüss, Benjamin"/>
    <s v="Kinder- und Jugendbücher; Historische Drucke"/>
    <x v="305"/>
    <x v="0"/>
    <s v="PPN743881737"/>
    <s v="PPN557521920"/>
    <s v="http://resolver.staatsbibliothek-berlin.de/SBB0000D38100000000"/>
    <x v="1"/>
    <x v="59"/>
    <s v="WegehauptDigital"/>
    <s v="Freiburg im Breisgau"/>
    <s v="https://content.staatsbibliothek-berlin.de/dc/743881737.ocr.zip"/>
    <x v="1"/>
  </r>
  <r>
    <s v="Biographien aus der Naturkunde, in ästhetischer Form und religiösem Sinn; nebst e. Vorw. über d. ästhet. Seite d. naturkundl. Unterrichts"/>
    <s v="Grube, August Wilhelm"/>
    <s v="Kinder- und Jugendbücher; Historische Drucke"/>
    <x v="94"/>
    <x v="0"/>
    <s v="PPN757122353"/>
    <s v="PPN558896375"/>
    <s v="http://resolver.staatsbibliothek-berlin.de/SBB0000ECF300000000"/>
    <x v="1"/>
    <x v="112"/>
    <s v="WegehauptDigital"/>
    <s v="Stuttgart"/>
    <s v="https://content.staatsbibliothek-berlin.de/dc/757122353.ocr.zip"/>
    <x v="1"/>
  </r>
  <r>
    <s v="Entdeckungsreisen in Haus und Hof; mit seinen jungen Freunden unternommen"/>
    <s v="Wagner, Hermann"/>
    <s v="Kinder- und Jugendbücher"/>
    <x v="9"/>
    <x v="0"/>
    <s v="PPN743643984"/>
    <s v="PPN578784408"/>
    <s v="http://resolver.staatsbibliothek-berlin.de/SBB0000D30900000000"/>
    <x v="1"/>
    <x v="91"/>
    <s v="WegehauptDigital"/>
    <s v="Leipzig"/>
    <s v="https://content.staatsbibliothek-berlin.de/dc/743643984.ocr.zip"/>
    <x v="1"/>
  </r>
  <r>
    <s v="Reisen der Brüder Schomburgk in Britisch-Guiana; Im Auszug für das größere Publikum und die Jugend bearbeitet"/>
    <s v="Stricker, Wilhelm"/>
    <s v="Kinder- und Jugendbücher; Historische Drucke"/>
    <x v="306"/>
    <x v="0"/>
    <s v="PPN771015666"/>
    <s v="PPN57754070X"/>
    <s v="http://resolver.staatsbibliothek-berlin.de/SBB00010A6600000000"/>
    <x v="1"/>
    <x v="39"/>
    <s v="WegehauptDigital"/>
    <s v="Frankfurt am Main"/>
    <s v="https://content.staatsbibliothek-berlin.de/dc/771015666.ocr.zip"/>
    <x v="1"/>
  </r>
  <r>
    <s v="Die Künste des menschlichen Lebens in Beziehung auf Nahrung, Kleidung und Wohnung; In einer Reihe Briefen"/>
    <s v="Michaelis, Christian Friedrich"/>
    <s v="Kinder- und Jugendbücher; Historische Drucke"/>
    <x v="96"/>
    <x v="0"/>
    <s v="PPN750203439"/>
    <s v="PPN455464804"/>
    <s v="http://resolver.staatsbibliothek-berlin.de/SBB0000E25800000000"/>
    <x v="1"/>
    <x v="0"/>
    <s v="WegehauptDigital"/>
    <s v="Leipzig"/>
    <s v="empty"/>
    <x v="0"/>
  </r>
  <r>
    <s v="Der junge Elektrotechniker; mit 152 Abb."/>
    <m/>
    <s v="Kinder- und Jugendbücher; Historische Drucke"/>
    <x v="65"/>
    <x v="0"/>
    <s v="PPN744085411"/>
    <s v="PPN452391024"/>
    <s v="http://resolver.staatsbibliothek-berlin.de/SBB0000D55200000000"/>
    <x v="1"/>
    <x v="6"/>
    <s v="WegehauptDigital"/>
    <s v="Stuttgart [u.a.]"/>
    <s v="https://content.staatsbibliothek-berlin.de/dc/744085411.ocr.zip"/>
    <x v="1"/>
  </r>
  <r>
    <s v="Lord Makartney's Gesandtschaftsreise nach China"/>
    <s v="Körber, Philipp; Makartney, ..."/>
    <s v="Kinder- und Jugendbücher"/>
    <x v="307"/>
    <x v="0"/>
    <s v="PPN770951074"/>
    <s v="PPN566314584"/>
    <s v="http://resolver.staatsbibliothek-berlin.de/SBB000109FF00000000"/>
    <x v="1"/>
    <x v="126"/>
    <s v="WegehauptDigital"/>
    <s v="Nürnberg"/>
    <s v="empty"/>
    <x v="0"/>
  </r>
  <r>
    <s v="Kantner's illustrated book of objects, containing over 2000 fine engravings with explanations in English and German"/>
    <m/>
    <s v="Kinder- und Jugendbücher"/>
    <x v="308"/>
    <x v="0"/>
    <s v="PPN746210493"/>
    <s v="PPN279412649"/>
    <s v="http://resolver.staatsbibliothek-berlin.de/SBB0000D82D00000000"/>
    <x v="1"/>
    <x v="45"/>
    <s v="WegehauptDigital"/>
    <s v="Reading, Pa."/>
    <s v="https://content.staatsbibliothek-berlin.de/dc/746210493.ocr.zip"/>
    <x v="1"/>
  </r>
  <r>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Schubert, Gotthilf Heinrich"/>
    <s v="Kinder- und Jugendbücher; Historische Drucke"/>
    <x v="58"/>
    <x v="0"/>
    <s v="PPN749898577"/>
    <s v="PPN574284710"/>
    <s v="http://resolver.staatsbibliothek-berlin.de/SBB0000E16300000000"/>
    <x v="1"/>
    <x v="54"/>
    <s v="WegehauptDigital"/>
    <s v="Enßlingen; Stuttgart"/>
    <s v="https://content.staatsbibliothek-berlin.de/dc/749898577.ocr.zip"/>
    <x v="1"/>
  </r>
  <r>
    <s v="Der Bauerknabe als Mechaniker oder Was Nachdenken thut"/>
    <s v="Heubner, Otto Leonhard; Mayhew, Henry"/>
    <s v="Kinder- und Jugendbücher"/>
    <x v="309"/>
    <x v="0"/>
    <s v="PPN770455565"/>
    <s v="PPN321900251"/>
    <s v="http://resolver.staatsbibliothek-berlin.de/SBB0001049300000000"/>
    <x v="1"/>
    <x v="93"/>
    <s v="WegehauptDigital"/>
    <s v="Dresden"/>
    <s v="https://content.staatsbibliothek-berlin.de/dc/770455565.ocr.zip"/>
    <x v="1"/>
  </r>
  <r>
    <s v="Naturgeschichte für die Jugend beiderlei Geschlechts; Mit 198 Abbildungen auf 24 Tafeln"/>
    <s v="Martin, F."/>
    <s v="Kinder- und Jugendbücher; Historische Drucke"/>
    <x v="28"/>
    <x v="0"/>
    <s v="PPN769079733"/>
    <s v="PPN769079024"/>
    <s v="http://resolver.staatsbibliothek-berlin.de/SBB0000F84400000000"/>
    <x v="1"/>
    <x v="21"/>
    <s v="WegehauptDigital"/>
    <s v="Stuttgart"/>
    <s v="empty"/>
    <x v="0"/>
  </r>
  <r>
    <s v="Entdeckungsreisen im Wald und auf der Heide; mit seinen lieben jungen Freunden und Freundinnen unternommen ; mit 130 Textabb, 4 Tonbildern, 2 Taf. Naturselbstdr. u. 1 Buntbilde"/>
    <s v="Wagner, Hermann"/>
    <s v="Kinder- und Jugendbücher"/>
    <x v="9"/>
    <x v="0"/>
    <s v="PPN770456723"/>
    <s v="PPN408013508"/>
    <s v="http://resolver.staatsbibliothek-berlin.de/SBB0001049400000000"/>
    <x v="1"/>
    <x v="66"/>
    <s v="WegehauptDigital"/>
    <s v="Leipzig"/>
    <s v="https://content.staatsbibliothek-berlin.de/dc/770456723.ocr.zip"/>
    <x v="1"/>
  </r>
  <r>
    <s v="Naturgeschichte der vierfüßigen Thiere für die Jugend ; Mit Kupfern"/>
    <m/>
    <s v="Kinder- und Jugendbücher"/>
    <x v="48"/>
    <x v="0"/>
    <s v="PPN77037378X"/>
    <s v="PPN324891393"/>
    <s v="http://resolver.staatsbibliothek-berlin.de/SBB0001046300000000"/>
    <x v="1"/>
    <x v="46"/>
    <s v="WegehauptDigital"/>
    <s v="Nürnberg"/>
    <s v="empty"/>
    <x v="0"/>
  </r>
  <r>
    <s v="Kochbüchlein für die Puppenküche; oder erste Anweisung zum Kochen ; für Mädchen von 8 - 14 Jahren"/>
    <s v="Bimbach, Julie; Löffler, Henriette"/>
    <s v="Kinder- und Jugendbücher; Historische Drucke"/>
    <x v="45"/>
    <x v="0"/>
    <s v="PPN745829740"/>
    <s v="PPN548218277"/>
    <s v="http://resolver.staatsbibliothek-berlin.de/SBB0000D76100000000"/>
    <x v="1"/>
    <x v="68"/>
    <s v="WegehauptDigital"/>
    <s v="Eßlingen"/>
    <s v="https://content.staatsbibliothek-berlin.de/dc/745829740.ocr.zip"/>
    <x v="1"/>
  </r>
  <r>
    <s v="Die Jahreszeiten; in Bildern zum Anschauungs-Unterricht für die Jugend in Schule und Haus ; 30 in feinstem Farbendr. ausgeführte Doppelfolio-Taf."/>
    <s v="Streich, Tr. Fr.; Mehl, Hermann"/>
    <s v="Kinder- und Jugendbücher; Historische Drucke"/>
    <x v="45"/>
    <x v="0"/>
    <s v="PPN770849091"/>
    <s v="PPN412648490"/>
    <s v="http://resolver.staatsbibliothek-berlin.de/SBB000106FD00000000"/>
    <x v="1"/>
    <x v="10"/>
    <s v="WegehauptDigital"/>
    <s v="Eßlingen"/>
    <s v="https://content.staatsbibliothek-berlin.de/dc/770849091.ocr.zip"/>
    <x v="1"/>
  </r>
  <r>
    <s v="Naturhistorische Unterhaltungsstunden für Kinder"/>
    <m/>
    <s v="Kinder- und Jugendbücher"/>
    <x v="310"/>
    <x v="0"/>
    <s v="PPN770139299"/>
    <s v="PPN321986016"/>
    <s v="http://resolver.staatsbibliothek-berlin.de/SBB0001031D00000000"/>
    <x v="1"/>
    <x v="64"/>
    <s v="WegehauptDigital"/>
    <s v="Augsburg"/>
    <s v="empty"/>
    <x v="0"/>
  </r>
  <r>
    <s v="Wie Auguste und Wilhelmine ihre Puppe erzogen"/>
    <m/>
    <s v="Kinder- und Jugendbücher; Historische Drucke"/>
    <x v="68"/>
    <x v="0"/>
    <s v="PPN770801293"/>
    <s v="PPN345842413"/>
    <s v="http://resolver.staatsbibliothek-berlin.de/SBB000106B000000000"/>
    <x v="1"/>
    <x v="110"/>
    <s v="WegehauptDigital"/>
    <s v="Berlin"/>
    <s v="empty"/>
    <x v="0"/>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x v="9"/>
    <x v="0"/>
    <s v="PPN742491862"/>
    <s v="PPN240857895"/>
    <s v="http://resolver.staatsbibliothek-berlin.de/SBB0000D1B900000000"/>
    <x v="1"/>
    <x v="11"/>
    <s v="WegehauptDigital"/>
    <s v="Leipzig"/>
    <s v="https://content.staatsbibliothek-berlin.de/dc/742491862.ocr.zip"/>
    <x v="1"/>
  </r>
  <r>
    <s v="Blicke aus der Schule in das Leben, in die Schöpfung der Welt und in die Kulturgeschichte der Menschheit; ein Buch für Schule und Haus, und ein Handbuch für Lehrer zur Belebung des Unterrichts"/>
    <s v="Pfregner, Joseph"/>
    <s v="Kinder- und Jugendbücher; Historische Drucke"/>
    <x v="307"/>
    <x v="0"/>
    <s v="PPN745863191"/>
    <s v="PPN393410420"/>
    <s v="http://resolver.staatsbibliothek-berlin.de/SBB0000D78600000000"/>
    <x v="1"/>
    <x v="5"/>
    <s v="WegehauptDigital"/>
    <s v="Nürnberg"/>
    <s v="https://content.staatsbibliothek-berlin.de/dc/745863191.ocr.zip"/>
    <x v="1"/>
  </r>
  <r>
    <s v="Der kleine Raff, oder Vater Gotthold's Unterhaltungen mit seinen Kindern über die Reiche der Natur; eine Naturgeschichte für die liebe Jugend"/>
    <s v="Beumer, Philipp Jakob"/>
    <s v="Kinder- und Jugendbücher"/>
    <x v="55"/>
    <x v="0"/>
    <s v="PPN770149146"/>
    <s v="PPN320282856"/>
    <s v="http://resolver.staatsbibliothek-berlin.de/SBB0001032900000000"/>
    <x v="1"/>
    <x v="39"/>
    <s v="WegehauptDigital"/>
    <s v="Wesel"/>
    <s v="https://content.staatsbibliothek-berlin.de/dc/770149146.ocr.zip"/>
    <x v="1"/>
  </r>
  <r>
    <s v="Anecdotes of animals; Selected by a lady, for the amusement of her children"/>
    <m/>
    <s v="Kinder- und Jugendbücher; Historische Drucke"/>
    <x v="311"/>
    <x v="0"/>
    <s v="PPN749885475"/>
    <s v="PPN546164013"/>
    <s v="http://resolver.staatsbibliothek-berlin.de/SBB0000E14E00000000"/>
    <x v="3"/>
    <x v="22"/>
    <s v="WegehauptDigital"/>
    <s v="London"/>
    <s v="empty"/>
    <x v="0"/>
  </r>
  <r>
    <s v="Soziales Wandern"/>
    <s v="Winter, Max"/>
    <s v="Kinder- und Jugendbücher; Historische Drucke"/>
    <x v="312"/>
    <x v="0"/>
    <s v="PPN770850928"/>
    <s v="PPN371878063"/>
    <s v="http://resolver.staatsbibliothek-berlin.de/SBB0001070200000000"/>
    <x v="1"/>
    <x v="32"/>
    <s v="WegehauptDigital"/>
    <s v="Wien"/>
    <s v="https://content.staatsbibliothek-berlin.de/dc/770850928.ocr.zip"/>
    <x v="1"/>
  </r>
  <r>
    <s v="Die Völker Südafrika's; nach Augenzeugen geschildert; und die Geschichte der Mussetse"/>
    <s v="Weyermüller, Friedrich"/>
    <s v="Kinder- und Jugendbücher"/>
    <x v="313"/>
    <x v="0"/>
    <s v="PPN770964516"/>
    <s v="PPN581586743"/>
    <s v="http://resolver.staatsbibliothek-berlin.de/SBB00010A1500000000"/>
    <x v="1"/>
    <x v="128"/>
    <s v="WegehauptDigital"/>
    <s v="Straßburg"/>
    <s v="empty"/>
    <x v="0"/>
  </r>
  <r>
    <s v="Der Gesundheitsfreund der Jugend; oder praktische Anweisung, wie man in der Jugend den Grund zu einer dauerhaften Gesundheit legen und sie bis ins späteste Alter erhalten könne"/>
    <s v="Struve, Christian August"/>
    <s v="Kinder- und Jugendbücher; Historische Drucke"/>
    <x v="160"/>
    <x v="0"/>
    <s v="PPN756555914"/>
    <s v="PPN145738868"/>
    <s v="http://resolver.staatsbibliothek-berlin.de/SBB0000EB2800000000"/>
    <x v="1"/>
    <x v="18"/>
    <s v="WegehauptDigital"/>
    <s v="Hannover"/>
    <s v="empty"/>
    <x v="0"/>
  </r>
  <r>
    <s v="Im Grünen oder Die kleinen Pflanzenfreunde; kleine Erzählungen aus dem Pflanzenreich"/>
    <s v="Wagner, Hermann"/>
    <s v="Kinder- und Jugendbücher"/>
    <x v="9"/>
    <x v="0"/>
    <s v="PPN743677439"/>
    <s v="PPN527539473"/>
    <s v="http://resolver.staatsbibliothek-berlin.de/SBB0000D31600000000"/>
    <x v="1"/>
    <x v="91"/>
    <s v="WegehauptDigital"/>
    <s v="Leipzig"/>
    <s v="https://content.staatsbibliothek-berlin.de/dc/743677439.ocr.zip"/>
    <x v="1"/>
  </r>
  <r>
    <s v="Naturgeschichte für Kinder"/>
    <s v="Lippold, Georg Heinrich Christian; Funke, Karl Philipp"/>
    <s v="Kinder- und Jugendbücher; Historische Drucke"/>
    <x v="66"/>
    <x v="0"/>
    <s v="PPN75152235X"/>
    <s v="PPN238459055"/>
    <s v="http://resolver.staatsbibliothek-berlin.de/SBB0000E5BA00000000"/>
    <x v="1"/>
    <x v="46"/>
    <s v="WegehauptDigital"/>
    <s v="Leipzig"/>
    <s v="empty"/>
    <x v="0"/>
  </r>
  <r>
    <s v="Neue Bilder-Schule; enthält: das Merkwürdigste aus der Moral, Natur- und Weltgeschichte ; ein nüz[!]liches Lesebuch für die erwachsene Jugend"/>
    <s v="Koch, A."/>
    <s v="Kinder- und Jugendbücher"/>
    <x v="314"/>
    <x v="0"/>
    <s v="PPN769902278"/>
    <s v="PPN638145414"/>
    <s v="http://resolver.staatsbibliothek-berlin.de/SBB0001021400000000"/>
    <x v="1"/>
    <x v="43"/>
    <s v="WegehauptDigital"/>
    <s v="Stuttgart"/>
    <s v="empty"/>
    <x v="0"/>
  </r>
  <r>
    <s v="Naturgeschichte des Thier-, Pflanzen- und Mineralreichs für Kinder; sowohl zum Selbst- als Privat- und öffentlichen Unterricht"/>
    <s v="Leng, H."/>
    <s v="Kinder- und Jugendbücher"/>
    <x v="8"/>
    <x v="0"/>
    <s v="PPN746946619"/>
    <s v="PPN237998882"/>
    <s v="http://resolver.staatsbibliothek-berlin.de/SBB0000DBFA00000000"/>
    <x v="1"/>
    <x v="28"/>
    <s v="WegehauptDigital"/>
    <s v="Ilmenau"/>
    <s v="empty"/>
    <x v="0"/>
  </r>
  <r>
    <s v="Naturgeschichte der 3 Reiche; mit 520 Abbildungen und beschreibendem Text"/>
    <m/>
    <s v="Kinder- und Jugendbücher; Historische Drucke"/>
    <x v="236"/>
    <x v="0"/>
    <s v="PPN744082560"/>
    <s v="PPN076041352"/>
    <s v="http://resolver.staatsbibliothek-berlin.de/SBB0000D54B00000000"/>
    <x v="1"/>
    <x v="30"/>
    <s v="WegehauptDigital"/>
    <s v="Stuttgart"/>
    <s v="https://content.staatsbibliothek-berlin.de/dc/744082560.ocr.zip"/>
    <x v="1"/>
  </r>
  <r>
    <s v="Die kleine Köchin"/>
    <s v="Riedl, Christine Charlotte"/>
    <s v="Kinder- und Jugendbücher; Historische Drucke"/>
    <x v="315"/>
    <x v="0"/>
    <s v="PPN767043464"/>
    <s v="PPN279370911"/>
    <s v="http://resolver.staatsbibliothek-berlin.de/SBB0000F1B800000000"/>
    <x v="1"/>
    <x v="80"/>
    <s v="WegehauptDigital"/>
    <s v="Lindau"/>
    <s v="https://content.staatsbibliothek-berlin.de/dc/767043464.ocr.zip"/>
    <x v="1"/>
  </r>
  <r>
    <s v="J. C. F. GutsMuths' Spiele zur Übung und Erholung des Körpers und Geistes; gesammelt und bearbeitet für die Jugend, ihre Erzieher und alle Freunde unschuldiger Jugendfreuden"/>
    <s v="Klumpp, F. W.; Schettler, O.; Lion, J. C.; GutsMuths, J. C. F."/>
    <s v="Kinder- und Jugendbücher"/>
    <x v="278"/>
    <x v="0"/>
    <s v="PPN745997465"/>
    <s v="PPN384845673"/>
    <s v="http://resolver.staatsbibliothek-berlin.de/SBB0000D79E00000000"/>
    <x v="1"/>
    <x v="132"/>
    <s v="WegehauptDigital"/>
    <s v="Hof"/>
    <s v="https://content.staatsbibliothek-berlin.de/dc/745997465.ocr.zip"/>
    <x v="1"/>
  </r>
  <r>
    <s v="Neckräthselbuch; Räthselfrägen und Volksräthsel zur Lust und Lehr' für das reifende, begreifende Jugendalter von 10-1000 Jahren"/>
    <s v="Ensfurt, Franklin"/>
    <s v="Kinder- und Jugendbücher"/>
    <x v="82"/>
    <x v="0"/>
    <s v="PPN745606369"/>
    <s v="PPN555998126"/>
    <s v="http://resolver.staatsbibliothek-berlin.de/SBB0000D71700000000"/>
    <x v="1"/>
    <x v="35"/>
    <s v="WegehauptDigital"/>
    <s v="Frankfurt a. M."/>
    <s v="https://content.staatsbibliothek-berlin.de/dc/745606369.ocr.zip"/>
    <x v="1"/>
  </r>
  <r>
    <s v="Les récréations de la campagne"/>
    <m/>
    <s v="Kinder- und Jugendbücher; Historische Drucke"/>
    <x v="316"/>
    <x v="0"/>
    <s v="PPN766687767"/>
    <s v="PPN280265042"/>
    <s v="http://resolver.staatsbibliothek-berlin.de/SBB0000F07E00000000"/>
    <x v="0"/>
    <x v="46"/>
    <s v="WegehauptDigital"/>
    <s v="[S.l.]"/>
    <s v="empty"/>
    <x v="0"/>
  </r>
  <r>
    <s v="Räthselhafte Dinge oder Wie sich die Steine bewegen; Einführung in die Grundgesetze der Natur ; Erlebnisse und Schilderungen während einer Ferienreise"/>
    <s v="Röhrich, Richard"/>
    <s v="Kinder- und Jugendbücher"/>
    <x v="9"/>
    <x v="0"/>
    <s v="PPN744749980"/>
    <s v="PPN572556128"/>
    <s v="http://resolver.staatsbibliothek-berlin.de/SBB0000D56800000000"/>
    <x v="1"/>
    <x v="65"/>
    <s v="WegehauptDigital"/>
    <s v="Leipzig"/>
    <s v="https://content.staatsbibliothek-berlin.de/dc/744749980.ocr.zip"/>
    <x v="1"/>
  </r>
  <r>
    <s v="Naturstudien in Wald und Feld; Spaziergangs-Plaudereien ; ein Buch für die Jugend"/>
    <s v="Schwindrazheim, O.; Kraepelin, Karl"/>
    <s v="Kinder- und Jugendbücher"/>
    <x v="108"/>
    <x v="0"/>
    <s v="PPN742276988"/>
    <s v="PPN415192935"/>
    <s v="http://resolver.staatsbibliothek-berlin.de/SBB0000D0EB00000000"/>
    <x v="1"/>
    <x v="90"/>
    <s v="WegehauptDigital"/>
    <s v="Berlin; Leipzig"/>
    <s v="https://content.staatsbibliothek-berlin.de/dc/742276988.ocr.zip"/>
    <x v="1"/>
  </r>
  <r>
    <s v="Naturgeschichte für Kinder, von M. Georg Christian Raff, ordentlichem Lehrer der Geschichte und Geographie auf dem Lyceum zu Göttingen. Nach des Verfassers Tode besorgt von M. F. A. A. Meyer. Mit vierzehn Kupfertafeln"/>
    <s v="Meyer, Friedrich Albrecht Anton; Raff, Georg Christian"/>
    <s v="Kinder- und Jugendbücher; Historische Drucke"/>
    <x v="44"/>
    <x v="0"/>
    <s v="PPN751303755"/>
    <s v="PPN141087986"/>
    <s v="http://resolver.staatsbibliothek-berlin.de/SBB0000E53200000000"/>
    <x v="1"/>
    <x v="78"/>
    <s v="WegehauptDigital"/>
    <s v="Göttingen"/>
    <s v="empty"/>
    <x v="0"/>
  </r>
  <r>
    <s v="Recueil de cartes géographiques, plans, vues et médailles de l'ancienne Grèce, rélatifs au voyage du jeune Anacharsis, précédé d'une analyse critique des cartes"/>
    <s v="Barbié du Bocage, Jean Denis"/>
    <s v="Kinder- und Jugendbücher; Historische Drucke"/>
    <x v="317"/>
    <x v="0"/>
    <s v="PPN771019181"/>
    <s v="PPN348985827"/>
    <s v="http://resolver.staatsbibliothek-berlin.de/SBB00010A6B00000000"/>
    <x v="0"/>
    <x v="118"/>
    <s v="WegehauptDigital"/>
    <s v="Paris"/>
    <s v="empty"/>
    <x v="0"/>
  </r>
  <r>
    <s v="Wunder aus dem Pflanzenreiche"/>
    <s v="Brüning, Christian"/>
    <s v="Kinder- und Jugendbücher; Historische Drucke"/>
    <x v="209"/>
    <x v="0"/>
    <s v="PPN741715503"/>
    <s v="PPN550944443"/>
    <s v="http://resolver.staatsbibliothek-berlin.de/SBB0000D05C00000000"/>
    <x v="1"/>
    <x v="37"/>
    <s v="WegehauptDigital"/>
    <s v="Stuttgart"/>
    <s v="https://content.staatsbibliothek-berlin.de/dc/741715503.ocr.zip"/>
    <x v="1"/>
  </r>
  <r>
    <s v="Die Emanzipation der Kinder; eine Rede an die Schuljugend"/>
    <s v="Braun, Lily"/>
    <s v="Kinder- und Jugendbücher; Historische Drucke"/>
    <x v="318"/>
    <x v="0"/>
    <s v="PPN770854133"/>
    <s v="PPN138487472"/>
    <s v="http://resolver.staatsbibliothek-berlin.de/SBB0001070900000000"/>
    <x v="1"/>
    <x v="32"/>
    <s v="WegehauptDigital"/>
    <s v="München"/>
    <s v="https://content.staatsbibliothek-berlin.de/dc/770854133.ocr.zip"/>
    <x v="1"/>
  </r>
  <r>
    <s v="Astronomie et météorologie à l'usage des jeunes personnes; d'après Arago, Laplace et W. Herschell ; orné de planches grav. sur acier"/>
    <s v="Montaut, Gabriel Xavier; Ulliac-Trémadeure, Sophie"/>
    <s v="Kinder- und Jugendbücher; Historische Drucke"/>
    <x v="119"/>
    <x v="0"/>
    <s v="PPN749925868"/>
    <s v="PPN578380676"/>
    <s v="http://resolver.staatsbibliothek-berlin.de/SBB0000E1A100000000"/>
    <x v="0"/>
    <x v="54"/>
    <s v="WegehauptDigital"/>
    <s v="Paris"/>
    <s v="https://content.staatsbibliothek-berlin.de/dc/749925868.ocr.zip"/>
    <x v="1"/>
  </r>
  <r>
    <s v="Der Käfersammler; unsere größeren Käferarten in Wort und Bild ; mit über 500 Abbildungen in Farbendruck auf 20 Tafeln"/>
    <s v="Fleischer, H.; Hofmann, Ernst"/>
    <s v="Kinder- und Jugendbücher; Historische Drucke"/>
    <x v="319"/>
    <x v="0"/>
    <s v="PPN742428451"/>
    <s v="PPN559723687"/>
    <s v="http://resolver.staatsbibliothek-berlin.de/SBB0000D15700000000"/>
    <x v="1"/>
    <x v="6"/>
    <s v="WegehauptDigital"/>
    <s v="Stuttgart"/>
    <s v="https://content.staatsbibliothek-berlin.de/dc/742428451.ocr.zip"/>
    <x v="1"/>
  </r>
  <r>
    <s v="Lehrbuch der Naturgeschichte für den ersten Unterricht"/>
    <s v="Schubert, Gotthilf Heinrich"/>
    <s v="Kinder- und Jugendbücher; Historische Drucke"/>
    <x v="120"/>
    <x v="0"/>
    <s v="PPN746289545"/>
    <s v="PPN362008418"/>
    <s v="http://resolver.staatsbibliothek-berlin.de/SBB0000D88B00000000"/>
    <x v="1"/>
    <x v="79"/>
    <s v="WegehauptDigital"/>
    <s v="Erlangen"/>
    <s v="empty"/>
    <x v="0"/>
  </r>
  <r>
    <s v="Das Buch wunderbarer Erfindungen; in Erzählungen für die reifere Jugend"/>
    <s v="Thomas, Louis"/>
    <s v="Historische Drucke"/>
    <x v="9"/>
    <x v="0"/>
    <s v="PPN81792714X"/>
    <s v="PPN578154544"/>
    <s v="http://resolver.staatsbibliothek-berlin.de/SBB0001915700000000"/>
    <x v="1"/>
    <x v="80"/>
    <s v="WegehauptDigital"/>
    <s v="Leipzig"/>
    <s v="https://content.staatsbibliothek-berlin.de/dc/81792714X.ocr.zip"/>
    <x v="1"/>
  </r>
  <r>
    <s v="Blätter aus dem Buche der Natur"/>
    <s v="Zoller, Edmund; Mauch, X. A.; Conscience, Hendrik"/>
    <s v="Kinder- und Jugendbücher; Historische Drucke"/>
    <x v="182"/>
    <x v="0"/>
    <s v="PPN751011193"/>
    <s v="PPN372190839"/>
    <s v="http://resolver.staatsbibliothek-berlin.de/SBB0000E41C00000000"/>
    <x v="1"/>
    <x v="54"/>
    <s v="WegehauptDigital"/>
    <s v="Stuttgart"/>
    <s v="https://content.staatsbibliothek-berlin.de/dc/751011193.ocr.zip"/>
    <x v="1"/>
  </r>
  <r>
    <s v="Der frohe Schüler; Eine Sammlung geeigneter Spiele und Gesänge zur Beförderung unschuldiger Erholungen in Familie und Schule ; mit besonderer Rücksicht auf Jugendfeste"/>
    <s v="Meyer, H."/>
    <s v="Kinder- und Jugendbücher; Historische Drucke"/>
    <x v="320"/>
    <x v="0"/>
    <s v="PPN766852091"/>
    <s v="PPN279001126"/>
    <s v="http://resolver.staatsbibliothek-berlin.de/SBB0000F13800000000"/>
    <x v="1"/>
    <x v="25"/>
    <s v="WegehauptDigital"/>
    <s v="Luzern"/>
    <s v="empty"/>
    <x v="0"/>
  </r>
  <r>
    <s v="Wanderungen durch die Sternenwelt; ein Geschenk für die reifere Jugend ; mit 12 col. Kupfern"/>
    <s v="Dietrich, Fr."/>
    <s v="Kinder- und Jugendbücher; Historische Drucke"/>
    <x v="321"/>
    <x v="0"/>
    <s v="PPN750737867"/>
    <s v="PPN553686518"/>
    <s v="http://resolver.staatsbibliothek-berlin.de/SBB0000E3CC00000000"/>
    <x v="1"/>
    <x v="39"/>
    <s v="WegehauptDigital"/>
    <s v="Leipzig"/>
    <s v="https://content.staatsbibliothek-berlin.de/dc/750737867.ocr.zip"/>
    <x v="1"/>
  </r>
  <r>
    <s v="Die Naturlehre; als kurzer Inbegriff der Sternkunde, der Physik sammt Chemie und der Lehre von der Erdbildung ; für Schulen und Familien"/>
    <s v="Schubert, Gotthilf Heinrich"/>
    <s v="Kinder- und Jugendbücher; Historische Drucke"/>
    <x v="322"/>
    <x v="0"/>
    <s v="PPN751184136"/>
    <s v="PPN247530077"/>
    <s v="http://resolver.staatsbibliothek-berlin.de/SBB0000E4FF00000000"/>
    <x v="1"/>
    <x v="61"/>
    <s v="WegehauptDigital"/>
    <s v="Calw; Stuttgart"/>
    <s v="https://content.staatsbibliothek-berlin.de/dc/751184136.ocr.zip"/>
    <x v="1"/>
  </r>
  <r>
    <s v="Rätselschatz; eine Sammlung deutscher poetischer Rätsel, Charaden, Homonyme, Palindrome, Anagramme, Arithmogriphe, Logogriphe, Rösselsprünge und Citaten-Rätsel"/>
    <s v="Loewicke, Robert"/>
    <s v="Kinder- und Jugendbücher"/>
    <x v="323"/>
    <x v="0"/>
    <s v="PPN74543875X"/>
    <s v="PPN077725263"/>
    <s v="http://resolver.staatsbibliothek-berlin.de/SBB0000D6B300000000"/>
    <x v="1"/>
    <x v="145"/>
    <s v="WegehauptDigital"/>
    <s v="Stuttgart"/>
    <s v="https://content.staatsbibliothek-berlin.de/dc/74543875X.ocr.zip"/>
    <x v="1"/>
  </r>
  <r>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Kiesenwetter, Ernst Hellmuth; Reibisch, Theodor Friedrich"/>
    <s v="Kinder- und Jugendbücher; Historische Drucke"/>
    <x v="9"/>
    <x v="0"/>
    <s v="PPN74128393X"/>
    <s v="PPN388482605"/>
    <s v="http://resolver.staatsbibliothek-berlin.de/SBB0000CF8D00000000"/>
    <x v="1"/>
    <x v="11"/>
    <s v="WegehauptDigital"/>
    <s v="Leipzig"/>
    <s v="https://content.staatsbibliothek-berlin.de/dc/74128393X.ocr.zip"/>
    <x v="1"/>
  </r>
  <r>
    <s v="Thiergeschichten für Kinder von 7 bis 10 Jahren; Nach v. Humboldt, Bingley, Shaw, Davy u. A. von L. Oland ; Mit zwölf feinen Holzschnitten"/>
    <s v="Oland, L."/>
    <s v="Kinder- und Jugendbücher; Historische Drucke"/>
    <x v="113"/>
    <x v="0"/>
    <s v="PPN756402972"/>
    <s v="PPN310109620"/>
    <s v="http://resolver.staatsbibliothek-berlin.de/SBB0000EA7A00000000"/>
    <x v="1"/>
    <x v="1"/>
    <s v="WegehauptDigital"/>
    <s v="Braunschweig"/>
    <s v="empty"/>
    <x v="0"/>
  </r>
  <r>
    <s v="Belehrende Unterhaltungen aus der Geschichte, der Natur-, Erd- und Menschenkunde und der Technologie für die reifere Jugend; mit 42 Lithographien"/>
    <m/>
    <s v="Kinder- und Jugendbücher; Historische Drucke"/>
    <x v="55"/>
    <x v="0"/>
    <s v="PPN766850471"/>
    <s v="PPN352089954"/>
    <s v="http://resolver.staatsbibliothek-berlin.de/SBB0000F13500000000"/>
    <x v="1"/>
    <x v="38"/>
    <s v="WegehauptDigital"/>
    <s v="Wesel"/>
    <s v="empty"/>
    <x v="0"/>
  </r>
  <r>
    <s v="Des Kindes erstes Rechenbuch; Hans Fixundfertig, der kleine Rechenmeister ; ein heiter-praktisches Rechenbuch in Wort und Bild für den ersten häuslichen Unterricht"/>
    <s v="Schäfer, Wilhelm; Diefenbach, Leonhard"/>
    <s v="Kinder- und Jugendbücher"/>
    <x v="5"/>
    <x v="0"/>
    <s v="PPN741358581"/>
    <s v="PPN555435512"/>
    <s v="http://resolver.staatsbibliothek-berlin.de/SBB0000CFF000000000"/>
    <x v="1"/>
    <x v="32"/>
    <s v="WegehauptDigital"/>
    <s v="Einbeck [u.a.]"/>
    <s v="https://content.staatsbibliothek-berlin.de/dc/741358581.ocr.zip"/>
    <x v="1"/>
  </r>
  <r>
    <s v="Ein Mund voll Brot; Briefe an ein kleines Mädchen über das Leben der Menschen und Thiere"/>
    <s v="Macé, Jean"/>
    <s v="Kinder- und Jugendbücher"/>
    <x v="324"/>
    <x v="0"/>
    <s v="PPN744060109"/>
    <s v="PPN338151540"/>
    <s v="http://resolver.staatsbibliothek-berlin.de/SBB0000D52400000000"/>
    <x v="1"/>
    <x v="36"/>
    <s v="WegehauptDigital"/>
    <s v="Winterthur"/>
    <s v="https://content.staatsbibliothek-berlin.de/dc/744060109.ocr.zip"/>
    <x v="1"/>
  </r>
  <r>
    <s v="Der junge Künstler; ein Bilderbuch für kleine Maler"/>
    <s v="Probst, Hans"/>
    <s v="Kinder- und Jugendbücher"/>
    <x v="301"/>
    <x v="0"/>
    <s v="PPN745849334"/>
    <s v="PPN571439667"/>
    <s v="http://resolver.staatsbibliothek-berlin.de/SBB0000D77300000000"/>
    <x v="1"/>
    <x v="92"/>
    <s v="WegehauptDigital"/>
    <s v="München"/>
    <s v="https://content.staatsbibliothek-berlin.de/dc/745849334.ocr.zip"/>
    <x v="1"/>
  </r>
  <r>
    <s v="Spiel und Sport"/>
    <s v="Allihn, Max"/>
    <s v="Kinder- und Jugendbücher"/>
    <x v="3"/>
    <x v="0"/>
    <s v="PPN74513159X"/>
    <s v="PPN452169798"/>
    <s v="http://resolver.staatsbibliothek-berlin.de/SBB0000D5CB00000000"/>
    <x v="1"/>
    <x v="100"/>
    <s v="WegehauptDigital"/>
    <s v="Bielefeld [u.a.]"/>
    <s v="https://content.staatsbibliothek-berlin.de/dc/74513159X.ocr.zip"/>
    <x v="1"/>
  </r>
  <r>
    <s v="E. A. Roßmäßlers Flora im Winterkleide; neu bearbeitet und durch eine Biographie E. A. Roßmäßlers vermehrt ; mit über 150 kolorierten und lithographierten Abbildungen, 5 in den Text gedruckten Holzschnitten und einem Porträt des Verfassers"/>
    <s v="Lutz, Karl G.; Roßmäßler, Emil Adolf"/>
    <s v="Kinder- und Jugendbücher; Historische Drucke"/>
    <x v="325"/>
    <x v="0"/>
    <s v="PPN743858859"/>
    <s v="PPN279767552"/>
    <s v="http://resolver.staatsbibliothek-berlin.de/SBB0000D35C00000000"/>
    <x v="1"/>
    <x v="45"/>
    <s v="WegehauptDigital"/>
    <s v="Stuttgart"/>
    <s v="empty"/>
    <x v="0"/>
  </r>
  <r>
    <s v="Unterhaltende Belehrungen aus der Naturgeschichte, Naturlehre und Vaterlandskunde; verbunden mit leichten Uebungen im Kopfrechnen"/>
    <m/>
    <s v="Kinder- und Jugendbücher; Historische Drucke"/>
    <x v="326"/>
    <x v="0"/>
    <s v="PPN770856837"/>
    <s v="PPN164254412"/>
    <s v="http://resolver.staatsbibliothek-berlin.de/SBB0001070E00000000"/>
    <x v="1"/>
    <x v="88"/>
    <s v="WegehauptDigital"/>
    <s v="Neustadt a. d. O."/>
    <s v="empty"/>
    <x v="0"/>
  </r>
  <r>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Comenius, ...; Gailer, J. E."/>
    <s v="Kinder- und Jugendbücher; Historische Drucke"/>
    <x v="59"/>
    <x v="0"/>
    <s v="PPN767912470"/>
    <s v="PPN557737001"/>
    <s v="http://resolver.staatsbibliothek-berlin.de/SBB0000F4E800000000"/>
    <x v="1"/>
    <x v="22"/>
    <s v="WegehauptDigital"/>
    <s v="Reutlingen"/>
    <s v="empty"/>
    <x v="0"/>
  </r>
  <r>
    <s v="Signale in Krieg und Frieden; mit 5 Tafeln und zahlreichen Abbildungen im Text"/>
    <s v="Ulmer, Fritz"/>
    <s v="Kinder- und Jugendbücher; Historische Drucke"/>
    <x v="222"/>
    <x v="0"/>
    <s v="PPN744070864"/>
    <s v="PPN578380293"/>
    <s v="http://resolver.staatsbibliothek-berlin.de/SBB0000D53300000000"/>
    <x v="1"/>
    <x v="6"/>
    <s v="WegehauptDigital"/>
    <s v="Leipzig"/>
    <s v="https://content.staatsbibliothek-berlin.de/dc/744070864.ocr.zip"/>
    <x v="1"/>
  </r>
  <r>
    <s v="Neues Puppen-Kochbuch; eine nützliche Gabe für junge Mädchen"/>
    <s v="Horn, Eleonore"/>
    <s v="Kinder- und Jugendbücher; Historische Drucke"/>
    <x v="327"/>
    <x v="0"/>
    <s v="PPN745280935"/>
    <s v="PPN559730268"/>
    <s v="http://resolver.staatsbibliothek-berlin.de/SBB0000D69500000000"/>
    <x v="1"/>
    <x v="7"/>
    <s v="WegehauptDigital"/>
    <s v="Reutlingen"/>
    <s v="https://content.staatsbibliothek-berlin.de/dc/745280935.ocr.zip"/>
    <x v="1"/>
  </r>
  <r>
    <s v="Räthselbüchlein für Kinder"/>
    <s v="Scherer, Georg"/>
    <s v="Kinder- und Jugendbücher"/>
    <x v="328"/>
    <x v="0"/>
    <s v="PPN770492967"/>
    <s v="PPN448114666"/>
    <s v="http://resolver.staatsbibliothek-berlin.de/SBB000104D300000000"/>
    <x v="1"/>
    <x v="34"/>
    <s v="WegehauptDigital"/>
    <s v="Stuttgart"/>
    <s v="https://content.staatsbibliothek-berlin.de/dc/770492967.ocr.zip"/>
    <x v="1"/>
  </r>
  <r>
    <s v="Krieg und Frieden im Tierreiche"/>
    <s v="Specht, Friedrich; Bals, Heinrich"/>
    <s v="Kinder- und Jugendbücher; Historische Drucke"/>
    <x v="105"/>
    <x v="0"/>
    <s v="PPN743868307"/>
    <s v="PPN546869920"/>
    <s v="http://resolver.staatsbibliothek-berlin.de/SBB0000D36800000000"/>
    <x v="1"/>
    <x v="107"/>
    <s v="WegehauptDigital"/>
    <s v="Regensburg"/>
    <s v="https://content.staatsbibliothek-berlin.de/dc/743868307.ocr.zip"/>
    <x v="1"/>
  </r>
  <r>
    <s v="Naturgeschichte für Kinder"/>
    <s v="Raff, Georg Christian"/>
    <s v="Kinder- und Jugendbücher"/>
    <x v="44"/>
    <x v="0"/>
    <s v="PPN769090311"/>
    <s v="PPN769088562"/>
    <s v="http://resolver.staatsbibliothek-berlin.de/SBB0000F85D00000000"/>
    <x v="1"/>
    <x v="133"/>
    <s v="WegehauptDigital"/>
    <s v="Göttingen"/>
    <s v="empty"/>
    <x v="0"/>
  </r>
  <r>
    <s v="Naturgeschichte für Kinder"/>
    <s v="Otto, Carl"/>
    <s v="Kinder- und Jugendbücher; Historische Drucke"/>
    <x v="329"/>
    <x v="0"/>
    <s v="PPN756807328"/>
    <s v="PPN569580528"/>
    <s v="http://resolver.staatsbibliothek-berlin.de/SBB0000EC4100000000"/>
    <x v="1"/>
    <x v="21"/>
    <s v="WegehauptDigital"/>
    <s v="Saalfeld"/>
    <s v="empty"/>
    <x v="0"/>
  </r>
  <r>
    <s v="Die fleißige Puppenschneiderin; Anleitung und Muster zur vollständigen Bekleidung einer Puppe"/>
    <s v="Heyde, Bertha; Lutz, Julie"/>
    <s v="Kinder- und Jugendbücher"/>
    <x v="236"/>
    <x v="0"/>
    <s v="PPN745594204"/>
    <s v="PPN566422328"/>
    <s v="http://resolver.staatsbibliothek-berlin.de/SBB0000D6F000000000"/>
    <x v="1"/>
    <x v="90"/>
    <s v="WegehauptDigital"/>
    <s v="Stuttgart"/>
    <s v="https://content.staatsbibliothek-berlin.de/dc/745594204.ocr.zip"/>
    <x v="1"/>
  </r>
  <r>
    <s v="Der kleine Raupen-Sammler; Beschreibung u. Abb. der vorzüglichsten deutschen Tag-, Abend- u. Nachtfalter-Raupen. Nebst Anleitung wie solche aufzufinden u. wie sie zu verpflegen sind, um schöne Schmetterlinge daraus zu erziehen. Mit vielen colorirten Abb."/>
    <m/>
    <s v="Kinder- und Jugendbücher; Historische Drucke"/>
    <x v="128"/>
    <x v="0"/>
    <s v="PPN75640987X"/>
    <s v="PPN445211180"/>
    <s v="http://resolver.staatsbibliothek-berlin.de/SBB0000EA8200000000"/>
    <x v="1"/>
    <x v="93"/>
    <s v="WegehauptDigital"/>
    <s v="Stuttgart"/>
    <s v="https://content.staatsbibliothek-berlin.de/dc/75640987X.ocr.zip"/>
    <x v="1"/>
  </r>
  <r>
    <s v="Räthselhafte Dinge oder wie sich die Steine bewegen; Einführung in die Grundgesetze der Natur ; Erlebnisse und Schilderungen während einer Ferienreise"/>
    <s v="Röhrich, Richard"/>
    <s v="Kinder- und Jugendbücher"/>
    <x v="9"/>
    <x v="0"/>
    <s v="PPN744751209"/>
    <s v="PPN572556640"/>
    <s v="http://resolver.staatsbibliothek-berlin.de/SBB0000D56900000000"/>
    <x v="1"/>
    <x v="15"/>
    <s v="WegehauptDigital"/>
    <s v="Leipzig"/>
    <s v="https://content.staatsbibliothek-berlin.de/dc/744751209.ocr.zip"/>
    <x v="1"/>
  </r>
  <r>
    <s v="Die Eroberung der Luft; ein Handbuch der Luftschiffahrt und Flugtechnik ; nach den neuesten Erfindungen und Erfahrungen gemeinverständlich dargestellt für alt und jung"/>
    <m/>
    <s v="Kinder- und Jugendbücher; Historische Drucke"/>
    <x v="210"/>
    <x v="0"/>
    <s v="PPN744903149"/>
    <s v="PPN276522222"/>
    <s v="http://resolver.staatsbibliothek-berlin.de/SBB0000D58600000000"/>
    <x v="1"/>
    <x v="125"/>
    <s v="WegehauptDigital"/>
    <s v="Berlin [u.a.]; Stuttgart"/>
    <s v="https://content.staatsbibliothek-berlin.de/dc/744903149.ocr.zip"/>
    <x v="1"/>
  </r>
  <r>
    <s v="Les jeunes Physiciens"/>
    <s v="Gérard, F.-C."/>
    <s v="Kinder- und Jugendbücher; Historische Drucke"/>
    <x v="330"/>
    <x v="0"/>
    <s v="PPN746350252"/>
    <s v="PPN556812883"/>
    <s v="http://resolver.staatsbibliothek-berlin.de/SBB0000D8DA00000000"/>
    <x v="0"/>
    <x v="16"/>
    <s v="WegehauptDigital"/>
    <s v="Rouen"/>
    <s v="https://content.staatsbibliothek-berlin.de/dc/746350252.ocr.zip"/>
    <x v="1"/>
  </r>
  <r>
    <s v="Ny Orbis pictus, p°a fransyska och svenska; til öfning för ungdom i Franska Spr°akets lärande"/>
    <s v="Meynier, Johann Heinrich"/>
    <s v="Kinder- und Jugendbücher"/>
    <x v="331"/>
    <x v="0"/>
    <s v="PPN77057372X"/>
    <s v="PPN313963169"/>
    <s v="http://resolver.staatsbibliothek-berlin.de/SBB0001057100000000"/>
    <x v="0"/>
    <x v="81"/>
    <s v="WegehauptDigital"/>
    <s v="Stockholm"/>
    <s v="empty"/>
    <x v="0"/>
  </r>
  <r>
    <s v="Das Meer und die merkwürdigsten Seereisen unserer Zeit; der Jugend lehrreich erzählt"/>
    <s v="Weber, ...; Nikoley, ...; Loewenberg, Julius"/>
    <s v="Kinder- und Jugendbücher"/>
    <x v="68"/>
    <x v="0"/>
    <s v="PPN781904714"/>
    <s v="PPN571734227"/>
    <s v="http://resolver.staatsbibliothek-berlin.de/SBB000156AB00000000"/>
    <x v="1"/>
    <x v="25"/>
    <s v="WegehauptDigital"/>
    <s v="Berlin"/>
    <s v="empty"/>
    <x v="0"/>
  </r>
  <r>
    <s v="Oeconomische Naturgeschichte für den deutschen Landmann und die Jugend in den mittleren Schulen"/>
    <s v="Sander, Heinrich"/>
    <s v="Kinder- und Jugendbücher; Historische Drucke"/>
    <x v="332"/>
    <x v="1"/>
    <s v="PPN750715650"/>
    <s v="PPN157138712"/>
    <s v="http://resolver.staatsbibliothek-berlin.de/SBB0000E3BE00000000"/>
    <x v="1"/>
    <x v="144"/>
    <s v="WegehauptDigital"/>
    <s v="Leipzig"/>
    <s v="empty"/>
    <x v="0"/>
  </r>
  <r>
    <s v="150 colorirte Abbildungen der für den ersten Unterricht wichtigsten Gift- und Kulturpflanzen"/>
    <s v="Grönland, Johannes"/>
    <s v="Kinder- und Jugendbücher"/>
    <x v="45"/>
    <x v="1"/>
    <s v="PPN744045967"/>
    <s v="PPN558844723"/>
    <s v="http://resolver.staatsbibliothek-berlin.de/SBB0000D4B200020000"/>
    <x v="1"/>
    <x v="94"/>
    <s v="WegehauptDigital"/>
    <s v="Eßlingen"/>
    <s v="https://content.staatsbibliothek-berlin.de/dc/744045967.ocr.zip"/>
    <x v="1"/>
  </r>
  <r>
    <s v="Abbildungen der merkwürdigsten Gegenstände aus dem Thier-, Pflanzen- und Mineral-Reiche; zu Funke's und jedem andern Lehrbuche der Naturgeschichte brauchbar ; in vier und zwanzig Blättern"/>
    <s v="Marechal, ...; Blaschke, János; Funke, Carl Philipp"/>
    <s v="Kinder- und Jugendbücher"/>
    <x v="333"/>
    <x v="1"/>
    <s v="PPN770593984"/>
    <s v="PPN548268916"/>
    <s v="http://resolver.staatsbibliothek-berlin.de/SBB0000DBA900070000"/>
    <x v="1"/>
    <x v="102"/>
    <s v="WegehauptDigital"/>
    <s v="Wien"/>
    <s v="empty"/>
    <x v="0"/>
  </r>
  <r>
    <s v="Europa's Länder und Völker"/>
    <s v="Selchow, Felix"/>
    <s v="Kinder- und Jugendbücher; Historische Drucke"/>
    <x v="288"/>
    <x v="1"/>
    <s v="PPN770910009"/>
    <s v="PPN574868887"/>
    <s v="http://resolver.staatsbibliothek-berlin.de/SBB000107C100020000"/>
    <x v="1"/>
    <x v="25"/>
    <s v="WegehauptDigital"/>
    <s v="Berlin"/>
    <s v="empty"/>
    <x v="0"/>
  </r>
  <r>
    <s v="In die Natur!"/>
    <s v="Terks, F.; Süß, Gust.; Wagner, Hermann"/>
    <s v="Kinder- und Jugendbücher"/>
    <x v="334"/>
    <x v="1"/>
    <s v="PPN742551601"/>
    <s v="PPN487872738"/>
    <s v="http://resolver.staatsbibliothek-berlin.de/SBB0000D08600050000"/>
    <x v="1"/>
    <x v="146"/>
    <s v="WegehauptDigital"/>
    <s v="Bielefeld"/>
    <s v="https://content.staatsbibliothek-berlin.de/dc/742551601.ocr.zip"/>
    <x v="1"/>
  </r>
  <r>
    <s v="L'Encyclopédie enfantine, ou magazin pour les petits enfans"/>
    <s v="LosRios, Angélique"/>
    <s v="Kinder- und Jugendbücher; Historische Drucke"/>
    <x v="335"/>
    <x v="1"/>
    <s v="PPN768261856"/>
    <s v="PPN76826135X"/>
    <s v="http://resolver.staatsbibliothek-berlin.de/SBB0000F60700010000"/>
    <x v="0"/>
    <x v="104"/>
    <s v="WegehauptDigital"/>
    <s v="Dresde"/>
    <s v="empty"/>
    <x v="0"/>
  </r>
  <r>
    <s v="Contenant ce qui regarde le dehors &amp; l'intérieur de la Terre; Suite de la 2. partie"/>
    <s v="Le Bas, Jacques-Philippe; Boucher, ..."/>
    <s v="Kinder- und Jugendbücher; Historische Drucke"/>
    <x v="12"/>
    <x v="1"/>
    <s v="PPN769043828"/>
    <s v="PPN443961298"/>
    <s v="http://resolver.staatsbibliothek-berlin.de/SBB0000EBAB00020000"/>
    <x v="0"/>
    <x v="147"/>
    <s v="WegehauptDigital"/>
    <m/>
    <s v="empty"/>
    <x v="0"/>
  </r>
  <r>
    <s v="Der Münzen-, Siegel- und Briefmarkensammler; nebst Anleitung zur Herstellung von Abgüssen und Abdrücken"/>
    <s v="Ortleb, Alexander; Ortleb, Gustav"/>
    <s v="Kinder- und Jugendbücher"/>
    <x v="336"/>
    <x v="1"/>
    <s v="PPN745591698"/>
    <s v="PPN391794361"/>
    <s v="http://resolver.staatsbibliothek-berlin.de/SBB0000D6EC00010000"/>
    <x v="1"/>
    <x v="15"/>
    <s v="WegehauptDigital"/>
    <s v="Berlin"/>
    <s v="https://content.staatsbibliothek-berlin.de/dc/745591698.ocr.zip"/>
    <x v="1"/>
  </r>
  <r>
    <s v="Dampf"/>
    <s v="Biedenkapp, Georg"/>
    <s v="Kinder- und Jugendbücher; Historische Drucke"/>
    <x v="2"/>
    <x v="1"/>
    <s v="PPN745123597"/>
    <s v="PPN266040640"/>
    <s v="http://resolver.staatsbibliothek-berlin.de/SBB0000D5A900010000"/>
    <x v="1"/>
    <x v="32"/>
    <s v="WegehauptDigital"/>
    <s v="Berlin-Wilmersdorf"/>
    <s v="https://content.staatsbibliothek-berlin.de/dc/745123597.ocr.zip"/>
    <x v="1"/>
  </r>
  <r>
    <s v="In die Natur!"/>
    <s v="Süs, Gustav; Wagner, Hermann"/>
    <s v="Kinder- und Jugendbücher; Historische Drucke"/>
    <x v="337"/>
    <x v="1"/>
    <s v="PPN769114202"/>
    <s v="PPN578790548"/>
    <s v="http://resolver.staatsbibliothek-berlin.de/SBB0000D08600090000"/>
    <x v="1"/>
    <x v="44"/>
    <s v="WegehauptDigital"/>
    <s v="Bielefeld"/>
    <s v="https://content.staatsbibliothek-berlin.de/dc/769114202.ocr.zip"/>
    <x v="1"/>
  </r>
  <r>
    <s v="Geographische Skizzen; Asien, Amerika, Afrika, Australien"/>
    <s v="Rösler, Franz"/>
    <s v="Kinder- und Jugendbücher"/>
    <x v="160"/>
    <x v="1"/>
    <s v="PPN746000456"/>
    <s v="PPN572619561"/>
    <s v="http://resolver.staatsbibliothek-berlin.de/SBB0000D77800030000"/>
    <x v="1"/>
    <x v="19"/>
    <s v="WegehauptDigital"/>
    <s v="Leipzig"/>
    <s v="https://content.staatsbibliothek-berlin.de/dc/746000456.ocr.zip"/>
    <x v="1"/>
  </r>
  <r>
    <s v="Paraguay und Tukuman, in historischer, statistischer und naturhistorischer Hinsicht; Ein interessantes Lesebuch für die Jugend ; Mit ausgemahlten Kupfern"/>
    <s v="Humboldt, Alexander"/>
    <s v="Kinder- und Jugendbücher; Historische Drucke"/>
    <x v="206"/>
    <x v="1"/>
    <s v="PPN771061765"/>
    <s v="PPN771061390"/>
    <s v="http://resolver.staatsbibliothek-berlin.de/SBB00010AA800040000"/>
    <x v="1"/>
    <x v="43"/>
    <s v="WegehauptDigital"/>
    <s v="Altona; Hamburg"/>
    <s v="empty"/>
    <x v="0"/>
  </r>
  <r>
    <s v="Symes Reise ins Reich Burmhan, Woodard's Schicksale auf Celebes, Bligh's Fahrt auf einem Boot von Tofoa nach Timor und Turner's Reise in Butan und Tibet; nebst einer Übersicht von Hinterindien und den ostindischen Inseln; für die Jugend und andere Leser"/>
    <s v="Harnisch, Wilhelm"/>
    <s v="Kinder- und Jugendbücher"/>
    <x v="137"/>
    <x v="1"/>
    <s v="PPN781636353"/>
    <s v="PPN310114136"/>
    <s v="http://resolver.staatsbibliothek-berlin.de/SBB0001562B00060000"/>
    <x v="1"/>
    <x v="81"/>
    <s v="WegehauptDigital"/>
    <s v="Leipzig"/>
    <s v="empty"/>
    <x v="0"/>
  </r>
  <r>
    <s v="Alexander v. Humbolds Reisen um die Welt und durch das Innere von Südamerika"/>
    <s v="Louck, ...; Humboldt, Alexander"/>
    <s v="Kinder- und Jugendbücher; Historische Drucke"/>
    <x v="206"/>
    <x v="1"/>
    <s v="PPN771052766"/>
    <s v="PPN771051581"/>
    <s v="http://resolver.staatsbibliothek-berlin.de/SBB00010AA100010000"/>
    <x v="1"/>
    <x v="29"/>
    <s v="WegehauptDigital"/>
    <s v="Hamburg"/>
    <s v="empty"/>
    <x v="0"/>
  </r>
  <r>
    <s v="Les récréations instructives"/>
    <s v="Delbrück, Jules"/>
    <s v="Kinder- und Jugendbücher"/>
    <x v="338"/>
    <x v="1"/>
    <s v="PPN771543808"/>
    <s v="PPN322273676"/>
    <s v="http://resolver.staatsbibliothek-berlin.de/SBB00012D7A00020000"/>
    <x v="0"/>
    <x v="16"/>
    <s v="WegehauptDigital"/>
    <s v="Paris"/>
    <s v="https://content.staatsbibliothek-berlin.de/dc/771543808.ocr.zip"/>
    <x v="1"/>
  </r>
  <r>
    <s v="Des Schotten Sir Georg Stuart Mackenzie Reise durch Island und des Engländers John Ross Reise zur Ausforschung des Baffins-Busens und einer Durchfahrt nordwestlich von Grönland; für die Jugend und andere Leser"/>
    <s v="Harnisch, Wilhelm"/>
    <s v="Kinder- und Jugendbücher"/>
    <x v="137"/>
    <x v="1"/>
    <s v="PPN78162584X"/>
    <s v="PPN310113857"/>
    <s v="http://resolver.staatsbibliothek-berlin.de/SBB0001562B00010000"/>
    <x v="1"/>
    <x v="62"/>
    <s v="WegehauptDigital"/>
    <s v="Leipzig"/>
    <s v="empty"/>
    <x v="0"/>
  </r>
  <r>
    <s v="Versuch einer practischen Anweisung für Schullehrer, Hofmeister und Aeltern, welche die Verstandeskräfte ihrer Zöglinge und Kinder auf eine zweckmäßige Weise üben und schärfen wollen"/>
    <s v="Pöhlmann, Johann Paul"/>
    <s v="Kinder- und Jugendbücher"/>
    <x v="339"/>
    <x v="1"/>
    <s v="PPN769908616"/>
    <s v="PPN332814955"/>
    <s v="http://resolver.staatsbibliothek-berlin.de/SBB0001022400010000"/>
    <x v="1"/>
    <x v="18"/>
    <s v="WegehauptDigital"/>
    <s v="Erlangen"/>
    <s v="empty"/>
    <x v="0"/>
  </r>
  <r>
    <s v="Erzählungen und Schilderungen vom Seelen- und Wanderleben, von der Lebensweise, der Jagd, dem Fange, und der Zähmung der Tiere ; mit 78 Illustrationen"/>
    <s v="Roth, Richard; Reichenbach, Anton Benedikt"/>
    <s v="Kinder- und Jugendbücher; Historische Drucke"/>
    <x v="9"/>
    <x v="1"/>
    <s v="PPN74368723X"/>
    <s v="PPN571775438"/>
    <s v="http://resolver.staatsbibliothek-berlin.de/SBB0000D32500020000"/>
    <x v="1"/>
    <x v="95"/>
    <s v="WegehauptDigital"/>
    <s v="Leipzig"/>
    <s v="https://content.staatsbibliothek-berlin.de/dc/74368723X.ocr.zip"/>
    <x v="1"/>
  </r>
  <r>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Harnisch, Wilhelm"/>
    <s v="Kinder- und Jugendbücher"/>
    <x v="137"/>
    <x v="1"/>
    <s v="PPN781643902"/>
    <s v="PPN310114330"/>
    <s v="http://resolver.staatsbibliothek-berlin.de/SBB0001562B000B0000"/>
    <x v="1"/>
    <x v="42"/>
    <s v="WegehauptDigital"/>
    <s v="Leipzig"/>
    <s v="empty"/>
    <x v="0"/>
  </r>
  <r>
    <s v="Nouvelle histoire naturelle"/>
    <m/>
    <s v="Kinder- und Jugendbücher; Historische Drucke"/>
    <x v="340"/>
    <x v="1"/>
    <s v="PPN770164560"/>
    <s v="PPN330449559"/>
    <s v="http://resolver.staatsbibliothek-berlin.de/SBB0001034300030000"/>
    <x v="0"/>
    <x v="46"/>
    <s v="WegehauptDigital"/>
    <s v="Paris"/>
    <s v="empty"/>
    <x v="0"/>
  </r>
  <r>
    <s v="Welcher Afrika enthält"/>
    <s v="Bauer, Johann Christian August"/>
    <s v="Kinder- und Jugendbücher"/>
    <x v="341"/>
    <x v="1"/>
    <s v="PPN78161967X"/>
    <s v="PPN13926664X"/>
    <s v="http://resolver.staatsbibliothek-berlin.de/SBB0001561700020000"/>
    <x v="1"/>
    <x v="86"/>
    <s v="WegehauptDigital"/>
    <s v="Leipzig"/>
    <s v="empty"/>
    <x v="0"/>
  </r>
  <r>
    <s v="Ländliche Spatziergänge in Gesprächen"/>
    <s v="Weisse, Christian Friedrich; Hoppe, ...; Smith, Charlotte Turner"/>
    <s v="Kinder- und Jugendbücher; Historische Drucke"/>
    <x v="341"/>
    <x v="1"/>
    <s v="PPN770920543"/>
    <s v="PPN282367047"/>
    <s v="http://resolver.staatsbibliothek-berlin.de/SBB0001098800020000"/>
    <x v="1"/>
    <x v="64"/>
    <s v="WegehauptDigital"/>
    <s v="Leipzig"/>
    <s v="empty"/>
    <x v="0"/>
  </r>
  <r>
    <s v="In die Natur!"/>
    <s v="Cerks, F.; Süs, G.; Wagner, Hermann"/>
    <s v="Kinder- und Jugendbücher"/>
    <x v="342"/>
    <x v="1"/>
    <s v="PPN742556115"/>
    <s v="PPN487873203"/>
    <s v="http://resolver.staatsbibliothek-berlin.de/SBB0000D08600070000"/>
    <x v="1"/>
    <x v="146"/>
    <s v="WegehauptDigital"/>
    <s v="Bielefeld"/>
    <s v="https://content.staatsbibliothek-berlin.de/dc/742556115.ocr.zip"/>
    <x v="1"/>
  </r>
  <r>
    <s v="Welcher Polynesien enthält"/>
    <s v="Bauer, Johann Christian August"/>
    <s v="Kinder- und Jugendbücher"/>
    <x v="341"/>
    <x v="1"/>
    <s v="PPN781620961"/>
    <s v="PPN222721502"/>
    <s v="http://resolver.staatsbibliothek-berlin.de/SBB0001561700030000"/>
    <x v="1"/>
    <x v="86"/>
    <s v="WegehauptDigital"/>
    <s v="Leipzig"/>
    <s v="empty"/>
    <x v="0"/>
  </r>
  <r>
    <s v="Reise von Alexandrien durch die Wüste und Palästina"/>
    <s v="Grosse, Karl"/>
    <s v="Kinder- und Jugendbücher"/>
    <x v="343"/>
    <x v="1"/>
    <s v="PPN770956084"/>
    <s v="PPN558841171"/>
    <s v="http://resolver.staatsbibliothek-berlin.de/SBB00010A0500020000"/>
    <x v="1"/>
    <x v="126"/>
    <s v="WegehauptDigital"/>
    <s v="Eilenburg"/>
    <s v="empty"/>
    <x v="0"/>
  </r>
  <r>
    <s v="Bilderbuch für Kinder"/>
    <s v="Bertuch, Friedrich Justin"/>
    <s v="Kinder- und Jugendbücher; Historische Drucke"/>
    <x v="344"/>
    <x v="1"/>
    <s v="PPN768150477"/>
    <s v="PPN549282068"/>
    <s v="http://resolver.staatsbibliothek-berlin.de/SBB0000EEAF00040000"/>
    <x v="1"/>
    <x v="72"/>
    <s v="WegehauptDigital"/>
    <s v="Weimar"/>
    <s v="empty"/>
    <x v="0"/>
  </r>
  <r>
    <s v="In die Natur!"/>
    <s v="Wagner, Hermann"/>
    <s v="Kinder- und Jugendbücher"/>
    <x v="337"/>
    <x v="1"/>
    <s v="PPN742090434"/>
    <s v="PPN578682699"/>
    <s v="http://resolver.staatsbibliothek-berlin.de/SBB0000D08600040000"/>
    <x v="1"/>
    <x v="36"/>
    <s v="WegehauptDigital"/>
    <s v="Bielefeld"/>
    <s v="https://content.staatsbibliothek-berlin.de/dc/742090434.ocr.zip"/>
    <x v="1"/>
  </r>
  <r>
    <s v="Bilderwerk zum Anschauungsunterricht für jüngere Kinder"/>
    <s v="Staub, J.; Fischer, H."/>
    <s v="Kinder- und Jugendbücher"/>
    <x v="345"/>
    <x v="1"/>
    <s v="PPN74619515X"/>
    <s v="PPN282304843"/>
    <s v="http://resolver.staatsbibliothek-berlin.de/SBB0000D82300030000"/>
    <x v="1"/>
    <x v="10"/>
    <s v="WegehauptDigital"/>
    <s v="Zürich"/>
    <s v="https://content.staatsbibliothek-berlin.de/dc/74619515X.ocr.zip"/>
    <x v="1"/>
  </r>
  <r>
    <s v="Brasilien, in historischer, statistischer und naturhistorischer Hinsicht; Ein interessantes Lesebuch für die Jugend ; Mit ausgemahlten und schwarzen Kupfern"/>
    <s v="Humboldt, Alexander"/>
    <s v="Kinder- und Jugendbücher; Historische Drucke"/>
    <x v="206"/>
    <x v="1"/>
    <s v="PPN771059426"/>
    <s v="PPN246421398"/>
    <s v="http://resolver.staatsbibliothek-berlin.de/SBB00010AA800020000"/>
    <x v="1"/>
    <x v="43"/>
    <s v="WegehauptDigital"/>
    <s v="Hamburg; Altona"/>
    <s v="empty"/>
    <x v="0"/>
  </r>
  <r>
    <s v="Reise nach dem Falkensteine, Selkethale, Mägdesprunge, Alexisbade und der Silberhütte"/>
    <s v="Hauer, Heinrich"/>
    <s v="Kinder- und Jugendbücher; Historische Drucke"/>
    <x v="346"/>
    <x v="1"/>
    <s v="PPN771234694"/>
    <s v="PPN160015537"/>
    <s v="http://resolver.staatsbibliothek-berlin.de/SBB0001263000020000"/>
    <x v="1"/>
    <x v="81"/>
    <s v="WegehauptDigital"/>
    <s v="Quedlinburg"/>
    <s v="empty"/>
    <x v="0"/>
  </r>
  <r>
    <s v="Des Pfarrers Johann Campbell's beide Reisen in Süd-Afrika und James Prior's Kundschaftsreise nach der Ostküste von Afrika"/>
    <s v="Harnisch, Wilhelm"/>
    <s v="Kinder- und Jugendbücher"/>
    <x v="137"/>
    <x v="1"/>
    <s v="PPN781803861"/>
    <s v="PPN310114438"/>
    <s v="http://resolver.staatsbibliothek-berlin.de/SBB0001562B000C0000"/>
    <x v="1"/>
    <x v="63"/>
    <s v="WegehauptDigital"/>
    <s v="Leipzig"/>
    <s v="empty"/>
    <x v="0"/>
  </r>
  <r>
    <s v="Das Thierreich"/>
    <s v="Funke, C. Ph."/>
    <s v="Kinder- und Jugendbücher"/>
    <x v="333"/>
    <x v="1"/>
    <s v="PPN74681402X"/>
    <s v="PPN746813635"/>
    <s v="http://resolver.staatsbibliothek-berlin.de/SBB0000DBA900020000"/>
    <x v="1"/>
    <x v="102"/>
    <s v="WegehauptDigital"/>
    <s v="Wien"/>
    <s v="empty"/>
    <x v="0"/>
  </r>
  <r>
    <s v="Bilderwerk zum Anschauungsunterricht für jüngere Kinder"/>
    <s v="Staub, J.; Fischer, H."/>
    <s v="Kinder- und Jugendbücher"/>
    <x v="345"/>
    <x v="1"/>
    <s v="PPN746172389"/>
    <s v="PPN282304851"/>
    <s v="http://resolver.staatsbibliothek-berlin.de/SBB0000D82300010000"/>
    <x v="1"/>
    <x v="50"/>
    <s v="WegehauptDigital"/>
    <s v="Zürich"/>
    <s v="https://content.staatsbibliothek-berlin.de/dc/746172389.ocr.zip"/>
    <x v="1"/>
  </r>
  <r>
    <s v="Für die ganz Kleinen"/>
    <s v="Dorenwell, K."/>
    <s v="Kinder- und Jugendbücher"/>
    <x v="18"/>
    <x v="1"/>
    <s v="PPN745723748"/>
    <s v="PPN556103009"/>
    <s v="http://resolver.staatsbibliothek-berlin.de/SBB0000D73300010000"/>
    <x v="1"/>
    <x v="148"/>
    <s v="WegehauptDigital"/>
    <s v="Leipzig; Berlin"/>
    <s v="https://content.staatsbibliothek-berlin.de/dc/745723748.ocr.zip"/>
    <x v="1"/>
  </r>
  <r>
    <s v="Für die Kleinen zwischen 5 und 8 Jahren"/>
    <s v="Dorenwell, K."/>
    <s v="Kinder- und Jugendbücher"/>
    <x v="18"/>
    <x v="1"/>
    <s v="PPN745725198"/>
    <s v="PPN556103807"/>
    <s v="http://resolver.staatsbibliothek-berlin.de/SBB0000D73300020000"/>
    <x v="1"/>
    <x v="32"/>
    <s v="WegehauptDigital"/>
    <s v="Berlin; Leipzig"/>
    <s v="https://content.staatsbibliothek-berlin.de/dc/745725198.ocr.zip"/>
    <x v="1"/>
  </r>
  <r>
    <s v="Nouvelle histoire naturelle"/>
    <m/>
    <s v="Kinder- und Jugendbücher; Historische Drucke"/>
    <x v="340"/>
    <x v="1"/>
    <s v="PPN770165508"/>
    <s v="PPN330450166"/>
    <s v="http://resolver.staatsbibliothek-berlin.de/SBB0001034300050000"/>
    <x v="0"/>
    <x v="46"/>
    <s v="WegehauptDigital"/>
    <s v="Paris"/>
    <s v="empty"/>
    <x v="0"/>
  </r>
  <r>
    <s v="Der geometrische Jugendfreund oder populäre Darstellung der Grundlehren der Geometrie und Trigonometrie für Anfänger"/>
    <s v="Hoffmann, Joh. Jos. Ign."/>
    <s v="Kinder- und Jugendbücher"/>
    <x v="231"/>
    <x v="1"/>
    <s v="PPN746576080"/>
    <s v="PPN566433621"/>
    <s v="http://resolver.staatsbibliothek-berlin.de/SBB0000D92D00010000"/>
    <x v="1"/>
    <x v="42"/>
    <s v="WegehauptDigital"/>
    <s v="Mainz"/>
    <s v="empty"/>
    <x v="0"/>
  </r>
  <r>
    <s v="In die Natur!"/>
    <s v="Süß, Gustav; Wagner, Hermann"/>
    <s v="Kinder- und Jugendbücher; Historische Drucke"/>
    <x v="337"/>
    <x v="1"/>
    <s v="PPN751309451"/>
    <s v="PPN578790483"/>
    <s v="http://resolver.staatsbibliothek-berlin.de/SBB0000D08600080000"/>
    <x v="1"/>
    <x v="54"/>
    <s v="WegehauptDigital"/>
    <s v="Bielefeld"/>
    <s v="https://content.staatsbibliothek-berlin.de/dc/751309451.ocr.zip"/>
    <x v="1"/>
  </r>
  <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Harnisch, Wilhelm; Schröter, J. F."/>
    <s v="Kinder- und Jugendbücher"/>
    <x v="137"/>
    <x v="1"/>
    <s v="PPN781641314"/>
    <s v="PPN310114241"/>
    <s v="http://resolver.staatsbibliothek-berlin.de/SBB0001562B00080000"/>
    <x v="1"/>
    <x v="88"/>
    <s v="WegehauptDigital"/>
    <s v="Leipzig"/>
    <s v="empty"/>
    <x v="0"/>
  </r>
  <r>
    <s v="Der sichtbaren Welt Erster Theil: Aller vornehmsten Weltdinge, und menschlichen Handlungen, Abbildung und Benahmung"/>
    <s v="Comenius, Johannes Amos"/>
    <s v="Kinder- und Jugendbücher"/>
    <x v="347"/>
    <x v="1"/>
    <s v="PPN770184375"/>
    <s v="PPN360569781"/>
    <s v="http://resolver.staatsbibliothek-berlin.de/SBB0001035F00010000"/>
    <x v="1"/>
    <x v="149"/>
    <s v="WegehauptDigital"/>
    <s v="Norimbergae"/>
    <s v="https://content.staatsbibliothek-berlin.de/dc/770184375.ocr.zip"/>
    <x v="1"/>
  </r>
  <r>
    <s v="Les récréations instructives"/>
    <s v="Delbrück, Jules"/>
    <s v="Kinder- und Jugendbücher"/>
    <x v="338"/>
    <x v="1"/>
    <s v="PPN771542097"/>
    <s v="PPN771538529"/>
    <s v="http://resolver.staatsbibliothek-berlin.de/SBB00012D7A00010000"/>
    <x v="0"/>
    <x v="16"/>
    <s v="WegehauptDigital"/>
    <s v="Paris"/>
    <s v="https://content.staatsbibliothek-berlin.de/dc/771542097.ocr.zip"/>
    <x v="1"/>
  </r>
  <r>
    <s v="Burkhardt's Reise durch Syrien, Palästina, Aegypten und Nubien nach Arabien und Salt's zweite Reise nach Abyssinien; für die Jugend und andere Leser"/>
    <s v="Harnisch, Wilhelm"/>
    <s v="Kinder- und Jugendbücher"/>
    <x v="137"/>
    <x v="1"/>
    <s v="PPN781642620"/>
    <s v="PPN310114292"/>
    <s v="http://resolver.staatsbibliothek-berlin.de/SBB0001562B000A0000"/>
    <x v="1"/>
    <x v="42"/>
    <s v="WegehauptDigital"/>
    <s v="Leipzig"/>
    <s v="empty"/>
    <x v="0"/>
  </r>
  <r>
    <s v="Welcher die Thiere und Pflanzen betrachtet"/>
    <s v="Pluche, Noël Antoine"/>
    <s v="Kinder- und Jugendbücher; Historische Drucke"/>
    <x v="257"/>
    <x v="1"/>
    <s v="PPN769093051"/>
    <s v="PPN571070116"/>
    <s v="http://resolver.staatsbibliothek-berlin.de/SBB0000F86600010000"/>
    <x v="1"/>
    <x v="150"/>
    <s v="WegehauptDigital"/>
    <s v="Leipzig; Frankfurt"/>
    <s v="empty"/>
    <x v="0"/>
  </r>
  <r>
    <s v="Der Papparbeiter, oder Anleitung in Pappe zu arbeiten"/>
    <s v="Blasche, Bernhard Heinrich"/>
    <s v="Kinder- und Jugendbücher"/>
    <x v="348"/>
    <x v="1"/>
    <s v="PPN770512070"/>
    <s v="PPN342423878"/>
    <s v="http://resolver.staatsbibliothek-berlin.de/SBB0000EF6000030000"/>
    <x v="1"/>
    <x v="64"/>
    <s v="WegehauptDigital"/>
    <s v="Schnepfenthal"/>
    <s v="empty"/>
    <x v="0"/>
  </r>
  <r>
    <s v="Anatomie"/>
    <s v="Dufft, J. C."/>
    <s v="Kinder- und Jugendbücher"/>
    <x v="269"/>
    <x v="1"/>
    <s v="PPN770545920"/>
    <s v="PPN282298754"/>
    <s v="http://resolver.staatsbibliothek-berlin.de/SBB0001052800040000"/>
    <x v="1"/>
    <x v="61"/>
    <s v="WegehauptDigital"/>
    <s v="Leipzig"/>
    <s v="https://content.staatsbibliothek-berlin.de/dc/770545920.ocr.zip"/>
    <x v="1"/>
  </r>
  <r>
    <s v="Nouvelle histoire naturelle"/>
    <m/>
    <s v="Kinder- und Jugendbücher; Historische Drucke"/>
    <x v="340"/>
    <x v="1"/>
    <s v="PPN770164935"/>
    <s v="PPN330449966"/>
    <s v="http://resolver.staatsbibliothek-berlin.de/SBB0001034300040000"/>
    <x v="0"/>
    <x v="46"/>
    <s v="WegehauptDigital"/>
    <s v="Paris"/>
    <s v="empty"/>
    <x v="0"/>
  </r>
  <r>
    <s v="Des Schotten Melish Reisen durch die vereinten Staaten von Nordamerika und einen Theil von Kanada in den Jahren 1806 - 1811; für die Jugend und andere Leser"/>
    <s v="Harnisch, Wilhelm; Melish, John"/>
    <s v="Kinder- und Jugendbücher"/>
    <x v="137"/>
    <x v="1"/>
    <s v="PPN78162813X"/>
    <s v="PPN310113903"/>
    <s v="http://resolver.staatsbibliothek-berlin.de/SBB0001562B00020000"/>
    <x v="1"/>
    <x v="62"/>
    <s v="WegehauptDigital"/>
    <s v="Leipzig"/>
    <s v="empty"/>
    <x v="0"/>
  </r>
  <r>
    <s v="Der Schnellzeichner"/>
    <s v="Rösler, Franz"/>
    <s v="Kinder- und Jugendbücher"/>
    <x v="160"/>
    <x v="1"/>
    <s v="PPN745999409"/>
    <s v="PPN572610823"/>
    <s v="http://resolver.staatsbibliothek-berlin.de/SBB0000D77800020000"/>
    <x v="1"/>
    <x v="20"/>
    <s v="WegehauptDigital"/>
    <s v="Leipzig"/>
    <s v="https://content.staatsbibliothek-berlin.de/dc/745999409.ocr.zip"/>
    <x v="1"/>
  </r>
  <r>
    <s v="Für den Schüler"/>
    <s v="Neumann, Gustav Friedrich Ludwig"/>
    <s v="Kinder- und Jugendbücher; Historische Drucke"/>
    <x v="276"/>
    <x v="1"/>
    <s v="PPN76826264X"/>
    <s v="PPN390758183"/>
    <s v="http://resolver.staatsbibliothek-berlin.de/SBB0000F60C00010000"/>
    <x v="1"/>
    <x v="83"/>
    <s v="WegehauptDigital"/>
    <s v="Berlin"/>
    <s v="empty"/>
    <x v="0"/>
  </r>
  <r>
    <s v="Die nützliche Welt"/>
    <m/>
    <s v="Kinder- und Jugendbücher; Historische Drucke"/>
    <x v="349"/>
    <x v="1"/>
    <s v="PPN769036775"/>
    <s v="PPN769036473"/>
    <s v="http://resolver.staatsbibliothek-berlin.de/SBB0000F80F00020000"/>
    <x v="1"/>
    <x v="111"/>
    <s v="WegehauptDigital"/>
    <s v="Breslau"/>
    <s v="empty"/>
    <x v="0"/>
  </r>
  <r>
    <s v="Neue Spaziergänge eines Naturforschers"/>
    <s v="Gey-Heinze, Marie; Marshall, William"/>
    <s v="Kinder- und Jugendbücher"/>
    <x v="350"/>
    <x v="1"/>
    <s v="PPN743875605"/>
    <s v="PPN282259015"/>
    <s v="http://resolver.staatsbibliothek-berlin.de/SBB0000D35800020000"/>
    <x v="1"/>
    <x v="2"/>
    <s v="WegehauptDigital"/>
    <s v="Leipzig"/>
    <s v="https://content.staatsbibliothek-berlin.de/dc/743875605.ocr.zip"/>
    <x v="1"/>
  </r>
  <r>
    <s v="Bilderbuch für Kinder"/>
    <s v="Bertuch, Friedrich Justin"/>
    <s v="Kinder- und Jugendbücher; Historische Drucke"/>
    <x v="344"/>
    <x v="1"/>
    <s v="PPN768148014"/>
    <s v="PPN549281878"/>
    <s v="http://resolver.staatsbibliothek-berlin.de/SBB0000EEAF00030000"/>
    <x v="1"/>
    <x v="72"/>
    <s v="WegehauptDigital"/>
    <s v="Weimar"/>
    <s v="empty"/>
    <x v="0"/>
  </r>
  <r>
    <s v="In die Natur!"/>
    <s v="Huth, H.; Süs, H.; Wagner, Hermann"/>
    <s v="Kinder- und Jugendbücher"/>
    <x v="337"/>
    <x v="1"/>
    <s v="PPN742072193"/>
    <s v="PPN487871723"/>
    <s v="http://resolver.staatsbibliothek-berlin.de/SBB0000D08600010000"/>
    <x v="1"/>
    <x v="15"/>
    <s v="WegehauptDigital"/>
    <s v="Bielefeld"/>
    <s v="https://content.staatsbibliothek-berlin.de/dc/742072193.ocr.zip"/>
    <x v="1"/>
  </r>
  <r>
    <s v="Europa's Länder und Völker"/>
    <s v="Selchow, Felix"/>
    <s v="Kinder- und Jugendbücher"/>
    <x v="288"/>
    <x v="1"/>
    <s v="PPN771059760"/>
    <s v="PPN254158781"/>
    <s v="http://resolver.staatsbibliothek-berlin.de/SBB000107C100060000"/>
    <x v="1"/>
    <x v="108"/>
    <s v="WegehauptDigital"/>
    <s v="Berlin"/>
    <s v="empty"/>
    <x v="0"/>
  </r>
  <r>
    <s v="Ny orbis pictus"/>
    <m/>
    <s v="Kinder- und Jugendbücher; Historische Drucke"/>
    <x v="351"/>
    <x v="1"/>
    <s v="PPN757406432"/>
    <s v="PPN282389571"/>
    <s v="http://resolver.staatsbibliothek-berlin.de/SBB0000ED7600020000"/>
    <x v="1"/>
    <x v="25"/>
    <s v="WegehauptDigital"/>
    <s v="Helsingfors"/>
    <s v="empty"/>
    <x v="0"/>
  </r>
  <r>
    <s v="Erzählungen und Schilderungen von den Lebensweise, den Sitten und Gewohnheiten der Tiere ; mit 100 Illustrationen"/>
    <s v="Roth, Richard; Reichenbach, Anton Benedikt"/>
    <s v="Kinder- und Jugendbücher; Historische Drucke"/>
    <x v="9"/>
    <x v="1"/>
    <s v="PPN743686411"/>
    <s v="PPN571775403"/>
    <s v="http://resolver.staatsbibliothek-berlin.de/SBB0000D32500010000"/>
    <x v="1"/>
    <x v="95"/>
    <s v="WegehauptDigital"/>
    <s v="Leipzig"/>
    <s v="https://content.staatsbibliothek-berlin.de/dc/743686411.ocr.zip"/>
    <x v="1"/>
  </r>
  <r>
    <s v="In die Natur!"/>
    <s v="Süs, G.; Wagner, Hermann"/>
    <s v="Kinder- und Jugendbücher"/>
    <x v="337"/>
    <x v="1"/>
    <s v="PPN742553876"/>
    <s v="PPN487871898"/>
    <s v="http://resolver.staatsbibliothek-berlin.de/SBB0000D08600060000"/>
    <x v="1"/>
    <x v="10"/>
    <s v="WegehauptDigital"/>
    <s v="Bielefeld"/>
    <s v="https://content.staatsbibliothek-berlin.de/dc/742553876.ocr.zip"/>
    <x v="1"/>
  </r>
  <r>
    <s v="Nouvelle histoire naturelle"/>
    <m/>
    <s v="Kinder- und Jugendbücher; Historische Drucke"/>
    <x v="340"/>
    <x v="1"/>
    <s v="PPN77016580X"/>
    <s v="PPN33045031X"/>
    <s v="http://resolver.staatsbibliothek-berlin.de/SBB0001034300060000"/>
    <x v="0"/>
    <x v="46"/>
    <s v="WegehauptDigital"/>
    <s v="Paris"/>
    <s v="empty"/>
    <x v="0"/>
  </r>
  <r>
    <s v="Naturgeschichte der merkwürdigsten fremden Thiere"/>
    <s v="Gressler, F. G. L."/>
    <s v="Kinder- und Jugendbücher; Historische Drucke"/>
    <x v="352"/>
    <x v="1"/>
    <s v="PPN769045324"/>
    <s v="PPN371742072"/>
    <s v="http://resolver.staatsbibliothek-berlin.de/SBB0000EA9500050000"/>
    <x v="1"/>
    <x v="52"/>
    <s v="WegehauptDigital"/>
    <s v="Langensalza"/>
    <s v="https://content.staatsbibliothek-berlin.de/dc/769045324.ocr.zip"/>
    <x v="1"/>
  </r>
  <r>
    <s v="Kreis der Ausfüllung des Systems; Botanik; Mineralogie"/>
    <s v="Dufft, J. C."/>
    <s v="Kinder- und Jugendbücher"/>
    <x v="269"/>
    <x v="1"/>
    <s v="PPN770544304"/>
    <s v="PPN28229872X"/>
    <s v="http://resolver.staatsbibliothek-berlin.de/SBB0001052800030000"/>
    <x v="1"/>
    <x v="1"/>
    <s v="WegehauptDigital"/>
    <s v="Leipzig"/>
    <s v="empty"/>
    <x v="0"/>
  </r>
  <r>
    <s v="Von der Waldbehandlung und Waldbenutzung und von der Baumsaat und Baumpflanzung"/>
    <s v="Kasthofer, Karl"/>
    <s v="Kinder- und Jugendbücher"/>
    <x v="12"/>
    <x v="1"/>
    <s v="PPN770101402"/>
    <s v="PPN430257589"/>
    <s v="http://resolver.staatsbibliothek-berlin.de/SBB000102C800020000"/>
    <x v="1"/>
    <x v="63"/>
    <s v="WegehauptDigital"/>
    <m/>
    <s v="empty"/>
    <x v="0"/>
  </r>
  <r>
    <s v="Von der Natur und dem Nutzen der vorzüglichsten Bäume und Sträucher"/>
    <s v="Kasthofer, Karl"/>
    <s v="Kinder- und Jugendbücher"/>
    <x v="12"/>
    <x v="1"/>
    <s v="PPN770100732"/>
    <s v="PPN430257570"/>
    <s v="http://resolver.staatsbibliothek-berlin.de/SBB000102C800010000"/>
    <x v="1"/>
    <x v="108"/>
    <s v="WegehauptDigital"/>
    <m/>
    <s v="empty"/>
    <x v="0"/>
  </r>
  <r>
    <s v="In die Natur!"/>
    <s v="Süs, Gust.; Wagner, Hermann"/>
    <s v="Kinder- und Jugendbücher"/>
    <x v="337"/>
    <x v="1"/>
    <s v="PPN742086356"/>
    <s v="PPN578680335"/>
    <s v="http://resolver.staatsbibliothek-berlin.de/SBB0000D08600020000"/>
    <x v="1"/>
    <x v="34"/>
    <s v="WegehauptDigital"/>
    <s v="Bielefeld"/>
    <s v="https://content.staatsbibliothek-berlin.de/dc/742086356.ocr.zip"/>
    <x v="1"/>
  </r>
  <r>
    <s v="Das Tierreich"/>
    <s v="Haufe, Ewald"/>
    <s v="Kinder- und Jugendbücher"/>
    <x v="327"/>
    <x v="1"/>
    <s v="PPN741639092"/>
    <s v="PPN559162928"/>
    <s v="http://resolver.staatsbibliothek-berlin.de/SBB0000D02600020000"/>
    <x v="1"/>
    <x v="146"/>
    <s v="WegehauptDigital"/>
    <s v="Reutlingen"/>
    <s v="https://content.staatsbibliothek-berlin.de/dc/741639092.ocr.zip"/>
    <x v="1"/>
  </r>
  <r>
    <s v="Das Buch der Natur"/>
    <s v="Wagner, Hermann"/>
    <s v="Kinder- und Jugendbücher; Historische Drucke"/>
    <x v="33"/>
    <x v="1"/>
    <s v="PPN757127320"/>
    <s v="PPN57877996X"/>
    <s v="http://resolver.staatsbibliothek-berlin.de/SBB0000D21D00040000"/>
    <x v="1"/>
    <x v="93"/>
    <s v="WegehauptDigital"/>
    <s v="Glogau"/>
    <s v="https://content.staatsbibliothek-berlin.de/dc/757127320.ocr.zip"/>
    <x v="1"/>
  </r>
  <r>
    <s v="Hunde und Katzen, Ziegen und Schafe, Hausthiere der Fremde, Unser Federvieh: Taube, Hühner, Enten und Gänse, Truthühner, Pfau, Schwan und Storch; mit 120 Text-Abb., fünf Tonbildern und einem bunten Titelbilde"/>
    <s v="Pösche, Hermann"/>
    <s v="Kinder- und Jugendbücher; Historische Drucke"/>
    <x v="9"/>
    <x v="1"/>
    <s v="PPN743862635"/>
    <s v="PPN322678986"/>
    <s v="http://resolver.staatsbibliothek-berlin.de/SBB0000D35F00010000"/>
    <x v="1"/>
    <x v="99"/>
    <s v="WegehauptDigital"/>
    <s v="Leipzig"/>
    <s v="https://content.staatsbibliothek-berlin.de/dc/743862635.ocr.zip"/>
    <x v="1"/>
  </r>
  <r>
    <s v="Bilderbuch für Kinder"/>
    <s v="Caroline Louise &lt; Mecklenburg-Schwerin, Erbprinzessin&gt;; Bertuch, Friedrich Justin"/>
    <s v="Kinder- und Jugendbücher; Historische Drucke"/>
    <x v="353"/>
    <x v="1"/>
    <s v="PPN766349438"/>
    <s v="PPN560045247"/>
    <s v="http://resolver.staatsbibliothek-berlin.de/SBB0000EEAF00020000"/>
    <x v="0"/>
    <x v="18"/>
    <s v="WegehauptDigital"/>
    <s v="Weimar"/>
    <s v="empty"/>
    <x v="0"/>
  </r>
  <r>
    <s v="Les jeunes voyageurs"/>
    <s v="A., L. N.; Taillard, Constant; Perrot, A. M.; Blanchard, ..."/>
    <s v="Kinder- und Jugendbücher; Historische Drucke"/>
    <x v="354"/>
    <x v="1"/>
    <s v="PPN771190778"/>
    <s v="PPN578866676"/>
    <s v="http://resolver.staatsbibliothek-berlin.de/SBB0001262B00010000"/>
    <x v="0"/>
    <x v="62"/>
    <s v="WegehauptDigital"/>
    <s v="Paris"/>
    <s v="empty"/>
    <x v="0"/>
  </r>
  <r>
    <s v="Bilderbuch für Kinder"/>
    <s v="Bertuch, Friedrich Justin"/>
    <s v="Kinder- und Jugendbücher; Historische Drucke"/>
    <x v="344"/>
    <x v="1"/>
    <s v="PPN768151384"/>
    <s v="PPN549282416"/>
    <s v="http://resolver.staatsbibliothek-berlin.de/SBB0000EEAF00060000"/>
    <x v="1"/>
    <x v="72"/>
    <s v="WegehauptDigital"/>
    <s v="Weimar"/>
    <s v="empty"/>
    <x v="0"/>
  </r>
  <r>
    <s v="Europa's Länder und Völker"/>
    <s v="Selchow, Felix"/>
    <s v="Kinder- und Jugendbücher"/>
    <x v="288"/>
    <x v="1"/>
    <s v="PPN77106070X"/>
    <s v="PPN254158854"/>
    <s v="http://resolver.staatsbibliothek-berlin.de/SBB000107C100070000"/>
    <x v="1"/>
    <x v="108"/>
    <s v="WegehauptDigital"/>
    <s v="Berlin"/>
    <s v="empty"/>
    <x v="0"/>
  </r>
  <r>
    <s v="[Kreis der Arten, als Repräsentanten der Klassen und Ordnungen]"/>
    <s v="Dufft, J. C."/>
    <s v="Kinder- und Jugendbücher"/>
    <x v="269"/>
    <x v="1"/>
    <s v="PPN770542735"/>
    <s v="PPN282298738"/>
    <s v="http://resolver.staatsbibliothek-berlin.de/SBB0001052800010000"/>
    <x v="1"/>
    <x v="151"/>
    <s v="WegehauptDigital"/>
    <s v="Leipzig"/>
    <s v="empty"/>
    <x v="0"/>
  </r>
  <r>
    <s v="Reise von Belgrad bis in den Hafen von Alexandrien"/>
    <s v="Grosse, Karl"/>
    <s v="Kinder- und Jugendbücher"/>
    <x v="343"/>
    <x v="1"/>
    <s v="PPN770954898"/>
    <s v="PPN558841082"/>
    <s v="http://resolver.staatsbibliothek-berlin.de/SBB00010A0500010000"/>
    <x v="1"/>
    <x v="1"/>
    <s v="WegehauptDigital"/>
    <s v="Eilenburg"/>
    <s v="empty"/>
    <x v="0"/>
  </r>
  <r>
    <s v="Das Mineral- und Pflanzenreich"/>
    <s v="Haufe, Ewald"/>
    <s v="Kinder- und Jugendbücher"/>
    <x v="327"/>
    <x v="1"/>
    <s v="PPN741503263"/>
    <s v="PPN559162863"/>
    <s v="http://resolver.staatsbibliothek-berlin.de/SBB0000D02600010000"/>
    <x v="1"/>
    <x v="146"/>
    <s v="WegehauptDigital"/>
    <s v="Reutlingen"/>
    <s v="https://content.staatsbibliothek-berlin.de/dc/741503263.ocr.zip"/>
    <x v="1"/>
  </r>
  <r>
    <s v="Der stereometrische Jugendfreund oder populäre Darstellung der Grundlehren der Stereometrie für Anfänger"/>
    <s v="Hoffmann, Joh. Jos. Ign."/>
    <s v="Kinder- und Jugendbücher"/>
    <x v="231"/>
    <x v="1"/>
    <s v="PPN746577885"/>
    <s v="PPN566434121"/>
    <s v="http://resolver.staatsbibliothek-berlin.de/SBB0000D93100000000"/>
    <x v="1"/>
    <x v="42"/>
    <s v="WegehauptDigital"/>
    <s v="Mainz"/>
    <s v="empty"/>
    <x v="0"/>
  </r>
  <r>
    <s v="Bilderbuch für Kinder"/>
    <s v="Bertuch, Friedrich Justin"/>
    <s v="Kinder- und Jugendbücher; Historische Drucke"/>
    <x v="344"/>
    <x v="1"/>
    <s v="PPN768153476"/>
    <s v="PPN549279016"/>
    <s v="http://resolver.staatsbibliothek-berlin.de/SBB0000EEAF00080000"/>
    <x v="1"/>
    <x v="119"/>
    <s v="WegehauptDigital"/>
    <s v="Weimar"/>
    <s v="empty"/>
    <x v="0"/>
  </r>
  <r>
    <s v="Naturgeschichte der merkwürdigsten fremden Thiere für Kinder; mit 12 lithograph. Taf., nebst vielen zwischen den Text gedruckten Abb."/>
    <s v="Greßler, Friedrich Gustav Ludwig"/>
    <s v="Kinder- und Jugendbücher"/>
    <x v="355"/>
    <x v="1"/>
    <s v="PPN769113605"/>
    <s v="PPN558506364"/>
    <s v="http://resolver.staatsbibliothek-berlin.de/SBB0000EA9500070000"/>
    <x v="1"/>
    <x v="16"/>
    <s v="WegehauptDigital"/>
    <s v="Langensalza"/>
    <s v="https://content.staatsbibliothek-berlin.de/dc/769113605.ocr.zip"/>
    <x v="1"/>
  </r>
  <r>
    <s v="Alexander Caldcleugh's Reisen in Südamerika, John Luccock's Streifereien im südlichen Brasilien und des Prinzen Maximilian zu Neuwied Reise in Brasilien; für die Jugend und andere Leser"/>
    <s v="Harnisch, Wilhelm"/>
    <s v="Kinder- und Jugendbücher"/>
    <x v="137"/>
    <x v="1"/>
    <s v="PPN781805856"/>
    <s v="PPN310114551"/>
    <s v="http://resolver.staatsbibliothek-berlin.de/SBB0001562B000E0000"/>
    <x v="1"/>
    <x v="74"/>
    <s v="WegehauptDigital"/>
    <s v="Leipzig"/>
    <s v="empty"/>
    <x v="0"/>
  </r>
  <r>
    <s v="Oeconomische Naturgeschichte für den deutschen Landmann und die Jugend in den mittleren Schulen"/>
    <s v="Fabricius, Johann C."/>
    <s v="Kinder- und Jugendbücher; Historische Drucke"/>
    <x v="332"/>
    <x v="1"/>
    <s v="PPN750717688"/>
    <s v="PPN157138720"/>
    <s v="http://resolver.staatsbibliothek-berlin.de/SBB0000E3C200000000"/>
    <x v="1"/>
    <x v="138"/>
    <s v="WegehauptDigital"/>
    <s v="Leipzig"/>
    <s v="empty"/>
    <x v="0"/>
  </r>
  <r>
    <s v="Versuch einer practischen Anweisung für Schullehrer, Hofmeister, Aeltern, welche die Verstandeskräfte ihrer Zöglinge und Kinder auf eine zweckmäßige Weise üben und schärfen wollen"/>
    <s v="Pöhlmann, Johann Paul"/>
    <s v="Kinder- und Jugendbücher"/>
    <x v="356"/>
    <x v="1"/>
    <s v="PPN769909639"/>
    <s v="PPN332875105"/>
    <s v="http://resolver.staatsbibliothek-berlin.de/SBB0001022400020000"/>
    <x v="1"/>
    <x v="27"/>
    <s v="WegehauptDigital"/>
    <s v="Erlangen; [Erlangen]"/>
    <s v="empty"/>
    <x v="0"/>
  </r>
  <r>
    <s v="... welcher das Thierreich enthält. Mit 283 Abbildungen auf 19 Tafeln und einem Titelkupfer"/>
    <s v="Hochstetter, Ch. F.; Gebauer, Christian August"/>
    <s v="Kinder- und Jugendbücher; Historische Drucke"/>
    <x v="59"/>
    <x v="1"/>
    <s v="PPN769121500"/>
    <s v="PPN557899168"/>
    <s v="http://resolver.staatsbibliothek-berlin.de/SBB0000F8B600010000"/>
    <x v="1"/>
    <x v="60"/>
    <s v="WegehauptDigital"/>
    <s v="Reutlingen"/>
    <s v="empty"/>
    <x v="0"/>
  </r>
  <r>
    <s v="Von den auf der Erde sich ereignenden Phänomenen"/>
    <s v="Wünsch, Christian Ernst"/>
    <s v="Historische Drucke"/>
    <x v="248"/>
    <x v="1"/>
    <s v="PPN746838662"/>
    <s v="PPN236980084"/>
    <s v="http://resolver.staatsbibliothek-berlin.de/SBB0000DBC600020000"/>
    <x v="1"/>
    <x v="152"/>
    <s v="WegehauptDigital"/>
    <s v="Leipzig"/>
    <s v="empty"/>
    <x v="0"/>
  </r>
  <r>
    <s v="Lustreisen mit Kindern in den Harz"/>
    <s v="Hauer, Heinrich"/>
    <s v="Kinder- und Jugendbücher; Historische Drucke"/>
    <x v="346"/>
    <x v="1"/>
    <s v="PPN77123578X"/>
    <s v="PPN160015529"/>
    <s v="http://resolver.staatsbibliothek-berlin.de/SBB0001263000040000"/>
    <x v="1"/>
    <x v="81"/>
    <s v="WegehauptDigital"/>
    <s v="Quedlinburg"/>
    <s v="empty"/>
    <x v="0"/>
  </r>
  <r>
    <s v="Das Buch der Natur"/>
    <s v="Hasse, Ernst; Wagner, Hermann"/>
    <s v="Kinder- und Jugendbücher; Historische Drucke"/>
    <x v="33"/>
    <x v="1"/>
    <s v="PPN746056303"/>
    <s v="PPN48440086X"/>
    <s v="http://resolver.staatsbibliothek-berlin.de/SBB0000D21D00030000"/>
    <x v="1"/>
    <x v="94"/>
    <s v="WegehauptDigital"/>
    <s v="Glogau"/>
    <s v="https://content.staatsbibliothek-berlin.de/dc/746056303.ocr.zip"/>
    <x v="1"/>
  </r>
  <r>
    <s v="Lustreisen mit Kindern in den Harz"/>
    <s v="Hauer, Heinrich"/>
    <s v="Kinder- und Jugendbücher; Historische Drucke"/>
    <x v="346"/>
    <x v="1"/>
    <s v="PPN771195893"/>
    <s v="PPN160015480"/>
    <s v="http://resolver.staatsbibliothek-berlin.de/SBB0001263000010000"/>
    <x v="1"/>
    <x v="81"/>
    <s v="WegehauptDigital"/>
    <s v="Quedlinburg"/>
    <s v="empty"/>
    <x v="0"/>
  </r>
  <r>
    <s v="In die Natur!"/>
    <s v="Süs, G.; Wagner, Hermann"/>
    <s v="Kinder- und Jugendbücher"/>
    <x v="337"/>
    <x v="1"/>
    <s v="PPN742088790"/>
    <s v="PPN578791137"/>
    <s v="http://resolver.staatsbibliothek-berlin.de/SBB0000D08600030000"/>
    <x v="1"/>
    <x v="36"/>
    <s v="WegehauptDigital"/>
    <s v="Bielefeld"/>
    <s v="https://content.staatsbibliothek-berlin.de/dc/742088790.ocr.zip"/>
    <x v="1"/>
  </r>
  <r>
    <s v="Schreibers kleiner Atlas der Mineralogie"/>
    <m/>
    <s v="Kinder- und Jugendbücher"/>
    <x v="357"/>
    <x v="1"/>
    <s v="PPN742570010"/>
    <s v="PPN282403159"/>
    <s v="http://resolver.staatsbibliothek-berlin.de/SBB0000D22A00010000"/>
    <x v="1"/>
    <x v="20"/>
    <s v="WegehauptDigital"/>
    <s v="Esslingen [u.a.]"/>
    <s v="https://content.staatsbibliothek-berlin.de/dc/742570010.ocr.zip"/>
    <x v="1"/>
  </r>
  <r>
    <s v="... welcher das Thierreich enthält. Mit 23 Abbildungen auf 19 Tafeln und einem Titelkupfer"/>
    <s v="Hochstetter, Christian Ferdinand; Rebau, Heinrich"/>
    <s v="Kinder- und Jugendbücher; Historische Drucke"/>
    <x v="59"/>
    <x v="1"/>
    <s v="PPN769383483"/>
    <s v="PPN236459430"/>
    <s v="http://resolver.staatsbibliothek-berlin.de/SBB0000F8B600030000"/>
    <x v="1"/>
    <x v="25"/>
    <s v="WegehauptDigital"/>
    <s v="Reutlingen"/>
    <s v="empty"/>
    <x v="0"/>
  </r>
  <r>
    <s v="Merckwürdige Reisen in fremde Welttheile"/>
    <s v="Glatz, Jacob"/>
    <s v="Kinder- und Jugendbücher"/>
    <x v="358"/>
    <x v="1"/>
    <s v="PPN781820944"/>
    <s v="PPN216200822"/>
    <s v="http://resolver.staatsbibliothek-berlin.de/SBB0001566600030000"/>
    <x v="1"/>
    <x v="18"/>
    <s v="WegehauptDigital"/>
    <s v="Fürth"/>
    <s v="empty"/>
    <x v="0"/>
  </r>
  <r>
    <s v="Nouvelle histoire naturelle"/>
    <m/>
    <s v="Kinder- und Jugendbücher; Historische Drucke"/>
    <x v="340"/>
    <x v="1"/>
    <s v="PPN770166008"/>
    <s v="PPN330450697"/>
    <s v="http://resolver.staatsbibliothek-berlin.de/SBB0001034300070000"/>
    <x v="0"/>
    <x v="46"/>
    <s v="WegehauptDigital"/>
    <s v="Paris"/>
    <s v="empty"/>
    <x v="0"/>
  </r>
  <r>
    <s v="Neue Spaziergänge eines Naturforschers"/>
    <s v="Flinzer, Fedor; Marshall, William"/>
    <s v="Kinder- und Jugendbücher"/>
    <x v="350"/>
    <x v="1"/>
    <s v="PPN743857429"/>
    <s v="PPN282259023"/>
    <s v="http://resolver.staatsbibliothek-berlin.de/SBB0000D35800010000"/>
    <x v="1"/>
    <x v="37"/>
    <s v="WegehauptDigital"/>
    <s v="Leipzig"/>
    <s v="https://content.staatsbibliothek-berlin.de/dc/743857429.ocr.zip"/>
    <x v="1"/>
  </r>
  <r>
    <s v="Die nützliche Welt"/>
    <m/>
    <s v="Kinder- und Jugendbücher; Historische Drucke"/>
    <x v="349"/>
    <x v="1"/>
    <s v="PPN769035515"/>
    <s v="PPN76903487X"/>
    <s v="http://resolver.staatsbibliothek-berlin.de/SBB0000F80F00010000"/>
    <x v="1"/>
    <x v="111"/>
    <s v="WegehauptDigital"/>
    <s v="Breslau"/>
    <s v="empty"/>
    <x v="0"/>
  </r>
  <r>
    <s v="Neu-Spanien oder Mexico in historischer, statistischer und Naturhistorischer Hinsicht; Ein interessantes Lesebuch für die Jugend ; Mit ausgemahlten und schwarzen Kupfern"/>
    <s v="Humboldt, Alexander"/>
    <s v="Kinder- und Jugendbücher; Historische Drucke"/>
    <x v="206"/>
    <x v="1"/>
    <s v="PPN771060718"/>
    <s v="PPN24642141X"/>
    <s v="http://resolver.staatsbibliothek-berlin.de/SBB00010AA800030000"/>
    <x v="1"/>
    <x v="43"/>
    <s v="WegehauptDigital"/>
    <s v="Altona; Hamburg"/>
    <s v="empty"/>
    <x v="0"/>
  </r>
  <r>
    <s v="Reise um die Erde gemacht von A. J. von Krusenstern und G. H. von Langsdorff; nebst Golownins Gefangenschaft in Japan; für die Jugend und andere Leser"/>
    <s v="Harnisch, Wilhelm"/>
    <s v="Kinder- und Jugendbücher"/>
    <x v="137"/>
    <x v="1"/>
    <s v="PPN781634156"/>
    <s v="PPN310114020"/>
    <s v="http://resolver.staatsbibliothek-berlin.de/SBB0001562B00040000"/>
    <x v="1"/>
    <x v="79"/>
    <s v="WegehauptDigital"/>
    <s v="Leipzig"/>
    <s v="empty"/>
    <x v="0"/>
  </r>
  <r>
    <s v="Mineralreich"/>
    <s v="Gräfe, Heinrich; Naumann, Johann Friedrich"/>
    <s v="Kinder- und Jugendbücher"/>
    <x v="359"/>
    <x v="1"/>
    <s v="PPN770204333"/>
    <s v="PPN153680628"/>
    <s v="http://resolver.staatsbibliothek-berlin.de/SBB0001039A00030000"/>
    <x v="1"/>
    <x v="113"/>
    <s v="WegehauptDigital"/>
    <s v="Eisleben [u.a.]"/>
    <s v="empty"/>
    <x v="0"/>
  </r>
  <r>
    <s v="... welcher das Pflanzenreich und Mineralreich enthält. Mit 101 Abbildungen auf 11 Tafeln nebst einem Titelkupfer"/>
    <s v="Hochstetter, Ch. F.; Dertinger, Ernst; Gebauer, Christian August"/>
    <s v="Kinder- und Jugendbücher; Historische Drucke"/>
    <x v="59"/>
    <x v="1"/>
    <s v="PPN769122159"/>
    <s v="PPN557899214"/>
    <s v="http://resolver.staatsbibliothek-berlin.de/SBB0000F8B600020000"/>
    <x v="1"/>
    <x v="60"/>
    <s v="WegehauptDigital"/>
    <s v="Reutlingen"/>
    <s v="empty"/>
    <x v="0"/>
  </r>
  <r>
    <s v="Europa's Länder und Völker"/>
    <s v="Selchow, Felix"/>
    <s v="Kinder- und Jugendbücher; Historische Drucke"/>
    <x v="288"/>
    <x v="1"/>
    <s v="PPN770912710"/>
    <s v="PPN242478166"/>
    <s v="http://resolver.staatsbibliothek-berlin.de/SBB000107C100040000"/>
    <x v="1"/>
    <x v="8"/>
    <s v="WegehauptDigital"/>
    <s v="Berlin"/>
    <s v="empty"/>
    <x v="0"/>
  </r>
  <r>
    <s v="Dialogen für Kinder und Zöglinge über die Natur, zur Aufklärung ihres Verstandes und Veredlung ihres Herzens"/>
    <s v="Schulz, Christian"/>
    <s v="Kinder- und Jugendbücher; Historische Drucke"/>
    <x v="248"/>
    <x v="1"/>
    <s v="PPN75171545X"/>
    <s v="PPN574537880"/>
    <s v="http://resolver.staatsbibliothek-berlin.de/SBB0000D86900030000"/>
    <x v="1"/>
    <x v="120"/>
    <s v="WegehauptDigital"/>
    <s v="Leipzig"/>
    <s v="empty"/>
    <x v="0"/>
  </r>
  <r>
    <s v="Naturgeschichte; das Thierreich"/>
    <s v="Funke, C. Ph."/>
    <s v="Kinder- und Jugendbücher"/>
    <x v="333"/>
    <x v="1"/>
    <s v="PPN746812981"/>
    <s v="PPN55759149X"/>
    <s v="http://resolver.staatsbibliothek-berlin.de/SBB0000DBA900010000"/>
    <x v="1"/>
    <x v="102"/>
    <s v="WegehauptDigital"/>
    <s v="Wien"/>
    <s v="empty"/>
    <x v="0"/>
  </r>
  <r>
    <s v="Pennsylvanien, in historischer, statistischer und naturhistorischer Hinsicht; Ein interessantes Lesebuch für die Jugend ; Mit ausgemahlten Kupfern"/>
    <s v="Humboldt, Alexander"/>
    <s v="Kinder- und Jugendbücher; Historische Drucke"/>
    <x v="206"/>
    <x v="1"/>
    <s v="PPN771062885"/>
    <s v="PPN771062516"/>
    <s v="http://resolver.staatsbibliothek-berlin.de/SBB00010AA800050000"/>
    <x v="1"/>
    <x v="43"/>
    <s v="WegehauptDigital"/>
    <s v="Hamburg; Altona"/>
    <s v="empty"/>
    <x v="0"/>
  </r>
  <r>
    <s v="Naturgemälde der ganzen Welt; Abbildungen aus dem Thier- und Pflanzenreich aller Zonen für die Jugend ; 48 colorirte Tafeln nebst einem beschreibenden Text"/>
    <s v="Wagner, Hermann; Votteler, C."/>
    <s v="Kinder- und Jugendbücher"/>
    <x v="45"/>
    <x v="1"/>
    <s v="PPN744047501"/>
    <s v="PPN578793059"/>
    <s v="http://resolver.staatsbibliothek-berlin.de/SBB0000D4B200030000"/>
    <x v="1"/>
    <x v="17"/>
    <s v="WegehauptDigital"/>
    <s v="Eßlingen"/>
    <s v="https://content.staatsbibliothek-berlin.de/dc/744047501.ocr.zip"/>
    <x v="1"/>
  </r>
  <r>
    <s v="Bilderbuch für Kinder"/>
    <s v="Bertuch, Friedrich Justin"/>
    <s v="Kinder- und Jugendbücher; Historische Drucke"/>
    <x v="344"/>
    <x v="1"/>
    <s v="PPN768153115"/>
    <s v="PPN549278621"/>
    <s v="http://resolver.staatsbibliothek-berlin.de/SBB0000EEAF00070000"/>
    <x v="1"/>
    <x v="56"/>
    <s v="WegehauptDigital"/>
    <s v="Weimar"/>
    <s v="empty"/>
    <x v="0"/>
  </r>
  <r>
    <s v="Naturgeschichte der in Deutschland einheimischen Thiere für Kinder"/>
    <s v="Gressler, Friedrich Gustav Ludwig"/>
    <s v="Kinder- und Jugendbücher; Historische Drucke"/>
    <x v="352"/>
    <x v="1"/>
    <s v="PPN756441307"/>
    <s v="PPN558486657"/>
    <s v="http://resolver.staatsbibliothek-berlin.de/SBB0000EA9500010000"/>
    <x v="1"/>
    <x v="52"/>
    <s v="WegehauptDigital"/>
    <s v="Langensalza"/>
    <s v="https://content.staatsbibliothek-berlin.de/dc/756441307.ocr.zip"/>
    <x v="1"/>
  </r>
  <r>
    <s v="Der Papparbeiter, oder Anleitung in Pappe zu arbeiten"/>
    <s v="Blasche, Bernhard Heinrich"/>
    <s v="Kinder- und Jugendbücher"/>
    <x v="348"/>
    <x v="1"/>
    <s v="PPN770512925"/>
    <s v="PPN342424092"/>
    <s v="http://resolver.staatsbibliothek-berlin.de/SBB0000EF6000040000"/>
    <x v="1"/>
    <x v="64"/>
    <s v="WegehauptDigital"/>
    <s v="Schnepfenthal"/>
    <s v="empty"/>
    <x v="0"/>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x v="9"/>
    <x v="0"/>
    <s v="PPN745232752"/>
    <s v="PPN565668250"/>
    <s v="http://resolver.staatsbibliothek-berlin.de/SBB0000D67200000000"/>
    <x v="1"/>
    <x v="5"/>
    <s v="WegehauptDigital"/>
    <s v="Leipzig"/>
    <s v="https://content.staatsbibliothek-berlin.de/dc/745232752.ocr.zip"/>
    <x v="1"/>
  </r>
  <r>
    <s v="Des deutschen Knaben Experimentirbuch; praktische Anleitung zum unterhaltenden und belehrenden Experimentiren auf den Gebieten der Physik und Chemie"/>
    <s v="Emsmann, H.; Dammer, O."/>
    <s v="Kinder- und Jugendbücher"/>
    <x v="3"/>
    <x v="0"/>
    <s v="PPN746141734"/>
    <s v="PPN236462474"/>
    <s v="http://resolver.staatsbibliothek-berlin.de/SBB0000D81200000000"/>
    <x v="1"/>
    <x v="99"/>
    <s v="WegehauptDigital"/>
    <s v="Bielefeld [u.a.]"/>
    <s v="https://content.staatsbibliothek-berlin.de/dc/746141734.ocr.zip"/>
    <x v="1"/>
  </r>
  <r>
    <s v="Stettiner Puppen-Kochbuch"/>
    <s v="Braun, Richard"/>
    <s v="Kinder- und Jugendbücher"/>
    <x v="12"/>
    <x v="0"/>
    <s v="PPN770576176"/>
    <s v="PPN310905974"/>
    <s v="http://resolver.staatsbibliothek-berlin.de/SBB0001057B00000000"/>
    <x v="1"/>
    <x v="58"/>
    <s v="WegehauptDigital"/>
    <s v="Stettin"/>
    <s v="https://content.staatsbibliothek-berlin.de/dc/770576176.ocr.zip"/>
    <x v="1"/>
  </r>
  <r>
    <s v="Wanderungen durch die Sternenwelt; Ein Geschenk für die reifere Jugend ; Mit 12 col. Kupfern"/>
    <s v="Dietrich, Fr."/>
    <s v="Kinder- und Jugendbücher; Historische Drucke"/>
    <x v="360"/>
    <x v="0"/>
    <s v="PPN769377319"/>
    <s v="PPN553686429"/>
    <s v="http://resolver.staatsbibliothek-berlin.de/SBB0000F95900000000"/>
    <x v="1"/>
    <x v="112"/>
    <s v="WegehauptDigital"/>
    <s v="Leipzig; Leipzig"/>
    <s v="https://content.staatsbibliothek-berlin.de/dc/769377319.ocr.zip"/>
    <x v="1"/>
  </r>
  <r>
    <s v="Wanderungen durch das sächsische Erzgebirge; ein belehrrendes und unterhaltendes Lesebuch für Kinder von 8-14 Jahren"/>
    <s v="Gebauer, Carl Eduard"/>
    <s v="Kinder- und Jugendbücher"/>
    <x v="123"/>
    <x v="0"/>
    <s v="PPN771005121"/>
    <s v="PPN557915163"/>
    <s v="http://resolver.staatsbibliothek-berlin.de/SBB00010A5300000000"/>
    <x v="1"/>
    <x v="39"/>
    <s v="WegehauptDigital"/>
    <s v="Dresden"/>
    <s v="https://content.staatsbibliothek-berlin.de/dc/771005121.ocr.zip"/>
    <x v="1"/>
  </r>
  <r>
    <s v="Illustrirtes Spielbuch für Knaben; 1001 unterhaltende und anregende Belustigungen, Spiele und Beschäftigungen für Körper und Geist, im Freien sowie im Zimmer"/>
    <s v="Wagner, Hermann"/>
    <s v="Kinder- und Jugendbücher"/>
    <x v="9"/>
    <x v="0"/>
    <s v="PPN74602598X"/>
    <s v="PPN578811650"/>
    <s v="http://resolver.staatsbibliothek-berlin.de/SBB0000D7C000000000"/>
    <x v="1"/>
    <x v="33"/>
    <s v="WegehauptDigital"/>
    <s v="Leipzig"/>
    <s v="https://content.staatsbibliothek-berlin.de/dc/74602598X.ocr.zip"/>
    <x v="1"/>
  </r>
  <r>
    <s v="Zonen-Bilder; Natur- und Sittengemälde für die reifere Jugend"/>
    <s v="Hoffmann, Franz"/>
    <s v="Kinder- und Jugendbücher"/>
    <x v="361"/>
    <x v="0"/>
    <s v="PPN781610877"/>
    <s v="PPN559632398"/>
    <s v="http://resolver.staatsbibliothek-berlin.de/SBB0001560F00000000"/>
    <x v="1"/>
    <x v="16"/>
    <s v="WegehauptDigital"/>
    <s v="Stuttgart"/>
    <s v="https://content.staatsbibliothek-berlin.de/dc/781610877.ocr.zip"/>
    <x v="1"/>
  </r>
  <r>
    <s v="Illustrierte Naturgeschichte für die Jugend; zur Selbstbelehrung und für den ersten Unterricht"/>
    <s v="Lutz, Karl G.; Berge, Friedrich"/>
    <s v="Kinder- und Jugendbücher; Historische Drucke"/>
    <x v="209"/>
    <x v="0"/>
    <s v="PPN742584038"/>
    <s v="PPN548402760"/>
    <s v="http://resolver.staatsbibliothek-berlin.de/SBB0000D25100000000"/>
    <x v="1"/>
    <x v="153"/>
    <s v="WegehauptDigital"/>
    <s v="Stuttgart [u.a.]"/>
    <s v="https://content.staatsbibliothek-berlin.de/dc/742584038.ocr.zip"/>
    <x v="1"/>
  </r>
  <r>
    <s v="Kurze Reisebeschreibung in die drey Urkantone; ein Geschenk für die schweizerische Schuljugend auf das Jahr 1828"/>
    <s v="Zemp, L.; Egli, Bernard; Rietsch, Nikolaus"/>
    <s v="Kinder- und Jugendbücher"/>
    <x v="362"/>
    <x v="0"/>
    <s v="PPN771005962"/>
    <s v="PPN572272979"/>
    <s v="http://resolver.staatsbibliothek-berlin.de/SBB00010A5500000000"/>
    <x v="1"/>
    <x v="108"/>
    <s v="WegehauptDigital"/>
    <s v="Luzern"/>
    <s v="empty"/>
    <x v="0"/>
  </r>
  <r>
    <s v="Im Reiche der Technik; Geschichten für Arbeiterkinder"/>
    <s v="Bergold, Curt; Woldt, Richard"/>
    <s v="Kinder- und Jugendbücher; Historische Drucke"/>
    <x v="363"/>
    <x v="0"/>
    <s v="PPN75668742X"/>
    <s v="PPN409904473"/>
    <s v="http://resolver.staatsbibliothek-berlin.de/SBB0000EBC000000000"/>
    <x v="1"/>
    <x v="6"/>
    <s v="WegehauptDigital"/>
    <s v="Dresden"/>
    <s v="https://content.staatsbibliothek-berlin.de/dc/75668742X.ocr.zip"/>
    <x v="1"/>
  </r>
  <r>
    <s v="Von Kindern, die Sorgenpfade ziehen; Bilder aus Jammer und Not unsrer Kinderwelt für große und kleine Leute, die Mitleid haben"/>
    <s v="Püschel, Paul"/>
    <s v="Kinder- und Jugendbücher; Historische Drucke"/>
    <x v="15"/>
    <x v="0"/>
    <s v="PPN770852165"/>
    <s v="PPN444860681"/>
    <s v="http://resolver.staatsbibliothek-berlin.de/SBB0001070700000000"/>
    <x v="1"/>
    <x v="37"/>
    <s v="WegehauptDigital"/>
    <s v="Dresden"/>
    <s v="https://content.staatsbibliothek-berlin.de/dc/770852165.ocr.zip"/>
    <x v="1"/>
  </r>
  <r>
    <s v="Naturgeschichte einer Kerze; sechs Vorlesungen für die Jugend"/>
    <s v="Meyer, Richard; Faraday, Michael"/>
    <s v="Kinder- und Jugendbücher"/>
    <x v="364"/>
    <x v="0"/>
    <s v="PPN741220075"/>
    <s v="PPN557068509"/>
    <s v="http://resolver.staatsbibliothek-berlin.de/SBB0000CF5400000000"/>
    <x v="1"/>
    <x v="35"/>
    <s v="WegehauptDigital"/>
    <s v="Berlin"/>
    <s v="https://content.staatsbibliothek-berlin.de/dc/741220075.ocr.zip"/>
    <x v="1"/>
  </r>
  <r>
    <s v="Chemisches Experimentierbuch für Knaben"/>
    <s v="Scheid, Karl"/>
    <s v="Kinder- und Jugendbücher"/>
    <x v="18"/>
    <x v="0"/>
    <s v="PPN741711567"/>
    <s v="PPN448081644"/>
    <s v="http://resolver.staatsbibliothek-berlin.de/SBB0000D05400000000"/>
    <x v="1"/>
    <x v="37"/>
    <s v="WegehauptDigital"/>
    <s v="Leipzig; Berlin"/>
    <s v="https://content.staatsbibliothek-berlin.de/dc/741711567.ocr.zip"/>
    <x v="1"/>
  </r>
  <r>
    <s v="Kinderfreuden"/>
    <m/>
    <s v="Kinder- und Jugendbücher"/>
    <x v="48"/>
    <x v="0"/>
    <s v="PPN770158102"/>
    <s v="PPN431634963"/>
    <s v="http://resolver.staatsbibliothek-berlin.de/SBB0001033A00000000"/>
    <x v="1"/>
    <x v="29"/>
    <s v="WegehauptDigital"/>
    <s v="Nürnberg"/>
    <s v="empty"/>
    <x v="0"/>
  </r>
  <r>
    <s v="Naturgeschichte für Kinder; mit Kupfern"/>
    <s v="Lippold, G. H. C.; Funke, C. Ph."/>
    <s v="Kinder- und Jugendbücher"/>
    <x v="66"/>
    <x v="0"/>
    <s v="PPN769073611"/>
    <s v="PPN557652480"/>
    <s v="http://resolver.staatsbibliothek-berlin.de/SBB0000F83E00000000"/>
    <x v="1"/>
    <x v="73"/>
    <s v="WegehauptDigital"/>
    <s v="Leipzig"/>
    <s v="empty"/>
    <x v="0"/>
  </r>
  <r>
    <s v="Der kleine mechanische Künstler; oder Anweisung zu mancherlei nützlichen und angenehmen kleinen Handarbeiten : Ein Buch für die Jugend in ihren Neben- oder Freistunden"/>
    <s v="Rockstroh, H."/>
    <s v="Kinder- und Jugendbücher; Historische Drucke"/>
    <x v="41"/>
    <x v="0"/>
    <s v="PPN767131835"/>
    <s v="PPN556112792"/>
    <s v="http://resolver.staatsbibliothek-berlin.de/SBB0000F2BA00000000"/>
    <x v="1"/>
    <x v="81"/>
    <s v="WegehauptDigital"/>
    <s v="Leipzig"/>
    <s v="empty"/>
    <x v="0"/>
  </r>
  <r>
    <s v="An der See; geologisch-geographische Betrachungen für mittlere und reife Schüler ; mit 61 Abbildungen im Text"/>
    <s v="Dahms, P."/>
    <s v="Kinder- und Jugendbücher; Historische Drucke"/>
    <x v="18"/>
    <x v="0"/>
    <s v="PPN741302233"/>
    <s v="PPN188763716"/>
    <s v="http://resolver.staatsbibliothek-berlin.de/SBB0000CFB600000000"/>
    <x v="1"/>
    <x v="32"/>
    <s v="WegehauptDigital"/>
    <s v="Leipzig [u.a.]"/>
    <s v="https://content.staatsbibliothek-berlin.de/dc/741302233.ocr.zip"/>
    <x v="1"/>
  </r>
  <r>
    <s v="Naturgeschichte für Kinder; mit Kupfern"/>
    <s v="Lippold, G. H. C.; Funke, C. Ph."/>
    <s v="Kinder- und Jugendbücher"/>
    <x v="66"/>
    <x v="0"/>
    <s v="PPN769071422"/>
    <s v="PPN557652340"/>
    <s v="http://resolver.staatsbibliothek-berlin.de/SBB0000F83B00000000"/>
    <x v="1"/>
    <x v="28"/>
    <s v="WegehauptDigital"/>
    <s v="Leipzig"/>
    <s v="empty"/>
    <x v="0"/>
  </r>
  <r>
    <s v="Kleine Zahllehre in Zahlbildern; Mit zwei Anschaumitteln"/>
    <s v="Zeller, Karl August"/>
    <s v="Kinder- und Jugendbücher; Historische Drucke"/>
    <x v="365"/>
    <x v="0"/>
    <s v="PPN751258466"/>
    <s v="PPN583762670"/>
    <s v="http://resolver.staatsbibliothek-berlin.de/SBB0000E52A00000000"/>
    <x v="1"/>
    <x v="25"/>
    <s v="WegehauptDigital"/>
    <s v="Stuttgart"/>
    <s v="empty"/>
    <x v="0"/>
  </r>
  <r>
    <s v="Tierleben in der Heimat; mit 3 Tafeln und 32 Abbildungen"/>
    <s v="Schröder, W.; Müller, Ad.; Lütke, A.; Brüning, Christian Johann Edmund"/>
    <s v="Kinder- und Jugendbücher; Historische Drucke"/>
    <x v="276"/>
    <x v="0"/>
    <s v="PPN743867688"/>
    <s v="PPN277745195"/>
    <s v="http://resolver.staatsbibliothek-berlin.de/SBB0000D36600000000"/>
    <x v="1"/>
    <x v="19"/>
    <s v="WegehauptDigital"/>
    <s v="Dresden"/>
    <s v="https://content.staatsbibliothek-berlin.de/dc/743867688.ocr.zip"/>
    <x v="1"/>
  </r>
  <r>
    <s v="Vater Conrad's lehrreiche Unterhaltungen mit seinen Enkeln; ein Weihnachts- oder Geburts-Tags-Geschenk für wißbegierige Kinder"/>
    <s v="Becker, Karl"/>
    <s v="Kinder- und Jugendbücher"/>
    <x v="366"/>
    <x v="0"/>
    <s v="PPN770567827"/>
    <s v="PPN444355979"/>
    <s v="http://resolver.staatsbibliothek-berlin.de/SBB0001055F00000000"/>
    <x v="1"/>
    <x v="31"/>
    <s v="WegehauptDigital"/>
    <s v="Breslau"/>
    <s v="empty"/>
    <x v="0"/>
  </r>
  <r>
    <s v="Naturgeschichte für die Jugend"/>
    <s v="Fleischmann, F.; Jerrer, Georg Ludwig"/>
    <s v="Kinder- und Jugendbücher; Historische Drucke"/>
    <x v="48"/>
    <x v="0"/>
    <s v="PPN770160107"/>
    <s v="PPN230040586"/>
    <s v="http://resolver.staatsbibliothek-berlin.de/SBB0001033E00000000"/>
    <x v="1"/>
    <x v="62"/>
    <s v="WegehauptDigital"/>
    <s v="Nürnberg"/>
    <s v="empty"/>
    <x v="0"/>
  </r>
  <r>
    <s v="Das grosse Rätselbuch; zweitausend Original-Rätsel für jung und alt"/>
    <s v="Sutermeister, Otto"/>
    <s v="Kinder- und Jugendbücher"/>
    <x v="367"/>
    <x v="0"/>
    <s v="PPN745600476"/>
    <s v="PPN404247547"/>
    <s v="http://resolver.staatsbibliothek-berlin.de/SBB0000D6FF00000000"/>
    <x v="1"/>
    <x v="92"/>
    <s v="WegehauptDigital"/>
    <s v="Bern"/>
    <s v="https://content.staatsbibliothek-berlin.de/dc/745600476.ocr.zip"/>
    <x v="1"/>
  </r>
  <r>
    <s v="Spiele zur Uebung und Erholung des Körpers und Geistes, für die Jugend, ihre Erzieher und alle Freunde unschuldiger Jugendfreuden"/>
    <s v="Klumpp, Friedrich Wilhelm; Guts-Muths, J. C. F."/>
    <s v="Kinder- und Jugendbücher; Historische Drucke"/>
    <x v="20"/>
    <x v="0"/>
    <s v="PPN766236137"/>
    <s v="PPN248860933"/>
    <s v="http://resolver.staatsbibliothek-berlin.de/SBB0000EE4E00000000"/>
    <x v="1"/>
    <x v="122"/>
    <s v="WegehauptDigital"/>
    <s v="Stuttgart"/>
    <s v="empty"/>
    <x v="0"/>
  </r>
  <r>
    <s v="Wanderungen in Begleitung eines Naturkundigen; eine Naturgeschichte für das Volk, insbesondere für die Jugend ; in Verbindung mit mehreren Forschern ; mit 25 farbigen Tafeln und 233 Textillustrationen"/>
    <s v="Lutz, Karl G."/>
    <s v="Historische Drucke"/>
    <x v="368"/>
    <x v="0"/>
    <s v="PPN742424677"/>
    <s v="PPN566424053"/>
    <s v="http://resolver.staatsbibliothek-berlin.de/SBB0000D14F00000000"/>
    <x v="1"/>
    <x v="100"/>
    <s v="WegehauptDigital"/>
    <s v="Stuttgart"/>
    <s v="https://content.staatsbibliothek-berlin.de/dc/742424677.ocr.zip"/>
    <x v="1"/>
  </r>
  <r>
    <s v="Ein Sack Nüsse; Rätsel für Jung und Alt"/>
    <s v="Goßlar, Stephanie"/>
    <s v="Kinder- und Jugendbücher; Historische Drucke"/>
    <x v="369"/>
    <x v="0"/>
    <s v="PPN769904386"/>
    <s v="PPN434475114"/>
    <s v="http://resolver.staatsbibliothek-berlin.de/SBB0001021A00000000"/>
    <x v="1"/>
    <x v="58"/>
    <s v="WegehauptDigital"/>
    <s v="Berlin"/>
    <s v="https://content.staatsbibliothek-berlin.de/dc/769904386.ocr.zip"/>
    <x v="1"/>
  </r>
  <r>
    <s v="Wie ernährt sich die Pflanze?; Naturbeobachtungen draußen und im Hause"/>
    <s v="Krieger, Otto"/>
    <s v="Kinder- und Jugendbücher; Historische Drucke"/>
    <x v="222"/>
    <x v="0"/>
    <s v="PPN74244239X"/>
    <s v="PPN309470099"/>
    <s v="http://resolver.staatsbibliothek-berlin.de/SBB0000D17700000000"/>
    <x v="1"/>
    <x v="51"/>
    <s v="WegehauptDigital"/>
    <s v="Leipzig"/>
    <s v="https://content.staatsbibliothek-berlin.de/dc/74244239X.ocr.zip"/>
    <x v="1"/>
  </r>
  <r>
    <s v="Gemeinnütziger Unterricht über die Gifte; für Kinder und Unwissende"/>
    <s v="Scholz, Franz Paul"/>
    <s v="Kinder- und Jugendbücher; Historische Drucke"/>
    <x v="370"/>
    <x v="0"/>
    <s v="PPN749937866"/>
    <s v="PPN306237873"/>
    <s v="http://resolver.staatsbibliothek-berlin.de/SBB0000E1B100000000"/>
    <x v="1"/>
    <x v="64"/>
    <s v="WegehauptDigital"/>
    <s v="Breslau"/>
    <s v="empty"/>
    <x v="0"/>
  </r>
  <r>
    <s v="Populäre Naturgeschichte der drei Reiche; mit besonderer Beziehung auf das praktische Leben ; ein belehrendes Handbuch für Erwachsene und für die reifere Jugend"/>
    <s v="Beumer, Philipp Jacob"/>
    <s v="Kinder- und Jugendbücher; Historische Drucke"/>
    <x v="55"/>
    <x v="0"/>
    <s v="PPN743865790"/>
    <s v="PPN293368287"/>
    <s v="http://resolver.staatsbibliothek-berlin.de/SBB0000D36300000000"/>
    <x v="1"/>
    <x v="34"/>
    <s v="WegehauptDigital"/>
    <s v="Wesel"/>
    <s v="https://content.staatsbibliothek-berlin.de/dc/743865790.ocr.zip"/>
    <x v="1"/>
  </r>
  <r>
    <s v="Hamburger Mädchenspiele"/>
    <s v="Dannmeyer, Carl Heinrich"/>
    <s v="Kinder- und Jugendbücher; Historische Drucke"/>
    <x v="281"/>
    <x v="0"/>
    <s v="PPN746242123"/>
    <s v="PPN746242034"/>
    <s v="http://resolver.staatsbibliothek-berlin.de/SBB0000D85D00000000"/>
    <x v="1"/>
    <x v="37"/>
    <s v="WegehauptDigital"/>
    <s v="Hamburg"/>
    <s v="https://content.staatsbibliothek-berlin.de/dc/746242123.ocr.zip"/>
    <x v="1"/>
  </r>
  <r>
    <s v="Naturstudien in der Sommerfrische; Reise-Plaudereien ; ein Buch für die Jugend"/>
    <s v="Schwindrazheim, Oskar; Kraepelin, Karl"/>
    <s v="Kinder- und Jugendbücher"/>
    <x v="18"/>
    <x v="0"/>
    <s v="PPN742561984"/>
    <s v="PPN415192927"/>
    <s v="http://resolver.staatsbibliothek-berlin.de/SBB0000D21800000000"/>
    <x v="1"/>
    <x v="32"/>
    <s v="WegehauptDigital"/>
    <s v="Berlin; Leipzig"/>
    <s v="https://content.staatsbibliothek-berlin.de/dc/742561984.ocr.zip"/>
    <x v="1"/>
  </r>
  <r>
    <s v="Die Thierwelt; Schilderungen aus dem Thierleben aller Zonen für die reifere Jugend ; mit 8 colorirten Bildern"/>
    <m/>
    <s v="Kinder- und Jugendbücher"/>
    <x v="371"/>
    <x v="0"/>
    <s v="PPN74489056X"/>
    <s v="PPN578193949"/>
    <s v="http://resolver.staatsbibliothek-berlin.de/SBB0000D57200000000"/>
    <x v="1"/>
    <x v="17"/>
    <s v="WegehauptDigital"/>
    <s v="Berlin"/>
    <s v="https://content.staatsbibliothek-berlin.de/dc/74489056X.ocr.zip"/>
    <x v="1"/>
  </r>
  <r>
    <s v="Der kleine Rechenmeister in Bildern; zur Unterhaltung und Beschäftigung der Kinder"/>
    <m/>
    <s v="Kinder- und Jugendbücher"/>
    <x v="50"/>
    <x v="0"/>
    <s v="PPN769901565"/>
    <s v="PPN616816413"/>
    <s v="http://resolver.staatsbibliothek-berlin.de/SBB0001021300000000"/>
    <x v="1"/>
    <x v="16"/>
    <s v="WegehauptDigital"/>
    <s v="Stuttgart"/>
    <s v="https://content.staatsbibliothek-berlin.de/dc/769901565.ocr.zip"/>
    <x v="1"/>
  </r>
  <r>
    <s v="Scenes in America; for the amusement and instruction of little Tarry-at-home travellers"/>
    <s v="Taylor, Isaac"/>
    <s v="Kinder- und Jugendbücher"/>
    <x v="372"/>
    <x v="0"/>
    <s v="PPN771039042"/>
    <s v="PPN577840452"/>
    <s v="http://resolver.staatsbibliothek-berlin.de/SBB00010A8900000000"/>
    <x v="3"/>
    <x v="28"/>
    <s v="WegehauptDigital"/>
    <s v="Hartford"/>
    <s v="empty"/>
    <x v="0"/>
  </r>
  <r>
    <s v="Die Schule der Mechanik und Maschinenkunde; zum Selbststudium für Laien und angehende Fachgenossen"/>
    <s v="Kohl, Friedrich; Luckenbacher, Franz"/>
    <s v="Kinder- und Jugendbücher; Historische Drucke"/>
    <x v="9"/>
    <x v="0"/>
    <s v="PPN745866867"/>
    <s v="PPN337976600"/>
    <s v="http://resolver.staatsbibliothek-berlin.de/SBB0000D79400000000"/>
    <x v="1"/>
    <x v="5"/>
    <s v="WegehauptDigital"/>
    <s v="Leipzig"/>
    <s v="https://content.staatsbibliothek-berlin.de/dc/745866867.ocr.zip"/>
    <x v="1"/>
  </r>
  <r>
    <s v="Erheiterungen und Belehrungen aus dem Natur-, Kunst- und Völkerleben; für die reifere Jugend"/>
    <s v="Liebholdt, Christian"/>
    <s v="Kinder- und Jugendbücher"/>
    <x v="373"/>
    <x v="0"/>
    <s v="PPN780594185"/>
    <s v="PPN565769448"/>
    <s v="http://resolver.staatsbibliothek-berlin.de/SBB0001546D00000000"/>
    <x v="1"/>
    <x v="52"/>
    <s v="WegehauptDigital"/>
    <s v="Philadelphia"/>
    <s v="https://content.staatsbibliothek-berlin.de/dc/780594185.ocr.zip"/>
    <x v="1"/>
  </r>
  <r>
    <s v="Ein Sack Nüsse; Rätsel für Jung und Alt"/>
    <s v="Gosslar, Stephanie"/>
    <s v="Kinder- und Jugendbücher"/>
    <x v="369"/>
    <x v="0"/>
    <s v="PPN74572633X"/>
    <s v="PPN07649151X"/>
    <s v="http://resolver.staatsbibliothek-berlin.de/SBB0000D73400000000"/>
    <x v="1"/>
    <x v="37"/>
    <s v="WegehauptDigital"/>
    <s v="Berlin"/>
    <s v="https://content.staatsbibliothek-berlin.de/dc/74572633X.ocr.zip"/>
    <x v="1"/>
  </r>
  <r>
    <s v="Récréations chimiques"/>
    <s v="Castelli, Horace; Castillon, A."/>
    <s v="Kinder- und Jugendbücher"/>
    <x v="7"/>
    <x v="0"/>
    <s v="PPN742061604"/>
    <s v="PPN550984887"/>
    <s v="http://resolver.staatsbibliothek-berlin.de/SBB0000D07400000000"/>
    <x v="0"/>
    <x v="55"/>
    <s v="WegehauptDigital"/>
    <s v="Paris"/>
    <s v="https://content.staatsbibliothek-berlin.de/dc/742061604.ocr.zip"/>
    <x v="1"/>
  </r>
  <r>
    <s v="Joh. Amos Comenii Orbis Sensualium Pictus; Hoc est: Omnium fundamentalium in mundo rerum, &amp; in vita actionum, Pictura et Nomenclatura"/>
    <s v="Comenius, Johannes Amos"/>
    <s v="Kinder- und Jugendbücher"/>
    <x v="266"/>
    <x v="0"/>
    <s v="PPN769905080"/>
    <s v="PPN549897267"/>
    <s v="http://resolver.staatsbibliothek-berlin.de/SBB0001021E00000000"/>
    <x v="1"/>
    <x v="154"/>
    <s v="WegehauptDigital; VD17 digital"/>
    <s v="Noribergae"/>
    <s v="empty"/>
    <x v="0"/>
  </r>
  <r>
    <s v="Teutsches Lese-Buch für die Jugend; Zum Gebrauche des Strasburgischen Gymnasiums"/>
    <m/>
    <s v="Kinder- und Jugendbücher; Historische Drucke"/>
    <x v="374"/>
    <x v="0"/>
    <s v="PPN770200877"/>
    <s v="PPN354686763"/>
    <s v="http://resolver.staatsbibliothek-berlin.de/SBB0001039400000000"/>
    <x v="1"/>
    <x v="18"/>
    <s v="WegehauptDigital"/>
    <s v="Strasburg"/>
    <s v="empty"/>
    <x v="0"/>
  </r>
  <r>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Staudacher, Hans"/>
    <s v="Kinder- und Jugendbücher"/>
    <x v="375"/>
    <x v="0"/>
    <s v="PPN741357461"/>
    <s v="PPN402813766"/>
    <s v="http://resolver.staatsbibliothek-berlin.de/SBB0000CFEF00000000"/>
    <x v="1"/>
    <x v="132"/>
    <s v="WegehauptDigital"/>
    <s v="Bremerhaven"/>
    <s v="https://content.staatsbibliothek-berlin.de/dc/741357461.ocr.zip"/>
    <x v="1"/>
  </r>
  <r>
    <s v="Naturstudien im Hause; Plaudereien in der Dämmerstunde ; ein Buch für die Jugend"/>
    <s v="Schwindrazheim, O.; Kraepelin, Karl"/>
    <s v="Kinder- und Jugendbücher"/>
    <x v="18"/>
    <x v="0"/>
    <s v="PPN742267695"/>
    <s v="PPN383833108"/>
    <s v="http://resolver.staatsbibliothek-berlin.de/SBB0000D0E100000000"/>
    <x v="1"/>
    <x v="124"/>
    <s v="WegehauptDigital"/>
    <s v="Leizig"/>
    <s v="https://content.staatsbibliothek-berlin.de/dc/742267695.ocr.zip"/>
    <x v="1"/>
  </r>
  <r>
    <s v="Mungo Park's Reise in Afrika"/>
    <s v="Schulz, Christian; Park, Mungo"/>
    <s v="Kinder- und Jugendbücher; Historische Drucke"/>
    <x v="376"/>
    <x v="0"/>
    <s v="PPN770906710"/>
    <s v="PPN248883429"/>
    <s v="http://resolver.staatsbibliothek-berlin.de/SBB000107BE00000000"/>
    <x v="1"/>
    <x v="43"/>
    <s v="WegehauptDigital"/>
    <s v="Berlin"/>
    <s v="empty"/>
    <x v="0"/>
  </r>
  <r>
    <s v="Hundert Schnurrpfeifereien; anregende und ohne Vorübung oder umständliche Geräthschaften von Jedermann leicht ausführbare Unterhaltungen für Groß und Klein"/>
    <s v="Tromholt, Sophus; Tit, Tom"/>
    <s v="Kinder- und Jugendbücher"/>
    <x v="377"/>
    <x v="0"/>
    <s v="PPN741222795"/>
    <s v="PPN558430996"/>
    <s v="http://resolver.staatsbibliothek-berlin.de/SBB0000CF5600000000"/>
    <x v="1"/>
    <x v="57"/>
    <s v="WegehauptDigital"/>
    <s v="Dresden [u.a.]"/>
    <s v="https://content.staatsbibliothek-berlin.de/dc/741222795.ocr.zip"/>
    <x v="1"/>
  </r>
  <r>
    <s v="Neue Gesellschaftsspiele und Unterhaltungen, zum Vergnügen und zur Uebung des Scharfsinns für die Jugend"/>
    <s v="Hölder, Luise"/>
    <s v="Kinder- und Jugendbücher"/>
    <x v="378"/>
    <x v="0"/>
    <s v="PPN770574688"/>
    <s v="PPN305308017"/>
    <s v="http://resolver.staatsbibliothek-berlin.de/SBB0001057400000000"/>
    <x v="1"/>
    <x v="81"/>
    <s v="WegehauptDigital"/>
    <s v="Ulm"/>
    <s v="empty"/>
    <x v="0"/>
  </r>
  <r>
    <s v="Das Bewegungsspiel; seine geschichtliche Entwickelung, sein Wert und seine methodische Behandlung, nebst einer Sammlung von über 200 ausgewählten Spielen und 25 Abzählreimen. Auf Grund und im Sinne des Minist.-Reskripts vom 27. Oktober 1882"/>
    <s v="Trapp, Eduard; Pinzke, Hermann"/>
    <s v="Kinder- und Jugendbücher"/>
    <x v="379"/>
    <x v="0"/>
    <s v="PPN74518961X"/>
    <s v="PPN405775946"/>
    <s v="http://resolver.staatsbibliothek-berlin.de/SBB0000D64A00000000"/>
    <x v="1"/>
    <x v="95"/>
    <s v="WegehauptDigital"/>
    <s v="Langensalza"/>
    <s v="https://content.staatsbibliothek-berlin.de/dc/74518961X.ocr.zip"/>
    <x v="1"/>
  </r>
  <r>
    <s v="Wunderbuch für die reifere Jugend; Eine Gallerie der merkwürdigsten und interessantesten Werke der Natur und Kunst in Erzählungen und Bildern ; Zur Belehrung und Unterhaltung"/>
    <s v="Gailer, J. E."/>
    <s v="Kinder- und Jugendbücher; Historische Drucke"/>
    <x v="20"/>
    <x v="0"/>
    <s v="PPN767868803"/>
    <s v="PPN404936709"/>
    <s v="http://resolver.staatsbibliothek-berlin.de/SBB0000F48400000000"/>
    <x v="1"/>
    <x v="128"/>
    <s v="WegehauptDigital"/>
    <s v="Stuttgart"/>
    <s v="empty"/>
    <x v="0"/>
  </r>
  <r>
    <s v="Les phénomènes et les curiosités de la nature"/>
    <s v="Lemaitre, Augustin François; Munerelle, Jean-Baptiste"/>
    <s v="Kinder- und Jugendbücher"/>
    <x v="380"/>
    <x v="0"/>
    <s v="PPN771307942"/>
    <s v="PPN771253540"/>
    <s v="http://resolver.staatsbibliothek-berlin.de/SBB00012D2F00000000"/>
    <x v="0"/>
    <x v="44"/>
    <s v="WegehauptDigital"/>
    <s v="Strasbourg"/>
    <s v="https://content.staatsbibliothek-berlin.de/dc/771307942.ocr.zip"/>
    <x v="1"/>
  </r>
  <r>
    <s v="F. Martin's Naturgeschichte für die Jugend beiderlei Geschlechts; mit dreihundert Abbildungen und zwanzig Holzschnitten"/>
    <s v="Kolb, Christian Friedrich August; Martin, F."/>
    <s v="Kinder- und Jugendbücher; Historische Drucke"/>
    <x v="28"/>
    <x v="0"/>
    <s v="PPN741291576"/>
    <s v="PPN365454346"/>
    <s v="http://resolver.staatsbibliothek-berlin.de/SBB0000CFA100000000"/>
    <x v="1"/>
    <x v="11"/>
    <s v="WegehauptDigital"/>
    <s v="Stuttgart"/>
    <s v="https://content.staatsbibliothek-berlin.de/dc/741291576.ocr.zip"/>
    <x v="1"/>
  </r>
  <r>
    <s v="Häusliche Kunstarbeiten; ein Leitfaden und Nachschlagewerk zur Selbstbeschäftigung in verschiedenen häuslichen Kunstarbeiten mit und ohne Malerei"/>
    <s v="Ortleb, August; Ortleb, Gustav"/>
    <s v="Kinder- und Jugendbücher"/>
    <x v="9"/>
    <x v="0"/>
    <s v="PPN745729193"/>
    <s v="PPN278260462"/>
    <s v="http://resolver.staatsbibliothek-berlin.de/SBB0000D73E00000000"/>
    <x v="1"/>
    <x v="59"/>
    <s v="WegehauptDigital"/>
    <s v="Leipzig"/>
    <s v="https://content.staatsbibliothek-berlin.de/dc/745729193.ocr.zip"/>
    <x v="1"/>
  </r>
  <r>
    <s v="Neuestes Bilderbuch zur Belehrung und Unterhaltung"/>
    <m/>
    <s v="Kinder- und Jugendbücher; Historische Drucke"/>
    <x v="293"/>
    <x v="0"/>
    <s v="PPN767124820"/>
    <s v="PPN549203052"/>
    <s v="http://resolver.staatsbibliothek-berlin.de/SBB0000F2A200000000"/>
    <x v="1"/>
    <x v="48"/>
    <s v="WegehauptDigital"/>
    <s v="Stuttgart"/>
    <s v="empty"/>
    <x v="0"/>
  </r>
  <r>
    <s v="A catechism of natural history; or, the animal kingdom displayed; being a concise, easy, and familiar description of beasts, birds, fishes, and insects : for the use and instruction of youth"/>
    <s v="Pinnock, William"/>
    <s v="Kinder- und Jugendbücher; Historische Drucke"/>
    <x v="381"/>
    <x v="0"/>
    <s v="PPN756734274"/>
    <s v="PPN570982685"/>
    <s v="http://resolver.staatsbibliothek-berlin.de/SBB0000EC1900000000"/>
    <x v="3"/>
    <x v="14"/>
    <s v="WegehauptDigital"/>
    <s v="London"/>
    <s v="empty"/>
    <x v="0"/>
  </r>
  <r>
    <s v="Reise nach Persien"/>
    <s v="Schütz, Friedrich Wilhelm; Kotzebue, Moritz"/>
    <s v="Kinder- und Jugendbücher"/>
    <x v="382"/>
    <x v="0"/>
    <s v="PPN770949835"/>
    <s v="PPN56217706X"/>
    <s v="http://resolver.staatsbibliothek-berlin.de/SBB000109FD00000000"/>
    <x v="1"/>
    <x v="76"/>
    <s v="WegehauptDigital"/>
    <s v="Leipzig"/>
    <s v="empty"/>
    <x v="0"/>
  </r>
  <r>
    <s v="Der Denkfreund; Ein Lehr- und Lesebuch für Volksschulen"/>
    <s v="Schlez, Johann Ferdinand"/>
    <s v="Kinder- und Jugendbücher; Historische Drucke"/>
    <x v="104"/>
    <x v="0"/>
    <s v="PPN768157846"/>
    <s v="PPN245917055"/>
    <s v="http://resolver.staatsbibliothek-berlin.de/SBB0000F57000000000"/>
    <x v="1"/>
    <x v="73"/>
    <s v="WegehauptDigital"/>
    <s v="Gießen"/>
    <s v="empty"/>
    <x v="0"/>
  </r>
  <r>
    <s v="Wie die Pflanze die Erde erobert hat; für die Jugend erzählt"/>
    <s v="Lutz, Frida; Kradolfer, E."/>
    <s v="Kinder- und Jugendbücher"/>
    <x v="383"/>
    <x v="0"/>
    <s v="PPN743680650"/>
    <s v="PPN491776098"/>
    <s v="http://resolver.staatsbibliothek-berlin.de/SBB0000D31E00000000"/>
    <x v="1"/>
    <x v="37"/>
    <s v="WegehauptDigital"/>
    <s v="Leipzig"/>
    <s v="https://content.staatsbibliothek-berlin.de/dc/743680650.ocr.zip"/>
    <x v="1"/>
  </r>
  <r>
    <s v="Mannigfaltigkeiten aus der Völker- und Thierkunde; nebst Beschreibung des Leuchtthurms zu Pharos, der Perlenfischerei und der Gottheiten der alten Aegypter zur angenehmen und nützlichen Unterhaltung der Jugend"/>
    <s v="Campe, Ehregott"/>
    <s v="Kinder- und Jugendbücher; Historische Drucke"/>
    <x v="149"/>
    <x v="0"/>
    <s v="PPN770153062"/>
    <s v="PPN367118521"/>
    <s v="http://resolver.staatsbibliothek-berlin.de/SBB0001033000000000"/>
    <x v="1"/>
    <x v="108"/>
    <s v="WegehauptDigital"/>
    <s v="Berlin"/>
    <s v="empty"/>
    <x v="0"/>
  </r>
  <r>
    <s v="Tableau de la Grèce ancienne et moderne"/>
    <s v="Marlès, J. Lacroix"/>
    <s v="Kinder- und Jugendbücher; Historische Drucke"/>
    <x v="214"/>
    <x v="0"/>
    <s v="PPN771020155"/>
    <s v="PPN566709368"/>
    <s v="http://resolver.staatsbibliothek-berlin.de/SBB00010A6D00000000"/>
    <x v="0"/>
    <x v="122"/>
    <s v="WegehauptDigital"/>
    <s v="Tours"/>
    <s v="empty"/>
    <x v="0"/>
  </r>
  <r>
    <s v="Die Familienunterhaltung oder zwölf hundert erlesene gute Räthsel nebst Auflösung"/>
    <m/>
    <s v="Kinder- und Jugendbücher; Historische Drucke"/>
    <x v="384"/>
    <x v="0"/>
    <s v="PPN770856152"/>
    <s v="PPN557055857"/>
    <s v="http://resolver.staatsbibliothek-berlin.de/SBB0001070D00000000"/>
    <x v="1"/>
    <x v="46"/>
    <s v="WegehauptDigital"/>
    <s v="Altona"/>
    <s v="empty"/>
    <x v="0"/>
  </r>
  <r>
    <s v="Ländliche Spatziergänge in Gesprächen"/>
    <s v="Weisse, Christian Friedrich; Hoppe, ...; Smith, Charlotte Turner"/>
    <s v="Kinder- und Jugendbücher; Historische Drucke"/>
    <x v="341"/>
    <x v="1"/>
    <s v="PPN770919952"/>
    <s v="PPN282367055"/>
    <s v="http://resolver.staatsbibliothek-berlin.de/SBB0001098800010000"/>
    <x v="1"/>
    <x v="84"/>
    <s v="WegehauptDigital"/>
    <s v="Leipzig"/>
    <s v="empty"/>
    <x v="0"/>
  </r>
  <r>
    <s v="Der kleine Nußknacker"/>
    <s v="Lausch, Ernst"/>
    <s v="Kinder- und Jugendbücher"/>
    <x v="385"/>
    <x v="1"/>
    <s v="PPN745826962"/>
    <s v="PPN561943664"/>
    <s v="http://resolver.staatsbibliothek-berlin.de/SBB0000D75700020000"/>
    <x v="1"/>
    <x v="3"/>
    <s v="WegehauptDigital"/>
    <s v="Bremen"/>
    <s v="https://content.staatsbibliothek-berlin.de/dc/745826962.ocr.zip"/>
    <x v="1"/>
  </r>
  <r>
    <s v="J. Staubs Bilderwerk zum Anschauungsunterricht für jüngere Kinder"/>
    <s v="Staub, Johann; Fischer, H."/>
    <s v="Kinder- und Jugendbücher"/>
    <x v="386"/>
    <x v="1"/>
    <s v="PPN769122639"/>
    <s v="PPN28230486X"/>
    <s v="http://resolver.staatsbibliothek-berlin.de/SBB0000D82300040000"/>
    <x v="1"/>
    <x v="94"/>
    <s v="WegehauptDigital"/>
    <s v="Zürich"/>
    <s v="https://content.staatsbibliothek-berlin.de/dc/769122639.ocr.zip"/>
    <x v="1"/>
  </r>
  <r>
    <s v="Elektrizität und Presse"/>
    <s v="Biedenkapp, Georg"/>
    <s v="Kinder- und Jugendbücher; Historische Drucke"/>
    <x v="2"/>
    <x v="1"/>
    <s v="PPN745124577"/>
    <s v="PPN513253068"/>
    <s v="http://resolver.staatsbibliothek-berlin.de/SBB0000D5A900020000"/>
    <x v="1"/>
    <x v="32"/>
    <s v="WegehauptDigital"/>
    <s v="Berlin-Wilmersdorf"/>
    <s v="https://content.staatsbibliothek-berlin.de/dc/745124577.ocr.zip"/>
    <x v="1"/>
  </r>
  <r>
    <s v="Hearne's, Mackenzie's, Lewis und Pike's Entdekkungsreisen im Innern Nordamerika's; nebst einer Beschreibung der Nordwestküste und Neuspaniens ; für die Jugend und andere Leser"/>
    <s v="Harnisch, Wilhelm"/>
    <s v="Kinder- und Jugendbücher"/>
    <x v="137"/>
    <x v="1"/>
    <s v="PPN781632498"/>
    <s v="PPN31011392X"/>
    <s v="http://resolver.staatsbibliothek-berlin.de/SBB0001562B00030000"/>
    <x v="1"/>
    <x v="62"/>
    <s v="WegehauptDigital"/>
    <s v="Leipzig"/>
    <s v="empty"/>
    <x v="0"/>
  </r>
  <r>
    <s v="Häkelschule für Damen"/>
    <s v="Leander, Charlotte"/>
    <s v="Kinder- und Jugendbücher; Historische Drucke"/>
    <x v="387"/>
    <x v="1"/>
    <s v="PPN766739570"/>
    <s v="PPN565410741"/>
    <s v="http://resolver.staatsbibliothek-berlin.de/SBB0000F0DC00010000"/>
    <x v="1"/>
    <x v="122"/>
    <s v="WegehauptDigital"/>
    <s v="Erfurt"/>
    <s v="empty"/>
    <x v="0"/>
  </r>
  <r>
    <s v="Lustreisen mit Kindern in den Harz"/>
    <s v="Hauer, Heinrich"/>
    <s v="Kinder- und Jugendbücher; Historische Drucke"/>
    <x v="346"/>
    <x v="1"/>
    <s v="PPN771235461"/>
    <s v="PPN160015499"/>
    <s v="http://resolver.staatsbibliothek-berlin.de/SBB0001263000030000"/>
    <x v="1"/>
    <x v="81"/>
    <s v="WegehauptDigital"/>
    <s v="Quedlinburg"/>
    <s v="empty"/>
    <x v="0"/>
  </r>
  <r>
    <s v="In die Natur!"/>
    <s v="Wagner, Hermann"/>
    <s v="Kinder- und Jugendbücher"/>
    <x v="337"/>
    <x v="1"/>
    <s v="PPN782000746"/>
    <s v="PPN578790610"/>
    <s v="http://resolver.staatsbibliothek-berlin.de/SBB0000D086000A0000"/>
    <x v="1"/>
    <x v="53"/>
    <s v="WegehauptDigital"/>
    <s v="Bielefeld"/>
    <s v="https://content.staatsbibliothek-berlin.de/dc/782000746.ocr.zip"/>
    <x v="1"/>
  </r>
  <r>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Hederich, Benjamin"/>
    <s v="Kinder- und Jugendbücher; Historische Drucke; VD18 digital"/>
    <x v="256"/>
    <x v="0"/>
    <s v="PPN767921496"/>
    <s v="PPN162859686"/>
    <s v="http://resolver.staatsbibliothek-berlin.de/SBB0000F4FB00000000"/>
    <x v="1"/>
    <x v="87"/>
    <s v="WegehauptDigital; VD18 digital"/>
    <s v="Leipzig"/>
    <s v="empty"/>
    <x v="0"/>
  </r>
  <r>
    <s v="Atlas Portatilis; Oder Compendieuse Vorstellung Der gantzen Welt, in einer kleinen Cosmographie ; Der grünenden Jugend zum Besten in XXX. saubern Land-Charten, mit Einer kurtzen Erläuterung"/>
    <s v="Gregorii, Johann Gottfried"/>
    <s v="Kinder- und Jugendbücher; Historische Drucke; VD18 digital"/>
    <x v="388"/>
    <x v="0"/>
    <s v="PPN770500412"/>
    <s v="PPN136849474"/>
    <s v="http://resolver.staatsbibliothek-berlin.de/SBB000104DE00000000"/>
    <x v="1"/>
    <x v="155"/>
    <s v="WegehauptDigital; VD18 digital"/>
    <s v="Nürnberg"/>
    <s v="empty"/>
    <x v="0"/>
  </r>
  <r>
    <s v="Sammlung electrischer Spielwerke für junge Electriker"/>
    <s v="Seiferheld, Georg Heinrich"/>
    <s v="Kinder- und Jugendbücher; Historische Drucke; VD18 digital"/>
    <x v="257"/>
    <x v="1"/>
    <s v="PPN766719286"/>
    <s v="PPN556545761"/>
    <s v="http://resolver.staatsbibliothek-berlin.de/SBB0000F08A00020000"/>
    <x v="1"/>
    <x v="137"/>
    <s v="WegehauptDigital"/>
    <s v="Altdorf; Nürnberg"/>
    <s v="empty"/>
    <x v="0"/>
  </r>
  <r>
    <s v="Gymnastik für die Jugend; Enthaltend Eine Praktische Anweisung Zu Leibesübungen; Ein Beytrag Zur Nöthigsten Verbesserung Der Körperlichen Erziehung"/>
    <s v="Westermayr, Konrad; Lips, Johann Heinrich; Guts Muths, Johann Christoph Friedrich"/>
    <s v="Kinder- und Jugendbücher; Historische Drucke; VD18 digital"/>
    <x v="389"/>
    <x v="0"/>
    <s v="PPN770156606"/>
    <s v="PPN770155944"/>
    <s v="http://resolver.staatsbibliothek-berlin.de/SBB0001033500000000"/>
    <x v="1"/>
    <x v="115"/>
    <s v="WegehauptDigital; VD18 digital"/>
    <s v="Schnepfenthal"/>
    <s v="empty"/>
    <x v="0"/>
  </r>
  <r>
    <s v="Naturlehre für die Jugend"/>
    <s v="Globig, Hanns Gotthelf von; Ebert, Johann Jacob"/>
    <s v="Kinder- und Jugendbücher; VD18 digital; Historische Drucke"/>
    <x v="145"/>
    <x v="1"/>
    <s v="PPN769093078"/>
    <s v="PPN14307220X"/>
    <s v="http://resolver.staatsbibliothek-berlin.de/SBB0000F86000010000"/>
    <x v="1"/>
    <x v="116"/>
    <s v="WegehauptDigital; VD18 digital"/>
    <s v="Leipzig"/>
    <s v="empty"/>
    <x v="0"/>
  </r>
  <r>
    <s v="Gustav oder der Papagay; Eine Geschichte für Kinder, um sie über den Werth der Dinge zu belehren; Mit Kupfern"/>
    <s v="Schule, Georg Christian; Fischer, Gottlob Eusebius"/>
    <s v="Kinder- und Jugendbücher; VD18 digital; Historische Drucke"/>
    <x v="102"/>
    <x v="0"/>
    <s v="PPN770149839"/>
    <s v="PPN833709747"/>
    <s v="http://resolver.staatsbibliothek-berlin.de/SBB0001032B00000000"/>
    <x v="1"/>
    <x v="119"/>
    <s v="WegehauptDigital; VD18 digital"/>
    <s v="Leipzig"/>
    <s v="empty"/>
    <x v="0"/>
  </r>
  <r>
    <s v="Sammlung electrischer Spielwerke für junge Electriker"/>
    <s v="Seiferheld, Georg Heinrich"/>
    <s v="Kinder- und Jugendbücher; Historische Drucke; VD18 digital"/>
    <x v="257"/>
    <x v="1"/>
    <s v="PPN766692183"/>
    <s v="PPN303023805"/>
    <s v="http://resolver.staatsbibliothek-berlin.de/SBB0000F08A00010000"/>
    <x v="1"/>
    <x v="104"/>
    <s v="WegehauptDigital"/>
    <s v="Nürnberg; Altdorf"/>
    <s v="empty"/>
    <x v="0"/>
  </r>
  <r>
    <s v="Naturlehre für die Jugend"/>
    <s v="Ebert, Johann Jacob"/>
    <s v="Kinder- und Jugendbücher; VD18 digital; Historische Drucke"/>
    <x v="145"/>
    <x v="1"/>
    <s v="PPN769109217"/>
    <s v="PPN224956914"/>
    <s v="http://resolver.staatsbibliothek-berlin.de/SBB0000F86000030000"/>
    <x v="1"/>
    <x v="156"/>
    <s v="WegehauptDigital; VD18 digital"/>
    <s v="Leipzig"/>
    <s v="empty"/>
    <x v="0"/>
  </r>
  <r>
    <s v="Ausführliche Mathematische Geographie; ein Lesebuch für die Jugend ; Mit Kupfern"/>
    <s v="Walch, Albrecht Georg"/>
    <s v="Kinder- und Jugendbücher; VD18 digital; Historische Drucke"/>
    <x v="44"/>
    <x v="0"/>
    <s v="PPN78042882X"/>
    <s v="PPN141113561"/>
    <s v="http://resolver.staatsbibliothek-berlin.de/SBB000153A600000000"/>
    <x v="1"/>
    <x v="157"/>
    <s v="WegehauptDigital; VD18 digital"/>
    <s v="Göttingen"/>
    <s v="empty"/>
    <x v="0"/>
  </r>
  <r>
    <s v="Naturlehre für die Jugend"/>
    <s v="Ebert, Johann Jacob"/>
    <s v="Kinder- und Jugendbücher; VD18 digital; Historische Drucke"/>
    <x v="145"/>
    <x v="1"/>
    <s v="PPN769094759"/>
    <s v="PPN143072218"/>
    <s v="http://resolver.staatsbibliothek-berlin.de/SBB0000F86000020000"/>
    <x v="1"/>
    <x v="158"/>
    <s v="WegehauptDigital; VD18 digital"/>
    <s v="Leipzig"/>
    <s v="empty"/>
    <x v="0"/>
  </r>
  <r>
    <s v="Babioles"/>
    <m/>
    <s v="Historische Drucke; Kinder- und Jugendbücher; VD18 digital"/>
    <x v="12"/>
    <x v="0"/>
    <s v="PPN821967223"/>
    <s v="PPN54671076X"/>
    <s v="http://resolver.staatsbibliothek-berlin.de/SBB0001991800000000"/>
    <x v="0"/>
    <x v="115"/>
    <s v="VD18 digital; WegehauptDigital"/>
    <s v="Leipsig"/>
    <s v="empty"/>
    <x v="0"/>
  </r>
  <r>
    <s v="Bilderbuch für Kinder"/>
    <s v="Bernhard &lt;Sachsen-Weimar-Eisenach, Herzog&gt;; Westermayr, Henriette; Bertuch, Friedrich Justin"/>
    <s v="Historische Drucke; Kinder- und Jugendbücher; VD18 digital"/>
    <x v="344"/>
    <x v="1"/>
    <s v="PPN1022177362"/>
    <s v="PPN143121448"/>
    <s v="http://resolver.staatsbibliothek-berlin.de/SBB0000EEAF000D0000"/>
    <x v="10"/>
    <x v="72"/>
    <s v="VD18 digital; WegehauptDigital"/>
    <s v="Weimar"/>
    <s v="empty"/>
    <x v="0"/>
  </r>
  <r>
    <s v="Bilderbuch für Kinder"/>
    <s v="Bertuch, Carl"/>
    <s v="Historische Drucke; Kinder- und Jugendbücher; VD18 digital"/>
    <x v="390"/>
    <x v="1"/>
    <s v="PPN1022179330"/>
    <s v="PPN143121480"/>
    <s v="http://resolver.staatsbibliothek-berlin.de/SBB0000EEAF000F0000"/>
    <x v="11"/>
    <x v="29"/>
    <s v="VD18 digital; WegehauptDigital"/>
    <s v="Weimar"/>
    <s v="empty"/>
    <x v="0"/>
  </r>
  <r>
    <s v="Bilderbuch für Kinder"/>
    <s v="Caroline Louise &lt;Mecklenburg-Schwerin, Erbprinzessin&gt;; Waitz, Johann Christian Wilhelm; Graff, Carl Anton; Westerwald, C.; Bertuch, Friedrich Justin"/>
    <s v="Historische Drucke; Kinder- und Jugendbücher; VD18 digital"/>
    <x v="344"/>
    <x v="1"/>
    <s v="PPN1022176641"/>
    <s v="PPN538498250"/>
    <s v="http://resolver.staatsbibliothek-berlin.de/SBB0000EEAF000C0000"/>
    <x v="10"/>
    <x v="114"/>
    <s v="VD18 digital; WegehauptDigital"/>
    <s v="Weimar"/>
    <s v="empty"/>
    <x v="0"/>
  </r>
  <r>
    <s v="Bilderbuch für Kinder"/>
    <s v="Froriep, Ludwig Friedrich"/>
    <s v="Historische Drucke; Kinder- und Jugendbücher; VD18 digital"/>
    <x v="390"/>
    <x v="1"/>
    <s v="PPN1022181149"/>
    <s v="PPN172157668"/>
    <s v="http://resolver.staatsbibliothek-berlin.de/SBB0000EEAF00120000"/>
    <x v="10"/>
    <x v="62"/>
    <s v="VD18 digital; WegehauptDigital"/>
    <s v="Weimar"/>
    <s v="empty"/>
    <x v="0"/>
  </r>
  <r>
    <s v="Herrn von Büffons Naturgeschichte der vierfüßigen Thiere"/>
    <s v="Buffon, Georges Louis Leclerc"/>
    <s v="Kinder- und Jugendbücher; Historische Drucke"/>
    <x v="391"/>
    <x v="1"/>
    <s v="PPN756450985"/>
    <s v="PPN211532533"/>
    <s v="http://resolver.staatsbibliothek-berlin.de/SBB0000EAA100010000"/>
    <x v="1"/>
    <x v="27"/>
    <s v="WegehauptDigital"/>
    <s v="Hamburg"/>
    <s v="empty"/>
    <x v="0"/>
  </r>
  <r>
    <s v="Der kleine Nußknacker"/>
    <s v="Lausch, Ernst"/>
    <s v="Kinder- und Jugendbücher"/>
    <x v="385"/>
    <x v="1"/>
    <s v="PPN745825478"/>
    <s v="PPN561943508"/>
    <s v="http://resolver.staatsbibliothek-berlin.de/SBB0000D75700010000"/>
    <x v="1"/>
    <x v="3"/>
    <s v="WegehauptDigital"/>
    <s v="Bremen"/>
    <s v="https://content.staatsbibliothek-berlin.de/dc/745825478.ocr.zip"/>
    <x v="1"/>
  </r>
  <r>
    <s v="Bilderwerk zum Anschauungsunterricht für jüngere Kinder"/>
    <s v="Staub, J.; Fischer, H."/>
    <s v="Kinder- und Jugendbücher"/>
    <x v="345"/>
    <x v="1"/>
    <s v="PPN746175000"/>
    <s v="PPN282304835"/>
    <s v="http://resolver.staatsbibliothek-berlin.de/SBB0000D82300020000"/>
    <x v="1"/>
    <x v="11"/>
    <s v="WegehauptDigital"/>
    <s v="Zürich"/>
    <s v="https://content.staatsbibliothek-berlin.de/dc/746175000.ocr.zip"/>
    <x v="1"/>
  </r>
  <r>
    <s v="Welcher die allgemeine Einleitung und Asien enthält"/>
    <s v="Bauer, Johann Christian August"/>
    <s v="Kinder- und Jugendbücher"/>
    <x v="392"/>
    <x v="1"/>
    <s v="PPN781618711"/>
    <s v="PPN139266623"/>
    <s v="http://resolver.staatsbibliothek-berlin.de/SBB0001561700010000"/>
    <x v="1"/>
    <x v="67"/>
    <s v="WegehauptDigital"/>
    <s v="Berlin"/>
    <s v="empty"/>
    <x v="0"/>
  </r>
  <r>
    <s v="Gewerbkunde oder Gallerie der vorzüglichsten Künste und Handwerke"/>
    <s v="Hehl, Jean"/>
    <s v="Kinder- und Jugendbücher"/>
    <x v="283"/>
    <x v="1"/>
    <s v="PPN76990324X"/>
    <s v="PPN67300161X"/>
    <s v="http://resolver.staatsbibliothek-berlin.de/SBB0001021600010000"/>
    <x v="0"/>
    <x v="46"/>
    <s v="WegehauptDigital"/>
    <s v="Wien"/>
    <s v="empty"/>
    <x v="0"/>
  </r>
  <r>
    <s v="Thierreich"/>
    <s v="Gräfe, Heinrich; Naumann, Johann Friedrich"/>
    <s v="Kinder- und Jugendbücher"/>
    <x v="359"/>
    <x v="1"/>
    <s v="PPN770202640"/>
    <s v="PPN15368058X"/>
    <s v="http://resolver.staatsbibliothek-berlin.de/SBB0001039A00010000"/>
    <x v="1"/>
    <x v="49"/>
    <s v="WegehauptDigital"/>
    <s v="Eisleben [u.a.]"/>
    <s v="empty"/>
    <x v="0"/>
  </r>
  <r>
    <s v="Unterhaltungen für Kinder zur Begründung ihrer Kenntnisse von der Welt, dem Menschen und der Natur"/>
    <s v="Riedel, Karl Traugott; Hold, Ernst"/>
    <s v="Kinder- und Jugendbücher; Historische Drucke"/>
    <x v="268"/>
    <x v="1"/>
    <s v="PPN76722647X"/>
    <s v="PPN410501093"/>
    <s v="http://resolver.staatsbibliothek-berlin.de/SBB0000F32600010000"/>
    <x v="1"/>
    <x v="78"/>
    <s v="WegehauptDigital"/>
    <s v="Leipzig"/>
    <s v="empty"/>
    <x v="0"/>
  </r>
  <r>
    <s v="Der Lehrmeister oder ein allgemeines System der Erziehung worinn die ersten Grundsätze einer feinen Gelehrsamkeit ... vorgetragen werden ..."/>
    <s v="Teubern, Hans Ernst; Dodsley, Robert"/>
    <s v="Kinder- und Jugendbücher; Historische Drucke"/>
    <x v="393"/>
    <x v="1"/>
    <s v="PPN757443001"/>
    <s v="PPN236014579"/>
    <s v="http://resolver.staatsbibliothek-berlin.de/SBB0000ED9C00010000"/>
    <x v="1"/>
    <x v="159"/>
    <s v="WegehauptDigital"/>
    <s v="Leipzig"/>
    <s v="empty"/>
    <x v="0"/>
  </r>
  <r>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m/>
    <s v="Kinder- und Jugendbücher"/>
    <x v="45"/>
    <x v="1"/>
    <s v="PPN743962850"/>
    <s v="PPN548008302"/>
    <s v="http://resolver.staatsbibliothek-berlin.de/SBB0000D4B200010000"/>
    <x v="1"/>
    <x v="10"/>
    <s v="WegehauptDigital"/>
    <s v="Eßlingen"/>
    <s v="https://content.staatsbibliothek-berlin.de/dc/743962850.ocr.zip"/>
    <x v="1"/>
  </r>
  <r>
    <s v="Europa's Länder und Völker"/>
    <s v="Selchow, Felix"/>
    <s v="Kinder- und Jugendbücher; Historische Drucke"/>
    <x v="288"/>
    <x v="1"/>
    <s v="PPN77090940X"/>
    <s v="PPN574868798"/>
    <s v="http://resolver.staatsbibliothek-berlin.de/SBB000107C100010000"/>
    <x v="1"/>
    <x v="25"/>
    <s v="WegehauptDigital"/>
    <s v="Berlin"/>
    <s v="empty"/>
    <x v="0"/>
  </r>
  <r>
    <s v="Bilderbuch für Kinder"/>
    <s v="Bertuch, Friedrich Justin"/>
    <s v="Kinder- und Jugendbücher; Historische Drucke"/>
    <x v="344"/>
    <x v="1"/>
    <s v="PPN768151015"/>
    <s v="PPN549282246"/>
    <s v="http://resolver.staatsbibliothek-berlin.de/SBB0000EEAF00050000"/>
    <x v="1"/>
    <x v="72"/>
    <s v="WegehauptDigital"/>
    <s v="Weimar"/>
    <s v="empty"/>
    <x v="0"/>
  </r>
  <r>
    <s v="Naturgeschichte des Pflanzenreichs für Kinder"/>
    <s v="Gressler, Friedrich Gustav Ludwig"/>
    <s v="Kinder- und Jugendbücher; Historische Drucke"/>
    <x v="352"/>
    <x v="1"/>
    <s v="PPN756442680"/>
    <s v="PPN559798415"/>
    <s v="http://resolver.staatsbibliothek-berlin.de/SBB0000EA9500020000"/>
    <x v="1"/>
    <x v="39"/>
    <s v="WegehauptDigital"/>
    <s v="Langensalza"/>
    <s v="https://content.staatsbibliothek-berlin.de/dc/756442680.ocr.zip"/>
    <x v="1"/>
  </r>
  <r>
    <s v="Kreis der Familien und Gattungen"/>
    <s v="Dufft, J. C."/>
    <s v="Kinder- und Jugendbücher"/>
    <x v="269"/>
    <x v="1"/>
    <s v="PPN770543545"/>
    <s v="PPN282298746"/>
    <s v="http://resolver.staatsbibliothek-berlin.de/SBB0001052800020000"/>
    <x v="1"/>
    <x v="122"/>
    <s v="WegehauptDigital"/>
    <s v="Leipzig"/>
    <s v="empty"/>
    <x v="0"/>
  </r>
  <r>
    <s v="Bilderbuch für Kinder"/>
    <s v="Bertuch, Friedrich Justin"/>
    <s v="Kinder- und Jugendbücher; Historische Drucke"/>
    <x v="344"/>
    <x v="1"/>
    <s v="PPN768154189"/>
    <s v="PPN549281495"/>
    <s v="http://resolver.staatsbibliothek-berlin.de/SBB0000EEAF00090000"/>
    <x v="1"/>
    <x v="119"/>
    <s v="WegehauptDigital"/>
    <s v="Weimar"/>
    <s v="empty"/>
    <x v="0"/>
  </r>
  <r>
    <s v="Amherst's Gesandtschaftsreise nach und durch China, Macartney's Reise von Peking nach der Tartarei, die Reisen eines Kaufmannes durch Hainan und Südchina, und Hall's Reise nach Korea und den Lutschu-Inseln; für die Jugend und andere Leser"/>
    <s v="Harnisch, Wilhelm"/>
    <s v="Kinder- und Jugendbücher"/>
    <x v="137"/>
    <x v="1"/>
    <s v="PPN781635403"/>
    <s v="PPN310114071"/>
    <s v="http://resolver.staatsbibliothek-berlin.de/SBB0001562B00050000"/>
    <x v="1"/>
    <x v="81"/>
    <s v="WegehauptDigital"/>
    <s v="Leipzig"/>
    <s v="empty"/>
    <x v="0"/>
  </r>
  <r>
    <s v="Welcher das Pflanzenreich und Mineralreich enthält; Mit 101 Abbildungen auf 11 Tafeln nebst einem Titelkupfer"/>
    <s v="Hochstetter, Christian Ferdinand; Rebau, Heinrich"/>
    <s v="Kinder- und Jugendbücher; Historische Drucke"/>
    <x v="59"/>
    <x v="1"/>
    <s v="PPN769384293"/>
    <s v="PPN236459538"/>
    <s v="http://resolver.staatsbibliothek-berlin.de/SBB0000F8B600040000"/>
    <x v="1"/>
    <x v="25"/>
    <s v="WegehauptDigital"/>
    <s v="Reutlingen"/>
    <s v="empty"/>
    <x v="0"/>
  </r>
  <r>
    <s v="Von den Weltkörpern"/>
    <s v="Wünsch, Christian Ernst"/>
    <s v="Kinder- und Jugendbücher"/>
    <x v="248"/>
    <x v="1"/>
    <s v="PPN746837461"/>
    <s v="PPN236979868"/>
    <s v="http://resolver.staatsbibliothek-berlin.de/SBB0000DBC600010000"/>
    <x v="1"/>
    <x v="156"/>
    <s v="WegehauptDigital"/>
    <s v="Leipzig"/>
    <s v="empty"/>
    <x v="0"/>
  </r>
  <r>
    <s v="Von dem Menschen"/>
    <s v="Wünsch, Christian Ernst"/>
    <s v="Kinder- und Jugendbücher"/>
    <x v="248"/>
    <x v="1"/>
    <s v="PPN746848455"/>
    <s v="PPN236980238"/>
    <s v="http://resolver.staatsbibliothek-berlin.de/SBB0000DBC600030000"/>
    <x v="1"/>
    <x v="89"/>
    <s v="WegehauptDigital"/>
    <s v="Leipzig"/>
    <s v="empty"/>
    <x v="0"/>
  </r>
  <r>
    <s v="Pflanzenreich"/>
    <s v="Gräfe, Heinrich; Naumann, Johann Friedrich"/>
    <s v="Kinder- und Jugendbücher"/>
    <x v="359"/>
    <x v="1"/>
    <s v="PPN770203361"/>
    <s v="PPN15368061X"/>
    <s v="http://resolver.staatsbibliothek-berlin.de/SBB0001039A00020000"/>
    <x v="1"/>
    <x v="113"/>
    <s v="WegehauptDigital"/>
    <s v="Eisleben [u.a.]"/>
    <s v="empty"/>
    <x v="0"/>
  </r>
  <r>
    <s v="Pferd und Esel, Schwein, Reh und Hirsch, Renthier, Rind- und Rindviehrassen; mit 125 Text-Abb., drei Ton- und einem bunten Titelbilde"/>
    <s v="Pösche, Hermann"/>
    <s v="Kinder- und Jugendbücher; Historische Drucke"/>
    <x v="9"/>
    <x v="1"/>
    <s v="PPN743863518"/>
    <s v="PPN322678749"/>
    <s v="http://resolver.staatsbibliothek-berlin.de/SBB0000D35F00020000"/>
    <x v="1"/>
    <x v="94"/>
    <s v="WegehauptDigital"/>
    <s v="Leipzig"/>
    <s v="https://content.staatsbibliothek-berlin.de/dc/743863518.ocr.zip"/>
    <x v="1"/>
  </r>
  <r>
    <s v="Naturgeschichte; das Gewächsreich"/>
    <s v="Funke, C. Ph."/>
    <s v="Kinder- und Jugendbücher"/>
    <x v="333"/>
    <x v="1"/>
    <s v="PPN746824386"/>
    <s v="PPN74682419X"/>
    <s v="http://resolver.staatsbibliothek-berlin.de/SBB0000DBA900040000"/>
    <x v="1"/>
    <x v="102"/>
    <s v="WegehauptDigital"/>
    <s v="Wien"/>
    <s v="empty"/>
    <x v="0"/>
  </r>
  <r>
    <s v="Technologie, oder Gewinnung, Benutzung und Bearbeitung der Mineralien"/>
    <s v="Funke, C. Ph."/>
    <s v="Kinder- und Jugendbücher"/>
    <x v="333"/>
    <x v="1"/>
    <s v="PPN746827237"/>
    <s v="PPN240610458"/>
    <s v="http://resolver.staatsbibliothek-berlin.de/SBB0000DBA900060000"/>
    <x v="1"/>
    <x v="102"/>
    <s v="WegehauptDigital"/>
    <s v="Wien"/>
    <s v="empty"/>
    <x v="0"/>
  </r>
  <r>
    <s v="Naturgeschichte der merkwürdigsten fremden Thiere"/>
    <s v="Gressler, Friedrich Gustav Ludwig"/>
    <s v="Kinder- und Jugendbücher; Historische Drucke"/>
    <x v="352"/>
    <x v="1"/>
    <s v="PPN756443156"/>
    <s v="PPN558506135"/>
    <s v="http://resolver.staatsbibliothek-berlin.de/SBB0000EA9500030000"/>
    <x v="1"/>
    <x v="39"/>
    <s v="WegehauptDigital"/>
    <s v="Langensalza"/>
    <s v="https://content.staatsbibliothek-berlin.de/dc/756443156.ocr.zip"/>
    <x v="1"/>
  </r>
  <r>
    <s v="Europa's Länder und Völker"/>
    <s v="Selchow, Felix"/>
    <s v="Kinder- und Jugendbücher; Historische Drucke"/>
    <x v="288"/>
    <x v="1"/>
    <s v="PPN770912419"/>
    <s v="PPN242478093"/>
    <s v="http://resolver.staatsbibliothek-berlin.de/SBB000107C100030000"/>
    <x v="1"/>
    <x v="8"/>
    <s v="WegehauptDigital"/>
    <s v="Berlin"/>
    <s v="empty"/>
    <x v="0"/>
  </r>
  <r>
    <s v="Der sichtbaren Welt anderer Theil; mit 150, Figuren erläutert, und durchgehends auf das sorgfältigste verbessert..."/>
    <s v="Comenius, Johannes Amos"/>
    <s v="Kinder- und Jugendbücher"/>
    <x v="347"/>
    <x v="1"/>
    <s v="PPN770370691"/>
    <s v="PPN360570674"/>
    <s v="http://resolver.staatsbibliothek-berlin.de/SBB0001035F00020000"/>
    <x v="1"/>
    <x v="149"/>
    <s v="WegehauptDigital"/>
    <s v="Noribergae"/>
    <s v="empty"/>
    <x v="0"/>
  </r>
  <r>
    <s v="Bilderbuch für Kinder"/>
    <s v="Bertuch, Friedrich Justin; Bertuch, Carl"/>
    <s v="Kinder- und Jugendbücher; Historische Drucke"/>
    <x v="394"/>
    <x v="1"/>
    <s v="PPN766348008"/>
    <s v="PPN265564808"/>
    <s v="http://resolver.staatsbibliothek-berlin.de/SBB0000EEAF00010000"/>
    <x v="0"/>
    <x v="29"/>
    <s v="WegehauptDigital"/>
    <s v="Weimar"/>
    <s v="empty"/>
    <x v="0"/>
  </r>
  <r>
    <s v="Der Schnellzeichner"/>
    <s v="Rösler, Franz"/>
    <s v="Kinder- und Jugendbücher"/>
    <x v="160"/>
    <x v="1"/>
    <s v="PPN745852416"/>
    <s v="PPN572610904"/>
    <s v="http://resolver.staatsbibliothek-berlin.de/SBB0000D77800010000"/>
    <x v="1"/>
    <x v="32"/>
    <s v="WegehauptDigital"/>
    <s v="Leipzig"/>
    <s v="https://content.staatsbibliothek-berlin.de/dc/745852416.ocr.zip"/>
    <x v="1"/>
  </r>
  <r>
    <s v="Alexander von Humbolds Reisen um die Welt und durch das Innere von Südamerika : Interessantes Lehrbuch für die Jugend"/>
    <s v="Schütz, Friedrich Wilhelm; Humboldt, Alexander"/>
    <s v="Kinder- und Jugendbücher; Historische Drucke"/>
    <x v="206"/>
    <x v="1"/>
    <s v="PPN771057709"/>
    <s v="PPN771057040"/>
    <s v="http://resolver.staatsbibliothek-berlin.de/SBB00010AA800010000"/>
    <x v="1"/>
    <x v="43"/>
    <s v="WegehauptDigital"/>
    <s v="Altona; Hamburg"/>
    <s v="empty"/>
    <x v="0"/>
  </r>
  <r>
    <s v="Naturgeschichte; das Mineral-Reich"/>
    <s v="Funke, C. Ph."/>
    <s v="Kinder- und Jugendbücher"/>
    <x v="333"/>
    <x v="1"/>
    <s v="PPN74682582X"/>
    <s v="PPN746825617"/>
    <s v="http://resolver.staatsbibliothek-berlin.de/SBB0000DBA900050000"/>
    <x v="1"/>
    <x v="102"/>
    <s v="WegehauptDigital"/>
    <s v="Wien"/>
    <s v="empty"/>
    <x v="0"/>
  </r>
  <r>
    <s v="Naturgeschichte der in Deutschland einheimischen Thiere für Kinder; mit 12 lithograph. Taf., nebst vielen zwischen den Text gedr. Abb."/>
    <s v="Gressler, F. G. L."/>
    <s v="Kinder- und Jugendbücher"/>
    <x v="395"/>
    <x v="1"/>
    <s v="PPN769111769"/>
    <s v="PPN558488226"/>
    <s v="http://resolver.staatsbibliothek-berlin.de/SBB0000EA9500060000"/>
    <x v="1"/>
    <x v="34"/>
    <s v="WegehauptDigital"/>
    <s v="Langensalza"/>
    <s v="https://content.staatsbibliothek-berlin.de/dc/769111769.ocr.zip"/>
    <x v="1"/>
  </r>
  <r>
    <s v="Die Wunder des Hochgebirges; für die reifere Jugend"/>
    <s v="Draeger, A."/>
    <s v="Kinder- und Jugendbücher"/>
    <x v="271"/>
    <x v="1"/>
    <s v="PPN770919987"/>
    <s v="PPN556052927"/>
    <s v="http://resolver.staatsbibliothek-berlin.de/SBB0001098700010000"/>
    <x v="1"/>
    <x v="61"/>
    <s v="WegehauptDigital"/>
    <s v="Leipzig"/>
    <s v="https://content.staatsbibliothek-berlin.de/dc/770919987.ocr.zip"/>
    <x v="1"/>
  </r>
  <r>
    <s v="Peron's Entdeckungsreise um Neuholland, Flinders Untersuchungen der Ostkünste dieses Landes, Oxley's Forschungsreisen im Innern von Neu-Süd-Wallis, Mariner's Aufenthalt auf den Tonga-Inseln und Nichola's Reise nach und in Neuseeland; für die Jugend und andere Leser"/>
    <s v="Harnisch, Wilhelm"/>
    <s v="Kinder- und Jugendbücher"/>
    <x v="137"/>
    <x v="1"/>
    <s v="PPN781804930"/>
    <s v="PPN310114500"/>
    <s v="http://resolver.staatsbibliothek-berlin.de/SBB0001562B000D0000"/>
    <x v="1"/>
    <x v="28"/>
    <s v="WegehauptDigital"/>
    <s v="Leipzig"/>
    <s v="empty"/>
    <x v="0"/>
  </r>
  <r>
    <s v="L'Encyclopédie enfantine, ou magazin pour les petits enfans"/>
    <s v="LosRios, Angélique"/>
    <s v="Kinder- und Jugendbücher; Historische Drucke"/>
    <x v="335"/>
    <x v="1"/>
    <s v="PPN768261651"/>
    <s v="PPN768260825"/>
    <s v="http://resolver.staatsbibliothek-berlin.de/SBB0000F60800000000"/>
    <x v="0"/>
    <x v="130"/>
    <s v="WegehauptDigital"/>
    <s v="Dresde"/>
    <s v="empty"/>
    <x v="0"/>
  </r>
  <r>
    <s v="Merckwürdige Reisen in fremde Welttheile"/>
    <s v="Glatz, Jacob"/>
    <s v="Kinder- und Jugendbücher"/>
    <x v="358"/>
    <x v="1"/>
    <s v="PPN781820251"/>
    <s v="PPN572963661"/>
    <s v="http://resolver.staatsbibliothek-berlin.de/SBB0001566600020000"/>
    <x v="1"/>
    <x v="18"/>
    <s v="WegehauptDigital"/>
    <s v="Fürth"/>
    <s v="empty"/>
    <x v="0"/>
  </r>
  <r>
    <s v="Naturgeschichte der in Deutschland einheimischen Thiere für Kinder"/>
    <s v="Gressler, Friedrich Gustav Ludwig"/>
    <s v="Kinder- und Jugendbücher; Historische Drucke"/>
    <x v="396"/>
    <x v="1"/>
    <s v="PPN769044972"/>
    <s v="PPN558486347"/>
    <s v="http://resolver.staatsbibliothek-berlin.de/SBB0000EA9500040000"/>
    <x v="1"/>
    <x v="60"/>
    <s v="WegehauptDigital"/>
    <s v="Langensalza"/>
    <s v="empty"/>
    <x v="0"/>
  </r>
  <r>
    <s v="Der Lehrmeister oder ein allgemeines System der Erziehung worinn die ersten Grundsätze einer feinen Gelehrsamkeit ... vorgetragen werden ..."/>
    <s v="Teubern, Hans Ernst; Haymann, ...; Bernigeroth, Johann Martin; Dodsley, Robert"/>
    <s v="Kinder- und Jugendbücher; Historische Drucke"/>
    <x v="393"/>
    <x v="1"/>
    <s v="PPN768617901"/>
    <s v="PPN236014374"/>
    <s v="http://resolver.staatsbibliothek-berlin.de/SBB0000ED9C00020000"/>
    <x v="1"/>
    <x v="69"/>
    <s v="WegehauptDigital"/>
    <s v="Leipzig"/>
    <s v="empty"/>
    <x v="0"/>
  </r>
  <r>
    <s v="Naturgeschichte des Planzen- und Mineralreichs für Kinder; mit 12 lithograph. Taf., nebst vielen in den Text gedr. Abb."/>
    <s v="Gressler, F. G. L."/>
    <s v="Kinder- und Jugendbücher"/>
    <x v="397"/>
    <x v="1"/>
    <s v="PPN769115691"/>
    <s v="PPN558485723"/>
    <s v="http://resolver.staatsbibliothek-berlin.de/SBB0000EA9500080000"/>
    <x v="1"/>
    <x v="36"/>
    <s v="WegehauptDigital"/>
    <s v="Langensalza"/>
    <s v="https://content.staatsbibliothek-berlin.de/dc/769115691.ocr.zip"/>
    <x v="1"/>
  </r>
  <r>
    <s v="Merckwürdige Reisen in fremde Welttheile"/>
    <s v="Glatz, Jacob"/>
    <s v="Kinder- und Jugendbücher"/>
    <x v="358"/>
    <x v="1"/>
    <s v="PPN781821436"/>
    <s v="PPN216200830"/>
    <s v="http://resolver.staatsbibliothek-berlin.de/SBB0001566600040000"/>
    <x v="1"/>
    <x v="27"/>
    <s v="WegehauptDigital"/>
    <s v="Fürth"/>
    <s v="empty"/>
    <x v="0"/>
  </r>
  <r>
    <s v="Das Thierreich; mit 11 fein illuminirten Kupfertafeln"/>
    <s v="Reider, Jakob Ernst von"/>
    <s v="Kinder- und Jugendbücher; Historische Drucke"/>
    <x v="63"/>
    <x v="1"/>
    <s v="PPN770474594"/>
    <s v="PPN497827948"/>
    <s v="http://resolver.staatsbibliothek-berlin.de/SBB000104B700010000"/>
    <x v="1"/>
    <x v="76"/>
    <s v="WegehauptDigital"/>
    <s v="Leipzig; Nürnberg"/>
    <s v="empty"/>
    <x v="0"/>
  </r>
  <r>
    <s v="Geographische Skizzen aus Europa"/>
    <s v="Rösler, Franz"/>
    <s v="Kinder- und Jugendbücher"/>
    <x v="160"/>
    <x v="1"/>
    <s v="PPN746022158"/>
    <s v="PPN572622651"/>
    <s v="http://resolver.staatsbibliothek-berlin.de/SBB0000D77800040000"/>
    <x v="1"/>
    <x v="20"/>
    <s v="WegehauptDigital"/>
    <s v="Leipzig"/>
    <s v="https://content.staatsbibliothek-berlin.de/dc/746022158.ocr.zip"/>
    <x v="1"/>
  </r>
  <r>
    <s v="Contenant ce qui regarde l'homme en société avec dieu"/>
    <s v="Eisen, Ch.; LeBas, Jacques-Philippe; Pluche, Noël Antoine"/>
    <s v="Kinder- und Jugendbücher; Historische Drucke"/>
    <x v="12"/>
    <x v="1"/>
    <s v="PPN756677033"/>
    <s v="PPN578794446"/>
    <s v="http://resolver.staatsbibliothek-berlin.de/SBB0000EBAB00010000"/>
    <x v="0"/>
    <x v="160"/>
    <s v="WegehauptDigital"/>
    <m/>
    <s v="https://content.staatsbibliothek-berlin.de/dc/756677033.ocr.zip"/>
    <x v="1"/>
  </r>
  <r>
    <s v="Alexander von Humbolt Reise in Südamerika und Waller's Kreuzerfahrten in Westindien; für die Jugend und andere Leser"/>
    <s v="Harnisch, Wilhelm"/>
    <s v="Kinder- und Jugendbücher"/>
    <x v="137"/>
    <x v="1"/>
    <s v="PPN781809592"/>
    <s v="PPN310114772"/>
    <s v="http://resolver.staatsbibliothek-berlin.de/SBB0001562B00100000"/>
    <x v="1"/>
    <x v="22"/>
    <s v="WegehauptDigital"/>
    <s v="Leipzig"/>
    <s v="empty"/>
    <x v="0"/>
  </r>
  <r>
    <s v="Ny orbis pictus"/>
    <m/>
    <s v="Kinder- und Jugendbücher; Historische Drucke"/>
    <x v="351"/>
    <x v="1"/>
    <s v="PPN75740569X"/>
    <s v="PPN282389563"/>
    <s v="http://resolver.staatsbibliothek-berlin.de/SBB0000ED7600010000"/>
    <x v="1"/>
    <x v="25"/>
    <s v="WegehauptDigital"/>
    <s v="Helsingfors"/>
    <s v="empty"/>
    <x v="0"/>
  </r>
  <r>
    <s v="... durch Beifügung der Schweiz vermehrter Theil"/>
    <s v="Selchow, Felix"/>
    <s v="Kinder- und Jugendbücher; Historische Drucke"/>
    <x v="288"/>
    <x v="1"/>
    <s v="PPN770913555"/>
    <s v="PPN254158927"/>
    <s v="http://resolver.staatsbibliothek-berlin.de/SBB000107C100050000"/>
    <x v="1"/>
    <x v="42"/>
    <s v="WegehauptDigital"/>
    <s v="Berlin"/>
    <s v="empty"/>
    <x v="0"/>
  </r>
  <r>
    <s v="Fitzclarence's Reise mitten durch Hindostan, Haafners Reise durch Ceilon und längs der Ostküste Hindostans; Elphinstone's Gesandtschaftsreise nach Kabul, nebst Christie's und Pottinger's Kundschaftsreise durch Belochistan und Seisthan; für die Jugend und andere Leser"/>
    <s v="Harnisch, Wilhelm"/>
    <s v="Kinder- und Jugendbücher"/>
    <x v="137"/>
    <x v="1"/>
    <s v="PPN78163752X"/>
    <s v="PPN310114179"/>
    <s v="http://resolver.staatsbibliothek-berlin.de/SBB0001562B00070000"/>
    <x v="1"/>
    <x v="88"/>
    <s v="WegehauptDigital"/>
    <s v="Leipzig"/>
    <s v="empty"/>
    <x v="0"/>
  </r>
  <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Harnisch, Wilhelm"/>
    <s v="Kinder- und Jugendbücher"/>
    <x v="137"/>
    <x v="1"/>
    <s v="PPN781806976"/>
    <s v="PPN310114624"/>
    <s v="http://resolver.staatsbibliothek-berlin.de/SBB0001562B000F0000"/>
    <x v="1"/>
    <x v="74"/>
    <s v="WegehauptDigital"/>
    <s v="Leipzig"/>
    <s v="empty"/>
    <x v="0"/>
  </r>
  <r>
    <s v="Merckwürdige Reisen in fremde Welttheile"/>
    <s v="Glatz, Jacob"/>
    <s v="Kinder- und Jugendbücher"/>
    <x v="398"/>
    <x v="1"/>
    <s v="PPN781819636"/>
    <s v="PPN572963513"/>
    <s v="http://resolver.staatsbibliothek-berlin.de/SBB0001566600010000"/>
    <x v="1"/>
    <x v="12"/>
    <s v="WegehauptDigital"/>
    <s v="Fürth"/>
    <s v="empty"/>
    <x v="0"/>
  </r>
  <r>
    <s v="Les Études convenables aux demoiselles"/>
    <m/>
    <s v="Kinder- und Jugendbücher; Historische Drucke"/>
    <x v="399"/>
    <x v="1"/>
    <s v="PPN757647952"/>
    <s v="PPN556633520"/>
    <s v="http://resolver.staatsbibliothek-berlin.de/SBB0000EDCA00010000"/>
    <x v="0"/>
    <x v="140"/>
    <s v="WegehauptDigital"/>
    <s v="Paris"/>
    <s v="empty"/>
    <x v="0"/>
  </r>
  <r>
    <s v="Dialogen für Kinder und Zöglinge über die Natur, zur Aufklärung ihres Verstandes und Veredlung ihres Herzens"/>
    <s v="Schulz, Christian"/>
    <s v="Kinder- und Jugendbücher; Historische Drucke"/>
    <x v="248"/>
    <x v="1"/>
    <s v="PPN746276206"/>
    <s v="PPN574537872"/>
    <s v="http://resolver.staatsbibliothek-berlin.de/SBB0000D86900020000"/>
    <x v="1"/>
    <x v="115"/>
    <s v="WegehauptDigital"/>
    <s v="Leipzig"/>
    <s v="empty"/>
    <x v="0"/>
  </r>
  <r>
    <s v="Reisen der Zöglinge zu Schnepfenthal"/>
    <s v="Salzmann, Christian Gotthilf"/>
    <s v="Kinder- und Jugendbücher; Historische Drucke"/>
    <x v="400"/>
    <x v="1"/>
    <s v="PPN77128831X"/>
    <s v="PPN236958879"/>
    <s v="http://resolver.staatsbibliothek-berlin.de/SBB00012D2700010000"/>
    <x v="1"/>
    <x v="105"/>
    <s v="WegehauptDigital"/>
    <s v="Schnepfenthal"/>
    <s v="empty"/>
    <x v="0"/>
  </r>
  <r>
    <s v="Naturgeschichte; das Gewächsreich"/>
    <s v="Funke, C. Ph."/>
    <s v="Kinder- und Jugendbücher"/>
    <x v="333"/>
    <x v="1"/>
    <s v="PPN746819323"/>
    <s v="PPN557591597"/>
    <s v="http://resolver.staatsbibliothek-berlin.de/SBB0000DBA900030000"/>
    <x v="1"/>
    <x v="102"/>
    <s v="WegehauptDigital"/>
    <s v="Wien"/>
    <s v="empty"/>
    <x v="0"/>
  </r>
  <r>
    <s v="Bilderbuch für Kinder"/>
    <s v="Froriep, Ludwig Friedrich; Metzeroth, G. Ph."/>
    <s v="Historische Drucke; Kinder- und Jugendbücher; VD18 digital"/>
    <x v="390"/>
    <x v="1"/>
    <s v="PPN1022182412"/>
    <s v="PPN17215779X"/>
    <s v="http://resolver.staatsbibliothek-berlin.de/SBB0000EEAF00140000"/>
    <x v="10"/>
    <x v="28"/>
    <s v="VD18 digital; WegehauptDigital"/>
    <s v="Weimar"/>
    <s v="empty"/>
    <x v="0"/>
  </r>
  <r>
    <s v="Bilderbuch für Kinder"/>
    <s v="Karl Friedrich &lt;Sachsen-Weimar-Eisenach, Großherzog&gt;; Bertuch, Friedrich Justin"/>
    <s v="Historische Drucke; Kinder- und Jugendbücher; VD18 digital"/>
    <x v="401"/>
    <x v="1"/>
    <s v="PPN1022174185"/>
    <s v="PPN549487212"/>
    <s v="http://resolver.staatsbibliothek-berlin.de/SBB0000EEAF000A0000"/>
    <x v="1"/>
    <x v="118"/>
    <s v="VD18 digital; WegehauptDigital"/>
    <s v="Weimar; Gotha; [Gotha]"/>
    <s v="empty"/>
    <x v="0"/>
  </r>
  <r>
    <s v="Bilderbuch für Kinder"/>
    <s v="Froriep, Ludwig Friedrich"/>
    <s v="Historische Drucke; Kinder- und Jugendbücher; VD18 digital"/>
    <x v="390"/>
    <x v="1"/>
    <s v="PPN1022181858"/>
    <s v="PPN172157722"/>
    <s v="http://resolver.staatsbibliothek-berlin.de/SBB0000EEAF00130000"/>
    <x v="10"/>
    <x v="81"/>
    <s v="VD18 digital; WegehauptDigital"/>
    <s v="Weimar"/>
    <s v="empty"/>
    <x v="0"/>
  </r>
  <r>
    <s v="Bilderbuch für Kinder"/>
    <s v="Hössel, Johann Baptist; Kaiser, Friedrich; Bertuch, Friedrich Justin"/>
    <s v="Historische Drucke; Kinder- und Jugendbücher; VD18 digital"/>
    <x v="344"/>
    <x v="1"/>
    <s v="PPN1022178725"/>
    <s v="PPN143121456"/>
    <s v="http://resolver.staatsbibliothek-berlin.de/SBB0000EEAF000E0000"/>
    <x v="11"/>
    <x v="12"/>
    <s v="VD18 digital; WegehauptDigital"/>
    <s v="Weimar"/>
    <s v="empty"/>
    <x v="0"/>
  </r>
  <r>
    <s v="Bilderbuch für Kinder"/>
    <s v="Caroline Louise &lt;Mecklenburg-Schwerin, Erbprinzessin&gt;; Bertuch, Friedrich Justin"/>
    <s v="Historische Drucke; Kinder- und Jugendbücher; VD18 digital"/>
    <x v="344"/>
    <x v="1"/>
    <s v="PPN1022176099"/>
    <s v="PPN14312143X"/>
    <s v="http://resolver.staatsbibliothek-berlin.de/SBB0000EEAF000B0000"/>
    <x v="10"/>
    <x v="119"/>
    <s v="VD18 digital; WegehauptDigital"/>
    <s v="Weimar"/>
    <s v="empty"/>
    <x v="0"/>
  </r>
  <r>
    <s v="Bilderbuch für Kinder"/>
    <s v="Bertuch, Carl"/>
    <s v="Historische Drucke; Kinder- und Jugendbücher; VD18 digital"/>
    <x v="390"/>
    <x v="1"/>
    <s v="PPN1022180045"/>
    <s v="PPN143121499"/>
    <s v="http://resolver.staatsbibliothek-berlin.de/SBB0000EEAF00100000"/>
    <x v="10"/>
    <x v="101"/>
    <s v="VD18 digital; WegehauptDigital"/>
    <s v="Weimar"/>
    <s v="empty"/>
    <x v="0"/>
  </r>
  <r>
    <s v="Bilderbuch für Kinder"/>
    <s v="Froriep, Ludwig Friedrich; Götz, Theodor"/>
    <s v="Historische Drucke; Kinder- und Jugendbücher; VD18 digital"/>
    <x v="390"/>
    <x v="1"/>
    <s v="PPN1022180509"/>
    <s v="PPN172157560"/>
    <s v="http://resolver.staatsbibliothek-berlin.de/SBB0000EEAF00110000"/>
    <x v="10"/>
    <x v="0"/>
    <s v="VD18 digital; WegehauptDigital"/>
    <s v="Weimar"/>
    <s v="empty"/>
    <x v="0"/>
  </r>
  <r>
    <s v="Mit 15 Kupfertafeln und 1 Karte"/>
    <s v="Rumpf, Johann Daniel Friedrich; Bartholdy, Georg Wilhelm"/>
    <s v="Kinder- und Jugendbücher; VD18 digital; Historische Drucke"/>
    <x v="5"/>
    <x v="1"/>
    <s v="PPN780331745"/>
    <s v="PPN369361733"/>
    <s v="http://resolver.staatsbibliothek-berlin.de/SBB0001537200040000"/>
    <x v="1"/>
    <x v="27"/>
    <s v="WegehauptDigital; VD18 digital"/>
    <s v="Berlin"/>
    <s v="empty"/>
    <x v="0"/>
  </r>
  <r>
    <s v="Vaillants zweite Reise ins Innere von Afrika; aus dem Französischen von neuem frei übersetzt und abgekürzt ; [Theil 1]"/>
    <s v="Le Vaillant, François"/>
    <s v="Kinder- und Jugendbücher; Historische Drucke; VD18 digital"/>
    <x v="195"/>
    <x v="1"/>
    <s v="PPN780591976"/>
    <s v="PPN342921630"/>
    <s v="http://resolver.staatsbibliothek-berlin.de/SBB0001546000050000"/>
    <x v="1"/>
    <x v="105"/>
    <s v="WegehauptDigital; VD18 digital"/>
    <s v="Braunschweig"/>
    <s v="empty"/>
    <x v="0"/>
  </r>
  <r>
    <s v="Reise des Grafen von Benjowsky; aus dem Englischen von neuem frei übersetzt und abgekürzt"/>
    <s v="Benyowszky, Móric Agost Aladár"/>
    <s v="Kinder- und Jugendbücher; Historische Drucke; VD18 digital"/>
    <x v="195"/>
    <x v="1"/>
    <s v="PPN780589653"/>
    <s v="PPN617021333"/>
    <s v="http://resolver.staatsbibliothek-berlin.de/SBB0001546000010000"/>
    <x v="1"/>
    <x v="120"/>
    <s v="WegehauptDigital; VD18 digital"/>
    <s v="Braunschweig"/>
    <s v="https://content.staatsbibliothek-berlin.de/dc/780589653.ocr.zip"/>
    <x v="1"/>
  </r>
  <r>
    <s v="Neue Reise in die vereinten Staaten von Nordamerika, gemacht im Jahr 1788 von dem französischen Bürger J. P. Brissot (Warwille)"/>
    <s v="Brissot de Warville, Jacques Pierre"/>
    <s v="Kinder- und Jugendbücher; Historische Drucke; VD18 digital"/>
    <x v="402"/>
    <x v="1"/>
    <s v="PPN780590937"/>
    <s v="PPN235340650"/>
    <s v="http://resolver.staatsbibliothek-berlin.de/SBB0001546000030000"/>
    <x v="1"/>
    <x v="114"/>
    <s v="WegehauptDigital; VD18 digital"/>
    <s v="Braunschweig; Braunschweig"/>
    <s v="empty"/>
    <x v="0"/>
  </r>
  <r>
    <s v="Mit zwanzig Kupfertafeln"/>
    <s v="Rumpf, Johann Daniel Friedrich; Bartholdy, Georg Wilhelm"/>
    <s v="Kinder- und Jugendbücher; VD18 digital; Historische Drucke"/>
    <x v="5"/>
    <x v="1"/>
    <s v="PPN780330404"/>
    <s v="PPN369361709"/>
    <s v="http://resolver.staatsbibliothek-berlin.de/SBB0001537200020000"/>
    <x v="1"/>
    <x v="12"/>
    <s v="WegehauptDigital; VD18 digital"/>
    <s v="Berlin"/>
    <s v="empty"/>
    <x v="0"/>
  </r>
  <r>
    <s v="Lehr-Buch darin ein kurzgefaßter Unterricht aus verschiedenen philosophischen und mathematischen Wissenschaften, der Historie und Geographie gegeben wird"/>
    <s v="Reccard, Gotthilf Christian"/>
    <s v="Kinder- und Jugendbücher; Historische Drucke; VD18 digital"/>
    <x v="403"/>
    <x v="1"/>
    <s v="PPN768985315"/>
    <s v="PPN768215501"/>
    <s v="http://resolver.staatsbibliothek-berlin.de/SBB0000F5B100020000"/>
    <x v="1"/>
    <x v="157"/>
    <s v="WegehauptDigital; VD18 digital"/>
    <s v="Berlin"/>
    <s v="empty"/>
    <x v="0"/>
  </r>
  <r>
    <s v="Mit vier Karten und zwölf Kupfertafeln"/>
    <s v="Rumpf, Johann Daniel Friedrich; Bartholdy, Georg Wilhelm"/>
    <s v="Kinder- und Jugendbücher; VD18 digital; Historische Drucke"/>
    <x v="5"/>
    <x v="1"/>
    <s v="PPN780327004"/>
    <s v="PPN369361601"/>
    <s v="http://resolver.staatsbibliothek-berlin.de/SBB0001537D00000000"/>
    <x v="1"/>
    <x v="72"/>
    <s v="WegehauptDigital; VD18 digital"/>
    <s v="Berlin"/>
    <s v="empty"/>
    <x v="0"/>
  </r>
  <r>
    <s v="Mit 20 Kupfertafeln"/>
    <s v="Rumpf, Johann Daniel Friedrich; Bartholdy, Georg Wilhelm"/>
    <s v="Kinder- und Jugendbücher; Historische Drucke; VD18 digital"/>
    <x v="5"/>
    <x v="1"/>
    <s v="PPN780412397"/>
    <s v="PPN387303650"/>
    <s v="http://resolver.staatsbibliothek-berlin.de/SBB0001537200050000"/>
    <x v="1"/>
    <x v="102"/>
    <s v="WegehauptDigital; VD18 digital"/>
    <s v="Berlin"/>
    <s v="empty"/>
    <x v="0"/>
  </r>
  <r>
    <s v="Neue Reise in die vereinten Staaten von Nordamerika, gemacht im Jahr 1788 von dem französischen Bürger J. P. Brissot (Warwille)"/>
    <s v="Brissot de Warville, Jacques Pierre"/>
    <s v="Kinder- und Jugendbücher; Historische Drucke; VD18 digital"/>
    <x v="195"/>
    <x v="1"/>
    <s v="PPN780591399"/>
    <s v="PPN252069676"/>
    <s v="http://resolver.staatsbibliothek-berlin.de/SBB0001546000040000"/>
    <x v="1"/>
    <x v="127"/>
    <s v="WegehauptDigital; V18 digital"/>
    <s v="Braunschweig"/>
    <s v="empty"/>
    <x v="0"/>
  </r>
  <r>
    <s v="Reise des Grafen von Benjowsky; aus dem Englischen von neuem frei übersetzt und abgekürzt"/>
    <s v="Benyowszky, Móric Agost Aladár"/>
    <s v="Kinder- und Jugendbücher; Historische Drucke; VD18 digital"/>
    <x v="402"/>
    <x v="1"/>
    <s v="PPN780590341"/>
    <s v="PPN147533007"/>
    <s v="http://resolver.staatsbibliothek-berlin.de/SBB0001546000020000"/>
    <x v="1"/>
    <x v="119"/>
    <s v="WegehauptDigital; VD18 digital"/>
    <s v="Braunschweig; Braunschweig"/>
    <s v="empty"/>
    <x v="0"/>
  </r>
  <r>
    <s v="Hinter- und Vorder-Indien; Mit 16 Kupfertaf."/>
    <s v="Rumpf, Johann Daniel Friedrich; Bartholdy, Georg Wilhelm"/>
    <s v="Kinder- und Jugendbücher; VD18 digital; Historische Drucke"/>
    <x v="5"/>
    <x v="1"/>
    <s v="PPN78032918X"/>
    <s v="PPN369361679"/>
    <s v="http://resolver.staatsbibliothek-berlin.de/SBB0001537200010000"/>
    <x v="1"/>
    <x v="84"/>
    <s v="WegehauptDigital; VD18 digital"/>
    <s v="Berlin"/>
    <s v="empty"/>
    <x v="0"/>
  </r>
  <r>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Büsching, Anton Friedrich"/>
    <s v="Historische Drucke; Kinder- und Jugendbücher; VD18 digital"/>
    <x v="404"/>
    <x v="1"/>
    <s v="PPN825816718"/>
    <s v="PPN550383255"/>
    <s v="http://resolver.staatsbibliothek-berlin.de/SBB00019CED00010000"/>
    <x v="1"/>
    <x v="149"/>
    <s v="VD18 digital; WegehauptDigital"/>
    <s v="Zürich"/>
    <s v="empty"/>
    <x v="0"/>
  </r>
  <r>
    <s v="Der aufrichtige Kalendermann; Ein gar kurioses und nützliches Buch ; Für die Jugend und den gemeinen Bürger und Bauersmann"/>
    <s v="Steinbeck, Christoph Gottlieb"/>
    <s v="Historische Drucke; Kinder- und Jugendbücher; VD18 digital"/>
    <x v="137"/>
    <x v="1"/>
    <s v="PPN823961540"/>
    <s v="PPN577088866"/>
    <s v="http://resolver.staatsbibliothek-berlin.de/SBB00019AEE00010000"/>
    <x v="1"/>
    <x v="120"/>
    <s v="VD18 digital; WegehauptDigital"/>
    <s v="Leipzig"/>
    <s v="empty"/>
    <x v="0"/>
  </r>
  <r>
    <s v="Interessante Schilderungen der merkwürdigsten Säugthiere; Ein neues Spiel- und Lesebuch als ein Geschenk zu angenehmer Selbstbeschäftigung für wißbegierige Kinder von einem Kinderfreunde ; Mit Kupfern und Karten"/>
    <m/>
    <s v="Historische Drucke; Kinder- und Jugendbücher; Naturwissenschaften / Mathematik; VD18 digital"/>
    <x v="405"/>
    <x v="0"/>
    <s v="PPN805607706"/>
    <s v="PPN57390068X"/>
    <s v="http://resolver.staatsbibliothek-berlin.de/SBB00017AA500000000"/>
    <x v="1"/>
    <x v="127"/>
    <s v="VD18 digital; WegehauptDigital"/>
    <s v="Leipzig"/>
    <s v="empty"/>
    <x v="0"/>
  </r>
  <r>
    <s v="Allgemeines Lesebuch für den Bürger und Landmann; vornehmlich zum Gebrauch in Stadt- und Landschulen"/>
    <s v="Seiler, Georg Friedrich"/>
    <s v="Historische Drucke; Kinder- und Jugendbücher; Naturwissenschaften / Mathematik; Pädagogik; VD18 digital"/>
    <x v="406"/>
    <x v="0"/>
    <s v="PPN801003954"/>
    <s v="PPN366075985"/>
    <s v="http://resolver.staatsbibliothek-berlin.de/SBB000177D800000000"/>
    <x v="1"/>
    <x v="114"/>
    <s v="VD18 digital; WegehauptDigital"/>
    <s v="Erlangen"/>
    <s v="empty"/>
    <x v="0"/>
  </r>
  <r>
    <s v="Lalotte und Fanfan, oder die Begebenheiten zweier auf eine wüste Insel ausgesetzten Kinder"/>
    <s v="Schmidt, Friedrich; Ducray-Duminil, François Guillaume"/>
    <s v="Historische Drucke; Kinder- und Jugendbücher; VD18 digital"/>
    <x v="407"/>
    <x v="1"/>
    <s v="PPN1013751302"/>
    <s v="PPN510176151"/>
    <s v="http://resolver.staatsbibliothek-berlin.de/SBB00021D2C00020000"/>
    <x v="1"/>
    <x v="140"/>
    <s v="VD18 digital; WegehauptDigital"/>
    <s v="Liegnitz; Leipzig"/>
    <s v="empty"/>
    <x v="0"/>
  </r>
  <r>
    <s v="L'Encyclopédie enfantine, ou magazin pour les petits enfans"/>
    <s v="LosRios, Angélique"/>
    <s v="Kinder- und Jugendbücher; Historische Drucke; VD18 digital"/>
    <x v="335"/>
    <x v="0"/>
    <s v="PPN766281582"/>
    <s v="PPN157151549"/>
    <s v="http://resolver.staatsbibliothek-berlin.de/SBB00021E3200010000"/>
    <x v="0"/>
    <x v="161"/>
    <s v="WegehauptDigital; VD18 digital"/>
    <s v="Dresde"/>
    <s v="empty"/>
    <x v="0"/>
  </r>
  <r>
    <s v="Der aufrichtige Kalendermann; Ein gar kurioses und nützliches Buch ; Für die Jugend und den gemeinen Bürger und Bauersmann ; (Jn drei Theilen.)"/>
    <s v="Steinbeck, Christoph Gottlieb"/>
    <s v="Historische Drucke; Kinder- und Jugendbücher"/>
    <x v="137"/>
    <x v="1"/>
    <s v="PPN823935612"/>
    <s v="PPN330038761"/>
    <s v="http://resolver.staatsbibliothek-berlin.de/SBB00019AE700010000"/>
    <x v="1"/>
    <x v="46"/>
    <s v="WegehauptDigital"/>
    <s v="Leipzig"/>
    <s v="empty"/>
    <x v="0"/>
  </r>
  <r>
    <s v="Lalotte und Fanfan, oder die Begebenheiten zweier auf eine wüste Insel ausgesetzten Kinder"/>
    <s v="Schmidt, Friedrich; Endner, Gustav Georg; Ducray-Duminil, François Guillaume"/>
    <s v="Historische Drucke; Kinder- und Jugendbücher; VD18 digital"/>
    <x v="407"/>
    <x v="1"/>
    <s v="PPN1013751108"/>
    <s v="PPN510043232"/>
    <s v="http://resolver.staatsbibliothek-berlin.de/SBB00021D2C00010000"/>
    <x v="1"/>
    <x v="140"/>
    <s v="VD18 digital; WegehauptDigital"/>
    <s v="Liegnitz; Leipzig"/>
    <s v="empty"/>
    <x v="0"/>
  </r>
  <r>
    <s v="Beim Onkel Doktor auf dem Lande; ein Buch für Eltern"/>
    <s v="Burgerstein, Leo; Oker-Blom, Max"/>
    <s v="Kinder- und Jugendbücher; Historische Drucke"/>
    <x v="132"/>
    <x v="0"/>
    <s v="PPN742553841"/>
    <s v="PPN306693933"/>
    <s v="http://resolver.staatsbibliothek-berlin.de/SBB0000D20400000000"/>
    <x v="1"/>
    <x v="123"/>
    <s v="WegehauptDigital"/>
    <s v="Wien [u.a.]"/>
    <s v="https://content.staatsbibliothek-berlin.de/dc/742553841.ocr.zip"/>
    <x v="1"/>
  </r>
  <r>
    <s v="Die kleine Hausfrau; in 12 Bildern mit Text"/>
    <s v="Holting, Gustav; Hosemann, Theodor"/>
    <s v="Kinder- und Jugendbücher"/>
    <x v="178"/>
    <x v="0"/>
    <s v="PPN770603122"/>
    <s v="PPN76787000X"/>
    <s v="http://resolver.staatsbibliothek-berlin.de/SBB000105B500000000"/>
    <x v="1"/>
    <x v="122"/>
    <s v="WegehauptDigital"/>
    <s v="Berlin"/>
    <s v="empty"/>
    <x v="0"/>
  </r>
  <r>
    <s v="Welche enthält einige abgebrochene Geographische und Historische Stücke; Nebst Verbesserungen des ersten Theils, und einem Register über beyde Theile"/>
    <s v="Büsching, Anton Friedrich"/>
    <s v="Historische Drucke; Kinder- und Jugendbücher; VD18 digital"/>
    <x v="404"/>
    <x v="1"/>
    <s v="PPN82581698X"/>
    <s v="PPN550382852"/>
    <s v="http://resolver.staatsbibliothek-berlin.de/SBB00019CED00020000"/>
    <x v="1"/>
    <x v="149"/>
    <s v="VD18 digital; WegehauptDigital"/>
    <s v="Zürich"/>
    <s v="empty"/>
    <x v="0"/>
  </r>
  <r>
    <s v="Der aufrichtige Kalendermann; Ein gar kurioses und nützliches Buch ; Für die Jugend und den gemeinen Bürger und Bauersmann"/>
    <s v="Steinbeck, Christoph Gottlieb"/>
    <s v="Historische Drucke; Kinder- und Jugendbücher; VD18 digital"/>
    <x v="137"/>
    <x v="1"/>
    <s v="PPN823961885"/>
    <s v="PPN241659965"/>
    <s v="http://resolver.staatsbibliothek-berlin.de/SBB00019AEE00020000"/>
    <x v="1"/>
    <x v="84"/>
    <s v="VD18 digital; WegehauptDigital"/>
    <s v="Leipzig"/>
    <s v="empty"/>
    <x v="0"/>
  </r>
  <r>
    <s v="Libellvs, Sanitatis Tvendae Elementa Complectens; In Vsvum Scholarum Ac Disciplinae Domesticae Compositvs"/>
    <s v="Faust, Bernhard Christoph"/>
    <s v="Kinder- und Jugendbücher; Historische Drucke; VD18 digital"/>
    <x v="66"/>
    <x v="0"/>
    <s v="PPN770077854"/>
    <s v="PPN487859154"/>
    <s v="http://resolver.staatsbibliothek-berlin.de/SBB000102A400000000"/>
    <x v="12"/>
    <x v="114"/>
    <s v="WegehauptDigital; VD18 digital"/>
    <s v="Lipsiae"/>
    <s v="empty"/>
    <x v="0"/>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x v="408"/>
    <x v="0"/>
    <s v="PPN821973746"/>
    <s v="PPN550002537"/>
    <s v="http://resolver.staatsbibliothek-berlin.de/SBB0001991C00000000"/>
    <x v="1"/>
    <x v="149"/>
    <s v="VD18 digital; WegehauptDigital"/>
    <s v="Leipzig; Budißin"/>
    <s v="empty"/>
    <x v="0"/>
  </r>
  <r>
    <s v="Kurzes und leichtes Rechenbuch für Anfänger wie auch für Bürger- und Landschulen; Erster und zweiter Theil"/>
    <s v="Schellenberg, Johann Philipp"/>
    <s v="Historische Drucke; Kinder- und Jugendbücher; Naturwissenschaften / Mathematik; VD18 digital"/>
    <x v="409"/>
    <x v="0"/>
    <s v="PPN805145044"/>
    <s v="PPN574051384"/>
    <s v="http://resolver.staatsbibliothek-berlin.de/SBB000179CE00000000"/>
    <x v="1"/>
    <x v="72"/>
    <s v="VD18 digital; WegehauptDigital"/>
    <s v="Lobenstein"/>
    <s v="empty"/>
    <x v="0"/>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x v="410"/>
    <x v="0"/>
    <s v="PPN770444709"/>
    <s v="PPN238452905"/>
    <s v="http://resolver.staatsbibliothek-berlin.de/SBB0001048500000000"/>
    <x v="13"/>
    <x v="77"/>
    <s v="WegehauptDigital; VD18 digital"/>
    <s v="Nürnberg"/>
    <s v="empty"/>
    <x v="0"/>
  </r>
  <r>
    <s v="Mit 20 Kupfertafeln"/>
    <s v="Lehmann, Gottfried Arnold; Rumpf, Johann Daniel Friedrich; Bartholdy, Georg Wilhelm"/>
    <s v="Historische Drucke; Kinder- und Jugendbücher; VD18 digital"/>
    <x v="411"/>
    <x v="1"/>
    <s v="PPN1011283662"/>
    <s v="PPN387303650"/>
    <s v="http://resolver.staatsbibliothek-berlin.de/SBB0001537200070000"/>
    <x v="1"/>
    <x v="102"/>
    <s v="VD18 digital; WegehauptDigital"/>
    <s v="Berlin; Berlin"/>
    <s v="empty"/>
    <x v="0"/>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x v="266"/>
    <x v="1"/>
    <s v="PPN824414888"/>
    <s v="PPN551472758"/>
    <s v="http://resolver.staatsbibliothek-berlin.de/SBB00019B6700010000"/>
    <x v="1"/>
    <x v="162"/>
    <s v="VD18 digital; WegehauptDigital"/>
    <s v="Noribergae"/>
    <s v="empty"/>
    <x v="0"/>
  </r>
  <r>
    <s v="Lalotte und Fanfan, oder die Begebenheiten zweier auf eine wüste Insel ausgesetzten Kinder"/>
    <s v="Schmidt, Friedrich; Ducray-Duminil, François Guillaume"/>
    <s v="Historische Drucke; Kinder- und Jugendbücher; VD18 digital"/>
    <x v="407"/>
    <x v="1"/>
    <s v="PPN1013751566"/>
    <s v="PPN510185045"/>
    <s v="http://resolver.staatsbibliothek-berlin.de/SBB00021D2C00040000"/>
    <x v="1"/>
    <x v="118"/>
    <s v="VD18 digital; WegehauptDigital"/>
    <s v="Liegnitz; Leipzig"/>
    <s v="empty"/>
    <x v="0"/>
  </r>
  <r>
    <s v="Arithmetischer Unterricht für die Jugend"/>
    <s v="Körner, Heinrich"/>
    <s v="Kinder- und Jugendbücher; VD18 digital; Historische Drucke"/>
    <x v="404"/>
    <x v="0"/>
    <s v="PPN746591667"/>
    <s v="PPN562194738"/>
    <s v="http://resolver.staatsbibliothek-berlin.de/SBB0000D94100000000"/>
    <x v="1"/>
    <x v="157"/>
    <s v="WegehauptDigital; VD18 digital"/>
    <s v="Zürich"/>
    <s v="empty"/>
    <x v="0"/>
  </r>
  <r>
    <s v="Sittenbüchlein für Kinder; Zur allgemeinen Schul-encyklopädie gehörig"/>
    <s v="Campe, Joachim Heinrich"/>
    <s v="Kinder- und Jugendbücher; Historische Drucke; VD18 digital"/>
    <x v="412"/>
    <x v="0"/>
    <s v="PPN773126708"/>
    <s v="PPN236108417"/>
    <s v="http://resolver.staatsbibliothek-berlin.de/SBB0001450500000000"/>
    <x v="1"/>
    <x v="115"/>
    <s v="WegehauptDigital; VD18 digital"/>
    <s v="Braunschweig"/>
    <s v="empty"/>
    <x v="0"/>
  </r>
  <r>
    <s v="Gesundheits-Katechismus zum Gebrauche in den Schulen und beym häuslichen Unterrichte; Mit 4 Holzschnitten"/>
    <s v="Faust, Bernhard Christoph"/>
    <s v="Kinder- und Jugendbücher; Historische Drucke; VD18 digital"/>
    <x v="66"/>
    <x v="0"/>
    <s v="PPN767927788"/>
    <s v="PPN147774845"/>
    <s v="http://resolver.staatsbibliothek-berlin.de/SBB0000F50800000000"/>
    <x v="1"/>
    <x v="127"/>
    <s v="WegehauptDigital; VD18 digital"/>
    <s v="Leipzig"/>
    <s v="empty"/>
    <x v="0"/>
  </r>
  <r>
    <s v="La Recréation en famille"/>
    <s v="Henriquez, René; Good, Arthur"/>
    <s v="Kinder- und Jugendbücher; Historische Drucke"/>
    <x v="413"/>
    <x v="0"/>
    <s v="PPN745466532"/>
    <s v="PPN558420850"/>
    <s v="http://resolver.staatsbibliothek-berlin.de/SBB0000D6D800000000"/>
    <x v="0"/>
    <x v="92"/>
    <s v="WegehauptDigital"/>
    <s v="Paris"/>
    <s v="https://content.staatsbibliothek-berlin.de/dc/745466532.ocr.zip"/>
    <x v="1"/>
  </r>
  <r>
    <s v="Kleines Kochbuch für die Puppenküche"/>
    <m/>
    <s v="Kinder- und Jugendbücher; Historische Drucke"/>
    <x v="236"/>
    <x v="0"/>
    <s v="PPN745432395"/>
    <s v="PPN278707793"/>
    <s v="http://resolver.staatsbibliothek-berlin.de/SBB0000D6A900000000"/>
    <x v="1"/>
    <x v="51"/>
    <s v="WegehauptDigital"/>
    <s v="Stuttgart"/>
    <s v="https://content.staatsbibliothek-berlin.de/dc/745432395.ocr.zip"/>
    <x v="1"/>
  </r>
  <r>
    <s v="Peter Parley's Tales about the sun, moon, and stars"/>
    <s v="Parley, Peter"/>
    <s v="Kinder- und Jugendbücher"/>
    <x v="414"/>
    <x v="0"/>
    <s v="PPN770140203"/>
    <s v="PPN319851400"/>
    <s v="http://resolver.staatsbibliothek-berlin.de/SBB0001031E00000000"/>
    <x v="3"/>
    <x v="128"/>
    <s v="WegehauptDigital"/>
    <s v="Philadelphia"/>
    <s v="empty"/>
    <x v="0"/>
  </r>
  <r>
    <s v="Haustöchterchens Kochschule für Spiel und Leben; ein Kochbuch mit Waage und Maßgeräten im Puppenmaß"/>
    <s v="Ille-Beeg, Marie; Reiß, Fritz; Jäger, Anna"/>
    <s v="Kinder- und Jugendbücher; Historische Drucke"/>
    <x v="109"/>
    <x v="0"/>
    <s v="PPN745129129"/>
    <s v="PPN559832095"/>
    <s v="http://resolver.staatsbibliothek-berlin.de/SBB0000D5C500000000"/>
    <x v="1"/>
    <x v="124"/>
    <s v="WegehauptDigital"/>
    <s v="Ravensburg"/>
    <s v="https://content.staatsbibliothek-berlin.de/dc/745129129.ocr.zip"/>
    <x v="1"/>
  </r>
  <r>
    <s v="Nouvelle histoire naturelle"/>
    <m/>
    <s v="Kinder- und Jugendbücher; Historische Drucke"/>
    <x v="340"/>
    <x v="1"/>
    <s v="PPN770163610"/>
    <s v="PPN330447491"/>
    <s v="http://resolver.staatsbibliothek-berlin.de/SBB0001034300010000"/>
    <x v="0"/>
    <x v="46"/>
    <s v="WegehauptDigital"/>
    <s v="Paris"/>
    <s v="empty"/>
    <x v="0"/>
  </r>
  <r>
    <s v="Die Puppenküche; Küchen-Recepte für kleine Kinder"/>
    <m/>
    <s v="Kinder- und Jugendbücher; Historische Drucke"/>
    <x v="12"/>
    <x v="0"/>
    <s v="PPN74528115X"/>
    <s v="PPN293414262"/>
    <s v="http://resolver.staatsbibliothek-berlin.de/SBB0000D69A00000000"/>
    <x v="1"/>
    <x v="58"/>
    <s v="WegehauptDigital"/>
    <s v="[S.l.]"/>
    <s v="https://content.staatsbibliothek-berlin.de/dc/74528115X.ocr.zip"/>
    <x v="1"/>
  </r>
  <r>
    <s v="Lalotte und Fanfan, oder die Begebenheiten zweier auf eine wüste Insel ausgesetzten Kinder"/>
    <s v="Schmidt, Friedrich; Ducray-Duminil, François Guillaume"/>
    <s v="Historische Drucke; Kinder- und Jugendbücher; VD18 digital"/>
    <x v="407"/>
    <x v="1"/>
    <s v="PPN1013751353"/>
    <s v="PPN510184340"/>
    <s v="http://resolver.staatsbibliothek-berlin.de/SBB00021D2C00030000"/>
    <x v="1"/>
    <x v="118"/>
    <s v="VD18 digital; WegehauptDigital"/>
    <s v="Liegnitz; Leipzig"/>
    <s v="empty"/>
    <x v="0"/>
  </r>
  <r>
    <s v="Der aufrichtige Kalendermann; Ein gar kurioses und nützliches Buch ; Für die Jugend und den gemeinen Bürger und Bauersmann ; (Jn drei Theilen.)"/>
    <s v="Steinbeck, Christoph Gottlieb"/>
    <s v="Historische Drucke; Kinder- und Jugendbücher"/>
    <x v="137"/>
    <x v="1"/>
    <s v="PPN823935841"/>
    <s v="PPN663611350"/>
    <s v="http://resolver.staatsbibliothek-berlin.de/SBB00019AE700020000"/>
    <x v="1"/>
    <x v="8"/>
    <s v="WegehauptDigital"/>
    <s v="Leipzig"/>
    <s v="empty"/>
    <x v="0"/>
  </r>
  <r>
    <s v="Erste 53 Tafeln"/>
    <s v="Wolke, Christian Heinrich"/>
    <s v="Kinder- und Jugendbücher; Historische Drucke; VD18 digital"/>
    <x v="12"/>
    <x v="1"/>
    <s v="PPN766279359"/>
    <s v="PPN142851914"/>
    <s v="http://resolver.staatsbibliothek-berlin.de/SBB0000EE8100010000"/>
    <x v="1"/>
    <x v="141"/>
    <s v="WegehauptDigital; VD18 digital"/>
    <s v="Dessau"/>
    <s v="empty"/>
    <x v="0"/>
  </r>
  <r>
    <s v="Röntgenstrahlen; mit 125 Illustrationen und einem Titelbild"/>
    <s v="Smolik, Joh. N."/>
    <s v="Kinder- und Jugendbücher; Historische Drucke"/>
    <x v="105"/>
    <x v="0"/>
    <s v="PPN744070821"/>
    <s v="PPN576742953"/>
    <s v="http://resolver.staatsbibliothek-berlin.de/SBB0000D53200000000"/>
    <x v="1"/>
    <x v="20"/>
    <s v="WegehauptDigital"/>
    <s v="Regensburg"/>
    <s v="https://content.staatsbibliothek-berlin.de/dc/744070821.ocr.zip"/>
    <x v="1"/>
  </r>
  <r>
    <s v="Der zoologische Garten mit Tieren aller Arten in Bildern und Gedichten und vielen Geschichten"/>
    <s v="Hammer, Guido; Wegener, Wilhelm; Zähler, Julius"/>
    <s v="Kinder- und Jugendbücher"/>
    <x v="37"/>
    <x v="0"/>
    <s v="PPN770495117"/>
    <s v="PPN452906571"/>
    <s v="http://resolver.staatsbibliothek-berlin.de/SBB000104D800000000"/>
    <x v="1"/>
    <x v="134"/>
    <s v="WegehauptDigital"/>
    <s v="Dresden"/>
    <s v="https://content.staatsbibliothek-berlin.de/dc/770495117.ocr.zip"/>
    <x v="1"/>
  </r>
  <r>
    <s v="Thiergärten [Tiergärten] und Menagerien mit ihren Insassen; neue Streifereien, Beobachtungen und Studien eines Malers"/>
    <s v="Spamer, Franz Otto; Boll, Ernst; Leutemann, Heinrich"/>
    <s v="Kinder- und Jugendbücher; Historische Drucke"/>
    <x v="9"/>
    <x v="0"/>
    <s v="PPN74388289X"/>
    <s v="PPN565770098"/>
    <s v="http://resolver.staatsbibliothek-berlin.de/SBB0000D38800000000"/>
    <x v="1"/>
    <x v="134"/>
    <s v="WegehauptDigital"/>
    <s v="Leipzig"/>
    <s v="https://content.staatsbibliothek-berlin.de/dc/74388289X.ocr.zip"/>
    <x v="1"/>
  </r>
  <r>
    <s v="Naturgeschichte für Kinder; Verfasset von C. Ph. Funke herausgegeben von G. H. C. Lippold. Mit Kupfern"/>
    <s v="Lippold, Georg Heinrich Christian; Funke, Carl Philipp"/>
    <s v="Kinder- und Jugendbücher; Historische Drucke"/>
    <x v="66"/>
    <x v="0"/>
    <s v="PPN751524255"/>
    <s v="PPN321811550"/>
    <s v="http://resolver.staatsbibliothek-berlin.de/SBB0000E5BD00000000"/>
    <x v="1"/>
    <x v="41"/>
    <s v="WegehauptDigital"/>
    <s v="Leipzig"/>
    <s v="empty"/>
    <x v="0"/>
  </r>
  <r>
    <s v="Des Kindes erstes Beschäftigungsbuch; praktische Anleitung zur Selbstbeschäftigung für jüngere Kinder ; zugleich für die Hand der Mutter und Kindergärtnerin"/>
    <s v="Barth, Ernst; Niederley, W."/>
    <s v="Kinder- und Jugendbücher"/>
    <x v="3"/>
    <x v="0"/>
    <s v="PPN74562586X"/>
    <s v="PPN547079370"/>
    <s v="http://resolver.staatsbibliothek-berlin.de/SBB0000D72700000000"/>
    <x v="1"/>
    <x v="45"/>
    <s v="WegehauptDigital"/>
    <s v="Bielefeld [u.a.]"/>
    <s v="https://content.staatsbibliothek-berlin.de/dc/74562586X.ocr.zip"/>
    <x v="1"/>
  </r>
  <r>
    <s v="Der Mensch und die Thierwelt; Ein Bilderbuch mit erklärendem Text"/>
    <m/>
    <s v="Kinder- und Jugendbücher; Historische Drucke"/>
    <x v="45"/>
    <x v="0"/>
    <s v="PPN749898801"/>
    <s v="PPN313859299"/>
    <s v="http://resolver.staatsbibliothek-berlin.de/SBB0000E16500000000"/>
    <x v="0"/>
    <x v="52"/>
    <s v="WegehauptDigital"/>
    <s v="Eßlingen"/>
    <s v="https://content.staatsbibliothek-berlin.de/dc/749898801.ocr.zip"/>
    <x v="1"/>
  </r>
  <r>
    <s v="Bilderlust für Kinder; Mit 269 colorirten Abbildungen"/>
    <m/>
    <s v="Kinder- und Jugendbücher; Historische Drucke"/>
    <x v="20"/>
    <x v="0"/>
    <s v="PPN770199925"/>
    <s v="PPN348741804"/>
    <s v="http://resolver.staatsbibliothek-berlin.de/SBB0001039200000000"/>
    <x v="1"/>
    <x v="128"/>
    <s v="WegehauptDigital"/>
    <s v="Stuttgart"/>
    <s v="empty"/>
    <x v="0"/>
  </r>
  <r>
    <s v="Bilder aus Alphons Guckkasten; nebst einer Sammlung unterhaltender Spiele"/>
    <s v="Reinhold, Carolina"/>
    <s v="Kinder- und Jugendbücher; Historische Drucke"/>
    <x v="415"/>
    <x v="0"/>
    <s v="PPN770158676"/>
    <s v="PPN267882912"/>
    <s v="http://resolver.staatsbibliothek-berlin.de/SBB0001033C00000000"/>
    <x v="1"/>
    <x v="133"/>
    <s v="WegehauptDigital"/>
    <s v="Nürnberg"/>
    <s v="empty"/>
    <x v="0"/>
  </r>
  <r>
    <s v="Encyclopédie des enfans, ou abrégé de toutes les sciences, a l'usage des écoles des deux sexes"/>
    <s v="Tardieu, ...; Masson, José René"/>
    <s v="Kinder- und Jugendbücher; Historische Drucke"/>
    <x v="416"/>
    <x v="0"/>
    <s v="PPN767067762"/>
    <s v="PPN566737779"/>
    <s v="http://resolver.staatsbibliothek-berlin.de/SBB0000F20800000000"/>
    <x v="0"/>
    <x v="62"/>
    <s v="WegehauptDigital"/>
    <s v="Paris"/>
    <s v="empty"/>
    <x v="0"/>
  </r>
  <r>
    <s v="Die Kalenderkunde oder Anleitung zur richtigen Kenntniß des Kalenders und zum nützlichen Gebrauche desselben, für Kinder in Stadt- und Land-Schulen"/>
    <s v="Münch, M. C."/>
    <s v="Kinder- und Jugendbücher"/>
    <x v="310"/>
    <x v="0"/>
    <s v="PPN746888856"/>
    <s v="PPN567813193"/>
    <s v="http://resolver.staatsbibliothek-berlin.de/SBB0000DBE100000000"/>
    <x v="1"/>
    <x v="73"/>
    <s v="WegehauptDigital"/>
    <s v="Augsburg"/>
    <s v="empty"/>
    <x v="0"/>
  </r>
  <r>
    <s v="Unterhaltungen aus der Naturkunde"/>
    <s v="Heßler, ..."/>
    <s v="Kinder- und Jugendbücher"/>
    <x v="417"/>
    <x v="0"/>
    <s v="PPN746689802"/>
    <s v="PPN269770062"/>
    <s v="http://resolver.staatsbibliothek-berlin.de/SBB0000DB9500000000"/>
    <x v="1"/>
    <x v="21"/>
    <s v="WegehauptDigital"/>
    <s v="Zwickau"/>
    <s v="empty"/>
    <x v="0"/>
  </r>
  <r>
    <s v="Fünfzig Sylben-Räthsel aus der Naturgeschichte"/>
    <s v="Meyer, H.; Corrodi, W."/>
    <s v="Kinder- und Jugendbücher"/>
    <x v="54"/>
    <x v="0"/>
    <s v="PPN769889549"/>
    <s v="PPN58334626X"/>
    <s v="http://resolver.staatsbibliothek-berlin.de/SBB000101FE00000000"/>
    <x v="1"/>
    <x v="52"/>
    <s v="WegehauptDigital"/>
    <s v="Mainz"/>
    <s v="https://content.staatsbibliothek-berlin.de/dc/769889549.ocr.zip"/>
    <x v="1"/>
  </r>
  <r>
    <s v="Naturlehre für Schule und Haus"/>
    <s v="Schmidt, F."/>
    <s v="Kinder- und Jugendbücher; Historische Drucke"/>
    <x v="418"/>
    <x v="0"/>
    <s v="PPN770199011"/>
    <s v="PPN348850190"/>
    <s v="http://resolver.staatsbibliothek-berlin.de/SBB0001038F00000000"/>
    <x v="1"/>
    <x v="122"/>
    <s v="WegehauptDigital"/>
    <s v="Breslau"/>
    <s v="empty"/>
    <x v="0"/>
  </r>
  <r>
    <s v="Petite galerie de figures pour servir à la connoissance des objects de la nature et de l'art, des moeurs et des coutumes de differens peuples &amp; à l'usage des jeunes-Gens des deux sexes"/>
    <s v="Krüger, ...; Serrurier, L.; Haas, P.; Mila, Wilhelm"/>
    <s v="Kinder- und Jugendbücher; Historische Drucke"/>
    <x v="5"/>
    <x v="0"/>
    <s v="PPN757443834"/>
    <s v="PPN279980639"/>
    <s v="http://resolver.staatsbibliothek-berlin.de/SBB0000ED9E00000000"/>
    <x v="1"/>
    <x v="18"/>
    <s v="WegehauptDigital"/>
    <s v="Berlin"/>
    <s v="empty"/>
    <x v="0"/>
  </r>
  <r>
    <s v="Bildergallerie der Thierwelt oder Abbildungen des Interessantesten aus dem Thierreiche; mit ausführlicher Beschreibung"/>
    <s v="Reichenbach, Anton Benedict"/>
    <s v="Kinder- und Jugendbücher; Historische Drucke"/>
    <x v="419"/>
    <x v="0"/>
    <s v="PPN749932341"/>
    <s v="PPN278979157"/>
    <s v="http://resolver.staatsbibliothek-berlin.de/SBB0000E1A800000000"/>
    <x v="1"/>
    <x v="31"/>
    <s v="WegehauptDigital"/>
    <s v="Leipzig"/>
    <s v="empty"/>
    <x v="0"/>
  </r>
  <r>
    <s v="Nouvelle encyclopédie de la jeunesse, ou abrégé de toutes les sciences; plus étendu et plus méthodique que les précédens; ouvrage élémentaire, ... ; avec 30 figures et deux cartes"/>
    <m/>
    <s v="Kinder- und Jugendbücher; Historische Drucke"/>
    <x v="420"/>
    <x v="0"/>
    <s v="PPN767857755"/>
    <s v="PPN280077459"/>
    <s v="http://resolver.staatsbibliothek-berlin.de/SBB0000F47600000000"/>
    <x v="0"/>
    <x v="18"/>
    <s v="WegehauptDigital"/>
    <s v="Paris"/>
    <s v="empty"/>
    <x v="0"/>
  </r>
  <r>
    <s v="John Ross zweite Entdeckungsreise nach den Gegenden des Nordpols"/>
    <s v="Maukisch, Heinrich Eduard"/>
    <s v="Kinder- und Jugendbücher"/>
    <x v="421"/>
    <x v="0"/>
    <s v="PPN771017669"/>
    <s v="PPN372029833"/>
    <s v="http://resolver.staatsbibliothek-berlin.de/SBB00010A6A00000000"/>
    <x v="1"/>
    <x v="49"/>
    <s v="WegehauptDigital"/>
    <s v="Leipzig"/>
    <s v="empty"/>
    <x v="0"/>
  </r>
  <r>
    <s v="Neunhundert und neun Räthsel [Rätsel]; bestehend aus Wort-, Sylben- und Buchstaben-Räthseln"/>
    <s v="Bernher, J. C."/>
    <s v="Kinder- und Jugendbücher; Historische Drucke"/>
    <x v="422"/>
    <x v="0"/>
    <s v="PPN745121772"/>
    <s v="PPN433814802"/>
    <s v="http://resolver.staatsbibliothek-berlin.de/SBB0000D5A400000000"/>
    <x v="1"/>
    <x v="97"/>
    <s v="WegehauptDigital"/>
    <s v="München"/>
    <s v="https://content.staatsbibliothek-berlin.de/dc/745121772.ocr.zip"/>
    <x v="1"/>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x v="423"/>
    <x v="0"/>
    <s v="PPN741341336"/>
    <s v="PPN387320938"/>
    <s v="http://resolver.staatsbibliothek-berlin.de/SBB0000CFDF00000000"/>
    <x v="1"/>
    <x v="6"/>
    <s v="WegehauptDigital"/>
    <s v="Berlin"/>
    <s v="https://content.staatsbibliothek-berlin.de/dc/741341336.ocr.zip"/>
    <x v="1"/>
  </r>
  <r>
    <s v="Was wollen wir spielen?; Die schönsten Jugendspiele und Spielreime für Knaben und Mädchen"/>
    <s v="Kolb, C. F. A."/>
    <s v="Kinder- und Jugendbücher"/>
    <x v="28"/>
    <x v="0"/>
    <s v="PPN745589456"/>
    <s v="PPN550493697"/>
    <s v="http://resolver.staatsbibliothek-berlin.de/SBB0000D6E800000000"/>
    <x v="1"/>
    <x v="129"/>
    <s v="WegehauptDigital"/>
    <s v="Stuttgart"/>
    <s v="https://content.staatsbibliothek-berlin.de/dc/745589456.ocr.zip"/>
    <x v="1"/>
  </r>
  <r>
    <s v="Kleine Sternkunde; mit 66 Abbildungen, einer Mond- und einer Sternkarte"/>
    <s v="Ristenpart, Friedrich"/>
    <s v="Kinder- und Jugendbücher; Historische Drucke"/>
    <x v="210"/>
    <x v="0"/>
    <s v="PPN741298562"/>
    <s v="PPN074426931"/>
    <s v="http://resolver.staatsbibliothek-berlin.de/SBB0000CFAE00000000"/>
    <x v="1"/>
    <x v="32"/>
    <s v="WegehauptDigital"/>
    <s v="Stuttgart [u.a.]"/>
    <s v="https://content.staatsbibliothek-berlin.de/dc/741298562.ocr.zip"/>
    <x v="1"/>
  </r>
  <r>
    <s v="Naturgeschichte; der Jugend gewidmet"/>
    <s v="Wagner, Hermann"/>
    <s v="Kinder- und Jugendbücher"/>
    <x v="53"/>
    <x v="0"/>
    <s v="PPN740909703"/>
    <s v="PPN578793709"/>
    <s v="http://resolver.staatsbibliothek-berlin.de/SBB0000CEDA00000000"/>
    <x v="1"/>
    <x v="11"/>
    <s v="WegehauptDigital"/>
    <s v="Stuttgart"/>
    <s v="https://content.staatsbibliothek-berlin.de/dc/740909703.ocr.zip"/>
    <x v="1"/>
  </r>
  <r>
    <s v="Joh. Amos Comenii Orbis Sensualium Pictus Quadrilinguis, Hoc est: Omnium fundamentalium in mundo rerum, &amp; in vita actionum, Pictura &amp; Nomenclatura, Germanica, Latina, Italica, Et Gallica; Cum Titulorum iuxta, atq[ue] Vocabulorum Indice"/>
    <s v="Dilherrus, Joh. Michael; Teppati, B. L.; Comenius, Johannes Amos"/>
    <s v="Kinder- und Jugendbücher"/>
    <x v="424"/>
    <x v="0"/>
    <s v="PPN769893562"/>
    <s v="PPN536802165"/>
    <s v="http://resolver.staatsbibliothek-berlin.de/SBB0001020500000000"/>
    <x v="0"/>
    <x v="163"/>
    <s v="WegehauptDigital; VD17 digital"/>
    <s v="Noribergae"/>
    <s v="empty"/>
    <x v="0"/>
  </r>
  <r>
    <s v="Les Francais en Algérie; souvenirs d'un voyage fait en 1841"/>
    <s v="Venillot, Louis"/>
    <s v="Kinder- und Jugendbücher"/>
    <x v="214"/>
    <x v="0"/>
    <s v="PPN781821916"/>
    <s v="PPN578596873"/>
    <s v="http://resolver.staatsbibliothek-berlin.de/SBB0001566800000000"/>
    <x v="0"/>
    <x v="122"/>
    <s v="WegehauptDigital"/>
    <s v="Tours"/>
    <s v="empty"/>
    <x v="0"/>
  </r>
  <r>
    <s v="Rätselbuch; eine Auswahl von Rätseln aller Art"/>
    <s v="Giehrl, Emmy"/>
    <s v="Kinder- und Jugendbücher; Historische Drucke"/>
    <x v="105"/>
    <x v="0"/>
    <s v="PPN745599966"/>
    <s v="PPN558215076"/>
    <s v="http://resolver.staatsbibliothek-berlin.de/SBB0000D6FD00000000"/>
    <x v="1"/>
    <x v="100"/>
    <s v="WegehauptDigital"/>
    <s v="Straubing"/>
    <s v="https://content.staatsbibliothek-berlin.de/dc/745599966.ocr.zip"/>
    <x v="1"/>
  </r>
  <r>
    <s v="Arbeits- und Beschäftigungsbuch für Mädchen"/>
    <m/>
    <s v="Historische Drucke"/>
    <x v="55"/>
    <x v="0"/>
    <s v="PPN745124623"/>
    <s v="PPN54653970X"/>
    <s v="http://resolver.staatsbibliothek-berlin.de/SBB0000D5B000000000"/>
    <x v="1"/>
    <x v="7"/>
    <s v="WegehauptDigital"/>
    <s v="Mühlheim"/>
    <s v="https://content.staatsbibliothek-berlin.de/dc/745124623.ocr.zip"/>
    <x v="1"/>
  </r>
  <r>
    <s v="Der Mensch und die Elemente; dargestellt in Bildern und Erzählungen für die reifere Jugend"/>
    <m/>
    <s v="Kinder- und Jugendbücher"/>
    <x v="425"/>
    <x v="0"/>
    <s v="PPN746285191"/>
    <s v="PPN235386030"/>
    <s v="http://resolver.staatsbibliothek-berlin.de/SBB0000D88100000000"/>
    <x v="1"/>
    <x v="1"/>
    <s v="WegehauptDigital"/>
    <s v="Kempten"/>
    <s v="empty"/>
    <x v="0"/>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x v="9"/>
    <x v="0"/>
    <s v="PPN771049552"/>
    <s v="PPN565851357"/>
    <s v="http://resolver.staatsbibliothek-berlin.de/SBB00010A9D00000000"/>
    <x v="1"/>
    <x v="93"/>
    <s v="WegehauptDigital"/>
    <s v="Leipzig"/>
    <s v="https://content.staatsbibliothek-berlin.de/dc/771049552.ocr.zip"/>
    <x v="1"/>
  </r>
  <r>
    <s v="Naturstudien in Wald und Feld; Spaziergangs-Plaudereien ; ein Buch für die Jugend"/>
    <s v="Schwindrazheim, O.; Kraepelin, Karl"/>
    <s v="Kinder- und Jugendbücher"/>
    <x v="18"/>
    <x v="0"/>
    <s v="PPN742274357"/>
    <s v="PPN415192943"/>
    <s v="http://resolver.staatsbibliothek-berlin.de/SBB0000D0EA00000000"/>
    <x v="1"/>
    <x v="19"/>
    <s v="WegehauptDigital"/>
    <s v="Leipzig; Berlin"/>
    <s v="https://content.staatsbibliothek-berlin.de/dc/742274357.ocr.zip"/>
    <x v="1"/>
  </r>
  <r>
    <s v="Zwischen Himmel und Erde; von Luftfahrzeugen, von ihrer Erfindung, ihrer Entwicklung und Verwendung ; ein Buch für die Jugend und das Volk ; mit vielen Abb."/>
    <s v="Wilhelm, Richard"/>
    <s v="Kinder- und Jugendbücher; Historische Drucke"/>
    <x v="426"/>
    <x v="0"/>
    <s v="PPN745262686"/>
    <s v="PPN409339180"/>
    <s v="http://resolver.staatsbibliothek-berlin.de/SBB0000D67C00000000"/>
    <x v="1"/>
    <x v="125"/>
    <s v="WegehauptDigital"/>
    <s v="Charlottenburg"/>
    <s v="https://content.staatsbibliothek-berlin.de/dc/745262686.ocr.zip"/>
    <x v="1"/>
  </r>
  <r>
    <s v="Kosmos für die Jugend; Blicke in die Schöpfung der Welt und in die Kulturgeschichte der Menschheit vom Anfang bis zur Gegenwart"/>
    <s v="Perlberg, G.; Körber, Philipp"/>
    <s v="Kinder- und Jugendbücher"/>
    <x v="307"/>
    <x v="0"/>
    <s v="PPN781914949"/>
    <s v="PPN075912287"/>
    <s v="http://resolver.staatsbibliothek-berlin.de/SBB000156B200000000"/>
    <x v="1"/>
    <x v="93"/>
    <s v="WegehauptDigital"/>
    <s v="Nürnberg"/>
    <s v="https://content.staatsbibliothek-berlin.de/dc/781914949.ocr.zip"/>
    <x v="1"/>
  </r>
  <r>
    <s v="Europas Tierwelt in Bildern; mit 168 Abbildungen"/>
    <s v="Hammer, Ad."/>
    <s v="Kinder- und Jugendbücher; Historische Drucke"/>
    <x v="427"/>
    <x v="0"/>
    <s v="PPN741714515"/>
    <s v="PPN076040585"/>
    <s v="http://resolver.staatsbibliothek-berlin.de/SBB0000D05A00000000"/>
    <x v="1"/>
    <x v="146"/>
    <s v="WegehauptDigital"/>
    <s v="Leipzig [u.a.]"/>
    <s v="https://content.staatsbibliothek-berlin.de/dc/741714515.ocr.zip"/>
    <x v="1"/>
  </r>
  <r>
    <s v="Spiele zur Übung und Erholung des Körpers und Geistes für die Jugend, ihre Erzieher und alle Freunde unschuldiger Jugendfreuden ; mit 1 Titelkupfer und 16 kleinen Rissen"/>
    <s v="GutsMuths, Johann Christoph Friedrich"/>
    <s v="Kinder- und Jugendbücher; Historische Drucke"/>
    <x v="400"/>
    <x v="0"/>
    <s v="PPN766235467"/>
    <s v="PPN156374099"/>
    <s v="http://resolver.staatsbibliothek-berlin.de/SBB0000EE4D00000000"/>
    <x v="1"/>
    <x v="12"/>
    <s v="WegehauptDigital"/>
    <s v="Schnepfenthal"/>
    <s v="empty"/>
    <x v="0"/>
  </r>
  <r>
    <s v="Das Turnen im Spiel oder lustige Bewegungsspiele für muntere Knaben; eine Auswahl der einfacheren Jugend- und Turnspiele zur geistigen und körperlichen Erholung des jüngeren Alters. Als Festgeschenk und als Beitrag zu einer naturgemäßen Jugenderziehung bearbeitet"/>
    <s v="Kloss, Moritz"/>
    <s v="Kinder- und Jugendbücher"/>
    <x v="36"/>
    <x v="0"/>
    <s v="PPN770371299"/>
    <s v="PPN432505644"/>
    <s v="http://resolver.staatsbibliothek-berlin.de/SBB0001045800000000"/>
    <x v="1"/>
    <x v="98"/>
    <s v="WegehauptDigital"/>
    <s v="Dresden"/>
    <s v="https://content.staatsbibliothek-berlin.de/dc/770371299.ocr.zip"/>
    <x v="1"/>
  </r>
  <r>
    <s v="Neueste Räthselsammlung, als Beitrag zur Unterhaltung und Uebung des Scharfsinns; Ein Weihnachts- und Geburtstagsgeschenk"/>
    <s v="Ziehnert, Johann Gottlieb Amadeus"/>
    <s v="Kinder- und Jugendbücher; Historische Drucke"/>
    <x v="40"/>
    <x v="0"/>
    <s v="PPN767437187"/>
    <s v="PPN582174686"/>
    <s v="http://resolver.staatsbibliothek-berlin.de/SBB0000F38600000000"/>
    <x v="1"/>
    <x v="23"/>
    <s v="WegehauptDigital"/>
    <s v="Pirna"/>
    <s v="empty"/>
    <x v="0"/>
  </r>
  <r>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Guthsmuths, Rosinus"/>
    <s v="Kinder- und Jugendbücher; Historische Drucke"/>
    <x v="149"/>
    <x v="0"/>
    <s v="PPN751258229"/>
    <s v="PPN558966497"/>
    <s v="http://resolver.staatsbibliothek-berlin.de/SBB0000E52900000000"/>
    <x v="1"/>
    <x v="88"/>
    <s v="WegehauptDigital"/>
    <s v="Berlin"/>
    <s v="empty"/>
    <x v="0"/>
  </r>
  <r>
    <s v="Die Hundert Wunder der Welt u. der drei Naturreiche; nach den besten und neuesten Quellen beschrieben und durch Abbildungen versinnlicht"/>
    <s v="Haumann, Gustav Heinrich; Clarke, C. C."/>
    <s v="Kinder- und Jugendbücher"/>
    <x v="8"/>
    <x v="0"/>
    <s v="PPN769907067"/>
    <s v="PPN550804897"/>
    <s v="http://resolver.staatsbibliothek-berlin.de/SBB0001022300000000"/>
    <x v="1"/>
    <x v="62"/>
    <s v="WegehauptDigital"/>
    <s v="Sondershausen [u.a.]"/>
    <s v="empty"/>
    <x v="0"/>
  </r>
  <r>
    <s v="Der kleine Taschenspieler; Eine reichhaltige Sammlung von leicht ausführbaren, höchst interessanten und überraschenden Taschenspieler- und Karten-Kunststücken, Belustigungen aus der Chemie und Arithmetik und Scherzen zur heiteren Unterhaltung im gemüthlichen Kreise"/>
    <s v="Frickelli, W."/>
    <s v="Kinder- und Jugendbücher; Historische Drucke"/>
    <x v="55"/>
    <x v="0"/>
    <s v="PPN767229711"/>
    <s v="PPN557537150"/>
    <s v="http://resolver.staatsbibliothek-berlin.de/SBB0000F33000000000"/>
    <x v="1"/>
    <x v="17"/>
    <s v="WegehauptDigital"/>
    <s v="Mülheim a. d. Ruhr"/>
    <s v="https://content.staatsbibliothek-berlin.de/dc/767229711.ocr.zip"/>
    <x v="1"/>
  </r>
  <r>
    <s v="Entdeckungsreisen in Feld und Flur; mit seinen lieben jungen Freunden und Freundinnen unternommen"/>
    <s v="Wagner, Hermann"/>
    <s v="Kinder- und Jugendbücher"/>
    <x v="9"/>
    <x v="0"/>
    <s v="PPN743878809"/>
    <s v="PPN578782588"/>
    <s v="http://resolver.staatsbibliothek-berlin.de/SBB0000D37700000000"/>
    <x v="1"/>
    <x v="145"/>
    <s v="WegehauptDigital"/>
    <s v="Leipzig; Berlin"/>
    <s v="https://content.staatsbibliothek-berlin.de/dc/743878809.ocr.zip"/>
    <x v="1"/>
  </r>
  <r>
    <s v="Die physikalische Technik oder Anleitung zur Anstellung von physikalischen Versuchen und zur Herstellung von physikalischen Apparaten mit möglichst einfachen Mitteln"/>
    <s v="Frick, J."/>
    <s v="Kinder- und Jugendbücher"/>
    <x v="111"/>
    <x v="0"/>
    <s v="PPN741141574"/>
    <s v="PPN144445565"/>
    <s v="http://resolver.staatsbibliothek-berlin.de/SBB0000CF2900000000"/>
    <x v="1"/>
    <x v="11"/>
    <s v="WegehauptDigital"/>
    <s v="Braunschweig"/>
    <s v="https://content.staatsbibliothek-berlin.de/dc/741141574.ocr.zip"/>
    <x v="1"/>
  </r>
  <r>
    <s v="D. Christoph Gottlieb Steinbecks Feuerkatechismus; Für die liebe Jugend unsers teutschen Vaterlandes"/>
    <s v="Steinbeck, Christoph Gottlieb"/>
    <s v="Kinder- und Jugendbücher; Historische Drucke"/>
    <x v="428"/>
    <x v="0"/>
    <s v="PPN750202866"/>
    <s v="PPN57708481X"/>
    <s v="http://resolver.staatsbibliothek-berlin.de/SBB0000E25600000000"/>
    <x v="1"/>
    <x v="27"/>
    <s v="WegehauptDigital"/>
    <s v="Weißenfels; Leipzig"/>
    <s v="empty"/>
    <x v="0"/>
  </r>
  <r>
    <s v="Naturstudien; Skizzen aus der Pflanzen- und Tierwelt"/>
    <s v="Georgy, Wilhelm; Masius, Hermann"/>
    <s v="Kinder- und Jugendbücher"/>
    <x v="207"/>
    <x v="0"/>
    <s v="PPN742718883"/>
    <s v="PPN421429771"/>
    <s v="http://resolver.staatsbibliothek-berlin.de/SBB0000D2C300000000"/>
    <x v="1"/>
    <x v="97"/>
    <s v="WegehauptDigital"/>
    <s v="Leipzig"/>
    <s v="https://content.staatsbibliothek-berlin.de/dc/742718883.ocr.zip"/>
    <x v="1"/>
  </r>
  <r>
    <s v="Wanderungen und Streifzüge; die Säugetiere Deutschlands"/>
    <s v="Floericke, Curt"/>
    <s v="Kinder- und Jugendbücher"/>
    <x v="112"/>
    <x v="0"/>
    <s v="PPN744747376"/>
    <s v="PPN557342759"/>
    <s v="http://resolver.staatsbibliothek-berlin.de/SBB0000D56300000000"/>
    <x v="1"/>
    <x v="125"/>
    <s v="WegehauptDigital"/>
    <s v="Nürnberg"/>
    <s v="https://content.staatsbibliothek-berlin.de/dc/744747376.ocr.zip"/>
    <x v="1"/>
  </r>
  <r>
    <s v="Erzählungen aus dem Leben der Säugethiere für die die langen Winterabende; den braven u. fleißigen Knaben gewidmet ; mit 8 color. Bildern"/>
    <s v="Herbst, Hermann"/>
    <s v="Kinder- und Jugendbücher; Historische Drucke"/>
    <x v="28"/>
    <x v="0"/>
    <s v="PPN749885904"/>
    <s v="PPN559344864"/>
    <s v="http://resolver.staatsbibliothek-berlin.de/SBB0000E14F00000000"/>
    <x v="1"/>
    <x v="16"/>
    <s v="WegehauptDigital"/>
    <s v="Stuttgart"/>
    <s v="https://content.staatsbibliothek-berlin.de/dc/749885904.ocr.zip"/>
    <x v="1"/>
  </r>
  <r>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Englert, D."/>
    <s v="Kinder- und Jugendbücher; Historische Drucke"/>
    <x v="45"/>
    <x v="0"/>
    <s v="PPN770186424"/>
    <s v="PPN422220701"/>
    <s v="http://resolver.staatsbibliothek-berlin.de/SBB0001036600000000"/>
    <x v="0"/>
    <x v="113"/>
    <s v="WegehauptDigital"/>
    <s v="Esslingen"/>
    <s v="empty"/>
    <x v="0"/>
  </r>
  <r>
    <s v="Geschichte des Menschen; ein Anhang zu C. Ph. Funke's Naturgeschichte und Technologie"/>
    <s v="Funke, C. Ph."/>
    <s v="Kinder- und Jugendbücher"/>
    <x v="333"/>
    <x v="0"/>
    <s v="PPN746829752"/>
    <s v="PPN746829523"/>
    <s v="http://resolver.staatsbibliothek-berlin.de/SBB0000DBC000000000"/>
    <x v="1"/>
    <x v="102"/>
    <s v="WegehauptDigital"/>
    <s v="Wien"/>
    <s v="empty"/>
    <x v="0"/>
  </r>
  <r>
    <s v="Die Pilgerreise nach dem heiligen Lande, oder: Gottlieb Brunners und seiner Gefährten Schicksale und Erlebnise im Orient; eine unterhaltende und in Bezug auf biblische Geschichte und Geographie belehrende Erzählung für die Jugend und deren Freunde"/>
    <s v="Maar, Joh.; Rothbart, Ferd.; Schwed, Friedrich"/>
    <s v="Kinder- und Jugendbücher"/>
    <x v="429"/>
    <x v="0"/>
    <s v="PPN770965547"/>
    <s v="PPN574620109"/>
    <s v="http://resolver.staatsbibliothek-berlin.de/SBB00010A1900000000"/>
    <x v="1"/>
    <x v="25"/>
    <s v="WegehauptDigital"/>
    <s v="Leipzig"/>
    <s v="empty"/>
    <x v="0"/>
  </r>
  <r>
    <s v="Kleine Bilderschule für die Jugend"/>
    <s v="Hausius, Karl Gottlob"/>
    <s v="Kinder- und Jugendbücher; Historische Drucke"/>
    <x v="13"/>
    <x v="0"/>
    <s v="PPN767121260"/>
    <s v="PPN559163940"/>
    <s v="http://resolver.staatsbibliothek-berlin.de/SBB0000F29700000000"/>
    <x v="1"/>
    <x v="12"/>
    <s v="WegehauptDigital"/>
    <s v="Leipzig"/>
    <s v="empty"/>
    <x v="0"/>
  </r>
  <r>
    <s v="Räthsel und Charaden zur Schärfung der Denkkraft für die Jugend; auch zur Unterhaltung in geselligen Zirkeln"/>
    <m/>
    <s v="Kinder- und Jugendbücher"/>
    <x v="48"/>
    <x v="0"/>
    <s v="PPN770148336"/>
    <s v="PPN196166144"/>
    <s v="http://resolver.staatsbibliothek-berlin.de/SBB0001032800000000"/>
    <x v="1"/>
    <x v="14"/>
    <s v="WegehauptDigital"/>
    <s v="Nürnberg"/>
    <s v="empty"/>
    <x v="0"/>
  </r>
  <r>
    <s v="Encyclopédie des enfans, ou abrégé de toutes les sciences à l'usage des jeunes personnes ..."/>
    <s v="Formey, ..."/>
    <s v="Kinder- und Jugendbücher; Historische Drucke"/>
    <x v="430"/>
    <x v="0"/>
    <s v="PPN767922867"/>
    <s v="PPN557396956"/>
    <s v="http://resolver.staatsbibliothek-berlin.de/SBB0000F4FE00000000"/>
    <x v="0"/>
    <x v="138"/>
    <s v="WegehauptDigital"/>
    <s v="Genève"/>
    <s v="empty"/>
    <x v="0"/>
  </r>
  <r>
    <s v="Räthselbüchlein für Kinder"/>
    <s v="Scherer, Georg"/>
    <s v="Kinder- und Jugendbücher; Historische Drucke"/>
    <x v="431"/>
    <x v="0"/>
    <s v="PPN745122426"/>
    <s v="PPN57369995X"/>
    <s v="http://resolver.staatsbibliothek-berlin.de/SBB0000D5A600000000"/>
    <x v="1"/>
    <x v="66"/>
    <s v="WegehauptDigital"/>
    <s v="Leipzig"/>
    <s v="https://content.staatsbibliothek-berlin.de/dc/745122426.ocr.zip"/>
    <x v="1"/>
  </r>
  <r>
    <s v="Récréation des enfans"/>
    <s v="Lassalle, Louis; Eymery, Alexis"/>
    <s v="Kinder- und Jugendbücher; Historische Drucke"/>
    <x v="432"/>
    <x v="0"/>
    <s v="PPN766623033"/>
    <s v="PPN293265909"/>
    <s v="http://resolver.staatsbibliothek-berlin.de/SBB0000F01100000000"/>
    <x v="0"/>
    <x v="128"/>
    <s v="WegehauptDigital"/>
    <s v="Paris"/>
    <s v="empty"/>
    <x v="0"/>
  </r>
  <r>
    <s v="Die Kraftmaschinen; mit zahlreichen Abb. im Text und 2 Tafeln"/>
    <s v="Schütze, C."/>
    <s v="Kinder- und Jugendbücher; Historische Drucke"/>
    <x v="222"/>
    <x v="0"/>
    <s v="PPN744088194"/>
    <s v="PPN574456937"/>
    <s v="http://resolver.staatsbibliothek-berlin.de/SBB0000D55C00000000"/>
    <x v="1"/>
    <x v="125"/>
    <s v="WegehauptDigital"/>
    <s v="Leipzig"/>
    <s v="https://content.staatsbibliothek-berlin.de/dc/744088194.ocr.zip"/>
    <x v="1"/>
  </r>
  <r>
    <s v="Die kleine Menagerie; Schaulust für das zarte Jugendalter in Abbildungen der merkwürdigsten wilden Säugethiere ; in 8 colorirten Stahlstichen"/>
    <m/>
    <s v="Kinder- und Jugendbücher; Historische Drucke"/>
    <x v="433"/>
    <x v="0"/>
    <s v="PPN749888067"/>
    <s v="PPN279403887"/>
    <s v="http://resolver.staatsbibliothek-berlin.de/SBB0000E15A00000000"/>
    <x v="1"/>
    <x v="80"/>
    <s v="WegehauptDigital"/>
    <s v="Nürnberg"/>
    <s v="https://content.staatsbibliothek-berlin.de/dc/749888067.ocr.zip"/>
    <x v="1"/>
  </r>
  <r>
    <s v="Die kleine Puppenschneiderin; ein Büchlein für kleine Mädchen, nach welchem sie lernen, ihre Puppenanzüge selbst herzustellen ; für eine Puppe 21 cm groß, mit Schnittmustern u. Abb."/>
    <s v="Lucas, Agnes"/>
    <s v="Kinder- und Jugendbücher"/>
    <x v="109"/>
    <x v="0"/>
    <s v="PPN770371949"/>
    <s v="PPN419976213"/>
    <s v="http://resolver.staatsbibliothek-berlin.de/SBB0001045C00000000"/>
    <x v="1"/>
    <x v="58"/>
    <s v="WegehauptDigital"/>
    <s v="Ravensburg"/>
    <s v="https://content.staatsbibliothek-berlin.de/dc/770371949.ocr.zip"/>
    <x v="1"/>
  </r>
  <r>
    <s v="Größeres Handbuch für Schüler zum Gebrauche bei dem Unterrichte in Bürgerschulen und höheren Unterrichtsanstalten"/>
    <s v="Berthelt, August; Jäkel, Julius; Petermann, Karl"/>
    <s v="Kinder- und Jugendbücher; Historische Drucke"/>
    <x v="427"/>
    <x v="0"/>
    <s v="PPN745278302"/>
    <s v="PPN548570442"/>
    <s v="http://resolver.staatsbibliothek-berlin.de/SBB0000D69100000000"/>
    <x v="1"/>
    <x v="134"/>
    <s v="WegehauptDigital"/>
    <s v="Leipzig"/>
    <s v="https://content.staatsbibliothek-berlin.de/dc/745278302.ocr.zip"/>
    <x v="1"/>
  </r>
  <r>
    <s v="Natur-, Reise- und Lebensbilder aus Unter-Aegypten, Ceylon und Vorder-Indien"/>
    <s v="Kutzner, J. G.; Haun, A."/>
    <s v="Kinder- und Jugendbücher"/>
    <x v="5"/>
    <x v="0"/>
    <s v="PPN770963641"/>
    <s v="PPN279392346"/>
    <s v="http://resolver.staatsbibliothek-berlin.de/SBB00010A1200000000"/>
    <x v="1"/>
    <x v="16"/>
    <s v="WegehauptDigital"/>
    <s v="Leipzig"/>
    <s v="https://content.staatsbibliothek-berlin.de/dc/770963641.ocr.zip"/>
    <x v="1"/>
  </r>
  <r>
    <s v="Bilderbuch für kleine wißbegierige Knaben"/>
    <m/>
    <s v="Kinder- und Jugendbücher"/>
    <x v="48"/>
    <x v="0"/>
    <s v="PPN769911064"/>
    <s v="PPN503681431"/>
    <s v="http://resolver.staatsbibliothek-berlin.de/SBB0001022A00000000"/>
    <x v="1"/>
    <x v="83"/>
    <s v="WegehauptDigital"/>
    <s v="Nürnberg"/>
    <s v="empty"/>
    <x v="0"/>
  </r>
  <r>
    <s v="Dyrehaven i colorerede afbildninger; texten efter de nyeste og bedste naturvidenskabelige Værker"/>
    <m/>
    <s v="Kinder- und Jugendbücher; Historische Drucke"/>
    <x v="434"/>
    <x v="0"/>
    <s v="PPN770469868"/>
    <s v="PPN485668084"/>
    <s v="http://resolver.staatsbibliothek-berlin.de/SBB000104B000000000"/>
    <x v="14"/>
    <x v="112"/>
    <s v="WegehauptDigital"/>
    <s v="Kopenhagen"/>
    <s v="https://content.staatsbibliothek-berlin.de/dc/770469868.ocr.zip"/>
    <x v="1"/>
  </r>
  <r>
    <s v="Astronomische Jugend-Abende"/>
    <s v="Meinhardt, R.; Seiffart, S."/>
    <s v="Kinder- und Jugendbücher"/>
    <x v="435"/>
    <x v="0"/>
    <s v="PPN745844510"/>
    <s v="PPN450190919"/>
    <s v="http://resolver.staatsbibliothek-berlin.de/SBB0000D76B00000000"/>
    <x v="1"/>
    <x v="5"/>
    <s v="WegehauptDigital"/>
    <s v="Berlin"/>
    <s v="https://content.staatsbibliothek-berlin.de/dc/745844510.ocr.zip"/>
    <x v="1"/>
  </r>
  <r>
    <s v="Belehrende Darstellungen aus dem Vaterlande: ein Lesebuch für die Jugend, zur näheren Kenntniß des Landes und seiner Bewohner"/>
    <s v="Blaschke, J.; Chimani, Leopold"/>
    <s v="Kinder- und Jugendbücher"/>
    <x v="436"/>
    <x v="0"/>
    <s v="PPN770996337"/>
    <s v="PPN770996167"/>
    <s v="http://resolver.staatsbibliothek-berlin.de/SBB00010A4A00000000"/>
    <x v="1"/>
    <x v="42"/>
    <s v="WegehauptDigital"/>
    <s v="Wien"/>
    <s v="empty"/>
    <x v="0"/>
  </r>
  <r>
    <s v="Naturlehre für Bürger- und Volksschulen; mit Hinweisung auf biblische Stellen"/>
    <s v="Melos, Johann Gottfried"/>
    <s v="Kinder- und Jugendbücher; Historische Drucke"/>
    <x v="437"/>
    <x v="0"/>
    <s v="PPN769376452"/>
    <s v="PPN243796129"/>
    <s v="http://resolver.staatsbibliothek-berlin.de/SBB0000F95800000000"/>
    <x v="1"/>
    <x v="23"/>
    <s v="WegehauptDigital"/>
    <s v="Rudolstadt"/>
    <s v="empty"/>
    <x v="0"/>
  </r>
  <r>
    <s v="F. Martin's Naturgeschichte für die Jugend beiderlei Geschlechts; mit 300 colorirten Abbildungen und 20 Holzschnitten"/>
    <s v="Kolb, Christian Friedrich August; Martin, F."/>
    <s v="Kinder- und Jugendbücher; Historische Drucke"/>
    <x v="28"/>
    <x v="0"/>
    <s v="PPN741286416"/>
    <s v="PPN302853545"/>
    <s v="http://resolver.staatsbibliothek-berlin.de/SBB0000CF9700000000"/>
    <x v="1"/>
    <x v="65"/>
    <s v="WegehauptDigital"/>
    <s v="Stuttgart"/>
    <s v="https://content.staatsbibliothek-berlin.de/dc/741286416.ocr.zip"/>
    <x v="1"/>
  </r>
  <r>
    <s v="Familien Bilder-Buch zur angenehmen und lehrreichen Unterhaltung der Jugend"/>
    <s v="Funke, Carl Philipp"/>
    <s v="Kinder- und Jugendbücher; Historische Drucke"/>
    <x v="48"/>
    <x v="0"/>
    <s v="PPN768157366"/>
    <s v="PPN279004044"/>
    <s v="http://resolver.staatsbibliothek-berlin.de/SBB0000F56E00000000"/>
    <x v="1"/>
    <x v="86"/>
    <s v="WegehauptDigital"/>
    <s v="Nürnberg; Leipzig"/>
    <s v="empty"/>
    <x v="0"/>
  </r>
  <r>
    <s v="Kleine Naturgeschichte der vierfüßigen Thiere für Kinder ; Enthält 48 Bilder und Erklärungen derselben in deutscher und französischer Sprache"/>
    <m/>
    <s v="Kinder- und Jugendbücher; Historische Drucke"/>
    <x v="283"/>
    <x v="0"/>
    <s v="PPN756355397"/>
    <s v="PPN248456881"/>
    <s v="http://resolver.staatsbibliothek-berlin.de/SBB0000EA6000000000"/>
    <x v="0"/>
    <x v="108"/>
    <s v="WegehauptDigital"/>
    <s v="Wien"/>
    <s v="empty"/>
    <x v="0"/>
  </r>
  <r>
    <s v="Entdeckungsreisen in der Wohnstube; mit seinen jungen Freunden unternommen"/>
    <s v="Wagner, Hermann"/>
    <s v="Kinder- und Jugendbücher"/>
    <x v="9"/>
    <x v="0"/>
    <s v="PPN743858840"/>
    <s v="PPN578788373"/>
    <s v="http://resolver.staatsbibliothek-berlin.de/SBB0000D35D00000000"/>
    <x v="1"/>
    <x v="11"/>
    <s v="WegehauptDigital"/>
    <s v="Leipzig"/>
    <s v="https://content.staatsbibliothek-berlin.de/dc/743858840.ocr.zip"/>
    <x v="1"/>
  </r>
  <r>
    <s v="Hundert Rätsel"/>
    <s v="Wittenhaus, K. A."/>
    <s v="Kinder- und Jugendbücher"/>
    <x v="156"/>
    <x v="0"/>
    <s v="PPN745593526"/>
    <s v="PPN581746651"/>
    <s v="http://resolver.staatsbibliothek-berlin.de/SBB0000D6EF00000000"/>
    <x v="1"/>
    <x v="92"/>
    <s v="WegehauptDigital"/>
    <s v="München"/>
    <s v="https://content.staatsbibliothek-berlin.de/dc/745593526.ocr.zip"/>
    <x v="1"/>
  </r>
  <r>
    <s v="Wanderungen durch die Werkstätten der Neuzeit; mit seinen jungen Freunden ausgeführt ; mit 146 Holzschnitten"/>
    <s v="Wagner, Hermann"/>
    <s v="Kinder- und Jugendbücher; Historische Drucke"/>
    <x v="33"/>
    <x v="0"/>
    <s v="PPN745867944"/>
    <s v="PPN744080460"/>
    <s v="http://resolver.staatsbibliothek-berlin.de/SBB0000D79700000000"/>
    <x v="1"/>
    <x v="94"/>
    <s v="WegehauptDigital"/>
    <s v="Glogau"/>
    <s v="https://content.staatsbibliothek-berlin.de/dc/745867944.ocr.zip"/>
    <x v="1"/>
  </r>
  <r>
    <s v="Für unsere Knaben; der Jugend Kunstfertigkeit und Spiel"/>
    <s v="Bergmeister, Josef M."/>
    <s v="Kinder- und Jugendbücher; Historische Drucke"/>
    <x v="438"/>
    <x v="0"/>
    <s v="PPN745605753"/>
    <s v="PPN547996179"/>
    <s v="http://resolver.staatsbibliothek-berlin.de/SBB0000D71500000000"/>
    <x v="1"/>
    <x v="59"/>
    <s v="WegehauptDigital"/>
    <s v="München"/>
    <s v="https://content.staatsbibliothek-berlin.de/dc/745605753.ocr.zip"/>
    <x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x v="9"/>
    <x v="0"/>
    <s v="PPN756691540"/>
    <s v="PPN27597054X"/>
    <s v="http://resolver.staatsbibliothek-berlin.de/SBB0000EBC600000000"/>
    <x v="1"/>
    <x v="54"/>
    <s v="WegehauptDigital"/>
    <s v="Leipzig"/>
    <s v="https://content.staatsbibliothek-berlin.de/dc/756691540.ocr.zip"/>
    <x v="1"/>
  </r>
  <r>
    <s v="Illustrierte Naturgeschichte für die Jugend; zur Selbstbelehrung und für den ersten Unterricht"/>
    <s v="Rebmann, E.; Berge, Friedrich"/>
    <s v="Kinder- und Jugendbücher"/>
    <x v="203"/>
    <x v="0"/>
    <s v="PPN741642123"/>
    <s v="PPN548403473"/>
    <s v="http://resolver.staatsbibliothek-berlin.de/SBB0000D04200000000"/>
    <x v="1"/>
    <x v="59"/>
    <s v="WegehauptDigital"/>
    <s v="Stuttgart"/>
    <s v="https://content.staatsbibliothek-berlin.de/dc/741642123.ocr.zip"/>
    <x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x v="9"/>
    <x v="0"/>
    <s v="PPN770449964"/>
    <s v="PPN579551342"/>
    <s v="http://resolver.staatsbibliothek-berlin.de/SBB0001048B00000000"/>
    <x v="1"/>
    <x v="40"/>
    <s v="WegehauptDigital"/>
    <s v="Leipzig"/>
    <s v="https://content.staatsbibliothek-berlin.de/dc/770449964.ocr.zip"/>
    <x v="1"/>
  </r>
  <r>
    <s v="Naturgeschichte für Kinder"/>
    <s v="Lippold, Georg Heinrich Christian; Funke, Karl Philipp"/>
    <s v="Kinder- und Jugendbücher; Historische Drucke"/>
    <x v="66"/>
    <x v="0"/>
    <s v="PPN769379753"/>
    <s v="PPN250893339"/>
    <s v="http://resolver.staatsbibliothek-berlin.de/SBB0000F95C00000000"/>
    <x v="1"/>
    <x v="79"/>
    <s v="WegehauptDigital"/>
    <s v="Leipzig"/>
    <s v="empty"/>
    <x v="0"/>
  </r>
  <r>
    <s v="Naturgeschichte der Amphibien, Fische, Weich- und Schaalenthiere, Insekten, Würmer und Strahlenthiere in Bildern ... zum Anschauungsunterricht für die Jugend ... nach der ... Naturgeschichte für Schulen; mit erklärendem Texte in dt. u. franz. Sprache"/>
    <s v="Schubert, Gotthilf Heinrich"/>
    <s v="Kinder- und Jugendbücher; Historische Drucke"/>
    <x v="45"/>
    <x v="0"/>
    <s v="PPN749903856"/>
    <s v="PPN568791622"/>
    <s v="http://resolver.staatsbibliothek-berlin.de/SBB0000E16E00000000"/>
    <x v="1"/>
    <x v="5"/>
    <s v="WegehauptDigital"/>
    <s v="Eßlingen"/>
    <s v="https://content.staatsbibliothek-berlin.de/dc/749903856.ocr.zip"/>
    <x v="1"/>
  </r>
  <r>
    <s v="Die Erde und das Weltall; faßlich bearbeitet für die Jugend und das Volk ; mit vielen Illustrationen"/>
    <m/>
    <s v="Kinder- und Jugendbücher"/>
    <x v="439"/>
    <x v="0"/>
    <s v="PPN742572021"/>
    <s v="PPN277189772"/>
    <s v="http://resolver.staatsbibliothek-berlin.de/SBB0000D23500000000"/>
    <x v="1"/>
    <x v="65"/>
    <s v="WegehauptDigital"/>
    <s v="Einsiedeln [u.a.]"/>
    <s v="https://content.staatsbibliothek-berlin.de/dc/742572021.ocr.zip"/>
    <x v="1"/>
  </r>
  <r>
    <s v="F. Martin's Naturgeschichte für die Jugend"/>
    <s v="Kolb, C. F. A.; Martin, F."/>
    <s v="Kinder- und Jugendbücher; Historische Drucke"/>
    <x v="28"/>
    <x v="0"/>
    <s v="PPN770272266"/>
    <s v="PPN356914739"/>
    <s v="http://resolver.staatsbibliothek-berlin.de/SBB000103CF00000000"/>
    <x v="1"/>
    <x v="15"/>
    <s v="WegehauptDigital"/>
    <s v="Leipzig; Stuttgart"/>
    <s v="https://content.staatsbibliothek-berlin.de/dc/770272266.ocr.zip"/>
    <x v="1"/>
  </r>
  <r>
    <s v="Kurzer Entwurf der Naturgeschichte zum Gebrauch in höhern Schulen"/>
    <s v="Funke, Carl Philipp"/>
    <s v="Kinder- und Jugendbücher"/>
    <x v="440"/>
    <x v="0"/>
    <s v="PPN770201792"/>
    <s v="PPN428461093"/>
    <s v="http://resolver.staatsbibliothek-berlin.de/SBB0001039800000000"/>
    <x v="1"/>
    <x v="27"/>
    <s v="WegehauptDigital"/>
    <s v="Berlin"/>
    <s v="empty"/>
    <x v="0"/>
  </r>
  <r>
    <s v="Im Walde"/>
    <s v="Zähler, Julius; Sachsse, Emil"/>
    <s v="Kinder- und Jugendbücher"/>
    <x v="14"/>
    <x v="0"/>
    <s v="PPN770494404"/>
    <s v="PPN410083569"/>
    <s v="http://resolver.staatsbibliothek-berlin.de/SBB000104D600000000"/>
    <x v="1"/>
    <x v="24"/>
    <s v="WegehauptDigital"/>
    <s v="Dresden"/>
    <s v="https://content.staatsbibliothek-berlin.de/dc/770494404.ocr.zip"/>
    <x v="1"/>
  </r>
  <r>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m/>
    <s v="Kinder- und Jugendbücher; Historische Drucke"/>
    <x v="441"/>
    <x v="0"/>
    <s v="PPN756349915"/>
    <s v="PPN568841980"/>
    <s v="http://resolver.staatsbibliothek-berlin.de/SBB0000EA5C00000000"/>
    <x v="1"/>
    <x v="88"/>
    <s v="WegehauptDigital"/>
    <s v="Meißen"/>
    <s v="empty"/>
    <x v="0"/>
  </r>
  <r>
    <s v="Hundert Schulspiele; gesammelt nach den Alterstufen der Kinder"/>
    <m/>
    <s v="Kinder- und Jugendbücher"/>
    <x v="442"/>
    <x v="0"/>
    <s v="PPN745144403"/>
    <s v="PPN075350920"/>
    <s v="http://resolver.staatsbibliothek-berlin.de/SBB0000D5F600000000"/>
    <x v="1"/>
    <x v="132"/>
    <s v="WegehauptDigital"/>
    <s v="Dresden"/>
    <s v="https://content.staatsbibliothek-berlin.de/dc/745144403.ocr.zip"/>
    <x v="1"/>
  </r>
  <r>
    <s v="Abrégé de toutes les sciences, à l'usage des enfants; Refondu, beaucoup augmenté et corrigé dans toutes ses parties, afin de le rendre propre à l'usage des écoles des pays catholiques"/>
    <m/>
    <s v="Kinder- und Jugendbücher; Historische Drucke"/>
    <x v="443"/>
    <x v="0"/>
    <s v="PPN767231392"/>
    <s v="PPN538962852"/>
    <s v="http://resolver.staatsbibliothek-berlin.de/SBB0000F33900000000"/>
    <x v="0"/>
    <x v="104"/>
    <s v="WegehauptDigital"/>
    <s v="Rouen"/>
    <s v="empty"/>
    <x v="0"/>
  </r>
  <r>
    <s v="Romantische Reise um die Welt; Ein Spiel zur angenehmen Unterhaltung in Gesellschaften ; Mit einer illuminirten Kupfertafel"/>
    <m/>
    <s v="Kinder- und Jugendbücher; Historische Drucke"/>
    <x v="283"/>
    <x v="0"/>
    <s v="PPN766624013"/>
    <s v="PPN279033214"/>
    <s v="http://resolver.staatsbibliothek-berlin.de/SBB0000F01300000000"/>
    <x v="1"/>
    <x v="46"/>
    <s v="WegehauptDigital"/>
    <s v="Wien"/>
    <s v="empty"/>
    <x v="0"/>
  </r>
  <r>
    <s v="Atlas des enfans; ou méthode nouvelle, courte, facile et demonstrative, pour apprendre la geographie ; en 22 cartes enluminées, avec un nouveau traité de la sphere, ..."/>
    <m/>
    <s v="Kinder- und Jugendbücher"/>
    <x v="444"/>
    <x v="0"/>
    <s v="PPN780547977"/>
    <s v="PPN280106971"/>
    <s v="http://resolver.staatsbibliothek-berlin.de/SBB0001541800000000"/>
    <x v="0"/>
    <x v="152"/>
    <s v="WegehauptDigital"/>
    <s v="A  Amsterdam"/>
    <s v="empty"/>
    <x v="0"/>
  </r>
  <r>
    <s v="Sphinxe; Fragen, Räthsel u. a. Aufgaben mit ihrer Lösung ; aus der Sprachlehre, Natur- und Völkergeschichte, Erdbeschreibung u.s.w. ; denkenden Schülern für Schule und Haus gewidmet"/>
    <s v="Lampert, Johann Wilhelm Friedrich"/>
    <s v="Kinder- und Jugendbücher"/>
    <x v="326"/>
    <x v="0"/>
    <s v="PPN769986625"/>
    <s v="PPN429235208"/>
    <s v="http://resolver.staatsbibliothek-berlin.de/SBB0001027700000000"/>
    <x v="1"/>
    <x v="42"/>
    <s v="WegehauptDigital"/>
    <s v="Neustadt a. d. D."/>
    <s v="empty"/>
    <x v="0"/>
  </r>
  <r>
    <s v="Der Käfersammler; mit 188 nach der Natur gezeichneten und photographisch aufgenommenen Abbildungen"/>
    <s v="Bau, Alexander"/>
    <s v="Kinder- und Jugendbücher"/>
    <x v="210"/>
    <x v="0"/>
    <s v="PPN744062802"/>
    <s v="PPN443412294"/>
    <s v="http://resolver.staatsbibliothek-berlin.de/SBB0000D52600000000"/>
    <x v="1"/>
    <x v="92"/>
    <s v="WegehauptDigital"/>
    <s v="Berlin [u.a.]; Stuttgart"/>
    <s v="https://content.staatsbibliothek-berlin.de/dc/744062802.ocr.zip"/>
    <x v="1"/>
  </r>
  <r>
    <s v="Fünfhundert Räthsel und Charaden für Kinder von 8-14 Jahren; zum Gebrauch in Schule und Haus ; nebst einem Anh. von 40 lehrreichen Zahlenräthseln"/>
    <s v="Bossert, G. F."/>
    <s v="Kinder- und Jugendbücher"/>
    <x v="445"/>
    <x v="0"/>
    <s v="PPN745727425"/>
    <s v="PPN549578641"/>
    <s v="http://resolver.staatsbibliothek-berlin.de/SBB0000D73800000000"/>
    <x v="1"/>
    <x v="66"/>
    <s v="WegehauptDigital"/>
    <s v="Stuttgart"/>
    <s v="https://content.staatsbibliothek-berlin.de/dc/745727425.ocr.zip"/>
    <x v="1"/>
  </r>
  <r>
    <s v="Erste Nahrung für den gesunden Menschenverstand"/>
    <s v="Dolz, Johann Christian; Thieme, Karl Traugott"/>
    <s v="Kinder- und Jugendbücher; Historische Drucke"/>
    <x v="83"/>
    <x v="0"/>
    <s v="PPN768530156"/>
    <s v="PPN577895893"/>
    <s v="http://resolver.staatsbibliothek-berlin.de/SBB0000F6A300000000"/>
    <x v="1"/>
    <x v="44"/>
    <s v="WegehauptDigital"/>
    <s v="Leipzig"/>
    <s v="https://content.staatsbibliothek-berlin.de/dc/768530156.ocr.zip"/>
    <x v="1"/>
  </r>
  <r>
    <s v="Naturgeschichte für Kinder"/>
    <s v="Meyer, F. A. A.; Raff, Georg Christian"/>
    <s v="Kinder- und Jugendbücher"/>
    <x v="333"/>
    <x v="0"/>
    <s v="PPN770146651"/>
    <s v="PPN444995625"/>
    <s v="http://resolver.staatsbibliothek-berlin.de/SBB0001032600000000"/>
    <x v="1"/>
    <x v="111"/>
    <s v="WegehauptDigital"/>
    <s v="Wien, Prag"/>
    <s v="empty"/>
    <x v="0"/>
  </r>
  <r>
    <s v="Les clients d'un vieux poirier; le monde des insectes"/>
    <s v="Becker, L.; Bruyssel, E."/>
    <s v="Kinder- und Jugendbücher"/>
    <x v="296"/>
    <x v="0"/>
    <s v="PPN742707105"/>
    <s v="PPN550296999"/>
    <s v="http://resolver.staatsbibliothek-berlin.de/SBB0000D2A700000000"/>
    <x v="0"/>
    <x v="9"/>
    <s v="WegehauptDigital"/>
    <s v="Paris"/>
    <s v="https://content.staatsbibliothek-berlin.de/dc/742707105.ocr.zip"/>
    <x v="1"/>
  </r>
  <r>
    <s v="Allerhand Kurzweil für jung und alt"/>
    <s v="Fritz, Trude"/>
    <s v="Kinder- und Jugendbücher; Historische Drucke"/>
    <x v="446"/>
    <x v="0"/>
    <s v="PPN745135935"/>
    <s v="PPN279322380"/>
    <s v="http://resolver.staatsbibliothek-berlin.de/SBB0000D5D300000000"/>
    <x v="1"/>
    <x v="32"/>
    <s v="WegehauptDigital"/>
    <s v="Lahr in Baden"/>
    <s v="https://content.staatsbibliothek-berlin.de/dc/745135935.ocr.zip"/>
    <x v="1"/>
  </r>
  <r>
    <s v="Streifzüge durch Wald und Flur; eine Anleitung zur Beobachtung der heimischen Natur in Monatsbildern"/>
    <s v="Landsberg, Bernhard; Landsberg, H."/>
    <s v="Kinder- und Jugendbücher"/>
    <x v="18"/>
    <x v="0"/>
    <s v="PPN744056527"/>
    <s v="PPN561909784"/>
    <s v="http://resolver.staatsbibliothek-berlin.de/SBB0000D52100000000"/>
    <x v="1"/>
    <x v="90"/>
    <s v="WegehauptDigital"/>
    <s v="Leipzig"/>
    <s v="https://content.staatsbibliothek-berlin.de/dc/744056527.ocr.zip"/>
    <x v="1"/>
  </r>
  <r>
    <s v="In den Werkstätten"/>
    <s v="Dressel, August"/>
    <s v="Kinder- und Jugendbücher; Historische Drucke"/>
    <x v="9"/>
    <x v="1"/>
    <s v="PPN744074193"/>
    <s v="PPN281974624"/>
    <s v="http://resolver.staatsbibliothek-berlin.de/SBB0000D51B00020000"/>
    <x v="1"/>
    <x v="90"/>
    <s v="WegehauptDigital"/>
    <s v="Leipzig"/>
    <s v="https://content.staatsbibliothek-berlin.de/dc/744074193.ocr.zip"/>
    <x v="1"/>
  </r>
  <r>
    <s v="Die Welt in Bildern"/>
    <s v="Baumeister, Joseph"/>
    <s v="Kinder- und Jugendbücher"/>
    <x v="447"/>
    <x v="1"/>
    <s v="PPN771247435"/>
    <s v="PPN282304789"/>
    <s v="http://resolver.staatsbibliothek-berlin.de/SBB00010DC900050000"/>
    <x v="1"/>
    <x v="130"/>
    <s v="WegehauptDigital"/>
    <s v="Wien"/>
    <s v="empty"/>
    <x v="0"/>
  </r>
  <r>
    <s v="Werke der Allmacht oder Wunder der Natur"/>
    <s v="Scholz, Franz Paul"/>
    <s v="Kinder- und Jugendbücher"/>
    <x v="448"/>
    <x v="1"/>
    <s v="PPN770551203"/>
    <s v="PPN770550274"/>
    <s v="http://resolver.staatsbibliothek-berlin.de/SBB0001052E00030000"/>
    <x v="1"/>
    <x v="42"/>
    <s v="WegehauptDigital"/>
    <s v="Breslau"/>
    <s v="empty"/>
    <x v="0"/>
  </r>
  <r>
    <s v="The Children's encyclopaedia"/>
    <s v="Mee, Arthur"/>
    <s v="Kinder- und Jugendbücher; Historische Drucke"/>
    <x v="449"/>
    <x v="1"/>
    <s v="PPN745238750"/>
    <s v="PPN550718753"/>
    <s v="http://resolver.staatsbibliothek-berlin.de/SBB0000D67700040000"/>
    <x v="3"/>
    <x v="37"/>
    <s v="WegehauptDigital"/>
    <s v="London"/>
    <s v="https://content.staatsbibliothek-berlin.de/dc/745238750.ocr.zip"/>
    <x v="1"/>
  </r>
  <r>
    <s v="Mineralogie; 24 Taf. mit 490 kolorierten Abb. nebst erklärendem Text"/>
    <s v="Schubert, Gotthilf Heinrich; Kenngott, Adolf"/>
    <s v="Kinder- und Jugendbücher; Historische Drucke"/>
    <x v="45"/>
    <x v="1"/>
    <s v="PPN749505958"/>
    <s v="PPN265579953"/>
    <s v="http://resolver.staatsbibliothek-berlin.de/SBB0000CFF5000C0000"/>
    <x v="1"/>
    <x v="145"/>
    <s v="WegehauptDigital"/>
    <s v="Eßlingen bei Stuttgart"/>
    <s v="https://content.staatsbibliothek-berlin.de/dc/749505958.ocr.zip"/>
    <x v="1"/>
  </r>
  <r>
    <s v="Räthselschatz"/>
    <s v="Bittkow, Theophil"/>
    <s v="Kinder- und Jugendbücher; Historische Drucke"/>
    <x v="450"/>
    <x v="1"/>
    <s v="PPN767128508"/>
    <s v="PPN548039127"/>
    <s v="http://resolver.staatsbibliothek-berlin.de/SBB0000F2A700050000"/>
    <x v="1"/>
    <x v="61"/>
    <s v="WegehauptDigital"/>
    <s v="Berlin; Berlin"/>
    <s v="https://content.staatsbibliothek-berlin.de/dc/767128508.ocr.zip"/>
    <x v="1"/>
  </r>
  <r>
    <s v="Einleitung und die Beschreibung von Europa"/>
    <m/>
    <s v="Kinder- und Jugendbücher"/>
    <x v="48"/>
    <x v="1"/>
    <s v="PPN770375456"/>
    <s v="PPN343783592"/>
    <s v="http://resolver.staatsbibliothek-berlin.de/SBB0001046700010000"/>
    <x v="1"/>
    <x v="46"/>
    <s v="WegehauptDigital"/>
    <s v="Nürnberg"/>
    <s v="empty"/>
    <x v="0"/>
  </r>
  <r>
    <s v="[Pflanzen und Mineralien]"/>
    <s v="Wolf, L.; Haas, Meno; Wilmsen, Friedrich Philipp"/>
    <s v="Kinder- und Jugendbücher; Historische Drucke"/>
    <x v="288"/>
    <x v="1"/>
    <s v="PPN75141736X"/>
    <s v="PPN033870233"/>
    <s v="http://resolver.staatsbibliothek-berlin.de/SBB0000E58800030000"/>
    <x v="1"/>
    <x v="74"/>
    <s v="WegehauptDigital"/>
    <s v="Berlin"/>
    <s v="empty"/>
    <x v="0"/>
  </r>
  <r>
    <s v="Des Elementarwerks von Joh. Bernhard Basedow dritter Band"/>
    <s v="Basedow, Johann Bernhard"/>
    <s v="Kinder- und Jugendbücher; Historische Drucke; VD18 digital"/>
    <x v="252"/>
    <x v="1"/>
    <s v="PPN767135407"/>
    <s v="PPN547706375"/>
    <s v="http://resolver.staatsbibliothek-berlin.de/SBB00021EC700010000"/>
    <x v="1"/>
    <x v="82"/>
    <s v="WegehauptDigital"/>
    <s v="Dessau"/>
    <s v="empty"/>
    <x v="0"/>
  </r>
  <r>
    <s v="Libri Elementaris Pars ... Sive Prima Edvcationis Elementa"/>
    <s v="Mangelsdorf, Karl Ehregott; Basedow, Johann Bernhard"/>
    <s v="Kinder- und Jugendbücher; VD18 digital; Historische Drucke"/>
    <x v="260"/>
    <x v="0"/>
    <s v="PPN770570291"/>
    <s v="PPN423183648"/>
    <s v="http://resolver.staatsbibliothek-berlin.de/SBB0001056500000000"/>
    <x v="6"/>
    <x v="164"/>
    <s v="WegehauptDigital; VD18 digital"/>
    <s v="Halae"/>
    <s v="empty"/>
    <x v="0"/>
  </r>
  <r>
    <s v="Vorbereitende Uebungen zum Aufmerken und Nachdenken für junge Leute von wenigstens zwölf Jahren; Ein Schul- und Familienbuch"/>
    <s v="Mangelsdorff, Karl Ehregott"/>
    <s v="Kinder- und Jugendbücher; Historische Drucke; VD18 digital"/>
    <x v="451"/>
    <x v="0"/>
    <s v="PPN770368247"/>
    <s v="PPN195851390"/>
    <s v="http://resolver.staatsbibliothek-berlin.de/SBB0001045200000000"/>
    <x v="1"/>
    <x v="72"/>
    <s v="WegehauptDigital; VD18 digital"/>
    <s v="Königsberg"/>
    <s v="empty"/>
    <x v="0"/>
  </r>
  <r>
    <s v="Bilderbuch für die nachdenkende Jugend zur angenehmen und nützlichen Unterhaltung; Mit 4 und 20 Kupfern"/>
    <s v="Schwarz, Carl Benjamin; Müller, Ernst"/>
    <s v="Kinder- und Jugendbücher; VD18 digital; Historische Drucke"/>
    <x v="452"/>
    <x v="0"/>
    <s v="PPN769885438"/>
    <s v="PPN18974068X"/>
    <s v="http://resolver.staatsbibliothek-berlin.de/SBB000101F700000000"/>
    <x v="1"/>
    <x v="56"/>
    <s v="WegehauptDigital; VD18 digital"/>
    <s v="Leipzig"/>
    <s v="empty"/>
    <x v="0"/>
  </r>
  <r>
    <s v="Johann. Amos Comenii Orbis Pictus; Die Welt in Bildern, in zwey und achtzig Abschnitte zum Gebrauche der kleinsten studirenden Jugend in den kaiserl. königl. Staaten zusammengezogen"/>
    <s v="Comenius, Johann Amos"/>
    <s v="Kinder- und Jugendbücher; Historische Drucke; VD18 digital"/>
    <x v="453"/>
    <x v="0"/>
    <s v="PPN770077129"/>
    <s v="PPN529616874"/>
    <s v="http://resolver.staatsbibliothek-berlin.de/SBB000102A300000000"/>
    <x v="12"/>
    <x v="56"/>
    <s v="WegehauptDigital; VD18 digital"/>
    <s v="Wien"/>
    <s v="empty"/>
    <x v="0"/>
  </r>
  <r>
    <s v="Les petites familles"/>
    <m/>
    <s v="Kinder- und Jugendbücher"/>
    <x v="454"/>
    <x v="0"/>
    <s v="PPN770331610"/>
    <s v="PPN350934061"/>
    <s v="http://resolver.staatsbibliothek-berlin.de/SBB0001042300000000"/>
    <x v="0"/>
    <x v="23"/>
    <s v="WegehauptDigital"/>
    <s v="Paris"/>
    <s v="empty"/>
    <x v="0"/>
  </r>
  <r>
    <s v="A new Natural History; intented as a present for good boys and girls; with elegant cuts"/>
    <m/>
    <s v="Kinder- und Jugendbücher; Historische Drucke"/>
    <x v="455"/>
    <x v="0"/>
    <s v="PPN749789301"/>
    <s v="PPN568789164"/>
    <s v="http://resolver.staatsbibliothek-berlin.de/SBB0000E0C200000000"/>
    <x v="3"/>
    <x v="25"/>
    <s v="WegehauptDigital"/>
    <s v="Otley"/>
    <s v="empty"/>
    <x v="0"/>
  </r>
  <r>
    <s v="Deutscher Rätselschatz; Altes und Neues"/>
    <s v="Hofacker, Ludwig; Richter, Ludwig"/>
    <s v="Kinder- und Jugendbücher"/>
    <x v="94"/>
    <x v="0"/>
    <s v="PPN745728480"/>
    <s v="PPN32921005X"/>
    <s v="http://resolver.staatsbibliothek-berlin.de/SBB0000D73A00000000"/>
    <x v="1"/>
    <x v="68"/>
    <s v="WegehauptDigital"/>
    <s v="Stuttgart"/>
    <s v="https://content.staatsbibliothek-berlin.de/dc/745728480.ocr.zip"/>
    <x v="1"/>
  </r>
  <r>
    <s v="Naturhistorisches Bilder- und Lese-Buch oder Erzählungen über Gegenstände aus den drei Reichen der Natur. Von Jakob Glatz, Mitarbeiter an der Erziehungsanstalt zu Schnepfenthal. Nebst 300 Abb. von [Konrad] Horny u. einer kurzen Erklärung derselben in Versen"/>
    <s v="Horny, Konrad; Glatz, Jakob"/>
    <s v="Kinder- und Jugendbücher; Historische Drucke"/>
    <x v="436"/>
    <x v="0"/>
    <s v="PPN749734396"/>
    <s v="PPN558283837"/>
    <s v="http://resolver.staatsbibliothek-berlin.de/SBB0000E07300000000"/>
    <x v="1"/>
    <x v="18"/>
    <s v="WegehauptDigital"/>
    <s v="Wien"/>
    <s v="empty"/>
    <x v="0"/>
  </r>
  <r>
    <s v="Vierhundert Räthsel und Charaden für Kinder von 10-14 Jahren; Zu erheiternden Denkübungen in Schulen und zu angenehmer und nützlicher Unterhaltung in häuslichen Kreisen ; Nebst einem Anhang von 60 für denselben Zweck passenden Rechnungs-Beispielen"/>
    <s v="Bosert, G. F."/>
    <s v="Kinder- und Jugendbücher; Historische Drucke"/>
    <x v="176"/>
    <x v="0"/>
    <s v="PPN767434544"/>
    <s v="PPN550382976"/>
    <s v="http://resolver.staatsbibliothek-berlin.de/SBB0000F37C00000000"/>
    <x v="1"/>
    <x v="25"/>
    <s v="WegehauptDigital"/>
    <s v="Eßlingen"/>
    <s v="empty"/>
    <x v="0"/>
  </r>
  <r>
    <s v="Jo. Amosii Comenii Orbis Sensualium Pictus, Hoc est omnium Fundamentalium in Mundo rerum &amp; vita actionum Pictura &amp; Nomenclatura, ...; Secunda in Dania Edito, quæ, multis in melius &amp; utilius mutatis, post Latinam, Teutonicam, Gallicam, Italicam &amp; Polonicam Linguam"/>
    <s v="Rhode, Johann Georg; Comenius, Johann Amos"/>
    <s v="Kinder- und Jugendbücher; Historische Drucke"/>
    <x v="456"/>
    <x v="0"/>
    <s v="PPN767924703"/>
    <s v="PPN828637075"/>
    <s v="http://resolver.staatsbibliothek-berlin.de/SBB0000F50200000000"/>
    <x v="1"/>
    <x v="165"/>
    <s v="WegehauptDigital; VD17 digital"/>
    <s v="Hafniae"/>
    <s v="empty"/>
    <x v="0"/>
  </r>
  <r>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m/>
    <s v="Kinder- und Jugendbücher; Historische Drucke"/>
    <x v="457"/>
    <x v="0"/>
    <s v="PPN756563860"/>
    <s v="PPN581182480"/>
    <s v="http://resolver.staatsbibliothek-berlin.de/SBB0000EB3200000000"/>
    <x v="1"/>
    <x v="61"/>
    <s v="WegehauptDigital"/>
    <s v="Zürich"/>
    <s v="https://content.staatsbibliothek-berlin.de/dc/756563860.ocr.zip"/>
    <x v="1"/>
  </r>
  <r>
    <s v="Das deutsche Räthselbuch"/>
    <s v="Simrock, Karl"/>
    <s v="Kinder- und Jugendbücher"/>
    <x v="458"/>
    <x v="0"/>
    <s v="PPN746032498"/>
    <s v="PPN195757076"/>
    <s v="http://resolver.staatsbibliothek-berlin.de/SBB0000D7D900000000"/>
    <x v="1"/>
    <x v="55"/>
    <s v="WegehauptDigital"/>
    <s v="Basel"/>
    <s v="https://content.staatsbibliothek-berlin.de/dc/746032498.ocr.zip"/>
    <x v="1"/>
  </r>
  <r>
    <s v="Unterhaltende Fabeln und Erzählungen aus der Naturgeschichte der Fische, Käfer, Insekten, des Gewächs- und Mineralreichs; für kleinere Kinder die sich zu dieser Wissenschaft vorbereiten wollen"/>
    <s v="Geißler, Peter Carl; Hoelder, Luise"/>
    <s v="Kinder- und Jugendbücher; Historische Drucke"/>
    <x v="41"/>
    <x v="0"/>
    <s v="PPN749768738"/>
    <s v="PPN559576560"/>
    <s v="http://resolver.staatsbibliothek-berlin.de/SBB0000E0AC00000000"/>
    <x v="1"/>
    <x v="28"/>
    <s v="WegehauptDigital"/>
    <s v="Leipzig"/>
    <s v="empty"/>
    <x v="0"/>
  </r>
  <r>
    <s v="Der jugendliche Künstler in Laubsäge-Arbeiten; Musterbuch für Kunstarbeiten in Holz mit Mosaik, Marqueterie und Malerei für die reifere Jugend"/>
    <s v="Ortleb, Alexander; Ortleb, Gustav"/>
    <s v="Kinder- und Jugendbücher; Historische Drucke"/>
    <x v="9"/>
    <x v="0"/>
    <s v="PPN745866522"/>
    <s v="PPN569413044"/>
    <s v="http://resolver.staatsbibliothek-berlin.de/SBB0000D79200000000"/>
    <x v="1"/>
    <x v="11"/>
    <s v="WegehauptDigital"/>
    <s v="Leipzig"/>
    <s v="https://content.staatsbibliothek-berlin.de/dc/745866522.ocr.zip"/>
    <x v="1"/>
  </r>
  <r>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m/>
    <s v="Kinder- und Jugendbücher; Historische Drucke"/>
    <x v="459"/>
    <x v="0"/>
    <s v="PPN767132890"/>
    <s v="PPN557718058"/>
    <s v="http://resolver.staatsbibliothek-berlin.de/SBB0000F2BE00000000"/>
    <x v="0"/>
    <x v="8"/>
    <s v="WegehauptDigital"/>
    <s v="Paris"/>
    <s v="empty"/>
    <x v="0"/>
  </r>
  <r>
    <s v="Lawn Tennis und andere Spiele"/>
    <s v="Heineken, Ph."/>
    <s v="Kinder- und Jugendbücher"/>
    <x v="460"/>
    <x v="0"/>
    <s v="PPN745157084"/>
    <s v="PPN559264178"/>
    <s v="http://resolver.staatsbibliothek-berlin.de/SBB0000D61400000000"/>
    <x v="1"/>
    <x v="19"/>
    <s v="WegehauptDigital"/>
    <s v="Berlin [u.a.]; Stuttgart"/>
    <s v="https://content.staatsbibliothek-berlin.de/dc/745157084.ocr.zip"/>
    <x v="1"/>
  </r>
  <r>
    <s v="Arbeitskunde; ein Hilfsbuch für die Jugend zur Selbstbestätigung durch schaffende Arbeit in Schule und Haus ; mit 12 farb. u. 4 schwarzen Tafeln sowie mehr als 500 Textbildern"/>
    <s v="Ladenbauer, Norbert; Bergmann, Ferdinand"/>
    <s v="Kinder- und Jugendbücher"/>
    <x v="461"/>
    <x v="0"/>
    <s v="PPN745231470"/>
    <s v="PPN195624297"/>
    <s v="http://resolver.staatsbibliothek-berlin.de/SBB0000D67100000000"/>
    <x v="1"/>
    <x v="32"/>
    <s v="WegehauptDigital"/>
    <s v="Prag [u.a.]"/>
    <s v="https://content.staatsbibliothek-berlin.de/dc/745231470.ocr.zip"/>
    <x v="1"/>
  </r>
  <r>
    <s v="Illustriertes Kinderspielbuch; enthaltend 808 volkstümliche Spiele, Lieder, Reime, Sprüche, Verse, Rätsel"/>
    <s v="Bruns, Wilhelm"/>
    <s v="Kinder- und Jugendbücher; Historische Drucke"/>
    <x v="462"/>
    <x v="0"/>
    <s v="PPN746235119"/>
    <s v="PPN355601710"/>
    <s v="http://resolver.staatsbibliothek-berlin.de/SBB0000D84900000000"/>
    <x v="1"/>
    <x v="68"/>
    <s v="WegehauptDigital"/>
    <s v="Düsseldorf"/>
    <s v="https://content.staatsbibliothek-berlin.de/dc/746235119.ocr.zip"/>
    <x v="1"/>
  </r>
  <r>
    <s v="Rätselbuch für Jung und Alt"/>
    <s v="Scherer, Georg"/>
    <s v="Kinder- und Jugendbücher; Historische Drucke"/>
    <x v="301"/>
    <x v="0"/>
    <s v="PPN745279384"/>
    <s v="PPN573700222"/>
    <s v="http://resolver.staatsbibliothek-berlin.de/SBB0000D69300000000"/>
    <x v="1"/>
    <x v="6"/>
    <s v="WegehauptDigital"/>
    <s v="München"/>
    <s v="https://content.staatsbibliothek-berlin.de/dc/745279384.ocr.zip"/>
    <x v="1"/>
  </r>
  <r>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Schubert, Gotthilf Heinrich"/>
    <s v="Kinder- und Jugendbücher; Historische Drucke"/>
    <x v="45"/>
    <x v="0"/>
    <s v="PPN749928409"/>
    <s v="PPN18467039X"/>
    <s v="http://resolver.staatsbibliothek-berlin.de/SBB0000E1A400000000"/>
    <x v="0"/>
    <x v="110"/>
    <s v="WegehauptDigital"/>
    <s v="Eßlingen am Neckar"/>
    <s v="empty"/>
    <x v="0"/>
  </r>
  <r>
    <s v="Naturgeschichte der Säugethiere und Vögel; mit 16 col. Taf."/>
    <m/>
    <s v="Kinder- und Jugendbücher; Historische Drucke"/>
    <x v="213"/>
    <x v="0"/>
    <s v="PPN757124860"/>
    <s v="PPN568829492"/>
    <s v="http://resolver.staatsbibliothek-berlin.de/SBB0000ECF700000000"/>
    <x v="1"/>
    <x v="25"/>
    <s v="WegehauptDigital"/>
    <s v="Guben"/>
    <s v="empty"/>
    <x v="0"/>
  </r>
  <r>
    <s v="Vom Einbaum zum Linienschiff; Streifzüge auf dem Gebiete der Schiffahrt und des Seewesens ; für mittlere und reife Schüler ; mit 90 Abb. im Text"/>
    <s v="Radunz, Karl"/>
    <s v="Kinder- und Jugendbücher; Historische Drucke"/>
    <x v="18"/>
    <x v="0"/>
    <s v="PPN744071518"/>
    <s v="PPN308279654"/>
    <s v="http://resolver.staatsbibliothek-berlin.de/SBB0000D53500000000"/>
    <x v="1"/>
    <x v="20"/>
    <s v="WegehauptDigital"/>
    <s v="Leipzig [u.a.]"/>
    <s v="https://content.staatsbibliothek-berlin.de/dc/744071518.ocr.zip"/>
    <x v="1"/>
  </r>
  <r>
    <s v="Marie Flink, die kleine Gemüsegärtnerin oder gründliche Belehrung in dem Gemüsebau"/>
    <s v="Metzger, J."/>
    <s v="Kinder- und Jugendbücher"/>
    <x v="82"/>
    <x v="0"/>
    <s v="PPN744891477"/>
    <s v="PPN566826941"/>
    <s v="http://resolver.staatsbibliothek-berlin.de/SBB0000D57300000000"/>
    <x v="1"/>
    <x v="65"/>
    <s v="WegehauptDigital"/>
    <s v="Frankfurt a. M."/>
    <s v="https://content.staatsbibliothek-berlin.de/dc/744891477.ocr.zip"/>
    <x v="1"/>
  </r>
  <r>
    <s v="Lehrbuch der nothwendigen und nützlichen Kenntnisse, besonders für eine, nach weitrer Bildung strebende, Jugend"/>
    <s v="Dolz, Johann Christian"/>
    <s v="Kinder- und Jugendbücher"/>
    <x v="78"/>
    <x v="0"/>
    <s v="PPN770199410"/>
    <s v="PPN331845091"/>
    <s v="http://resolver.staatsbibliothek-berlin.de/SBB0001039000000000"/>
    <x v="1"/>
    <x v="75"/>
    <s v="WegehauptDigital"/>
    <s v="Leipzig"/>
    <s v="empty"/>
    <x v="0"/>
  </r>
  <r>
    <s v="Weltkatastrophen; Betrachtungen über die zukünftigen Schicksale unserer Erdenwelt"/>
    <s v="Meyer, Max Wilhelm"/>
    <s v="Kinder- und Jugendbücher"/>
    <x v="2"/>
    <x v="0"/>
    <s v="PPN742567885"/>
    <s v="PPN196405351"/>
    <s v="http://resolver.staatsbibliothek-berlin.de/SBB0000D22800000000"/>
    <x v="1"/>
    <x v="2"/>
    <s v="WegehauptDigital"/>
    <s v="Berlin"/>
    <s v="https://content.staatsbibliothek-berlin.de/dc/742567885.ocr.zip"/>
    <x v="1"/>
  </r>
  <r>
    <s v="Der gestirnte Himmel oder Anweisung zur Kenntniß der Gestirne und der vorzüglichsten Sterne; Zur Belehrung und Unterhaltung für gebildete Leser besonders jüngeren Alters"/>
    <s v="Wolf, Ludwig; Lehmann, G. W.; Jättnig, F.; Rockstroh, Heinrich"/>
    <s v="Kinder- und Jugendbücher; Historische Drucke"/>
    <x v="288"/>
    <x v="0"/>
    <s v="PPN751257885"/>
    <s v="PPN311568009"/>
    <s v="http://resolver.staatsbibliothek-berlin.de/SBB0000E52800000000"/>
    <x v="1"/>
    <x v="28"/>
    <s v="WegehauptDigital"/>
    <s v="Berlin"/>
    <s v="empty"/>
    <x v="0"/>
  </r>
  <r>
    <s v="Entdeckungsreisen in Feld und Flur; mit seinen lieben jungen Freunden und Freundinnen unternommen"/>
    <s v="Dressel, ...; Wagner, Hermann"/>
    <s v="Kinder- und Jugendbücher"/>
    <x v="9"/>
    <x v="0"/>
    <s v="PPN743638301"/>
    <s v="PPN578783118"/>
    <s v="http://resolver.staatsbibliothek-berlin.de/SBB0000D2FF00000000"/>
    <x v="1"/>
    <x v="91"/>
    <s v="WegehauptDigital"/>
    <s v="Leipzig"/>
    <s v="https://content.staatsbibliothek-berlin.de/dc/743638301.ocr.zip"/>
    <x v="1"/>
  </r>
  <r>
    <s v="Lehrbuch der Naturgeschichte; für Schulen und zum Selbstunterricht"/>
    <s v="Schubert, Gotthilf Heinrich"/>
    <s v="Kinder- und Jugendbücher; Historische Drucke"/>
    <x v="120"/>
    <x v="0"/>
    <s v="PPN746330340"/>
    <s v="PPN309370760"/>
    <s v="http://resolver.staatsbibliothek-berlin.de/SBB0000D8B900000000"/>
    <x v="1"/>
    <x v="73"/>
    <s v="WegehauptDigital"/>
    <s v="Erlangen"/>
    <s v="empty"/>
    <x v="0"/>
  </r>
  <r>
    <s v="Physikalisches Experimentierbuch für Knaben; eine Anleitung zur Ausführung physikalischer Experimente und zur Selbstanfertigung der hierzu nötigen Apparate"/>
    <s v="Beisswanger, Richard"/>
    <s v="Kinder- und Jugendbücher"/>
    <x v="65"/>
    <x v="0"/>
    <s v="PPN741371243"/>
    <s v="PPN54824071X"/>
    <s v="http://resolver.staatsbibliothek-berlin.de/SBB0000D00C00000000"/>
    <x v="1"/>
    <x v="32"/>
    <s v="WegehauptDigital"/>
    <s v="Berlin [u.a.]; Stuttgart"/>
    <s v="https://content.staatsbibliothek-berlin.de/dc/741371243.ocr.zip"/>
    <x v="1"/>
  </r>
  <r>
    <s v="Naturgeschichte für die Jugend beiderlei Geschlechts"/>
    <s v="Rebau, Heinrich"/>
    <s v="Kinder- und Jugendbücher; Historische Drucke"/>
    <x v="20"/>
    <x v="0"/>
    <s v="PPN749884703"/>
    <s v="PPN279345569"/>
    <s v="http://resolver.staatsbibliothek-berlin.de/SBB0000E14A00000000"/>
    <x v="1"/>
    <x v="113"/>
    <s v="WegehauptDigital"/>
    <s v="Stuttgart"/>
    <s v="empty"/>
    <x v="0"/>
  </r>
  <r>
    <s v="Der kleine Naturfreund; ein Weihnachtsgeschenk für wißbegierige Kinder ; Mit 6 illuminirten Kupfern"/>
    <m/>
    <s v="Kinder- und Jugendbücher; Historische Drucke"/>
    <x v="66"/>
    <x v="0"/>
    <s v="PPN756629322"/>
    <s v="PPN568790510"/>
    <s v="http://resolver.staatsbibliothek-berlin.de/SBB0000EB6400000000"/>
    <x v="1"/>
    <x v="67"/>
    <s v="WegehauptDigital"/>
    <s v="Leipzig"/>
    <s v="empty"/>
    <x v="0"/>
  </r>
  <r>
    <s v="Lehrbuch der Naturgeschichte für die Jugend"/>
    <s v="Stein, Christian Gottfried Daniel; Baumann, L. A."/>
    <s v="Kinder- und Jugendbücher"/>
    <x v="16"/>
    <x v="0"/>
    <s v="PPN746691246"/>
    <s v="PPN547877560"/>
    <s v="http://resolver.staatsbibliothek-berlin.de/SBB0000DB9C00000000"/>
    <x v="1"/>
    <x v="46"/>
    <s v="WegehauptDigital"/>
    <s v="Potsdam"/>
    <s v="empty"/>
    <x v="0"/>
  </r>
  <r>
    <s v="Jeux des adolescents"/>
    <s v="Belèze, Guillaume Louis Gustave"/>
    <s v="Kinder- und Jugendbücher"/>
    <x v="7"/>
    <x v="0"/>
    <s v="PPN745142591"/>
    <s v="PPN280267711"/>
    <s v="http://resolver.staatsbibliothek-berlin.de/SBB0000D5F200000000"/>
    <x v="0"/>
    <x v="47"/>
    <s v="WegehauptDigital"/>
    <s v="Paris"/>
    <s v="https://content.staatsbibliothek-berlin.de/dc/745142591.ocr.zip"/>
    <x v="1"/>
  </r>
  <r>
    <s v="Cabinet du jeune naturaliste, ou histoire des animaux, des végétaux et des minéra"/>
    <s v="Joubert, J."/>
    <s v="Kinder- und Jugendbücher; Historische Drucke"/>
    <x v="463"/>
    <x v="0"/>
    <s v="PPN749728752"/>
    <s v="PPN279837305"/>
    <s v="http://resolver.staatsbibliothek-berlin.de/SBB0000E06E00000000"/>
    <x v="0"/>
    <x v="38"/>
    <s v="WegehauptDigital"/>
    <s v="Paris [u.a.]"/>
    <s v="empty"/>
    <x v="0"/>
  </r>
  <r>
    <s v="Allerlei Brettspiele und andere Hausspiele; leichtfaßliche Anleitung zur Erlernung des beliebtesten Brettspiele etc."/>
    <s v="Mitis, Caesar"/>
    <s v="Kinder- und Jugendbücher"/>
    <x v="109"/>
    <x v="0"/>
    <s v="PPN745212913"/>
    <s v="PPN567079538"/>
    <s v="http://resolver.staatsbibliothek-berlin.de/SBB0000D65700000000"/>
    <x v="1"/>
    <x v="19"/>
    <s v="WegehauptDigital"/>
    <s v="Ravensburg"/>
    <s v="https://content.staatsbibliothek-berlin.de/dc/745212913.ocr.zip"/>
    <x v="1"/>
  </r>
  <r>
    <s v="Räthselschatz; für die Jugend ; zur Übung im Denken ; zur Belehrenden Unterhaltung"/>
    <s v="Brüllow, Dr.; Schäffer, W."/>
    <s v="Kinder- und Jugendbücher; Historische Drucke"/>
    <x v="5"/>
    <x v="0"/>
    <s v="PPN745125581"/>
    <s v="PPN549814086"/>
    <s v="http://resolver.staatsbibliothek-berlin.de/SBB0000D5B600000000"/>
    <x v="1"/>
    <x v="33"/>
    <s v="WegehauptDigital"/>
    <s v="Neu Ruppin"/>
    <s v="https://content.staatsbibliothek-berlin.de/dc/745125581.ocr.zip"/>
    <x v="1"/>
  </r>
  <r>
    <s v="Wanderungen durch den Zoologischen Garten; dargestellt in naturgetreuen Abbildungen der Thiergruppen des Zoologischen Gartens zu Berlin"/>
    <s v="Beumer, Ph. Jac.; Bernhardt, ..."/>
    <s v="Kinder- und Jugendbücher"/>
    <x v="464"/>
    <x v="0"/>
    <s v="PPN770552722"/>
    <s v="PPN323640613"/>
    <s v="http://resolver.staatsbibliothek-berlin.de/SBB0001053D00000000"/>
    <x v="1"/>
    <x v="16"/>
    <s v="WegehauptDigital"/>
    <s v="[Wesel"/>
    <s v="https://content.staatsbibliothek-berlin.de/dc/770552722.ocr.zip"/>
    <x v="1"/>
  </r>
  <r>
    <s v="Neues Bilder-Cabinet"/>
    <s v="Glatz, Jakob"/>
    <s v="Kinder- und Jugendbücher"/>
    <x v="137"/>
    <x v="0"/>
    <s v="PPN770138527"/>
    <s v="PPN406085870"/>
    <s v="http://resolver.staatsbibliothek-berlin.de/SBB0001031B00000000"/>
    <x v="1"/>
    <x v="29"/>
    <s v="WegehauptDigital"/>
    <s v="Leipzig"/>
    <s v="empty"/>
    <x v="0"/>
  </r>
  <r>
    <s v="Illustriertes Spielbuch für Kinder; unterhaltende und belustigende Spiele und Beschäftigungen für kleine Kinder im Zimmer sowie im Freien"/>
    <s v="Hahn, Alban; Dedekind, Anna; Bloch, Ida"/>
    <s v="Kinder- und Jugendbücher"/>
    <x v="9"/>
    <x v="0"/>
    <s v="PPN745183891"/>
    <s v="PPN236900889"/>
    <s v="http://resolver.staatsbibliothek-berlin.de/SBB0000D64200000000"/>
    <x v="1"/>
    <x v="51"/>
    <s v="WegehauptDigital"/>
    <s v="Leipzig"/>
    <s v="https://content.staatsbibliothek-berlin.de/dc/745183891.ocr.zip"/>
    <x v="1"/>
  </r>
  <r>
    <s v="Das Wasser im Dienste des Menschen"/>
    <s v="Musmacher, Christoph"/>
    <s v="Kinder- und Jugendbücher; Historische Drucke"/>
    <x v="105"/>
    <x v="0"/>
    <s v="PPN744076544"/>
    <s v="PPN301074925"/>
    <s v="http://resolver.staatsbibliothek-berlin.de/SBB0000D53F00000000"/>
    <x v="1"/>
    <x v="37"/>
    <s v="WegehauptDigital"/>
    <s v="Regensburg"/>
    <s v="https://content.staatsbibliothek-berlin.de/dc/744076544.ocr.zip"/>
    <x v="1"/>
  </r>
  <r>
    <s v="Ein neuer Spielkamerad in Schule, Haus und Garten; siebzig neue und originelle Jugendspiele mit lustigen Weisen"/>
    <s v="Gindler, Friedrich; Schramke, Hermann"/>
    <s v="Kinder- und Jugendbücher"/>
    <x v="465"/>
    <x v="0"/>
    <s v="PPN74599864X"/>
    <s v="PPN497318970"/>
    <s v="http://resolver.staatsbibliothek-berlin.de/SBB0000D7A200000000"/>
    <x v="1"/>
    <x v="95"/>
    <s v="WegehauptDigital"/>
    <s v="Berlin"/>
    <s v="https://content.staatsbibliothek-berlin.de/dc/74599864X.ocr.zip"/>
    <x v="1"/>
  </r>
  <r>
    <s v="Im Grünen oder Die kleinen Pflanzenfreunde; kleine Erzählungen aus dem Pflanzenreich ; mit 80 i. d. Text gedr. Abb., 1 bunten Titelbild sowie 2 Tondruckbilder"/>
    <s v="Wagner, Hermann"/>
    <s v="Kinder- und Jugendbücher; Historische Drucke"/>
    <x v="9"/>
    <x v="0"/>
    <s v="PPN741711419"/>
    <s v="PPN578788780"/>
    <s v="http://resolver.staatsbibliothek-berlin.de/SBB0000D05300000000"/>
    <x v="1"/>
    <x v="98"/>
    <s v="WegehauptDigital"/>
    <s v="Leipzig"/>
    <s v="https://content.staatsbibliothek-berlin.de/dc/741711419.ocr.zip"/>
    <x v="1"/>
  </r>
  <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Scheffelt, Michael"/>
    <s v="Kinder- und Jugendbücher"/>
    <x v="466"/>
    <x v="0"/>
    <s v="PPN746651848"/>
    <s v="PPN50759245X"/>
    <s v="http://resolver.staatsbibliothek-berlin.de/SBB0000DB8000000000"/>
    <x v="1"/>
    <x v="155"/>
    <s v="WegehauptDigital"/>
    <s v="Ulm"/>
    <s v="empty"/>
    <x v="0"/>
  </r>
  <r>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Schmidt, Johann August Friedrich"/>
    <s v="Kinder- und Jugendbücher; Historische Drucke"/>
    <x v="8"/>
    <x v="0"/>
    <s v="PPN75101530X"/>
    <s v="PPN456067132"/>
    <s v="http://resolver.staatsbibliothek-berlin.de/SBB0000E42200000000"/>
    <x v="1"/>
    <x v="73"/>
    <s v="WegehauptDigital"/>
    <s v="Ilmenau"/>
    <s v="empty"/>
    <x v="0"/>
  </r>
  <r>
    <s v="Unterhaltendes Allerley; Ein angenehmes und nützliches Geschenk für die Jugend"/>
    <s v="Kästner, Christian August Leberecht"/>
    <s v="Kinder- und Jugendbücher; Historische Drucke"/>
    <x v="221"/>
    <x v="0"/>
    <s v="PPN766848272"/>
    <s v="PPN560627009"/>
    <s v="http://resolver.staatsbibliothek-berlin.de/SBB0000F12C00000000"/>
    <x v="1"/>
    <x v="88"/>
    <s v="WegehauptDigital"/>
    <s v="Leipzig"/>
    <s v="empty"/>
    <x v="0"/>
  </r>
  <r>
    <s v="Kurze Erdbeschreibung der Schweiz zum Gebrauche der Jugend"/>
    <s v="Körner, Heinrich"/>
    <s v="Kinder- und Jugendbücher"/>
    <x v="467"/>
    <x v="0"/>
    <s v="PPN770969631"/>
    <s v="PPN562188827"/>
    <s v="http://resolver.staatsbibliothek-berlin.de/SBB00010A2400000000"/>
    <x v="1"/>
    <x v="43"/>
    <s v="WegehauptDigital"/>
    <s v="Winterthur"/>
    <s v="empty"/>
    <x v="0"/>
  </r>
  <r>
    <s v="Der kleine Taschenspieler und Magiker, oder deutliche Anweisung verschiedene Taschenspielerkünste und magische Täuschungen mit wenigen Kosten zu machen; Zur Unterhaltung und Belehrung über manches Unerklärbarscheinende der natürlichen Magie"/>
    <s v="Kerndoerffer, Heinrich August"/>
    <s v="Kinder- und Jugendbücher; Historische Drucke"/>
    <x v="40"/>
    <x v="0"/>
    <s v="PPN76673188X"/>
    <s v="PPN377288586"/>
    <s v="http://resolver.staatsbibliothek-berlin.de/SBB0000F0C500000000"/>
    <x v="1"/>
    <x v="46"/>
    <s v="WegehauptDigital"/>
    <s v="Piona"/>
    <s v="empty"/>
    <x v="0"/>
  </r>
  <r>
    <s v="Gesundheits-Katechismus zum Gebrauche in den Schulen und beym häuslichen Unterrichte; Mit 4 Holzschnitten"/>
    <s v="Faust, Bernhard Christoph"/>
    <s v="Kinder- und Jugendbücher; Historische Drucke"/>
    <x v="66"/>
    <x v="0"/>
    <s v="PPN757118534"/>
    <s v="PPN480265658"/>
    <s v="http://resolver.staatsbibliothek-berlin.de/SBB0000ECE300000000"/>
    <x v="1"/>
    <x v="12"/>
    <s v="WegehauptDigital"/>
    <s v="Leipzig"/>
    <s v="empty"/>
    <x v="0"/>
  </r>
  <r>
    <s v="Chemische Plaudereien; für 10- bis 14jährige Schüler aller Schulgattungen"/>
    <s v="Wunder, L."/>
    <s v="Kinder- und Jugendbücher"/>
    <x v="18"/>
    <x v="0"/>
    <s v="PPN741707314"/>
    <s v="PPN41001964X"/>
    <s v="http://resolver.staatsbibliothek-berlin.de/SBB0000D04B00000000"/>
    <x v="1"/>
    <x v="51"/>
    <s v="WegehauptDigital"/>
    <s v="Berlin; Leipzig"/>
    <s v="https://content.staatsbibliothek-berlin.de/dc/741707314.ocr.zip"/>
    <x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x v="9"/>
    <x v="0"/>
    <s v="PPN742710181"/>
    <s v="PPN578812975"/>
    <s v="http://resolver.staatsbibliothek-berlin.de/SBB0000D2AC00000000"/>
    <x v="1"/>
    <x v="5"/>
    <s v="WegehauptDigital"/>
    <s v="Leipzig"/>
    <s v="https://content.staatsbibliothek-berlin.de/dc/742710181.ocr.zip"/>
    <x v="1"/>
  </r>
  <r>
    <s v="Im Hochgebirge; tiergeographische Charakterbilder ; mit 27 Abb."/>
    <s v="Keller, Konrad"/>
    <s v="Kinder- und Jugendbücher; Historische Drucke"/>
    <x v="222"/>
    <x v="0"/>
    <s v="PPN742443159"/>
    <s v="PPN311082505"/>
    <s v="http://resolver.staatsbibliothek-berlin.de/SBB0000D17900000000"/>
    <x v="1"/>
    <x v="32"/>
    <s v="WegehauptDigital"/>
    <s v="Leipzig"/>
    <s v="https://content.staatsbibliothek-berlin.de/dc/742443159.ocr.zip"/>
    <x v="1"/>
  </r>
  <r>
    <s v="Das Blumen-Alphabet; ein System, mit welchem irgend ein Name oder eine Zahl durch die Vermittelung von Blumen oder Blättern von sechs verschiedenen Farben oder Formen deutlich ausgedrückt werden kann"/>
    <s v="S., J."/>
    <s v="Kinder- und Jugendbücher"/>
    <x v="14"/>
    <x v="0"/>
    <s v="PPN745161839"/>
    <s v="PPN548077908"/>
    <s v="http://resolver.staatsbibliothek-berlin.de/SBB0000D61D00000000"/>
    <x v="1"/>
    <x v="99"/>
    <s v="WegehauptDigital"/>
    <s v="Dresden"/>
    <s v="https://content.staatsbibliothek-berlin.de/dc/745161839.ocr.zip"/>
    <x v="1"/>
  </r>
  <r>
    <s v="Das Nützlichste aus Naturgeschichte; mit einer kurzen Anweisung, wie und wozu die wichtigsten Naturprodukte benutzt werden können ; ein Buch für die Schuljugend"/>
    <s v="Scholz, F. P."/>
    <s v="Kinder- und Jugendbücher"/>
    <x v="78"/>
    <x v="0"/>
    <s v="PPN746286252"/>
    <s v="PPN574260765"/>
    <s v="http://resolver.staatsbibliothek-berlin.de/SBB0000D88400000000"/>
    <x v="1"/>
    <x v="67"/>
    <s v="WegehauptDigital"/>
    <s v="Breslau"/>
    <s v="empty"/>
    <x v="0"/>
  </r>
  <r>
    <s v="Jo. Amos Comenius; Graeco Latinus Usui Studiosae Juventutis Accommodatus"/>
    <s v="Comenius, Johann Amos"/>
    <s v="Kinder- und Jugendbücher; Historische Drucke"/>
    <x v="468"/>
    <x v="0"/>
    <s v="PPN768253020"/>
    <s v="PPN18701051X"/>
    <s v="http://resolver.staatsbibliothek-berlin.de/SBB0000F5FD00000000"/>
    <x v="6"/>
    <x v="12"/>
    <s v="WegehauptDigital"/>
    <s v="Vindobonae"/>
    <s v="empty"/>
    <x v="0"/>
  </r>
  <r>
    <s v="Kleine leichte und angenehme Kinderspiele zur gesellschaftlichen Unterhaltung; Ein Taschenbuch für Kinder der gebildeten Stände aufs Jahr 1811 ; mit 4 Kupfern u. Holzschnitten"/>
    <s v="Weinrauch, Caspar; Claudius, Georg Karl"/>
    <s v="Kinder- und Jugendbücher"/>
    <x v="268"/>
    <x v="0"/>
    <s v="PPN770088910"/>
    <s v="PPN449045390"/>
    <s v="http://resolver.staatsbibliothek-berlin.de/SBB000102B800000000"/>
    <x v="1"/>
    <x v="111"/>
    <s v="WegehauptDigital"/>
    <s v="Leipzig"/>
    <s v="empty"/>
    <x v="0"/>
  </r>
  <r>
    <s v="Naturgeschichte für Kinder"/>
    <s v="Meyer, F. A. A.; Raff, Georg Christian"/>
    <s v="Kinder- und Jugendbücher"/>
    <x v="469"/>
    <x v="0"/>
    <s v="PPN76907619X"/>
    <s v="PPN57168419X"/>
    <s v="http://resolver.staatsbibliothek-berlin.de/SBB0000F84100000000"/>
    <x v="1"/>
    <x v="31"/>
    <s v="WegehauptDigital"/>
    <s v="Reutlingen"/>
    <s v="empty"/>
    <x v="0"/>
  </r>
  <r>
    <s v="Inventions et découvertes ou les curieuses origines"/>
    <s v="Soulange, Ernest"/>
    <s v="Kinder- und Jugendbücher"/>
    <x v="214"/>
    <x v="0"/>
    <s v="PPN77047196X"/>
    <s v="PPN451658302"/>
    <s v="http://resolver.staatsbibliothek-berlin.de/SBB000104B300000000"/>
    <x v="0"/>
    <x v="93"/>
    <s v="WegehauptDigital"/>
    <s v="Tours"/>
    <s v="https://content.staatsbibliothek-berlin.de/dc/77047196X.ocr.zip"/>
    <x v="1"/>
  </r>
  <r>
    <s v="Die Jagdlust; Ein unterhaltendes Bilderbuch für die Jugend, enthaltend die Art und Weise das vorzüglichste inländische Wild zu jagen und zu fangen, nebst vielen kurzweiligen Jagd-Anekdoten ; (Mit 12 color. Darst. von Jagden)"/>
    <s v="Chimani, Leopold"/>
    <s v="Kinder- und Jugendbücher; Historische Drucke"/>
    <x v="283"/>
    <x v="0"/>
    <s v="PPN76657170X"/>
    <s v="PPN550746412"/>
    <s v="http://resolver.staatsbibliothek-berlin.de/SBB0000EFCB00000000"/>
    <x v="1"/>
    <x v="46"/>
    <s v="WegehauptDigital"/>
    <s v="Wien"/>
    <s v="empty"/>
    <x v="0"/>
  </r>
  <r>
    <s v="Tagebuch des Naturfreundes; Bilder und Skizzen aus dem kreisenden Wechsel der Jahreszeiten ; zur Veredlung jugendlicher Gemüther und Vergnügung empfindender Herzen"/>
    <s v="Ebersberg, Josef Sigmund"/>
    <s v="Kinder- und Jugendbücher; Historische Drucke"/>
    <x v="280"/>
    <x v="0"/>
    <s v="PPN74973244X"/>
    <s v="PPN551407824"/>
    <s v="http://resolver.staatsbibliothek-berlin.de/SBB0000E07200000000"/>
    <x v="1"/>
    <x v="25"/>
    <s v="WegehauptDigital"/>
    <s v="Wien"/>
    <s v="empty"/>
    <x v="0"/>
  </r>
  <r>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Barth, Ernst; Niederley, W."/>
    <s v="Kinder- und Jugendbücher"/>
    <x v="3"/>
    <x v="0"/>
    <s v="PPN745445284"/>
    <s v="PPN547079885"/>
    <s v="http://resolver.staatsbibliothek-berlin.de/SBB0000D6B900000000"/>
    <x v="1"/>
    <x v="92"/>
    <s v="WegehauptDigital"/>
    <s v="Bielefeld [u.a.]"/>
    <s v="https://content.staatsbibliothek-berlin.de/dc/745445284.ocr.zip"/>
    <x v="1"/>
  </r>
  <r>
    <s v="Uncle Philips Conversations with children"/>
    <s v="Hawks, Francis Lister"/>
    <s v="Kinder- und Jugendbücher; Historische Drucke"/>
    <x v="470"/>
    <x v="0"/>
    <s v="PPN751157759"/>
    <s v="PPN559195877"/>
    <s v="http://resolver.staatsbibliothek-berlin.de/SBB0000E4E100000000"/>
    <x v="3"/>
    <x v="49"/>
    <s v="WegehauptDigital"/>
    <s v="London"/>
    <s v="empty"/>
    <x v="0"/>
  </r>
  <r>
    <s v="The world's fair or, children's prize gift book of the great exhibition of 1851; Descr. the beautiful inv. and manufactures exh. therein; with pretty stories about the people who have made and sent them, and how they live when at home"/>
    <m/>
    <s v="Kinder- und Jugendbücher; Historische Drucke"/>
    <x v="471"/>
    <x v="0"/>
    <s v="PPN756347904"/>
    <s v="PPN557052394"/>
    <s v="http://resolver.staatsbibliothek-berlin.de/SBB0000EA5600000000"/>
    <x v="3"/>
    <x v="112"/>
    <s v="WegehauptDigital"/>
    <s v="London"/>
    <s v="https://content.staatsbibliothek-berlin.de/dc/756347904.ocr.zip"/>
    <x v="1"/>
  </r>
  <r>
    <s v="Vierhundert Räthsel und Charaden für Kinder von 10-14 Jahren; Zu erheiternden Denkübungen in Schulen und zu angenehmer und nützlicher Unterhaltung in häuslichen Kreisen. Nebst einem Anhang von 60 für denselben Zweck passenden Rechnungs-Beispielen"/>
    <s v="Bossert, G. F."/>
    <s v="Kinder- und Jugendbücher; Historische Drucke"/>
    <x v="425"/>
    <x v="0"/>
    <s v="PPN767433092"/>
    <s v="PPN423207393"/>
    <s v="http://resolver.staatsbibliothek-berlin.de/SBB0000F37700000000"/>
    <x v="1"/>
    <x v="110"/>
    <s v="WegehauptDigital"/>
    <s v="Eßlingen"/>
    <s v="empty"/>
    <x v="0"/>
  </r>
  <r>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Ursinus, Joh. Henricus"/>
    <s v="Kinder- und Jugendbücher; Historische Drucke"/>
    <x v="472"/>
    <x v="0"/>
    <s v="PPN767850289"/>
    <s v="PPN536446903"/>
    <s v="http://resolver.staatsbibliothek-berlin.de/SBB0000F46800000000"/>
    <x v="6"/>
    <x v="166"/>
    <s v="WegehauptDigital; VD17 digital"/>
    <s v="Francofurti; Francofurti"/>
    <s v="empty"/>
    <x v="0"/>
  </r>
  <r>
    <s v="Der Lehrmeister oder ein allgemeines System der Erziehung, worinne die ersten Grundsätze einer feinen Gelehrsamkeit vorgetragen werden"/>
    <s v="Teubern, Hans Ernst; Schröckh, Matthias; Ebert, Johann Jacob; Dodsley, Robert"/>
    <s v="Kinder- und Jugendbücher"/>
    <x v="385"/>
    <x v="1"/>
    <s v="PPN770173209"/>
    <s v="PPN237849275"/>
    <s v="http://resolver.staatsbibliothek-berlin.de/SBB0001035800020000"/>
    <x v="1"/>
    <x v="157"/>
    <s v="WegehauptDigital"/>
    <s v="Leipzig"/>
    <s v="empty"/>
    <x v="0"/>
  </r>
  <r>
    <s v="Beiträge zur angenehmen und nützlichen Beschäftigung für Knaben"/>
    <s v="Montfort, A. G."/>
    <s v="Kinder- und Jugendbücher; Historische Drucke"/>
    <x v="473"/>
    <x v="1"/>
    <s v="PPN767228383"/>
    <s v="PPN523570546"/>
    <s v="http://resolver.staatsbibliothek-berlin.de/SBB0000F32C00020000"/>
    <x v="1"/>
    <x v="44"/>
    <s v="WegehauptDigital"/>
    <s v="Weimar"/>
    <s v="https://content.staatsbibliothek-berlin.de/dc/767228383.ocr.zip"/>
    <x v="1"/>
  </r>
  <r>
    <s v="Of pneumatics"/>
    <s v="Joyce, Jeremiah"/>
    <s v="Kinder- und Jugendbücher; Historische Drucke"/>
    <x v="474"/>
    <x v="1"/>
    <s v="PPN746628730"/>
    <s v="PPN560122675"/>
    <s v="http://resolver.staatsbibliothek-berlin.de/SBB0000DB7400020000"/>
    <x v="3"/>
    <x v="86"/>
    <s v="WegehauptDigital"/>
    <s v="London"/>
    <s v="empty"/>
    <x v="0"/>
  </r>
  <r>
    <s v="Amphibien, Fische, Insekten und Wuermer"/>
    <s v="Haas, Meno; Study, ...; Wilmsen, F. P."/>
    <s v="Kinder- und Jugendbücher; Historische Drucke"/>
    <x v="288"/>
    <x v="1"/>
    <s v="PPN751416673"/>
    <s v="PPN033870225"/>
    <s v="http://resolver.staatsbibliothek-berlin.de/SBB0000E58800020000"/>
    <x v="1"/>
    <x v="74"/>
    <s v="WegehauptDigital"/>
    <s v="Berlin"/>
    <s v="empty"/>
    <x v="0"/>
  </r>
  <r>
    <s v="Beiträge zur angenehmen und nützlichen Beschäftigung für Knaben"/>
    <s v="Montfort, A. G."/>
    <s v="Kinder- und Jugendbücher; Historische Drucke"/>
    <x v="473"/>
    <x v="1"/>
    <s v="PPN767227921"/>
    <s v="PPN523156766"/>
    <s v="http://resolver.staatsbibliothek-berlin.de/SBB0000F32C00010000"/>
    <x v="1"/>
    <x v="44"/>
    <s v="WegehauptDigital"/>
    <s v="Weimar"/>
    <s v="https://content.staatsbibliothek-berlin.de/dc/767227921.ocr.zip"/>
    <x v="1"/>
  </r>
  <r>
    <s v="Unterhaltungen eines Landschullehrers mit seinen Kindern auf Spatziergängen und in der Schule über merkwürdige Wörter und Sachen aus der Natur und dem gemeinen Leben"/>
    <s v="Wolffram, Johann Christian"/>
    <s v="Kinder- und Jugendbücher; Historische Drucke"/>
    <x v="348"/>
    <x v="1"/>
    <s v="PPN769910491"/>
    <s v="PPN268005729"/>
    <s v="http://resolver.staatsbibliothek-berlin.de/SBB0001022700010000"/>
    <x v="1"/>
    <x v="120"/>
    <s v="WegehauptDigital"/>
    <s v="Schnepfenthal"/>
    <s v="empty"/>
    <x v="0"/>
  </r>
  <r>
    <s v="Der aufrichtige Kalendermann; Ein gar kurioses und nützliches Buch ; Für die Jugend und den gemeinen Bürger und Bauersmann"/>
    <s v="Schmidt, Joseph; Steinbeck, Christoph Gottlieb"/>
    <s v="Historische Drucke; Kinder- und Jugendbücher; VD18 digital"/>
    <x v="137"/>
    <x v="1"/>
    <s v="PPN825948096"/>
    <s v="PPN150850379"/>
    <s v="http://resolver.staatsbibliothek-berlin.de/SBB0000F06900020000"/>
    <x v="1"/>
    <x v="27"/>
    <s v="Historische Drucke digital; WegehauptDigital; VD18 digital"/>
    <s v="Leipzig"/>
    <s v="empty"/>
    <x v="0"/>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x v="475"/>
    <x v="0"/>
    <s v="PPN812324854"/>
    <s v="PPN56629835X"/>
    <s v="http://resolver.staatsbibliothek-berlin.de/SBB0001883600000000"/>
    <x v="1"/>
    <x v="118"/>
    <s v="VD18 digital; WegehauptDigital"/>
    <s v="[S.l.]"/>
    <s v="empty"/>
    <x v="0"/>
  </r>
  <r>
    <s v="Neue Bilder Gallerie für junge Söhne und Töchter zur angenehmen und nützlichen Selbstbeschäftigung aus dem Reiche der Natur, Kunst, Sitten, und des gemeinen Lebens"/>
    <m/>
    <s v="Historische Drucke; Kinder- und Jugendbücher; Pädagogik; VD18 digital"/>
    <x v="12"/>
    <x v="2"/>
    <s v="PPN826095550"/>
    <s v="http://resolver.staatsbibliothek-berlin.de/SBB00019C3200050000"/>
    <m/>
    <x v="1"/>
    <x v="72"/>
    <s v="VD18 digital; WegehauptDigital"/>
    <m/>
    <s v="empty"/>
    <x v="0"/>
  </r>
  <r>
    <s v="Erdbeschreibung von Kursachsen und den iezt dazu gehörenden Ländern"/>
    <s v="Merkel, Dankegott Immanuel"/>
    <s v="Historische Drucke; Kinder- und Jugendbücher; VD18 digital"/>
    <x v="78"/>
    <x v="1"/>
    <s v="PPN1010842528"/>
    <s v="PPN36848551X"/>
    <s v="http://resolver.staatsbibliothek-berlin.de/SBB0001074800040000"/>
    <x v="1"/>
    <x v="72"/>
    <s v="VD18 digital; WegehauptDigital"/>
    <s v="Leipzig"/>
    <s v="empty"/>
    <x v="0"/>
  </r>
  <r>
    <s v="Naturgeschichte für Kinder; Mit Elf Kupffer-Tafeln"/>
    <s v="Raff, Georg Christian"/>
    <s v="Kinder- und Jugendbücher; Historische Drucke; VD18 digital"/>
    <x v="44"/>
    <x v="0"/>
    <s v="PPN751257656"/>
    <s v="PPN141087897"/>
    <s v="http://resolver.staatsbibliothek-berlin.de/SBB0000E52600000000"/>
    <x v="1"/>
    <x v="156"/>
    <s v="WegehauptDigital; VD18 digital"/>
    <s v="Göttingen"/>
    <s v="empty"/>
    <x v="0"/>
  </r>
  <r>
    <s v="Der hundertjährige Kalender ohne Schnurpfeifereien; Ein Volksbuch"/>
    <s v="Steinbeck, Christoph Gottlieb"/>
    <s v="Kinder- und Jugendbücher; Historische Drucke; VD18 digital"/>
    <x v="476"/>
    <x v="1"/>
    <s v="PPN766682218"/>
    <s v="PPN241654718"/>
    <s v="http://resolver.staatsbibliothek-berlin.de/SBB0000F06900010000"/>
    <x v="1"/>
    <x v="119"/>
    <s v="WegehauptDigital; VD18 digital"/>
    <s v="Gera"/>
    <s v="empty"/>
    <x v="0"/>
  </r>
  <r>
    <s v="Neue Bilder Gallerie für junge Söhne und Töchter zur angenehmen und nützlichen Selbstbeschäftigung aus dem Reiche der Natur, Kunst, Sitten, und des gemeinen Lebens"/>
    <m/>
    <s v="Historische Drucke; Kinder- und Jugendbücher; Pädagogik; VD18 digital"/>
    <x v="12"/>
    <x v="2"/>
    <s v="PPN82603893X"/>
    <s v="http://resolver.staatsbibliothek-berlin.de/SBB00019C3200020000"/>
    <m/>
    <x v="1"/>
    <x v="119"/>
    <s v="VD18 digital; WegehauptDigital"/>
    <m/>
    <s v="empty"/>
    <x v="0"/>
  </r>
  <r>
    <s v="Illustriertes Spielbuch für Mädchen; unterhaltende und anregende Belustigungen, Spiele und Beschäftigungen für Körper und Geist, im Zimmer sowie im Freien"/>
    <s v="Leske, Marie"/>
    <s v="Kinder- und Jugendbücher"/>
    <x v="9"/>
    <x v="0"/>
    <s v="PPN745437567"/>
    <s v="PPN565673513"/>
    <s v="http://resolver.staatsbibliothek-berlin.de/SBB0000D6B100000000"/>
    <x v="1"/>
    <x v="91"/>
    <s v="WegehauptDigital"/>
    <s v="Leipzig"/>
    <s v="https://content.staatsbibliothek-berlin.de/dc/745437567.ocr.zip"/>
    <x v="1"/>
  </r>
  <r>
    <s v="Das Menschengeschlecht und die Thierwelt; in Bildern mit erläuterndem und belehrendem Texte für Schule und Haus"/>
    <s v="Driendl, Thomas"/>
    <s v="Kinder- und Jugendbücher; Historische Drucke"/>
    <x v="477"/>
    <x v="0"/>
    <s v="PPN770468993"/>
    <s v="PPN323669646"/>
    <s v="http://resolver.staatsbibliothek-berlin.de/SBB000104AD00000000"/>
    <x v="1"/>
    <x v="54"/>
    <s v="WegehauptDigital"/>
    <s v="München"/>
    <s v="https://content.staatsbibliothek-berlin.de/dc/770468993.ocr.zip"/>
    <x v="1"/>
  </r>
  <r>
    <s v="Aëroplandrachen; ausführliche Anleitung zur Selbstherstellung von Aëroplandrachen für grössere Knaben"/>
    <s v="Jakubek, R.; Tauber, Th."/>
    <s v="Kinder- und Jugendbücher; Historische Drucke"/>
    <x v="109"/>
    <x v="0"/>
    <s v="PPN745604862"/>
    <s v="PPN559935978"/>
    <s v="http://resolver.staatsbibliothek-berlin.de/SBB0000D71200000000"/>
    <x v="1"/>
    <x v="32"/>
    <s v="WegehauptDigital"/>
    <s v="Ravensburg"/>
    <s v="https://content.staatsbibliothek-berlin.de/dc/745604862.ocr.zip"/>
    <x v="1"/>
  </r>
  <r>
    <s v="Was ein kleines Mädchen wissen muß"/>
    <s v="Gizycki, P.; Wood-Allen, Mary"/>
    <s v="Kinder- und Jugendbücher; Historische Drucke"/>
    <x v="478"/>
    <x v="0"/>
    <s v="PPN744077451"/>
    <s v="PPN58178104X"/>
    <s v="http://resolver.staatsbibliothek-berlin.de/SBB0000D54000000000"/>
    <x v="1"/>
    <x v="6"/>
    <s v="WegehauptDigital"/>
    <s v="Berlin"/>
    <s v="https://content.staatsbibliothek-berlin.de/dc/744077451.ocr.zip"/>
    <x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x v="3"/>
    <x v="0"/>
    <s v="PPN745122655"/>
    <s v="PPN453868738"/>
    <s v="http://resolver.staatsbibliothek-berlin.de/SBB0000D5A700000000"/>
    <x v="1"/>
    <x v="146"/>
    <s v="WegehauptDigital"/>
    <s v="Bielefeld [u.a.]"/>
    <s v="https://content.staatsbibliothek-berlin.de/dc/745122655.ocr.zip"/>
    <x v="1"/>
  </r>
  <r>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Pescheck, Christian"/>
    <s v="Historische Drucke; Kinder- und Jugendbücher; Geschichte / Ethnographie / Geographie; VD18 digital"/>
    <x v="366"/>
    <x v="0"/>
    <s v="PPN804980780"/>
    <s v="PPN570386985"/>
    <s v="http://resolver.staatsbibliothek-berlin.de/SBB0001798B00000000"/>
    <x v="1"/>
    <x v="139"/>
    <s v="VD18 digital; WegehauptDigital"/>
    <s v="Budißin"/>
    <s v="empty"/>
    <x v="0"/>
  </r>
  <r>
    <s v="Taschenbuch der Erfindungen; zur Belehrung und angenehmen Unterhaltung für Kinder"/>
    <m/>
    <s v="Kinder- und Jugendbücher; Historische Drucke; VD18 digital"/>
    <x v="97"/>
    <x v="0"/>
    <s v="PPN770182984"/>
    <s v="PPN366127772"/>
    <s v="http://resolver.staatsbibliothek-berlin.de/SBB0001035B00000000"/>
    <x v="1"/>
    <x v="114"/>
    <s v="WegehauptDigital; VD18 digital"/>
    <s v="Leipzig"/>
    <s v="empty"/>
    <x v="0"/>
  </r>
  <r>
    <s v="Kleine Topographie für die Jugend"/>
    <m/>
    <s v="Historische Drucke; Kinder- und Jugendbücher; Geschichte / Ethnographie / Geographie; VD18 digital"/>
    <x v="479"/>
    <x v="0"/>
    <s v="PPN803524374"/>
    <s v="PPN361955006"/>
    <s v="http://resolver.staatsbibliothek-berlin.de/SBB000178FB00000000"/>
    <x v="1"/>
    <x v="89"/>
    <s v="VD18 digital; WegehauptDigital"/>
    <s v="Nürnberg"/>
    <s v="empty"/>
    <x v="0"/>
  </r>
  <r>
    <s v="Naturgeschichte für Kinder, von M. Georg Christian Raff, ordentlicher Lehrer der Geschichte und Geographie auf dem Lyceum zu Göttingen. Mit Vierzehn Kupfertafeln"/>
    <s v="Raff, Georg Christian"/>
    <s v="Historische Drucke; Kinder- und Jugendbücher; Naturwissenschaften / Mathematik; VD18 digital"/>
    <x v="480"/>
    <x v="0"/>
    <s v="PPN803798660"/>
    <s v="PPN57168338X"/>
    <s v="http://resolver.staatsbibliothek-berlin.de/SBB0001793900000000"/>
    <x v="1"/>
    <x v="104"/>
    <s v="VD18 digital; WegehauptDigital"/>
    <s v="Tübingen"/>
    <s v="empty"/>
    <x v="0"/>
  </r>
  <r>
    <s v="Werkstätte der Kinder"/>
    <s v="Blasche, Bernhard Heinrich"/>
    <s v="Historische Drucke; Kinder- und Jugendbücher; VD18 digital"/>
    <x v="481"/>
    <x v="1"/>
    <s v="PPN822170183"/>
    <s v="PPN543809692"/>
    <s v="http://resolver.staatsbibliothek-berlin.de/SBB0001998C00010000"/>
    <x v="1"/>
    <x v="84"/>
    <s v="VD18 digital; WegehauptDigital"/>
    <s v="Gotha"/>
    <s v="empty"/>
    <x v="0"/>
  </r>
  <r>
    <s v="Versuch eines Elementarbuches für Kinder durch Abbildung der merkwürdigsten Dinge und derselben deutschen, lateinischen, französischen und italiänischen Benennungen"/>
    <s v="Seybold, Johann Georg"/>
    <s v="Historische Drucke; Kinder- und Jugendbücher; Sprachen / Literaturen; VD18 digital"/>
    <x v="200"/>
    <x v="0"/>
    <s v="PPN823352676"/>
    <s v="PPN571722253"/>
    <s v="http://resolver.staatsbibliothek-berlin.de/SBB00019A8400000000"/>
    <x v="4"/>
    <x v="71"/>
    <s v="VD18 digital; WegehauptDigital"/>
    <s v="Nürnberg"/>
    <s v="empty"/>
    <x v="0"/>
  </r>
  <r>
    <s v="Werkstätte der Kinder; Ein Handbuch für Eltern und Erzieher, zu zweckmäßiger Beschäftigung ihrer Kinder und Zöglinge"/>
    <s v="Blasche, Bernhard Heinrich"/>
    <s v="Historische Drucke; Kinder- und Jugendbücher; VD18 digital"/>
    <x v="481"/>
    <x v="1"/>
    <s v="PPN822172267"/>
    <s v="PPN543809935"/>
    <s v="http://resolver.staatsbibliothek-berlin.de/SBB0001998C00030000"/>
    <x v="1"/>
    <x v="12"/>
    <s v="WegehauptDigital; VD18 digital"/>
    <s v="Gotha"/>
    <s v="empty"/>
    <x v="0"/>
  </r>
  <r>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Bockshammer, Johann Christian"/>
    <s v="Historische Drucke; Kinder- und Jugendbücher; VD18 digital"/>
    <x v="482"/>
    <x v="0"/>
    <s v="PPN819412740"/>
    <s v="PPN324609795"/>
    <s v="http://resolver.staatsbibliothek-berlin.de/SBB0001944C00000000"/>
    <x v="1"/>
    <x v="138"/>
    <s v="VD18 digital; WegehauptDigital"/>
    <s v="Berlin"/>
    <s v="empty"/>
    <x v="0"/>
  </r>
  <r>
    <s v="Werkstätte der Kinder; Ein Handbuch für Eltern und Erzieher, zu zweckmäßiger Beschäftigung ihrer Kinder und Zöglinge"/>
    <s v="Blasche, Bernhard Heinrich"/>
    <s v="Historische Drucke; Kinder- und Jugendbücher; VD18 digital"/>
    <x v="481"/>
    <x v="1"/>
    <s v="PPN822171236"/>
    <s v="PPN54380979X"/>
    <s v="http://resolver.staatsbibliothek-berlin.de/SBB0001998C00020000"/>
    <x v="1"/>
    <x v="64"/>
    <s v="WegehauptDigital; VD18 digital"/>
    <s v="Gotha"/>
    <s v="empty"/>
    <x v="0"/>
  </r>
  <r>
    <s v="Kurzer Inbegriff aller Wissenschaften zum Gebrauch der Kinder von sechs bis zwölf Jahren"/>
    <m/>
    <s v="Historische Drucke; Kinder- und Jugendbücher; VD18 digital"/>
    <x v="16"/>
    <x v="0"/>
    <s v="PPN823055957"/>
    <s v="PPN560093284"/>
    <s v="http://resolver.staatsbibliothek-berlin.de/SBB00019A4700000000"/>
    <x v="1"/>
    <x v="144"/>
    <s v="VD18 digital; WegehauptDigital"/>
    <s v="Potsdam"/>
    <s v="empty"/>
    <x v="0"/>
  </r>
  <r>
    <s v="Neue Bilder Gallerie für junge Söhne und Töchter zur angenehmen und nützlichen Selbstbeschäftigung aus dem Reiche der Natur, Kunst, Sitten, und des gemeinen Lebens"/>
    <m/>
    <s v="Historische Drucke; Kinder- und Jugendbücher; Pädagogik; VD18 digital"/>
    <x v="12"/>
    <x v="2"/>
    <s v="PPN826263143"/>
    <s v="http://resolver.staatsbibliothek-berlin.de/SBB00019C3200090000"/>
    <m/>
    <x v="1"/>
    <x v="43"/>
    <s v="VD18 digital; WegehauptDigital"/>
    <m/>
    <s v="empty"/>
    <x v="0"/>
  </r>
  <r>
    <s v="Werkstätte der Kinder; Ein Handbuch für Eltern und Erzieher, zu zweckmäßiger Beschäftigung ihrer Kinder und Zöglinge"/>
    <s v="Blasche, Bernhard Heinrich"/>
    <s v="Historische Drucke; Kinder- und Jugendbücher; VD18 digital"/>
    <x v="481"/>
    <x v="1"/>
    <s v="PPN822173018"/>
    <s v="PPN766685594"/>
    <s v="http://resolver.staatsbibliothek-berlin.de/SBB0001998C00040000"/>
    <x v="1"/>
    <x v="12"/>
    <s v="WegehauptDigital; VD18 digital"/>
    <s v="Gotha"/>
    <s v="empty"/>
    <x v="0"/>
  </r>
  <r>
    <s v="Handbuch für Kinder von reiferem Alter; zur Bildung des Verstandes und Herzens"/>
    <m/>
    <s v="Historische Drucke; Kinder- und Jugendbücher; Pädagogik; VD18 digital"/>
    <x v="257"/>
    <x v="0"/>
    <s v="PPN801008034"/>
    <s v="PPN389491497"/>
    <s v="http://resolver.staatsbibliothek-berlin.de/SBB000177E200000000"/>
    <x v="1"/>
    <x v="116"/>
    <s v="VD18 digital; WegehauptDigital"/>
    <s v="Nürnberg"/>
    <s v="empty"/>
    <x v="0"/>
  </r>
  <r>
    <s v="Zweytes Hundert auserlesener Räthzel; benebst derselben Auflösungen, Erklährungen und nützlichen Moralibus, wie auch einem Anhange auserlesener Merckwürdigkeiten von ausländischen Thieren, Gewächsen, Stauden und andern vermischten Sachen"/>
    <s v="Ludwig, Johann Christoph"/>
    <s v="Kinder- und Jugendbücher; Historische Drucke; VD18 digital"/>
    <x v="483"/>
    <x v="1"/>
    <s v="PPN770567940"/>
    <s v="PPN429610769"/>
    <s v="http://resolver.staatsbibliothek-berlin.de/SBB00014E6000010000"/>
    <x v="1"/>
    <x v="87"/>
    <s v="WegehauptDigital; VD18 digital"/>
    <s v="Leipzig; Franckfurt"/>
    <s v="empty"/>
    <x v="0"/>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x v="423"/>
    <x v="0"/>
    <s v="PPN745180493"/>
    <s v="PPN573138915"/>
    <s v="http://resolver.staatsbibliothek-berlin.de/SBB0000D63400000000"/>
    <x v="1"/>
    <x v="125"/>
    <s v="WegehauptDigital"/>
    <s v="Berlin"/>
    <s v="https://content.staatsbibliothek-berlin.de/dc/745180493.ocr.zip"/>
    <x v="1"/>
  </r>
  <r>
    <s v="Amphibien"/>
    <s v="Bertuch, Friedrich Justin"/>
    <s v="Kinder- und Jugendbücher; Historische Drucke"/>
    <x v="390"/>
    <x v="1"/>
    <s v="PPN756506727"/>
    <s v="PPN548778418"/>
    <s v="http://resolver.staatsbibliothek-berlin.de/SBB0000EAA900050000"/>
    <x v="1"/>
    <x v="28"/>
    <s v="WegehauptDigital"/>
    <s v="Weimar"/>
    <s v="empty"/>
    <x v="0"/>
  </r>
  <r>
    <s v="Contenant ce qui regarde les animaux et les plantes"/>
    <s v="Le Bas, Jacques-Philippe; Pluche, Antoine"/>
    <s v="Kinder- und Jugendbücher; Historische Drucke"/>
    <x v="263"/>
    <x v="1"/>
    <s v="PPN768989388"/>
    <s v="PPN571288413"/>
    <s v="http://resolver.staatsbibliothek-berlin.de/SBB0000F7C500010000"/>
    <x v="0"/>
    <x v="140"/>
    <s v="WegehauptDigital"/>
    <s v="Paris"/>
    <s v="empty"/>
    <x v="0"/>
  </r>
  <r>
    <s v="Enthaltend über 100 durch 12 Bogen Text erläuterte Abbildungen aus der Geschichte, Geographie, Naturgeschichte und andern Merkwürdigkeiten in 12 Heften mit farbigem Umschlag"/>
    <m/>
    <s v="Kinder- und Jugendbücher; Historische Drucke"/>
    <x v="484"/>
    <x v="1"/>
    <s v="PPN770506399"/>
    <s v="PPN54922386X"/>
    <s v="http://resolver.staatsbibliothek-berlin.de/SBB000104E200020000"/>
    <x v="1"/>
    <x v="133"/>
    <s v="WegehauptDigital"/>
    <s v="Gotha"/>
    <s v="empty"/>
    <x v="0"/>
  </r>
  <r>
    <s v="Weihnachtsnüsse oder 500 neue deutsche Sprichwörter"/>
    <s v="Wander, Karl Friedrich Wilhelm"/>
    <s v="Kinder- und Jugendbücher"/>
    <x v="485"/>
    <x v="1"/>
    <s v="PPN769983766"/>
    <s v="PPN486448517"/>
    <s v="http://resolver.staatsbibliothek-berlin.de/SBB0001026A00010000"/>
    <x v="1"/>
    <x v="22"/>
    <s v="WegehauptDigital"/>
    <s v="Hirschberg"/>
    <s v="empty"/>
    <x v="0"/>
  </r>
  <r>
    <s v="The Children's encyclopaedia"/>
    <s v="Mee, Arthur"/>
    <s v="Kinder- und Jugendbücher; Historische Drucke"/>
    <x v="449"/>
    <x v="1"/>
    <s v="PPN745238335"/>
    <s v="PPN550718656"/>
    <s v="http://resolver.staatsbibliothek-berlin.de/SBB0000D67700030000"/>
    <x v="3"/>
    <x v="37"/>
    <s v="WegehauptDigital"/>
    <s v="London"/>
    <s v="https://content.staatsbibliothek-berlin.de/dc/745238335.ocr.zip"/>
    <x v="1"/>
  </r>
  <r>
    <s v="John Franklin's Reise nach den Küsten des Polarmeeres in den Jahren 1819-1822"/>
    <s v="Franklin, John"/>
    <s v="Kinder- und Jugendbücher"/>
    <x v="486"/>
    <x v="1"/>
    <s v="PPN771042833"/>
    <s v="PPN282366962"/>
    <s v="http://resolver.staatsbibliothek-berlin.de/SBB00010A8D00010000"/>
    <x v="1"/>
    <x v="28"/>
    <s v="WegehauptDigital"/>
    <s v="Leipzig [u.a.]"/>
    <s v="empty"/>
    <x v="0"/>
  </r>
  <r>
    <s v="Rundschau auf den Gebieten der Physik, Chemie, Astronomie und Naturgeschichte"/>
    <s v="Reichenbach, A."/>
    <s v="Kinder- und Jugendbücher"/>
    <x v="9"/>
    <x v="1"/>
    <s v="PPN741112043"/>
    <s v="PPN571774288"/>
    <s v="http://resolver.staatsbibliothek-berlin.de/SBB0000CF0300010000"/>
    <x v="1"/>
    <x v="15"/>
    <s v="WegehauptDigital"/>
    <s v="Leipzig"/>
    <s v="https://content.staatsbibliothek-berlin.de/dc/741112043.ocr.zip"/>
    <x v="1"/>
  </r>
  <r>
    <s v="Die Welt in Bildern"/>
    <s v="Baumeister, Joseph Anton Ignaz; Assner, Franz; Lachenbauer, J.; Mansfeld, Johann; Eberspach, Johann Matthias; Sollerer, J."/>
    <s v="Kinder- und Jugendbücher"/>
    <x v="447"/>
    <x v="1"/>
    <s v="PPN771232837"/>
    <s v="PPN771159404"/>
    <s v="http://resolver.staatsbibliothek-berlin.de/SBB00010DC900010000"/>
    <x v="1"/>
    <x v="137"/>
    <s v="WegehauptDigital"/>
    <s v="Wien"/>
    <s v="empty"/>
    <x v="0"/>
  </r>
  <r>
    <s v="Zum Gebrauch einiger Classen des Königl. Joachimsthalischen Gymnasium"/>
    <s v="Sulzer, Johann Georg"/>
    <s v="Kinder- und Jugendbücher"/>
    <x v="487"/>
    <x v="1"/>
    <s v="PPN770490190"/>
    <s v="PPN268926298"/>
    <s v="http://resolver.staatsbibliothek-berlin.de/SBB000104D000020000"/>
    <x v="1"/>
    <x v="14"/>
    <s v="WegehauptDigital"/>
    <s v="Berlin"/>
    <s v="empty"/>
    <x v="0"/>
  </r>
  <r>
    <s v="Die vierfüßigen Thiere; mit 64 Abbildungen in Kupfern"/>
    <m/>
    <s v="Kinder- und Jugendbücher"/>
    <x v="488"/>
    <x v="1"/>
    <s v="PPN770442501"/>
    <s v="PPN322267358"/>
    <s v="http://resolver.staatsbibliothek-berlin.de/SBB0001048000010000"/>
    <x v="1"/>
    <x v="140"/>
    <s v="WegehauptDigital"/>
    <s v="Nürnberg"/>
    <s v="empty"/>
    <x v="0"/>
  </r>
  <r>
    <s v="Käfer"/>
    <m/>
    <s v="Kinder- und Jugendbücher"/>
    <x v="12"/>
    <x v="1"/>
    <s v="PPN744755018"/>
    <s v="PPN548018596"/>
    <s v="http://resolver.staatsbibliothek-berlin.de/SBB0000D56A00040000"/>
    <x v="1"/>
    <x v="17"/>
    <s v="WegehauptDigital"/>
    <s v="[S.l.]"/>
    <s v="https://content.staatsbibliothek-berlin.de/dc/744755018.ocr.zip"/>
    <x v="1"/>
  </r>
  <r>
    <s v="Le voyageur de la jeunesse dans les quatre paries du monde"/>
    <s v="Blanchard, Pierre"/>
    <s v="Kinder- und Jugendbücher"/>
    <x v="420"/>
    <x v="1"/>
    <s v="PPN781858623"/>
    <s v="PPN549301666"/>
    <s v="http://resolver.staatsbibliothek-berlin.de/SBB0001568200030000"/>
    <x v="1"/>
    <x v="27"/>
    <s v="WegehauptDigital"/>
    <s v="A Paris"/>
    <s v="empty"/>
    <x v="0"/>
  </r>
  <r>
    <s v="Bilder-Akademie für die Jugend"/>
    <s v="Stoy, Johann Sigmund; Chodowiecki, Daniel; Schellenberg, Johann Ulrich; Penzel, Johann Georg; Schleuen, ...; Glaßbach, ..."/>
    <s v="Kinder- und Jugendbücher; Historische Drucke"/>
    <x v="12"/>
    <x v="1"/>
    <s v="PPN822018594"/>
    <s v="PPN162863721"/>
    <s v="http://resolver.staatsbibliothek-berlin.de/SBB0001989C00010000"/>
    <x v="1"/>
    <x v="138"/>
    <s v="WegehauptDigital"/>
    <s v="Nürnberg"/>
    <s v="empty"/>
    <x v="0"/>
  </r>
  <r>
    <s v="[Saeugethiere und Voegel]"/>
    <s v="Berger, Ferdinand; Study, ...; Wilmsen, Friedrich Philipp"/>
    <s v="Kinder- und Jugendbücher; Historische Drucke"/>
    <x v="288"/>
    <x v="1"/>
    <s v="PPN751415723"/>
    <s v="PPN487593227"/>
    <s v="http://resolver.staatsbibliothek-berlin.de/SBB0000E58800010000"/>
    <x v="1"/>
    <x v="74"/>
    <s v="WegehauptDigital"/>
    <s v="Berlin"/>
    <s v="empty"/>
    <x v="0"/>
  </r>
  <r>
    <s v="Die Vögel und das Feder-Vieh; mit 81 Abbildungen in Kupfern]"/>
    <m/>
    <s v="Kinder- und Jugendbücher"/>
    <x v="488"/>
    <x v="1"/>
    <s v="PPN770443869"/>
    <s v="PPN322269717"/>
    <s v="http://resolver.staatsbibliothek-berlin.de/SBB0001048000020000"/>
    <x v="1"/>
    <x v="118"/>
    <s v="WegehauptDigital"/>
    <s v="Nürnberg"/>
    <s v="empty"/>
    <x v="0"/>
  </r>
  <r>
    <s v="Deutschland, Italien, Griechenland, (die europäische Türkei, das Königreich Griechenland) und die Ionischen Inseln"/>
    <s v="Blanc, Ludwig Gottfried"/>
    <s v="Kinder- und Jugendbücher"/>
    <x v="489"/>
    <x v="1"/>
    <s v="PPN770882501"/>
    <s v="PPN246593660"/>
    <s v="http://resolver.staatsbibliothek-berlin.de/SBB000106B100010000"/>
    <x v="1"/>
    <x v="73"/>
    <s v="WegehauptDigital"/>
    <s v="Halle"/>
    <s v="empty"/>
    <x v="0"/>
  </r>
  <r>
    <s v="Le voyageur de la jeunesse dans les quatre paries du monde"/>
    <s v="Blanchard, Pierre"/>
    <s v="Kinder- und Jugendbücher"/>
    <x v="420"/>
    <x v="1"/>
    <s v="PPN781850630"/>
    <s v="PPN54930147X"/>
    <s v="http://resolver.staatsbibliothek-berlin.de/SBB0001568200010000"/>
    <x v="0"/>
    <x v="27"/>
    <s v="WegehauptDigital"/>
    <s v="A Paris"/>
    <s v="empty"/>
    <x v="0"/>
  </r>
  <r>
    <s v="Le voyageur de la jeunesse dans les quatre paries du monde"/>
    <s v="Blanchard, Pierre"/>
    <s v="Kinder- und Jugendbücher"/>
    <x v="420"/>
    <x v="1"/>
    <s v="PPN781878357"/>
    <s v="PPN549301909"/>
    <s v="http://resolver.staatsbibliothek-berlin.de/SBB0001568200060000"/>
    <x v="0"/>
    <x v="27"/>
    <s v="WegehauptDigital"/>
    <s v="A Paris"/>
    <s v="empty"/>
    <x v="0"/>
  </r>
  <r>
    <s v="Les jeunes naturalistes"/>
    <s v="Ulliac-Trémadeure, Sophie"/>
    <s v="Kinder- und Jugendbücher; Historische Drucke"/>
    <x v="119"/>
    <x v="1"/>
    <s v="PPN740864394"/>
    <s v="PPN578382210"/>
    <s v="http://resolver.staatsbibliothek-berlin.de/SBB0000CEB600020000"/>
    <x v="0"/>
    <x v="98"/>
    <s v="WegehauptDigital"/>
    <s v="Paris"/>
    <s v="https://content.staatsbibliothek-berlin.de/dc/740864394.ocr.zip"/>
    <x v="1"/>
  </r>
  <r>
    <s v="Naturgeschichte des Pflanzenreichs nach dem Linné'schen System; 54 fein kolorierte Doppelfoliotafeln mit über 650 naturgetreuen Abbildungen und 93 [vielm. 77] Seiten erläuterndem Texte"/>
    <s v="Willkomm, Moritz; Schubert, Gotthilf Heinrich"/>
    <s v="Kinder- und Jugendbücher"/>
    <x v="45"/>
    <x v="1"/>
    <s v="PPN742403793"/>
    <s v="PPN148838553"/>
    <s v="http://resolver.staatsbibliothek-berlin.de/SBB0000CFF500030000"/>
    <x v="1"/>
    <x v="45"/>
    <s v="WegehauptDigital"/>
    <s v="Eßlingen bei Stuttgart"/>
    <s v="https://content.staatsbibliothek-berlin.de/dc/742403793.ocr.zip"/>
    <x v="1"/>
  </r>
  <r>
    <s v="Tableaux descriptifs et intéressants sur l'astronomie, la météorologie, la géologie, l'histoire naturelle et l'anthropologie suivis de récits sur la vie des héros de la paix et de la guerre"/>
    <s v="Brandon, Charles"/>
    <s v="Kinder- und Jugendbücher"/>
    <x v="9"/>
    <x v="1"/>
    <s v="PPN746203314"/>
    <s v="PPN549813926"/>
    <s v="http://resolver.staatsbibliothek-berlin.de/SBB0000D17200020000"/>
    <x v="0"/>
    <x v="15"/>
    <s v="WegehauptDigital"/>
    <s v="Berlin; Leipzig"/>
    <s v="https://content.staatsbibliothek-berlin.de/dc/746203314.ocr.zip"/>
    <x v="1"/>
  </r>
  <r>
    <s v="Bilder-Akademie für die Jugend"/>
    <s v="Chodowiecki, Daniel; Schellenberg, Johann Ulrich; Penzel, Johann Georg; Schleuen, ...; Glaßbach, ..."/>
    <s v="Kinder- und Jugendbücher; Historische Drucke"/>
    <x v="12"/>
    <x v="1"/>
    <s v="PPN82202893X"/>
    <s v="PPN403596696"/>
    <s v="http://resolver.staatsbibliothek-berlin.de/SBB0001989C00020000"/>
    <x v="15"/>
    <x v="167"/>
    <s v="WegehauptDigital"/>
    <m/>
    <s v="empty"/>
    <x v="0"/>
  </r>
  <r>
    <s v="Die Welt in Bildern"/>
    <s v="Baumeister, Joseph Anton Ignaz; Assner, Franz; Lachenbauer, J.; Mansfeld, Johann; Eberspach, Johann Matthias; Sollerer, J."/>
    <s v="Kinder- und Jugendbücher"/>
    <x v="447"/>
    <x v="1"/>
    <s v="PPN771235747"/>
    <s v="PPN771234961"/>
    <s v="http://resolver.staatsbibliothek-berlin.de/SBB00010DC900020000"/>
    <x v="1"/>
    <x v="137"/>
    <s v="WegehauptDigital"/>
    <s v="Wien"/>
    <s v="empty"/>
    <x v="0"/>
  </r>
  <r>
    <s v="Le voyageur de la jeunesse dans les quatre paries du monde"/>
    <s v="Blanchard, Pierre"/>
    <s v="Kinder- und Jugendbücher"/>
    <x v="420"/>
    <x v="1"/>
    <s v="PPN781867428"/>
    <s v="PPN549301844"/>
    <s v="http://resolver.staatsbibliothek-berlin.de/SBB0001568200050000"/>
    <x v="0"/>
    <x v="27"/>
    <s v="WegehauptDigital"/>
    <s v="A Paris"/>
    <s v="empty"/>
    <x v="0"/>
  </r>
  <r>
    <s v="Russisches Reich, Krakau, Asien, Australien, Afrika, Amerika; nebst einem vollständigen Register über alle drei Theile"/>
    <s v="Blanc, Ludwig Gottfried"/>
    <s v="Kinder- und Jugendbücher"/>
    <x v="489"/>
    <x v="1"/>
    <s v="PPN770883192"/>
    <s v="PPN246593679"/>
    <s v="http://resolver.staatsbibliothek-berlin.de/SBB000106B100020000"/>
    <x v="1"/>
    <x v="73"/>
    <s v="WegehauptDigital"/>
    <s v="Halle"/>
    <s v="empty"/>
    <x v="0"/>
  </r>
  <r>
    <s v="Raupen"/>
    <m/>
    <s v="Kinder- und Jugendbücher"/>
    <x v="12"/>
    <x v="1"/>
    <s v="PPN744851939"/>
    <s v="PPN548018626"/>
    <s v="http://resolver.staatsbibliothek-berlin.de/SBB0000D56A00050000"/>
    <x v="1"/>
    <x v="17"/>
    <s v="WegehauptDigital"/>
    <s v="[S.l.]"/>
    <s v="https://content.staatsbibliothek-berlin.de/dc/744851939.ocr.zip"/>
    <x v="1"/>
  </r>
  <r>
    <s v="Insecten"/>
    <s v="Bertuch, Friedrich Justin"/>
    <s v="Kinder- und Jugendbücher; Historische Drucke"/>
    <x v="390"/>
    <x v="1"/>
    <s v="PPN756506506"/>
    <s v="PPN548778183"/>
    <s v="http://resolver.staatsbibliothek-berlin.de/SBB0000EAA900040000"/>
    <x v="1"/>
    <x v="28"/>
    <s v="WegehauptDigital"/>
    <s v="Weimar"/>
    <s v="empty"/>
    <x v="0"/>
  </r>
  <r>
    <s v="Naturgeschichte der Säugetiere; mit 171 kolorierten Abbildungen auf 31 Tafeln und erläuterndem Texte nebst 15 Text-Illustrationen; zum Anschauungs-Unterricht für die Jugend in Schulen und Familien"/>
    <s v="Schubert, G. H."/>
    <s v="Kinder- und Jugendbücher"/>
    <x v="45"/>
    <x v="1"/>
    <s v="PPN741362864"/>
    <s v="PPN721360173"/>
    <s v="http://resolver.staatsbibliothek-berlin.de/SBB0000CFF500010000"/>
    <x v="1"/>
    <x v="153"/>
    <s v="WegehauptDigital"/>
    <s v="Eßlingen bei Stuttgart"/>
    <s v="https://content.staatsbibliothek-berlin.de/dc/741362864.ocr.zip"/>
    <x v="1"/>
  </r>
  <r>
    <s v="Werke der Allmacht oder Wunder der Natur"/>
    <s v="Scholz, Franz Paul"/>
    <s v="Kinder- und Jugendbücher"/>
    <x v="448"/>
    <x v="1"/>
    <s v="PPN77054875X"/>
    <s v="PPN478607059"/>
    <s v="http://resolver.staatsbibliothek-berlin.de/SBB0001052E00020000"/>
    <x v="1"/>
    <x v="76"/>
    <s v="WegehauptDigital"/>
    <s v="Breslau"/>
    <s v="empty"/>
    <x v="0"/>
  </r>
  <r>
    <s v="Vivant Denon's Reise nach Aegypten; für die Jugend"/>
    <s v="Ramberg, Johann Heinrich; Matthaei, F. A. L."/>
    <s v="Kinder- und Jugendbücher"/>
    <x v="160"/>
    <x v="1"/>
    <s v="PPN771001703"/>
    <s v="PPN57173667X"/>
    <s v="http://resolver.staatsbibliothek-berlin.de/SBB00010A4E00010000"/>
    <x v="1"/>
    <x v="29"/>
    <s v="WegehauptDigital"/>
    <s v="Hannover"/>
    <s v="empty"/>
    <x v="0"/>
  </r>
  <r>
    <s v="Illustrierte Mineralogie; 24 Tafeln mit 490 kolorierten Abbildungen nebst erläuterndem Text zum Anschauungs-Unterricht für die Jugend in Schulen und Familien"/>
    <s v="Kenngott, A."/>
    <s v="Kinder- und Jugendbücher"/>
    <x v="45"/>
    <x v="1"/>
    <s v="PPN742424898"/>
    <s v="PPN194886026"/>
    <s v="http://resolver.staatsbibliothek-berlin.de/SBB0000CFF500050000"/>
    <x v="1"/>
    <x v="145"/>
    <s v="WegehauptDigital"/>
    <s v="Eßlingen [u.a.]"/>
    <s v="https://content.staatsbibliothek-berlin.de/dc/742424898.ocr.zip"/>
    <x v="1"/>
  </r>
  <r>
    <s v="Fische"/>
    <m/>
    <s v="Kinder- und Jugendbücher"/>
    <x v="12"/>
    <x v="1"/>
    <s v="PPN744753252"/>
    <s v="PPN548018502"/>
    <s v="http://resolver.staatsbibliothek-berlin.de/SBB0000D56A00020000"/>
    <x v="1"/>
    <x v="17"/>
    <s v="WegehauptDigital"/>
    <s v="[S.l.]"/>
    <s v="https://content.staatsbibliothek-berlin.de/dc/744753252.ocr.zip"/>
    <x v="1"/>
  </r>
  <r>
    <s v="Stoff zu Unterhaltungen über Gedike's lateinisches Lesebuch; für Lehrer und Lernende"/>
    <s v="Hoepfner, Adolf Friedrich"/>
    <s v="Kinder- und Jugendbücher; Historische Drucke"/>
    <x v="73"/>
    <x v="1"/>
    <s v="PPN757233473"/>
    <s v="PPN55961294X"/>
    <s v="http://resolver.staatsbibliothek-berlin.de/SBB0000ED4300010000"/>
    <x v="1"/>
    <x v="84"/>
    <s v="WegehauptDigital"/>
    <s v="Erfurt"/>
    <s v="empty"/>
    <x v="0"/>
  </r>
  <r>
    <s v="The Children's encyclopædia"/>
    <s v="Mee, Arthur"/>
    <s v="Kinder- und Jugendbücher; Historische Drucke"/>
    <x v="449"/>
    <x v="1"/>
    <s v="PPN745242189"/>
    <s v="PPN550718990"/>
    <s v="http://resolver.staatsbibliothek-berlin.de/SBB0000D67700090000"/>
    <x v="3"/>
    <x v="37"/>
    <s v="WegehauptDigital"/>
    <s v="London"/>
    <s v="https://content.staatsbibliothek-berlin.de/dc/745242189.ocr.zip"/>
    <x v="1"/>
  </r>
  <r>
    <s v="Naturgeschichte der Amphibien, Fische, Weich- und Schalenthiere, Insekten, Würmer und Strahlenthiere; mit 342 colorirten Abb. auf 30 Taf. ; zum Anschauungs-Unterricht für die Jugend in Schulen und Familien"/>
    <s v="Schubert, Gotthilf Heinrich"/>
    <s v="Kinder- und Jugendbücher"/>
    <x v="45"/>
    <x v="1"/>
    <s v="PPN742382451"/>
    <s v="PPN721438318"/>
    <s v="http://resolver.staatsbibliothek-berlin.de/SBB0000CFF500020000"/>
    <x v="1"/>
    <x v="11"/>
    <s v="WegehauptDigital"/>
    <s v="Eßlingen"/>
    <s v="https://content.staatsbibliothek-berlin.de/dc/742382451.ocr.zip"/>
    <x v="1"/>
  </r>
  <r>
    <s v="Of hydrostatics"/>
    <s v="Joyce, Jeremiah"/>
    <s v="Kinder- und Jugendbücher; Historische Drucke"/>
    <x v="474"/>
    <x v="1"/>
    <s v="PPN746627653"/>
    <s v="PPN560122616"/>
    <s v="http://resolver.staatsbibliothek-berlin.de/SBB0000DB7400010000"/>
    <x v="3"/>
    <x v="86"/>
    <s v="WegehauptDigital"/>
    <s v="London"/>
    <s v="empty"/>
    <x v="0"/>
  </r>
  <r>
    <s v="In den Werkstätten"/>
    <s v="Dressel, August"/>
    <s v="Kinder- und Jugendbücher; Historische Drucke"/>
    <x v="9"/>
    <x v="1"/>
    <s v="PPN744074894"/>
    <s v="PPN281974616"/>
    <s v="http://resolver.staatsbibliothek-berlin.de/SBB0000D51B00030000"/>
    <x v="1"/>
    <x v="90"/>
    <s v="WegehauptDigital"/>
    <s v="Leipzig"/>
    <s v="https://content.staatsbibliothek-berlin.de/dc/744074894.ocr.zip"/>
    <x v="1"/>
  </r>
  <r>
    <s v="Denkwürdige Erzählungen von der Lebensweise, den Sitten und Gewohnheiten der Thiere"/>
    <s v="Reichenbach, Anton Benedikt"/>
    <s v="Kinder- und Jugendbücher; Historische Drucke"/>
    <x v="9"/>
    <x v="1"/>
    <s v="PPN769050549"/>
    <s v="PPN556089588"/>
    <s v="http://resolver.staatsbibliothek-berlin.de/SBB0000F82600010000"/>
    <x v="1"/>
    <x v="44"/>
    <s v="WegehauptDigital"/>
    <s v="Leipzig"/>
    <s v="https://content.staatsbibliothek-berlin.de/dc/769050549.ocr.zip"/>
    <x v="1"/>
  </r>
  <r>
    <s v="Naturgeschichte der Vögel; mit 195 kolorierten Abb. auf 30 Tafeln nebst erläuterndem Texte und 46 Textill., worunter 32 kolor. Abb. von Vogeleiern ; zum Anschauungs-Unterricht für die Jugend in Schulen und Familien"/>
    <s v="Schubert, Gotthilf Heinrich"/>
    <s v="Kinder- und Jugendbücher"/>
    <x v="45"/>
    <x v="1"/>
    <s v="PPN742391566"/>
    <s v="PPN34582766X"/>
    <s v="http://resolver.staatsbibliothek-berlin.de/SBB0000D10500000000"/>
    <x v="1"/>
    <x v="168"/>
    <s v="WegehauptDigital"/>
    <s v="Eßlingen [u.a.]"/>
    <s v="https://content.staatsbibliothek-berlin.de/dc/742391566.ocr.zip"/>
    <x v="1"/>
  </r>
  <r>
    <s v="Der Käfer, sein Fang und seine Aufbewahrung ... etc. etc."/>
    <s v="Lindau, Carl; Zinck, A."/>
    <s v="Kinder- und Jugendbücher"/>
    <x v="302"/>
    <x v="1"/>
    <s v="PPN745442625"/>
    <s v="PPN419356649"/>
    <s v="http://resolver.staatsbibliothek-berlin.de/SBB0000D6B400010000"/>
    <x v="1"/>
    <x v="99"/>
    <s v="WegehauptDigital"/>
    <s v="Erfurt"/>
    <s v="https://content.staatsbibliothek-berlin.de/dc/745442625.ocr.zip"/>
    <x v="1"/>
  </r>
  <r>
    <s v="Zum Gebrauch einiger Klassen des Königl. Joachimsthalischen Gymnasiums"/>
    <s v="Sulzer, Johann Georg"/>
    <s v="Kinder- und Jugendbücher"/>
    <x v="487"/>
    <x v="1"/>
    <s v="PPN770492207"/>
    <s v="PPN268926344"/>
    <s v="http://resolver.staatsbibliothek-berlin.de/SBB000104D000030000"/>
    <x v="1"/>
    <x v="0"/>
    <s v="WegehauptDigital"/>
    <s v="Berlin"/>
    <s v="empty"/>
    <x v="0"/>
  </r>
  <r>
    <s v="Of optics and magnetism"/>
    <s v="Joyce, Jeremiah"/>
    <s v="Kinder- und Jugendbücher; Historische Drucke"/>
    <x v="474"/>
    <x v="1"/>
    <s v="PPN746629842"/>
    <s v="PPN560122780"/>
    <s v="http://resolver.staatsbibliothek-berlin.de/SBB0000DB7400030000"/>
    <x v="3"/>
    <x v="86"/>
    <s v="WegehauptDigital"/>
    <s v="London"/>
    <s v="empty"/>
    <x v="0"/>
  </r>
  <r>
    <s v="Ur däggande djurens lif"/>
    <s v="Herbst, Hermann"/>
    <s v="Kinder- und Jugendbücher; Historische Drucke"/>
    <x v="490"/>
    <x v="1"/>
    <s v="PPN751312576"/>
    <s v="PPN55934631X"/>
    <s v="http://resolver.staatsbibliothek-berlin.de/SBB0000E53600030000"/>
    <x v="16"/>
    <x v="16"/>
    <s v="WegehauptDigital"/>
    <s v="Stockolm"/>
    <s v="https://content.staatsbibliothek-berlin.de/dc/751312576.ocr.zip"/>
    <x v="1"/>
  </r>
  <r>
    <s v="Die Welt in Bildern"/>
    <s v="Baumeister, Joseph Anton Ignaz; Sollerer, J.; Mansfeld, N."/>
    <s v="Kinder- und Jugendbücher"/>
    <x v="447"/>
    <x v="1"/>
    <s v="PPN771240600"/>
    <s v="PPN373743548"/>
    <s v="http://resolver.staatsbibliothek-berlin.de/SBB00010DC900030000"/>
    <x v="1"/>
    <x v="140"/>
    <s v="WegehauptDigital"/>
    <s v="Wien"/>
    <s v="empty"/>
    <x v="0"/>
  </r>
  <r>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Schubert, G. H."/>
    <s v="Kinder- und Jugendbücher"/>
    <x v="45"/>
    <x v="1"/>
    <s v="PPN74242961X"/>
    <s v="PPN568838637"/>
    <s v="http://resolver.staatsbibliothek-berlin.de/SBB0000D15F00000000"/>
    <x v="1"/>
    <x v="45"/>
    <s v="WegehauptDigital"/>
    <s v="Eßlingen bei Stuttgart"/>
    <s v="https://content.staatsbibliothek-berlin.de/dc/74242961X.ocr.zip"/>
    <x v="1"/>
  </r>
  <r>
    <s v="Vögel"/>
    <m/>
    <s v="Kinder- und Jugendbücher"/>
    <x v="12"/>
    <x v="1"/>
    <s v="PPN744752388"/>
    <s v="PPN54801843X"/>
    <s v="http://resolver.staatsbibliothek-berlin.de/SBB0000D56A00010000"/>
    <x v="1"/>
    <x v="17"/>
    <s v="WegehauptDigital"/>
    <s v="[S.l.]"/>
    <s v="https://content.staatsbibliothek-berlin.de/dc/744752388.ocr.zip"/>
    <x v="1"/>
  </r>
  <r>
    <s v="The Children's encyclopædia"/>
    <s v="Mee, Arthur"/>
    <s v="Kinder- und Jugendbücher; Historische Drucke"/>
    <x v="449"/>
    <x v="1"/>
    <s v="PPN745241239"/>
    <s v="PPN550718931"/>
    <s v="http://resolver.staatsbibliothek-berlin.de/SBB0000D67700080000"/>
    <x v="3"/>
    <x v="37"/>
    <s v="WegehauptDigital"/>
    <s v="London"/>
    <s v="https://content.staatsbibliothek-berlin.de/dc/745241239.ocr.zip"/>
    <x v="1"/>
  </r>
  <r>
    <s v="Zum Gebrauch der letzten Classe des Königl. Joachimsthalischen Gymnasiums"/>
    <s v="Sulzer, Johann Georg"/>
    <s v="Kinder- und Jugendbücher"/>
    <x v="487"/>
    <x v="1"/>
    <s v="PPN770489818"/>
    <s v="PPN268926182"/>
    <s v="http://resolver.staatsbibliothek-berlin.de/SBB000104D000010000"/>
    <x v="1"/>
    <x v="105"/>
    <s v="WegehauptDigital"/>
    <s v="Berlin [u.a.]"/>
    <s v="empty"/>
    <x v="0"/>
  </r>
  <r>
    <s v="Des Freiherrn Alexander von Humboldt und Aimé Bonpland Reise in die Aequinoctial-Gegenden des neuen Continents"/>
    <s v="Wimmer, Gottlieb August"/>
    <s v="Kinder- und Jugendbücher; Historische Drucke"/>
    <x v="491"/>
    <x v="1"/>
    <s v="PPN770796567"/>
    <s v="PPN327415428"/>
    <s v="http://resolver.staatsbibliothek-berlin.de/SBB0001069B00020000"/>
    <x v="1"/>
    <x v="21"/>
    <s v="WegehauptDigital"/>
    <s v="Wien"/>
    <s v="empty"/>
    <x v="0"/>
  </r>
  <r>
    <s v="The Children's encyclopaedia"/>
    <s v="Mee, Arthur"/>
    <s v="Kinder- und Jugendbücher; Historische Drucke"/>
    <x v="449"/>
    <x v="1"/>
    <s v="PPN745237185"/>
    <s v="PPN550718532"/>
    <s v="http://resolver.staatsbibliothek-berlin.de/SBB0000D67700020000"/>
    <x v="3"/>
    <x v="37"/>
    <s v="WegehauptDigital"/>
    <s v="London"/>
    <s v="https://content.staatsbibliothek-berlin.de/dc/745237185.ocr.zip"/>
    <x v="1"/>
  </r>
  <r>
    <s v="Beiträge zur angenehmen und nützlichen Beschäftigung für Knaben"/>
    <s v="Montfort, A. G."/>
    <s v="Kinder- und Jugendbücher; Historische Drucke"/>
    <x v="473"/>
    <x v="1"/>
    <s v="PPN767228685"/>
    <s v="PPN523570554"/>
    <s v="http://resolver.staatsbibliothek-berlin.de/SBB0000F32C00030000"/>
    <x v="1"/>
    <x v="44"/>
    <s v="WegehauptDigital"/>
    <s v="Weimar"/>
    <s v="https://content.staatsbibliothek-berlin.de/dc/767228685.ocr.zip"/>
    <x v="1"/>
  </r>
  <r>
    <s v="Gallerie der Welt, in einer bildlichen und beschreibenden Darstellung von merkwürdigen Ländern; von Völkern nach ihrem körperlichen, geistigen und bürgerlichen Zustande ..."/>
    <m/>
    <s v="Kinder- und Jugendbücher; Historische Drucke"/>
    <x v="5"/>
    <x v="1"/>
    <s v="PPN770466370"/>
    <s v="PPN443924651"/>
    <s v="http://resolver.staatsbibliothek-berlin.de/SBB000104A800010000"/>
    <x v="1"/>
    <x v="43"/>
    <s v="WegehauptDigital"/>
    <s v="Berlin"/>
    <s v="empty"/>
    <x v="0"/>
  </r>
  <r>
    <s v="John Franklin's Reise nach den Küsten des Polarmeeres in den Jahren 1819-1822"/>
    <s v="Franklin, John"/>
    <s v="Kinder- und Jugendbücher"/>
    <x v="486"/>
    <x v="1"/>
    <s v="PPN771044917"/>
    <s v="PPN282366954"/>
    <s v="http://resolver.staatsbibliothek-berlin.de/SBB00010A8D00020000"/>
    <x v="1"/>
    <x v="28"/>
    <s v="WegehauptDigital"/>
    <s v="Leipzig [u.a.]"/>
    <s v="empty"/>
    <x v="0"/>
  </r>
  <r>
    <s v="In den Werkstätten"/>
    <s v="Roth, Richard"/>
    <s v="Kinder- und Jugendbücher; Historische Drucke"/>
    <x v="9"/>
    <x v="1"/>
    <s v="PPN744053595"/>
    <s v="PPN527555800"/>
    <s v="http://resolver.staatsbibliothek-berlin.de/SBB0000D51B00010000"/>
    <x v="1"/>
    <x v="95"/>
    <s v="WegehauptDigital"/>
    <s v="Leipzig"/>
    <s v="https://content.staatsbibliothek-berlin.de/dc/744053595.ocr.zip"/>
    <x v="1"/>
  </r>
  <r>
    <s v="Räthselschatz"/>
    <s v="Bittkow, Theophil"/>
    <s v="Kinder- und Jugendbücher; Historische Drucke"/>
    <x v="450"/>
    <x v="1"/>
    <s v="PPN767127765"/>
    <s v="PPN548039054"/>
    <s v="http://resolver.staatsbibliothek-berlin.de/SBB0000F2A700030000"/>
    <x v="1"/>
    <x v="61"/>
    <s v="WegehauptDigital"/>
    <s v="Berlin; Berlin"/>
    <s v="https://content.staatsbibliothek-berlin.de/dc/767127765.ocr.zip"/>
    <x v="1"/>
  </r>
  <r>
    <s v="Gartenbau ; Weinbau ; mit 25 illuminierten Kupfertafeln"/>
    <s v="Fritzsche, Johann Gottlieb"/>
    <s v="Kinder- und Jugendbücher"/>
    <x v="492"/>
    <x v="1"/>
    <s v="PPN769892507"/>
    <s v="PPN587945125"/>
    <s v="http://resolver.staatsbibliothek-berlin.de/SBB0001020000020000"/>
    <x v="1"/>
    <x v="27"/>
    <s v="WegehauptDigital"/>
    <s v="Dresden"/>
    <s v="empty"/>
    <x v="0"/>
  </r>
  <r>
    <s v="Die allgemeine Einleitung, die Pyrenäische Halbinsel, Frankreich, das Britische Reich, die Niederlande, die Schweiz und die Skandinavischen Reiche"/>
    <s v="Sturm, G.; Blanc, Ludwig Gottfried"/>
    <s v="Kinder- und Jugendbücher"/>
    <x v="489"/>
    <x v="1"/>
    <s v="PPN770804799"/>
    <s v="PPN246593652"/>
    <s v="http://resolver.staatsbibliothek-berlin.de/SBB000106B900000000"/>
    <x v="1"/>
    <x v="133"/>
    <s v="WegehauptDigital"/>
    <s v="Halle"/>
    <s v="empty"/>
    <x v="0"/>
  </r>
  <r>
    <s v="Würmer"/>
    <s v="Bertuch, Friedrich Justin"/>
    <s v="Kinder- und Jugendbücher; Historische Drucke"/>
    <x v="390"/>
    <x v="1"/>
    <s v="PPN756507022"/>
    <s v="PPN548778612"/>
    <s v="http://resolver.staatsbibliothek-berlin.de/SBB0000EAA900060000"/>
    <x v="1"/>
    <x v="28"/>
    <s v="WegehauptDigital"/>
    <s v="Weimar"/>
    <s v="empty"/>
    <x v="0"/>
  </r>
  <r>
    <s v="Les jeunes naturalistes"/>
    <s v="Ulliac-Trémadeure, Sophie"/>
    <s v="Kinder- und Jugendbücher; Historische Drucke"/>
    <x v="119"/>
    <x v="1"/>
    <s v="PPN740864807"/>
    <s v="PPN578382237"/>
    <s v="http://resolver.staatsbibliothek-berlin.de/SBB0000CEB600010000"/>
    <x v="0"/>
    <x v="98"/>
    <s v="WegehauptDigital"/>
    <s v="Paris"/>
    <s v="https://content.staatsbibliothek-berlin.de/dc/740864807.ocr.zip"/>
    <x v="1"/>
  </r>
  <r>
    <s v="The Children's encyclopaedia"/>
    <s v="Mee, Arthur"/>
    <s v="Kinder- und Jugendbücher; Historische Drucke"/>
    <x v="449"/>
    <x v="1"/>
    <s v="PPN745239293"/>
    <s v="PPN550718842"/>
    <s v="http://resolver.staatsbibliothek-berlin.de/SBB0000D67700050000"/>
    <x v="3"/>
    <x v="37"/>
    <s v="WegehauptDigital"/>
    <s v="London"/>
    <s v="https://content.staatsbibliothek-berlin.de/dc/745239293.ocr.zip"/>
    <x v="1"/>
  </r>
  <r>
    <s v="Naturgeschichte der Amphibien, Fische, Weich- und Schalenthiere, Insekten, Würmer und Strahlenthiere; mit 342 colorirten Abbildungen auf 30 Tafeln ; zum Anschauungsunterricht für die Jugend in Schulen und Familien"/>
    <s v="Schubert, Gotthilf Heinrich"/>
    <s v="Kinder- und Jugendbücher"/>
    <x v="45"/>
    <x v="1"/>
    <s v="PPN744071119"/>
    <s v="PPN721272932"/>
    <s v="http://resolver.staatsbibliothek-berlin.de/SBB0000CFF5000B0000"/>
    <x v="1"/>
    <x v="9"/>
    <s v="WegehauptDigital"/>
    <s v="Eßlingen"/>
    <s v="https://content.staatsbibliothek-berlin.de/dc/744071119.ocr.zip"/>
    <x v="1"/>
  </r>
  <r>
    <s v="Geologie und Paläontologie; 18 Taf. mit 193 kolorierten Abbildungen und 6 geologischen Landschaftsbildern nebst erläuterndem Text"/>
    <s v="Schubert, Gotthilf Heinrich; Rolle, Friedrich"/>
    <s v="Kinder- und Jugendbücher; Historische Drucke"/>
    <x v="45"/>
    <x v="1"/>
    <s v="PPN742450368"/>
    <s v="PPN265580064"/>
    <s v="http://resolver.staatsbibliothek-berlin.de/SBB0000CFF500080000"/>
    <x v="1"/>
    <x v="145"/>
    <s v="WegehauptDigital"/>
    <s v="Eßlingen bei Stuttgart"/>
    <s v="https://content.staatsbibliothek-berlin.de/dc/742450368.ocr.zip"/>
    <x v="1"/>
  </r>
  <r>
    <s v="The Children's encyclopædia"/>
    <s v="Mee, Arthur"/>
    <s v="Kinder- und Jugendbücher; Historische Drucke"/>
    <x v="449"/>
    <x v="1"/>
    <s v="PPN745258476"/>
    <s v="PPN550719040"/>
    <s v="http://resolver.staatsbibliothek-berlin.de/SBB0000D677000A0000"/>
    <x v="3"/>
    <x v="37"/>
    <s v="WegehauptDigital"/>
    <s v="London"/>
    <s v="https://content.staatsbibliothek-berlin.de/dc/745258476.ocr.zip"/>
    <x v="1"/>
  </r>
  <r>
    <s v="Bilderbuch zum Nutzen und Vergnügen der Jugend"/>
    <s v="Bertuch, Friedrich Justin"/>
    <s v="Kinder- und Jugendbücher; Historische Drucke"/>
    <x v="493"/>
    <x v="1"/>
    <s v="PPN767867181"/>
    <s v="PPN321796713"/>
    <s v="http://resolver.staatsbibliothek-berlin.de/SBB0000F47E00030000"/>
    <x v="0"/>
    <x v="43"/>
    <s v="WegehauptDigital"/>
    <s v="Wien"/>
    <s v="empty"/>
    <x v="0"/>
  </r>
  <r>
    <s v="Entdeckungsreisen in Haus und Hof; mit seinen lieben jungen Freunden und Freundinnen unternommen"/>
    <s v="Wagner, H."/>
    <s v="Kinder- und Jugendbücher"/>
    <x v="9"/>
    <x v="1"/>
    <s v="PPN743869559"/>
    <s v="PPN578888025"/>
    <s v="http://resolver.staatsbibliothek-berlin.de/SBB0000D36500010000"/>
    <x v="1"/>
    <x v="36"/>
    <s v="WegehauptDigital"/>
    <s v="Leipzig"/>
    <s v="https://content.staatsbibliothek-berlin.de/dc/743869559.ocr.zip"/>
    <x v="1"/>
  </r>
  <r>
    <s v="Voegel"/>
    <s v="Bertuch, Friedrich Justin"/>
    <s v="Kinder- und Jugendbücher; Historische Drucke"/>
    <x v="390"/>
    <x v="1"/>
    <s v="PPN756458285"/>
    <s v="PPN548777810"/>
    <s v="http://resolver.staatsbibliothek-berlin.de/SBB0000EAA900020000"/>
    <x v="1"/>
    <x v="28"/>
    <s v="WegehauptDigital"/>
    <s v="Weimar"/>
    <s v="empty"/>
    <x v="0"/>
  </r>
  <r>
    <s v="Schilderungen der Jagd und des Fanges der Thiere; ihr Wanderleben und ihre Zähmung ... Mit 110 Abbildungen und einem colorirten Titelbilde"/>
    <s v="Reichenbach, Anton Benedikt"/>
    <s v="Kinder- und Jugendbücher; Historische Drucke"/>
    <x v="9"/>
    <x v="1"/>
    <s v="PPN769050999"/>
    <s v="PPN571774873"/>
    <s v="http://resolver.staatsbibliothek-berlin.de/SBB0000F82600020000"/>
    <x v="1"/>
    <x v="54"/>
    <s v="WegehauptDigital"/>
    <s v="Leipzig"/>
    <s v="https://content.staatsbibliothek-berlin.de/dc/769050999.ocr.zip"/>
    <x v="1"/>
  </r>
  <r>
    <s v="[Kupfer zum Lehrmeister]"/>
    <s v="Püschel, Johann Christian; LeBrun, C.; Bernigeroth, Johann Martin; Crusius, G. L.; Dodsley, Robert"/>
    <s v="Kinder- und Jugendbücher; Historische Drucke"/>
    <x v="494"/>
    <x v="1"/>
    <s v="PPN770277438"/>
    <s v="PPN359797083"/>
    <s v="http://resolver.staatsbibliothek-berlin.de/SBB0001035800030000"/>
    <x v="1"/>
    <x v="144"/>
    <s v="WegehauptDigital"/>
    <s v="[Leipzig"/>
    <s v="empty"/>
    <x v="0"/>
  </r>
  <r>
    <s v="Schmetterlinge"/>
    <m/>
    <s v="Kinder- und Jugendbücher"/>
    <x v="12"/>
    <x v="1"/>
    <s v="PPN744754178"/>
    <s v="PPN548018553"/>
    <s v="http://resolver.staatsbibliothek-berlin.de/SBB0000D56A00030000"/>
    <x v="1"/>
    <x v="17"/>
    <s v="WegehauptDigital"/>
    <s v="[S.l.]"/>
    <s v="https://content.staatsbibliothek-berlin.de/dc/744754178.ocr.zip"/>
    <x v="1"/>
  </r>
  <r>
    <s v="Bilderbuch zum Nutzen und Vergnügen der Jugend"/>
    <s v="Bertuch, Friedrich Justin"/>
    <s v="Kinder- und Jugendbücher; Historische Drucke"/>
    <x v="493"/>
    <x v="1"/>
    <s v="PPN767865529"/>
    <s v="PPN321796608"/>
    <s v="http://resolver.staatsbibliothek-berlin.de/SBB0000F47E00020000"/>
    <x v="0"/>
    <x v="43"/>
    <s v="WegehauptDigital"/>
    <s v="Wien"/>
    <s v="empty"/>
    <x v="0"/>
  </r>
  <r>
    <s v="Encyclopédique"/>
    <s v="Georges, M.; Troncet, L."/>
    <s v="Kinder- und Jugendbücher; Historische Drucke"/>
    <x v="495"/>
    <x v="1"/>
    <s v="PPN745277063"/>
    <s v="PPN558050158"/>
    <s v="http://resolver.staatsbibliothek-berlin.de/SBB0000D69000010000"/>
    <x v="0"/>
    <x v="58"/>
    <s v="WegehauptDigital"/>
    <s v="Paris"/>
    <s v="https://content.staatsbibliothek-berlin.de/dc/745277063.ocr.zip"/>
    <x v="1"/>
  </r>
  <r>
    <s v="Entdeckungs-Reisen in der Wohnstube; mit seinen lieben jungen Freunden und Freundinnen unternommen"/>
    <s v="Wagner, H."/>
    <s v="Kinder- und Jugendbücher"/>
    <x v="9"/>
    <x v="1"/>
    <s v="PPN743868145"/>
    <s v="PPN617284938"/>
    <s v="http://resolver.staatsbibliothek-berlin.de/SBB0000D36700000000"/>
    <x v="1"/>
    <x v="36"/>
    <s v="WegehauptDigital"/>
    <s v="Leipzig"/>
    <s v="https://content.staatsbibliothek-berlin.de/dc/743868145.ocr.zip"/>
    <x v="1"/>
  </r>
  <r>
    <s v="Études convenables aux demoiselles"/>
    <s v="Mentelle, Edmo"/>
    <s v="Kinder- und Jugendbücher; Historische Drucke"/>
    <x v="273"/>
    <x v="1"/>
    <s v="PPN767129490"/>
    <s v="PPN566854198"/>
    <s v="http://resolver.staatsbibliothek-berlin.de/SBB0000F2B300020000"/>
    <x v="0"/>
    <x v="86"/>
    <s v="WegehauptDigital"/>
    <s v="Paris"/>
    <s v="empty"/>
    <x v="0"/>
  </r>
  <r>
    <s v="Der Gesellschafter für die Jugend auf ländlichen Spaziergängen"/>
    <s v="Fritzsche, Johann Gottlieb"/>
    <s v="Kinder- und Jugendbücher"/>
    <x v="492"/>
    <x v="1"/>
    <s v="PPN769891128"/>
    <s v="PPN245828176"/>
    <s v="http://resolver.staatsbibliothek-berlin.de/SBB0001020000010000"/>
    <x v="1"/>
    <x v="12"/>
    <s v="WegehauptDigital"/>
    <s v="Dresden"/>
    <s v="empty"/>
    <x v="0"/>
  </r>
  <r>
    <s v="Études convenables aux demoiselles"/>
    <s v="Mentelle, Edmo"/>
    <s v="Kinder- und Jugendbücher; Historische Drucke"/>
    <x v="273"/>
    <x v="1"/>
    <s v="PPN767129156"/>
    <s v="PPN566854171"/>
    <s v="http://resolver.staatsbibliothek-berlin.de/SBB0000F2B300010000"/>
    <x v="0"/>
    <x v="86"/>
    <s v="WegehauptDigital"/>
    <s v="Paris"/>
    <s v="empty"/>
    <x v="0"/>
  </r>
  <r>
    <s v="Bilderbuch zum Nutzen und Vergnügen der Jugend"/>
    <s v="Bertuch, Friedrich Justin"/>
    <s v="Kinder- und Jugendbücher; Historische Drucke"/>
    <x v="132"/>
    <x v="1"/>
    <s v="PPN768155045"/>
    <s v="PPN663527309"/>
    <s v="http://resolver.staatsbibliothek-berlin.de/SBB0000F45900030000"/>
    <x v="0"/>
    <x v="67"/>
    <s v="WegehauptDigital"/>
    <s v="Wien"/>
    <s v="empty"/>
    <x v="0"/>
  </r>
  <r>
    <s v="Räthselschatz"/>
    <s v="Bittkow, Theophil"/>
    <s v="Kinder- und Jugendbücher; Historische Drucke"/>
    <x v="450"/>
    <x v="1"/>
    <s v="PPN767126424"/>
    <s v="PPN548039003"/>
    <s v="http://resolver.staatsbibliothek-berlin.de/SBB0000F2A700010000"/>
    <x v="1"/>
    <x v="61"/>
    <s v="WegehauptDigital"/>
    <s v="Berlin; Berlin"/>
    <s v="https://content.staatsbibliothek-berlin.de/dc/767126424.ocr.zip"/>
    <x v="1"/>
  </r>
  <r>
    <s v="Le voyageur de la jeunesse dans les quatre paries du monde"/>
    <s v="Blanchard, Pierre"/>
    <s v="Kinder- und Jugendbücher"/>
    <x v="420"/>
    <x v="1"/>
    <s v="PPN781859158"/>
    <s v="PPN549301801"/>
    <s v="http://resolver.staatsbibliothek-berlin.de/SBB0001568200040000"/>
    <x v="0"/>
    <x v="27"/>
    <s v="WegehauptDigital"/>
    <s v="A Paris"/>
    <s v="empty"/>
    <x v="0"/>
  </r>
  <r>
    <s v="Naturgeschichte der Vögel; mit 195 colorirten Abbildungen auf 30 Tafeln ; zum Anschauungs-Unterricht für die Jugend in Schulen und Familien"/>
    <s v="Schubert, Gotthilf Heinrich"/>
    <s v="Kinder- und Jugendbücher"/>
    <x v="45"/>
    <x v="1"/>
    <s v="PPN744070201"/>
    <s v="PPN721272592"/>
    <s v="http://resolver.staatsbibliothek-berlin.de/SBB0000CFF5000A0000"/>
    <x v="1"/>
    <x v="9"/>
    <s v="WegehauptDigital"/>
    <s v="Eßlingen"/>
    <s v="https://content.staatsbibliothek-berlin.de/dc/744070201.ocr.zip"/>
    <x v="1"/>
  </r>
  <r>
    <s v="The preceptor"/>
    <s v="Hayman, F.; Grignion, C.; Mosley, C.; Dodsley, Robert"/>
    <s v="Kinder- und Jugendbücher; Historische Drucke"/>
    <x v="496"/>
    <x v="1"/>
    <s v="PPN768625661"/>
    <s v="PPN322207363"/>
    <s v="http://resolver.staatsbibliothek-berlin.de/SBB0000F70A00020000"/>
    <x v="3"/>
    <x v="169"/>
    <s v="WegehauptDigital"/>
    <s v="London"/>
    <s v="https://content.staatsbibliothek-berlin.de/dc/768625661.ocr.zip"/>
    <x v="1"/>
  </r>
  <r>
    <s v="Fische"/>
    <s v="Bertuch, Friedrich Justin"/>
    <s v="Kinder- und Jugendbücher; Historische Drucke"/>
    <x v="390"/>
    <x v="1"/>
    <s v="PPN756505631"/>
    <s v="PPN548777985"/>
    <s v="http://resolver.staatsbibliothek-berlin.de/SBB0000EAA900030000"/>
    <x v="1"/>
    <x v="28"/>
    <s v="WegehauptDigital"/>
    <s v="Weimar"/>
    <s v="empty"/>
    <x v="0"/>
  </r>
  <r>
    <s v="Saeugethiere"/>
    <s v="Bertuch, Friedrich Justin"/>
    <s v="Kinder- und Jugendbücher; Historische Drucke"/>
    <x v="390"/>
    <x v="1"/>
    <s v="PPN756457157"/>
    <s v="PPN548777624"/>
    <s v="http://resolver.staatsbibliothek-berlin.de/SBB0000EAA900010000"/>
    <x v="1"/>
    <x v="28"/>
    <s v="WegehauptDigital"/>
    <s v="Weimar"/>
    <s v="empty"/>
    <x v="0"/>
  </r>
  <r>
    <s v="Bilder-Sammlung"/>
    <s v="Gabriel, Moritz"/>
    <s v="Kinder- und Jugendbücher; Historische Drucke"/>
    <x v="497"/>
    <x v="1"/>
    <s v="PPN768583829"/>
    <s v="PPN548205558"/>
    <s v="http://resolver.staatsbibliothek-berlin.de/SBB0000F6EB00010000"/>
    <x v="1"/>
    <x v="38"/>
    <s v="WegehauptDigital"/>
    <s v="Zittau"/>
    <s v="empty"/>
    <x v="0"/>
  </r>
  <r>
    <s v="Räthselschatz"/>
    <s v="Bittkow, Theophil"/>
    <s v="Kinder- und Jugendbücher; Historische Drucke"/>
    <x v="450"/>
    <x v="1"/>
    <s v="PPN767128249"/>
    <s v="PPN548039089"/>
    <s v="http://resolver.staatsbibliothek-berlin.de/SBB0000F2A700040000"/>
    <x v="1"/>
    <x v="61"/>
    <s v="WegehauptDigital"/>
    <s v="Berlin; Berlin"/>
    <s v="https://content.staatsbibliothek-berlin.de/dc/767128249.ocr.zip"/>
    <x v="1"/>
  </r>
  <r>
    <s v="Räthselschatz"/>
    <s v="Bittkow, Theophil"/>
    <s v="Kinder- und Jugendbücher; Historische Drucke"/>
    <x v="450"/>
    <x v="1"/>
    <s v="PPN767127188"/>
    <s v="PPN548039046"/>
    <s v="http://resolver.staatsbibliothek-berlin.de/SBB0000F2A700020000"/>
    <x v="1"/>
    <x v="61"/>
    <s v="WegehauptDigital"/>
    <s v="Berlin; Berlin"/>
    <s v="https://content.staatsbibliothek-berlin.de/dc/767127188.ocr.zip"/>
    <x v="1"/>
  </r>
  <r>
    <s v="Das Pflanzenreich"/>
    <s v="Baumeister, Joseph"/>
    <s v="Kinder- und Jugendbücher"/>
    <x v="447"/>
    <x v="1"/>
    <s v="PPN771245904"/>
    <s v="PPN373835205"/>
    <s v="http://resolver.staatsbibliothek-berlin.de/SBB00010DC900040000"/>
    <x v="1"/>
    <x v="118"/>
    <s v="WegehauptDigital"/>
    <s v="Wien"/>
    <s v="empty"/>
    <x v="0"/>
  </r>
  <r>
    <s v="Encyklopädie der Gesellschafts-Spiele; ein Handbüchlein für lebensfrohe Familien, welche Munterkeit und Scherz mit Anstand und Sitte zu verbinden wünschen ; eine Fortsetzung des unerschöpflichen Maitre de Plaisir"/>
    <s v="Alvensleben, Ludwig"/>
    <s v="Kinder- und Jugendbücher"/>
    <x v="8"/>
    <x v="1"/>
    <s v="PPN745139280"/>
    <s v="PPN412035014"/>
    <s v="http://resolver.staatsbibliothek-berlin.de/SBB0000D5DF00010000"/>
    <x v="1"/>
    <x v="55"/>
    <s v="WegehauptDigital"/>
    <s v="Weimar"/>
    <s v="https://content.staatsbibliothek-berlin.de/dc/745139280.ocr.zip"/>
    <x v="1"/>
  </r>
  <r>
    <s v="Das Wissenswürdigste vom Menschen"/>
    <s v="Faber, Friedrich"/>
    <s v="Kinder- und Jugendbücher; Historische Drucke"/>
    <x v="498"/>
    <x v="1"/>
    <s v="PPN770561578"/>
    <s v="PPN393427730"/>
    <s v="http://resolver.staatsbibliothek-berlin.de/SBB0001055000010000"/>
    <x v="1"/>
    <x v="23"/>
    <s v="WegehauptDigital"/>
    <s v="Nürnberg"/>
    <s v="empty"/>
    <x v="0"/>
  </r>
  <r>
    <s v="Bilderbuch zum Nutzen und Vergnügen der Jugend"/>
    <s v="Bertuch, Friedrich Justin"/>
    <s v="Kinder- und Jugendbücher; Historische Drucke"/>
    <x v="493"/>
    <x v="1"/>
    <s v="PPN767860926"/>
    <s v="PPN321796675"/>
    <s v="http://resolver.staatsbibliothek-berlin.de/SBB0000F47E00010000"/>
    <x v="0"/>
    <x v="43"/>
    <s v="WegehauptDigital"/>
    <s v="Wien"/>
    <s v="empty"/>
    <x v="0"/>
  </r>
  <r>
    <s v="Des Freiherrn Alexander von Humboldt und Aimé Bonpland Reise in die Aequinoctial-Gegenden des neuen Continents"/>
    <s v="Steuben, ...; Leyhold, G.; Wimmer, Gottlieb August"/>
    <s v="Kinder- und Jugendbücher; Historische Drucke"/>
    <x v="491"/>
    <x v="1"/>
    <s v="PPN770793541"/>
    <s v="PPN236742728"/>
    <s v="http://resolver.staatsbibliothek-berlin.de/SBB0001069B00010000"/>
    <x v="1"/>
    <x v="28"/>
    <s v="WegehauptDigital"/>
    <s v="Wien"/>
    <s v="empty"/>
    <x v="0"/>
  </r>
  <r>
    <s v="Des Freiherrn Alexander von Humboldt und Aimé Bonpland Reise in die Aequinoctial-Gegenden des neuen Continents"/>
    <s v="K., Ludwig Schnorr; Axmann, J.; Wimmer, Gottlieb August"/>
    <s v="Kinder- und Jugendbücher; Historische Drucke"/>
    <x v="491"/>
    <x v="1"/>
    <s v="PPN770797881"/>
    <s v="PPN246487259"/>
    <s v="http://resolver.staatsbibliothek-berlin.de/SBB0001069B00030000"/>
    <x v="1"/>
    <x v="28"/>
    <s v="WegehauptDigital"/>
    <s v="Wien"/>
    <s v="empty"/>
    <x v="0"/>
  </r>
  <r>
    <s v="Entstehung des Weltalls und Entwicklung der Erdoberfläche"/>
    <s v="Reichenbach, A."/>
    <s v="Kinder- und Jugendbücher"/>
    <x v="9"/>
    <x v="1"/>
    <s v="PPN74111464X"/>
    <s v="PPN57177430X"/>
    <s v="http://resolver.staatsbibliothek-berlin.de/SBB0000CF0B00000000"/>
    <x v="1"/>
    <x v="15"/>
    <s v="WegehauptDigital"/>
    <s v="Leipzig"/>
    <s v="https://content.staatsbibliothek-berlin.de/dc/74111464X.ocr.zip"/>
    <x v="1"/>
  </r>
  <r>
    <s v="200 neue auserlesene Räthsel für Kinder"/>
    <m/>
    <s v="Kinder- und Jugendbücher"/>
    <x v="12"/>
    <x v="1"/>
    <s v="PPN770145434"/>
    <s v="PPN44518938X"/>
    <s v="http://resolver.staatsbibliothek-berlin.de/SBB0001032000020000"/>
    <x v="1"/>
    <x v="141"/>
    <s v="WegehauptDigital"/>
    <m/>
    <s v="empty"/>
    <x v="0"/>
  </r>
  <r>
    <s v="Kleines Lehrbuch der Natur- und Gewerbkunde; für Lehrer an Land- und Bürgerschulen und zum Selbstunterrichte"/>
    <s v="Sickel, Heinrich Friedrich Franz"/>
    <s v="Kinder- und Jugendbücher"/>
    <x v="12"/>
    <x v="1"/>
    <s v="PPN770470726"/>
    <s v="PPN451339975"/>
    <s v="http://resolver.staatsbibliothek-berlin.de/SBB000104B200010000"/>
    <x v="1"/>
    <x v="8"/>
    <s v="WegehauptDigital"/>
    <m/>
    <s v="empty"/>
    <x v="0"/>
  </r>
  <r>
    <s v="Der Bau des menschlichen Körpers; anatomische Beschreibung des Menschen für Schule und Haus ; 19 Doppelfoliotafeln in Farbendruck mit über 100 Abbildungen und 24 Seiten erklärendem Text"/>
    <s v="Ebenhöch, P.; Himmelein, Th."/>
    <s v="Kinder- und Jugendbücher"/>
    <x v="45"/>
    <x v="1"/>
    <s v="PPN742418863"/>
    <s v="PPN281436010"/>
    <s v="http://resolver.staatsbibliothek-berlin.de/SBB0000CFF500040000"/>
    <x v="1"/>
    <x v="85"/>
    <s v="WegehauptDigital"/>
    <s v="Eßlingen bei Stuttgart"/>
    <s v="https://content.staatsbibliothek-berlin.de/dc/742418863.ocr.zip"/>
    <x v="1"/>
  </r>
  <r>
    <s v="Neues Bilderbuch für die Jugend, in kurzen unterhaltenden und lehrreichen Erzählungen von den Sitten, Meinungen und Gebräuchen der vornehmsten europäischen Nationen, und von den Merkwürdikeiten der Länder, welche sie bewohnen"/>
    <m/>
    <s v="Kinder- und Jugendbücher"/>
    <x v="499"/>
    <x v="1"/>
    <s v="PPN770968759"/>
    <s v="PPN549202811"/>
    <s v="http://resolver.staatsbibliothek-berlin.de/SBB00010A1D00010000"/>
    <x v="1"/>
    <x v="12"/>
    <s v="WegehauptDigital"/>
    <s v="Bayreuth"/>
    <s v="empty"/>
    <x v="0"/>
  </r>
  <r>
    <s v="Bilderbuch zum Nutzen und Vergnügen der Jugend"/>
    <s v="Bertuch, Friedrich Justin"/>
    <s v="Kinder- und Jugendbücher; Historische Drucke"/>
    <x v="132"/>
    <x v="1"/>
    <s v="PPN768154669"/>
    <s v="PPN600424855"/>
    <s v="http://resolver.staatsbibliothek-berlin.de/SBB0000F45900020000"/>
    <x v="0"/>
    <x v="43"/>
    <s v="WegehauptDigital"/>
    <s v="Wien"/>
    <s v="empty"/>
    <x v="0"/>
  </r>
  <r>
    <s v="Der Lehrmeister oder ein allgemeines System der Erziehung, worinne die ersten Grundsätze einer feinen Gelehrsamkeit vorgetragen werden"/>
    <s v="Teubern, Hans Ernst; Schröckh, Matthias; Dodsley, Robert"/>
    <s v="Kinder- und Jugendbücher"/>
    <x v="385"/>
    <x v="1"/>
    <s v="PPN770172431"/>
    <s v="PPN237848945"/>
    <s v="http://resolver.staatsbibliothek-berlin.de/SBB0001035800010000"/>
    <x v="1"/>
    <x v="144"/>
    <s v="WegehauptDigital"/>
    <s v="Leipzig"/>
    <s v="empty"/>
    <x v="0"/>
  </r>
  <r>
    <s v="Naturgeschichte der Säugethiere; mit 159 Abbildungen auf 30 Tafeln ; zum Anschauungs-Unterricht für die Jugend in Schulen und Familien"/>
    <s v="Schubert, Gotthilf Heinrich"/>
    <s v="Kinder- und Jugendbücher"/>
    <x v="45"/>
    <x v="1"/>
    <s v="PPN744068800"/>
    <s v="PPN721268862"/>
    <s v="http://resolver.staatsbibliothek-berlin.de/SBB0000CFF500090000"/>
    <x v="1"/>
    <x v="9"/>
    <s v="WegehauptDigital"/>
    <s v="Eßlingen"/>
    <s v="https://content.staatsbibliothek-berlin.de/dc/744068800.ocr.zip"/>
    <x v="1"/>
  </r>
  <r>
    <s v="Die Welt in Bildern"/>
    <s v="Baumeister, Joseph Anton Ignaz; Sollerer, J.; Kohl, Clemens"/>
    <s v="Kinder- und Jugendbücher"/>
    <x v="447"/>
    <x v="1"/>
    <s v="PPN771249217"/>
    <s v="PPN373835957"/>
    <s v="http://resolver.staatsbibliothek-berlin.de/SBB00010DC900060000"/>
    <x v="1"/>
    <x v="115"/>
    <s v="WegehauptDigital"/>
    <s v="Wien"/>
    <s v="empty"/>
    <x v="0"/>
  </r>
  <r>
    <s v="350 neue auserlesene Räthsel für Kinder"/>
    <m/>
    <s v="Kinder- und Jugendbücher"/>
    <x v="12"/>
    <x v="1"/>
    <s v="PPN770144128"/>
    <s v="PPN445189371"/>
    <s v="http://resolver.staatsbibliothek-berlin.de/SBB0001032000010000"/>
    <x v="1"/>
    <x v="141"/>
    <s v="WegehauptDigital"/>
    <m/>
    <s v="empty"/>
    <x v="0"/>
  </r>
  <r>
    <s v="The preceptor"/>
    <s v="Hayman, F.; Grignion, C.; Mosley, C.; Dodsley, Robert"/>
    <s v="Kinder- und Jugendbücher; Historische Drucke"/>
    <x v="496"/>
    <x v="1"/>
    <s v="PPN768625386"/>
    <s v="PPN322207185"/>
    <s v="http://resolver.staatsbibliothek-berlin.de/SBB0000F70A00010000"/>
    <x v="3"/>
    <x v="169"/>
    <s v="WegehauptDigital"/>
    <s v="London"/>
    <s v="empty"/>
    <x v="0"/>
  </r>
  <r>
    <s v="The Children's encyclopaedia"/>
    <s v="Mee, Arthur"/>
    <s v="Kinder- und Jugendbücher; Historische Drucke"/>
    <x v="449"/>
    <x v="1"/>
    <s v="PPN745240666"/>
    <s v="PPN550718885"/>
    <s v="http://resolver.staatsbibliothek-berlin.de/SBB0000D67700070000"/>
    <x v="3"/>
    <x v="37"/>
    <s v="WegehauptDigital"/>
    <s v="London"/>
    <s v="https://content.staatsbibliothek-berlin.de/dc/745240666.ocr.zip"/>
    <x v="1"/>
  </r>
  <r>
    <s v="Bilderbuch zum Nutzen und Vergnügen der Jugend"/>
    <s v="Bertuch, Friedrich Justin"/>
    <s v="Kinder- und Jugendbücher; Historische Drucke"/>
    <x v="132"/>
    <x v="1"/>
    <s v="PPN76784744X"/>
    <s v="PPN549073337"/>
    <s v="http://resolver.staatsbibliothek-berlin.de/SBB0000F45900010000"/>
    <x v="0"/>
    <x v="18"/>
    <s v="WegehauptDigital"/>
    <s v="Wien"/>
    <s v="empty"/>
    <x v="0"/>
  </r>
  <r>
    <s v="Erdbeschreibung von Kursachsen und den iezt dazu gehörenden Ländern"/>
    <s v="Merkel, Dankegott Immanuel"/>
    <s v="Kinder- und Jugendbücher; VD18 digital; Historische Drucke"/>
    <x v="78"/>
    <x v="1"/>
    <s v="PPN770892655"/>
    <s v="PPN368485048"/>
    <s v="http://resolver.staatsbibliothek-berlin.de/SBB0001074800020000"/>
    <x v="1"/>
    <x v="114"/>
    <s v="WegehauptDigital; VD18 digital"/>
    <s v="Leipzig"/>
    <s v="empty"/>
    <x v="0"/>
  </r>
  <r>
    <s v="Erdbeschreibung von Kursachsen und den iezt dazu gehörenden Ländern"/>
    <s v="Merkel, Dankegott Immanuel"/>
    <s v="Kinder- und Jugendbücher; VD18 digital; Historische Drucke"/>
    <x v="78"/>
    <x v="1"/>
    <s v="PPN770891454"/>
    <s v="PPN368484947"/>
    <s v="http://resolver.staatsbibliothek-berlin.de/SBB0001074800010000"/>
    <x v="1"/>
    <x v="114"/>
    <s v="WegehauptDigital; VD18 digital"/>
    <s v="Leipzig"/>
    <s v="empty"/>
    <x v="0"/>
  </r>
  <r>
    <s v="Erdbeschreibung von Kursachsen und den iezt dazu gehörenden Ländern"/>
    <s v="Merkel, Dankegott Immanuel"/>
    <s v="Kinder- und Jugendbücher; VD18 digital; Historische Drucke"/>
    <x v="78"/>
    <x v="1"/>
    <s v="PPN77091117X"/>
    <s v="PPN35920483X"/>
    <s v="http://resolver.staatsbibliothek-berlin.de/SBB0001074800030000"/>
    <x v="1"/>
    <x v="127"/>
    <s v="WegehauptDigital; VD18 digital"/>
    <s v="Leipzig"/>
    <s v="empty"/>
    <x v="0"/>
  </r>
  <r>
    <s v="M. Georg Christian Raff's, ordentlichen Lehrers der Geschichte und Erdbeschreibung auf dem Lyceum zu Göttingen, Geographie für Kinder zum Gebrauch auf Schulen"/>
    <s v="Raff, Georg Christian"/>
    <s v="Kinder- und Jugendbücher; VD18 digital"/>
    <x v="44"/>
    <x v="0"/>
    <s v="PPN770916147"/>
    <s v="PPN564007633"/>
    <s v="http://resolver.staatsbibliothek-berlin.de/SBB000108CA00000000"/>
    <x v="1"/>
    <x v="104"/>
    <s v="WegehauptDigital; VD18 digital"/>
    <s v="Göt[t]ingen"/>
    <s v="empty"/>
    <x v="0"/>
  </r>
  <r>
    <s v="Anfangsgründe der Naturlehre für Bürgerschulen; Mit 4 Kupfertafeln"/>
    <s v="Vieth, Gerhard Ulrich Anton"/>
    <s v="Kinder- und Jugendbücher; Historische Drucke; VD18 digital"/>
    <x v="78"/>
    <x v="0"/>
    <s v="PPN750734655"/>
    <s v="PPN169083888"/>
    <s v="http://resolver.staatsbibliothek-berlin.de/SBB0000E3CB00000000"/>
    <x v="1"/>
    <x v="127"/>
    <s v="WegehauptDigital; VD18 digital"/>
    <s v="Leipzig"/>
    <s v="empty"/>
    <x v="0"/>
  </r>
  <r>
    <s v="Kurzer Inbegriff aller Wissenschaften zum Gebrauch für Kinder von sechs bis zwölf Jahren"/>
    <m/>
    <s v="Kinder- und Jugendbücher; Historische Drucke; VD18 digital"/>
    <x v="16"/>
    <x v="0"/>
    <s v="PPN767925351"/>
    <s v="PPN157163547"/>
    <s v="http://resolver.staatsbibliothek-berlin.de/SBB0000F50500000000"/>
    <x v="1"/>
    <x v="127"/>
    <s v="WegehauptDigital; VD18 digital"/>
    <s v="Potsdam"/>
    <s v="empty"/>
    <x v="0"/>
  </r>
  <r>
    <s v="Erste Anleitung für Kinder mit Zahlen umzugehen, um sie in etwas zum Kopfrechnen vorzubereiten"/>
    <s v="Möller, Johann Melchior"/>
    <s v="Kinder- und Jugendbücher; VD18 digital; Historische Drucke"/>
    <x v="500"/>
    <x v="0"/>
    <s v="PPN746811322"/>
    <s v="PPN567085538"/>
    <s v="http://resolver.staatsbibliothek-berlin.de/SBB0000DBA800000000"/>
    <x v="1"/>
    <x v="127"/>
    <s v="WegehauptDigital; VD18 digital"/>
    <s v="Erfurt"/>
    <s v="empty"/>
    <x v="0"/>
  </r>
  <r>
    <s v="Le Livre Des Enfans, Ou Idees Generales Et Definitions Des Choses; Dont Les Enfans Doivent Etre Instruits"/>
    <m/>
    <s v="Kinder- und Jugendbücher; Historische Drucke; VD18 digital"/>
    <x v="501"/>
    <x v="0"/>
    <s v="PPN768260094"/>
    <s v="PPN279731299"/>
    <s v="http://resolver.staatsbibliothek-berlin.de/SBB0000F60600000000"/>
    <x v="0"/>
    <x v="150"/>
    <s v="WegehauptDigital; VD18 digital"/>
    <s v="Mannheim"/>
    <s v="empty"/>
    <x v="0"/>
  </r>
  <r>
    <s v="500 Räthselfragen aus der Geographie und Geschichte, besonders der europäischen Länder für Aeltern, Lehrer und Kinder"/>
    <s v="Strack, Karl"/>
    <s v="Kinder- und Jugendbücher; Historische Drucke"/>
    <x v="502"/>
    <x v="0"/>
    <s v="PPN766434532"/>
    <s v="PPN367127385"/>
    <s v="http://resolver.staatsbibliothek-berlin.de/SBB0000EF5D00000000"/>
    <x v="1"/>
    <x v="61"/>
    <s v="WegehauptDigital"/>
    <s v="Leipzig"/>
    <s v="https://content.staatsbibliothek-berlin.de/dc/766434532.ocr.zip"/>
    <x v="1"/>
  </r>
  <r>
    <s v="Die Natur; ein Lesebuch für Schule und Haus"/>
    <s v="Tutschek, Lorenz; Berlin, Nils Johann"/>
    <s v="Kinder- und Jugendbücher"/>
    <x v="503"/>
    <x v="0"/>
    <s v="PPN770334636"/>
    <s v="PPN326462023"/>
    <s v="http://resolver.staatsbibliothek-berlin.de/SBB0001043200000000"/>
    <x v="1"/>
    <x v="98"/>
    <s v="WegehauptDigital"/>
    <s v="München"/>
    <s v="https://content.staatsbibliothek-berlin.de/dc/770334636.ocr.zip"/>
    <x v="1"/>
  </r>
  <r>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Barth, E.; Niederley, W."/>
    <s v="Kinder- und Jugendbücher"/>
    <x v="3"/>
    <x v="0"/>
    <s v="PPN745627307"/>
    <s v="PPN313059527"/>
    <s v="http://resolver.staatsbibliothek-berlin.de/SBB0000D72800000000"/>
    <x v="1"/>
    <x v="11"/>
    <s v="WegehauptDigital"/>
    <s v="Bielefeld [u.a.]"/>
    <s v="https://content.staatsbibliothek-berlin.de/dc/745627307.ocr.zip"/>
    <x v="1"/>
  </r>
  <r>
    <s v="Kleine Menagerie für Kinder oder nützliche und angenehme Unterhaltungen aus der Naturgeschichte"/>
    <m/>
    <s v="Kinder- und Jugendbücher"/>
    <x v="504"/>
    <x v="0"/>
    <s v="PPN770073786"/>
    <s v="PPN372234151"/>
    <s v="http://resolver.staatsbibliothek-berlin.de/SBB000102A000000000"/>
    <x v="1"/>
    <x v="49"/>
    <s v="WegehauptDigital"/>
    <s v="Zürich"/>
    <s v="empty"/>
    <x v="0"/>
  </r>
  <r>
    <s v="Himmelsbeobachtung mit bloßem Auge; für reife Schüler"/>
    <s v="Rusch, Franz"/>
    <s v="Kinder- und Jugendbücher"/>
    <x v="18"/>
    <x v="0"/>
    <s v="PPN742067726"/>
    <s v="PPN447306057"/>
    <s v="http://resolver.staatsbibliothek-berlin.de/SBB0000D07D00000000"/>
    <x v="1"/>
    <x v="32"/>
    <s v="WegehauptDigital"/>
    <s v="Leipzig [u.a.]"/>
    <s v="https://content.staatsbibliothek-berlin.de/dc/742067726.ocr.zip"/>
    <x v="1"/>
  </r>
  <r>
    <s v="Auflösungen sämmtlicher Räthsel im deutschen Räthsel-Schatz; nebst einem Verzeichniß der Verfasser"/>
    <s v="Mezger, Karl Ludwig Friedrich"/>
    <s v="Kinder- und Jugendbücher; Historische Drucke"/>
    <x v="205"/>
    <x v="0"/>
    <s v="PPN745133282"/>
    <s v="PPN324814186"/>
    <s v="http://resolver.staatsbibliothek-berlin.de/SBB0000D5CC00020000"/>
    <x v="1"/>
    <x v="55"/>
    <s v="WegehauptDigital"/>
    <s v="Heilbronn"/>
    <s v="https://content.staatsbibliothek-berlin.de/dc/745133282.ocr.zip"/>
    <x v="1"/>
  </r>
  <r>
    <s v="Neueste Sammlung von 300 Räthseln, Charaden und Logogryphen; aus den vorzüglichsten neueren Schriften ; Ein Weihnachts-, Neujahrs- und Geburtstagsgeschenk für Kinder und junge Leute"/>
    <s v="Ramberg, Johannes Heinrich; Böttger, Gottlieb"/>
    <s v="Kinder- und Jugendbücher; Historische Drucke"/>
    <x v="160"/>
    <x v="0"/>
    <s v="PPN767437721"/>
    <s v="PPN573454256"/>
    <s v="http://resolver.staatsbibliothek-berlin.de/SBB0000F38900000000"/>
    <x v="1"/>
    <x v="41"/>
    <s v="WegehauptDigital"/>
    <s v="Hannover"/>
    <s v="empty"/>
    <x v="0"/>
  </r>
  <r>
    <s v="Anschaulich gemachte Natur- und Körperlehre nebst einigen wichtigen Gesundheits-Regeln; ein unterhaltendes Lese- und faßliches Unterrichts-Büchlein für die Jugend"/>
    <s v="Gruber, Ferdinand Josef"/>
    <s v="Kinder- und Jugendbücher; Historische Drucke"/>
    <x v="63"/>
    <x v="0"/>
    <s v="PPN756690080"/>
    <s v="PPN558869904"/>
    <s v="http://resolver.staatsbibliothek-berlin.de/SBB0000EBC300000000"/>
    <x v="1"/>
    <x v="81"/>
    <s v="WegehauptDigital"/>
    <s v="Nürnberg; Leipzig"/>
    <s v="empty"/>
    <x v="0"/>
  </r>
  <r>
    <s v="Liebet die Thiere!; Lehrreiche und unterhaltende Geschichten aus dem Leben der Thiere für Jung und Alt"/>
    <s v="Marion, Antoine Fortuné"/>
    <s v="Kinder- und Jugendbücher"/>
    <x v="54"/>
    <x v="0"/>
    <s v="PPN769910424"/>
    <s v="PPN484596438"/>
    <s v="http://resolver.staatsbibliothek-berlin.de/SBB0001022800000000"/>
    <x v="1"/>
    <x v="16"/>
    <s v="WegehauptDigital"/>
    <s v="Mainz"/>
    <s v="https://content.staatsbibliothek-berlin.de/dc/769910424.ocr.zip"/>
    <x v="1"/>
  </r>
  <r>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Berghaus, Heinrich"/>
    <s v="Kinder- und Jugendbücher"/>
    <x v="505"/>
    <x v="0"/>
    <s v="PPN746579926"/>
    <s v="PPN548563675"/>
    <s v="http://resolver.staatsbibliothek-berlin.de/SBB0000D93300000000"/>
    <x v="1"/>
    <x v="126"/>
    <s v="WegehauptDigital"/>
    <s v="Stuttgart"/>
    <s v="empty"/>
    <x v="0"/>
  </r>
  <r>
    <s v="Kinder, habt die Thiere lieb!; ein Bilderbuch"/>
    <s v="Perner, Ignaz; Löschke, Johann Traugott"/>
    <s v="Kinder- und Jugendbücher"/>
    <x v="506"/>
    <x v="0"/>
    <s v="PPN770079598"/>
    <s v="PPN484497391"/>
    <s v="http://resolver.staatsbibliothek-berlin.de/SBB000102A900000000"/>
    <x v="1"/>
    <x v="52"/>
    <s v="WegehauptDigital"/>
    <s v="München"/>
    <s v="https://content.staatsbibliothek-berlin.de/dc/770079598.ocr.zip"/>
    <x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x v="172"/>
    <x v="0"/>
    <s v="PPN750058099"/>
    <s v="PPN549847782"/>
    <s v="http://resolver.staatsbibliothek-berlin.de/SBB0000E1F800000000"/>
    <x v="1"/>
    <x v="61"/>
    <s v="WegehauptDigital"/>
    <s v="Stuttgart"/>
    <s v="https://content.staatsbibliothek-berlin.de/dc/750058099.ocr.zip"/>
    <x v="1"/>
  </r>
  <r>
    <s v="Manuel pour l'instruction de la jeunesse"/>
    <s v="Chodowiecki, Daniel; Schellenberg, ...; Penzel, Johann Georg; Krüger, ...; Stoy, Johann Siegmund"/>
    <s v="Kinder- und Jugendbücher; Historische Drucke"/>
    <x v="275"/>
    <x v="0"/>
    <s v="PPN77018927X"/>
    <s v="PPN403262356"/>
    <s v="http://resolver.staatsbibliothek-berlin.de/SBB0001036D00000000"/>
    <x v="0"/>
    <x v="14"/>
    <s v="WegehauptDigital"/>
    <s v="Breslau"/>
    <s v="empty"/>
    <x v="0"/>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x v="507"/>
    <x v="0"/>
    <s v="PPN770469434"/>
    <s v="PPN445549025"/>
    <s v="http://resolver.staatsbibliothek-berlin.de/SBB000104AF00000000"/>
    <x v="1"/>
    <x v="134"/>
    <s v="WegehauptDigital"/>
    <s v="Stuttgart"/>
    <s v="https://content.staatsbibliothek-berlin.de/dc/770469434.ocr.zip"/>
    <x v="1"/>
  </r>
  <r>
    <s v="Neuer Orbis pictus in sechs Sprachen oder unterhaltendes und belehrendes Bilderbuch für Kinder von jedem Alter"/>
    <s v="Seidel, Heinrich"/>
    <s v="Kinder- und Jugendbücher"/>
    <x v="48"/>
    <x v="0"/>
    <s v="PPN770473105"/>
    <s v="PPN450172821"/>
    <s v="http://resolver.staatsbibliothek-berlin.de/SBB000104B500000000"/>
    <x v="1"/>
    <x v="62"/>
    <s v="WegehauptDigital"/>
    <s v="Nürnberg"/>
    <s v="empty"/>
    <x v="0"/>
  </r>
  <r>
    <s v="Im Grünen oder Die kleinen Pflanzenfreunde; kleine Erzählungen aus dem Pflanzenreich"/>
    <s v="Wagner, Hermann"/>
    <s v="Kinder- und Jugendbücher"/>
    <x v="9"/>
    <x v="0"/>
    <s v="PPN743680022"/>
    <s v="PPN578789167"/>
    <s v="http://resolver.staatsbibliothek-berlin.de/SBB0000D31D00000000"/>
    <x v="1"/>
    <x v="6"/>
    <s v="WegehauptDigital"/>
    <s v="Leipzig"/>
    <s v="https://content.staatsbibliothek-berlin.de/dc/743680022.ocr.zip"/>
    <x v="1"/>
  </r>
  <r>
    <s v="Spiele aus meiner Jugend für die Jugend"/>
    <s v="Brandt-München, Reinhold; Cortin-Gehr, Louisa"/>
    <s v="Kinder- und Jugendbücher"/>
    <x v="508"/>
    <x v="0"/>
    <s v="PPN745127436"/>
    <s v="PPN555355888"/>
    <s v="http://resolver.staatsbibliothek-berlin.de/SBB0000D5C000000000"/>
    <x v="1"/>
    <x v="32"/>
    <s v="WegehauptDigital"/>
    <s v="Leipzig"/>
    <s v="https://content.staatsbibliothek-berlin.de/dc/745127436.ocr.zip"/>
    <x v="1"/>
  </r>
  <r>
    <s v="Die Benutzung und Verarbeitung der Naturerzeugnisse oder kleine Technologie; Fortsetzung der Naturgeschichte für Schulen"/>
    <s v="Löhr, Johann Andreas Christian"/>
    <s v="Kinder- und Jugendbücher"/>
    <x v="137"/>
    <x v="0"/>
    <s v="PPN770593127"/>
    <s v="PPN312920962"/>
    <s v="http://resolver.staatsbibliothek-berlin.de/SBB000105A000000000"/>
    <x v="1"/>
    <x v="46"/>
    <s v="WegehauptDigital"/>
    <s v="Leipzig"/>
    <s v="empty"/>
    <x v="0"/>
  </r>
  <r>
    <s v="Unsere gefiederten Freunde; Abbildungen der bekanntesten und beliebtesten Kinderfreunde aus der Vogelwelt in Oelfarbendruck mit leicht faßlichem, erläuternden Text"/>
    <s v="Schrader, August"/>
    <s v="Kinder- und Jugendbücher; Historische Drucke"/>
    <x v="509"/>
    <x v="0"/>
    <s v="PPN742447162"/>
    <s v="PPN574251200"/>
    <s v="http://resolver.staatsbibliothek-berlin.de/SBB0000D17B00000000"/>
    <x v="1"/>
    <x v="65"/>
    <s v="WegehauptDigital"/>
    <s v="Leipzig"/>
    <s v="https://content.staatsbibliothek-berlin.de/dc/742447162.ocr.zip"/>
    <x v="1"/>
  </r>
  <r>
    <s v="Die Hausthiere; in physischer und psychischer, ökonomischer und technologischer Hinsicht ; ein naturhistorisches Lesebuch für Schule und Haus"/>
    <s v="Schönke, Karl August"/>
    <s v="Kinder- und Jugendbücher"/>
    <x v="510"/>
    <x v="0"/>
    <s v="PPN770291554"/>
    <s v="PPN388817941"/>
    <s v="http://resolver.staatsbibliothek-berlin.de/SBB000103F300000000"/>
    <x v="1"/>
    <x v="80"/>
    <s v="WegehauptDigital"/>
    <s v="Frankfurt a/Oder"/>
    <s v="https://content.staatsbibliothek-berlin.de/dc/770291554.ocr.zip"/>
    <x v="1"/>
  </r>
  <r>
    <s v="Johann George Hoffmanns, weiland Inspectors der deutschen Schulen des Waisenhauses, Unterricht von natürlichen Dingen oder Geschöpfen und Werken Gottes; zum Lobe des großen Schöpfers und zum Dienste der Unstudirten, sonderlich aber der kleinern Schuljugend, aufgesetzt"/>
    <s v="Hoffmann, Johann George; Nicolai, Johann Christian Wilhelm"/>
    <s v="Kinder- und Jugendbücher; Historische Drucke"/>
    <x v="511"/>
    <x v="0"/>
    <s v="PPN770803008"/>
    <s v="PPN310681294"/>
    <s v="http://resolver.staatsbibliothek-berlin.de/SBB000106B200000000"/>
    <x v="1"/>
    <x v="113"/>
    <s v="WegehauptDigital"/>
    <s v="Halle"/>
    <s v="empty"/>
    <x v="0"/>
  </r>
  <r>
    <s v="Illustriertes Spielbuch für Kinder; unterhaltende und belustigende Spiele und Beschäftigungen für kleine Kinder im Zimmer sowie im Freien"/>
    <s v="Bloch, Ida"/>
    <s v="Kinder- und Jugendbücher"/>
    <x v="9"/>
    <x v="0"/>
    <s v="PPN745143385"/>
    <s v="PPN548258600"/>
    <s v="http://resolver.staatsbibliothek-berlin.de/SBB0000D5F400000000"/>
    <x v="1"/>
    <x v="146"/>
    <s v="WegehauptDigital"/>
    <s v="Leipzig"/>
    <s v="https://content.staatsbibliothek-berlin.de/dc/745143385.ocr.zip"/>
    <x v="1"/>
  </r>
  <r>
    <s v="Von der Wasserkante; Bilder vom Leben und Treiben an der Wasserkante und von ihrem Wesen ; für die Jugend und das Volk"/>
    <s v="Müller-Münster, Franz; Satow, Hans"/>
    <s v="Kinder- und Jugendbücher; Historische Drucke"/>
    <x v="327"/>
    <x v="0"/>
    <s v="PPN744086949"/>
    <s v="PPN019091834"/>
    <s v="http://resolver.staatsbibliothek-berlin.de/SBB0000D55900000000"/>
    <x v="1"/>
    <x v="32"/>
    <s v="WegehauptDigital"/>
    <s v="Reutlingen"/>
    <s v="https://content.staatsbibliothek-berlin.de/dc/744086949.ocr.zip"/>
    <x v="1"/>
  </r>
  <r>
    <s v="Naturbilder; nach den 12 Monaten des Jahres geordnet. Für die Jugend bearb."/>
    <s v="Klimsch, F. C.; Diehl, Peter"/>
    <s v="Kinder- und Jugendbücher; Historische Drucke"/>
    <x v="512"/>
    <x v="0"/>
    <s v="PPN770184197"/>
    <s v="PPN450617343"/>
    <s v="http://resolver.staatsbibliothek-berlin.de/SBB0001036100000000"/>
    <x v="1"/>
    <x v="7"/>
    <s v="WegehauptDigital"/>
    <s v="Frankfurt a. M."/>
    <s v="https://content.staatsbibliothek-berlin.de/dc/770184197.ocr.zip"/>
    <x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x v="9"/>
    <x v="0"/>
    <s v="PPN77105226X"/>
    <s v="PPN565851470"/>
    <s v="http://resolver.staatsbibliothek-berlin.de/SBB00010AA000000000"/>
    <x v="1"/>
    <x v="16"/>
    <s v="WegehauptDigital"/>
    <s v="Leipzig"/>
    <s v="https://content.staatsbibliothek-berlin.de/dc/77105226X.ocr.zip"/>
    <x v="1"/>
  </r>
  <r>
    <s v="Encyclopédie de la jeunesse, ou abrégé des sciences et des arts"/>
    <s v="Tardieu, J. B.; Tardieu Denesle, Henri"/>
    <s v="Kinder- und Jugendbücher; Historische Drucke"/>
    <x v="513"/>
    <x v="0"/>
    <s v="PPN766433625"/>
    <s v="PPN577810502"/>
    <s v="http://resolver.staatsbibliothek-berlin.de/SBB0000EF5600000000"/>
    <x v="0"/>
    <x v="41"/>
    <s v="WegehauptDigital"/>
    <s v="Paris"/>
    <s v="empty"/>
    <x v="0"/>
  </r>
  <r>
    <s v="Das Buch der Sammlungen; praktische Anleitung zum Anlegen, Ordnen und Erhalten aller Arten von Sammlungen, überhaupt zur Unterstützung naturwissenschaftlicher und geschichtswissenschaftlicher Liebhabereien"/>
    <s v="Klasing, Otto"/>
    <s v="Kinder- und Jugendbücher"/>
    <x v="3"/>
    <x v="0"/>
    <s v="PPN769121217"/>
    <s v="PPN31092720X"/>
    <s v="http://resolver.staatsbibliothek-berlin.de/SBB0000F8B400000000"/>
    <x v="1"/>
    <x v="35"/>
    <s v="WegehauptDigital"/>
    <s v="Bielefeld [u.a.]"/>
    <s v="https://content.staatsbibliothek-berlin.de/dc/769121217.ocr.zip"/>
    <x v="1"/>
  </r>
  <r>
    <s v="Entdeckungsreisen im Wald und auf der Heide; mit seinen lieben jungen Freunden und Freundinnen unternommen"/>
    <s v="Wagner, Hermann"/>
    <s v="Kinder- und Jugendbücher"/>
    <x v="9"/>
    <x v="0"/>
    <s v="PPN742717615"/>
    <s v="PPN477357164"/>
    <s v="http://resolver.staatsbibliothek-berlin.de/SBB0000D2C000000000"/>
    <x v="1"/>
    <x v="47"/>
    <s v="WegehauptDigital"/>
    <s v="Leipzig"/>
    <s v="https://content.staatsbibliothek-berlin.de/dc/742717615.ocr.zip"/>
    <x v="1"/>
  </r>
  <r>
    <s v="Streifzüge im Reiche der Sterne"/>
    <s v="Linke, Felix"/>
    <s v="Kinder- und Jugendbücher"/>
    <x v="65"/>
    <x v="0"/>
    <s v="PPN741452251"/>
    <s v="PPN565854976"/>
    <s v="http://resolver.staatsbibliothek-berlin.de/SBB0000D02500000000"/>
    <x v="1"/>
    <x v="170"/>
    <s v="WegehauptDigital"/>
    <s v="Stuttgart; Berlin [u.a.]"/>
    <s v="https://content.staatsbibliothek-berlin.de/dc/741452251.ocr.zip"/>
    <x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x v="66"/>
    <x v="0"/>
    <s v="PPN74518166X"/>
    <s v="PPN411349376"/>
    <s v="http://resolver.staatsbibliothek-berlin.de/SBB0000D63700000000"/>
    <x v="1"/>
    <x v="32"/>
    <s v="WegehauptDigital"/>
    <s v="Leipzig"/>
    <s v="https://content.staatsbibliothek-berlin.de/dc/74518166X.ocr.zip"/>
    <x v="1"/>
  </r>
  <r>
    <s v="Naturgeschichte für die Jugend beiderlei Geschlechts"/>
    <s v="Martin, F."/>
    <s v="Kinder- und Jugendbücher; Historische Drucke"/>
    <x v="28"/>
    <x v="0"/>
    <s v="PPN769085091"/>
    <s v="PPN566740338"/>
    <s v="http://resolver.staatsbibliothek-berlin.de/SBB0000F85400000000"/>
    <x v="1"/>
    <x v="34"/>
    <s v="WegehauptDigital"/>
    <s v="Stuttgart"/>
    <s v="https://content.staatsbibliothek-berlin.de/dc/769085091.ocr.zip"/>
    <x v="1"/>
  </r>
  <r>
    <s v="Neues Skizzenbuch; bunte Bilder aus der Natur und dem Menschenleben ; zur Belehrung und Unterhaltung für die reifere Jugend"/>
    <s v="Pietsch, Ludwig; Kletke, Hermann"/>
    <s v="Kinder- und Jugendbücher"/>
    <x v="514"/>
    <x v="0"/>
    <s v="PPN770952127"/>
    <s v="PPN278994644"/>
    <s v="http://resolver.staatsbibliothek-berlin.de/SBB00010A0200000000"/>
    <x v="1"/>
    <x v="93"/>
    <s v="WegehauptDigital"/>
    <s v="Berlin"/>
    <s v="https://content.staatsbibliothek-berlin.de/dc/770952127.ocr.zip"/>
    <x v="1"/>
  </r>
  <r>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Böhme, E."/>
    <s v="Kinder- und Jugendbücher; Historische Drucke"/>
    <x v="515"/>
    <x v="0"/>
    <s v="PPN766437353"/>
    <s v="PPN549204938"/>
    <s v="http://resolver.staatsbibliothek-berlin.de/SBB0000EF6600000000"/>
    <x v="1"/>
    <x v="73"/>
    <s v="WegehauptDigital"/>
    <s v="Dresden"/>
    <s v="empty"/>
    <x v="0"/>
  </r>
  <r>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Gailer, J. E."/>
    <s v="Kinder- und Jugendbücher; Historische Drucke"/>
    <x v="20"/>
    <x v="0"/>
    <s v="PPN767868072"/>
    <s v="PPN520227506"/>
    <s v="http://resolver.staatsbibliothek-berlin.de/SBB0000F48200000000"/>
    <x v="1"/>
    <x v="38"/>
    <s v="WegehauptDigital"/>
    <s v="Stuttgart"/>
    <s v="empty"/>
    <x v="0"/>
  </r>
  <r>
    <s v="Die denkwürdigsten Erfindungen im neunzehnten Jahrhundert; Schilderungen für die reifere Jugend ; mit über 130 Text-Illustrationen und 1 bunten Titelbilde"/>
    <s v="Lukkenbacher, F.; Schwartze, Theodor; Thomas, Louis"/>
    <s v="Kinder- und Jugendbücher; Historische Drucke"/>
    <x v="9"/>
    <x v="0"/>
    <s v="PPN74511976X"/>
    <s v="PPN578174235"/>
    <s v="http://resolver.staatsbibliothek-berlin.de/SBB0000D5A000000000"/>
    <x v="1"/>
    <x v="35"/>
    <s v="WegehauptDigital"/>
    <s v="Leipzig"/>
    <s v="https://content.staatsbibliothek-berlin.de/dc/74511976X.ocr.zip"/>
    <x v="1"/>
  </r>
  <r>
    <s v="Encyclopédie des enfans, ou abrégé de toutes les sciences; a l'usage des écoles des deux sexes"/>
    <s v="Tardieu, P. F.; Masson, J.R."/>
    <s v="Kinder- und Jugendbücher; Historische Drucke"/>
    <x v="273"/>
    <x v="0"/>
    <s v="PPN770371612"/>
    <s v="PPN330071149"/>
    <s v="http://resolver.staatsbibliothek-berlin.de/SBB0001045B00000000"/>
    <x v="0"/>
    <x v="13"/>
    <s v="WegehauptDigital"/>
    <s v="Paris"/>
    <s v="empty"/>
    <x v="0"/>
  </r>
  <r>
    <s v="Jeux des adolescents"/>
    <s v="Beleze, G."/>
    <s v="Kinder- und Jugendbücher"/>
    <x v="7"/>
    <x v="0"/>
    <s v="PPN74512478X"/>
    <s v="PPN548244340"/>
    <s v="http://resolver.staatsbibliothek-berlin.de/SBB0000D5B500000000"/>
    <x v="0"/>
    <x v="94"/>
    <s v="WegehauptDigital"/>
    <s v="Paris"/>
    <s v="https://content.staatsbibliothek-berlin.de/dc/74512478X.ocr.zip"/>
    <x v="1"/>
  </r>
  <r>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Poppe, Johann Heinrich Moritz von"/>
    <s v="Kinder- und Jugendbücher"/>
    <x v="76"/>
    <x v="0"/>
    <s v="PPN770554806"/>
    <s v="PPN44398266X"/>
    <s v="http://resolver.staatsbibliothek-berlin.de/SBB0001054300000000"/>
    <x v="1"/>
    <x v="28"/>
    <s v="WegehauptDigital"/>
    <s v="Stuttgart"/>
    <s v="empty"/>
    <x v="0"/>
  </r>
  <r>
    <s v="Le Naturaliste Du Second Âge; Ouvrage destiné à servir de suite et de complément au Livre du second âge; Contenant Des notions à la fois élémentaires et amusantes sur les Reptiles ou Quadrupèdes ovipares... ; Avec des Descriptions de ceux de ces animaux..."/>
    <s v="Drouet, Théodore Toussaint; Blanchon, J. G.; Deseve, ...; Pujoulx, Jean Baptiste"/>
    <s v="Kinder- und Jugendbücher; Historische Drucke"/>
    <x v="340"/>
    <x v="0"/>
    <s v="PPN770278922"/>
    <s v="PPN313349800"/>
    <s v="http://resolver.staatsbibliothek-berlin.de/SBB000103DA00000000"/>
    <x v="0"/>
    <x v="43"/>
    <s v="WegehauptDigital"/>
    <s v="Paris"/>
    <s v="empty"/>
    <x v="0"/>
  </r>
  <r>
    <s v="Eine Reise von Berlin nach Vorpommern und der Insel Rügen; für die Jugend"/>
    <m/>
    <s v="Kinder- und Jugendbücher"/>
    <x v="516"/>
    <x v="0"/>
    <s v="PPN770888844"/>
    <s v="PPN572202261"/>
    <s v="http://resolver.staatsbibliothek-berlin.de/SBB0001074000000000"/>
    <x v="1"/>
    <x v="12"/>
    <s v="WegehauptDigital"/>
    <s v="Leipzig"/>
    <s v="empty"/>
    <x v="0"/>
  </r>
  <r>
    <s v="Das Kleid der Erde oder Wanderungen durch die grüne Natur; mit seinen jugendlichen Freunden unternommen"/>
    <s v="Müller von Halle, Karl"/>
    <s v="Kinder- und Jugendbücher"/>
    <x v="9"/>
    <x v="0"/>
    <s v="PPN743640594"/>
    <s v="PPN31264583X"/>
    <s v="http://resolver.staatsbibliothek-berlin.de/SBB0000D30300000000"/>
    <x v="1"/>
    <x v="66"/>
    <s v="WegehauptDigital"/>
    <s v="Leipzig"/>
    <s v="https://content.staatsbibliothek-berlin.de/dc/743640594.ocr.zip"/>
    <x v="1"/>
  </r>
  <r>
    <s v="Neue Tanz- und Bildungsschule; ein gründlicher Leitfaden für Eltern und Lehrer bei der Erziehung der Kinder ; und für die erwachsene Jugend, um sich einen hohen Grad der feinen Bildung zu verschaffen und sich zu kunstfertigen und ausgezeichneten Tänzern zu bilden"/>
    <s v="Helmke, E. D."/>
    <s v="Kinder- und Jugendbücher; Historische Drucke"/>
    <x v="517"/>
    <x v="0"/>
    <s v="PPN769906907"/>
    <s v="PPN225365308"/>
    <s v="http://resolver.staatsbibliothek-berlin.de/SBB0001022200000000"/>
    <x v="1"/>
    <x v="63"/>
    <s v="WegehauptDigital"/>
    <s v="Leipzig"/>
    <s v="empty"/>
    <x v="0"/>
  </r>
  <r>
    <s v="Neuestes Bilderbuch aus den drei Reichen der Natur; zur Belehrung und Unterhaltung für Kinder von 6-12 Jahren"/>
    <s v="Lessig, Traugott"/>
    <s v="Kinder- und Jugendbücher; Historische Drucke"/>
    <x v="518"/>
    <x v="0"/>
    <s v="PPN770167225"/>
    <s v="PPN419069232"/>
    <s v="http://resolver.staatsbibliothek-berlin.de/SBB0001034500000000"/>
    <x v="1"/>
    <x v="21"/>
    <s v="WegehauptDigital"/>
    <s v="Hamburg"/>
    <s v="empty"/>
    <x v="0"/>
  </r>
  <r>
    <s v="Rätselstübchen; erste Sammlung sämtlicher Original-Rätsel"/>
    <s v="Lohmeyer, Julius; Gehrts, Carl; Guell, Friedrich"/>
    <s v="Kinder- und Jugendbücher"/>
    <x v="33"/>
    <x v="0"/>
    <s v="PPN745234216"/>
    <s v="PPN434489816"/>
    <s v="http://resolver.staatsbibliothek-berlin.de/SBB0000D67400000000"/>
    <x v="1"/>
    <x v="3"/>
    <s v="WegehauptDigital"/>
    <s v="Glogau"/>
    <s v="https://content.staatsbibliothek-berlin.de/dc/745234216.ocr.zip"/>
    <x v="1"/>
  </r>
  <r>
    <s v="Deutschlands spielende Jugend; eine Sammlung von mehr als 430 Kinderspielen auszuführen im Freien und im Zimmer"/>
    <s v="Jakob, F. A. L."/>
    <s v="Kinder- und Jugendbücher; Historische Drucke"/>
    <x v="66"/>
    <x v="0"/>
    <s v="PPN746636121"/>
    <s v="PPN30493061X"/>
    <s v="http://resolver.staatsbibliothek-berlin.de/SBB0000DB7C00000000"/>
    <x v="1"/>
    <x v="94"/>
    <s v="WegehauptDigital"/>
    <s v="Leipzig"/>
    <s v="https://content.staatsbibliothek-berlin.de/dc/746636121.ocr.zip"/>
    <x v="1"/>
  </r>
  <r>
    <s v="So baue ich mir eine Drahtseilbahn"/>
    <s v="Parthum, Richard"/>
    <s v="Kinder- und Jugendbücher"/>
    <x v="6"/>
    <x v="0"/>
    <s v="PPN746039492"/>
    <s v="PPN57021730X"/>
    <s v="http://resolver.staatsbibliothek-berlin.de/SBB0000D7E800000000"/>
    <x v="1"/>
    <x v="20"/>
    <s v="WegehauptDigital"/>
    <s v="Leipzig"/>
    <s v="https://content.staatsbibliothek-berlin.de/dc/746039492.ocr.zip"/>
    <x v="1"/>
  </r>
  <r>
    <s v="Die Welt in Bildern &lt;Orbis pictus&gt;"/>
    <s v="Hottinger, Christlieb Gotthold"/>
    <s v="Kinder- und Jugendbücher; Historische Drucke"/>
    <x v="519"/>
    <x v="0"/>
    <s v="PPN746279523"/>
    <s v="PPN410990361"/>
    <s v="http://resolver.staatsbibliothek-berlin.de/SBB0000D87300000000"/>
    <x v="1"/>
    <x v="85"/>
    <s v="WegehauptDigital"/>
    <s v="Berlin"/>
    <s v="https://content.staatsbibliothek-berlin.de/dc/746279523.ocr.zip"/>
    <x v="1"/>
  </r>
  <r>
    <s v="Lehrbuch der Geometrie für Gymnasien, Realschulen und höhere Bürgerschulen"/>
    <s v="Brettner, H. A."/>
    <s v="Kinder- und Jugendbücher"/>
    <x v="520"/>
    <x v="0"/>
    <s v="PPN746686897"/>
    <s v="PPN549976809"/>
    <s v="http://resolver.staatsbibliothek-berlin.de/SBB0000DB8F00000000"/>
    <x v="1"/>
    <x v="113"/>
    <s v="WegehauptDigital"/>
    <s v="Breslau"/>
    <s v="empty"/>
    <x v="0"/>
  </r>
  <r>
    <s v="Geschichten aus Wald und Feld; Bilder aus dem Pflanzen-, Thier- und Menschenleben"/>
    <s v="Körner, Friedrich"/>
    <s v="Kinder- und Jugendbücher"/>
    <x v="366"/>
    <x v="0"/>
    <s v="PPN742528359"/>
    <s v="PPN561556768"/>
    <s v="http://resolver.staatsbibliothek-berlin.de/SBB0000D1D800000000"/>
    <x v="1"/>
    <x v="94"/>
    <s v="WegehauptDigital"/>
    <s v="Hamburg"/>
    <s v="https://content.staatsbibliothek-berlin.de/dc/742528359.ocr.zip"/>
    <x v="1"/>
  </r>
  <r>
    <s v="Die Erde und ihre Bewohner; ein Hand- und Lesebuch für alle Stände"/>
    <s v="Hoffmann, Karl Friedrich Vollrath"/>
    <s v="Kinder- und Jugendbücher"/>
    <x v="521"/>
    <x v="0"/>
    <s v="PPN781358817"/>
    <s v="PPN559698674"/>
    <s v="http://resolver.staatsbibliothek-berlin.de/SBB000155A200000000"/>
    <x v="1"/>
    <x v="31"/>
    <s v="WegehauptDigital"/>
    <s v="Stuttgart"/>
    <s v="empty"/>
    <x v="0"/>
  </r>
  <r>
    <s v="Technologisches A.B.C. Buch für gute Kinder; Mit 22 Abbildungen"/>
    <m/>
    <s v="Kinder- und Jugendbücher; Historische Drucke"/>
    <x v="415"/>
    <x v="0"/>
    <s v="PPN770805167"/>
    <s v="PPN279715781"/>
    <s v="http://resolver.staatsbibliothek-berlin.de/SBB000106BA00000000"/>
    <x v="1"/>
    <x v="42"/>
    <s v="WegehauptDigital"/>
    <s v="Nürnberg"/>
    <s v="empty"/>
    <x v="0"/>
  </r>
  <r>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Daniel, Karl Friedrich"/>
    <s v="Kinder- und Jugendbücher; Historische Drucke"/>
    <x v="16"/>
    <x v="0"/>
    <s v="PPN76722308X"/>
    <s v="PPN551386355"/>
    <s v="http://resolver.staatsbibliothek-berlin.de/SBB0000F31C00000000"/>
    <x v="1"/>
    <x v="23"/>
    <s v="WegehauptDigital"/>
    <s v="Potsdam"/>
    <s v="empty"/>
    <x v="0"/>
  </r>
  <r>
    <s v="Flora im Winterkleide von E. A. Roßmäßler. Mit 150 Abbildungen in Holzschnitt und einem Titelbild in Tondruck gezeichnet von C. Merkel"/>
    <s v="Merkel, C.; Roßmäßler, Emil Adolf"/>
    <s v="Kinder- und Jugendbücher; Historische Drucke"/>
    <x v="522"/>
    <x v="0"/>
    <s v="PPN749886366"/>
    <s v="PPN437539245"/>
    <s v="http://resolver.staatsbibliothek-berlin.de/SBB0000E15100000000"/>
    <x v="1"/>
    <x v="80"/>
    <s v="WegehauptDigital"/>
    <s v="Leipzig"/>
    <s v="https://content.staatsbibliothek-berlin.de/dc/749886366.ocr.zip"/>
    <x v="1"/>
  </r>
  <r>
    <s v="Nürnberger Puppen-Kochbuch"/>
    <s v="Riedl, Christine Charlotte"/>
    <s v="Kinder- und Jugendbücher; Historische Drucke"/>
    <x v="523"/>
    <x v="0"/>
    <s v="PPN745281222"/>
    <s v="PPN293414440"/>
    <s v="http://resolver.staatsbibliothek-berlin.de/SBB0000D69F00000000"/>
    <x v="1"/>
    <x v="132"/>
    <s v="WegehauptDigital"/>
    <s v="Nürnberg"/>
    <s v="https://content.staatsbibliothek-berlin.de/dc/745281222.ocr.zip"/>
    <x v="1"/>
  </r>
  <r>
    <s v="Language of flowers"/>
    <s v="Greenaway, Kate; Evans, Edmund"/>
    <s v="Kinder- und Jugendbücher"/>
    <x v="524"/>
    <x v="0"/>
    <s v="PPN745121608"/>
    <s v="PPN293327599"/>
    <s v="http://resolver.staatsbibliothek-berlin.de/SBB0000D5A300000000"/>
    <x v="3"/>
    <x v="68"/>
    <s v="WegehauptDigital"/>
    <s v="London"/>
    <s v="https://content.staatsbibliothek-berlin.de/dc/745121608.ocr.zip"/>
    <x v="1"/>
  </r>
  <r>
    <s v="Lehrbuch der Naturgeschichte für Schulen und zum Selbstunterricht"/>
    <s v="Schubert, Gotthilf Heinrich"/>
    <s v="Kinder- und Jugendbücher; Historische Drucke"/>
    <x v="120"/>
    <x v="0"/>
    <s v="PPN746330995"/>
    <s v="PPN57428124X"/>
    <s v="http://resolver.staatsbibliothek-berlin.de/SBB0000D8BB00000000"/>
    <x v="1"/>
    <x v="83"/>
    <s v="WegehauptDigital"/>
    <s v="Erlangen"/>
    <s v="empty"/>
    <x v="0"/>
  </r>
  <r>
    <s v="Naturstudien im Hause; Plaudereien in der Dämmerstunde ; ein Buch für die Jugend"/>
    <s v="Schwindrazheim, O.; Kraepelin, Karl"/>
    <s v="Kinder- und Jugendbücher"/>
    <x v="18"/>
    <x v="0"/>
    <s v="PPN742256278"/>
    <s v="PPN415192900"/>
    <s v="http://resolver.staatsbibliothek-berlin.de/SBB0000D0DB00000000"/>
    <x v="1"/>
    <x v="6"/>
    <s v="WegehauptDigital"/>
    <s v="Leipzig; Berlin"/>
    <s v="https://content.staatsbibliothek-berlin.de/dc/742256278.ocr.zip"/>
    <x v="1"/>
  </r>
  <r>
    <s v="Schmetterlingsbuch"/>
    <s v="Fleischer, H.; Straessle, Franz"/>
    <s v="Historische Drucke"/>
    <x v="50"/>
    <x v="0"/>
    <s v="PPN743873076"/>
    <s v="PPN577513818"/>
    <s v="http://resolver.staatsbibliothek-berlin.de/SBB0000D36F00000000"/>
    <x v="1"/>
    <x v="19"/>
    <s v="WegehauptDigital"/>
    <s v="Stuttgart [u.a.]"/>
    <s v="https://content.staatsbibliothek-berlin.de/dc/743873076.ocr.zip"/>
    <x v="1"/>
  </r>
  <r>
    <s v="Unterwegs oder der Naturforscher und Sammler; für die Jugend und ihre Freunde"/>
    <s v="Schulze, Karl"/>
    <s v="Kinder- und Jugendbücher"/>
    <x v="184"/>
    <x v="0"/>
    <s v="PPN743882032"/>
    <s v="PPN574546669"/>
    <s v="http://resolver.staatsbibliothek-berlin.de/SBB0000D38200000000"/>
    <x v="1"/>
    <x v="7"/>
    <s v="WegehauptDigital"/>
    <s v="Wien [u.a.]"/>
    <s v="https://content.staatsbibliothek-berlin.de/dc/743882032.ocr.zip"/>
    <x v="1"/>
  </r>
  <r>
    <s v="Beasts; thumb-nail studies in pets"/>
    <s v="Spicer, J. E.; Kennedy, Wardlaw"/>
    <s v="Kinder- und Jugendbücher"/>
    <x v="525"/>
    <x v="0"/>
    <s v="PPN742707784"/>
    <s v="PPN494705698"/>
    <s v="http://resolver.staatsbibliothek-berlin.de/SBB0000D2A800000000"/>
    <x v="3"/>
    <x v="100"/>
    <s v="WegehauptDigital"/>
    <s v="London [u.a.]"/>
    <s v="https://content.staatsbibliothek-berlin.de/dc/742707784.ocr.zip"/>
    <x v="1"/>
  </r>
  <r>
    <s v="Bilder aus der Pflanzenwelt für ihre Freunde, für die Jugend und die Schule"/>
    <s v="Seytter, H."/>
    <s v="Kinder- und Jugendbücher"/>
    <x v="283"/>
    <x v="0"/>
    <s v="PPN744892481"/>
    <s v="PPN450732851"/>
    <s v="http://resolver.staatsbibliothek-berlin.de/SBB0000D57400000000"/>
    <x v="1"/>
    <x v="66"/>
    <s v="WegehauptDigital"/>
    <s v="Stuttgart"/>
    <s v="https://content.staatsbibliothek-berlin.de/dc/744892481.ocr.zip"/>
    <x v="1"/>
  </r>
  <r>
    <s v="Naturgeschichte für Kinder"/>
    <s v="Lippold, Georg Heinrich Christian; Funke, Karl Philipp"/>
    <s v="Kinder- und Jugendbücher; Historische Drucke"/>
    <x v="66"/>
    <x v="0"/>
    <s v="PPN769510280"/>
    <s v="PPN230642853"/>
    <s v="http://resolver.staatsbibliothek-berlin.de/SBB0000F9A100000000"/>
    <x v="1"/>
    <x v="111"/>
    <s v="WegehauptDigital"/>
    <s v="Leipzig"/>
    <s v="empty"/>
    <x v="0"/>
  </r>
  <r>
    <s v="Atlas des enfans; ou nouvelle méthode pour apprendre la géographie, avec un nouveau traité de la sphère, et 24 cartes en luminées"/>
    <m/>
    <s v="Kinder- und Jugendbücher"/>
    <x v="526"/>
    <x v="0"/>
    <s v="PPN780453069"/>
    <s v="PPN279774990"/>
    <s v="http://resolver.staatsbibliothek-berlin.de/SBB000153B700000000"/>
    <x v="0"/>
    <x v="138"/>
    <s v="WegehauptDigital"/>
    <s v="A Lyon"/>
    <s v="empty"/>
    <x v="0"/>
  </r>
  <r>
    <s v="Kupfer-Sammlung besonders zu F. P. Wilmsens Handbuch der Naturgeschichte für die Jugend und ihre Lehrer aber auch zu jedem andern Lehrbuche der Naturgeschichte brauchbar"/>
    <s v="Wilmsen, F. P.; Müller, ...; Weber, ..."/>
    <s v="Kinder- und Jugendbücher; Historische Drucke"/>
    <x v="288"/>
    <x v="0"/>
    <s v="PPN766734536"/>
    <s v="PPN562772367"/>
    <s v="http://resolver.staatsbibliothek-berlin.de/SBB0000F0CD00000000"/>
    <x v="1"/>
    <x v="112"/>
    <s v="WegehauptDigital"/>
    <s v="Leipzig"/>
    <s v="https://content.staatsbibliothek-berlin.de/dc/766734536.ocr.zip"/>
    <x v="1"/>
  </r>
  <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Lausch, Ernst"/>
    <s v="Kinder- und Jugendbücher"/>
    <x v="527"/>
    <x v="0"/>
    <s v="PPN745188206"/>
    <s v="PPN313297681"/>
    <s v="http://resolver.staatsbibliothek-berlin.de/SBB0000D64900000000"/>
    <x v="1"/>
    <x v="35"/>
    <s v="WegehauptDigital"/>
    <s v="Wittenberg"/>
    <s v="https://content.staatsbibliothek-berlin.de/dc/745188206.ocr.zip"/>
    <x v="1"/>
  </r>
  <r>
    <s v="Joseph Uihlein's Anfangsgründe der Naturwissenschaft für die Jugend"/>
    <s v="Brand, Jacob; Berndt, ...; Lieber, ...; Uihlein, Joseph"/>
    <s v="Kinder- und Jugendbücher"/>
    <x v="528"/>
    <x v="0"/>
    <s v="PPN746634722"/>
    <s v="PPN280103735"/>
    <s v="http://resolver.staatsbibliothek-berlin.de/SBB0000DB7B00000000"/>
    <x v="1"/>
    <x v="46"/>
    <s v="WegehauptDigital"/>
    <s v="Frankfurt am Main"/>
    <s v="empty"/>
    <x v="0"/>
  </r>
  <r>
    <s v="Der kleine Comenius oder die Welt und der Mensch in Bildern; Beschreibung der wichtigsten Erscheinungen der Natur und des Menschenlebens. Mit achtzehn Kupfertafeln, worauf mehr als tausend Gegenstände abgebildet sind"/>
    <m/>
    <s v="Kinder- und Jugendbücher; Historische Drucke"/>
    <x v="275"/>
    <x v="0"/>
    <s v="PPN768528240"/>
    <s v="PPN279716370"/>
    <s v="http://resolver.staatsbibliothek-berlin.de/SBB0000F6A000000000"/>
    <x v="1"/>
    <x v="31"/>
    <s v="WegehauptDigital"/>
    <s v="Breslau"/>
    <s v="empty"/>
    <x v="0"/>
  </r>
  <r>
    <s v="Nouveau Cours élémentaire de Coloris et d'aquarelle; Accomp. de sujets variés: figure, fleurs, paysage, animaux etc."/>
    <s v="Jullien, ...; Hubert, ...; Adam, Victor; Couleru, ..."/>
    <s v="Kinder- und Jugendbücher; Historische Drucke"/>
    <x v="529"/>
    <x v="0"/>
    <s v="PPN767810961"/>
    <s v="PPN555360881"/>
    <s v="http://resolver.staatsbibliothek-berlin.de/SBB0000F3FC00000000"/>
    <x v="0"/>
    <x v="122"/>
    <s v="WegehauptDigital"/>
    <s v="Paris"/>
    <s v="empty"/>
    <x v="0"/>
  </r>
  <r>
    <s v="Der deutschen Jugend Sportbuch"/>
    <s v="Simon, Hans O."/>
    <s v="Kinder- und Jugendbücher"/>
    <x v="18"/>
    <x v="0"/>
    <s v="PPN745157580"/>
    <s v="PPN450899292"/>
    <s v="http://resolver.staatsbibliothek-berlin.de/SBB0000D61600000000"/>
    <x v="1"/>
    <x v="51"/>
    <s v="WegehauptDigital"/>
    <s v="Leipzig; Berlin"/>
    <s v="https://content.staatsbibliothek-berlin.de/dc/745157580.ocr.zip"/>
    <x v="1"/>
  </r>
  <r>
    <s v="Haustöchterchens Kochschule; ein Kochbuch mit Wage und Maßgeräten im Puppenmaß für Spiel und Leben"/>
    <s v="Jäger, Anna; Beeg, Marie; Reiß, Fritz"/>
    <s v="Kinder- und Jugendbücher; Historische Drucke"/>
    <x v="109"/>
    <x v="0"/>
    <s v="PPN770280080"/>
    <s v="PPN550723358"/>
    <s v="http://resolver.staatsbibliothek-berlin.de/SBB000103DB00000000"/>
    <x v="1"/>
    <x v="85"/>
    <s v="WegehauptDigital"/>
    <s v="Ravensburg"/>
    <s v="https://content.staatsbibliothek-berlin.de/dc/770280080.ocr.zip"/>
    <x v="1"/>
  </r>
  <r>
    <s v="Vorlegeblätter für die ersten Uebungen im Zeichnen mit freier Hand"/>
    <s v="Pestalozzi, Johann Heinrich; Rockstroh, Heinrich"/>
    <s v="Kinder- und Jugendbücher"/>
    <x v="530"/>
    <x v="0"/>
    <s v="PPN769886752"/>
    <s v="PPN431985545"/>
    <s v="http://resolver.staatsbibliothek-berlin.de/SBB000101FA00000000"/>
    <x v="1"/>
    <x v="67"/>
    <s v="WegehauptDigital"/>
    <s v="Berlin"/>
    <s v="empty"/>
    <x v="0"/>
  </r>
  <r>
    <s v="Naturgeschichte für die Jugend; Mit 120 in Kupfer gestochenen Abbildungen"/>
    <s v="Jerrer, Georg Ludwig"/>
    <s v="Kinder- und Jugendbücher; Historische Drucke"/>
    <x v="48"/>
    <x v="0"/>
    <s v="PPN766617262"/>
    <s v="PPN246128399"/>
    <s v="http://resolver.staatsbibliothek-berlin.de/SBB0000F00500000000"/>
    <x v="1"/>
    <x v="78"/>
    <s v="WegehauptDigital"/>
    <s v="Nürnberg"/>
    <s v="empty"/>
    <x v="0"/>
  </r>
  <r>
    <s v="Naturstudien; ein Buch für die Jugend"/>
    <s v="Schwindrazheim, O.; Kraepelin, Karl"/>
    <s v="Kinder- und Jugendbücher"/>
    <x v="108"/>
    <x v="0"/>
    <s v="PPN742269728"/>
    <s v="PPN415192838"/>
    <s v="http://resolver.staatsbibliothek-berlin.de/SBB0000D0E300000000"/>
    <x v="1"/>
    <x v="19"/>
    <s v="WegehauptDigital"/>
    <s v="Berlin; Leipzig"/>
    <s v="https://content.staatsbibliothek-berlin.de/dc/742269728.ocr.zip"/>
    <x v="1"/>
  </r>
  <r>
    <s v="Die kleinen Schmetterlingsfreunde; ein Weihnachtsgeschenk für Kinder"/>
    <s v="Tischer, Karl"/>
    <s v="Kinder- und Jugendbücher"/>
    <x v="341"/>
    <x v="0"/>
    <s v="PPN770200885"/>
    <s v="PPN481086315"/>
    <s v="http://resolver.staatsbibliothek-berlin.de/SBB0001039300000000"/>
    <x v="1"/>
    <x v="67"/>
    <s v="WegehauptDigital"/>
    <s v="Leipzig"/>
    <s v="empty"/>
    <x v="0"/>
  </r>
  <r>
    <s v="Rätselschatz; für die Jugend, zur Übung im Denken und zur belehrenden Unterhaltung"/>
    <s v="Brüllow, ...; Schäffer, W."/>
    <s v="Kinder- und Jugendbücher"/>
    <x v="5"/>
    <x v="0"/>
    <s v="PPN74603122X"/>
    <s v="PPN076699072"/>
    <s v="http://resolver.staatsbibliothek-berlin.de/SBB0000D7D200000000"/>
    <x v="1"/>
    <x v="92"/>
    <s v="WegehauptDigital"/>
    <s v="Leipzig"/>
    <s v="https://content.staatsbibliothek-berlin.de/dc/74603122X.ocr.zip"/>
    <x v="1"/>
  </r>
  <r>
    <s v="Atlas der Pflanzenwelt"/>
    <s v="Federer, A.; Hallier, Ernst"/>
    <s v="Historische Drucke"/>
    <x v="531"/>
    <x v="0"/>
    <s v="PPN74242667X"/>
    <s v="PPN559030053"/>
    <s v="http://resolver.staatsbibliothek-berlin.de/SBB0000D15300000000"/>
    <x v="1"/>
    <x v="146"/>
    <s v="WegehauptDigital"/>
    <s v="Fürth"/>
    <s v="https://content.staatsbibliothek-berlin.de/dc/74242667X.ocr.zip"/>
    <x v="1"/>
  </r>
  <r>
    <s v="Des Elementarwerks ... Band"/>
    <s v="Basedow, Johann Bernhard"/>
    <s v="Kinder- und Jugendbücher; Historische Drucke"/>
    <x v="98"/>
    <x v="1"/>
    <s v="PPN768622972"/>
    <s v="PPN154258318"/>
    <s v="http://resolver.staatsbibliothek-berlin.de/SBB0000F2C000020000"/>
    <x v="1"/>
    <x v="121"/>
    <s v="WegehauptDigital"/>
    <s v="Dessau; Leipzig"/>
    <s v="empty"/>
    <x v="0"/>
  </r>
  <r>
    <s v="[Gewürme, Pflanzen und Mineralien]"/>
    <s v="Wolf, L.; Haas, Meno; Edler, ...; Wilmsen, Friedrich Philipp"/>
    <s v="Kinder- und Jugendbücher; Historische Drucke"/>
    <x v="288"/>
    <x v="1"/>
    <s v="PPN751413364"/>
    <s v="PPN236370324"/>
    <s v="http://resolver.staatsbibliothek-berlin.de/SBB0000E57600030000"/>
    <x v="1"/>
    <x v="62"/>
    <s v="WegehauptDigital"/>
    <s v="Berlin"/>
    <s v="empty"/>
    <x v="0"/>
  </r>
  <r>
    <s v="Abrégé d'histoire naturelle pour l' instruction de la jeunesse"/>
    <s v="Perrault, M.; Leizel, Balthasar Friedrich; Raff, Georg Christian"/>
    <s v="Kinder- und Jugendbücher; Historische Drucke"/>
    <x v="532"/>
    <x v="1"/>
    <s v="PPN756408881"/>
    <s v="PPN571684394"/>
    <s v="http://resolver.staatsbibliothek-berlin.de/SBB0000EA7F00020000"/>
    <x v="0"/>
    <x v="103"/>
    <s v="WegehauptDigital"/>
    <s v="Strasbourg; Paris; Paris"/>
    <s v="empty"/>
    <x v="0"/>
  </r>
  <r>
    <s v="Cabinet du jeune naturaliste ou tableaux intéressants de l'histoire des animaux"/>
    <s v="Smith, Thomas; Maradan, F.; Alyon, ..."/>
    <s v="Kinder- und Jugendbücher; Historische Drucke"/>
    <x v="533"/>
    <x v="1"/>
    <s v="PPN751169226"/>
    <s v="PPN544164784"/>
    <s v="http://resolver.staatsbibliothek-berlin.de/SBB0000E4E200040000"/>
    <x v="0"/>
    <x v="29"/>
    <s v="WegehauptDigital"/>
    <s v="Paris"/>
    <s v="empty"/>
    <x v="0"/>
  </r>
  <r>
    <s v="Végétaux et minéraux"/>
    <s v="Blanchard, Pierre; Buffon, Georges Louis"/>
    <s v="Kinder- und Jugendbücher; Historische Drucke"/>
    <x v="534"/>
    <x v="1"/>
    <s v="PPN768554136"/>
    <s v="PPN550409998"/>
    <s v="http://resolver.staatsbibliothek-berlin.de/SBB0000F6C000040000"/>
    <x v="0"/>
    <x v="12"/>
    <s v="WegehauptDigital"/>
    <s v="Paris"/>
    <s v="empty"/>
    <x v="0"/>
  </r>
  <r>
    <s v="[I. G. Stedman's Reisen in Surinam]"/>
    <s v="Schulz, Christian; Hirschmann, Karl August; Stedmann, John Gabriel"/>
    <s v="Kinder- und Jugendbücher"/>
    <x v="5"/>
    <x v="1"/>
    <s v="PPN781360587"/>
    <s v="PPN248639463"/>
    <s v="http://resolver.staatsbibliothek-berlin.de/SBB000155A300010000"/>
    <x v="1"/>
    <x v="84"/>
    <s v="WegehauptDigital"/>
    <s v="Berlin"/>
    <s v="empty"/>
    <x v="0"/>
  </r>
  <r>
    <s v="Welcher Taf. 1 - 50 oder Heft LXI - LXX des Bilderbuchs begreift"/>
    <s v="Bertuch, Carl; Bertuch, Friedrich Justin; Funke, Carl Philipp"/>
    <s v="Kinder- und Jugendbücher; Historische Drucke"/>
    <x v="344"/>
    <x v="1"/>
    <s v="PPN766168840"/>
    <s v="PPN143025821"/>
    <s v="http://resolver.staatsbibliothek-berlin.de/SBB0000EE2300060000"/>
    <x v="1"/>
    <x v="64"/>
    <s v="WegehauptDigital"/>
    <s v="Weimar"/>
    <s v="empty"/>
    <x v="0"/>
  </r>
  <r>
    <s v="Die kleine Puppenköchin; praktische Anleitung zum Kochen"/>
    <s v="Heyde, Bertha"/>
    <s v="Kinder- und Jugendbücher; Historische Drucke"/>
    <x v="236"/>
    <x v="0"/>
    <s v="PPN746240198"/>
    <s v="PPN559507216"/>
    <s v="http://resolver.staatsbibliothek-berlin.de/SBB0000D85B00000000"/>
    <x v="1"/>
    <x v="2"/>
    <s v="WegehauptDigital"/>
    <s v="Stuttgart"/>
    <s v="https://content.staatsbibliothek-berlin.de/dc/746240198.ocr.zip"/>
    <x v="1"/>
  </r>
  <r>
    <s v="Belehrende Bilderlust für fleißige Knaben und Mädchen"/>
    <s v="Meynier, Johann Heinrich"/>
    <s v="Kinder- und Jugendbücher"/>
    <x v="535"/>
    <x v="0"/>
    <s v="PPN770099491"/>
    <s v="PPN421927496"/>
    <s v="http://resolver.staatsbibliothek-berlin.de/SBB000102C600000000"/>
    <x v="1"/>
    <x v="81"/>
    <s v="WegehauptDigital"/>
    <s v="Nürnberg"/>
    <s v="empty"/>
    <x v="0"/>
  </r>
  <r>
    <s v="Der kleine Schmetterlingssammler; Anleitung, Schmetterlinge zu sammeln, zu tödten, zu ordnen, aufzubewahren und zu versenden ; nebst einer Beschreibung der bemerkenswerthesten Schmetterlinge, sowie einer Abhandlung über die Seidenraupenzucht ; mit 5 Taf. Abb."/>
    <s v="Schram, Wilhelm Karl"/>
    <s v="Kinder- und Jugendbücher; Historische Drucke"/>
    <x v="536"/>
    <x v="0"/>
    <s v="PPN741712687"/>
    <s v="PPN574251790"/>
    <s v="http://resolver.staatsbibliothek-berlin.de/SBB0000D05700000000"/>
    <x v="1"/>
    <x v="7"/>
    <s v="WegehauptDigital"/>
    <s v="Leipzig"/>
    <s v="https://content.staatsbibliothek-berlin.de/dc/741712687.ocr.zip"/>
    <x v="1"/>
  </r>
  <r>
    <s v="Vincentii Fabricii Hamburgensis, poematvm iuvenilium; libri III. ; ad calcem adjectæ sunt epistolæ aliquot feriæ, et jocosæ"/>
    <s v="Fabricius, Vincentius"/>
    <s v="Kinder- und Jugendbücher; Historische Drucke"/>
    <x v="537"/>
    <x v="0"/>
    <s v="PPN767854896"/>
    <s v="PPN151093520"/>
    <s v="http://resolver.staatsbibliothek-berlin.de/SBB0000F46F00000000"/>
    <x v="6"/>
    <x v="171"/>
    <s v="WegehauptDigital"/>
    <s v="Lugduni Batavorum"/>
    <s v="empty"/>
    <x v="0"/>
  </r>
  <r>
    <s v="Das Schiff und die See; ein Lehr- u. Bilder Buch für kleine und grosse Leutchen, die sich vom Seewesen einen richtigen u. deutlichen Begriff verschaffen wollen ; mit 10 Kupfer"/>
    <s v="Beichling, Karl Heinrich; Holl, Friedrich"/>
    <s v="Kinder- und Jugendbücher"/>
    <x v="40"/>
    <x v="0"/>
    <s v="PPN770097715"/>
    <s v="PPN410505862"/>
    <s v="http://resolver.staatsbibliothek-berlin.de/SBB000102C400000000"/>
    <x v="1"/>
    <x v="28"/>
    <s v="WegehauptDigital"/>
    <s v="Pirna"/>
    <s v="empty"/>
    <x v="0"/>
  </r>
  <r>
    <s v="Länder und Völker Europa's; In charakteristischen Darstellungen zur bildenden Lektüre für die reifere Jugend u. Freunde d. Länder- und Völkerkunde"/>
    <s v="Nisle, Julius; Gsell, F.; Fels, J. G."/>
    <s v="Kinder- und Jugendbücher; Historische Drucke"/>
    <x v="538"/>
    <x v="0"/>
    <s v="PPN770967787"/>
    <s v="PPN557179246"/>
    <s v="http://resolver.staatsbibliothek-berlin.de/SBB00010A1C00000000"/>
    <x v="1"/>
    <x v="61"/>
    <s v="WegehauptDigital"/>
    <s v="Leipzig; Chur"/>
    <s v="https://content.staatsbibliothek-berlin.de/dc/770967787.ocr.zip"/>
    <x v="1"/>
  </r>
  <r>
    <s v="Flugmaschinenbuch für unsere Jugend; eine Anleitung zum Bau von Modell-Flugmaschinen und eine Einführung in die Geschichte der Flugtechnik"/>
    <s v="Günther, Hanns; Planck, Willy; Collins, Francis Arnold"/>
    <s v="Kinder- und Jugendbücher; Historische Drucke"/>
    <x v="539"/>
    <x v="0"/>
    <s v="PPN744087694"/>
    <s v="PPN449137813"/>
    <s v="http://resolver.staatsbibliothek-berlin.de/SBB0000D55B00000000"/>
    <x v="1"/>
    <x v="20"/>
    <s v="WegehauptDigital"/>
    <s v="Stuttgart"/>
    <s v="https://content.staatsbibliothek-berlin.de/dc/744087694.ocr.zip"/>
    <x v="1"/>
  </r>
  <r>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Hempel, Friedrich Wilhelm; Hofmann, Karl Friedrich"/>
    <s v="Kinder- und Jugendbücher"/>
    <x v="540"/>
    <x v="0"/>
    <s v="PPN770171656"/>
    <s v="PPN410475149"/>
    <s v="http://resolver.staatsbibliothek-berlin.de/SBB0001035700000000"/>
    <x v="1"/>
    <x v="102"/>
    <s v="WegehauptDigital"/>
    <s v="Leipzig"/>
    <s v="empty"/>
    <x v="0"/>
  </r>
  <r>
    <s v="[Firmenschrift von] A. L. Mohr; [Margarine-Fabrik]"/>
    <m/>
    <s v="Kinder- und Jugendbücher; Historische Drucke"/>
    <x v="12"/>
    <x v="0"/>
    <s v="PPN744081750"/>
    <s v="PPN567844382"/>
    <s v="http://resolver.staatsbibliothek-berlin.de/SBB0000D54900000000"/>
    <x v="1"/>
    <x v="58"/>
    <s v="WegehauptDigital"/>
    <s v="Altona-Bahrenfeld"/>
    <s v="https://content.staatsbibliothek-berlin.de/dc/744081750.ocr.zip"/>
    <x v="1"/>
  </r>
  <r>
    <s v="Die gesellige Kinderwelt; Enth. 80 Kinderspiele, 100 Pfänderauslösungen u. Strafen, 40 Schnellsprechsätze ..."/>
    <s v="Fritz, Gustav"/>
    <s v="Kinder- und Jugendbücher; Historische Drucke"/>
    <x v="541"/>
    <x v="0"/>
    <s v="PPN766842622"/>
    <s v="PPN538165944"/>
    <s v="http://resolver.staatsbibliothek-berlin.de/SBB0000F11F00000000"/>
    <x v="1"/>
    <x v="44"/>
    <s v="WegehauptDigital"/>
    <s v="Breslau"/>
    <s v="https://content.staatsbibliothek-berlin.de/dc/766842622.ocr.zip"/>
    <x v="1"/>
  </r>
  <r>
    <s v="Naturgeschichte für die Jugend beiderlei Geschlechts; Mit 198 Abbildungen auf 24 Tafeln"/>
    <s v="Martin, F."/>
    <s v="Kinder- und Jugendbücher; Historische Drucke"/>
    <x v="28"/>
    <x v="0"/>
    <s v="PPN769079024"/>
    <s v="PPN187041482"/>
    <s v="http://resolver.staatsbibliothek-berlin.de/SBB0000F84300000000"/>
    <x v="1"/>
    <x v="21"/>
    <s v="WegehauptDigital"/>
    <s v="Stuttgart"/>
    <s v="empty"/>
    <x v="0"/>
  </r>
  <r>
    <s v="Teutsch-Lateinisches Wörter-Büchlein; Zum Nutz und Ergötzung der Schul-Jugend zusammen getragen/ Und mit etlich 1000. darzu dienlichen Bildern gezieret. Deme noch überdas eine kurtz-gefaßte Lateinische Sprach-Ubung und Ziemliche Anzahl Auserlesener Sprüche beygefüget"/>
    <s v="Seybold, Johann Georg"/>
    <s v="Kinder- und Jugendbücher"/>
    <x v="20"/>
    <x v="0"/>
    <s v="PPN769903770"/>
    <s v="PPN741706679"/>
    <s v="http://resolver.staatsbibliothek-berlin.de/SBB0001021800000000"/>
    <x v="1"/>
    <x v="172"/>
    <s v="WegehauptDigital; VD17 digital"/>
    <s v="Nürnberg"/>
    <s v="empty"/>
    <x v="0"/>
  </r>
  <r>
    <s v="Die Reise ins Bienenland"/>
    <s v="Stevens, Frank"/>
    <s v="Kinder- und Jugendbücher"/>
    <x v="542"/>
    <x v="0"/>
    <s v="PPN742565394"/>
    <s v="PPN577222635"/>
    <s v="http://resolver.staatsbibliothek-berlin.de/SBB0000D21F00000000"/>
    <x v="1"/>
    <x v="2"/>
    <s v="WegehauptDigital"/>
    <s v="Stuttgart"/>
    <s v="https://content.staatsbibliothek-berlin.de/dc/742565394.ocr.zip"/>
    <x v="1"/>
  </r>
  <r>
    <s v="Unsere Nahrungsmittel vor Gericht"/>
    <s v="Dierks, W."/>
    <s v="Kinder- und Jugendbücher; Historische Drucke"/>
    <x v="105"/>
    <x v="0"/>
    <s v="PPN746045352"/>
    <s v="PPN553675052"/>
    <s v="http://resolver.staatsbibliothek-berlin.de/SBB0000D7F400000000"/>
    <x v="1"/>
    <x v="107"/>
    <s v="WegehauptDigital"/>
    <s v="Regensburg"/>
    <s v="https://content.staatsbibliothek-berlin.de/dc/746045352.ocr.zip"/>
    <x v="1"/>
  </r>
  <r>
    <s v="Die Natur des Himmels, nach den neuesten Entdeckungen, zum Schul- und Privatunterricht dargestellt von Johann Wilhelm Schwartz"/>
    <s v="Schwartz, Johann Wilhelm"/>
    <s v="Kinder- und Jugendbücher; Historische Drucke"/>
    <x v="40"/>
    <x v="0"/>
    <s v="PPN749923067"/>
    <s v="PPN574620397"/>
    <s v="http://resolver.staatsbibliothek-berlin.de/SBB0000E19E00000000"/>
    <x v="1"/>
    <x v="0"/>
    <s v="WegehauptDigital"/>
    <s v="Pirna"/>
    <s v="empty"/>
    <x v="0"/>
  </r>
  <r>
    <s v="Chemisches Experimentierbuch; praktische Einführung in das Studium der Chemie auf Grund leicht ausführbarer Versuche"/>
    <s v="Nothdurft, O."/>
    <s v="Kinder- und Jugendbücher"/>
    <x v="65"/>
    <x v="0"/>
    <s v="PPN741140233"/>
    <s v="PPN56909013X"/>
    <s v="http://resolver.staatsbibliothek-berlin.de/SBB0000CF2800000000"/>
    <x v="1"/>
    <x v="51"/>
    <s v="WegehauptDigital"/>
    <s v="Stuttgart; Berlin [u.a.]"/>
    <s v="https://content.staatsbibliothek-berlin.de/dc/741140233.ocr.zip"/>
    <x v="1"/>
  </r>
  <r>
    <s v="Spaziergänge eines Naturforschers"/>
    <s v="Wagen, Albert; Marshall, William"/>
    <s v="Kinder- und Jugendbücher; Historische Drucke"/>
    <x v="543"/>
    <x v="0"/>
    <s v="PPN746053894"/>
    <s v="PPN025115340"/>
    <s v="http://resolver.staatsbibliothek-berlin.de/SBB0000D80200000000"/>
    <x v="1"/>
    <x v="145"/>
    <s v="WegehauptDigital"/>
    <s v="Leipzig"/>
    <s v="https://content.staatsbibliothek-berlin.de/dc/746053894.ocr.zip"/>
    <x v="1"/>
  </r>
  <r>
    <s v="Erste Nahrung für den gesunden Menschenverstand"/>
    <s v="Dolz, Johann Christian; Thieme, Karl Traugott"/>
    <s v="Kinder- und Jugendbücher; Historische Drucke"/>
    <x v="83"/>
    <x v="0"/>
    <s v="PPN757231551"/>
    <s v="PPN361097107"/>
    <s v="http://resolver.staatsbibliothek-berlin.de/SBB0000ED4100000000"/>
    <x v="1"/>
    <x v="78"/>
    <s v="WegehauptDigital"/>
    <s v="Leipzig"/>
    <s v="empty"/>
    <x v="0"/>
  </r>
  <r>
    <s v="Allerlei Kurzweil, Schnurrpfeifereien und Kichererbsen; ein Spiel- und Beschäftigungsbuch zur Unterhaltung, Belehrung, sowie Belustigung für Knaben und Mädchen"/>
    <s v="Promber, Otto; Promber, Margarete"/>
    <s v="Kinder- und Jugendbücher"/>
    <x v="209"/>
    <x v="0"/>
    <s v="PPN745599613"/>
    <s v="PPN571511805"/>
    <s v="http://resolver.staatsbibliothek-berlin.de/SBB0000D6FB00000000"/>
    <x v="1"/>
    <x v="37"/>
    <s v="WegehauptDigital"/>
    <s v="Stuttgart"/>
    <s v="https://content.staatsbibliothek-berlin.de/dc/745599613.ocr.zip"/>
    <x v="1"/>
  </r>
  <r>
    <s v="Naturlehre für Bürger- und Volksschulen"/>
    <s v="Melos, Johann Gottfried"/>
    <s v="Kinder- und Jugendbücher; Historische Drucke"/>
    <x v="544"/>
    <x v="0"/>
    <s v="PPN750621060"/>
    <s v="PPN243795866"/>
    <s v="http://resolver.staatsbibliothek-berlin.de/SBB0000E34700000000"/>
    <x v="1"/>
    <x v="8"/>
    <s v="WegehauptDigital"/>
    <s v="Rudolstadt"/>
    <s v="empty"/>
    <x v="0"/>
  </r>
  <r>
    <s v="Merkwürdige Reisen der Gutmannschen Familie; ein Weihnachts- und Geburtstags-Geschenk für die Jugend"/>
    <s v="Ramberg, H.; Boettger, G.; Dassel, Chr."/>
    <s v="Kinder- und Jugendbücher"/>
    <x v="160"/>
    <x v="0"/>
    <s v="PPN746881037"/>
    <s v="PPN236869329"/>
    <s v="http://resolver.staatsbibliothek-berlin.de/SBB0000DBDA00000000"/>
    <x v="1"/>
    <x v="42"/>
    <s v="WegehauptDigital"/>
    <s v="Hannover"/>
    <s v="empty"/>
    <x v="0"/>
  </r>
  <r>
    <s v="Handbuch der Naturgeschichte der drei Reiche; für die Jugend beiderlei Geschlechts bearb. ; mit ca. 500 fein col. Abb. auf 32 Taf."/>
    <s v="Straessle, Franz"/>
    <s v="Kinder- und Jugendbücher; Historische Drucke"/>
    <x v="50"/>
    <x v="0"/>
    <s v="PPN769091229"/>
    <s v="PPN577511319"/>
    <s v="http://resolver.staatsbibliothek-berlin.de/SBB0000F85F00000000"/>
    <x v="1"/>
    <x v="16"/>
    <s v="WegehauptDigital"/>
    <s v="Stuttgart"/>
    <s v="https://content.staatsbibliothek-berlin.de/dc/769091229.ocr.zip"/>
    <x v="1"/>
  </r>
  <r>
    <s v="Golovolomka; rebusy, šarady i zaradki"/>
    <s v="Solovʹeva, P."/>
    <s v="Kinder- und Jugendbücher"/>
    <x v="545"/>
    <x v="0"/>
    <s v="PPN74616453X"/>
    <s v="PPN576807575"/>
    <s v="http://resolver.staatsbibliothek-berlin.de/SBB0000D81F00000000"/>
    <x v="2"/>
    <x v="173"/>
    <s v="WegehauptDigital"/>
    <s v="Moskva"/>
    <s v="https://content.staatsbibliothek-berlin.de/dc/74616453X.ocr.zip"/>
    <x v="1"/>
  </r>
  <r>
    <s v="Der junge Schiffbauer; mit 29 Abbildungen und 10 Tafeln"/>
    <s v="Waap"/>
    <s v="Kinder- und Jugendbücher; Historische Drucke"/>
    <x v="546"/>
    <x v="0"/>
    <s v="PPN744084148"/>
    <s v="PPN407975314"/>
    <s v="http://resolver.staatsbibliothek-berlin.de/SBB0000D54E00000000"/>
    <x v="1"/>
    <x v="58"/>
    <s v="WegehauptDigital"/>
    <s v="Stuttgart [u.a.]"/>
    <s v="https://content.staatsbibliothek-berlin.de/dc/744084148.ocr.zip"/>
    <x v="1"/>
  </r>
  <r>
    <s v="Bunte Beute; naturwissenschaftliche Plaudereien"/>
    <s v="Koelsch, Adolf"/>
    <s v="Kinder- und Jugendbücher; Historische Drucke"/>
    <x v="94"/>
    <x v="0"/>
    <s v="PPN741705656"/>
    <s v="PPN56193777X"/>
    <s v="http://resolver.staatsbibliothek-berlin.de/SBB0000D04A00000000"/>
    <x v="1"/>
    <x v="20"/>
    <s v="WegehauptDigital"/>
    <s v="Stuttgart"/>
    <s v="https://content.staatsbibliothek-berlin.de/dc/741705656.ocr.zip"/>
    <x v="1"/>
  </r>
  <r>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m/>
    <s v="Kinder- und Jugendbücher; Historische Drucke"/>
    <x v="547"/>
    <x v="0"/>
    <s v="PPN767134230"/>
    <s v="PPN280072953"/>
    <s v="http://resolver.staatsbibliothek-berlin.de/SBB0000F2BF00000000"/>
    <x v="1"/>
    <x v="128"/>
    <s v="WegehauptDigital"/>
    <s v="Leipzig; Kopenhagen; [S.l.]"/>
    <s v="empty"/>
    <x v="0"/>
  </r>
  <r>
    <s v="100 Räthsel zur Weckung des Nachdenkes für die reifere Jugend"/>
    <s v="Hansen, M. C."/>
    <s v="Kinder- und Jugendbücher"/>
    <x v="540"/>
    <x v="0"/>
    <s v="PPN745229956"/>
    <s v="PPN559096054"/>
    <s v="http://resolver.staatsbibliothek-berlin.de/SBB0000D66F00000000"/>
    <x v="1"/>
    <x v="134"/>
    <s v="WegehauptDigital"/>
    <s v="Altona"/>
    <s v="https://content.staatsbibliothek-berlin.de/dc/745229956.ocr.zip"/>
    <x v="1"/>
  </r>
  <r>
    <s v="Stuttgarter Bilderbuch; zum Anschauungsunterricht für Kinder von drei bis acht Jahren"/>
    <s v="Offterdinger, Karl; Leutemann, Heinrich; Kolb, Karl; Lehrer, Chr. F."/>
    <s v="Kinder- und Jugendbücher; Historische Drucke"/>
    <x v="128"/>
    <x v="0"/>
    <s v="PPN770363806"/>
    <s v="PPN418923418"/>
    <s v="http://resolver.staatsbibliothek-berlin.de/SBB0001044800000000"/>
    <x v="1"/>
    <x v="5"/>
    <s v="WegehauptDigital"/>
    <s v="Stuttgart"/>
    <s v="https://content.staatsbibliothek-berlin.de/dc/770363806.ocr.zip"/>
    <x v="1"/>
  </r>
  <r>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Lumnitzer, Johann Georg"/>
    <s v="Kinder- und Jugendbücher; Historische Drucke"/>
    <x v="283"/>
    <x v="0"/>
    <s v="PPN756435706"/>
    <s v="PPN566375613"/>
    <s v="http://resolver.staatsbibliothek-berlin.de/SBB0000EA9000000000"/>
    <x v="1"/>
    <x v="42"/>
    <s v="WegehauptDigital"/>
    <s v="Wien"/>
    <s v="empty"/>
    <x v="0"/>
  </r>
  <r>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Rockstroh, Heinrich"/>
    <s v="Kinder- und Jugendbücher; Historische Drucke"/>
    <x v="376"/>
    <x v="0"/>
    <s v="PPN766629708"/>
    <s v="PPN446140503"/>
    <s v="http://resolver.staatsbibliothek-berlin.de/SBB0000F01E00000000"/>
    <x v="1"/>
    <x v="49"/>
    <s v="WegehauptDigital"/>
    <s v="Berlin"/>
    <s v="empty"/>
    <x v="0"/>
  </r>
  <r>
    <s v="Handbuch der Naturgeschichte aller drei Reiche; für die Jugend und das Volk ; mit über 500 naturgetreuen Abb. auf 32 fein color. Taf."/>
    <s v="Sträßle, Franz"/>
    <s v="Kinder- und Jugendbücher; Historische Drucke"/>
    <x v="50"/>
    <x v="0"/>
    <s v="PPN743704401"/>
    <s v="PPN577511483"/>
    <s v="http://resolver.staatsbibliothek-berlin.de/SBB0000D34200000000"/>
    <x v="1"/>
    <x v="66"/>
    <s v="WegehauptDigital"/>
    <s v="Stuttgart"/>
    <s v="https://content.staatsbibliothek-berlin.de/dc/743704401.ocr.zip"/>
    <x v="1"/>
  </r>
  <r>
    <s v="The boy's own volume of fact, fiction, history and adventure; Illustr. by separate plates, and numerous woodcuts inserted in the text ; Ed. by the publisher. Christmas 1863"/>
    <m/>
    <s v="Kinder- und Jugendbücher; Historische Drucke"/>
    <x v="548"/>
    <x v="0"/>
    <s v="PPN767870190"/>
    <s v="PPN578768232"/>
    <s v="http://resolver.staatsbibliothek-berlin.de/SBB0000F48B00000000"/>
    <x v="3"/>
    <x v="97"/>
    <s v="WegehauptDigital"/>
    <s v="London"/>
    <s v="https://content.staatsbibliothek-berlin.de/dc/767870190.ocr.zip"/>
    <x v="1"/>
  </r>
  <r>
    <s v="200 jeux d'enfants; en plein air et à la maison"/>
    <s v="Harquevaux, L.; Pelletier, L."/>
    <s v="Kinder- und Jugendbücher"/>
    <x v="549"/>
    <x v="0"/>
    <s v="PPN745215734"/>
    <s v="PPN559097867"/>
    <s v="http://resolver.staatsbibliothek-berlin.de/SBB0000D65F00000000"/>
    <x v="0"/>
    <x v="85"/>
    <s v="WegehauptDigital"/>
    <s v="Paris"/>
    <s v="https://content.staatsbibliothek-berlin.de/dc/745215734.ocr.zip"/>
    <x v="1"/>
  </r>
  <r>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Monnet, Charles; Gaucher, Charles-Etienne; Jauffret, Louis Franc̜ois"/>
    <s v="Kinder- und Jugendbücher; Historische Drucke"/>
    <x v="550"/>
    <x v="0"/>
    <s v="PPN749790733"/>
    <s v="PPN293177740"/>
    <s v="http://resolver.staatsbibliothek-berlin.de/SBB0000E0C500000000"/>
    <x v="0"/>
    <x v="105"/>
    <s v="WegehauptDigital"/>
    <s v="Paris"/>
    <s v="empty"/>
    <x v="0"/>
  </r>
  <r>
    <s v="Entdeckungsreisen in Haus und Hof; mit seinen jungen Freunden unternommen"/>
    <s v="Wagner, Hermann"/>
    <s v="Kinder- und Jugendbücher"/>
    <x v="9"/>
    <x v="0"/>
    <s v="PPN743673476"/>
    <s v="PPN578784432"/>
    <s v="http://resolver.staatsbibliothek-berlin.de/SBB0000D30F00000000"/>
    <x v="1"/>
    <x v="92"/>
    <s v="WegehauptDigital"/>
    <s v="Leipzig"/>
    <s v="https://content.staatsbibliothek-berlin.de/dc/743673476.ocr.zip"/>
    <x v="1"/>
  </r>
  <r>
    <s v="Dreihundert Räthsel und Charaden für Kinder von 10 - 14 Jahren; Zu erheiternden Denkübungen in Schulen und zu angenehmer und nützlicher Unterhaltung in häuslichen Kreisen ; nebst einem Anhang von 60 für denselben Zweck passenden Rechnungs-Beispielen"/>
    <s v="Bossert, G. F."/>
    <s v="Kinder- und Jugendbücher; Historische Drucke"/>
    <x v="425"/>
    <x v="0"/>
    <s v="PPN767120442"/>
    <s v="PPN571693202"/>
    <s v="http://resolver.staatsbibliothek-berlin.de/SBB0000F29200000000"/>
    <x v="1"/>
    <x v="25"/>
    <s v="WegehauptDigital"/>
    <s v="Eßlingen"/>
    <s v="empty"/>
    <x v="0"/>
  </r>
  <r>
    <s v="Bilder vaterländischer Thiere nebst ihrer kurzen Beschreibung; zur angenehmen und nützlichen Beschäftigung kleiner Kinder"/>
    <s v="Capieux, Johann Stephan"/>
    <s v="Kinder- und Jugendbücher"/>
    <x v="102"/>
    <x v="0"/>
    <s v="PPN77056321X"/>
    <s v="PPN445547790"/>
    <s v="http://resolver.staatsbibliothek-berlin.de/SBB0001055800000000"/>
    <x v="10"/>
    <x v="12"/>
    <s v="WegehauptDigital"/>
    <s v="Leipzig"/>
    <s v="empty"/>
    <x v="0"/>
  </r>
  <r>
    <s v="Naturstudien in Wald und Feld; Spaziergangs-Plaudereien : ein Buch für die Jugend"/>
    <s v="Schwindrazheim, O.; Kraepelin, Karl"/>
    <s v="Kinder- und Jugendbücher"/>
    <x v="18"/>
    <x v="0"/>
    <s v="PPN742272494"/>
    <s v="PPN415192951"/>
    <s v="http://resolver.staatsbibliothek-berlin.de/SBB0000D0E800000000"/>
    <x v="1"/>
    <x v="37"/>
    <s v="WegehauptDigital"/>
    <s v="Berlin; Leipzig"/>
    <s v="https://content.staatsbibliothek-berlin.de/dc/742272494.ocr.zip"/>
    <x v="1"/>
  </r>
  <r>
    <s v="Premières connaissances à l'usage des enfans que commencent â lire"/>
    <s v="Blanchard, Pierre"/>
    <s v="Kinder- und Jugendbücher; Historische Drucke"/>
    <x v="150"/>
    <x v="0"/>
    <s v="PPN766851575"/>
    <s v="PPN549275851"/>
    <s v="http://resolver.staatsbibliothek-berlin.de/SBB0000F13600000000"/>
    <x v="0"/>
    <x v="83"/>
    <s v="WegehauptDigital"/>
    <s v="Paris"/>
    <s v="empty"/>
    <x v="0"/>
  </r>
  <r>
    <s v="Jeux de l'enfance"/>
    <s v="Stella, Claudia"/>
    <s v="Kinder- und Jugendbücher; Historische Drucke"/>
    <x v="12"/>
    <x v="0"/>
    <s v="PPN767811836"/>
    <s v="PPN560089503"/>
    <s v="http://resolver.staatsbibliothek-berlin.de/SBB0000F3FD00000000"/>
    <x v="0"/>
    <x v="167"/>
    <s v="WegehauptDigital"/>
    <s v="[S.l.]"/>
    <s v="empty"/>
    <x v="0"/>
  </r>
  <r>
    <s v="Der kleine Gärtner"/>
    <s v="Floericke, Kurt"/>
    <s v="Kinder- und Jugendbücher; Historische Drucke"/>
    <x v="112"/>
    <x v="0"/>
    <s v="PPN743858506"/>
    <s v="PPN280334621"/>
    <s v="http://resolver.staatsbibliothek-berlin.de/SBB0000D35B00000000"/>
    <x v="1"/>
    <x v="32"/>
    <s v="WegehauptDigital"/>
    <s v="Nürnberg"/>
    <s v="https://content.staatsbibliothek-berlin.de/dc/743858506.ocr.zip"/>
    <x v="1"/>
  </r>
  <r>
    <s v="Der Jugend Räthselschatz; 664 der schönsten Rätsel"/>
    <s v="Werther, Werner"/>
    <s v="Kinder- und Jugendbücher"/>
    <x v="551"/>
    <x v="0"/>
    <s v="PPN745133452"/>
    <s v="PPN557841836"/>
    <s v="http://resolver.staatsbibliothek-berlin.de/SBB0000D5CE00000000"/>
    <x v="1"/>
    <x v="168"/>
    <s v="WegehauptDigital"/>
    <s v="Stuttgart"/>
    <s v="https://content.staatsbibliothek-berlin.de/dc/745133452.ocr.zip"/>
    <x v="1"/>
  </r>
  <r>
    <s v="Ancient Customs, sports, and pastimes, of the English; explained from authentic sources, &amp; in a familiar manner"/>
    <s v="Aspin, Jehoshaphat"/>
    <s v="Kinder- und Jugendbücher; Historische Drucke"/>
    <x v="552"/>
    <x v="0"/>
    <s v="PPN770501923"/>
    <s v="PPN41281661X"/>
    <s v="http://resolver.staatsbibliothek-berlin.de/SBB000104DF00000000"/>
    <x v="3"/>
    <x v="22"/>
    <s v="WegehauptDigital"/>
    <s v="London"/>
    <s v="empty"/>
    <x v="0"/>
  </r>
  <r>
    <s v="Der Käfersammler; 20 kolorierte Tafeln mit 502 Abbildungen und begleitendem Text"/>
    <s v="Hofmann, Ernst"/>
    <s v="Kinder- und Jugendbücher; Historische Drucke"/>
    <x v="20"/>
    <x v="0"/>
    <s v="PPN74256570X"/>
    <s v="PPN277146178"/>
    <s v="http://resolver.staatsbibliothek-berlin.de/SBB0000D22100000000"/>
    <x v="1"/>
    <x v="35"/>
    <s v="WegehauptDigital"/>
    <s v="Stuttgart"/>
    <s v="https://content.staatsbibliothek-berlin.de/dc/74256570X.ocr.zip"/>
    <x v="1"/>
  </r>
  <r>
    <s v="Vollständiges Handbuch der Naturgeschichte; als Hausbedarf für Gebildete aus allen Ständen und zum Schulgebrauch. Mit 300 Abbildungen"/>
    <m/>
    <s v="Kinder- und Jugendbücher; Historische Drucke"/>
    <x v="21"/>
    <x v="0"/>
    <s v="PPN770497519"/>
    <s v="PPN364328991"/>
    <s v="http://resolver.staatsbibliothek-berlin.de/SBB000104DB00000000"/>
    <x v="1"/>
    <x v="133"/>
    <s v="WegehauptDigital"/>
    <s v="Ronneburg"/>
    <s v="empty"/>
    <x v="0"/>
  </r>
  <r>
    <s v="Christian Gottfried Daniel Stein's Naturgeschichte für Schulen; mit besonderer Hinsicht auf Geographie und Technologie ausgearbeitet"/>
    <s v="Reuter, Ferdinand; Stein, Christian Gottfried Daniel"/>
    <s v="Historische Drucke"/>
    <x v="553"/>
    <x v="0"/>
    <s v="PPN746267185"/>
    <s v="PPN402869567"/>
    <s v="http://resolver.staatsbibliothek-berlin.de/SBB0000D85F00000000"/>
    <x v="1"/>
    <x v="38"/>
    <s v="WegehauptDigital"/>
    <s v="Leipzig"/>
    <s v="empty"/>
    <x v="0"/>
  </r>
  <r>
    <s v="So baue ich eine Zauberlaterne &lt;Laterna magica&gt;"/>
    <s v="Teuchert, O."/>
    <s v="Kinder- und Jugendbücher"/>
    <x v="6"/>
    <x v="0"/>
    <s v="PPN745443915"/>
    <s v="PPN577855506"/>
    <s v="http://resolver.staatsbibliothek-berlin.de/SBB0000D6B600000000"/>
    <x v="1"/>
    <x v="32"/>
    <s v="WegehauptDigital"/>
    <s v="Leipzig"/>
    <s v="https://content.staatsbibliothek-berlin.de/dc/745443915.ocr.zip"/>
    <x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x v="9"/>
    <x v="0"/>
    <s v="PPN745865518"/>
    <s v="PPN276211049"/>
    <s v="http://resolver.staatsbibliothek-berlin.de/SBB0000D78C00000000"/>
    <x v="1"/>
    <x v="125"/>
    <s v="WegehauptDigital"/>
    <s v="Leipzig"/>
    <s v="https://content.staatsbibliothek-berlin.de/dc/745865518.ocr.zip"/>
    <x v="1"/>
  </r>
  <r>
    <s v="Das Fahnenspiel; ein Festgeschenk zur Unterhaltung für lebensfrohe Knaben, zugleich ein Leitfaden für Lehrer der Gymnastik oder Turnkunst ; erläutert durch 100 fein colorirte Figuren"/>
    <s v="Werner, Johann Adolph Ludwig"/>
    <s v="Kinder- und Jugendbücher"/>
    <x v="554"/>
    <x v="0"/>
    <s v="PPN770454720"/>
    <s v="PPN408813180"/>
    <s v="http://resolver.staatsbibliothek-berlin.de/SBB0001049000000000"/>
    <x v="1"/>
    <x v="39"/>
    <s v="WegehauptDigital"/>
    <s v="Dessau"/>
    <s v="https://content.staatsbibliothek-berlin.de/dc/770454720.ocr.zip"/>
    <x v="1"/>
  </r>
  <r>
    <s v="Buch der Sammlungen; praktische Anleitung zum Anlegen, Ordnen und Erhalten aller Arten von Sammlungen, überhaupt zur Unterstützung naturwissenschaftlicher und geschichtswissenschaftlicher Liebhabereien"/>
    <s v="Klasing, Otto"/>
    <s v="Kinder- und Jugendbücher"/>
    <x v="3"/>
    <x v="0"/>
    <s v="PPN74253507X"/>
    <s v="PPN455078025"/>
    <s v="http://resolver.staatsbibliothek-berlin.de/SBB0000D1DE00000000"/>
    <x v="1"/>
    <x v="57"/>
    <s v="WegehauptDigital"/>
    <s v="Bielefeld [u.a.]"/>
    <s v="https://content.staatsbibliothek-berlin.de/dc/74253507X.ocr.zip"/>
    <x v="1"/>
  </r>
  <r>
    <s v="The boy's own Book; a complete encyclopedia of all the diversions, athletic, scientific, and recreative, of boyhood and youth"/>
    <m/>
    <s v="Kinder- und Jugendbücher; Historische Drucke"/>
    <x v="555"/>
    <x v="0"/>
    <s v="PPN770503683"/>
    <s v="PPN446292427"/>
    <s v="http://resolver.staatsbibliothek-berlin.de/SBB000104E100000000"/>
    <x v="3"/>
    <x v="110"/>
    <s v="WegehauptDigital"/>
    <s v="London"/>
    <s v="empty"/>
    <x v="0"/>
  </r>
  <r>
    <s v="Präsentirt das Gewehr!; Ein Geschenk für Knaben ; Anleitung zu militairischen Spielen. Mit 4 colorirten Abbildungen der Uniformen des Preussischen Militairs von der Zeit des grossen Churfürsten bis auf die jetzige und einem colorirten Titelbilde"/>
    <s v="Schneider, L."/>
    <s v="Kinder- und Jugendbücher; Historische Drucke"/>
    <x v="556"/>
    <x v="0"/>
    <s v="PPN770849830"/>
    <s v="PPN306235633"/>
    <s v="http://resolver.staatsbibliothek-berlin.de/SBB0001070000000000"/>
    <x v="1"/>
    <x v="21"/>
    <s v="WegehauptDigital"/>
    <s v="Berlin"/>
    <s v="empty"/>
    <x v="0"/>
  </r>
  <r>
    <s v="Das Examen aus der Natur; zum Unterricht für Kinder von reiferem Alter sowohl zum Schul- als Privat-Gebrauch"/>
    <m/>
    <s v="Kinder- und Jugendbücher; Historische Drucke"/>
    <x v="557"/>
    <x v="0"/>
    <s v="PPN746331517"/>
    <s v="PPN197967477"/>
    <s v="http://resolver.staatsbibliothek-berlin.de/SBB0000D8BD00000000"/>
    <x v="1"/>
    <x v="84"/>
    <s v="WegehauptDigital"/>
    <s v="Jena"/>
    <s v="empty"/>
    <x v="0"/>
  </r>
  <r>
    <s v="Reisebeschreibungen, Naturschilderungen und Erfindungen mit eingeflochtenen Erzählungen; für die Jugend bearbeitet"/>
    <s v="Rau, Heribert"/>
    <s v="Kinder- und Jugendbücher"/>
    <x v="172"/>
    <x v="0"/>
    <s v="PPN770601154"/>
    <s v="PPN767936728"/>
    <s v="http://resolver.staatsbibliothek-berlin.de/SBB000105AE00000000"/>
    <x v="1"/>
    <x v="54"/>
    <s v="WegehauptDigital"/>
    <s v="Stuttgart"/>
    <s v="https://content.staatsbibliothek-berlin.de/dc/770601154.ocr.zip"/>
    <x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x v="9"/>
    <x v="0"/>
    <s v="PPN745219993"/>
    <s v="PPN56566946X"/>
    <s v="http://resolver.staatsbibliothek-berlin.de/SBB0000D66500000000"/>
    <x v="1"/>
    <x v="68"/>
    <s v="WegehauptDigital"/>
    <s v="Leipzig; Berlin"/>
    <s v="https://content.staatsbibliothek-berlin.de/dc/745219993.ocr.zip"/>
    <x v="1"/>
  </r>
  <r>
    <s v="Leben und Weben der Natur"/>
    <s v="Böhner, August Nathanael"/>
    <s v="Kinder- und Jugendbücher"/>
    <x v="558"/>
    <x v="0"/>
    <s v="PPN741105748"/>
    <s v="PPN016513282"/>
    <s v="http://resolver.staatsbibliothek-berlin.de/SBB0000CF0000000000"/>
    <x v="1"/>
    <x v="9"/>
    <s v="WegehauptDigital"/>
    <s v="Leipzig"/>
    <s v="https://content.staatsbibliothek-berlin.de/dc/741105748.ocr.zip"/>
    <x v="1"/>
  </r>
  <r>
    <s v="Selbst ist der Mann; ein neues Beschäftigungsbuch bei Sonnenschein und Regenwetter"/>
    <s v="Kern, Maximilian"/>
    <s v="Kinder- und Jugendbücher"/>
    <x v="65"/>
    <x v="0"/>
    <s v="PPN745453376"/>
    <s v="PPN560659504"/>
    <s v="http://resolver.staatsbibliothek-berlin.de/SBB0000D6C800000000"/>
    <x v="1"/>
    <x v="58"/>
    <s v="WegehauptDigital"/>
    <s v="Berlin [u.a.]; Stuttgart"/>
    <s v="https://content.staatsbibliothek-berlin.de/dc/745453376.ocr.zip"/>
    <x v="1"/>
  </r>
  <r>
    <s v="[Sammelband mit Lithographien]/ [Ill.: W. Schroll]"/>
    <s v="Schroll, W."/>
    <s v="Kinder- und Jugendbücher; Historische Drucke"/>
    <x v="12"/>
    <x v="0"/>
    <s v="PPN749915013"/>
    <s v="PPN293196044"/>
    <s v="http://resolver.staatsbibliothek-berlin.de/SBB0000E18E00000000"/>
    <x v="1"/>
    <x v="25"/>
    <s v="WegehauptDigital"/>
    <s v="[S.l.]"/>
    <s v="empty"/>
    <x v="0"/>
  </r>
  <r>
    <s v="Neue Bewegungs- und Marschierspiele für Kindergarten und Haus"/>
    <s v="Hartmann, Angelika"/>
    <s v="Kinder- und Jugendbücher"/>
    <x v="559"/>
    <x v="0"/>
    <s v="PPN745126405"/>
    <s v="PPN016443942"/>
    <s v="http://resolver.staatsbibliothek-berlin.de/SBB0000D5B800000000"/>
    <x v="1"/>
    <x v="107"/>
    <s v="WegehauptDigital"/>
    <s v="Leipzig [u.a.]"/>
    <s v="https://content.staatsbibliothek-berlin.de/dc/745126405.ocr.zip"/>
    <x v="1"/>
  </r>
  <r>
    <s v="Amerikanische Reisebilder; für die Jugend bearbeitet"/>
    <s v="Dielitz, Theodor; Hosemann, Theodor"/>
    <s v="Kinder- und Jugendbücher"/>
    <x v="178"/>
    <x v="0"/>
    <s v="PPN771057520"/>
    <s v="PPN190893060"/>
    <s v="http://resolver.staatsbibliothek-berlin.de/SBB00010AA700000000"/>
    <x v="1"/>
    <x v="61"/>
    <s v="WegehauptDigital"/>
    <s v="Berlin"/>
    <s v="https://content.staatsbibliothek-berlin.de/dc/771057520.ocr.zip"/>
    <x v="1"/>
  </r>
  <r>
    <s v="Naturgeschichte des innern Erdballes oder die Urwelt; für die Jugend"/>
    <s v="Clemens, Friedrich"/>
    <s v="Kinder- und Jugendbücher"/>
    <x v="560"/>
    <x v="0"/>
    <s v="PPN77029345X"/>
    <s v="PPN311379001"/>
    <s v="http://resolver.staatsbibliothek-berlin.de/SBB000103F900000000"/>
    <x v="1"/>
    <x v="44"/>
    <s v="WegehauptDigital"/>
    <s v="Hamburg"/>
    <s v="https://content.staatsbibliothek-berlin.de/dc/77029345X.ocr.zip"/>
    <x v="1"/>
  </r>
  <r>
    <s v="Aus dem Thierleben der Heimat; Schilderungen aus Haus und Hof, Wald und Feld für die reifere Jugend"/>
    <s v="Hammer, Guido; Specht, F.; Hasse, E.; Grosse, Ernst"/>
    <s v="Kinder- und Jugendbücher"/>
    <x v="561"/>
    <x v="0"/>
    <s v="PPN745115373"/>
    <s v="PPN454745494"/>
    <s v="http://resolver.staatsbibliothek-berlin.de/SBB0000D59800000000"/>
    <x v="1"/>
    <x v="10"/>
    <s v="WegehauptDigital"/>
    <s v="Leipzig"/>
    <s v="https://content.staatsbibliothek-berlin.de/dc/745115373.ocr.zip"/>
    <x v="1"/>
  </r>
  <r>
    <s v="Every boy's book; a compl. encyclopaedia of sports and amusements, intended to afford recreation and instruction to boys in their leisure hours"/>
    <s v="Harvey, William; Weir, Harrison"/>
    <s v="Kinder- und Jugendbücher; Historische Drucke"/>
    <x v="524"/>
    <x v="0"/>
    <s v="PPN767131002"/>
    <s v="PPN548422591"/>
    <s v="http://resolver.staatsbibliothek-berlin.de/SBB0000F2B900000000"/>
    <x v="3"/>
    <x v="54"/>
    <s v="WegehauptDigital"/>
    <s v="London; New York"/>
    <s v="https://content.staatsbibliothek-berlin.de/dc/767131002.ocr.zip"/>
    <x v="1"/>
  </r>
  <r>
    <s v="Entdeckungsreisen in Stadt und Land; Streifzüge in Mitteldeutschland, mit seinen jungen Freunden unternommen"/>
    <s v="Wagner, Hermann"/>
    <s v="Kinder- und Jugendbücher"/>
    <x v="9"/>
    <x v="0"/>
    <s v="PPN743639324"/>
    <s v="PPN557382793"/>
    <s v="http://resolver.staatsbibliothek-berlin.de/SBB0000D30000000000"/>
    <x v="1"/>
    <x v="95"/>
    <s v="WegehauptDigital"/>
    <s v="Leipzig"/>
    <s v="https://content.staatsbibliothek-berlin.de/dc/743639324.ocr.zip"/>
    <x v="1"/>
  </r>
  <r>
    <s v="The whale and the perils of the whale-fishery"/>
    <m/>
    <s v="Kinder- und Jugendbücher"/>
    <x v="562"/>
    <x v="0"/>
    <s v="PPN76998522X"/>
    <s v="PPN240010175"/>
    <s v="http://resolver.staatsbibliothek-berlin.de/SBB0001027400000000"/>
    <x v="3"/>
    <x v="25"/>
    <s v="WegehauptDigital"/>
    <s v="New Haven"/>
    <s v="empty"/>
    <x v="0"/>
  </r>
  <r>
    <s v="Illustrierte Naturgeschichte für die Jugend"/>
    <s v="Strässle, Franz; Fleischer, H.; Specht, Friedrich"/>
    <s v="Kinder- und Jugendbücher"/>
    <x v="563"/>
    <x v="0"/>
    <s v="PPN744058287"/>
    <s v="PPN363539182"/>
    <s v="http://resolver.staatsbibliothek-berlin.de/SBB0000D52300000000"/>
    <x v="1"/>
    <x v="19"/>
    <s v="WegehauptDigital"/>
    <s v="Stuttgart [u.a.]"/>
    <s v="https://content.staatsbibliothek-berlin.de/dc/744058287.ocr.zip"/>
    <x v="1"/>
  </r>
  <r>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Comenius, Johann Amos; Gailer, Jacob Eberhard"/>
    <s v="Kinder- und Jugendbücher; Historische Drucke"/>
    <x v="59"/>
    <x v="0"/>
    <s v="PPN76791824X"/>
    <s v="PPN531058751"/>
    <s v="http://resolver.staatsbibliothek-berlin.de/SBB0000F4F500000000"/>
    <x v="0"/>
    <x v="133"/>
    <s v="WegehauptDigital"/>
    <s v="Reutlingen"/>
    <s v="empty"/>
    <x v="0"/>
  </r>
  <r>
    <s v="An der Hobel- und Drehbank; mit 121 Abbildungen"/>
    <m/>
    <s v="Kinder- und Jugendbücher; Historische Drucke"/>
    <x v="65"/>
    <x v="0"/>
    <s v="PPN744084903"/>
    <s v="PPN559553641"/>
    <s v="http://resolver.staatsbibliothek-berlin.de/SBB0000D55100000000"/>
    <x v="1"/>
    <x v="19"/>
    <s v="WegehauptDigital"/>
    <s v="Stuttgart [u.a]"/>
    <s v="https://content.staatsbibliothek-berlin.de/dc/744084903.ocr.zip"/>
    <x v="1"/>
  </r>
  <r>
    <s v="Insects and reptiles, with their uses to man"/>
    <m/>
    <s v="Kinder- und Jugendbücher; Historische Drucke"/>
    <x v="564"/>
    <x v="0"/>
    <s v="PPN749890991"/>
    <s v="PPN278916864"/>
    <s v="http://resolver.staatsbibliothek-berlin.de/SBB0000E15D00000000"/>
    <x v="3"/>
    <x v="21"/>
    <s v="WegehauptDigital"/>
    <s v="London"/>
    <s v="empty"/>
    <x v="0"/>
  </r>
  <r>
    <s v="Natural History Of Remarkable Beasts"/>
    <m/>
    <s v="Kinder- und Jugendbücher; Historische Drucke"/>
    <x v="565"/>
    <x v="0"/>
    <s v="PPN749730366"/>
    <s v="PPN279528612"/>
    <s v="http://resolver.staatsbibliothek-berlin.de/SBB0000E07000000000"/>
    <x v="3"/>
    <x v="8"/>
    <s v="WegehauptDigital"/>
    <s v="London"/>
    <s v="empty"/>
    <x v="0"/>
  </r>
  <r>
    <s v="Das geometrische Figurenspiel für Kinder u. Erwachsene"/>
    <s v="Kunze, C. L. A."/>
    <s v="Kinder- und Jugendbücher; Historische Drucke"/>
    <x v="566"/>
    <x v="0"/>
    <s v="PPN767481801"/>
    <s v="PPN562650466"/>
    <s v="http://resolver.staatsbibliothek-berlin.de/SBB0000F3BD00000000"/>
    <x v="1"/>
    <x v="47"/>
    <s v="WegehauptDigital"/>
    <s v="Weimar"/>
    <s v="https://content.staatsbibliothek-berlin.de/dc/767481801.ocr.zip"/>
    <x v="1"/>
  </r>
  <r>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Rebau, Heinrich"/>
    <s v="Kinder- und Jugendbücher; Historische Drucke"/>
    <x v="185"/>
    <x v="0"/>
    <s v="PPN749889063"/>
    <s v="PPN197867219"/>
    <s v="http://resolver.staatsbibliothek-berlin.de/SBB0000E15800000000"/>
    <x v="1"/>
    <x v="21"/>
    <s v="WegehauptDigital"/>
    <s v="Reutlingen"/>
    <s v="empty"/>
    <x v="0"/>
  </r>
  <r>
    <s v="Biblische Naturgeschichte für Schulen und Familien; Mit Abbildungen. Herausgegeben von dem Calwer Verlags-Verein"/>
    <s v="Barth, Christian Gottlob; Hochstetter, Gottlob Ludwig"/>
    <s v="Kinder- und Jugendbücher; Historische Drucke"/>
    <x v="567"/>
    <x v="0"/>
    <s v="PPN751895334"/>
    <s v="PPN253277604"/>
    <s v="http://resolver.staatsbibliothek-berlin.de/SBB0000E64000000000"/>
    <x v="1"/>
    <x v="49"/>
    <s v="WegehauptDigital"/>
    <s v="Calw; Stuttgart"/>
    <s v="empty"/>
    <x v="0"/>
  </r>
  <r>
    <s v="Le Bougainville de la jeunesse ou nouvel abrégé des voyages dans l'Amérique; Contenant la description des moeurs et coutumes des peuples de ce continent ..."/>
    <s v="Riccous, ..."/>
    <s v="Kinder- und Jugendbücher; Historische Drucke"/>
    <x v="568"/>
    <x v="0"/>
    <s v="PPN770964346"/>
    <s v="PPN572280386"/>
    <s v="http://resolver.staatsbibliothek-berlin.de/SBB00010A1400000000"/>
    <x v="1"/>
    <x v="28"/>
    <s v="WegehauptDigital"/>
    <s v="Paris"/>
    <s v="empty"/>
    <x v="0"/>
  </r>
  <r>
    <s v="Himmel und Erde; Einführung in die Himmelskunde ; für die reifere Jugend"/>
    <s v="Rey, Jakob"/>
    <s v="Kinder- und Jugendbücher"/>
    <x v="9"/>
    <x v="0"/>
    <s v="PPN742560392"/>
    <s v="PPN37520668X"/>
    <s v="http://resolver.staatsbibliothek-berlin.de/SBB0000D21500000000"/>
    <x v="1"/>
    <x v="65"/>
    <s v="WegehauptDigital"/>
    <s v="Leipzig"/>
    <s v="https://content.staatsbibliothek-berlin.de/dc/742560392.ocr.zip"/>
    <x v="1"/>
  </r>
  <r>
    <s v="Illustrierte Naturgeschichte des Tierreichs für die Jugend; enthaltend 263 Bilder in feinstem Farbendruck mit erläuterndem Text"/>
    <s v="Leutemann, Heinrich"/>
    <s v="Kinder- und Jugendbücher"/>
    <x v="531"/>
    <x v="0"/>
    <s v="PPN770185266"/>
    <s v="PPN419089764"/>
    <s v="http://resolver.staatsbibliothek-berlin.de/SBB0001036200000000"/>
    <x v="1"/>
    <x v="45"/>
    <s v="WegehauptDigital"/>
    <s v="Fürth"/>
    <s v="https://content.staatsbibliothek-berlin.de/dc/770185266.ocr.zip"/>
    <x v="1"/>
  </r>
  <r>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arth, Ernst; Niederley, W."/>
    <s v="Kinder- und Jugendbücher"/>
    <x v="3"/>
    <x v="0"/>
    <s v="PPN745629482"/>
    <s v="PPN235687154"/>
    <s v="http://resolver.staatsbibliothek-berlin.de/SBB0000D72900000000"/>
    <x v="1"/>
    <x v="145"/>
    <s v="WegehauptDigital"/>
    <s v="Bielefeld [u.a.]"/>
    <s v="https://content.staatsbibliothek-berlin.de/dc/745629482.ocr.zip"/>
    <x v="1"/>
  </r>
  <r>
    <s v="Bilder-Schauplatz merkwürdiger Gegenstände aus dem Gebiete der Natur, der Kunst und des Menschenlebens; zum Vergnügen und zur Belehrung der Jugend mit vielen ausgemalten Kupfertafeln"/>
    <s v="Flittner, Christian Gottfried"/>
    <s v="Kinder- und Jugendbücher"/>
    <x v="569"/>
    <x v="0"/>
    <s v="PPN77044539X"/>
    <s v="PPN331629305"/>
    <s v="http://resolver.staatsbibliothek-berlin.de/SBB0001048600000000"/>
    <x v="1"/>
    <x v="0"/>
    <s v="WegehauptDigital"/>
    <s v="Berlin"/>
    <s v="empty"/>
    <x v="0"/>
  </r>
  <r>
    <s v="Der Pilzsammler"/>
    <s v="Martin, Felix"/>
    <s v="Kinder- und Jugendbücher; Historische Drucke"/>
    <x v="570"/>
    <x v="0"/>
    <s v="PPN743865138"/>
    <s v="PPN319703681"/>
    <s v="http://resolver.staatsbibliothek-berlin.de/SBB0000D36200000000"/>
    <x v="1"/>
    <x v="58"/>
    <s v="WegehauptDigital"/>
    <s v="Stuttgart [u.a.]"/>
    <s v="https://content.staatsbibliothek-berlin.de/dc/743865138.ocr.zip"/>
    <x v="1"/>
  </r>
  <r>
    <s v="Vom Ursprung des Lebens; für Schüler höherer Stufen"/>
    <s v="Teichmann, Ernst"/>
    <s v="Kinder- und Jugendbücher"/>
    <x v="2"/>
    <x v="0"/>
    <s v="PPN743882660"/>
    <s v="PPN57784993X"/>
    <s v="http://resolver.staatsbibliothek-berlin.de/SBB0000D38700000000"/>
    <x v="1"/>
    <x v="20"/>
    <s v="WegehauptDigital"/>
    <s v="Berlin-Wilmersdorf"/>
    <s v="https://content.staatsbibliothek-berlin.de/dc/743882660.ocr.zip"/>
    <x v="1"/>
  </r>
  <r>
    <s v="Spielbuch; 400 Spiele und Belustigungen für Schule und Haus"/>
    <s v="Ambros, Josef"/>
    <s v="Kinder- und Jugendbücher"/>
    <x v="132"/>
    <x v="0"/>
    <s v="PPN745186688"/>
    <s v="PPN54417867X"/>
    <s v="http://resolver.staatsbibliothek-berlin.de/SBB0000D64800000000"/>
    <x v="1"/>
    <x v="55"/>
    <s v="WegehauptDigital"/>
    <s v="Wien"/>
    <s v="https://content.staatsbibliothek-berlin.de/dc/745186688.ocr.zip"/>
    <x v="1"/>
  </r>
  <r>
    <s v="Der kleine Raff, oder Vater Gotthold's Unterhaltungen mit seinen Kindern über die Reiche der Natur; eine Naturgeschichte für die liebe Jugend"/>
    <s v="Beumer, P. J."/>
    <s v="Kinder- und Jugendbücher"/>
    <x v="55"/>
    <x v="0"/>
    <s v="PPN743953649"/>
    <s v="PPN234014717"/>
    <s v="http://resolver.staatsbibliothek-berlin.de/SBB0000D48E00000000"/>
    <x v="1"/>
    <x v="98"/>
    <s v="WegehauptDigital"/>
    <s v="Wesel"/>
    <s v="https://content.staatsbibliothek-berlin.de/dc/743953649.ocr.zip"/>
    <x v="1"/>
  </r>
  <r>
    <s v="Orbis pictus; Ein Lern- und Unterhaltungsbuch für die wißbegierige Jugend mit 30 fein colorirten Tafeln"/>
    <s v="Grünewald, Heinrich"/>
    <s v="Kinder- und Jugendbücher; Historische Drucke"/>
    <x v="571"/>
    <x v="0"/>
    <s v="PPN767869516"/>
    <s v="PPN558896146"/>
    <s v="http://resolver.staatsbibliothek-berlin.de/SBB0000F48900000000"/>
    <x v="1"/>
    <x v="110"/>
    <s v="WegehauptDigital"/>
    <s v="Düsseldorf"/>
    <s v="empty"/>
    <x v="0"/>
  </r>
  <r>
    <s v="Räthselbüchlein"/>
    <s v="Fechner, Gustav Theodor"/>
    <s v="Kinder- und Jugendbücher"/>
    <x v="572"/>
    <x v="0"/>
    <s v="PPN746034024"/>
    <s v="PPN433960523"/>
    <s v="http://resolver.staatsbibliothek-berlin.de/SBB0000D7DC00000000"/>
    <x v="1"/>
    <x v="50"/>
    <s v="WegehauptDigital"/>
    <s v="Leipzig"/>
    <s v="https://content.staatsbibliothek-berlin.de/dc/746034024.ocr.zip"/>
    <x v="1"/>
  </r>
  <r>
    <s v="Der Schmetterlingssammler"/>
    <s v="Bau, Alexander"/>
    <s v="Kinder- und Jugendbücher"/>
    <x v="65"/>
    <x v="0"/>
    <s v="PPN742705633"/>
    <s v="PPN54722804X"/>
    <s v="http://resolver.staatsbibliothek-berlin.de/SBB0000D2A300000000"/>
    <x v="1"/>
    <x v="6"/>
    <s v="WegehauptDigital"/>
    <s v="Berlin [u.a.]; Stuttgart"/>
    <s v="https://content.staatsbibliothek-berlin.de/dc/742705633.ocr.zip"/>
    <x v="1"/>
  </r>
  <r>
    <s v="Immergrün; Sagen und Parabeln, Lehrsprüche und Räthsel"/>
    <s v="Hosemann, Theodor; Sutermeister, Otto"/>
    <s v="Kinder- und Jugendbücher; Historische Drucke"/>
    <x v="573"/>
    <x v="0"/>
    <s v="PPN745600301"/>
    <s v="PPN043662773"/>
    <s v="http://resolver.staatsbibliothek-berlin.de/SBB0000D6FE00000000"/>
    <x v="1"/>
    <x v="17"/>
    <s v="WegehauptDigital"/>
    <s v="Wesel"/>
    <s v="https://content.staatsbibliothek-berlin.de/dc/745600301.ocr.zip"/>
    <x v="1"/>
  </r>
  <r>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m/>
    <s v="Kinder- und Jugendbücher; Historische Drucke"/>
    <x v="8"/>
    <x v="0"/>
    <s v="PPN767040236"/>
    <s v="PPN280067909"/>
    <s v="http://resolver.staatsbibliothek-berlin.de/SBB0000F1B400000000"/>
    <x v="1"/>
    <x v="38"/>
    <s v="WegehauptDigital"/>
    <s v="Weimar"/>
    <s v="empty"/>
    <x v="0"/>
  </r>
  <r>
    <s v="Experimentierbuch für die Jugend"/>
    <s v="Günther, Hanns"/>
    <s v="Kinder- und Jugendbücher"/>
    <x v="112"/>
    <x v="0"/>
    <s v="PPN742069184"/>
    <s v="PPN514774835"/>
    <s v="http://resolver.staatsbibliothek-berlin.de/SBB0000D08200000000"/>
    <x v="1"/>
    <x v="20"/>
    <s v="WegehauptDigital"/>
    <s v="Nürnberg"/>
    <s v="https://content.staatsbibliothek-berlin.de/dc/742069184.ocr.zip"/>
    <x v="1"/>
  </r>
  <r>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Busch, Wilhelm; Oberländer, Adolf; Harburger, E.; Diez, Wilhelm; Haider, Max; Reinhardt, Carl; Michels, Paul"/>
    <s v="Kinder- und Jugendbücher"/>
    <x v="292"/>
    <x v="0"/>
    <s v="PPN74559056X"/>
    <s v="PPN566843129"/>
    <s v="http://resolver.staatsbibliothek-berlin.de/SBB0000D6EA00000000"/>
    <x v="1"/>
    <x v="20"/>
    <s v="WegehauptDigital"/>
    <s v="Leipzig"/>
    <s v="https://content.staatsbibliothek-berlin.de/dc/74559056X.ocr.zip"/>
    <x v="1"/>
  </r>
  <r>
    <s v="Le Buffon pittoresque de la jeunesse ou tableaux instructifs et amusants de l'histoire des animaux"/>
    <s v="Buffon, Georges Louis Leclerc Cte de"/>
    <s v="Kinder- und Jugendbücher"/>
    <x v="574"/>
    <x v="0"/>
    <s v="PPN770087523"/>
    <s v="PPN447667858"/>
    <s v="http://resolver.staatsbibliothek-berlin.de/SBB000102B300000000"/>
    <x v="0"/>
    <x v="93"/>
    <s v="WegehauptDigital"/>
    <s v="Paris"/>
    <s v="https://content.staatsbibliothek-berlin.de/dc/770087523.ocr.zip"/>
    <x v="1"/>
  </r>
  <r>
    <s v="Naturlehre für die Jugend; Zur Beförderung des Beobachtungs- und Forschungsgeistes in den Geschäften des bürgerlichen Lebens ; Mit 10 Kupfertafeln. Zum Gebrauche der deutschen Normal- und Hauptschulen in den k. k. Staaten"/>
    <m/>
    <s v="Kinder- und Jugendbücher; Historische Drucke"/>
    <x v="575"/>
    <x v="0"/>
    <s v="PPN751391921"/>
    <s v="PPN279691815"/>
    <s v="http://resolver.staatsbibliothek-berlin.de/SBB0000E56200000000"/>
    <x v="1"/>
    <x v="74"/>
    <s v="WegehauptDigital"/>
    <s v="Wien"/>
    <s v="empty"/>
    <x v="0"/>
  </r>
  <r>
    <s v="Das Kränzchen in der Küche; ein Kochbuch in Versen"/>
    <s v="Beeg, Marie"/>
    <s v="Kinder- und Jugendbücher; Historische Drucke"/>
    <x v="576"/>
    <x v="0"/>
    <s v="PPN74528129X"/>
    <s v="PPN278396364"/>
    <s v="http://resolver.staatsbibliothek-berlin.de/SBB0000D6A000000000"/>
    <x v="1"/>
    <x v="59"/>
    <s v="WegehauptDigital"/>
    <s v="München"/>
    <s v="https://content.staatsbibliothek-berlin.de/dc/74528129X.ocr.zip"/>
    <x v="1"/>
  </r>
  <r>
    <s v="Sbornik podvižnych igr na otkrytom vozduchě; s priloženiem komnatnych igr"/>
    <s v="Toropov, A."/>
    <s v="Kinder- und Jugendbücher"/>
    <x v="577"/>
    <x v="0"/>
    <s v="PPN745141803"/>
    <s v="PPN28017490X"/>
    <s v="http://resolver.staatsbibliothek-berlin.de/SBB0000D5F100000000"/>
    <x v="2"/>
    <x v="20"/>
    <s v="WegehauptDigital"/>
    <s v="Moskva"/>
    <s v="https://content.staatsbibliothek-berlin.de/dc/745141803.ocr.zip"/>
    <x v="1"/>
  </r>
  <r>
    <s v="Naturgeschichte des Thierreichs zur Belehrung und Unterhaltung für Jung und Alt"/>
    <s v="Schultheis, ...; Wrankmore, W. C.; Reichenbach, Anton B."/>
    <s v="Kinder- und Jugendbücher; Historische Drucke"/>
    <x v="96"/>
    <x v="0"/>
    <s v="PPN756599466"/>
    <s v="PPN571776035"/>
    <s v="http://resolver.staatsbibliothek-berlin.de/SBB0000EB3B00000000"/>
    <x v="1"/>
    <x v="126"/>
    <s v="WegehauptDigital"/>
    <s v="Leipzig"/>
    <s v="empty"/>
    <x v="0"/>
  </r>
  <r>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m/>
    <s v="Kinder- und Jugendbücher; Historische Drucke"/>
    <x v="50"/>
    <x v="0"/>
    <s v="PPN746350937"/>
    <s v="PPN568842316"/>
    <s v="http://resolver.staatsbibliothek-berlin.de/SBB0000D8DC00000000"/>
    <x v="1"/>
    <x v="61"/>
    <s v="WegehauptDigital"/>
    <s v="Schwäb. Hall"/>
    <s v="https://content.staatsbibliothek-berlin.de/dc/746350937.ocr.zip"/>
    <x v="1"/>
  </r>
  <r>
    <s v="Welcher Taf. 51 - 100 od. Heft CCXI - CCXX des Bilderb. begreift"/>
    <s v="Bertuch, Carl; Bertuch, Friedrich Justin; Funke, Carl Philipp"/>
    <s v="Kinder- und Jugendbücher; Historische Drucke"/>
    <x v="344"/>
    <x v="1"/>
    <s v="PPN766177734"/>
    <s v="PPN213344866"/>
    <s v="http://resolver.staatsbibliothek-berlin.de/SBB0000EE2300140000"/>
    <x v="1"/>
    <x v="42"/>
    <s v="WegehauptDigital"/>
    <s v="Weimar"/>
    <s v="empty"/>
    <x v="0"/>
  </r>
  <r>
    <s v="Welcher Tf. 1 - 50 oder Heft XLI - L des Bilderbuchs begreift"/>
    <s v="Bertuch, Carl; Bertuch, Friedrich Justin; Funke, Carl Philipp"/>
    <s v="Kinder- und Jugendbücher; Historische Drucke"/>
    <x v="344"/>
    <x v="1"/>
    <s v="PPN766230082"/>
    <s v="PPN61831914X"/>
    <s v="http://resolver.staatsbibliothek-berlin.de/SBB0000EE2300170000"/>
    <x v="1"/>
    <x v="72"/>
    <s v="WegehauptDigital"/>
    <s v="Weimar"/>
    <s v="empty"/>
    <x v="0"/>
  </r>
  <r>
    <s v="Die Kinderstube am Weihnachts-Abend"/>
    <s v="Hofmann, Karl Friedrich"/>
    <s v="Kinder- und Jugendbücher; Historische Drucke"/>
    <x v="578"/>
    <x v="1"/>
    <s v="PPN770845363"/>
    <s v="PPN559666055"/>
    <s v="http://resolver.staatsbibliothek-berlin.de/SBB000106F500020000"/>
    <x v="1"/>
    <x v="43"/>
    <s v="WegehauptDigital"/>
    <s v="Leipzig"/>
    <s v="empty"/>
    <x v="0"/>
  </r>
  <r>
    <s v="Régne minéral"/>
    <m/>
    <s v="Kinder- und Jugendbücher"/>
    <x v="579"/>
    <x v="1"/>
    <s v="PPN770151620"/>
    <s v="PPN33906031X"/>
    <s v="http://resolver.staatsbibliothek-berlin.de/SBB0001032F00000000"/>
    <x v="0"/>
    <x v="28"/>
    <s v="WegehauptDigital"/>
    <s v="[Paris"/>
    <s v="empty"/>
    <x v="0"/>
  </r>
  <r>
    <s v="Beschäftigungen für die Jugend"/>
    <s v="Klumpp, F. W."/>
    <s v="Kinder- und Jugendbücher; Historische Drucke"/>
    <x v="28"/>
    <x v="1"/>
    <s v="PPN770511236"/>
    <s v="PPN549083103"/>
    <s v="http://resolver.staatsbibliothek-berlin.de/SBB0000EF6000020000"/>
    <x v="1"/>
    <x v="80"/>
    <s v="WegehauptDigital"/>
    <s v="Stuttgart"/>
    <s v="https://content.staatsbibliothek-berlin.de/dc/770511236.ocr.zip"/>
    <x v="1"/>
  </r>
  <r>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Montalegre, Johann Daniel; Pescheck, Christian"/>
    <s v="Kinder- und Jugendbücher; Historische Drucke"/>
    <x v="580"/>
    <x v="1"/>
    <s v="PPN747422672"/>
    <s v="PPN134319613"/>
    <s v="http://resolver.staatsbibliothek-berlin.de/SBB0000DD5C00010000"/>
    <x v="1"/>
    <x v="174"/>
    <s v="WegehauptDigital"/>
    <s v="Zittau"/>
    <s v="empty"/>
    <x v="0"/>
  </r>
  <r>
    <s v="Kleines Real-Schullexikon"/>
    <s v="Funke, Carl Philipp"/>
    <s v="Kinder- und Jugendbücher; Historische Drucke"/>
    <x v="99"/>
    <x v="1"/>
    <s v="PPN768211999"/>
    <s v="PPN320383792"/>
    <s v="http://resolver.staatsbibliothek-berlin.de/SBB0000F5AA00010000"/>
    <x v="1"/>
    <x v="78"/>
    <s v="WegehauptDigital"/>
    <s v="Hamburg"/>
    <s v="empty"/>
    <x v="0"/>
  </r>
  <r>
    <s v="Beschäftigungen für die Jugend aller Stände"/>
    <s v="Schubert, Gotthilf Heinrich; Güll, ...; Döbereiner, ..."/>
    <s v="Kinder- und Jugendbücher; Historische Drucke"/>
    <x v="61"/>
    <x v="1"/>
    <s v="PPN767822617"/>
    <s v="PPN549090320"/>
    <s v="http://resolver.staatsbibliothek-berlin.de/SBB0000F40000050000"/>
    <x v="1"/>
    <x v="25"/>
    <s v="WegehauptDigital"/>
    <s v="Stuttgart"/>
    <s v="empty"/>
    <x v="0"/>
  </r>
  <r>
    <s v="Vollständiges teutsches und lateinisches Nominal-Register über Bertuch's Bilderbuch für Kinder, Heft CI - CC. oder Band VI - X. so wie über den dazu gehörigen Commentar von Funke, von Band XI - XX.; Als Anhang zum 20. Band des Commentars"/>
    <s v="Bertuch, Carl; Funke, Carl Philipp"/>
    <s v="Kinder- und Jugendbücher; Historische Drucke"/>
    <x v="581"/>
    <x v="1"/>
    <s v="PPN768997828"/>
    <s v="PPN23139120X"/>
    <s v="http://resolver.staatsbibliothek-berlin.de/SBB0000EE2300190000"/>
    <x v="1"/>
    <x v="76"/>
    <s v="WegehauptDigital"/>
    <s v="Weimar"/>
    <s v="empty"/>
    <x v="0"/>
  </r>
  <r>
    <s v="Tiere der Urwelt"/>
    <s v="John, F."/>
    <s v="Kinder- und Jugendbücher"/>
    <x v="540"/>
    <x v="1"/>
    <s v="PPN743973380"/>
    <s v="PPN743972783"/>
    <s v="http://resolver.staatsbibliothek-berlin.de/SBB0000D4C700010000"/>
    <x v="1"/>
    <x v="90"/>
    <s v="WegehauptDigital"/>
    <s v="Hamburg-Wandsbek"/>
    <s v="https://content.staatsbibliothek-berlin.de/dc/743973380.ocr.zip"/>
    <x v="1"/>
  </r>
  <r>
    <s v="Der kleine Nußknacker"/>
    <s v="Lausch, Ernst; Gehrts, Carl"/>
    <s v="Kinder- und Jugendbücher; Historische Drucke"/>
    <x v="385"/>
    <x v="1"/>
    <s v="PPN745457827"/>
    <s v="PPN561945993"/>
    <s v="http://resolver.staatsbibliothek-berlin.de/SBB0000D6CE00010000"/>
    <x v="1"/>
    <x v="168"/>
    <s v="WegehauptDigital"/>
    <s v="Bremen"/>
    <s v="https://content.staatsbibliothek-berlin.de/dc/745457827.ocr.zip"/>
    <x v="1"/>
  </r>
  <r>
    <s v="Kleines Real-Schullexikon"/>
    <s v="Funke, Carl Philipp"/>
    <s v="Kinder- und Jugendbücher; Historische Drucke"/>
    <x v="99"/>
    <x v="1"/>
    <s v="PPN768213169"/>
    <s v="PPN32038389X"/>
    <s v="http://resolver.staatsbibliothek-berlin.de/SBB0000F5AA00020000"/>
    <x v="1"/>
    <x v="78"/>
    <s v="WegehauptDigital"/>
    <s v="Hamburg"/>
    <s v="empty"/>
    <x v="0"/>
  </r>
  <r>
    <s v="Naturgeschichte, Aanthropologie, Naturlehre, Technologie, Rechnenkunst, deutsche Sprachlehre, Abriß der deutschen Literaturgeschichte; mit 1 illum. Kupfertaf."/>
    <s v="Schatter, Julius"/>
    <s v="Kinder- und Jugendbücher; Historische Drucke"/>
    <x v="582"/>
    <x v="1"/>
    <s v="PPN757644252"/>
    <s v="PPN573585636"/>
    <s v="http://resolver.staatsbibliothek-berlin.de/SBB0000EDC500020000"/>
    <x v="1"/>
    <x v="80"/>
    <s v="WegehauptDigital"/>
    <s v="Pest"/>
    <s v="https://content.staatsbibliothek-berlin.de/dc/757644252.ocr.zip"/>
    <x v="1"/>
  </r>
  <r>
    <s v="Welcher Taf. 1 - 50 oder Heft CXXI - CXXX des Bilderbuchs begreift"/>
    <s v="Bertuch, Carl; Bertuch, Friedrich Justin; Funke, Carl Philipp"/>
    <s v="Kinder- und Jugendbücher; Historische Drucke"/>
    <x v="344"/>
    <x v="1"/>
    <s v="PPN766172376"/>
    <s v="PPN143025880"/>
    <s v="http://resolver.staatsbibliothek-berlin.de/SBB0000EE23000C0000"/>
    <x v="1"/>
    <x v="29"/>
    <s v="WegehauptDigital"/>
    <s v="Weimar"/>
    <s v="empty"/>
    <x v="0"/>
  </r>
  <r>
    <s v="Welcher T. 1 - 50 od. H. CLXXXI - CXC d. Bilderbuchs begreift"/>
    <s v="Bertuch, Carl; Bertuch, Friedrich Justin; Funke, Carl Philipp"/>
    <s v="Kinder- und Jugendbücher; Historische Drucke"/>
    <x v="344"/>
    <x v="1"/>
    <s v="PPN766175650"/>
    <s v="PPN143025945"/>
    <s v="http://resolver.staatsbibliothek-berlin.de/SBB0000EE2300120000"/>
    <x v="1"/>
    <x v="62"/>
    <s v="WegehauptDigital"/>
    <s v="Weimar"/>
    <s v="empty"/>
    <x v="0"/>
  </r>
  <r>
    <s v="P. Cunningham's Reise nach Neu-Süd-Wallis"/>
    <s v="Dietzsch, Karl Friedrich; Cunningham, Peter Miller"/>
    <s v="Kinder- und Jugendbücher"/>
    <x v="583"/>
    <x v="1"/>
    <s v="PPN771018428"/>
    <s v="PPN451036905"/>
    <s v="http://resolver.staatsbibliothek-berlin.de/SBB00010A6700020000"/>
    <x v="1"/>
    <x v="22"/>
    <s v="WegehauptDigital"/>
    <s v="Leipzig"/>
    <s v="empty"/>
    <x v="0"/>
  </r>
  <r>
    <s v="Welcher Taf. 51 - 100, od. Heft CXXXI - CXL des Bilderbuchs begreift"/>
    <s v="Bertuch, Carl; Bertuch, Friedrich Justin; Funke, Carl Philipp"/>
    <s v="Kinder- und Jugendbücher; Historische Drucke"/>
    <x v="344"/>
    <x v="1"/>
    <s v="PPN766173054"/>
    <s v="PPN143025899"/>
    <s v="http://resolver.staatsbibliothek-berlin.de/SBB0000EE23000D0000"/>
    <x v="1"/>
    <x v="102"/>
    <s v="WegehauptDigital"/>
    <s v="Weimar"/>
    <s v="empty"/>
    <x v="0"/>
  </r>
  <r>
    <s v="Welcher einige der vortreflichsten Künste, die Handlung, das Reisen, und die Einrichtung eines Landes betrachtet"/>
    <s v="Pluche, Noël Antoine"/>
    <s v="Kinder- und Jugendbücher; Historische Drucke"/>
    <x v="257"/>
    <x v="1"/>
    <s v="PPN756794854"/>
    <s v="PPN756788846"/>
    <s v="http://resolver.staatsbibliothek-berlin.de/SBB0002153400020000"/>
    <x v="1"/>
    <x v="160"/>
    <s v="WegehauptDigital"/>
    <s v="Wien; Nürnberg"/>
    <s v="empty"/>
    <x v="0"/>
  </r>
  <r>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Schneider, Emanuel; Gründler, ...; Choffin, David Etienne"/>
    <s v="Kinder- und Jugendbücher; Historische Drucke"/>
    <x v="584"/>
    <x v="1"/>
    <s v="PPN767825837"/>
    <s v="PPN322387787"/>
    <s v="http://resolver.staatsbibliothek-berlin.de/SBB0000F40900030000"/>
    <x v="0"/>
    <x v="175"/>
    <s v="WegehauptDigital"/>
    <s v="Halle"/>
    <s v="empty"/>
    <x v="0"/>
  </r>
  <r>
    <s v="De la conservation des enfans ou les moyens de les fortifier, de les préserver &amp; guérir des maladies, depuis l'instant de leur existence, jusqu' à l'âge de puberté"/>
    <s v="Gravelot, H.; Launay, Nicolas; Raulin, Joseph"/>
    <s v="Kinder- und Jugendbücher; Historische Drucke"/>
    <x v="585"/>
    <x v="1"/>
    <s v="PPN756728703"/>
    <s v="PPN571801021"/>
    <s v="http://resolver.staatsbibliothek-berlin.de/SBB0000EC0A00010000"/>
    <x v="0"/>
    <x v="176"/>
    <s v="WegehauptDigital"/>
    <s v="Paris"/>
    <s v="empty"/>
    <x v="0"/>
  </r>
  <r>
    <s v="Kolumbus-Eier"/>
    <m/>
    <s v="Kinder- und Jugendbücher"/>
    <x v="460"/>
    <x v="1"/>
    <s v="PPN74122867X"/>
    <s v="PPN561093652"/>
    <s v="http://resolver.staatsbibliothek-berlin.de/SBB0000CF5900010000"/>
    <x v="1"/>
    <x v="90"/>
    <s v="WegehauptDigital"/>
    <s v="Berlin [u.a.]; Stuttgart"/>
    <s v="https://content.staatsbibliothek-berlin.de/dc/74122867X.ocr.zip"/>
    <x v="1"/>
  </r>
  <r>
    <s v="Reise durch England und Frankreich"/>
    <s v="Campe, Joachim Heinrich"/>
    <s v="Kinder- und Jugendbücher"/>
    <x v="195"/>
    <x v="1"/>
    <s v="PPN770884911"/>
    <s v="PPN253732670"/>
    <s v="http://resolver.staatsbibliothek-berlin.de/SBB0001073E00020000"/>
    <x v="1"/>
    <x v="18"/>
    <s v="WegehauptDigital"/>
    <s v="Braunschweig"/>
    <s v="empty"/>
    <x v="0"/>
  </r>
  <r>
    <s v="Cosmographie et quadrupèdes"/>
    <s v="Blanchard, Pierre; Buffon, Georges Louis"/>
    <s v="Kinder- und Jugendbücher; Historische Drucke"/>
    <x v="534"/>
    <x v="1"/>
    <s v="PPN76855103X"/>
    <s v="PPN550409351"/>
    <s v="http://resolver.staatsbibliothek-berlin.de/SBB0000F6C000010000"/>
    <x v="0"/>
    <x v="12"/>
    <s v="WegehauptDigital"/>
    <s v="Paris"/>
    <s v="empty"/>
    <x v="0"/>
  </r>
  <r>
    <s v="Régne végétal; les fruits"/>
    <m/>
    <s v="Kinder- und Jugendbücher"/>
    <x v="579"/>
    <x v="1"/>
    <s v="PPN770152775"/>
    <s v="PPN339061189"/>
    <s v="http://resolver.staatsbibliothek-berlin.de/SBB0001032C00030000"/>
    <x v="0"/>
    <x v="28"/>
    <s v="WegehauptDigital"/>
    <s v="[Paris"/>
    <s v="empty"/>
    <x v="0"/>
  </r>
  <r>
    <s v="Geographie, Weltgeschichte, Mythologie; mit 2 illum. Kt."/>
    <s v="Schatter, Julius"/>
    <s v="Kinder- und Jugendbücher; Historische Drucke"/>
    <x v="582"/>
    <x v="1"/>
    <s v="PPN757644015"/>
    <s v="PPN573585571"/>
    <s v="http://resolver.staatsbibliothek-berlin.de/SBB0000EDC500010000"/>
    <x v="1"/>
    <x v="80"/>
    <s v="WegehauptDigital"/>
    <s v="Pesth"/>
    <s v="https://content.staatsbibliothek-berlin.de/dc/757644015.ocr.zip"/>
    <x v="1"/>
  </r>
  <r>
    <s v="Säugethiere und Vögel"/>
    <s v="Edler, ...; Berger, Ferdinand; Study, ...; Wilmsen, Friedrich Philipp"/>
    <s v="Kinder- und Jugendbücher; Historische Drucke"/>
    <x v="288"/>
    <x v="1"/>
    <s v="PPN751412678"/>
    <s v="PPN236370065"/>
    <s v="http://resolver.staatsbibliothek-berlin.de/SBB0000E57600010000"/>
    <x v="1"/>
    <x v="62"/>
    <s v="WegehauptDigital"/>
    <s v="Berlin"/>
    <s v="empty"/>
    <x v="0"/>
  </r>
  <r>
    <s v="Cabinet du jeune naturaliste ou tableaux intéressants de l'histoire des animaux"/>
    <s v="Smith, Thomas; Maradan, F.; Alyon, ..."/>
    <s v="Kinder- und Jugendbücher; Historische Drucke"/>
    <x v="533"/>
    <x v="1"/>
    <s v="PPN751181080"/>
    <s v="PPN544164814"/>
    <s v="http://resolver.staatsbibliothek-berlin.de/SBB0000E4E200050000"/>
    <x v="0"/>
    <x v="29"/>
    <s v="WegehauptDigital"/>
    <s v="Paris"/>
    <s v="empty"/>
    <x v="0"/>
  </r>
  <r>
    <s v="Das deutsche Räthselbuch"/>
    <s v="Simrock, Karl"/>
    <s v="Kinder- und Jugendbücher; Historische Drucke"/>
    <x v="586"/>
    <x v="1"/>
    <s v="PPN76748018X"/>
    <s v="PPN193333724"/>
    <s v="http://resolver.staatsbibliothek-berlin.de/SBB0000F3B800030000"/>
    <x v="1"/>
    <x v="97"/>
    <s v="WegehauptDigital"/>
    <s v="Frankfurt a. M."/>
    <s v="https://content.staatsbibliothek-berlin.de/dc/76748018X.ocr.zip"/>
    <x v="1"/>
  </r>
  <r>
    <s v="Beschäftigungen für die Jugend aller Stände"/>
    <s v="Schubert, Gotthilf Heinrich; Heinrich, Ignaz; Wessenburg, ..."/>
    <s v="Kinder- und Jugendbücher; Historische Drucke"/>
    <x v="61"/>
    <x v="1"/>
    <s v="PPN76781813X"/>
    <s v="PPN549088482"/>
    <s v="http://resolver.staatsbibliothek-berlin.de/SBB0000F40000010000"/>
    <x v="1"/>
    <x v="73"/>
    <s v="WegehauptDigital"/>
    <s v="Stuttgart"/>
    <s v="empty"/>
    <x v="0"/>
  </r>
  <r>
    <s v="Das deutsche Räthselbuch"/>
    <s v="Simrock, Karl"/>
    <s v="Kinder- und Jugendbücher; Historische Drucke"/>
    <x v="586"/>
    <x v="1"/>
    <s v="PPN767479823"/>
    <s v="PPN193333554"/>
    <s v="http://resolver.staatsbibliothek-berlin.de/SBB0000F3B800020000"/>
    <x v="1"/>
    <x v="61"/>
    <s v="WegehauptDigital"/>
    <s v="Frankfurt a. M."/>
    <s v="https://content.staatsbibliothek-berlin.de/dc/767479823.ocr.zip"/>
    <x v="1"/>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x v="584"/>
    <x v="1"/>
    <s v="PPN767825152"/>
    <s v="PPN157140970"/>
    <s v="http://resolver.staatsbibliothek-berlin.de/SBB0000F40900010000"/>
    <x v="0"/>
    <x v="117"/>
    <s v="WegehauptDigital"/>
    <s v="Halle"/>
    <s v="empty"/>
    <x v="0"/>
  </r>
  <r>
    <s v="Vollständiges teutsches und lateinisches Nominal-Register über Bertuchs Bilderbuch für Kinder Heft I - C. oder Band I - V. so wie über den dazu gehörigen Commentar von Funke von Band I - X; Als Anhang zum 10. Band des Commentars"/>
    <s v="Bertuch, Carl; Bertuch, Friedrich Justin; Funke, Carl Philipp"/>
    <s v="Kinder- und Jugendbücher; Historische Drucke"/>
    <x v="390"/>
    <x v="1"/>
    <s v="PPN768997224"/>
    <s v="PPN213342030"/>
    <s v="http://resolver.staatsbibliothek-berlin.de/SBB0000EE2300180000"/>
    <x v="1"/>
    <x v="29"/>
    <s v="WegehauptDigital"/>
    <s v="Weimar"/>
    <s v="empty"/>
    <x v="0"/>
  </r>
  <r>
    <s v="Die kleinen Freunde der Pflanzenkunde"/>
    <s v="Hoepfner, Adolf Friedrich"/>
    <s v="Kinder- und Jugendbücher; Historische Drucke"/>
    <x v="230"/>
    <x v="1"/>
    <s v="PPN756358094"/>
    <s v="PPN142978671"/>
    <s v="http://resolver.staatsbibliothek-berlin.de/SBB0000EA6100010000"/>
    <x v="1"/>
    <x v="27"/>
    <s v="WegehauptDigital"/>
    <s v="Eisenach"/>
    <s v="empty"/>
    <x v="0"/>
  </r>
  <r>
    <s v="Unterhaltungen aus der Naturgeschichte der Vögel"/>
    <s v="Richter, Friedrich"/>
    <s v="Kinder- und Jugendbücher; Historische Drucke"/>
    <x v="587"/>
    <x v="1"/>
    <s v="PPN76628042X"/>
    <s v="PPN76627523X"/>
    <s v="http://resolver.staatsbibliothek-berlin.de/SBB0000EE8700010000"/>
    <x v="1"/>
    <x v="48"/>
    <s v="WegehauptDigital"/>
    <s v="Magdeburg"/>
    <s v="empty"/>
    <x v="0"/>
  </r>
  <r>
    <s v="Orbis pictus"/>
    <s v="Kauffmann, E. F."/>
    <s v="Kinder- und Jugendbücher"/>
    <x v="12"/>
    <x v="1"/>
    <s v="PPN77009337X"/>
    <s v="PPN430262833"/>
    <s v="http://resolver.staatsbibliothek-berlin.de/SBB000102BF00010000"/>
    <x v="1"/>
    <x v="110"/>
    <s v="WegehauptDigital"/>
    <m/>
    <s v="empty"/>
    <x v="0"/>
  </r>
  <r>
    <s v="Beschäftigungen für die Jugend aller Stände"/>
    <s v="Schubert, Gotthilf H.; Barth, M.; Eisenbach, M."/>
    <s v="Kinder- und Jugendbücher; Historische Drucke"/>
    <x v="61"/>
    <x v="1"/>
    <s v="PPN767821319"/>
    <s v="PPN309859190"/>
    <s v="http://resolver.staatsbibliothek-berlin.de/SBB0000F40000020000"/>
    <x v="1"/>
    <x v="31"/>
    <s v="WegehauptDigital"/>
    <s v="Stuttgart"/>
    <s v="empty"/>
    <x v="0"/>
  </r>
  <r>
    <s v="Der kleine Nußknacker"/>
    <s v="Lausch, Ernst; Gehrts, C."/>
    <s v="Kinder- und Jugendbücher"/>
    <x v="385"/>
    <x v="1"/>
    <s v="PPN745819265"/>
    <s v="PPN561965404"/>
    <s v="http://resolver.staatsbibliothek-berlin.de/SBB0000D6CE00030000"/>
    <x v="1"/>
    <x v="45"/>
    <s v="WegehauptDigital"/>
    <s v="Bremen"/>
    <s v="https://content.staatsbibliothek-berlin.de/dc/745819265.ocr.zip"/>
    <x v="1"/>
  </r>
  <r>
    <s v="Régne végétal; les fleurs"/>
    <m/>
    <s v="Kinder- und Jugendbücher"/>
    <x v="579"/>
    <x v="1"/>
    <s v="PPN770153879"/>
    <s v="PPN33906093X"/>
    <s v="http://resolver.staatsbibliothek-berlin.de/SBB0001032C00040000"/>
    <x v="0"/>
    <x v="28"/>
    <s v="WegehauptDigital"/>
    <s v="[Paris"/>
    <s v="empty"/>
    <x v="0"/>
  </r>
  <r>
    <s v="Enthaltend, was ausser und in der Erde befindlich. Aus dem Französischen übersezt. Mit Kupffern"/>
    <s v="Pluche, Noël Antoine"/>
    <s v="Kinder- und Jugendbücher; Historische Drucke"/>
    <x v="257"/>
    <x v="1"/>
    <s v="PPN756683238"/>
    <s v="PPN194279111"/>
    <s v="http://resolver.staatsbibliothek-berlin.de/SBB0000EBBA00030000"/>
    <x v="1"/>
    <x v="177"/>
    <s v="WegehauptDigital"/>
    <s v="Nürnberg; Wien"/>
    <s v="empty"/>
    <x v="0"/>
  </r>
  <r>
    <s v="Kleine Völkergallerie für Kinder in unterhaltenden Erzählungen von den Sitten, Meinungen, Gebräuchen und Kleidungen fremder Nationen"/>
    <m/>
    <s v="Kinder- und Jugendbücher"/>
    <x v="588"/>
    <x v="1"/>
    <s v="PPN781538521"/>
    <s v="PPN578706806"/>
    <s v="http://resolver.staatsbibliothek-berlin.de/SBB000155E000010000"/>
    <x v="1"/>
    <x v="29"/>
    <s v="WegehauptDigital"/>
    <s v="Nürnberg"/>
    <s v="empty"/>
    <x v="0"/>
  </r>
  <r>
    <s v="Welcher Tafel 1 - 50 od. Heft CLXI - CLXX des Bilderbuchs begreift"/>
    <s v="Bertuch, Carl; Bertuch, Friedrich Justin; Funke, Carl Philipp"/>
    <s v="Kinder- und Jugendbücher; Historische Drucke"/>
    <x v="344"/>
    <x v="1"/>
    <s v="PPN76617428X"/>
    <s v="PPN143025929"/>
    <s v="http://resolver.staatsbibliothek-berlin.de/SBB0000EE2300100000"/>
    <x v="1"/>
    <x v="0"/>
    <s v="WegehauptDigital"/>
    <s v="Weimar"/>
    <s v="empty"/>
    <x v="0"/>
  </r>
  <r>
    <s v="Kolumbus-Eier"/>
    <m/>
    <s v="Kinder- und Jugendbücher"/>
    <x v="460"/>
    <x v="1"/>
    <s v="PPN741230674"/>
    <s v="PPN560825307"/>
    <s v="http://resolver.staatsbibliothek-berlin.de/SBB0000CF5900020000"/>
    <x v="1"/>
    <x v="100"/>
    <s v="WegehauptDigital"/>
    <s v="Stuttgart; Berlin [u.a.]"/>
    <s v="https://content.staatsbibliothek-berlin.de/dc/741230674.ocr.zip"/>
    <x v="1"/>
  </r>
  <r>
    <s v="Contes et autres morceaux pour instruire et amuser la jeunesse"/>
    <s v="Jauffret, Louis François"/>
    <s v="Kinder- und Jugendbücher; Historische Drucke"/>
    <x v="530"/>
    <x v="1"/>
    <s v="PPN766443612"/>
    <s v="PPN235618810"/>
    <s v="http://resolver.staatsbibliothek-berlin.de/SBB0000EF7700010000"/>
    <x v="0"/>
    <x v="84"/>
    <s v="WegehauptDigital"/>
    <s v="Berlin"/>
    <s v="empty"/>
    <x v="0"/>
  </r>
  <r>
    <s v="Schilderungen aus Natur, Welt und Menschenleben"/>
    <m/>
    <s v="Kinder- und Jugendbücher; Historische Drucke"/>
    <x v="48"/>
    <x v="1"/>
    <s v="PPN768539226"/>
    <s v="PPN300622503"/>
    <s v="http://resolver.staatsbibliothek-berlin.de/SBB0000F6AB00010000"/>
    <x v="1"/>
    <x v="23"/>
    <s v="WegehauptDigital"/>
    <s v="Nürnberg"/>
    <s v="empty"/>
    <x v="0"/>
  </r>
  <r>
    <s v="Oiseaux et poissons"/>
    <s v="Blanchard, Pierre; Buffon, Georges Louis"/>
    <s v="Kinder- und Jugendbücher; Historische Drucke"/>
    <x v="534"/>
    <x v="1"/>
    <s v="PPN768552311"/>
    <s v="PPN550409564"/>
    <s v="http://resolver.staatsbibliothek-berlin.de/SBB0000F6C000020000"/>
    <x v="0"/>
    <x v="12"/>
    <s v="WegehauptDigital"/>
    <s v="Paris"/>
    <s v="empty"/>
    <x v="0"/>
  </r>
  <r>
    <s v="Worinn Der Himmel, und die aus der Einrichtung des Weltgebäudes dem Menschen zufliesende Glückseeligkeit betrachtet, ingleichen eine Erzählung der wichtigsten Erfahrungen und Versuche, worauf die Erkenntniß der Natur sich gründet, gegeben wird"/>
    <s v="Pluche, Noël Antoine"/>
    <s v="Kinder- und Jugendbücher; Historische Drucke"/>
    <x v="257"/>
    <x v="1"/>
    <s v="PPN756787289"/>
    <s v="PPN194279197"/>
    <s v="http://resolver.staatsbibliothek-berlin.de/SBB0000EBBA00050000"/>
    <x v="1"/>
    <x v="117"/>
    <s v="WegehauptDigital"/>
    <s v="Wien [u.a.]"/>
    <s v="empty"/>
    <x v="0"/>
  </r>
  <r>
    <s v="Welcher Taf. 1 - 50 od. Heft CCXXI - CCXXX. des Bilderb. begreift"/>
    <s v="Bertuch, Carl; Bertuch, Friedrich Justin; Funke, Carl Philipp"/>
    <s v="Kinder- und Jugendbücher; Historische Drucke"/>
    <x v="344"/>
    <x v="1"/>
    <s v="PPN766178234"/>
    <s v="PPN231389183"/>
    <s v="http://resolver.staatsbibliothek-berlin.de/SBB0000EE2300150000"/>
    <x v="1"/>
    <x v="28"/>
    <s v="WegehauptDigital"/>
    <s v="Weimar"/>
    <s v="empty"/>
    <x v="0"/>
  </r>
  <r>
    <s v="Régne animal; les oiseaux"/>
    <m/>
    <s v="Kinder- und Jugendbücher"/>
    <x v="589"/>
    <x v="1"/>
    <s v="PPN770151019"/>
    <s v="PPN339061596"/>
    <s v="http://resolver.staatsbibliothek-berlin.de/SBB0001032C00010000"/>
    <x v="0"/>
    <x v="28"/>
    <s v="WegehauptDigital"/>
    <s v="Paris"/>
    <s v="empty"/>
    <x v="0"/>
  </r>
  <r>
    <s v="Reise durch England und Frankreich"/>
    <s v="Campe, Joachim Heinrich"/>
    <s v="Kinder- und Jugendbücher"/>
    <x v="195"/>
    <x v="1"/>
    <s v="PPN770884296"/>
    <s v="PPN253732662"/>
    <s v="http://resolver.staatsbibliothek-berlin.de/SBB0001073E00010000"/>
    <x v="1"/>
    <x v="18"/>
    <s v="WegehauptDigital"/>
    <s v="Braunschweig"/>
    <s v="empty"/>
    <x v="0"/>
  </r>
  <r>
    <s v="Januar bis Juni"/>
    <s v="Kübler, Karl; Zeller, G. H."/>
    <s v="Kinder- und Jugendbücher"/>
    <x v="94"/>
    <x v="1"/>
    <s v="PPN770597203"/>
    <s v="PPN54030347X"/>
    <s v="http://resolver.staatsbibliothek-berlin.de/SBB000105A600000000"/>
    <x v="1"/>
    <x v="5"/>
    <s v="WegehauptDigital"/>
    <s v="Stuttgart"/>
    <s v="https://content.staatsbibliothek-berlin.de/dc/770597203.ocr.zip"/>
    <x v="1"/>
  </r>
  <r>
    <s v="Juli bis Dezember"/>
    <s v="Kübler, Karl; Zeller, G. H."/>
    <s v="Kinder- und Jugendbücher"/>
    <x v="94"/>
    <x v="1"/>
    <s v="PPN77059865X"/>
    <s v="PPN540303607"/>
    <s v="http://resolver.staatsbibliothek-berlin.de/SBB000105A500010000"/>
    <x v="1"/>
    <x v="5"/>
    <s v="WegehauptDigital"/>
    <s v="Stuttgart"/>
    <s v="https://content.staatsbibliothek-berlin.de/dc/77059865X.ocr.zip"/>
    <x v="1"/>
  </r>
  <r>
    <s v="Kinder-Conversations-Lexikon"/>
    <s v="Weiss, Wilhelm"/>
    <s v="Kinder- und Jugendbücher"/>
    <x v="590"/>
    <x v="1"/>
    <s v="PPN770467083"/>
    <s v="PPN322203201"/>
    <s v="http://resolver.staatsbibliothek-berlin.de/SBB000104A900010000"/>
    <x v="1"/>
    <x v="93"/>
    <s v="WegehauptDigital"/>
    <s v="Dillingen"/>
    <s v="https://content.staatsbibliothek-berlin.de/dc/770467083.ocr.zip"/>
    <x v="1"/>
  </r>
  <r>
    <s v="Gesandtschaftsreise nach China"/>
    <s v="Hirschmann, ...; Macartney, ..."/>
    <s v="Kinder- und Jugendbücher"/>
    <x v="5"/>
    <x v="1"/>
    <s v="PPN781361575"/>
    <s v="PPN566313774"/>
    <s v="http://resolver.staatsbibliothek-berlin.de/SBB000155A300020000"/>
    <x v="1"/>
    <x v="64"/>
    <s v="WegehauptDigital"/>
    <s v="Berlin"/>
    <s v="empty"/>
    <x v="0"/>
  </r>
  <r>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Pescheck, Christian"/>
    <s v="Kinder- und Jugendbücher; Historische Drucke"/>
    <x v="580"/>
    <x v="1"/>
    <s v="PPN747425876"/>
    <s v="PPN134319648"/>
    <s v="http://resolver.staatsbibliothek-berlin.de/SBB0000DD6100010000"/>
    <x v="1"/>
    <x v="109"/>
    <s v="WegehauptDigital"/>
    <s v="Leipzig; Zittau"/>
    <s v="empty"/>
    <x v="0"/>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x v="584"/>
    <x v="1"/>
    <s v="PPN767825357"/>
    <s v="PPN157140989"/>
    <s v="http://resolver.staatsbibliothek-berlin.de/SBB0000F40900020000"/>
    <x v="0"/>
    <x v="175"/>
    <s v="WegehauptDigital"/>
    <s v="Halle"/>
    <s v="empty"/>
    <x v="0"/>
  </r>
  <r>
    <s v="Welcher Taf. 51 - 100 oder Heft LXXI - LXXX des Bilderbuchs begreift"/>
    <s v="Bertuch, Carl; Bertuch, Friedrich Justin; Funke, Carl Philipp"/>
    <s v="Kinder- und Jugendbücher; Historische Drucke"/>
    <x v="581"/>
    <x v="1"/>
    <s v="PPN766169219"/>
    <s v="PPN14302583X"/>
    <s v="http://resolver.staatsbibliothek-berlin.de/SBB0000EE2300070000"/>
    <x v="1"/>
    <x v="27"/>
    <s v="WegehauptDigital"/>
    <s v="Weimar"/>
    <s v="empty"/>
    <x v="0"/>
  </r>
  <r>
    <s v="Von Insekten, Thieren und Pflanzen. Aus dem Französischen übersezt. Mit Kupffern"/>
    <s v="Pluche, Noël Antoine"/>
    <s v="Kinder- und Jugendbücher; Historische Drucke"/>
    <x v="257"/>
    <x v="1"/>
    <s v="PPN756682533"/>
    <s v="PPN194279065"/>
    <s v="http://resolver.staatsbibliothek-berlin.de/SBB0000EBBA00020000"/>
    <x v="1"/>
    <x v="70"/>
    <s v="WegehauptDigital"/>
    <s v="Nürnberg; Wien"/>
    <s v="empty"/>
    <x v="0"/>
  </r>
  <r>
    <s v="Welcher Tf. 51 - 100 oder Heft XI - XX des Bilderbuchs begreift; Mit Zusätzen und Berichtigungen und einem vollständigen Register über beide Bände"/>
    <s v="Bertuch, Carl; Bertuch, Friedrich Justin; Funke, Carl Philipp"/>
    <s v="Kinder- und Jugendbücher; Historische Drucke"/>
    <x v="344"/>
    <x v="1"/>
    <s v="PPN766164829"/>
    <s v="PPN143025783"/>
    <s v="http://resolver.staatsbibliothek-berlin.de/SBB0000EE2300020000"/>
    <x v="1"/>
    <x v="72"/>
    <s v="WegehauptDigital"/>
    <s v="Weimar"/>
    <s v="empty"/>
    <x v="0"/>
  </r>
  <r>
    <s v="Tiere der Urwelt"/>
    <s v="John, F."/>
    <s v="Kinder- und Jugendbücher"/>
    <x v="540"/>
    <x v="1"/>
    <s v="PPN743975073"/>
    <s v="PPN743974654"/>
    <s v="http://resolver.staatsbibliothek-berlin.de/SBB0000D4C700020000"/>
    <x v="1"/>
    <x v="90"/>
    <s v="WegehauptDigital"/>
    <s v="Hamburg-Wandsbek"/>
    <s v="https://content.staatsbibliothek-berlin.de/dc/743975073.ocr.zip"/>
    <x v="1"/>
  </r>
  <r>
    <s v="Welcher Tf. 1 - 50 oder Heft CI - CX des Bilderbuchs begreift"/>
    <s v="Bertuch, Carl; Bertuch, Friedrich Justin; Funke, Carl Philipp"/>
    <s v="Kinder- und Jugendbücher; Historische Drucke"/>
    <x v="344"/>
    <x v="1"/>
    <s v="PPN766171043"/>
    <s v="PPN143025864"/>
    <s v="http://resolver.staatsbibliothek-berlin.de/SBB0000EE23000A0000"/>
    <x v="1"/>
    <x v="13"/>
    <s v="WegehauptDigital"/>
    <s v="Weimar"/>
    <s v="empty"/>
    <x v="0"/>
  </r>
  <r>
    <s v="Welcher dasjenige zu betrachten darstellet, was zum gesellschafftlichen Leben der Menschen gehöret"/>
    <s v="Pluche, Noël Antoine"/>
    <s v="Kinder- und Jugendbücher; Historische Drucke"/>
    <x v="257"/>
    <x v="1"/>
    <s v="PPN756789591"/>
    <s v="PPN756788544"/>
    <s v="http://resolver.staatsbibliothek-berlin.de/SBB0002153400010000"/>
    <x v="1"/>
    <x v="162"/>
    <s v="WegehauptDigital"/>
    <s v="Nürnberg; Wien"/>
    <s v="empty"/>
    <x v="0"/>
  </r>
  <r>
    <s v="Beschäftigungen für die Jugend aller Stände"/>
    <s v="Schubert, Gotthilf Heinrich; Döbereiner, ...; Wessenburg, ..."/>
    <s v="Kinder- und Jugendbücher; Historische Drucke"/>
    <x v="61"/>
    <x v="1"/>
    <s v="PPN767821815"/>
    <s v="PPN549088822"/>
    <s v="http://resolver.staatsbibliothek-berlin.de/SBB0000F40000030000"/>
    <x v="1"/>
    <x v="83"/>
    <s v="WegehauptDigital"/>
    <s v="Stuttgart"/>
    <s v="empty"/>
    <x v="0"/>
  </r>
  <r>
    <s v="Contes et autres morceaux pour instruire et amuser la jeunesse"/>
    <s v="Jauffret, Louis François"/>
    <s v="Kinder- und Jugendbücher; Historische Drucke"/>
    <x v="530"/>
    <x v="1"/>
    <s v="PPN766444015"/>
    <s v="PPN235618926"/>
    <s v="http://resolver.staatsbibliothek-berlin.de/SBB0000EF7700020000"/>
    <x v="0"/>
    <x v="84"/>
    <s v="WegehauptDigital"/>
    <s v="Berlin"/>
    <s v="empty"/>
    <x v="0"/>
  </r>
  <r>
    <s v="Der Bambus; Die Birke ; Die Weide ; Die Bachstelze ; Der Sperling ; Die Staare ; Der Hund ; Die Katze ; Die Ziege. Das Dromedar ; Das Kängeruh"/>
    <s v="Grube, August Wilhelm"/>
    <s v="Kinder- und Jugendbücher; Historische Drucke"/>
    <x v="94"/>
    <x v="1"/>
    <s v="PPN743689674"/>
    <s v="PPN558877508"/>
    <s v="http://resolver.staatsbibliothek-berlin.de/SBB0000D32A00010000"/>
    <x v="1"/>
    <x v="11"/>
    <s v="WegehauptDigital"/>
    <s v="Stuttgart"/>
    <s v="https://content.staatsbibliothek-berlin.de/dc/743689674.ocr.zip"/>
    <x v="1"/>
  </r>
  <r>
    <s v="Worinnen Der Mensch an sich selbst, dessen Beruf und Geschicklichkeit betrachtet wird"/>
    <s v="Pluche, Noël Antoine"/>
    <s v="Kinder- und Jugendbücher; Historische Drucke"/>
    <x v="257"/>
    <x v="1"/>
    <s v="PPN756787785"/>
    <s v="PPN194279219"/>
    <s v="http://resolver.staatsbibliothek-berlin.de/SBB0000EBBA00060000"/>
    <x v="1"/>
    <x v="175"/>
    <s v="WegehauptDigital"/>
    <s v="Wien; Nürnberg"/>
    <s v="empty"/>
    <x v="0"/>
  </r>
  <r>
    <s v="Welcher Tf. 61 - 100 oder Heft XCIII - C des Bilderbuchs begreift"/>
    <s v="Bertuch, Carl; Bertuch, Friedrich Justin; Funke, Carl Philipp"/>
    <s v="Kinder- und Jugendbücher; Historische Drucke"/>
    <x v="344"/>
    <x v="1"/>
    <s v="PPN766170500"/>
    <s v="PPN143025856"/>
    <s v="http://resolver.staatsbibliothek-berlin.de/SBB0000EE2300090000"/>
    <x v="1"/>
    <x v="67"/>
    <s v="WegehauptDigital"/>
    <s v="Weimar"/>
    <s v="empty"/>
    <x v="0"/>
  </r>
  <r>
    <s v="Welcher Tf. 51 - 100 od. Heft CLI - CLX des Bilderbuchs begreift"/>
    <s v="Bertuch, Carl; Bertuch, Friedrich Justin; Funke, Carl Philipp"/>
    <s v="Kinder- und Jugendbücher; Historische Drucke"/>
    <x v="344"/>
    <x v="1"/>
    <s v="PPN766173720"/>
    <s v="PPN143025910"/>
    <s v="http://resolver.staatsbibliothek-berlin.de/SBB0000EE23000F0000"/>
    <x v="1"/>
    <x v="75"/>
    <s v="WegehauptDigital"/>
    <s v="Weimar"/>
    <s v="empty"/>
    <x v="0"/>
  </r>
  <r>
    <s v="Welcher Tf. 51 - 100 oder Heft CXI - CXX des Bilderbuchs begreift"/>
    <s v="Bertuch, Carl; Bertuch, Friedrich Justin; Funke, Carl Philipp"/>
    <s v="Kinder- und Jugendbücher; Historische Drucke"/>
    <x v="344"/>
    <x v="1"/>
    <s v="PPN766171922"/>
    <s v="PPN143025872"/>
    <s v="http://resolver.staatsbibliothek-berlin.de/SBB0000EE23000B0000"/>
    <x v="1"/>
    <x v="86"/>
    <s v="WegehauptDigital"/>
    <s v="Weimar"/>
    <s v="empty"/>
    <x v="0"/>
  </r>
  <r>
    <s v="Beschäftigungen für die Jugend"/>
    <s v="Klumpp, F. W."/>
    <s v="Kinder- und Jugendbücher; Historische Drucke"/>
    <x v="28"/>
    <x v="1"/>
    <s v="PPN766435555"/>
    <s v="PPN549082824"/>
    <s v="http://resolver.staatsbibliothek-berlin.de/SBB0000EF6000010000"/>
    <x v="1"/>
    <x v="80"/>
    <s v="WegehauptDigital"/>
    <s v="Stuttgart"/>
    <s v="https://content.staatsbibliothek-berlin.de/dc/766435555.ocr.zip"/>
    <x v="1"/>
  </r>
  <r>
    <s v="Orbis pictus"/>
    <s v="Kauffmann, E. F."/>
    <s v="Kinder- und Jugendbücher"/>
    <x v="12"/>
    <x v="1"/>
    <s v="PPN770095445"/>
    <s v="PPN430262841"/>
    <s v="http://resolver.staatsbibliothek-berlin.de/SBB000102BF00030000"/>
    <x v="1"/>
    <x v="110"/>
    <s v="WegehauptDigital"/>
    <m/>
    <s v="empty"/>
    <x v="0"/>
  </r>
  <r>
    <s v="Parry's dritte Reise zur Entdeckung einer nordwestlichen Durchfahrt und Beechey's Reise nach dem stillen Meere und der Behringsstraße"/>
    <s v="Dietzsch, Karl Friedrich; Parry, William Edward; Beechey, Frederick William"/>
    <s v="Kinder- und Jugendbücher"/>
    <x v="583"/>
    <x v="1"/>
    <s v="PPN77101659X"/>
    <s v="PPN451036913"/>
    <s v="http://resolver.staatsbibliothek-berlin.de/SBB00010A6700010000"/>
    <x v="1"/>
    <x v="22"/>
    <s v="WegehauptDigital"/>
    <s v="Leipzig"/>
    <s v="empty"/>
    <x v="0"/>
  </r>
  <r>
    <s v="Beschäftigungen für die Jugend aller Stände"/>
    <s v="Schubert, Gotthilf Heinrich; Wessenburg, ...; Döbereiner, ..."/>
    <s v="Kinder- und Jugendbücher; Historische Drucke"/>
    <x v="61"/>
    <x v="1"/>
    <s v="PPN767822153"/>
    <s v="PPN549089292"/>
    <s v="http://resolver.staatsbibliothek-berlin.de/SBB0000F40000040000"/>
    <x v="1"/>
    <x v="113"/>
    <s v="WegehauptDigital"/>
    <s v="Stuttgart"/>
    <s v="empty"/>
    <x v="0"/>
  </r>
  <r>
    <s v="Naturgeschichte für Schulen und den häuslichen Unterricht"/>
    <s v="Wilmsen, Friedrich Philipp; Denzler, R.; Löhr, Johann Andreas Christian"/>
    <s v="Kinder- und Jugendbücher; Historische Drucke"/>
    <x v="137"/>
    <x v="1"/>
    <s v="PPN746270429"/>
    <s v="PPN571728081"/>
    <s v="http://resolver.staatsbibliothek-berlin.de/SBB0000D86300010000"/>
    <x v="1"/>
    <x v="74"/>
    <s v="WegehauptDigital"/>
    <s v="Leipzig"/>
    <s v="empty"/>
    <x v="0"/>
  </r>
  <r>
    <s v="Régne animal; les insectes"/>
    <m/>
    <s v="Kinder- und Jugendbücher"/>
    <x v="579"/>
    <x v="1"/>
    <s v="PPN770154565"/>
    <s v="PPN339061499"/>
    <s v="http://resolver.staatsbibliothek-berlin.de/SBB0001032C00050000"/>
    <x v="0"/>
    <x v="28"/>
    <s v="WegehauptDigital"/>
    <s v="[Paris"/>
    <s v="empty"/>
    <x v="0"/>
  </r>
  <r>
    <s v="Unterhaltungen über Gegenstände der Erziehung, der Moral und der vaterländischen Naturgeschichte, der Jugend und ihren Freunden gewidmet"/>
    <s v="Seidel, Erasmus"/>
    <s v="Kinder- und Jugendbücher; Historische Drucke"/>
    <x v="591"/>
    <x v="1"/>
    <s v="PPN770922015"/>
    <s v="PPN282315659"/>
    <s v="http://resolver.staatsbibliothek-berlin.de/SBB0001098C00010000"/>
    <x v="1"/>
    <x v="41"/>
    <s v="WegehauptDigital"/>
    <s v="Prag"/>
    <s v="empty"/>
    <x v="0"/>
  </r>
  <r>
    <s v="Das Thierreich; Ein naturgeschichtliches Handbuch für die gebildete deutsche Jugend"/>
    <s v="Krüger, Johann Friedrich"/>
    <s v="Kinder- und Jugendbücher; Historische Drucke"/>
    <x v="217"/>
    <x v="1"/>
    <s v="PPN756447690"/>
    <s v="PPN181807866"/>
    <s v="http://resolver.staatsbibliothek-berlin.de/SBB0000EA9E00010000"/>
    <x v="1"/>
    <x v="22"/>
    <s v="WegehauptDigital"/>
    <s v="Quedlinburg und Leipzig"/>
    <s v="empty"/>
    <x v="0"/>
  </r>
  <r>
    <s v="Enthaltend, was ausser und in der Erde zu betrachten"/>
    <s v="Pluche, Noël Antoin"/>
    <s v="Kinder- und Jugendbücher; Historische Drucke"/>
    <x v="257"/>
    <x v="1"/>
    <s v="PPN756784506"/>
    <s v="PPN194279138"/>
    <s v="http://resolver.staatsbibliothek-berlin.de/SBB0000EBBA00040000"/>
    <x v="1"/>
    <x v="87"/>
    <s v="WegehauptDigital"/>
    <s v="Nürnberg; Wien"/>
    <s v="empty"/>
    <x v="0"/>
  </r>
  <r>
    <s v="Cabinet du jeune naturaliste ou tableaux intéressants de l'histoire des animaux"/>
    <s v="Smith, Thomas; Maradan, F.; Alyon, ..."/>
    <s v="Kinder- und Jugendbücher; Historische Drucke"/>
    <x v="533"/>
    <x v="1"/>
    <s v="PPN751158488"/>
    <s v="PPN544164741"/>
    <s v="http://resolver.staatsbibliothek-berlin.de/SBB0000E4E200010000"/>
    <x v="0"/>
    <x v="29"/>
    <s v="WegehauptDigital"/>
    <s v="A Paris"/>
    <s v="empty"/>
    <x v="0"/>
  </r>
  <r>
    <s v="Maison rustique, pour servir à l'éducation de la jeunesse, ou retour en France d'une famille émigrée"/>
    <s v="Genlis, ..."/>
    <s v="Kinder- und Jugendbücher; Historische Drucke"/>
    <x v="592"/>
    <x v="1"/>
    <s v="PPN756719178"/>
    <s v="PPN756717981"/>
    <s v="http://resolver.staatsbibliothek-berlin.de/SBB0000EBF400010000"/>
    <x v="0"/>
    <x v="76"/>
    <s v="WegehauptDigital"/>
    <s v="Paris; Orléans"/>
    <s v="empty"/>
    <x v="0"/>
  </r>
  <r>
    <s v="Bildewerkstatt für die Jugend"/>
    <s v="Georgens, Jan Daniel; Gayette, Jeanne Marie"/>
    <s v="Kinder- und Jugendbücher"/>
    <x v="33"/>
    <x v="1"/>
    <s v="PPN745242898"/>
    <s v="PPN558040896"/>
    <s v="http://resolver.staatsbibliothek-berlin.de/SBB0000D67A00010000"/>
    <x v="1"/>
    <x v="34"/>
    <s v="WegehauptDigital"/>
    <s v="Glogau"/>
    <s v="https://content.staatsbibliothek-berlin.de/dc/745242898.ocr.zip"/>
    <x v="1"/>
  </r>
  <r>
    <s v="Welcher Tf. 1 - 50 oder Heft CXLI - CL des Bilderbuchs begreift"/>
    <s v="Bertuch, Carl; Bertuch, Friedrich Justin; Funke, Carl Philipp"/>
    <s v="Kinder- und Jugendbücher; Historische Drucke"/>
    <x v="344"/>
    <x v="1"/>
    <s v="PPN766173453"/>
    <s v="PPN143025902"/>
    <s v="http://resolver.staatsbibliothek-berlin.de/SBB0000EE23000E0000"/>
    <x v="1"/>
    <x v="101"/>
    <s v="WegehauptDigital"/>
    <s v="Weimar"/>
    <s v="empty"/>
    <x v="0"/>
  </r>
  <r>
    <s v="Der kleine Nußknacker"/>
    <s v="Lausch, Ernst; Gehrts, C."/>
    <s v="Kinder- und Jugendbücher"/>
    <x v="385"/>
    <x v="1"/>
    <s v="PPN74581848X"/>
    <s v="PPN561965390"/>
    <s v="http://resolver.staatsbibliothek-berlin.de/SBB0000D6CE00020000"/>
    <x v="1"/>
    <x v="45"/>
    <s v="WegehauptDigital"/>
    <s v="Bremen"/>
    <s v="https://content.staatsbibliothek-berlin.de/dc/74581848X.ocr.zip"/>
    <x v="1"/>
  </r>
  <r>
    <s v="Amphibien, Fische und Insekten"/>
    <s v="Edler, ...; Haas, Meno; Study, ...; Wilmsen, Friedrich Philipp"/>
    <s v="Kinder- und Jugendbücher; Historische Drucke"/>
    <x v="288"/>
    <x v="1"/>
    <s v="PPN751412910"/>
    <s v="PPN236370197"/>
    <s v="http://resolver.staatsbibliothek-berlin.de/SBB0000E57600020000"/>
    <x v="1"/>
    <x v="62"/>
    <s v="WegehauptDigital"/>
    <s v="Berlin"/>
    <s v="empty"/>
    <x v="0"/>
  </r>
  <r>
    <s v="Die Welt, ihre Länder, Völker und Merkwürdigkeiten"/>
    <s v="Mattis, C."/>
    <s v="Kinder- und Jugendbücher"/>
    <x v="593"/>
    <x v="1"/>
    <s v="PPN781286204"/>
    <s v="PPN566818337"/>
    <s v="http://resolver.staatsbibliothek-berlin.de/SBB0001555F00010000"/>
    <x v="1"/>
    <x v="28"/>
    <s v="WegehauptDigital"/>
    <s v="Landeshut"/>
    <s v="empty"/>
    <x v="0"/>
  </r>
  <r>
    <s v="Welcher Taf. 1 - 50 des II. Theils oder Heft XXI - XXX des Bilderbuchs begreift"/>
    <s v="Bertuch, Carl; Bertuch, Friedrich Justin; Funke, Carl Philipp"/>
    <s v="Kinder- und Jugendbücher; Historische Drucke"/>
    <x v="344"/>
    <x v="1"/>
    <s v="PPN766165191"/>
    <s v="PPN213340909"/>
    <s v="http://resolver.staatsbibliothek-berlin.de/SBB0000EE2300030000"/>
    <x v="1"/>
    <x v="105"/>
    <s v="WegehauptDigital"/>
    <s v="Weimar"/>
    <s v="empty"/>
    <x v="0"/>
  </r>
  <r>
    <s v="Welcher Taf. 1 - 50 od. H. CCI - CCX d. Bilderbuchs begreift"/>
    <s v="Bertuch, Carl; Bertuch, Friedrich Justin; Funke, Carl Philipp"/>
    <s v="Kinder- und Jugendbücher; Historische Drucke"/>
    <x v="344"/>
    <x v="1"/>
    <s v="PPN766177033"/>
    <s v="PPN213344823"/>
    <s v="http://resolver.staatsbibliothek-berlin.de/SBB0000EE2300130000"/>
    <x v="1"/>
    <x v="81"/>
    <s v="WegehauptDigital"/>
    <s v="Weimar"/>
    <s v="empty"/>
    <x v="0"/>
  </r>
  <r>
    <s v="Der kleine Nußknacker"/>
    <s v="Lausch, Ernst; Gehrts, Carl"/>
    <s v="Kinder- und Jugendbücher; Historische Drucke"/>
    <x v="385"/>
    <x v="1"/>
    <s v="PPN768241936"/>
    <s v="PPN561946256"/>
    <s v="http://resolver.staatsbibliothek-berlin.de/SBB0000D6CE00040000"/>
    <x v="1"/>
    <x v="168"/>
    <s v="WegehauptDigital"/>
    <s v="Bremen"/>
    <s v="https://content.staatsbibliothek-berlin.de/dc/768241936.ocr.zip"/>
    <x v="1"/>
  </r>
  <r>
    <s v="Lehr-Buch, darin ein Kurzgefasster Unterricht aus verschiedenen philosophischen und mathematischen Wissenschaften, der Historie und Geographie gegeben wird; Zum Gebrauch in Schulen ; Mit Kupfern"/>
    <s v="Reccard, Gotthilf Christian"/>
    <s v="Kinder- und Jugendbücher; VD18 digital; Historische Drucke"/>
    <x v="594"/>
    <x v="0"/>
    <s v="PPN770569285"/>
    <s v="PPN431973458"/>
    <s v="http://resolver.staatsbibliothek-berlin.de/SBB0001056300000000"/>
    <x v="1"/>
    <x v="121"/>
    <s v="WegehauptDigital; VD18 digital"/>
    <s v="Berlin"/>
    <s v="empty"/>
    <x v="0"/>
  </r>
  <r>
    <s v="Physik für Kinder zum Gebrauche der Aeltern und Erzieher, oder nöthige Grundbegriffe aus der vorliegenden Welt, über Gott, die Natur und uns selbst mit Nutzen nachdenken zu lernen"/>
    <s v="Schulz, Christian"/>
    <s v="Kinder- und Jugendbücher; VD18 digital; Historische Drucke"/>
    <x v="248"/>
    <x v="0"/>
    <s v="PPN769898882"/>
    <s v="PPN584227779"/>
    <s v="http://resolver.staatsbibliothek-berlin.de/SBB0001020E00000000"/>
    <x v="1"/>
    <x v="115"/>
    <s v="WegehauptDigital; VD18 digital"/>
    <s v="Leipzig"/>
    <s v="empty"/>
    <x v="0"/>
  </r>
  <r>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chaden, Johann Matthias; Comenius, Johann Amos"/>
    <s v="Kinder- und Jugendbücher; VD18 digital; Historische Drucke"/>
    <x v="595"/>
    <x v="0"/>
    <s v="PPN769900739"/>
    <s v="PPN530044943"/>
    <s v="http://resolver.staatsbibliothek-berlin.de/SBB0001021200000000"/>
    <x v="17"/>
    <x v="176"/>
    <s v="WegehauptDigital; VD18 digital"/>
    <s v="[Moskva]"/>
    <s v="empty"/>
    <x v="0"/>
  </r>
  <r>
    <s v="Sammlung witziger und gesitteter Räthsel; nebst deren Auflösung, zum unschuldigen Vergnügen für die Jugend"/>
    <m/>
    <s v="Kinder- und Jugendbücher; VD18 digital; Historische Drucke"/>
    <x v="596"/>
    <x v="0"/>
    <s v="PPN769984576"/>
    <s v="PPN196078245"/>
    <s v="http://resolver.staatsbibliothek-berlin.de/SBB0001027000000000"/>
    <x v="1"/>
    <x v="103"/>
    <s v="WegehauptDigital; VD18 digital"/>
    <s v="Halberstadt"/>
    <s v="empty"/>
    <x v="0"/>
  </r>
  <r>
    <s v="Welcher T. 51 - 100 od. H. CLXXI - CLXXX d. Bilderbuchs begreift"/>
    <s v="Bertuch, Carl; Bertuch, Friedrich Justin; Funke, Carl Philipp"/>
    <s v="Kinder- und Jugendbücher; Historische Drucke"/>
    <x v="344"/>
    <x v="1"/>
    <s v="PPN766174611"/>
    <s v="PPN143025937"/>
    <s v="http://resolver.staatsbibliothek-berlin.de/SBB0000EE2300110000"/>
    <x v="1"/>
    <x v="78"/>
    <s v="WegehauptDigital"/>
    <s v="Weimar"/>
    <s v="empty"/>
    <x v="0"/>
  </r>
  <r>
    <s v="Poissons, reptiles, coquillages, crustacées"/>
    <s v="Blanchard, Pierre; Buffon, Georges Louis"/>
    <s v="Kinder- und Jugendbücher; Historische Drucke"/>
    <x v="534"/>
    <x v="1"/>
    <s v="PPN768553075"/>
    <s v="PPN550409831"/>
    <s v="http://resolver.staatsbibliothek-berlin.de/SBB0000F6C000030000"/>
    <x v="0"/>
    <x v="12"/>
    <s v="WegehauptDigital"/>
    <s v="Paris"/>
    <s v="empty"/>
    <x v="0"/>
  </r>
  <r>
    <s v="Cabinet du jeune naturaliste ou tableaux intéressants de l'histoire des animaux"/>
    <s v="Smith, Thomas; Maradan, F.; Alyon, ..."/>
    <s v="Kinder- und Jugendbücher; Historische Drucke"/>
    <x v="533"/>
    <x v="1"/>
    <s v="PPN751158887"/>
    <s v="PPN544164768"/>
    <s v="http://resolver.staatsbibliothek-berlin.de/SBB0000E4E200020000"/>
    <x v="0"/>
    <x v="29"/>
    <s v="WegehauptDigital"/>
    <s v="Paris"/>
    <s v="empty"/>
    <x v="0"/>
  </r>
  <r>
    <s v="Das deutsche Räthselbuch"/>
    <s v="Simrock, Karl"/>
    <s v="Kinder- und Jugendbücher; Historische Drucke"/>
    <x v="586"/>
    <x v="1"/>
    <s v="PPN767479157"/>
    <s v="PPN193332698"/>
    <s v="http://resolver.staatsbibliothek-berlin.de/SBB0000F3B800010000"/>
    <x v="1"/>
    <x v="52"/>
    <s v="WegehauptDigital"/>
    <s v="Frankfurt a. M."/>
    <s v="https://content.staatsbibliothek-berlin.de/dc/767479157.ocr.zip"/>
    <x v="1"/>
  </r>
  <r>
    <s v="A - K"/>
    <s v="Müller, Cornelius; Kraft, Friedrich Karl"/>
    <s v="Kinder- und Jugendbücher"/>
    <x v="597"/>
    <x v="1"/>
    <s v="PPN76988444X"/>
    <s v="PPN478164556"/>
    <s v="http://resolver.staatsbibliothek-berlin.de/SBB000101F600010000"/>
    <x v="1"/>
    <x v="48"/>
    <s v="WegehauptDigital"/>
    <s v="Altona"/>
    <s v="empty"/>
    <x v="0"/>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x v="598"/>
    <x v="1"/>
    <s v="PPN757647154"/>
    <s v="PPN557584965"/>
    <s v="http://resolver.staatsbibliothek-berlin.de/SBB0000EDC900010000"/>
    <x v="0"/>
    <x v="178"/>
    <s v="WegehauptDigital"/>
    <s v="Paris; Paris; Paris"/>
    <s v="empty"/>
    <x v="0"/>
  </r>
  <r>
    <s v="Welcher Tf. 1 - 60 oder Heft LXXXI - XCII des Bilderbuchs begreift"/>
    <s v="Bertuch, Carl; Bertuch, Friedrich Justin; Funke, Carl Philipp"/>
    <s v="Kinder- und Jugendbücher; Historische Drucke"/>
    <x v="344"/>
    <x v="1"/>
    <s v="PPN766169456"/>
    <s v="PPN143025848"/>
    <s v="http://resolver.staatsbibliothek-berlin.de/SBB0000EE2300080000"/>
    <x v="1"/>
    <x v="43"/>
    <s v="WegehauptDigital"/>
    <s v="Weimar"/>
    <s v="empty"/>
    <x v="0"/>
  </r>
  <r>
    <s v="Welcher Taf. 51 - 100 des II. Theils oder Heft XXXI - XL des Bilderbuchs begreift; Mit einem vollständigen Register über beide Bände dieses Theils"/>
    <s v="Bertuch, Carl; Bertuch, Friedrich Justin; Funke, Carl Philipp"/>
    <s v="Kinder- und Jugendbücher; Historische Drucke"/>
    <x v="344"/>
    <x v="1"/>
    <s v="PPN766166449"/>
    <s v="PPN213341115"/>
    <s v="http://resolver.staatsbibliothek-berlin.de/SBB0000EE2300040000"/>
    <x v="1"/>
    <x v="105"/>
    <s v="WegehauptDigital"/>
    <s v="Weimar"/>
    <s v="empty"/>
    <x v="0"/>
  </r>
  <r>
    <s v="Welcher Taf. 56 - 100 oder Heft LII - LX des Bilderbuchs begreift"/>
    <s v="Bertuch, Carl; Bertuch, Friedrich Justin; Funke, Carl Philipp"/>
    <s v="Kinder- und Jugendbücher; Historische Drucke"/>
    <x v="344"/>
    <x v="1"/>
    <s v="PPN766167682"/>
    <s v="PPN143025813"/>
    <s v="http://resolver.staatsbibliothek-berlin.de/SBB0000EE2300050000"/>
    <x v="1"/>
    <x v="84"/>
    <s v="WegehauptDigital"/>
    <s v="Weimar"/>
    <s v="empty"/>
    <x v="0"/>
  </r>
  <r>
    <s v="Die Erde und ihre Bewohner"/>
    <s v="Wilmsen, F. P."/>
    <s v="Kinder- und Jugendbücher"/>
    <x v="599"/>
    <x v="1"/>
    <s v="PPN781352045"/>
    <s v="PPN581939964"/>
    <s v="http://resolver.staatsbibliothek-berlin.de/SBB0001559600010000"/>
    <x v="1"/>
    <x v="111"/>
    <s v="WegehauptDigital"/>
    <s v="Berlin"/>
    <s v="empty"/>
    <x v="0"/>
  </r>
  <r>
    <s v="Welcher Tf. 1 - 50 oder Heft I - X des Bilderbuchs begreift"/>
    <s v="Bertuch, Carl; Bertuch, Friedrich Justin; Funke, Carl Philipp"/>
    <s v="Kinder- und Jugendbücher; Historische Drucke"/>
    <x v="344"/>
    <x v="1"/>
    <s v="PPN766161358"/>
    <s v="PPN143025775"/>
    <s v="http://resolver.staatsbibliothek-berlin.de/SBB0000EE2300010000"/>
    <x v="1"/>
    <x v="72"/>
    <s v="WegehauptDigital"/>
    <s v="Weimar"/>
    <s v="empty"/>
    <x v="0"/>
  </r>
  <r>
    <s v="Museum der Naturgeschichte und Schöpfungswunder"/>
    <m/>
    <s v="Kinder- und Jugendbücher; Historische Drucke"/>
    <x v="600"/>
    <x v="1"/>
    <s v="PPN749921935"/>
    <s v="PPN282135855"/>
    <s v="http://resolver.staatsbibliothek-berlin.de/SBB0000E19C00000000"/>
    <x v="1"/>
    <x v="62"/>
    <s v="WegehauptDigital"/>
    <s v="Glatz"/>
    <s v="empty"/>
    <x v="0"/>
  </r>
  <r>
    <s v="Frohbergs Unterredungen mit seinem Sohne, über die Natur und Kunst"/>
    <s v="Schwarz, Johann Wilhelm"/>
    <s v="Kinder- und Jugendbücher; Historische Drucke"/>
    <x v="601"/>
    <x v="1"/>
    <s v="PPN770716504"/>
    <s v="PPN282102035"/>
    <s v="http://resolver.staatsbibliothek-berlin.de/SBB0001064400010000"/>
    <x v="1"/>
    <x v="64"/>
    <s v="WegehauptDigital"/>
    <s v="Leipzig"/>
    <s v="empty"/>
    <x v="0"/>
  </r>
  <r>
    <s v="De la conservation des enfans ou les moyens de les fortifier, de les préserver &amp; guérir des maladies, depuis l'instant de leur existence, jusqu' à l'âge de puberté"/>
    <s v="Raulin, Joseph"/>
    <s v="Kinder- und Jugendbücher; Historische Drucke"/>
    <x v="585"/>
    <x v="1"/>
    <s v="PPN756730546"/>
    <s v="PPN571801099"/>
    <s v="http://resolver.staatsbibliothek-berlin.de/SBB0000EC0A00020000"/>
    <x v="0"/>
    <x v="176"/>
    <s v="WegehauptDigital"/>
    <s v="Paris"/>
    <s v="empty"/>
    <x v="0"/>
  </r>
  <r>
    <s v="Reise in Brasilien"/>
    <s v="Hesner, Jos.; Dilger, Johann Baptist; Spix, Johann Baptist; Martius, Carl Friedrich Philipp"/>
    <s v="Kinder- und Jugendbücher; Historische Drucke"/>
    <x v="602"/>
    <x v="1"/>
    <s v="PPN77129042X"/>
    <s v="PPN462537102"/>
    <s v="http://resolver.staatsbibliothek-berlin.de/SBB00012D2900010000"/>
    <x v="1"/>
    <x v="1"/>
    <s v="WegehauptDigital"/>
    <s v="Augsburg"/>
    <s v="empty"/>
    <x v="0"/>
  </r>
  <r>
    <s v="Schilderungen aus Natur, Welt und Menschenleben"/>
    <m/>
    <s v="Kinder- und Jugendbücher; Historische Drucke"/>
    <x v="48"/>
    <x v="1"/>
    <s v="PPN76853979X"/>
    <s v="PPN300622562"/>
    <s v="http://resolver.staatsbibliothek-berlin.de/SBB0000F6AB00020000"/>
    <x v="1"/>
    <x v="46"/>
    <s v="WegehauptDigital"/>
    <s v="Nürnberg"/>
    <s v="empty"/>
    <x v="0"/>
  </r>
  <r>
    <s v="Abrégé d'histoire naturelle pour l' instruction de la jeunesse"/>
    <s v="Perrault, ...; Leizel, Balthasar Friedrich; Raff, Georg Christian"/>
    <s v="Kinder- und Jugendbücher; Historische Drucke"/>
    <x v="603"/>
    <x v="1"/>
    <s v="PPN756408202"/>
    <s v="PPN571684386"/>
    <s v="http://resolver.staatsbibliothek-berlin.de/SBB0000EA7F00010000"/>
    <x v="0"/>
    <x v="103"/>
    <s v="WegehauptDigital"/>
    <s v="Strasbourg; Paris; Paris"/>
    <s v="empty"/>
    <x v="0"/>
  </r>
  <r>
    <s v="Die Erde und ihre Bewohner"/>
    <s v="Wilmsen, F. P."/>
    <s v="Kinder- und Jugendbücher"/>
    <x v="599"/>
    <x v="1"/>
    <s v="PPN781355532"/>
    <s v="PPN581940024"/>
    <s v="http://resolver.staatsbibliothek-berlin.de/SBB0001559600020000"/>
    <x v="1"/>
    <x v="101"/>
    <s v="WegehauptDigital"/>
    <s v="Berlin"/>
    <s v="empty"/>
    <x v="0"/>
  </r>
  <r>
    <s v="Welcher Taf. 51 - 100 od. Heft CCXXXI - CCXL des Bilderb. begreift"/>
    <s v="Bertuch, Carl; Bertuch, Friedrich Justin; Funke, Carl Philipp"/>
    <s v="Kinder- und Jugendbücher; Historische Drucke"/>
    <x v="344"/>
    <x v="1"/>
    <s v="PPN766178595"/>
    <s v="PPN231389418"/>
    <s v="http://resolver.staatsbibliothek-berlin.de/SBB0000EE2300160000"/>
    <x v="1"/>
    <x v="133"/>
    <s v="WegehauptDigital"/>
    <s v="Weimar"/>
    <s v="empty"/>
    <x v="0"/>
  </r>
  <r>
    <s v="Maison rustique, pour servir à l'éducation de la jeunesse, ou retour en France d'une famille émigrée"/>
    <s v="Genlis, ..."/>
    <s v="Kinder- und Jugendbücher; Historische Drucke"/>
    <x v="604"/>
    <x v="1"/>
    <s v="PPN756720702"/>
    <s v="PPN756718260"/>
    <s v="http://resolver.staatsbibliothek-berlin.de/SBB0000EBF400020000"/>
    <x v="0"/>
    <x v="76"/>
    <s v="WegehauptDigital"/>
    <s v="Paris; Orléans"/>
    <s v="empty"/>
    <x v="0"/>
  </r>
  <r>
    <s v="Erster Unterricht in der Naturlehre"/>
    <s v="Brand, Jakob"/>
    <s v="Kinder- und Jugendbücher; Historische Drucke"/>
    <x v="137"/>
    <x v="1"/>
    <s v="PPN756631513"/>
    <s v="PPN549770399"/>
    <s v="http://resolver.staatsbibliothek-berlin.de/SBB0000D86300030000"/>
    <x v="1"/>
    <x v="46"/>
    <s v="WegehauptDigital"/>
    <s v="Leipzig"/>
    <s v="empty"/>
    <x v="0"/>
  </r>
  <r>
    <s v="Die Kinderstube am Weihnachts-Abend"/>
    <s v="Catel, Franz; Arndt, ...; Hofmann, Karl Friedrich"/>
    <s v="Kinder- und Jugendbücher; Historische Drucke"/>
    <x v="578"/>
    <x v="1"/>
    <s v="PPN770842259"/>
    <s v="PPN559664796"/>
    <s v="http://resolver.staatsbibliothek-berlin.de/SBB000106F500010000"/>
    <x v="1"/>
    <x v="43"/>
    <s v="WegehauptDigital"/>
    <s v="Leipzig"/>
    <s v="empty"/>
    <x v="0"/>
  </r>
  <r>
    <s v="Herzblättchens Naturgeschichte"/>
    <s v="Mühlig, B.; Venus, Leopold; Wagner, Hermann"/>
    <s v="Kinder- und Jugendbücher"/>
    <x v="33"/>
    <x v="1"/>
    <s v="PPN770447066"/>
    <s v="PPN48486324X"/>
    <s v="http://resolver.staatsbibliothek-berlin.de/SBB0001048800010000"/>
    <x v="1"/>
    <x v="11"/>
    <s v="WegehauptDigital"/>
    <s v="Glogau"/>
    <s v="https://content.staatsbibliothek-berlin.de/dc/770447066.ocr.zip"/>
    <x v="1"/>
  </r>
  <r>
    <s v="Gespräche über die Gesundheit der Mädchen und Jünglinge"/>
    <s v="Zwierlein, Konrad Anton"/>
    <s v="Historische Drucke; Medizin; VD18 digital; Kinder- und Jugendbücher"/>
    <x v="12"/>
    <x v="1"/>
    <s v="PPN810644711"/>
    <s v="PPN387314172"/>
    <s v="http://resolver.staatsbibliothek-berlin.de/SBB000187CB00010000"/>
    <x v="1"/>
    <x v="144"/>
    <s v="VD18 digital; WegehauptDigital"/>
    <s v="Frankfurt; Leipzig"/>
    <s v="empty"/>
    <x v="0"/>
  </r>
  <r>
    <s v="Welcher dasjenige zu betrachten darstellet, was zum gesellschafftlichen Leben der Menschen gehöret"/>
    <s v="Pluche, Noël Antoine"/>
    <s v="Historische Drucke; Kinder- und Jugendbücher; VD18 digital"/>
    <x v="257"/>
    <x v="1"/>
    <s v="PPN1010911457"/>
    <s v="PPN253882737"/>
    <s v="http://resolver.staatsbibliothek-berlin.de/SBB0000EBBA00070000"/>
    <x v="1"/>
    <x v="179"/>
    <s v="VD18 digital; WegehauptDigital"/>
    <s v="Wien; Nürnberg"/>
    <s v="empty"/>
    <x v="0"/>
  </r>
  <r>
    <s v="Des Elementarwerks ... Band"/>
    <s v="Basedow, Johann Bernhard"/>
    <s v="Historische Drucke; Kinder- und Jugendbücher; VD18 digital"/>
    <x v="98"/>
    <x v="1"/>
    <s v="PPN1016516983"/>
    <s v="PPN1016496826"/>
    <s v="http://resolver.staatsbibliothek-berlin.de/SBB0000F2C000030000"/>
    <x v="1"/>
    <x v="121"/>
    <s v="VD18 digital; WegehauptDigital"/>
    <s v="Dessau; Leipzig"/>
    <s v="empty"/>
    <x v="0"/>
  </r>
  <r>
    <s v="Des Elementarbuchs für die Jugend und für ihre Lehrer und Freunde in gesitteten Ständen ... Stück ..."/>
    <s v="Basedow, Johann Bernhard"/>
    <s v="Kinder- und Jugendbücher; Historische Drucke; VD18 digital"/>
    <x v="605"/>
    <x v="1"/>
    <s v="PPN766430758"/>
    <s v="PPN142851949"/>
    <s v="http://resolver.staatsbibliothek-berlin.de/SBB0000EEC300010000"/>
    <x v="1"/>
    <x v="71"/>
    <s v="WegehauptDigital; VD18 digital"/>
    <s v="Bremen; Altona"/>
    <s v="empty"/>
    <x v="0"/>
  </r>
  <r>
    <s v="Des Elementarwerks ... Band"/>
    <s v="Basedow, Johann Bernhard"/>
    <s v="Historische Drucke; Kinder- und Jugendbücher; VD18 digital"/>
    <x v="12"/>
    <x v="1"/>
    <s v="PPN101651767X"/>
    <s v="PPN154258385"/>
    <s v="http://resolver.staatsbibliothek-berlin.de/SBB0000F2C000040000"/>
    <x v="1"/>
    <x v="121"/>
    <s v="VD18 digital; WegehauptDigital"/>
    <s v="Dessau"/>
    <s v="empty"/>
    <x v="0"/>
  </r>
  <r>
    <s v="Beschäftigungen für meine Eleven zur lehrreichen und angenehmen Unterhaltung"/>
    <m/>
    <s v="Historische Drucke; Kinder- und Jugendbücher; VD18 digital"/>
    <x v="346"/>
    <x v="1"/>
    <s v="PPN822190532"/>
    <s v="PPN54908097X"/>
    <s v="http://resolver.staatsbibliothek-berlin.de/SBB000199AA00010000"/>
    <x v="1"/>
    <x v="120"/>
    <s v="VD18 digital; WegehauptDigital"/>
    <s v="Quedlinburg"/>
    <s v="empty"/>
    <x v="0"/>
  </r>
  <r>
    <s v="A. F. E. Jacobi, Predigers bey dem in Holländischen Dienst stehenden löblichen Regiment Sachßen-Gotha, Meßkunst vor Kinder, die ihren Verstand schärfen wollen; auch zum Dienst dererjenigen Lehrmeister eingericht, welche sonst in dieser Wissenschaft unkundig sind ; Mit Kupfern"/>
    <s v="Meil, Johann Heinrich; Jacobi, Adam Friedrich Ernst"/>
    <s v="Historische Drucke; Kinder- und Jugendbücher; Naturwissenschaften / Mathematik; VD18 digital"/>
    <x v="44"/>
    <x v="0"/>
    <s v="PPN805594957"/>
    <s v="PPN495738891"/>
    <s v="http://resolver.staatsbibliothek-berlin.de/SBB00017A9600000000"/>
    <x v="1"/>
    <x v="69"/>
    <s v="VD18 digital; WegehauptDigital"/>
    <s v="Gotha"/>
    <s v="empty"/>
    <x v="0"/>
  </r>
  <r>
    <s v="Abbildungen merkwürdiger Thiere, nebst einer Beschreibung ihrer Lebensart"/>
    <s v="Forster, Johann Reinhold; Klügel, Georg Simon"/>
    <s v="Historische Drucke; Kinder- und Jugendbücher; VD18 digital"/>
    <x v="606"/>
    <x v="1"/>
    <s v="PPN1012241661"/>
    <s v="PPN367332213"/>
    <s v="http://resolver.staatsbibliothek-berlin.de/SBB00021C0100040000"/>
    <x v="1"/>
    <x v="72"/>
    <s v="VD18 digital; WegehauptDigital"/>
    <s v="Halle"/>
    <s v="empty"/>
    <x v="0"/>
  </r>
  <r>
    <s v="Der aufrichtige Kalendermann; Ein gar kurioses und nützliches Buch ; Für die Jugend und den gemeinen Bürger und Bauersmann"/>
    <s v="Steinbeck, Christoph Gottlieb"/>
    <s v="Historische Drucke; Kinder- und Jugendbücher; VD18 digital"/>
    <x v="137"/>
    <x v="1"/>
    <s v="PPN823961230"/>
    <s v="PPN663769876"/>
    <s v="http://resolver.staatsbibliothek-berlin.de/SBB00019AEC00020000"/>
    <x v="1"/>
    <x v="67"/>
    <s v="WegehauptDigital; VD18 digital"/>
    <s v="Leipzig"/>
    <s v="empty"/>
    <x v="0"/>
  </r>
  <r>
    <s v="Beschäftigungen für meine Eleven zur lehrreichen und angenehmen Unterhaltung"/>
    <m/>
    <s v="Historische Drucke; Kinder- und Jugendbücher; VD18 digital"/>
    <x v="346"/>
    <x v="1"/>
    <s v="PPN82219063X"/>
    <s v="PPN549081119"/>
    <s v="http://resolver.staatsbibliothek-berlin.de/SBB000199AA00020000"/>
    <x v="1"/>
    <x v="114"/>
    <s v="VD18 digital; WegehauptDigital"/>
    <s v="Quedlinburg"/>
    <s v="empty"/>
    <x v="0"/>
  </r>
  <r>
    <s v="Des Elementarbuchs für die Jugend und für ihre Lehrer und Freunde in gesitteten Ständen ... Stück ..."/>
    <s v="Basedow, Johann Bernhard"/>
    <s v="Kinder- und Jugendbücher; Historische Drucke; VD18 digital"/>
    <x v="605"/>
    <x v="1"/>
    <s v="PPN766431576"/>
    <s v="PPN142851957"/>
    <s v="http://resolver.staatsbibliothek-berlin.de/SBB0000EEC300020000"/>
    <x v="1"/>
    <x v="71"/>
    <s v="WegehauptDigital; VD18 digital"/>
    <s v="Altona; Bremen"/>
    <s v="empty"/>
    <x v="0"/>
  </r>
  <r>
    <s v="Des Elementarwerks ... Band"/>
    <s v="Basedow, Johann Bernhard"/>
    <s v="Historische Drucke; Kinder- und Jugendbücher; VD18 digital"/>
    <x v="12"/>
    <x v="1"/>
    <s v="PPN1016519702"/>
    <s v="PPN154258717"/>
    <s v="http://resolver.staatsbibliothek-berlin.de/SBB0000F2C000060000"/>
    <x v="1"/>
    <x v="121"/>
    <s v="VD18 digital; WegehauptDigital"/>
    <s v="Dessau"/>
    <s v="empty"/>
    <x v="0"/>
  </r>
  <r>
    <s v="Des Elementarbuchs für die Jugend und für ihre Lehrer und Freunde in gesitteten Ständen ... Stück ..."/>
    <s v="Basedow, Johann Bernhard"/>
    <s v="Kinder- und Jugendbücher; Historische Drucke; VD18 digital"/>
    <x v="605"/>
    <x v="1"/>
    <s v="PPN76643222X"/>
    <s v="PPN154247510"/>
    <s v="http://resolver.staatsbibliothek-berlin.de/SBB0000EEC300030000"/>
    <x v="1"/>
    <x v="71"/>
    <s v="WegehauptDigital; VD18 digital"/>
    <s v="Altona; Bremen"/>
    <s v="empty"/>
    <x v="0"/>
  </r>
  <r>
    <s v="Curiositätenkabinet"/>
    <m/>
    <s v="Historische Drucke; Kinder- und Jugendbücher; Pädagogik; VD18 digital"/>
    <x v="12"/>
    <x v="2"/>
    <s v="PPN833617605"/>
    <s v="http://resolver.staatsbibliothek-berlin.de/SBB0001AE4200020000"/>
    <m/>
    <x v="1"/>
    <x v="56"/>
    <s v="VD18 digital; WegehauptDigital"/>
    <m/>
    <s v="empty"/>
    <x v="0"/>
  </r>
  <r>
    <s v="Predigten für Kinder von reiferm Alter"/>
    <s v="Sturm, Christoph Christian"/>
    <s v="Historische Drucke; Kinder- und Jugendbücher; Theologie; VD18 digital"/>
    <x v="145"/>
    <x v="1"/>
    <s v="PPN819571350"/>
    <s v="PPN310755549"/>
    <s v="http://resolver.staatsbibliothek-berlin.de/SBB0001948900010000"/>
    <x v="1"/>
    <x v="161"/>
    <s v="VD18 digital; WegehauptDigital"/>
    <s v="Leipzig"/>
    <s v="empty"/>
    <x v="0"/>
  </r>
  <r>
    <s v="Welcher Taf. 1 - 50 des II. Theils oder Heft XXI - XXX des Bilderbuchs begreift"/>
    <s v="Bertuch, Friedrich Justin; Funke, Carl Philipp"/>
    <s v="Historische Drucke; Kinder- und Jugendbücher; VD18 digital"/>
    <x v="344"/>
    <x v="1"/>
    <s v="PPN1016529236"/>
    <s v="PPN776479318"/>
    <s v="http://resolver.staatsbibliothek-berlin.de/SBB0000EE23001A0000"/>
    <x v="1"/>
    <x v="105"/>
    <s v="VD18 digital; WegehauptDigital"/>
    <s v="Weimar"/>
    <s v="empty"/>
    <x v="0"/>
  </r>
  <r>
    <s v="Kurzer Inbegriff aller Wissenschaften zum Gebrauch für Kinder von sechs bis zwölf Jahren"/>
    <m/>
    <s v="Historische Drucke; Kinder- und Jugendbücher; VD18 digital"/>
    <x v="16"/>
    <x v="0"/>
    <s v="PPN823054608"/>
    <s v="PPN279715897"/>
    <s v="http://resolver.staatsbibliothek-berlin.de/SBB00019A4600000000"/>
    <x v="1"/>
    <x v="130"/>
    <s v="VD18 digital; WegehauptDigital"/>
    <s v="Potsdam"/>
    <s v="empty"/>
    <x v="0"/>
  </r>
  <r>
    <s v="Der aufrichtige Kalendermann; Ein gar kurioses und nützliches Buch ; Für die Jugend und den gemeinen Bürger und Bauersmann"/>
    <s v="Steinbeck, Christoph Gottlieb"/>
    <s v="Historische Drucke; Kinder- und Jugendbücher; VD18 digital"/>
    <x v="137"/>
    <x v="1"/>
    <s v="PPN823961028"/>
    <s v="PPN241659744"/>
    <s v="http://resolver.staatsbibliothek-berlin.de/SBB00019AEC00010000"/>
    <x v="1"/>
    <x v="72"/>
    <s v="VD18 digital; WegehauptDigital"/>
    <s v="Leipzig"/>
    <s v="empty"/>
    <x v="0"/>
  </r>
  <r>
    <s v="Welcher einige der vortreflichsten Künste, die Handlung, das Reisen, und die Einrichtung eines Landes betrachtet"/>
    <s v="Pluche, Noël Antoine"/>
    <s v="Historische Drucke; Kinder- und Jugendbücher; VD18 digital"/>
    <x v="257"/>
    <x v="1"/>
    <s v="PPN1010911848"/>
    <s v="PPN19427926X"/>
    <s v="http://resolver.staatsbibliothek-berlin.de/SBB0000EBBA00080000"/>
    <x v="1"/>
    <x v="147"/>
    <s v="VD18 digital; WegehauptDigital"/>
    <s v="Nürnberg; Wien"/>
    <s v="empty"/>
    <x v="0"/>
  </r>
  <r>
    <s v="Abbildungen merkwürdiger Thiere, nebst einer Beschreibung ihrer Lebensart"/>
    <s v="Forster, Johann Reinhold; Klügel, Georg Simon"/>
    <s v="Historische Drucke; Kinder- und Jugendbücher; VD18 digital"/>
    <x v="606"/>
    <x v="1"/>
    <s v="PPN1012241807"/>
    <s v="PPN367332477"/>
    <s v="http://resolver.staatsbibliothek-berlin.de/SBB00021C0100050000"/>
    <x v="1"/>
    <x v="84"/>
    <s v="VD18 digital; WegehauptDigital"/>
    <s v="Halle"/>
    <s v="empty"/>
    <x v="0"/>
  </r>
  <r>
    <s v="Abbildungen merkwürdiger Thiere, nebst einer Beschreibung ihrer Lebensart"/>
    <s v="Forster, Johann Reinhold; Klügel, Georg Simon"/>
    <s v="Historische Drucke; Kinder- und Jugendbücher; VD18 digital"/>
    <x v="607"/>
    <x v="1"/>
    <s v="PPN1012241386"/>
    <s v="PPN36733187X"/>
    <s v="http://resolver.staatsbibliothek-berlin.de/SBB00021C0100020000"/>
    <x v="1"/>
    <x v="115"/>
    <s v="VD18 digital; WegehauptDigital"/>
    <s v="Halle; Berlin; Magdeburg; Breslau; Hamburg; Frankfurt am Main; Königsberg"/>
    <s v="empty"/>
    <x v="0"/>
  </r>
  <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Coutelle, Carl; Spörl, Jobst; Comenius, Johann Amos"/>
    <s v="Historische Drucke; Kinder- und Jugendbücher; Sprachen / Literaturen; VD18 digital"/>
    <x v="266"/>
    <x v="0"/>
    <s v="PPN800474619"/>
    <s v="PPN449154491"/>
    <s v="http://resolver.staatsbibliothek-berlin.de/SBB0001779900000000"/>
    <x v="0"/>
    <x v="160"/>
    <s v="VD18 digital; WegehauptDigital"/>
    <s v="Noribergae"/>
    <s v="empty"/>
    <x v="0"/>
  </r>
  <r>
    <s v="Karakter Sitten und Religion einiger merkwürdiger Völker"/>
    <s v="Klügel, Georg Simon; Forster, Johann Reinhold"/>
    <s v="Historische Drucke; Kinder- und Jugendbücher; VD18 digital"/>
    <x v="608"/>
    <x v="1"/>
    <s v="PPN1012241505"/>
    <s v="PPN367331993"/>
    <s v="http://resolver.staatsbibliothek-berlin.de/SBB00021C0100030000"/>
    <x v="1"/>
    <x v="115"/>
    <s v="VD18 digital; WegehauptDigital"/>
    <s v="Halle; Berlin; Breslau; Magdeburg; Naumburg"/>
    <s v="empty"/>
    <x v="0"/>
  </r>
  <r>
    <s v="Histoire Des Animaux, A L'Usage Des Jeunes Gens, et de ceux qui ont du goút pour l'Histoire Naturelle"/>
    <m/>
    <s v="Kinder- und Jugendbücher; VD18 digital; Historische Drucke"/>
    <x v="12"/>
    <x v="0"/>
    <s v="PPN770157491"/>
    <s v="PPN410325651"/>
    <s v="http://resolver.staatsbibliothek-berlin.de/SBB0001033800000000"/>
    <x v="0"/>
    <x v="105"/>
    <s v="WegehauptDigital; VD18 digital"/>
    <s v="Hamburg"/>
    <s v="empty"/>
    <x v="0"/>
  </r>
  <r>
    <s v="Gespräche über die Gesundheit der Mädchen und Jünglinge"/>
    <s v="Zwierlein, Konrad Anton"/>
    <s v="Historische Drucke; Medizin; VD18 digital; Kinder- und Jugendbücher"/>
    <x v="12"/>
    <x v="1"/>
    <s v="PPN810644800"/>
    <s v="PPN810643766"/>
    <s v="http://resolver.staatsbibliothek-berlin.de/SBB000187CB00020000"/>
    <x v="1"/>
    <x v="144"/>
    <s v="VD18 digital; WegehauptDigital"/>
    <s v="Leipzig; Frankfurt"/>
    <s v="empty"/>
    <x v="0"/>
  </r>
  <r>
    <s v="Frohmanns und Östlings Familiengeschichte für Eltern und Kinder"/>
    <s v="Sambach, Christian; Kohl, Clemens; Stutz, Johann Ernst"/>
    <s v="Historische Drucke; Kinder- und Jugendbücher; VD18 digital"/>
    <x v="275"/>
    <x v="0"/>
    <s v="PPN82683258X"/>
    <s v="PPN577767852"/>
    <s v="http://resolver.staatsbibliothek-berlin.de/SBB0001A04400000000"/>
    <x v="1"/>
    <x v="115"/>
    <s v="VD18 digital; WegehauptDigital"/>
    <s v="Breslau"/>
    <s v="empty"/>
    <x v="0"/>
  </r>
  <r>
    <s v="Curiositätenkabinet"/>
    <m/>
    <s v="Historische Drucke; Kinder- und Jugendbücher; Pädagogik; VD18 digital"/>
    <x v="12"/>
    <x v="2"/>
    <s v="PPN833616803"/>
    <s v="http://resolver.staatsbibliothek-berlin.de/SBB0001AE4200010000"/>
    <m/>
    <x v="1"/>
    <x v="56"/>
    <s v="VD18 digital; WegehauptDigital"/>
    <m/>
    <s v="empty"/>
    <x v="0"/>
  </r>
  <r>
    <s v="Des Elementarwerks ... Band"/>
    <s v="Basedow, Johann Bernhard"/>
    <s v="Historische Drucke; Kinder- und Jugendbücher; VD18 digital"/>
    <x v="12"/>
    <x v="1"/>
    <s v="PPN1016518080"/>
    <s v="PPN154258423"/>
    <s v="http://resolver.staatsbibliothek-berlin.de/SBB0000F2C000050000"/>
    <x v="1"/>
    <x v="121"/>
    <s v="VD18 digital; WegehauptDigital"/>
    <s v="Dessau"/>
    <s v="empty"/>
    <x v="0"/>
  </r>
  <r>
    <s v="Abbildungen merkwürdiger Thiere, nebst einer Beschreibung ihrer Lebensart"/>
    <s v="Klügel, Georg Simon; Forster, Johann Reinhold"/>
    <s v="Historische Drucke; Kinder- und Jugendbücher; VD18 digital"/>
    <x v="607"/>
    <x v="1"/>
    <s v="PPN1012241254"/>
    <s v="PPN367331691"/>
    <s v="http://resolver.staatsbibliothek-berlin.de/SBB00021C0100010000"/>
    <x v="1"/>
    <x v="56"/>
    <s v="VD18 digital; WegehauptDigital"/>
    <s v="Halle; Berlin; Magdeburg; Breslau; Hamburg; Frankfurt am Main; Königsberg"/>
    <s v="empty"/>
    <x v="0"/>
  </r>
  <r>
    <s v="Welche die erste Hälfte von Deutschland enthält"/>
    <s v="Jacobi, Johann Heinrich"/>
    <s v="Kinder- und Jugendbücher; VD18 digital; Historische Drucke"/>
    <x v="609"/>
    <x v="1"/>
    <s v="PPN780424336"/>
    <s v="PPN559928769"/>
    <s v="http://resolver.staatsbibliothek-berlin.de/SBB0001539900030000"/>
    <x v="1"/>
    <x v="120"/>
    <s v="WegehauptDigital; VD18 digital"/>
    <s v="Berlin"/>
    <s v="empty"/>
    <x v="0"/>
  </r>
  <r>
    <s v="Die Harzgegend, oder eine kleine Reise von drey Tagen, zum Unterricht und Vergnügen der Jugend"/>
    <s v="Goeze, Johann August Ephraim"/>
    <s v="Kinder- und Jugendbücher; Historische Drucke"/>
    <x v="610"/>
    <x v="1"/>
    <s v="PPN770896707"/>
    <s v="PPN15354144X"/>
    <s v="http://resolver.staatsbibliothek-berlin.de/SBB00014E6300010000"/>
    <x v="1"/>
    <x v="82"/>
    <s v="WegehauptDigital; VD18 digital"/>
    <s v="Leipzig"/>
    <s v="empty"/>
    <x v="0"/>
  </r>
  <r>
    <s v="Welcher Frankreich, die vereinigten Niederlande und Italien enthält"/>
    <s v="Jacobi, J. H."/>
    <s v="Kinder- und Jugendbücher; Historische Drucke; VD18 digital"/>
    <x v="611"/>
    <x v="1"/>
    <s v="PPN780422309"/>
    <s v="PPN137148003"/>
    <s v="http://resolver.staatsbibliothek-berlin.de/SBB0001539900020000"/>
    <x v="1"/>
    <x v="104"/>
    <s v="WegehauptDigital; VD18 digital"/>
    <s v="Hamburg; Hamburg"/>
    <s v="empty"/>
    <x v="0"/>
  </r>
  <r>
    <s v="Sechste Harzreise zum Nutzen und Vergnügen der Jugend"/>
    <s v="Goeze, Johann August Ephraim"/>
    <s v="Kinder- und Jugendbücher; Historische Drucke; VD18 digital"/>
    <x v="610"/>
    <x v="1"/>
    <s v="PPN770902162"/>
    <s v="PPN246879696"/>
    <s v="http://resolver.staatsbibliothek-berlin.de/SBB00014E6300050000"/>
    <x v="1"/>
    <x v="137"/>
    <s v="WegehauptDigital; VD18 digital"/>
    <s v="Leipzig"/>
    <s v="empty"/>
    <x v="0"/>
  </r>
  <r>
    <s v="Fünfte Reise ins Thüringische zum Unterricht und Vergnügen der Jugend"/>
    <s v="Goeze, Johann August Ephraim"/>
    <s v="Kinder- und Jugendbücher; Historische Drucke; VD18 digital"/>
    <x v="610"/>
    <x v="1"/>
    <s v="PPN770901344"/>
    <s v="PPN19494882X"/>
    <s v="http://resolver.staatsbibliothek-berlin.de/SBB00014E6300040000"/>
    <x v="1"/>
    <x v="104"/>
    <s v="WegehauptDigital; VD18 digital"/>
    <s v="Leipzig"/>
    <s v="empty"/>
    <x v="0"/>
  </r>
  <r>
    <s v="Welche die andere Hälfte von Deutschland enthält"/>
    <s v="Jacobi, Johann Heinrich"/>
    <s v="Kinder- und Jugendbücher; Historische Drucke; VD18 digital"/>
    <x v="609"/>
    <x v="1"/>
    <s v="PPN780425782"/>
    <s v="PPN559928858"/>
    <s v="http://resolver.staatsbibliothek-berlin.de/SBB0001539900040000"/>
    <x v="1"/>
    <x v="119"/>
    <s v="WegehauptDigital; VD18 digital"/>
    <s v="Berlin"/>
    <s v="empty"/>
    <x v="0"/>
  </r>
  <r>
    <s v="Zwote kleine Harzreise zum Unterricht und Vergnügen der Jugend"/>
    <s v="Goeze, Johann August Ephraim"/>
    <s v="Kinder- und Jugendbücher; Historische Drucke; VD18 digital"/>
    <x v="610"/>
    <x v="1"/>
    <s v="PPN770897835"/>
    <s v="PPN194948706"/>
    <s v="http://resolver.staatsbibliothek-berlin.de/SBB00014E6300020000"/>
    <x v="1"/>
    <x v="103"/>
    <s v="WegehauptDigital; VD18 digital"/>
    <s v="Leipzig"/>
    <s v="empty"/>
    <x v="0"/>
  </r>
  <r>
    <s v="Sechzig eröfnete Werkstätte der gemeinnüzigsten Künste und Handwerke für junge Leute zur Auswahl ihres künftigen Nahrungsstandes; Mit sechzig jede Kunst, jedes Handwerk deutlich erklärenden Kupferstichen"/>
    <m/>
    <s v="Kinder- und Jugendbücher; Historische Drucke; VD18 digital"/>
    <x v="155"/>
    <x v="0"/>
    <s v="PPN756715709"/>
    <s v="PPN280106041"/>
    <s v="http://resolver.staatsbibliothek-berlin.de/SBB0000EBE100000000"/>
    <x v="1"/>
    <x v="140"/>
    <s v="WegehauptDigital; VD18 digital"/>
    <s v="Wien"/>
    <s v="empty"/>
    <x v="0"/>
  </r>
  <r>
    <s v="Vierte Harzreise zum Unterricht und Vergnügen der Jugend"/>
    <s v="Goeze, Johann August Ephraim"/>
    <s v="Kinder- und Jugendbücher; Historische Drucke; VD18 digital"/>
    <x v="610"/>
    <x v="1"/>
    <s v="PPN770900437"/>
    <s v="PPN187070431"/>
    <s v="http://resolver.staatsbibliothek-berlin.de/SBB00014E6300030000"/>
    <x v="1"/>
    <x v="103"/>
    <s v="WegehauptDigital; VD18 digital"/>
    <s v="Leipzig"/>
    <s v="empty"/>
    <x v="0"/>
  </r>
  <r>
    <s v="Lehrbuch einer für Schulen faßlichen Naturlehre, zum Gebrauch bey Vorlesungen"/>
    <s v="Richter, Adam Daniel"/>
    <s v="Kinder- und Jugendbücher; Historische Drucke; VD18 digital"/>
    <x v="408"/>
    <x v="0"/>
    <s v="PPN746272758"/>
    <s v="PPN572360576"/>
    <s v="http://resolver.staatsbibliothek-berlin.de/SBB0000D86500000000"/>
    <x v="1"/>
    <x v="169"/>
    <s v="WegehauptDigital; VD18 digital"/>
    <s v="Leipzig; Budißin"/>
    <s v="empty"/>
    <x v="0"/>
  </r>
  <r>
    <s v="Welcher Dänemark, Norwegen, Island, Portugal, Spanien, England, Schottland und Irrland enthält"/>
    <s v="Jacobi, J. H."/>
    <s v="Kinder- und Jugendbücher; VD18 digital; Historische Drucke"/>
    <x v="20"/>
    <x v="1"/>
    <s v="PPN780418794"/>
    <s v="PPN137147996"/>
    <s v="http://resolver.staatsbibliothek-berlin.de/SBB0001539900010000"/>
    <x v="1"/>
    <x v="103"/>
    <s v="WegehauptDigital; VD18 digital"/>
    <s v="Hamburg"/>
    <s v="empty"/>
    <x v="0"/>
  </r>
  <r>
    <s v="Abbildungen merkwürdiger Thiere, nebst einer Beschreibung ihrer Lebensart"/>
    <s v="Forster, Johann Reinhold; Klügel, Georg Simon"/>
    <s v="Historische Drucke; Kinder- und Jugendbücher; VD18 digital"/>
    <x v="607"/>
    <x v="1"/>
    <s v="PPN1013689836"/>
    <s v="PPN36733187X"/>
    <s v="http://resolver.staatsbibliothek-berlin.de/SBB00021C0100060000"/>
    <x v="1"/>
    <x v="115"/>
    <s v="VD18 digital; WegehauptDigital"/>
    <s v="Halle; Berlin; Magdeburg; Breslau; Hamburg; Frankfurt am Main; Königsberg"/>
    <s v="empty"/>
    <x v="0"/>
  </r>
  <r>
    <s v="Karakter Sitten und Religion einiger merkwürdigen Völker"/>
    <m/>
    <s v="Historische Drucke; Kinder- und Jugendbücher; VD18 digital"/>
    <x v="612"/>
    <x v="1"/>
    <s v="PPN770839339"/>
    <s v="PPN133983439"/>
    <s v="http://resolver.staatsbibliothek-berlin.de/SBB00021C0100070000"/>
    <x v="1"/>
    <x v="115"/>
    <s v="VD18 digital; WegehauptDigital"/>
    <s v="Halle; Berlin; Breslau; Magdeburg; Naumburg"/>
    <s v="empty"/>
    <x v="0"/>
  </r>
  <r>
    <s v="Geographie für Kinder"/>
    <s v="Raff, Georg Christian"/>
    <s v="Kinder- und Jugendbücher; VD18 digital"/>
    <x v="44"/>
    <x v="0"/>
    <s v="PPN770966454"/>
    <s v="PPN243305109"/>
    <s v="http://resolver.staatsbibliothek-berlin.de/SBB00010A1A00000000"/>
    <x v="1"/>
    <x v="116"/>
    <s v="WegehauptDigital; VD18 digital"/>
    <s v="Göttingen"/>
    <s v="empty"/>
    <x v="0"/>
  </r>
  <r>
    <s v="Handbuch zu gemeinnützlicher Bildung und Unterweisung der Jugend in öffentlichen Schulen"/>
    <s v="Miller, Johann Peter"/>
    <s v="Kinder- und Jugendbücher; Historische Drucke; VD18 digital"/>
    <x v="613"/>
    <x v="0"/>
    <s v="PPN770571735"/>
    <s v="PPN43191771X"/>
    <s v="http://resolver.staatsbibliothek-berlin.de/SBB0001056C00000000"/>
    <x v="1"/>
    <x v="178"/>
    <s v="WegehauptDigital; VD18 digital"/>
    <s v="Ulm"/>
    <s v="empty"/>
    <x v="0"/>
  </r>
  <r>
    <s v="Spielbuch für Mädchen im Alter von 6-16 Jahren; eine Sammlung von Lauf-, Gerät-, Sing- und Ruhespielen"/>
    <s v="Böttcher, A.; Netsch, A."/>
    <s v="Kinder- und Jugendbücher; Historische Drucke"/>
    <x v="614"/>
    <x v="0"/>
    <s v="PPN745602681"/>
    <s v="PPN568287975"/>
    <s v="http://resolver.staatsbibliothek-berlin.de/SBB0000D70700000000"/>
    <x v="1"/>
    <x v="51"/>
    <s v="WegehauptDigital"/>
    <s v="Hannover-List"/>
    <s v="https://content.staatsbibliothek-berlin.de/dc/745602681.ocr.zip"/>
    <x v="1"/>
  </r>
  <r>
    <s v="Der Bau des menschlichen Körpers; anatomische Beschreibung des Menschen ; zum Anschauungs-Unterricht für die Jugend in Schule und Haus, mit erklärendem Text ; in 24 Tafeln in Farbendruck"/>
    <s v="Eckardt, Theodor"/>
    <s v="Kinder- und Jugendbücher; Historische Drucke"/>
    <x v="45"/>
    <x v="0"/>
    <s v="PPN742720810"/>
    <s v="PPN551473142"/>
    <s v="http://resolver.staatsbibliothek-berlin.de/SBB0000D2CA00000000"/>
    <x v="1"/>
    <x v="94"/>
    <s v="WegehauptDigital"/>
    <s v="Eßlingen"/>
    <s v="https://content.staatsbibliothek-berlin.de/dc/742720810.ocr.zip"/>
    <x v="1"/>
  </r>
  <r>
    <s v="Großes illustriertes Spielbuch für Mädchen; eine Auswahl der schönsten Spiele, anregender und unterhaltender Beschäftigungen und Belustigungen im Freien und im Zimmer"/>
    <s v="Wendling, Paul; Gayette-Georgens, Jeanne Marie"/>
    <s v="Kinder- und Jugendbücher"/>
    <x v="615"/>
    <x v="0"/>
    <s v="PPN745158323"/>
    <s v="PPN310374812"/>
    <s v="http://resolver.staatsbibliothek-berlin.de/SBB0000D61800000000"/>
    <x v="1"/>
    <x v="58"/>
    <s v="WegehauptDigital"/>
    <s v="Berlin [u.a.]"/>
    <s v="https://content.staatsbibliothek-berlin.de/dc/745158323.ocr.zip"/>
    <x v="1"/>
  </r>
  <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Werner, Johann Adolf Ludwig"/>
    <s v="Kinder- und Jugendbücher"/>
    <x v="77"/>
    <x v="0"/>
    <s v="PPN769899838"/>
    <s v="PPN212377558"/>
    <s v="http://resolver.staatsbibliothek-berlin.de/SBB0001021000000000"/>
    <x v="1"/>
    <x v="83"/>
    <s v="WegehauptDigital"/>
    <s v="Dresden [u.a.]"/>
    <s v="empty"/>
    <x v="0"/>
  </r>
  <r>
    <s v="Henriette Löffler's kleines illustrirtes praktisches Kochbüchlein für die Puppenküche; eine nützliche Gabe für junge Mädchen"/>
    <s v="Löffler, Henriette"/>
    <s v="Kinder- und Jugendbücher; Historische Drucke"/>
    <x v="378"/>
    <x v="0"/>
    <s v="PPN74585964X"/>
    <s v="PPN566124815"/>
    <s v="http://resolver.staatsbibliothek-berlin.de/SBB0000D78400000000"/>
    <x v="1"/>
    <x v="3"/>
    <s v="WegehauptDigital"/>
    <s v="Ulm"/>
    <s v="https://content.staatsbibliothek-berlin.de/dc/74585964X.ocr.zip"/>
    <x v="1"/>
  </r>
  <r>
    <s v="Welcher T. 51 - 100 od. H. CXCI - CC d. Bilderbuchs begreift"/>
    <s v="Bertuch, Carl; Bertuch, Friedrich Justin; Funke, Carl Philipp"/>
    <s v="Kinder- und Jugendbücher; Historische Drucke"/>
    <x v="344"/>
    <x v="1"/>
    <s v="PPN766176479"/>
    <s v="PPN143025953"/>
    <s v="http://resolver.staatsbibliothek-berlin.de/SBB0000EE3E00000000"/>
    <x v="1"/>
    <x v="8"/>
    <s v="WegehauptDigital"/>
    <s v="Weimar"/>
    <s v="empty"/>
    <x v="0"/>
  </r>
  <r>
    <s v="Naturgeschichte für Schulen und den häuslichen Unterricht"/>
    <s v="Löhr, Johann Andreas Christian"/>
    <s v="Kinder- und Jugendbücher; Historische Drucke"/>
    <x v="137"/>
    <x v="1"/>
    <s v="PPN74627159X"/>
    <s v="PPN565417347"/>
    <s v="http://resolver.staatsbibliothek-berlin.de/SBB0000D86300020000"/>
    <x v="1"/>
    <x v="46"/>
    <s v="WegehauptDigital"/>
    <s v="Leipzig"/>
    <s v="empty"/>
    <x v="0"/>
  </r>
  <r>
    <s v="Der neue deutsche Kinderfreund"/>
    <s v="Zerrenner, Carl Christoph Gottlieb"/>
    <s v="Kinder- und Jugendbücher"/>
    <x v="616"/>
    <x v="1"/>
    <s v="PPN770190715"/>
    <s v="PPN236685880"/>
    <s v="http://resolver.staatsbibliothek-berlin.de/SBB0001036F00010000"/>
    <x v="1"/>
    <x v="1"/>
    <s v="WegehauptDigital"/>
    <s v="Halle [u.a.]"/>
    <s v="empty"/>
    <x v="0"/>
  </r>
  <r>
    <s v="Worinnen der Mensch in Gesellschafft mit Gott betrachtet wird"/>
    <s v="Pluche, Noël Antoine"/>
    <s v="Kinder- und Jugendbücher; Historische Drucke"/>
    <x v="257"/>
    <x v="1"/>
    <s v="PPN756796784"/>
    <s v="PPN756789656"/>
    <s v="http://resolver.staatsbibliothek-berlin.de/SBB0002153400030000"/>
    <x v="1"/>
    <x v="160"/>
    <s v="WegehauptDigital"/>
    <s v="Nürnberg; Wien"/>
    <s v="empty"/>
    <x v="0"/>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x v="580"/>
    <x v="1"/>
    <s v="PPN747424640"/>
    <s v="PPN134319583"/>
    <s v="http://resolver.staatsbibliothek-berlin.de/SBB0000DD6100000000"/>
    <x v="1"/>
    <x v="174"/>
    <s v="WegehauptDigital"/>
    <s v="Leipzig; Zittau"/>
    <s v="empty"/>
    <x v="0"/>
  </r>
  <r>
    <s v="Worinnen der Mensch in Gesellschafft mit Gott betrachtet wird"/>
    <s v="Pluche, Noël Antoine"/>
    <s v="Historische Drucke; Kinder- und Jugendbücher; VD18 digital"/>
    <x v="257"/>
    <x v="1"/>
    <s v="PPN101091278X"/>
    <s v="PPN194279278"/>
    <s v="http://resolver.staatsbibliothek-berlin.de/SBB0000EBBA00090000"/>
    <x v="1"/>
    <x v="180"/>
    <s v="VD18 digital; WegehauptDigital"/>
    <s v="Nürnberg; Wien"/>
    <s v="empty"/>
    <x v="0"/>
  </r>
  <r>
    <s v="Predigten für Kinder von reiferm Alter"/>
    <s v="Sturm, Christoph Christian"/>
    <s v="Historische Drucke; Kinder- und Jugendbücher; Theologie; VD18 digital"/>
    <x v="145"/>
    <x v="1"/>
    <s v="PPN819571504"/>
    <s v="PPN310755646"/>
    <s v="http://resolver.staatsbibliothek-berlin.de/SBB0001948900020000"/>
    <x v="1"/>
    <x v="121"/>
    <s v="VD18 digital; WegehauptDigital"/>
    <s v="Leipzig"/>
    <s v="empty"/>
    <x v="0"/>
  </r>
  <r>
    <s v="Geographie für Kinder"/>
    <s v="Raff, Georg Christian"/>
    <s v="Historische Drucke; Kinder- und Jugendbücher; Geschichte / Ethnographie / Geographie; VD18 digital"/>
    <x v="250"/>
    <x v="1"/>
    <s v="PPN803539444"/>
    <s v="PPN319188280"/>
    <s v="http://resolver.staatsbibliothek-berlin.de/SBB0001791300010000"/>
    <x v="1"/>
    <x v="104"/>
    <s v="VD18 digital; WegehauptDigital"/>
    <s v="Tübingen"/>
    <s v="empty"/>
    <x v="0"/>
  </r>
  <r>
    <s v="Zusammenkünfte am Atlas"/>
    <s v="Guts Muths, Johann Christoph Friedrich"/>
    <s v="Kinder- und Jugendbücher; Historische Drucke; VD18 digital"/>
    <x v="617"/>
    <x v="1"/>
    <s v="PPN770962777"/>
    <s v="PPN309393760"/>
    <s v="http://resolver.staatsbibliothek-berlin.de/SBB00010A0D00010000"/>
    <x v="1"/>
    <x v="82"/>
    <s v="WegehauptDigital; VD18 digital"/>
    <s v="Gotha"/>
    <s v="empty"/>
    <x v="0"/>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r>
    <m/>
    <m/>
    <m/>
    <x v="12"/>
    <x v="3"/>
    <m/>
    <m/>
    <m/>
    <x v="15"/>
    <x v="26"/>
    <m/>
    <m/>
    <m/>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3">
  <r>
    <x v="0"/>
    <x v="0"/>
    <n v="0"/>
    <n v="0"/>
  </r>
  <r>
    <x v="1"/>
    <x v="1"/>
    <n v="0"/>
    <n v="0"/>
  </r>
  <r>
    <x v="2"/>
    <x v="1"/>
    <n v="0"/>
    <n v="0"/>
  </r>
  <r>
    <x v="3"/>
    <x v="1"/>
    <n v="0"/>
    <n v="0"/>
  </r>
  <r>
    <x v="4"/>
    <x v="1"/>
    <n v="0"/>
    <n v="0"/>
  </r>
  <r>
    <x v="5"/>
    <x v="1"/>
    <n v="0"/>
    <n v="0"/>
  </r>
  <r>
    <x v="6"/>
    <x v="1"/>
    <n v="0"/>
    <n v="0"/>
  </r>
  <r>
    <x v="7"/>
    <x v="1"/>
    <n v="0"/>
    <n v="0"/>
  </r>
  <r>
    <x v="8"/>
    <x v="1"/>
    <n v="0"/>
    <n v="0"/>
  </r>
  <r>
    <x v="9"/>
    <x v="1"/>
    <n v="0"/>
    <n v="0"/>
  </r>
  <r>
    <x v="10"/>
    <x v="1"/>
    <n v="0"/>
    <n v="0"/>
  </r>
  <r>
    <x v="11"/>
    <x v="1"/>
    <n v="0"/>
    <n v="0"/>
  </r>
  <r>
    <x v="12"/>
    <x v="1"/>
    <n v="0"/>
    <n v="0"/>
  </r>
  <r>
    <x v="13"/>
    <x v="1"/>
    <n v="0"/>
    <n v="0"/>
  </r>
  <r>
    <x v="14"/>
    <x v="1"/>
    <n v="0"/>
    <n v="0"/>
  </r>
  <r>
    <x v="15"/>
    <x v="1"/>
    <n v="0"/>
    <n v="0"/>
  </r>
  <r>
    <x v="16"/>
    <x v="1"/>
    <n v="0"/>
    <n v="0"/>
  </r>
  <r>
    <x v="17"/>
    <x v="1"/>
    <n v="0"/>
    <n v="0"/>
  </r>
  <r>
    <x v="18"/>
    <x v="1"/>
    <n v="0"/>
    <n v="0"/>
  </r>
  <r>
    <x v="19"/>
    <x v="1"/>
    <n v="0"/>
    <n v="0"/>
  </r>
  <r>
    <x v="20"/>
    <x v="1"/>
    <n v="0"/>
    <n v="0"/>
  </r>
  <r>
    <x v="21"/>
    <x v="1"/>
    <n v="0"/>
    <n v="0"/>
  </r>
  <r>
    <x v="22"/>
    <x v="1"/>
    <n v="0"/>
    <n v="0"/>
  </r>
  <r>
    <x v="23"/>
    <x v="1"/>
    <n v="0"/>
    <n v="0"/>
  </r>
  <r>
    <x v="24"/>
    <x v="1"/>
    <n v="0"/>
    <n v="0"/>
  </r>
  <r>
    <x v="25"/>
    <x v="1"/>
    <n v="0"/>
    <n v="0"/>
  </r>
  <r>
    <x v="26"/>
    <x v="1"/>
    <n v="0"/>
    <n v="0"/>
  </r>
  <r>
    <x v="27"/>
    <x v="1"/>
    <n v="0"/>
    <n v="0"/>
  </r>
  <r>
    <x v="28"/>
    <x v="1"/>
    <n v="0"/>
    <n v="0"/>
  </r>
  <r>
    <x v="29"/>
    <x v="1"/>
    <n v="0"/>
    <n v="0"/>
  </r>
  <r>
    <x v="30"/>
    <x v="1"/>
    <n v="0"/>
    <n v="0"/>
  </r>
  <r>
    <x v="31"/>
    <x v="1"/>
    <n v="0"/>
    <n v="0"/>
  </r>
  <r>
    <x v="32"/>
    <x v="1"/>
    <n v="0"/>
    <n v="0"/>
  </r>
  <r>
    <x v="33"/>
    <x v="1"/>
    <n v="0"/>
    <n v="0"/>
  </r>
  <r>
    <x v="34"/>
    <x v="1"/>
    <n v="0"/>
    <n v="0"/>
  </r>
  <r>
    <x v="35"/>
    <x v="1"/>
    <n v="0"/>
    <n v="0"/>
  </r>
  <r>
    <x v="36"/>
    <x v="1"/>
    <n v="0"/>
    <n v="0"/>
  </r>
  <r>
    <x v="37"/>
    <x v="0"/>
    <n v="0"/>
    <n v="0"/>
  </r>
  <r>
    <x v="38"/>
    <x v="1"/>
    <n v="0"/>
    <n v="0"/>
  </r>
  <r>
    <x v="39"/>
    <x v="1"/>
    <n v="0"/>
    <n v="0"/>
  </r>
  <r>
    <x v="40"/>
    <x v="1"/>
    <n v="0"/>
    <n v="0"/>
  </r>
  <r>
    <x v="41"/>
    <x v="1"/>
    <n v="0"/>
    <n v="0"/>
  </r>
  <r>
    <x v="42"/>
    <x v="1"/>
    <n v="0"/>
    <n v="0"/>
  </r>
  <r>
    <x v="43"/>
    <x v="1"/>
    <n v="0"/>
    <n v="0"/>
  </r>
  <r>
    <x v="44"/>
    <x v="1"/>
    <n v="0"/>
    <n v="0"/>
  </r>
  <r>
    <x v="45"/>
    <x v="1"/>
    <n v="0"/>
    <n v="0"/>
  </r>
  <r>
    <x v="46"/>
    <x v="0"/>
    <n v="0"/>
    <n v="0"/>
  </r>
  <r>
    <x v="47"/>
    <x v="1"/>
    <n v="0"/>
    <n v="0"/>
  </r>
  <r>
    <x v="48"/>
    <x v="1"/>
    <n v="0"/>
    <n v="0"/>
  </r>
  <r>
    <x v="49"/>
    <x v="1"/>
    <n v="0"/>
    <n v="0"/>
  </r>
  <r>
    <x v="50"/>
    <x v="0"/>
    <n v="1"/>
    <n v="0"/>
  </r>
  <r>
    <x v="51"/>
    <x v="1"/>
    <n v="0"/>
    <n v="0"/>
  </r>
  <r>
    <x v="52"/>
    <x v="1"/>
    <n v="0"/>
    <n v="0"/>
  </r>
  <r>
    <x v="53"/>
    <x v="0"/>
    <n v="1"/>
    <n v="0"/>
  </r>
  <r>
    <x v="54"/>
    <x v="0"/>
    <n v="1"/>
    <n v="0"/>
  </r>
  <r>
    <x v="55"/>
    <x v="1"/>
    <n v="0"/>
    <n v="0"/>
  </r>
  <r>
    <x v="56"/>
    <x v="1"/>
    <n v="0"/>
    <n v="0"/>
  </r>
  <r>
    <x v="57"/>
    <x v="1"/>
    <n v="0"/>
    <n v="0"/>
  </r>
  <r>
    <x v="58"/>
    <x v="1"/>
    <n v="0"/>
    <n v="0"/>
  </r>
  <r>
    <x v="59"/>
    <x v="1"/>
    <n v="0"/>
    <n v="0"/>
  </r>
  <r>
    <x v="60"/>
    <x v="1"/>
    <n v="0"/>
    <n v="0"/>
  </r>
  <r>
    <x v="61"/>
    <x v="1"/>
    <n v="0"/>
    <n v="0"/>
  </r>
  <r>
    <x v="62"/>
    <x v="1"/>
    <n v="0"/>
    <n v="0"/>
  </r>
  <r>
    <x v="63"/>
    <x v="1"/>
    <n v="0"/>
    <n v="0"/>
  </r>
  <r>
    <x v="64"/>
    <x v="1"/>
    <n v="0"/>
    <n v="0"/>
  </r>
  <r>
    <x v="65"/>
    <x v="0"/>
    <n v="1"/>
    <n v="0"/>
  </r>
  <r>
    <x v="66"/>
    <x v="1"/>
    <n v="0"/>
    <n v="0"/>
  </r>
  <r>
    <x v="67"/>
    <x v="2"/>
    <n v="0"/>
    <n v="0"/>
  </r>
  <r>
    <x v="68"/>
    <x v="1"/>
    <n v="0"/>
    <n v="0"/>
  </r>
  <r>
    <x v="69"/>
    <x v="1"/>
    <n v="0"/>
    <n v="0"/>
  </r>
  <r>
    <x v="70"/>
    <x v="1"/>
    <n v="0"/>
    <n v="0"/>
  </r>
  <r>
    <x v="71"/>
    <x v="1"/>
    <n v="0"/>
    <n v="0"/>
  </r>
  <r>
    <x v="72"/>
    <x v="1"/>
    <n v="0"/>
    <n v="0"/>
  </r>
  <r>
    <x v="73"/>
    <x v="1"/>
    <n v="0"/>
    <n v="0"/>
  </r>
  <r>
    <x v="74"/>
    <x v="0"/>
    <n v="0"/>
    <n v="0"/>
  </r>
  <r>
    <x v="75"/>
    <x v="1"/>
    <n v="0"/>
    <n v="0"/>
  </r>
  <r>
    <x v="76"/>
    <x v="1"/>
    <n v="0"/>
    <n v="0"/>
  </r>
  <r>
    <x v="77"/>
    <x v="1"/>
    <n v="0"/>
    <n v="0"/>
  </r>
  <r>
    <x v="78"/>
    <x v="1"/>
    <n v="0"/>
    <n v="0"/>
  </r>
  <r>
    <x v="79"/>
    <x v="1"/>
    <n v="0"/>
    <n v="0"/>
  </r>
  <r>
    <x v="80"/>
    <x v="1"/>
    <n v="0"/>
    <n v="0"/>
  </r>
  <r>
    <x v="81"/>
    <x v="1"/>
    <n v="0"/>
    <n v="0"/>
  </r>
  <r>
    <x v="82"/>
    <x v="1"/>
    <n v="0"/>
    <n v="0"/>
  </r>
  <r>
    <x v="83"/>
    <x v="1"/>
    <n v="0"/>
    <n v="0"/>
  </r>
  <r>
    <x v="84"/>
    <x v="1"/>
    <n v="0"/>
    <n v="0"/>
  </r>
  <r>
    <x v="85"/>
    <x v="1"/>
    <n v="0"/>
    <n v="0"/>
  </r>
  <r>
    <x v="86"/>
    <x v="1"/>
    <n v="0"/>
    <n v="0"/>
  </r>
  <r>
    <x v="87"/>
    <x v="1"/>
    <n v="0"/>
    <n v="0"/>
  </r>
  <r>
    <x v="88"/>
    <x v="1"/>
    <n v="0"/>
    <n v="0"/>
  </r>
  <r>
    <x v="89"/>
    <x v="1"/>
    <n v="0"/>
    <n v="0"/>
  </r>
  <r>
    <x v="90"/>
    <x v="1"/>
    <n v="0"/>
    <n v="0"/>
  </r>
  <r>
    <x v="91"/>
    <x v="2"/>
    <n v="2"/>
    <n v="0"/>
  </r>
  <r>
    <x v="92"/>
    <x v="1"/>
    <n v="0"/>
    <n v="0"/>
  </r>
  <r>
    <x v="93"/>
    <x v="1"/>
    <n v="0"/>
    <n v="0"/>
  </r>
  <r>
    <x v="94"/>
    <x v="1"/>
    <n v="0"/>
    <n v="0"/>
  </r>
  <r>
    <x v="95"/>
    <x v="1"/>
    <n v="0"/>
    <n v="0"/>
  </r>
  <r>
    <x v="96"/>
    <x v="1"/>
    <n v="0"/>
    <n v="0"/>
  </r>
  <r>
    <x v="97"/>
    <x v="1"/>
    <n v="0"/>
    <n v="0"/>
  </r>
  <r>
    <x v="98"/>
    <x v="1"/>
    <n v="0"/>
    <n v="0"/>
  </r>
  <r>
    <x v="99"/>
    <x v="1"/>
    <n v="0"/>
    <n v="0"/>
  </r>
  <r>
    <x v="100"/>
    <x v="1"/>
    <n v="0"/>
    <n v="0"/>
  </r>
  <r>
    <x v="101"/>
    <x v="1"/>
    <n v="0"/>
    <n v="0"/>
  </r>
  <r>
    <x v="102"/>
    <x v="2"/>
    <n v="2"/>
    <n v="0"/>
  </r>
  <r>
    <x v="103"/>
    <x v="1"/>
    <n v="0"/>
    <n v="0"/>
  </r>
  <r>
    <x v="104"/>
    <x v="1"/>
    <n v="0"/>
    <n v="0"/>
  </r>
  <r>
    <x v="105"/>
    <x v="1"/>
    <n v="0"/>
    <n v="0"/>
  </r>
  <r>
    <x v="106"/>
    <x v="1"/>
    <n v="0"/>
    <n v="0"/>
  </r>
  <r>
    <x v="107"/>
    <x v="0"/>
    <n v="0"/>
    <n v="0"/>
  </r>
  <r>
    <x v="108"/>
    <x v="2"/>
    <n v="2"/>
    <n v="0"/>
  </r>
  <r>
    <x v="109"/>
    <x v="3"/>
    <n v="1"/>
    <n v="0"/>
  </r>
  <r>
    <x v="110"/>
    <x v="2"/>
    <n v="0"/>
    <n v="0"/>
  </r>
  <r>
    <x v="111"/>
    <x v="1"/>
    <n v="0"/>
    <n v="0"/>
  </r>
  <r>
    <x v="112"/>
    <x v="1"/>
    <n v="0"/>
    <n v="0"/>
  </r>
  <r>
    <x v="113"/>
    <x v="4"/>
    <n v="2"/>
    <n v="0"/>
  </r>
  <r>
    <x v="114"/>
    <x v="0"/>
    <n v="1"/>
    <n v="0"/>
  </r>
  <r>
    <x v="115"/>
    <x v="5"/>
    <n v="3"/>
    <n v="0"/>
  </r>
  <r>
    <x v="116"/>
    <x v="3"/>
    <n v="2"/>
    <n v="0"/>
  </r>
  <r>
    <x v="117"/>
    <x v="3"/>
    <n v="1"/>
    <n v="0"/>
  </r>
  <r>
    <x v="118"/>
    <x v="0"/>
    <n v="1"/>
    <n v="0"/>
  </r>
  <r>
    <x v="119"/>
    <x v="2"/>
    <n v="1"/>
    <n v="0"/>
  </r>
  <r>
    <x v="120"/>
    <x v="0"/>
    <n v="1"/>
    <n v="0"/>
  </r>
  <r>
    <x v="121"/>
    <x v="2"/>
    <n v="2"/>
    <n v="0"/>
  </r>
  <r>
    <x v="122"/>
    <x v="4"/>
    <n v="2"/>
    <n v="0"/>
  </r>
  <r>
    <x v="123"/>
    <x v="1"/>
    <n v="0"/>
    <n v="0"/>
  </r>
  <r>
    <x v="124"/>
    <x v="1"/>
    <n v="0"/>
    <n v="0"/>
  </r>
  <r>
    <x v="125"/>
    <x v="1"/>
    <n v="0"/>
    <n v="0"/>
  </r>
  <r>
    <x v="126"/>
    <x v="1"/>
    <n v="0"/>
    <n v="0"/>
  </r>
  <r>
    <x v="127"/>
    <x v="2"/>
    <n v="1"/>
    <n v="0"/>
  </r>
  <r>
    <x v="128"/>
    <x v="2"/>
    <n v="0"/>
    <n v="0"/>
  </r>
  <r>
    <x v="129"/>
    <x v="1"/>
    <n v="0"/>
    <n v="0"/>
  </r>
  <r>
    <x v="130"/>
    <x v="1"/>
    <n v="0"/>
    <n v="0"/>
  </r>
  <r>
    <x v="131"/>
    <x v="1"/>
    <n v="0"/>
    <n v="0"/>
  </r>
  <r>
    <x v="132"/>
    <x v="3"/>
    <n v="2"/>
    <n v="0"/>
  </r>
  <r>
    <x v="133"/>
    <x v="1"/>
    <n v="0"/>
    <n v="0"/>
  </r>
  <r>
    <x v="134"/>
    <x v="0"/>
    <n v="1"/>
    <n v="0"/>
  </r>
  <r>
    <x v="135"/>
    <x v="3"/>
    <n v="0"/>
    <n v="0"/>
  </r>
  <r>
    <x v="136"/>
    <x v="5"/>
    <n v="5"/>
    <n v="1"/>
  </r>
  <r>
    <x v="137"/>
    <x v="6"/>
    <n v="3"/>
    <n v="0"/>
  </r>
  <r>
    <x v="138"/>
    <x v="2"/>
    <n v="1"/>
    <n v="0"/>
  </r>
  <r>
    <x v="139"/>
    <x v="0"/>
    <n v="0"/>
    <n v="0"/>
  </r>
  <r>
    <x v="140"/>
    <x v="2"/>
    <n v="1"/>
    <n v="0"/>
  </r>
  <r>
    <x v="141"/>
    <x v="7"/>
    <n v="8"/>
    <n v="0"/>
  </r>
  <r>
    <x v="142"/>
    <x v="3"/>
    <n v="1"/>
    <n v="0"/>
  </r>
  <r>
    <x v="143"/>
    <x v="4"/>
    <n v="4"/>
    <n v="0"/>
  </r>
  <r>
    <x v="144"/>
    <x v="0"/>
    <n v="1"/>
    <n v="0"/>
  </r>
  <r>
    <x v="145"/>
    <x v="3"/>
    <n v="3"/>
    <n v="0"/>
  </r>
  <r>
    <x v="146"/>
    <x v="2"/>
    <n v="1"/>
    <n v="0"/>
  </r>
  <r>
    <x v="147"/>
    <x v="8"/>
    <n v="6"/>
    <n v="0"/>
  </r>
  <r>
    <x v="148"/>
    <x v="4"/>
    <n v="3"/>
    <n v="0"/>
  </r>
  <r>
    <x v="149"/>
    <x v="9"/>
    <n v="7"/>
    <n v="0"/>
  </r>
  <r>
    <x v="150"/>
    <x v="4"/>
    <n v="4"/>
    <n v="0"/>
  </r>
  <r>
    <x v="151"/>
    <x v="6"/>
    <n v="4"/>
    <n v="0"/>
  </r>
  <r>
    <x v="152"/>
    <x v="9"/>
    <n v="7"/>
    <n v="0"/>
  </r>
  <r>
    <x v="153"/>
    <x v="10"/>
    <n v="5"/>
    <n v="0"/>
  </r>
  <r>
    <x v="154"/>
    <x v="7"/>
    <n v="10"/>
    <n v="0"/>
  </r>
  <r>
    <x v="155"/>
    <x v="6"/>
    <n v="5"/>
    <n v="0"/>
  </r>
  <r>
    <x v="156"/>
    <x v="8"/>
    <n v="5"/>
    <n v="0"/>
  </r>
  <r>
    <x v="157"/>
    <x v="11"/>
    <n v="9"/>
    <n v="0"/>
  </r>
  <r>
    <x v="158"/>
    <x v="5"/>
    <n v="4"/>
    <n v="0"/>
  </r>
  <r>
    <x v="159"/>
    <x v="10"/>
    <n v="8"/>
    <n v="0"/>
  </r>
  <r>
    <x v="160"/>
    <x v="12"/>
    <n v="14"/>
    <n v="1"/>
  </r>
  <r>
    <x v="161"/>
    <x v="13"/>
    <n v="10"/>
    <n v="1"/>
  </r>
  <r>
    <x v="162"/>
    <x v="13"/>
    <n v="9"/>
    <n v="0"/>
  </r>
  <r>
    <x v="163"/>
    <x v="14"/>
    <n v="11"/>
    <n v="0"/>
  </r>
  <r>
    <x v="164"/>
    <x v="8"/>
    <n v="8"/>
    <n v="0"/>
  </r>
  <r>
    <x v="165"/>
    <x v="15"/>
    <n v="17"/>
    <n v="0"/>
  </r>
  <r>
    <x v="166"/>
    <x v="7"/>
    <n v="10"/>
    <n v="0"/>
  </r>
  <r>
    <x v="167"/>
    <x v="16"/>
    <n v="16"/>
    <n v="0"/>
  </r>
  <r>
    <x v="168"/>
    <x v="17"/>
    <n v="20"/>
    <n v="0"/>
  </r>
  <r>
    <x v="169"/>
    <x v="18"/>
    <n v="21"/>
    <n v="0"/>
  </r>
  <r>
    <x v="170"/>
    <x v="19"/>
    <n v="19"/>
    <n v="0"/>
  </r>
  <r>
    <x v="171"/>
    <x v="19"/>
    <n v="18"/>
    <n v="0"/>
  </r>
  <r>
    <x v="172"/>
    <x v="20"/>
    <n v="22"/>
    <n v="0"/>
  </r>
  <r>
    <x v="173"/>
    <x v="14"/>
    <n v="12"/>
    <n v="0"/>
  </r>
  <r>
    <x v="174"/>
    <x v="9"/>
    <n v="5"/>
    <n v="0"/>
  </r>
  <r>
    <x v="175"/>
    <x v="14"/>
    <n v="11"/>
    <n v="0"/>
  </r>
  <r>
    <x v="176"/>
    <x v="21"/>
    <n v="7"/>
    <n v="0"/>
  </r>
  <r>
    <x v="177"/>
    <x v="22"/>
    <n v="12"/>
    <n v="0"/>
  </r>
  <r>
    <x v="178"/>
    <x v="7"/>
    <n v="11"/>
    <n v="0"/>
  </r>
  <r>
    <x v="179"/>
    <x v="23"/>
    <n v="16"/>
    <n v="0"/>
  </r>
  <r>
    <x v="180"/>
    <x v="6"/>
    <n v="4"/>
    <n v="0"/>
  </r>
  <r>
    <x v="181"/>
    <x v="9"/>
    <n v="7"/>
    <n v="0"/>
  </r>
  <r>
    <x v="182"/>
    <x v="8"/>
    <n v="7"/>
    <n v="0"/>
  </r>
  <r>
    <x v="183"/>
    <x v="21"/>
    <n v="8"/>
    <n v="0"/>
  </r>
  <r>
    <x v="184"/>
    <x v="9"/>
    <n v="5"/>
    <n v="0"/>
  </r>
  <r>
    <x v="185"/>
    <x v="11"/>
    <n v="10"/>
    <n v="0"/>
  </r>
  <r>
    <x v="186"/>
    <x v="11"/>
    <n v="10"/>
    <n v="0"/>
  </r>
  <r>
    <x v="187"/>
    <x v="24"/>
    <n v="19"/>
    <n v="0"/>
  </r>
  <r>
    <x v="188"/>
    <x v="16"/>
    <n v="15"/>
    <n v="0"/>
  </r>
  <r>
    <x v="189"/>
    <x v="12"/>
    <n v="13"/>
    <n v="0"/>
  </r>
  <r>
    <x v="190"/>
    <x v="13"/>
    <n v="10"/>
    <n v="0"/>
  </r>
  <r>
    <x v="191"/>
    <x v="25"/>
    <n v="17"/>
    <n v="0"/>
  </r>
  <r>
    <x v="192"/>
    <x v="21"/>
    <n v="13"/>
    <n v="0"/>
  </r>
  <r>
    <x v="193"/>
    <x v="7"/>
    <n v="10"/>
    <n v="0"/>
  </r>
  <r>
    <x v="194"/>
    <x v="26"/>
    <n v="21"/>
    <n v="0"/>
  </r>
  <r>
    <x v="195"/>
    <x v="9"/>
    <n v="6"/>
    <n v="0"/>
  </r>
  <r>
    <x v="196"/>
    <x v="10"/>
    <n v="9"/>
    <n v="0"/>
  </r>
  <r>
    <x v="197"/>
    <x v="27"/>
    <n v="26"/>
    <n v="0"/>
  </r>
  <r>
    <x v="198"/>
    <x v="26"/>
    <n v="21"/>
    <n v="0"/>
  </r>
  <r>
    <x v="199"/>
    <x v="11"/>
    <n v="9"/>
    <n v="0"/>
  </r>
  <r>
    <x v="200"/>
    <x v="14"/>
    <n v="13"/>
    <n v="0"/>
  </r>
  <r>
    <x v="201"/>
    <x v="16"/>
    <n v="12"/>
    <n v="0"/>
  </r>
  <r>
    <x v="202"/>
    <x v="23"/>
    <n v="12"/>
    <n v="0"/>
  </r>
  <r>
    <x v="203"/>
    <x v="7"/>
    <n v="11"/>
    <n v="0"/>
  </r>
  <r>
    <x v="204"/>
    <x v="9"/>
    <n v="6"/>
    <n v="0"/>
  </r>
  <r>
    <x v="205"/>
    <x v="13"/>
    <n v="8"/>
    <n v="0"/>
  </r>
  <r>
    <x v="206"/>
    <x v="7"/>
    <n v="9"/>
    <n v="0"/>
  </r>
  <r>
    <x v="207"/>
    <x v="20"/>
    <n v="24"/>
    <n v="0"/>
  </r>
  <r>
    <x v="208"/>
    <x v="10"/>
    <n v="7"/>
    <n v="0"/>
  </r>
  <r>
    <x v="209"/>
    <x v="8"/>
    <n v="5"/>
    <n v="0"/>
  </r>
  <r>
    <x v="210"/>
    <x v="0"/>
    <n v="1"/>
    <n v="0"/>
  </r>
  <r>
    <x v="211"/>
    <x v="14"/>
    <n v="13"/>
    <n v="0"/>
  </r>
  <r>
    <x v="212"/>
    <x v="13"/>
    <n v="7"/>
    <n v="0"/>
  </r>
  <r>
    <x v="213"/>
    <x v="11"/>
    <n v="11"/>
    <n v="0"/>
  </r>
  <r>
    <x v="214"/>
    <x v="6"/>
    <n v="6"/>
    <n v="0"/>
  </r>
  <r>
    <x v="215"/>
    <x v="8"/>
    <n v="8"/>
    <n v="0"/>
  </r>
  <r>
    <x v="216"/>
    <x v="9"/>
    <n v="7"/>
    <n v="0"/>
  </r>
  <r>
    <x v="217"/>
    <x v="25"/>
    <n v="16"/>
    <n v="16"/>
  </r>
  <r>
    <x v="218"/>
    <x v="9"/>
    <n v="5"/>
    <n v="5"/>
  </r>
  <r>
    <x v="219"/>
    <x v="7"/>
    <n v="12"/>
    <n v="12"/>
  </r>
  <r>
    <x v="220"/>
    <x v="16"/>
    <n v="18"/>
    <n v="18"/>
  </r>
  <r>
    <x v="221"/>
    <x v="16"/>
    <n v="18"/>
    <n v="18"/>
  </r>
  <r>
    <x v="222"/>
    <x v="21"/>
    <n v="11"/>
    <n v="11"/>
  </r>
  <r>
    <x v="223"/>
    <x v="13"/>
    <n v="9"/>
    <n v="9"/>
  </r>
  <r>
    <x v="224"/>
    <x v="6"/>
    <n v="5"/>
    <n v="5"/>
  </r>
  <r>
    <x v="225"/>
    <x v="3"/>
    <n v="3"/>
    <n v="3"/>
  </r>
  <r>
    <x v="226"/>
    <x v="13"/>
    <n v="8"/>
    <n v="8"/>
  </r>
  <r>
    <x v="227"/>
    <x v="28"/>
    <n v="19"/>
    <n v="19"/>
  </r>
  <r>
    <x v="228"/>
    <x v="10"/>
    <n v="9"/>
    <n v="9"/>
  </r>
  <r>
    <x v="229"/>
    <x v="11"/>
    <n v="11"/>
    <n v="11"/>
  </r>
  <r>
    <x v="230"/>
    <x v="8"/>
    <n v="6"/>
    <n v="6"/>
  </r>
  <r>
    <x v="231"/>
    <x v="4"/>
    <n v="4"/>
    <n v="4"/>
  </r>
  <r>
    <x v="232"/>
    <x v="11"/>
    <n v="10"/>
    <n v="10"/>
  </r>
  <r>
    <x v="233"/>
    <x v="6"/>
    <n v="5"/>
    <n v="5"/>
  </r>
  <r>
    <x v="234"/>
    <x v="4"/>
    <n v="3"/>
    <n v="3"/>
  </r>
  <r>
    <x v="235"/>
    <x v="6"/>
    <n v="6"/>
    <n v="6"/>
  </r>
  <r>
    <x v="236"/>
    <x v="9"/>
    <n v="5"/>
    <n v="5"/>
  </r>
  <r>
    <x v="237"/>
    <x v="21"/>
    <n v="12"/>
    <n v="12"/>
  </r>
  <r>
    <x v="238"/>
    <x v="4"/>
    <n v="3"/>
    <n v="3"/>
  </r>
  <r>
    <x v="239"/>
    <x v="10"/>
    <n v="9"/>
    <n v="9"/>
  </r>
  <r>
    <x v="240"/>
    <x v="8"/>
    <n v="8"/>
    <n v="8"/>
  </r>
  <r>
    <x v="241"/>
    <x v="11"/>
    <n v="10"/>
    <n v="10"/>
  </r>
  <r>
    <x v="242"/>
    <x v="5"/>
    <n v="5"/>
    <n v="5"/>
  </r>
  <r>
    <x v="243"/>
    <x v="14"/>
    <n v="13"/>
    <n v="13"/>
  </r>
  <r>
    <x v="244"/>
    <x v="9"/>
    <n v="7"/>
    <n v="7"/>
  </r>
  <r>
    <x v="245"/>
    <x v="13"/>
    <n v="8"/>
    <n v="8"/>
  </r>
  <r>
    <x v="246"/>
    <x v="7"/>
    <n v="11"/>
    <n v="11"/>
  </r>
  <r>
    <x v="247"/>
    <x v="7"/>
    <n v="10"/>
    <n v="10"/>
  </r>
  <r>
    <x v="248"/>
    <x v="6"/>
    <n v="5"/>
    <n v="5"/>
  </r>
  <r>
    <x v="249"/>
    <x v="11"/>
    <n v="10"/>
    <n v="10"/>
  </r>
  <r>
    <x v="250"/>
    <x v="13"/>
    <n v="8"/>
    <n v="8"/>
  </r>
  <r>
    <x v="251"/>
    <x v="8"/>
    <n v="7"/>
    <n v="7"/>
  </r>
  <r>
    <x v="252"/>
    <x v="21"/>
    <n v="12"/>
    <n v="12"/>
  </r>
  <r>
    <x v="253"/>
    <x v="4"/>
    <n v="4"/>
    <n v="4"/>
  </r>
  <r>
    <x v="254"/>
    <x v="21"/>
    <n v="13"/>
    <n v="12"/>
  </r>
  <r>
    <x v="255"/>
    <x v="9"/>
    <n v="7"/>
    <n v="7"/>
  </r>
  <r>
    <x v="256"/>
    <x v="2"/>
    <n v="2"/>
    <n v="2"/>
  </r>
  <r>
    <x v="257"/>
    <x v="13"/>
    <n v="9"/>
    <n v="9"/>
  </r>
  <r>
    <x v="258"/>
    <x v="8"/>
    <n v="8"/>
    <n v="8"/>
  </r>
  <r>
    <x v="259"/>
    <x v="9"/>
    <n v="7"/>
    <n v="7"/>
  </r>
  <r>
    <x v="260"/>
    <x v="6"/>
    <n v="6"/>
    <n v="6"/>
  </r>
  <r>
    <x v="261"/>
    <x v="11"/>
    <n v="11"/>
    <n v="11"/>
  </r>
  <r>
    <x v="262"/>
    <x v="5"/>
    <n v="4"/>
    <n v="4"/>
  </r>
  <r>
    <x v="263"/>
    <x v="4"/>
    <n v="4"/>
    <n v="4"/>
  </r>
  <r>
    <x v="264"/>
    <x v="8"/>
    <n v="8"/>
    <n v="8"/>
  </r>
  <r>
    <x v="265"/>
    <x v="2"/>
    <n v="2"/>
    <n v="2"/>
  </r>
  <r>
    <x v="266"/>
    <x v="13"/>
    <n v="9"/>
    <n v="9"/>
  </r>
  <r>
    <x v="267"/>
    <x v="16"/>
    <n v="16"/>
    <n v="16"/>
  </r>
  <r>
    <x v="268"/>
    <x v="5"/>
    <n v="5"/>
    <n v="5"/>
  </r>
  <r>
    <x v="269"/>
    <x v="11"/>
    <n v="10"/>
    <n v="10"/>
  </r>
  <r>
    <x v="270"/>
    <x v="10"/>
    <n v="8"/>
    <n v="8"/>
  </r>
  <r>
    <x v="271"/>
    <x v="6"/>
    <n v="6"/>
    <n v="6"/>
  </r>
  <r>
    <x v="272"/>
    <x v="14"/>
    <n v="14"/>
    <n v="14"/>
  </r>
  <r>
    <x v="273"/>
    <x v="2"/>
    <n v="2"/>
    <n v="2"/>
  </r>
  <r>
    <x v="274"/>
    <x v="7"/>
    <n v="12"/>
    <n v="12"/>
  </r>
  <r>
    <x v="275"/>
    <x v="19"/>
    <n v="14"/>
    <n v="14"/>
  </r>
  <r>
    <x v="276"/>
    <x v="21"/>
    <n v="12"/>
    <n v="12"/>
  </r>
  <r>
    <x v="277"/>
    <x v="22"/>
    <n v="20"/>
    <n v="20"/>
  </r>
  <r>
    <x v="278"/>
    <x v="20"/>
    <n v="27"/>
    <n v="27"/>
  </r>
  <r>
    <x v="279"/>
    <x v="26"/>
    <n v="17"/>
    <n v="17"/>
  </r>
  <r>
    <x v="280"/>
    <x v="7"/>
    <n v="12"/>
    <n v="12"/>
  </r>
  <r>
    <x v="281"/>
    <x v="0"/>
    <n v="0"/>
    <n v="0"/>
  </r>
  <r>
    <x v="282"/>
    <x v="0"/>
    <n v="1"/>
    <n v="1"/>
  </r>
  <r>
    <x v="283"/>
    <x v="2"/>
    <n v="2"/>
    <n v="2"/>
  </r>
  <r>
    <x v="284"/>
    <x v="1"/>
    <n v="0"/>
    <n v="0"/>
  </r>
  <r>
    <x v="285"/>
    <x v="1"/>
    <n v="0"/>
    <n v="0"/>
  </r>
  <r>
    <x v="286"/>
    <x v="1"/>
    <n v="0"/>
    <n v="0"/>
  </r>
  <r>
    <x v="287"/>
    <x v="1"/>
    <n v="0"/>
    <n v="0"/>
  </r>
  <r>
    <x v="288"/>
    <x v="1"/>
    <n v="0"/>
    <n v="0"/>
  </r>
  <r>
    <x v="289"/>
    <x v="1"/>
    <n v="0"/>
    <n v="0"/>
  </r>
  <r>
    <x v="290"/>
    <x v="1"/>
    <n v="0"/>
    <n v="0"/>
  </r>
  <r>
    <x v="291"/>
    <x v="1"/>
    <n v="0"/>
    <n v="0"/>
  </r>
  <r>
    <x v="292"/>
    <x v="1"/>
    <n v="0"/>
    <n v="0"/>
  </r>
  <r>
    <x v="293"/>
    <x v="1"/>
    <n v="0"/>
    <n v="0"/>
  </r>
  <r>
    <x v="294"/>
    <x v="0"/>
    <n v="1"/>
    <n v="1"/>
  </r>
  <r>
    <x v="295"/>
    <x v="1"/>
    <n v="0"/>
    <n v="0"/>
  </r>
  <r>
    <x v="296"/>
    <x v="1"/>
    <n v="0"/>
    <n v="0"/>
  </r>
  <r>
    <x v="297"/>
    <x v="1"/>
    <n v="0"/>
    <n v="0"/>
  </r>
  <r>
    <x v="298"/>
    <x v="0"/>
    <n v="1"/>
    <n v="1"/>
  </r>
  <r>
    <x v="299"/>
    <x v="1"/>
    <n v="0"/>
    <n v="0"/>
  </r>
  <r>
    <x v="300"/>
    <x v="1"/>
    <n v="0"/>
    <n v="0"/>
  </r>
  <r>
    <x v="301"/>
    <x v="29"/>
    <n v="1400"/>
    <n v="597"/>
  </r>
  <r>
    <x v="301"/>
    <x v="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B2CEEE-BF4D-4CA5-BCF9-140261AE97C6}" name="PivotTable3"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3:B18" firstHeaderRow="1" firstDataRow="1" firstDataCol="1"/>
  <pivotFields count="14">
    <pivotField showAll="0"/>
    <pivotField showAll="0"/>
    <pivotField showAll="0"/>
    <pivotField showAll="0"/>
    <pivotField axis="axisRow" dataField="1" showAll="0">
      <items count="7">
        <item x="0"/>
        <item x="1"/>
        <item x="4"/>
        <item x="3"/>
        <item x="2"/>
        <item x="5"/>
        <item t="default"/>
      </items>
    </pivotField>
    <pivotField showAll="0"/>
    <pivotField showAll="0"/>
    <pivotField showAll="0"/>
    <pivotField showAll="0"/>
    <pivotField showAll="0"/>
    <pivotField showAll="0">
      <items count="10">
        <item x="6"/>
        <item x="7"/>
        <item x="2"/>
        <item x="0"/>
        <item x="5"/>
        <item x="4"/>
        <item x="1"/>
        <item x="3"/>
        <item x="8"/>
        <item t="default"/>
      </items>
    </pivotField>
    <pivotField showAll="0"/>
    <pivotField showAll="0"/>
    <pivotField axis="axisRow" showAll="0">
      <items count="4">
        <item x="0"/>
        <item x="1"/>
        <item x="2"/>
        <item t="default"/>
      </items>
    </pivotField>
  </pivotFields>
  <rowFields count="2">
    <field x="4"/>
    <field x="13"/>
  </rowFields>
  <rowItems count="15">
    <i>
      <x/>
    </i>
    <i r="1">
      <x/>
    </i>
    <i r="1">
      <x v="1"/>
    </i>
    <i>
      <x v="1"/>
    </i>
    <i r="1">
      <x/>
    </i>
    <i>
      <x v="2"/>
    </i>
    <i r="1">
      <x/>
    </i>
    <i>
      <x v="3"/>
    </i>
    <i r="1">
      <x/>
    </i>
    <i>
      <x v="4"/>
    </i>
    <i r="1">
      <x/>
    </i>
    <i r="1">
      <x v="1"/>
    </i>
    <i>
      <x v="5"/>
    </i>
    <i r="1">
      <x v="2"/>
    </i>
    <i t="grand">
      <x/>
    </i>
  </rowItems>
  <colItems count="1">
    <i/>
  </colItems>
  <dataFields count="1">
    <dataField name="Anzahl von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396CF9-2362-456E-A7F2-82EF057A0356}" name="PivotTable4" cacheId="1"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3:B3335" firstHeaderRow="1" firstDataRow="1" firstDataCol="1"/>
  <pivotFields count="14">
    <pivotField axis="axisRow" dataField="1" showAll="0" sortType="descending">
      <items count="1325">
        <item x="756"/>
        <item x="660"/>
        <item x="451"/>
        <item x="655"/>
        <item x="651"/>
        <item x="104"/>
        <item x="1322"/>
        <item x="1210"/>
        <item x="1246"/>
        <item x="496"/>
        <item x="436"/>
        <item x="274"/>
        <item x="758"/>
        <item x="1123"/>
        <item x="1109"/>
        <item x="1113"/>
        <item x="644"/>
        <item x="1015"/>
        <item x="879"/>
        <item x="61"/>
        <item x="979"/>
        <item x="1168"/>
        <item x="1138"/>
        <item x="1097"/>
        <item x="594"/>
        <item x="1144"/>
        <item x="1029"/>
        <item x="346"/>
        <item x="1034"/>
        <item x="891"/>
        <item x="1040"/>
        <item x="1276"/>
        <item x="441"/>
        <item x="434"/>
        <item x="709"/>
        <item x="391"/>
        <item x="375"/>
        <item x="886"/>
        <item x="1292"/>
        <item x="262"/>
        <item x="595"/>
        <item x="1293"/>
        <item x="19"/>
        <item x="202"/>
        <item x="863"/>
        <item x="0"/>
        <item x="1110"/>
        <item x="953"/>
        <item x="147"/>
        <item x="226"/>
        <item x="408"/>
        <item x="649"/>
        <item x="605"/>
        <item x="746"/>
        <item x="755"/>
        <item x="373"/>
        <item x="871"/>
        <item x="913"/>
        <item x="1131"/>
        <item x="30"/>
        <item x="442"/>
        <item x="771"/>
        <item x="99"/>
        <item x="1170"/>
        <item x="737"/>
        <item x="1317"/>
        <item x="968"/>
        <item x="1266"/>
        <item x="944"/>
        <item x="1229"/>
        <item x="1178"/>
        <item x="679"/>
        <item x="22"/>
        <item x="629"/>
        <item x="1153"/>
        <item x="547"/>
        <item x="479"/>
        <item x="1036"/>
        <item x="192"/>
        <item x="311"/>
        <item x="242"/>
        <item x="1047"/>
        <item x="423"/>
        <item x="512"/>
        <item x="814"/>
        <item x="897"/>
        <item x="782"/>
        <item x="190"/>
        <item x="564"/>
        <item x="844"/>
        <item x="316"/>
        <item x="963"/>
        <item x="1107"/>
        <item x="865"/>
        <item x="1095"/>
        <item x="722"/>
        <item x="161"/>
        <item x="1045"/>
        <item x="493"/>
        <item x="396"/>
        <item x="1172"/>
        <item x="355"/>
        <item x="349"/>
        <item x="35"/>
        <item x="726"/>
        <item x="132"/>
        <item x="136"/>
        <item x="727"/>
        <item x="406"/>
        <item x="1093"/>
        <item x="774"/>
        <item x="942"/>
        <item x="1116"/>
        <item x="845"/>
        <item x="575"/>
        <item x="1141"/>
        <item x="112"/>
        <item x="130"/>
        <item x="471"/>
        <item x="340"/>
        <item x="282"/>
        <item x="265"/>
        <item x="194"/>
        <item x="490"/>
        <item x="1209"/>
        <item x="1212"/>
        <item x="1291"/>
        <item x="241"/>
        <item x="228"/>
        <item x="513"/>
        <item x="443"/>
        <item x="74"/>
        <item x="1183"/>
        <item x="797"/>
        <item x="1094"/>
        <item x="307"/>
        <item x="150"/>
        <item x="394"/>
        <item x="388"/>
        <item x="449"/>
        <item x="430"/>
        <item x="1147"/>
        <item x="163"/>
        <item x="978"/>
        <item x="883"/>
        <item x="615"/>
        <item x="842"/>
        <item x="143"/>
        <item x="804"/>
        <item x="796"/>
        <item x="300"/>
        <item x="1024"/>
        <item x="1188"/>
        <item x="616"/>
        <item x="1264"/>
        <item x="124"/>
        <item x="529"/>
        <item x="568"/>
        <item x="545"/>
        <item x="457"/>
        <item x="380"/>
        <item x="617"/>
        <item x="1160"/>
        <item x="1158"/>
        <item x="778"/>
        <item x="1136"/>
        <item x="626"/>
        <item x="511"/>
        <item x="1111"/>
        <item x="912"/>
        <item x="49"/>
        <item x="177"/>
        <item x="401"/>
        <item x="7"/>
        <item x="63"/>
        <item x="926"/>
        <item x="676"/>
        <item x="1129"/>
        <item x="387"/>
        <item x="333"/>
        <item x="1156"/>
        <item x="781"/>
        <item x="383"/>
        <item x="404"/>
        <item x="438"/>
        <item x="106"/>
        <item x="141"/>
        <item x="211"/>
        <item x="599"/>
        <item x="206"/>
        <item x="217"/>
        <item x="969"/>
        <item x="440"/>
        <item x="212"/>
        <item x="146"/>
        <item x="107"/>
        <item x="754"/>
        <item x="119"/>
        <item x="1237"/>
        <item x="88"/>
        <item x="1225"/>
        <item x="413"/>
        <item x="1277"/>
        <item x="37"/>
        <item x="1294"/>
        <item x="827"/>
        <item x="601"/>
        <item x="134"/>
        <item x="704"/>
        <item x="929"/>
        <item x="362"/>
        <item x="294"/>
        <item x="10"/>
        <item x="287"/>
        <item x="641"/>
        <item x="1064"/>
        <item x="419"/>
        <item x="567"/>
        <item x="17"/>
        <item x="892"/>
        <item x="43"/>
        <item x="218"/>
        <item x="1163"/>
        <item x="1159"/>
        <item x="1181"/>
        <item x="318"/>
        <item x="967"/>
        <item x="683"/>
        <item x="854"/>
        <item x="1075"/>
        <item x="1201"/>
        <item x="521"/>
        <item x="427"/>
        <item x="592"/>
        <item x="952"/>
        <item x="482"/>
        <item x="80"/>
        <item x="646"/>
        <item x="328"/>
        <item x="930"/>
        <item x="304"/>
        <item x="1025"/>
        <item x="1119"/>
        <item x="86"/>
        <item x="339"/>
        <item x="620"/>
        <item x="1261"/>
        <item x="752"/>
        <item x="303"/>
        <item x="821"/>
        <item x="42"/>
        <item x="475"/>
        <item x="918"/>
        <item x="326"/>
        <item x="364"/>
        <item x="1027"/>
        <item x="1222"/>
        <item x="996"/>
        <item x="367"/>
        <item x="922"/>
        <item x="251"/>
        <item x="252"/>
        <item x="253"/>
        <item x="773"/>
        <item x="76"/>
        <item x="235"/>
        <item x="1252"/>
        <item x="1315"/>
        <item x="1031"/>
        <item x="371"/>
        <item x="536"/>
        <item x="110"/>
        <item x="711"/>
        <item x="151"/>
        <item x="191"/>
        <item x="1101"/>
        <item x="569"/>
        <item x="855"/>
        <item x="927"/>
        <item x="11"/>
        <item x="623"/>
        <item x="1020"/>
        <item x="906"/>
        <item x="550"/>
        <item x="81"/>
        <item x="335"/>
        <item x="31"/>
        <item x="1122"/>
        <item x="950"/>
        <item x="50"/>
        <item x="156"/>
        <item x="1152"/>
        <item x="894"/>
        <item x="4"/>
        <item x="532"/>
        <item x="356"/>
        <item x="327"/>
        <item x="578"/>
        <item x="544"/>
        <item x="331"/>
        <item x="309"/>
        <item x="1135"/>
        <item x="998"/>
        <item x="314"/>
        <item x="1154"/>
        <item x="867"/>
        <item x="565"/>
        <item x="488"/>
        <item x="278"/>
        <item x="1099"/>
        <item x="1151"/>
        <item x="678"/>
        <item x="323"/>
        <item x="909"/>
        <item x="861"/>
        <item x="716"/>
        <item x="514"/>
        <item x="89"/>
        <item x="546"/>
        <item x="588"/>
        <item x="693"/>
        <item x="320"/>
        <item x="1117"/>
        <item x="925"/>
        <item x="825"/>
        <item x="733"/>
        <item x="941"/>
        <item x="518"/>
        <item x="122"/>
        <item x="92"/>
        <item x="815"/>
        <item x="795"/>
        <item x="221"/>
        <item x="295"/>
        <item x="600"/>
        <item x="573"/>
        <item x="1320"/>
        <item x="628"/>
        <item x="113"/>
        <item x="497"/>
        <item x="1189"/>
        <item x="82"/>
        <item x="1194"/>
        <item x="182"/>
        <item x="268"/>
        <item x="631"/>
        <item x="745"/>
        <item x="625"/>
        <item x="647"/>
        <item x="90"/>
        <item x="169"/>
        <item x="484"/>
        <item x="69"/>
        <item x="491"/>
        <item x="261"/>
        <item x="8"/>
        <item x="1196"/>
        <item x="288"/>
        <item x="24"/>
        <item x="792"/>
        <item x="290"/>
        <item x="936"/>
        <item x="1187"/>
        <item x="1042"/>
        <item x="955"/>
        <item x="1290"/>
        <item x="1108"/>
        <item x="880"/>
        <item x="12"/>
        <item x="1005"/>
        <item x="319"/>
        <item x="576"/>
        <item x="448"/>
        <item x="445"/>
        <item x="619"/>
        <item x="630"/>
        <item x="606"/>
        <item x="322"/>
        <item x="887"/>
        <item x="981"/>
        <item x="1066"/>
        <item x="1079"/>
        <item x="661"/>
        <item x="1221"/>
        <item x="1008"/>
        <item x="1056"/>
        <item x="277"/>
        <item x="103"/>
        <item x="138"/>
        <item x="1070"/>
        <item x="563"/>
        <item x="472"/>
        <item x="237"/>
        <item x="2"/>
        <item x="857"/>
        <item x="1281"/>
        <item x="1084"/>
        <item x="589"/>
        <item x="343"/>
        <item x="403"/>
        <item x="715"/>
        <item x="368"/>
        <item x="587"/>
        <item x="447"/>
        <item x="1124"/>
        <item x="164"/>
        <item x="1301"/>
        <item x="285"/>
        <item x="78"/>
        <item x="1058"/>
        <item x="353"/>
        <item x="824"/>
        <item x="934"/>
        <item x="541"/>
        <item x="79"/>
        <item x="799"/>
        <item x="1207"/>
        <item x="775"/>
        <item x="554"/>
        <item x="838"/>
        <item x="1115"/>
        <item x="839"/>
        <item x="366"/>
        <item x="1231"/>
        <item x="48"/>
        <item x="1105"/>
        <item x="837"/>
        <item x="531"/>
        <item x="392"/>
        <item x="154"/>
        <item x="275"/>
        <item x="45"/>
        <item x="1128"/>
        <item x="152"/>
        <item x="386"/>
        <item x="1041"/>
        <item x="72"/>
        <item x="459"/>
        <item x="1204"/>
        <item x="571"/>
        <item x="633"/>
        <item x="467"/>
        <item x="826"/>
        <item x="833"/>
        <item x="267"/>
        <item x="790"/>
        <item x="325"/>
        <item x="347"/>
        <item x="1126"/>
        <item x="363"/>
        <item x="487"/>
        <item x="23"/>
        <item x="181"/>
        <item x="695"/>
        <item x="3"/>
        <item x="75"/>
        <item x="272"/>
        <item x="180"/>
        <item x="692"/>
        <item x="975"/>
        <item x="385"/>
        <item x="980"/>
        <item x="399"/>
        <item x="549"/>
        <item x="873"/>
        <item x="1081"/>
        <item x="1267"/>
        <item x="489"/>
        <item x="808"/>
        <item x="453"/>
        <item x="749"/>
        <item x="123"/>
        <item x="254"/>
        <item x="1146"/>
        <item x="474"/>
        <item x="329"/>
        <item x="843"/>
        <item x="580"/>
        <item x="313"/>
        <item x="577"/>
        <item x="919"/>
        <item x="686"/>
        <item x="503"/>
        <item x="1074"/>
        <item x="878"/>
        <item x="718"/>
        <item x="458"/>
        <item x="341"/>
        <item x="452"/>
        <item x="1063"/>
        <item x="478"/>
        <item x="835"/>
        <item x="798"/>
        <item x="1071"/>
        <item x="1017"/>
        <item x="1026"/>
        <item x="431"/>
        <item x="174"/>
        <item x="538"/>
        <item x="159"/>
        <item x="850"/>
        <item x="1018"/>
        <item x="306"/>
        <item x="462"/>
        <item x="60"/>
        <item x="1012"/>
        <item x="1174"/>
        <item x="208"/>
        <item x="970"/>
        <item x="1234"/>
        <item x="1262"/>
        <item x="1028"/>
        <item x="358"/>
        <item x="948"/>
        <item x="696"/>
        <item x="501"/>
        <item x="1038"/>
        <item x="144"/>
        <item x="869"/>
        <item x="260"/>
        <item x="305"/>
        <item x="1287"/>
        <item x="830"/>
        <item x="280"/>
        <item x="463"/>
        <item x="608"/>
        <item x="636"/>
        <item x="97"/>
        <item x="102"/>
        <item x="1019"/>
        <item x="28"/>
        <item x="596"/>
        <item x="819"/>
        <item x="624"/>
        <item x="1173"/>
        <item x="238"/>
        <item x="1197"/>
        <item x="317"/>
        <item x="858"/>
        <item x="847"/>
        <item x="34"/>
        <item x="465"/>
        <item x="244"/>
        <item x="848"/>
        <item x="991"/>
        <item x="757"/>
        <item x="1087"/>
        <item x="1121"/>
        <item x="184"/>
        <item x="1284"/>
        <item x="1198"/>
        <item x="1299"/>
        <item x="270"/>
        <item x="868"/>
        <item x="1304"/>
        <item x="801"/>
        <item x="108"/>
        <item x="632"/>
        <item x="621"/>
        <item x="622"/>
        <item x="853"/>
        <item x="477"/>
        <item x="895"/>
        <item x="204"/>
        <item x="148"/>
        <item x="263"/>
        <item x="292"/>
        <item x="1006"/>
        <item x="1007"/>
        <item x="456"/>
        <item x="32"/>
        <item x="193"/>
        <item x="688"/>
        <item x="485"/>
        <item x="1312"/>
        <item x="1227"/>
        <item x="753"/>
        <item x="602"/>
        <item x="429"/>
        <item x="1011"/>
        <item x="1245"/>
        <item x="160"/>
        <item x="360"/>
        <item x="832"/>
        <item x="1083"/>
        <item x="1289"/>
        <item x="784"/>
        <item x="239"/>
        <item x="293"/>
        <item x="730"/>
        <item x="1134"/>
        <item x="188"/>
        <item x="225"/>
        <item x="199"/>
        <item x="840"/>
        <item x="162"/>
        <item x="1316"/>
        <item x="520"/>
        <item x="1049"/>
        <item x="205"/>
        <item x="352"/>
        <item x="725"/>
        <item x="724"/>
        <item x="720"/>
        <item x="690"/>
        <item x="407"/>
        <item x="1142"/>
        <item x="1133"/>
        <item x="965"/>
        <item x="1313"/>
        <item x="461"/>
        <item x="455"/>
        <item x="707"/>
        <item x="789"/>
        <item x="1102"/>
        <item x="719"/>
        <item x="509"/>
        <item x="128"/>
        <item x="1318"/>
        <item x="728"/>
        <item x="1288"/>
        <item x="1185"/>
        <item x="1044"/>
        <item x="768"/>
        <item x="1298"/>
        <item x="382"/>
        <item x="642"/>
        <item x="851"/>
        <item x="702"/>
        <item x="167"/>
        <item x="862"/>
        <item x="198"/>
        <item x="428"/>
        <item x="140"/>
        <item x="444"/>
        <item x="990"/>
        <item x="1186"/>
        <item x="1176"/>
        <item x="671"/>
        <item x="183"/>
        <item x="321"/>
        <item x="898"/>
        <item x="917"/>
        <item x="1165"/>
        <item x="951"/>
        <item x="55"/>
        <item x="214"/>
        <item x="669"/>
        <item x="248"/>
        <item x="666"/>
        <item x="354"/>
        <item x="342"/>
        <item x="9"/>
        <item x="920"/>
        <item x="928"/>
        <item x="673"/>
        <item x="379"/>
        <item x="860"/>
        <item x="1195"/>
        <item x="502"/>
        <item x="359"/>
        <item x="597"/>
        <item x="987"/>
        <item x="1179"/>
        <item x="770"/>
        <item x="933"/>
        <item x="1272"/>
        <item x="499"/>
        <item x="555"/>
        <item x="717"/>
        <item x="400"/>
        <item x="20"/>
        <item x="1243"/>
        <item x="1150"/>
        <item x="308"/>
        <item x="911"/>
        <item x="931"/>
        <item x="890"/>
        <item x="302"/>
        <item x="454"/>
        <item x="811"/>
        <item x="466"/>
        <item x="1296"/>
        <item x="698"/>
        <item x="410"/>
        <item x="940"/>
        <item x="1059"/>
        <item x="422"/>
        <item x="884"/>
        <item x="972"/>
        <item x="806"/>
        <item x="1098"/>
        <item x="258"/>
        <item x="1244"/>
        <item x="426"/>
        <item x="976"/>
        <item x="289"/>
        <item x="464"/>
        <item x="534"/>
        <item x="1311"/>
        <item x="1297"/>
        <item x="508"/>
        <item x="234"/>
        <item x="1050"/>
        <item x="381"/>
        <item x="470"/>
        <item x="677"/>
        <item x="281"/>
        <item x="232"/>
        <item x="52"/>
        <item x="14"/>
        <item x="932"/>
        <item x="1043"/>
        <item x="849"/>
        <item x="810"/>
        <item x="504"/>
        <item x="958"/>
        <item x="1235"/>
        <item x="680"/>
        <item x="507"/>
        <item x="59"/>
        <item x="787"/>
        <item x="1030"/>
        <item x="1211"/>
        <item x="53"/>
        <item x="540"/>
        <item x="1223"/>
        <item x="233"/>
        <item x="818"/>
        <item x="638"/>
        <item x="736"/>
        <item x="586"/>
        <item x="315"/>
        <item x="250"/>
        <item x="1096"/>
        <item x="414"/>
        <item x="402"/>
        <item x="424"/>
        <item x="519"/>
        <item x="924"/>
        <item x="672"/>
        <item x="481"/>
        <item x="859"/>
        <item x="964"/>
        <item x="1037"/>
        <item x="1086"/>
        <item x="33"/>
        <item x="779"/>
        <item x="498"/>
        <item x="786"/>
        <item x="116"/>
        <item x="515"/>
        <item x="772"/>
        <item x="1120"/>
        <item x="612"/>
        <item x="1089"/>
        <item x="896"/>
        <item x="1184"/>
        <item x="1199"/>
        <item x="109"/>
        <item x="1039"/>
        <item x="168"/>
        <item x="1073"/>
        <item x="149"/>
        <item x="142"/>
        <item x="977"/>
        <item x="1166"/>
        <item x="765"/>
        <item x="1082"/>
        <item x="700"/>
        <item x="566"/>
        <item x="910"/>
        <item x="1090"/>
        <item x="907"/>
        <item x="178"/>
        <item x="904"/>
        <item x="26"/>
        <item x="1309"/>
        <item x="1140"/>
        <item x="1270"/>
        <item x="229"/>
        <item x="27"/>
        <item x="598"/>
        <item x="336"/>
        <item x="870"/>
        <item x="831"/>
        <item x="759"/>
        <item x="812"/>
        <item x="982"/>
        <item x="590"/>
        <item x="643"/>
        <item x="179"/>
        <item x="197"/>
        <item x="885"/>
        <item x="706"/>
        <item x="557"/>
        <item x="446"/>
        <item x="135"/>
        <item x="777"/>
        <item x="881"/>
        <item x="1048"/>
        <item x="348"/>
        <item x="1062"/>
        <item x="816"/>
        <item x="533"/>
        <item x="66"/>
        <item x="653"/>
        <item x="956"/>
        <item x="412"/>
        <item x="1035"/>
        <item x="1263"/>
        <item x="29"/>
        <item x="713"/>
        <item x="1052"/>
        <item x="903"/>
        <item x="312"/>
        <item x="165"/>
        <item x="201"/>
        <item x="609"/>
        <item x="656"/>
        <item x="40"/>
        <item x="823"/>
        <item x="524"/>
        <item x="921"/>
        <item x="876"/>
        <item x="659"/>
        <item x="405"/>
        <item x="760"/>
        <item x="767"/>
        <item x="766"/>
        <item x="764"/>
        <item x="36"/>
        <item x="525"/>
        <item x="701"/>
        <item x="1283"/>
        <item x="245"/>
        <item x="841"/>
        <item x="1180"/>
        <item x="395"/>
        <item x="264"/>
        <item x="1061"/>
        <item x="664"/>
        <item x="553"/>
        <item x="856"/>
        <item x="83"/>
        <item x="994"/>
        <item x="1010"/>
        <item x="54"/>
        <item x="665"/>
        <item x="748"/>
        <item x="58"/>
        <item x="637"/>
        <item x="648"/>
        <item x="71"/>
        <item x="1002"/>
        <item x="345"/>
        <item x="901"/>
        <item x="1033"/>
        <item x="988"/>
        <item x="539"/>
        <item x="535"/>
        <item x="900"/>
        <item x="1021"/>
        <item x="997"/>
        <item x="18"/>
        <item x="1171"/>
        <item x="77"/>
        <item x="735"/>
        <item x="983"/>
        <item x="751"/>
        <item x="552"/>
        <item x="1203"/>
        <item x="675"/>
        <item x="468"/>
        <item x="93"/>
        <item x="189"/>
        <item x="283"/>
        <item x="537"/>
        <item x="338"/>
        <item x="1"/>
        <item x="420"/>
        <item x="510"/>
        <item x="560"/>
        <item x="13"/>
        <item x="959"/>
        <item x="411"/>
        <item x="949"/>
        <item x="172"/>
        <item x="243"/>
        <item x="794"/>
        <item x="255"/>
        <item x="1258"/>
        <item x="1215"/>
        <item x="743"/>
        <item x="747"/>
        <item x="662"/>
        <item x="25"/>
        <item x="528"/>
        <item x="297"/>
        <item x="542"/>
        <item x="888"/>
        <item x="85"/>
        <item x="334"/>
        <item x="301"/>
        <item x="1132"/>
        <item x="846"/>
        <item x="203"/>
        <item x="1200"/>
        <item x="173"/>
        <item x="802"/>
        <item x="44"/>
        <item x="517"/>
        <item x="450"/>
        <item x="62"/>
        <item x="46"/>
        <item x="691"/>
        <item x="1148"/>
        <item x="559"/>
        <item x="1104"/>
        <item x="828"/>
        <item x="369"/>
        <item x="556"/>
        <item x="1169"/>
        <item x="947"/>
        <item x="259"/>
        <item x="460"/>
        <item x="551"/>
        <item x="703"/>
        <item x="196"/>
        <item x="763"/>
        <item x="634"/>
        <item x="1076"/>
        <item x="64"/>
        <item x="105"/>
        <item x="299"/>
        <item x="73"/>
        <item x="296"/>
        <item x="582"/>
        <item x="1177"/>
        <item x="1054"/>
        <item x="5"/>
        <item x="133"/>
        <item x="1032"/>
        <item x="916"/>
        <item x="1068"/>
        <item x="584"/>
        <item x="166"/>
        <item x="1067"/>
        <item x="200"/>
        <item x="21"/>
        <item x="236"/>
        <item x="822"/>
        <item x="1046"/>
        <item x="1077"/>
        <item x="708"/>
        <item x="505"/>
        <item x="807"/>
        <item x="657"/>
        <item x="492"/>
        <item x="98"/>
        <item x="137"/>
        <item x="1100"/>
        <item x="805"/>
        <item x="610"/>
        <item x="68"/>
        <item x="38"/>
        <item x="1088"/>
        <item x="257"/>
        <item x="635"/>
        <item x="591"/>
        <item x="593"/>
        <item x="127"/>
        <item x="220"/>
        <item x="995"/>
        <item x="1000"/>
        <item x="943"/>
        <item x="476"/>
        <item x="1239"/>
        <item x="384"/>
        <item x="417"/>
        <item x="415"/>
        <item x="418"/>
        <item x="416"/>
        <item x="96"/>
        <item x="1192"/>
        <item x="117"/>
        <item x="1218"/>
        <item x="603"/>
        <item x="1257"/>
        <item x="663"/>
        <item x="750"/>
        <item x="788"/>
        <item x="47"/>
        <item x="803"/>
        <item x="742"/>
        <item x="374"/>
        <item x="741"/>
        <item x="1271"/>
        <item x="435"/>
        <item x="377"/>
        <item x="286"/>
        <item x="95"/>
        <item x="908"/>
        <item x="157"/>
        <item x="276"/>
        <item x="433"/>
        <item x="370"/>
        <item x="432"/>
        <item x="350"/>
        <item x="393"/>
        <item x="1275"/>
        <item x="689"/>
        <item x="1162"/>
        <item x="1295"/>
        <item x="1149"/>
        <item x="780"/>
        <item x="246"/>
        <item x="279"/>
        <item x="834"/>
        <item x="187"/>
        <item x="269"/>
        <item x="1193"/>
        <item x="585"/>
        <item x="558"/>
        <item x="39"/>
        <item x="291"/>
        <item x="486"/>
        <item x="877"/>
        <item x="914"/>
        <item x="899"/>
        <item x="813"/>
        <item x="310"/>
        <item x="572"/>
        <item x="1106"/>
        <item x="1078"/>
        <item x="986"/>
        <item x="721"/>
        <item x="41"/>
        <item x="836"/>
        <item x="697"/>
        <item x="483"/>
        <item x="186"/>
        <item x="561"/>
        <item x="365"/>
        <item x="1259"/>
        <item x="1242"/>
        <item x="1208"/>
        <item x="1233"/>
        <item x="1226"/>
        <item x="762"/>
        <item x="87"/>
        <item x="1224"/>
        <item x="131"/>
        <item x="57"/>
        <item x="1285"/>
        <item x="618"/>
        <item x="710"/>
        <item x="658"/>
        <item x="614"/>
        <item x="645"/>
        <item x="145"/>
        <item x="344"/>
        <item x="222"/>
        <item x="227"/>
        <item x="126"/>
        <item x="121"/>
        <item x="223"/>
        <item x="219"/>
        <item x="209"/>
        <item x="1164"/>
        <item x="530"/>
        <item x="139"/>
        <item x="224"/>
        <item x="494"/>
        <item x="120"/>
        <item x="216"/>
        <item x="210"/>
        <item x="94"/>
        <item x="125"/>
        <item x="65"/>
        <item x="111"/>
        <item x="115"/>
        <item x="864"/>
        <item x="791"/>
        <item x="973"/>
        <item x="985"/>
        <item x="1023"/>
        <item x="723"/>
        <item x="230"/>
        <item x="337"/>
        <item x="1273"/>
        <item x="1228"/>
        <item x="1202"/>
        <item x="694"/>
        <item x="324"/>
        <item x="390"/>
        <item x="1238"/>
        <item x="1014"/>
        <item x="1016"/>
        <item x="1091"/>
        <item x="1182"/>
        <item x="101"/>
        <item x="16"/>
        <item x="654"/>
        <item x="171"/>
        <item x="389"/>
        <item x="1303"/>
        <item x="1307"/>
        <item x="1167"/>
        <item x="583"/>
        <item x="783"/>
        <item x="1157"/>
        <item x="1080"/>
        <item x="548"/>
        <item x="1130"/>
        <item x="100"/>
        <item x="866"/>
        <item x="516"/>
        <item x="284"/>
        <item x="579"/>
        <item x="1314"/>
        <item x="1191"/>
        <item x="56"/>
        <item x="1055"/>
        <item x="820"/>
        <item x="473"/>
        <item x="684"/>
        <item x="372"/>
        <item x="376"/>
        <item x="667"/>
        <item x="992"/>
        <item x="155"/>
        <item x="872"/>
        <item x="1065"/>
        <item x="1139"/>
        <item x="604"/>
        <item x="1051"/>
        <item x="714"/>
        <item x="984"/>
        <item x="935"/>
        <item x="213"/>
        <item x="215"/>
        <item x="421"/>
        <item x="957"/>
        <item x="744"/>
        <item x="1072"/>
        <item x="1085"/>
        <item x="91"/>
        <item x="273"/>
        <item x="699"/>
        <item x="1125"/>
        <item x="185"/>
        <item x="195"/>
        <item x="526"/>
        <item x="1161"/>
        <item x="1143"/>
        <item x="993"/>
        <item x="875"/>
        <item x="51"/>
        <item x="480"/>
        <item x="378"/>
        <item x="332"/>
        <item x="1022"/>
        <item x="1175"/>
        <item x="938"/>
        <item x="207"/>
        <item x="793"/>
        <item x="574"/>
        <item x="731"/>
        <item x="1214"/>
        <item x="495"/>
        <item x="681"/>
        <item x="256"/>
        <item x="397"/>
        <item x="398"/>
        <item x="937"/>
        <item x="1057"/>
        <item x="1127"/>
        <item x="129"/>
        <item x="581"/>
        <item x="893"/>
        <item x="923"/>
        <item x="1232"/>
        <item x="800"/>
        <item x="945"/>
        <item x="732"/>
        <item x="170"/>
        <item x="1260"/>
        <item x="1092"/>
        <item x="240"/>
        <item x="1053"/>
        <item x="1001"/>
        <item x="298"/>
        <item x="761"/>
        <item x="682"/>
        <item x="1112"/>
        <item x="607"/>
        <item x="650"/>
        <item x="961"/>
        <item x="118"/>
        <item x="175"/>
        <item x="889"/>
        <item x="939"/>
        <item x="1308"/>
        <item x="1118"/>
        <item x="989"/>
        <item x="1013"/>
        <item x="1003"/>
        <item x="114"/>
        <item x="15"/>
        <item x="1155"/>
        <item x="1230"/>
        <item x="1213"/>
        <item x="902"/>
        <item x="1190"/>
        <item x="740"/>
        <item x="785"/>
        <item x="652"/>
        <item x="409"/>
        <item x="437"/>
        <item x="231"/>
        <item x="739"/>
        <item x="640"/>
        <item x="639"/>
        <item x="1060"/>
        <item x="1248"/>
        <item x="674"/>
        <item x="500"/>
        <item x="249"/>
        <item x="882"/>
        <item x="361"/>
        <item x="1103"/>
        <item x="946"/>
        <item x="1145"/>
        <item x="357"/>
        <item x="84"/>
        <item x="6"/>
        <item x="271"/>
        <item x="176"/>
        <item x="668"/>
        <item x="915"/>
        <item x="527"/>
        <item x="570"/>
        <item x="852"/>
        <item x="685"/>
        <item x="158"/>
        <item x="829"/>
        <item x="266"/>
        <item x="954"/>
        <item x="247"/>
        <item x="153"/>
        <item x="809"/>
        <item x="971"/>
        <item x="1305"/>
        <item x="1300"/>
        <item x="776"/>
        <item x="611"/>
        <item x="1310"/>
        <item x="439"/>
        <item x="738"/>
        <item x="1251"/>
        <item x="729"/>
        <item x="627"/>
        <item x="1220"/>
        <item x="1302"/>
        <item x="613"/>
        <item x="1217"/>
        <item x="1274"/>
        <item x="1319"/>
        <item x="1268"/>
        <item x="1269"/>
        <item x="1241"/>
        <item x="1216"/>
        <item x="1114"/>
        <item x="1279"/>
        <item x="1205"/>
        <item x="1286"/>
        <item x="1247"/>
        <item x="1219"/>
        <item x="1280"/>
        <item x="1236"/>
        <item x="1250"/>
        <item x="1265"/>
        <item x="1282"/>
        <item x="1206"/>
        <item x="1278"/>
        <item x="1255"/>
        <item x="1256"/>
        <item x="1249"/>
        <item x="1254"/>
        <item x="769"/>
        <item x="905"/>
        <item x="522"/>
        <item x="874"/>
        <item x="960"/>
        <item x="962"/>
        <item x="543"/>
        <item x="712"/>
        <item x="687"/>
        <item x="67"/>
        <item x="734"/>
        <item x="351"/>
        <item x="469"/>
        <item x="1137"/>
        <item x="1240"/>
        <item x="1253"/>
        <item x="1321"/>
        <item x="562"/>
        <item x="523"/>
        <item x="705"/>
        <item x="1069"/>
        <item x="1009"/>
        <item x="506"/>
        <item x="670"/>
        <item x="330"/>
        <item x="425"/>
        <item x="70"/>
        <item x="1004"/>
        <item x="974"/>
        <item x="999"/>
        <item x="1323"/>
        <item x="966"/>
        <item x="817"/>
        <item x="130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items count="1669">
        <item x="1623"/>
        <item x="1636"/>
        <item x="1635"/>
        <item x="1201"/>
        <item x="1181"/>
        <item x="1185"/>
        <item x="1179"/>
        <item x="302"/>
        <item x="987"/>
        <item x="977"/>
        <item x="994"/>
        <item x="309"/>
        <item x="988"/>
        <item x="978"/>
        <item x="1618"/>
        <item x="1627"/>
        <item x="343"/>
        <item x="341"/>
        <item x="342"/>
        <item x="1007"/>
        <item x="983"/>
        <item x="1196"/>
        <item x="1200"/>
        <item x="1626"/>
        <item x="522"/>
        <item x="1619"/>
        <item x="1615"/>
        <item x="1202"/>
        <item x="1197"/>
        <item x="1199"/>
        <item x="1195"/>
        <item x="314"/>
        <item x="241"/>
        <item x="1227"/>
        <item x="1218"/>
        <item x="990"/>
        <item x="307"/>
        <item x="903"/>
        <item x="1665"/>
        <item x="1624"/>
        <item x="1198"/>
        <item x="695"/>
        <item x="515"/>
        <item x="1180"/>
        <item x="525"/>
        <item x="520"/>
        <item x="1634"/>
        <item x="1610"/>
        <item x="301"/>
        <item x="306"/>
        <item x="305"/>
        <item x="308"/>
        <item x="298"/>
        <item x="979"/>
        <item x="1616"/>
        <item x="523"/>
        <item x="991"/>
        <item x="303"/>
        <item x="1191"/>
        <item x="173"/>
        <item x="1194"/>
        <item x="521"/>
        <item x="1666"/>
        <item x="1193"/>
        <item x="1203"/>
        <item x="980"/>
        <item x="1631"/>
        <item x="892"/>
        <item x="1039"/>
        <item x="723"/>
        <item x="93"/>
        <item x="132"/>
        <item x="287"/>
        <item x="262"/>
        <item x="103"/>
        <item x="1223"/>
        <item x="1229"/>
        <item x="1283"/>
        <item x="1217"/>
        <item x="1222"/>
        <item x="285"/>
        <item x="161"/>
        <item x="124"/>
        <item x="1032"/>
        <item x="945"/>
        <item x="811"/>
        <item x="941"/>
        <item x="954"/>
        <item x="486"/>
        <item x="537"/>
        <item x="493"/>
        <item x="567"/>
        <item x="949"/>
        <item x="953"/>
        <item x="800"/>
        <item x="939"/>
        <item x="754"/>
        <item x="742"/>
        <item x="765"/>
        <item x="762"/>
        <item x="952"/>
        <item x="736"/>
        <item x="922"/>
        <item x="816"/>
        <item x="889"/>
        <item x="770"/>
        <item x="739"/>
        <item x="747"/>
        <item x="744"/>
        <item x="911"/>
        <item x="833"/>
        <item x="139"/>
        <item x="96"/>
        <item x="251"/>
        <item x="267"/>
        <item x="129"/>
        <item x="140"/>
        <item x="273"/>
        <item x="291"/>
        <item x="135"/>
        <item x="263"/>
        <item x="467"/>
        <item x="531"/>
        <item x="503"/>
        <item x="385"/>
        <item x="1535"/>
        <item x="463"/>
        <item x="545"/>
        <item x="181"/>
        <item x="579"/>
        <item x="349"/>
        <item x="1548"/>
        <item x="1399"/>
        <item x="1367"/>
        <item x="1604"/>
        <item x="1596"/>
        <item x="281"/>
        <item x="130"/>
        <item x="145"/>
        <item x="292"/>
        <item x="119"/>
        <item x="141"/>
        <item x="247"/>
        <item x="280"/>
        <item x="127"/>
        <item x="257"/>
        <item x="1579"/>
        <item x="498"/>
        <item x="32"/>
        <item x="289"/>
        <item x="246"/>
        <item x="270"/>
        <item x="101"/>
        <item x="154"/>
        <item x="180"/>
        <item x="533"/>
        <item x="862"/>
        <item x="967"/>
        <item x="974"/>
        <item x="969"/>
        <item x="975"/>
        <item x="968"/>
        <item x="335"/>
        <item x="338"/>
        <item x="332"/>
        <item x="320"/>
        <item x="340"/>
        <item x="322"/>
        <item x="329"/>
        <item x="331"/>
        <item x="319"/>
        <item x="328"/>
        <item x="1091"/>
        <item x="562"/>
        <item x="528"/>
        <item x="544"/>
        <item x="460"/>
        <item x="536"/>
        <item x="1380"/>
        <item x="607"/>
        <item x="901"/>
        <item x="1644"/>
        <item x="1639"/>
        <item x="1641"/>
        <item x="1649"/>
        <item x="973"/>
        <item x="966"/>
        <item x="970"/>
        <item x="976"/>
        <item x="972"/>
        <item x="997"/>
        <item x="560"/>
        <item x="617"/>
        <item x="738"/>
        <item x="764"/>
        <item x="156"/>
        <item x="188"/>
        <item x="610"/>
        <item x="874"/>
        <item x="1601"/>
        <item x="957"/>
        <item x="1305"/>
        <item x="1101"/>
        <item x="1291"/>
        <item x="165"/>
        <item x="1249"/>
        <item x="805"/>
        <item x="1228"/>
        <item x="891"/>
        <item x="753"/>
        <item x="1213"/>
        <item x="807"/>
        <item x="47"/>
        <item x="791"/>
        <item x="624"/>
        <item x="108"/>
        <item x="439"/>
        <item x="616"/>
        <item x="822"/>
        <item x="735"/>
        <item x="815"/>
        <item x="793"/>
        <item x="777"/>
        <item x="752"/>
        <item x="935"/>
        <item x="1460"/>
        <item x="406"/>
        <item x="737"/>
        <item x="1342"/>
        <item x="1036"/>
        <item x="304"/>
        <item x="1258"/>
        <item x="1211"/>
        <item x="860"/>
        <item x="883"/>
        <item x="689"/>
        <item x="1511"/>
        <item x="1025"/>
        <item x="418"/>
        <item x="1566"/>
        <item x="66"/>
        <item x="656"/>
        <item x="210"/>
        <item x="28"/>
        <item x="134"/>
        <item x="572"/>
        <item x="261"/>
        <item x="122"/>
        <item x="835"/>
        <item x="831"/>
        <item x="290"/>
        <item x="1235"/>
        <item x="183"/>
        <item x="172"/>
        <item x="1069"/>
        <item x="143"/>
        <item x="164"/>
        <item x="118"/>
        <item x="153"/>
        <item x="286"/>
        <item x="255"/>
        <item x="169"/>
        <item x="357"/>
        <item x="1154"/>
        <item x="564"/>
        <item x="1301"/>
        <item x="1406"/>
        <item x="1652"/>
        <item x="1055"/>
        <item x="675"/>
        <item x="1474"/>
        <item x="1065"/>
        <item x="76"/>
        <item x="1667"/>
        <item x="748"/>
        <item x="795"/>
        <item x="361"/>
        <item x="1349"/>
        <item x="659"/>
        <item x="879"/>
        <item x="427"/>
        <item x="452"/>
        <item x="599"/>
        <item x="146"/>
        <item x="89"/>
        <item x="178"/>
        <item x="557"/>
        <item x="1570"/>
        <item x="745"/>
        <item x="938"/>
        <item x="885"/>
        <item x="1313"/>
        <item x="951"/>
        <item x="513"/>
        <item x="819"/>
        <item x="931"/>
        <item x="1312"/>
        <item x="727"/>
        <item x="917"/>
        <item x="592"/>
        <item x="869"/>
        <item x="1642"/>
        <item x="1643"/>
        <item x="1647"/>
        <item x="1645"/>
        <item x="1640"/>
        <item x="1310"/>
        <item x="1311"/>
        <item x="58"/>
        <item x="1357"/>
        <item x="1517"/>
        <item x="1544"/>
        <item x="1230"/>
        <item x="1221"/>
        <item x="228"/>
        <item x="709"/>
        <item x="884"/>
        <item x="691"/>
        <item x="837"/>
        <item x="35"/>
        <item x="674"/>
        <item x="1452"/>
        <item x="667"/>
        <item x="1498"/>
        <item x="1608"/>
        <item x="1651"/>
        <item x="226"/>
        <item x="1368"/>
        <item x="1262"/>
        <item x="356"/>
        <item x="327"/>
        <item x="1338"/>
        <item x="669"/>
        <item x="1296"/>
        <item x="1254"/>
        <item x="1295"/>
        <item x="1599"/>
        <item x="986"/>
        <item x="1454"/>
        <item x="1546"/>
        <item x="1545"/>
        <item x="726"/>
        <item x="1335"/>
        <item x="155"/>
        <item x="432"/>
        <item x="603"/>
        <item x="65"/>
        <item x="829"/>
        <item x="871"/>
        <item x="722"/>
        <item x="446"/>
        <item x="1653"/>
        <item x="1109"/>
        <item x="1583"/>
        <item x="1204"/>
        <item x="847"/>
        <item x="52"/>
        <item x="1437"/>
        <item x="231"/>
        <item x="1293"/>
        <item x="604"/>
        <item x="1355"/>
        <item x="1145"/>
        <item x="1102"/>
        <item x="1234"/>
        <item x="768"/>
        <item x="783"/>
        <item x="920"/>
        <item x="794"/>
        <item x="826"/>
        <item x="767"/>
        <item x="1500"/>
        <item x="175"/>
        <item x="225"/>
        <item x="70"/>
        <item x="1208"/>
        <item x="1451"/>
        <item x="1443"/>
        <item x="894"/>
        <item x="1445"/>
        <item x="369"/>
        <item x="1010"/>
        <item x="1086"/>
        <item x="606"/>
        <item x="42"/>
        <item x="713"/>
        <item x="1246"/>
        <item x="1214"/>
        <item x="1253"/>
        <item x="946"/>
        <item x="1332"/>
        <item x="1165"/>
        <item x="1299"/>
        <item x="1067"/>
        <item x="1331"/>
        <item x="198"/>
        <item x="1187"/>
        <item x="351"/>
        <item x="1547"/>
        <item x="1257"/>
        <item x="68"/>
        <item x="29"/>
        <item x="390"/>
        <item x="25"/>
        <item x="664"/>
        <item x="662"/>
        <item x="359"/>
        <item x="1449"/>
        <item x="477"/>
        <item x="1080"/>
        <item x="1609"/>
        <item x="1478"/>
        <item x="992"/>
        <item x="1220"/>
        <item x="1215"/>
        <item x="1106"/>
        <item x="366"/>
        <item x="665"/>
        <item x="59"/>
        <item x="577"/>
        <item x="1063"/>
        <item x="1353"/>
        <item x="1042"/>
        <item x="932"/>
        <item x="1110"/>
        <item x="1428"/>
        <item x="121"/>
        <item x="1319"/>
        <item x="1113"/>
        <item x="205"/>
        <item x="152"/>
        <item x="348"/>
        <item x="1461"/>
        <item x="1337"/>
        <item x="611"/>
        <item x="396"/>
        <item x="1387"/>
        <item x="1356"/>
        <item x="1273"/>
        <item x="1084"/>
        <item x="817"/>
        <item x="926"/>
        <item x="913"/>
        <item x="1085"/>
        <item x="73"/>
        <item x="578"/>
        <item x="1391"/>
        <item x="866"/>
        <item x="1015"/>
        <item x="1132"/>
        <item x="1021"/>
        <item x="277"/>
        <item x="147"/>
        <item x="102"/>
        <item x="100"/>
        <item x="136"/>
        <item x="168"/>
        <item x="92"/>
        <item x="45"/>
        <item x="1661"/>
        <item x="1330"/>
        <item x="1053"/>
        <item x="1476"/>
        <item x="763"/>
        <item x="1341"/>
        <item x="1192"/>
        <item x="619"/>
        <item x="548"/>
        <item x="1173"/>
        <item x="1303"/>
        <item x="1408"/>
        <item x="1360"/>
        <item x="812"/>
        <item x="781"/>
        <item x="759"/>
        <item x="769"/>
        <item x="743"/>
        <item x="1004"/>
        <item x="848"/>
        <item x="511"/>
        <item x="1016"/>
        <item x="840"/>
        <item x="33"/>
        <item x="1633"/>
        <item x="896"/>
        <item x="368"/>
        <item x="1569"/>
        <item x="637"/>
        <item x="1533"/>
        <item x="882"/>
        <item x="1519"/>
        <item x="1499"/>
        <item x="1543"/>
        <item x="898"/>
        <item x="672"/>
        <item x="1057"/>
        <item x="595"/>
        <item x="1096"/>
        <item x="1298"/>
        <item x="1306"/>
        <item x="1002"/>
        <item x="668"/>
        <item x="1146"/>
        <item x="15"/>
        <item x="379"/>
        <item x="784"/>
        <item x="785"/>
        <item x="1402"/>
        <item x="400"/>
        <item x="1405"/>
        <item x="1565"/>
        <item x="1530"/>
        <item x="524"/>
        <item x="1163"/>
        <item x="1490"/>
        <item x="1328"/>
        <item x="20"/>
        <item x="989"/>
        <item x="1112"/>
        <item x="646"/>
        <item x="109"/>
        <item x="283"/>
        <item x="1321"/>
        <item x="1092"/>
        <item x="1465"/>
        <item x="1586"/>
        <item x="1209"/>
        <item x="405"/>
        <item x="1066"/>
        <item x="1178"/>
        <item x="1326"/>
        <item x="802"/>
        <item x="740"/>
        <item x="1045"/>
        <item x="1359"/>
        <item x="576"/>
        <item x="404"/>
        <item x="865"/>
        <item x="852"/>
        <item x="1412"/>
        <item x="912"/>
        <item x="679"/>
        <item x="859"/>
        <item x="1585"/>
        <item x="1657"/>
        <item x="1584"/>
        <item x="221"/>
        <item x="1031"/>
        <item x="1261"/>
        <item x="1279"/>
        <item x="1020"/>
        <item x="570"/>
        <item x="1388"/>
        <item x="1111"/>
        <item x="1591"/>
        <item x="430"/>
        <item x="299"/>
        <item x="482"/>
        <item x="383"/>
        <item x="1379"/>
        <item x="82"/>
        <item x="264"/>
        <item x="243"/>
        <item x="174"/>
        <item x="265"/>
        <item x="274"/>
        <item x="149"/>
        <item x="53"/>
        <item x="923"/>
        <item x="810"/>
        <item x="48"/>
        <item x="1081"/>
        <item x="830"/>
        <item x="1070"/>
        <item x="105"/>
        <item x="163"/>
        <item x="177"/>
        <item x="887"/>
        <item x="227"/>
        <item x="818"/>
        <item x="803"/>
        <item x="1344"/>
        <item x="84"/>
        <item x="13"/>
        <item x="54"/>
        <item x="944"/>
        <item x="733"/>
        <item x="799"/>
        <item x="937"/>
        <item x="900"/>
        <item x="902"/>
        <item x="897"/>
        <item x="766"/>
        <item x="1422"/>
        <item x="715"/>
        <item x="269"/>
        <item x="95"/>
        <item x="598"/>
        <item x="1348"/>
        <item x="373"/>
        <item x="663"/>
        <item x="1411"/>
        <item x="1164"/>
        <item x="841"/>
        <item x="207"/>
        <item x="844"/>
        <item x="1272"/>
        <item x="1243"/>
        <item x="395"/>
        <item x="85"/>
        <item x="312"/>
        <item x="87"/>
        <item x="782"/>
        <item x="942"/>
        <item x="730"/>
        <item x="773"/>
        <item x="814"/>
        <item x="433"/>
        <item x="224"/>
        <item x="1504"/>
        <item x="1527"/>
        <item x="554"/>
        <item x="179"/>
        <item x="1207"/>
        <item x="971"/>
        <item x="541"/>
        <item x="542"/>
        <item x="471"/>
        <item x="466"/>
        <item x="539"/>
        <item x="500"/>
        <item x="555"/>
        <item x="490"/>
        <item x="480"/>
        <item x="505"/>
        <item x="623"/>
        <item x="488"/>
        <item x="538"/>
        <item x="459"/>
        <item x="553"/>
        <item x="1285"/>
        <item x="1307"/>
        <item x="1394"/>
        <item x="943"/>
        <item x="1288"/>
        <item x="1398"/>
        <item x="1588"/>
        <item x="1540"/>
        <item x="1518"/>
        <item x="516"/>
        <item x="517"/>
        <item x="519"/>
        <item x="518"/>
        <item x="1602"/>
        <item x="1539"/>
        <item x="137"/>
        <item x="295"/>
        <item x="237"/>
        <item x="1095"/>
        <item x="1384"/>
        <item x="148"/>
        <item x="114"/>
        <item x="772"/>
        <item x="729"/>
        <item x="940"/>
        <item x="1317"/>
        <item x="213"/>
        <item x="573"/>
        <item x="1162"/>
        <item x="1582"/>
        <item x="597"/>
        <item x="1507"/>
        <item x="1502"/>
        <item x="621"/>
        <item x="509"/>
        <item x="880"/>
        <item x="1072"/>
        <item x="1281"/>
        <item x="1302"/>
        <item x="921"/>
        <item x="798"/>
        <item x="824"/>
        <item x="792"/>
        <item x="918"/>
        <item x="749"/>
        <item x="775"/>
        <item x="998"/>
        <item x="1315"/>
        <item x="1118"/>
        <item x="1058"/>
        <item x="185"/>
        <item x="893"/>
        <item x="1467"/>
        <item x="710"/>
        <item x="387"/>
        <item x="1432"/>
        <item x="1483"/>
        <item x="873"/>
        <item x="1351"/>
        <item x="1269"/>
        <item x="1275"/>
        <item x="1294"/>
        <item x="1024"/>
        <item x="1404"/>
        <item x="1172"/>
        <item x="1309"/>
        <item x="1514"/>
        <item x="1550"/>
        <item x="1526"/>
        <item x="1503"/>
        <item x="1567"/>
        <item x="1557"/>
        <item x="1531"/>
        <item x="1524"/>
        <item x="1440"/>
        <item x="1385"/>
        <item x="1471"/>
        <item x="1523"/>
        <item x="1525"/>
        <item x="1590"/>
        <item x="1324"/>
        <item x="1043"/>
        <item x="422"/>
        <item x="648"/>
        <item x="441"/>
        <item x="1117"/>
        <item x="1171"/>
        <item x="1089"/>
        <item x="1046"/>
        <item x="1256"/>
        <item x="1174"/>
        <item x="1177"/>
        <item x="914"/>
        <item x="1369"/>
        <item x="1108"/>
        <item x="1426"/>
        <item x="1123"/>
        <item x="50"/>
        <item x="842"/>
        <item x="1463"/>
        <item x="381"/>
        <item x="1278"/>
        <item x="1280"/>
        <item x="1105"/>
        <item x="1289"/>
        <item x="1260"/>
        <item x="1290"/>
        <item x="1282"/>
        <item x="877"/>
        <item x="266"/>
        <item x="1056"/>
        <item x="1436"/>
        <item x="1017"/>
        <item x="74"/>
        <item x="682"/>
        <item x="8"/>
        <item x="27"/>
        <item x="1487"/>
        <item x="372"/>
        <item x="631"/>
        <item x="371"/>
        <item x="697"/>
        <item x="1439"/>
        <item x="703"/>
        <item x="0"/>
        <item x="1153"/>
        <item x="1410"/>
        <item x="203"/>
        <item x="220"/>
        <item x="890"/>
        <item x="501"/>
        <item x="558"/>
        <item x="532"/>
        <item x="1381"/>
        <item x="582"/>
        <item x="457"/>
        <item x="502"/>
        <item x="1155"/>
        <item x="230"/>
        <item x="77"/>
        <item x="638"/>
        <item x="895"/>
        <item x="899"/>
        <item x="685"/>
        <item x="608"/>
        <item x="1184"/>
        <item x="1430"/>
        <item x="442"/>
        <item x="352"/>
        <item x="1090"/>
        <item x="1060"/>
        <item x="62"/>
        <item x="559"/>
        <item x="566"/>
        <item x="36"/>
        <item x="375"/>
        <item x="1389"/>
        <item x="1166"/>
        <item x="580"/>
        <item x="278"/>
        <item x="254"/>
        <item x="90"/>
        <item x="272"/>
        <item x="253"/>
        <item x="150"/>
        <item x="1558"/>
        <item x="1538"/>
        <item x="1350"/>
        <item x="600"/>
        <item x="1564"/>
        <item x="1318"/>
        <item x="1343"/>
        <item x="1622"/>
        <item x="1620"/>
        <item x="1613"/>
        <item x="49"/>
        <item x="484"/>
        <item x="790"/>
        <item x="933"/>
        <item x="483"/>
        <item x="478"/>
        <item x="565"/>
        <item x="455"/>
        <item x="540"/>
        <item x="982"/>
        <item x="1529"/>
        <item x="1008"/>
        <item x="585"/>
        <item x="19"/>
        <item x="850"/>
        <item x="1041"/>
        <item x="1497"/>
        <item x="1605"/>
        <item x="1542"/>
        <item x="1496"/>
        <item x="1581"/>
        <item x="1659"/>
        <item x="1510"/>
        <item x="1587"/>
        <item x="1536"/>
        <item x="1562"/>
        <item x="1576"/>
        <item x="1512"/>
        <item x="1509"/>
        <item x="1563"/>
        <item x="1555"/>
        <item x="1561"/>
        <item x="1593"/>
        <item x="1551"/>
        <item x="1400"/>
        <item x="1595"/>
        <item x="1594"/>
        <item x="1580"/>
        <item x="1553"/>
        <item x="1597"/>
        <item x="24"/>
        <item x="955"/>
        <item x="1592"/>
        <item x="1508"/>
        <item x="1520"/>
        <item x="391"/>
        <item x="159"/>
        <item x="271"/>
        <item x="151"/>
        <item x="428"/>
        <item x="1022"/>
        <item x="915"/>
        <item x="364"/>
        <item x="14"/>
        <item x="778"/>
        <item x="950"/>
        <item x="1238"/>
        <item x="1418"/>
        <item x="112"/>
        <item x="626"/>
        <item x="625"/>
        <item x="788"/>
        <item x="571"/>
        <item x="1129"/>
        <item x="363"/>
        <item x="654"/>
        <item x="72"/>
        <item x="1156"/>
        <item x="365"/>
        <item x="716"/>
        <item x="1662"/>
        <item x="1513"/>
        <item x="1556"/>
        <item x="1560"/>
        <item x="1541"/>
        <item x="1572"/>
        <item x="878"/>
        <item x="1600"/>
        <item x="1515"/>
        <item x="162"/>
        <item x="123"/>
        <item x="1606"/>
        <item x="1574"/>
        <item x="1646"/>
        <item x="1078"/>
        <item x="1325"/>
        <item x="17"/>
        <item x="836"/>
        <item x="1534"/>
        <item x="1552"/>
        <item x="948"/>
        <item x="256"/>
        <item x="388"/>
        <item x="436"/>
        <item x="31"/>
        <item x="609"/>
        <item x="1607"/>
        <item x="1139"/>
        <item x="504"/>
        <item x="1494"/>
        <item x="1119"/>
        <item x="676"/>
        <item x="1263"/>
        <item x="1206"/>
        <item x="1232"/>
        <item x="1286"/>
        <item x="1271"/>
        <item x="1287"/>
        <item x="622"/>
        <item x="568"/>
        <item x="908"/>
        <item x="1571"/>
        <item x="930"/>
        <item x="919"/>
        <item x="825"/>
        <item x="1429"/>
        <item x="79"/>
        <item x="718"/>
        <item x="1396"/>
        <item x="1603"/>
        <item x="702"/>
        <item x="547"/>
        <item x="461"/>
        <item x="563"/>
        <item x="1528"/>
        <item x="1073"/>
        <item x="1087"/>
        <item x="492"/>
        <item x="1170"/>
        <item x="236"/>
        <item x="128"/>
        <item x="1473"/>
        <item x="110"/>
        <item x="252"/>
        <item x="171"/>
        <item x="268"/>
        <item x="820"/>
        <item x="260"/>
        <item x="284"/>
        <item x="244"/>
        <item x="239"/>
        <item x="238"/>
        <item x="240"/>
        <item x="1012"/>
        <item x="678"/>
        <item x="397"/>
        <item x="514"/>
        <item x="353"/>
        <item x="382"/>
        <item x="1107"/>
        <item x="1176"/>
        <item x="1219"/>
        <item x="1395"/>
        <item x="1578"/>
        <item x="1521"/>
        <item x="167"/>
        <item x="158"/>
        <item x="282"/>
        <item x="288"/>
        <item x="1491"/>
        <item x="464"/>
        <item x="1248"/>
        <item x="761"/>
        <item x="688"/>
        <item x="634"/>
        <item x="345"/>
        <item x="512"/>
        <item x="845"/>
        <item x="1044"/>
        <item x="1134"/>
        <item x="1183"/>
        <item x="699"/>
        <item x="644"/>
        <item x="1522"/>
        <item x="1397"/>
        <item x="1589"/>
        <item x="1573"/>
        <item x="1169"/>
        <item x="166"/>
        <item x="133"/>
        <item x="125"/>
        <item x="250"/>
        <item x="293"/>
        <item x="111"/>
        <item x="97"/>
        <item x="157"/>
        <item x="113"/>
        <item x="117"/>
        <item x="142"/>
        <item x="276"/>
        <item x="245"/>
        <item x="55"/>
        <item x="1152"/>
        <item x="696"/>
        <item x="473"/>
        <item x="620"/>
        <item x="26"/>
        <item x="698"/>
        <item x="1314"/>
        <item x="801"/>
        <item x="724"/>
        <item x="552"/>
        <item x="569"/>
        <item x="1420"/>
        <item x="204"/>
        <item x="447"/>
        <item x="242"/>
        <item x="479"/>
        <item x="561"/>
        <item x="115"/>
        <item x="657"/>
        <item x="1049"/>
        <item x="535"/>
        <item x="1329"/>
        <item x="344"/>
        <item x="440"/>
        <item x="233"/>
        <item x="384"/>
        <item x="854"/>
        <item x="424"/>
        <item x="199"/>
        <item x="1023"/>
        <item x="1128"/>
        <item x="692"/>
        <item x="1415"/>
        <item x="1598"/>
        <item x="613"/>
        <item x="71"/>
        <item x="419"/>
        <item x="1458"/>
        <item x="629"/>
        <item x="1082"/>
        <item x="78"/>
        <item x="1014"/>
        <item x="661"/>
        <item x="1469"/>
        <item x="362"/>
        <item x="1472"/>
        <item x="1062"/>
        <item x="86"/>
        <item x="1370"/>
        <item x="414"/>
        <item x="1052"/>
        <item x="673"/>
        <item x="56"/>
        <item x="1138"/>
        <item x="601"/>
        <item x="184"/>
        <item x="426"/>
        <item x="1434"/>
        <item x="1114"/>
        <item x="591"/>
        <item x="643"/>
        <item x="1"/>
        <item x="1121"/>
        <item x="1116"/>
        <item x="1167"/>
        <item x="214"/>
        <item x="1470"/>
        <item x="1142"/>
        <item x="1104"/>
        <item x="1549"/>
        <item x="1663"/>
        <item x="1501"/>
        <item x="680"/>
        <item x="1018"/>
        <item x="550"/>
        <item x="534"/>
        <item x="481"/>
        <item x="420"/>
        <item x="1421"/>
        <item x="40"/>
        <item x="138"/>
        <item x="249"/>
        <item x="925"/>
        <item x="804"/>
        <item x="924"/>
        <item x="1054"/>
        <item x="929"/>
        <item x="936"/>
        <item x="928"/>
        <item x="958"/>
        <item x="755"/>
        <item x="821"/>
        <item x="1316"/>
        <item x="311"/>
        <item x="1140"/>
        <item x="1019"/>
        <item x="640"/>
        <item x="1365"/>
        <item x="195"/>
        <item x="506"/>
        <item x="313"/>
        <item x="1151"/>
        <item x="1362"/>
        <item x="1383"/>
        <item x="510"/>
        <item x="549"/>
        <item x="1247"/>
        <item x="1175"/>
        <item x="1241"/>
        <item x="191"/>
        <item x="170"/>
        <item x="91"/>
        <item x="176"/>
        <item x="294"/>
        <item x="259"/>
        <item x="275"/>
        <item x="996"/>
        <item x="223"/>
        <item x="1327"/>
        <item x="797"/>
        <item x="760"/>
        <item x="462"/>
        <item x="1495"/>
        <item x="721"/>
        <item x="120"/>
        <item x="116"/>
        <item x="279"/>
        <item x="131"/>
        <item x="94"/>
        <item x="508"/>
        <item x="1453"/>
        <item x="1373"/>
        <item x="1136"/>
        <item x="694"/>
        <item x="350"/>
        <item x="1161"/>
        <item x="1035"/>
        <item x="1364"/>
        <item x="956"/>
        <item x="389"/>
        <item x="1648"/>
        <item x="1660"/>
        <item x="1568"/>
        <item x="208"/>
        <item x="1446"/>
        <item x="856"/>
        <item x="234"/>
        <item x="1401"/>
        <item x="310"/>
        <item x="39"/>
        <item x="1126"/>
        <item x="98"/>
        <item x="660"/>
        <item x="1226"/>
        <item x="499"/>
        <item x="751"/>
        <item x="910"/>
        <item x="756"/>
        <item x="1423"/>
        <item x="456"/>
        <item x="465"/>
        <item x="647"/>
        <item x="828"/>
        <item x="469"/>
        <item x="347"/>
        <item x="806"/>
        <item x="401"/>
        <item x="1417"/>
        <item x="1414"/>
        <item x="315"/>
        <item x="1363"/>
        <item x="325"/>
        <item x="41"/>
        <item x="1484"/>
        <item x="380"/>
        <item x="1120"/>
        <item x="1392"/>
        <item x="593"/>
        <item x="832"/>
        <item x="947"/>
        <item x="734"/>
        <item x="771"/>
        <item x="1149"/>
        <item x="683"/>
        <item x="412"/>
        <item x="1076"/>
        <item x="861"/>
        <item x="1122"/>
        <item x="1448"/>
        <item x="211"/>
        <item x="374"/>
        <item x="671"/>
        <item x="590"/>
        <item x="1658"/>
        <item x="934"/>
        <item x="706"/>
        <item x="202"/>
        <item x="1068"/>
        <item x="666"/>
        <item x="83"/>
        <item x="886"/>
        <item x="909"/>
        <item x="1532"/>
        <item x="1577"/>
        <item x="489"/>
        <item x="630"/>
        <item x="588"/>
        <item x="876"/>
        <item x="1115"/>
        <item x="1094"/>
        <item x="863"/>
        <item x="758"/>
        <item x="757"/>
        <item x="1477"/>
        <item x="1320"/>
        <item x="1013"/>
        <item x="574"/>
        <item x="684"/>
        <item x="219"/>
        <item x="1077"/>
        <item x="57"/>
        <item x="594"/>
        <item x="1188"/>
        <item x="192"/>
        <item x="190"/>
        <item x="1654"/>
        <item x="642"/>
        <item x="636"/>
        <item x="849"/>
        <item x="1486"/>
        <item x="1033"/>
        <item x="1419"/>
        <item x="627"/>
        <item x="421"/>
        <item x="645"/>
        <item x="38"/>
        <item x="485"/>
        <item x="543"/>
        <item x="529"/>
        <item x="717"/>
        <item x="526"/>
        <item x="1075"/>
        <item x="458"/>
        <item x="731"/>
        <item x="360"/>
        <item x="1489"/>
        <item x="1028"/>
        <item x="377"/>
        <item x="1000"/>
        <item x="393"/>
        <item x="1506"/>
        <item x="413"/>
        <item x="1457"/>
        <item x="445"/>
        <item x="1168"/>
        <item x="1447"/>
        <item x="1245"/>
        <item x="700"/>
        <item x="1186"/>
        <item x="67"/>
        <item x="69"/>
        <item x="1001"/>
        <item x="12"/>
        <item x="367"/>
        <item x="1492"/>
        <item x="1371"/>
        <item x="1005"/>
        <item x="712"/>
        <item x="487"/>
        <item x="1127"/>
        <item x="1064"/>
        <item x="1276"/>
        <item x="7"/>
        <item x="5"/>
        <item x="474"/>
        <item x="1038"/>
        <item x="1268"/>
        <item x="1575"/>
        <item x="1239"/>
        <item x="1252"/>
        <item x="1308"/>
        <item x="1265"/>
        <item x="1103"/>
        <item x="1210"/>
        <item x="1255"/>
        <item x="449"/>
        <item x="437"/>
        <item x="1361"/>
        <item x="827"/>
        <item x="1125"/>
        <item x="1427"/>
        <item x="1455"/>
        <item x="1433"/>
        <item x="187"/>
        <item x="10"/>
        <item x="1143"/>
        <item x="650"/>
        <item x="872"/>
        <item x="1382"/>
        <item x="1481"/>
        <item x="80"/>
        <item x="346"/>
        <item x="1147"/>
        <item x="197"/>
        <item x="1347"/>
        <item x="1205"/>
        <item x="258"/>
        <item x="235"/>
        <item x="1160"/>
        <item x="1656"/>
        <item x="1386"/>
        <item x="1124"/>
        <item x="1088"/>
        <item x="1339"/>
        <item x="1141"/>
        <item x="1493"/>
        <item x="201"/>
        <item x="88"/>
        <item x="1292"/>
        <item x="51"/>
        <item x="649"/>
        <item x="222"/>
        <item x="1098"/>
        <item x="30"/>
        <item x="425"/>
        <item x="1442"/>
        <item x="1323"/>
        <item x="416"/>
        <item x="707"/>
        <item x="1003"/>
        <item x="21"/>
        <item x="1334"/>
        <item x="1459"/>
        <item x="1144"/>
        <item x="1354"/>
        <item x="1034"/>
        <item x="888"/>
        <item x="6"/>
        <item x="732"/>
        <item x="402"/>
        <item x="1190"/>
        <item x="160"/>
        <item x="1059"/>
        <item x="107"/>
        <item x="1026"/>
        <item x="1372"/>
        <item x="1352"/>
        <item x="22"/>
        <item x="423"/>
        <item x="3"/>
        <item x="614"/>
        <item x="1462"/>
        <item x="193"/>
        <item x="407"/>
        <item x="438"/>
        <item x="720"/>
        <item x="596"/>
        <item x="1378"/>
        <item x="1131"/>
        <item x="858"/>
        <item x="1231"/>
        <item x="1216"/>
        <item x="1274"/>
        <item x="1237"/>
        <item x="1251"/>
        <item x="719"/>
        <item x="686"/>
        <item x="641"/>
        <item x="1051"/>
        <item x="206"/>
        <item x="1061"/>
        <item x="1407"/>
        <item x="1340"/>
        <item x="431"/>
        <item x="355"/>
        <item x="658"/>
        <item x="1468"/>
        <item x="443"/>
        <item x="1424"/>
        <item x="229"/>
        <item x="681"/>
        <item x="651"/>
        <item x="1409"/>
        <item x="632"/>
        <item x="1189"/>
        <item x="1148"/>
        <item x="476"/>
        <item x="1242"/>
        <item x="551"/>
        <item x="1100"/>
        <item x="527"/>
        <item x="454"/>
        <item x="1130"/>
        <item x="1266"/>
        <item x="711"/>
        <item x="1009"/>
        <item x="1284"/>
        <item x="612"/>
        <item x="4"/>
        <item x="1304"/>
        <item x="1093"/>
        <item x="196"/>
        <item x="705"/>
        <item x="1466"/>
        <item x="1099"/>
        <item x="18"/>
        <item x="1259"/>
        <item x="212"/>
        <item x="823"/>
        <item x="725"/>
        <item x="633"/>
        <item x="602"/>
        <item x="1554"/>
        <item x="1505"/>
        <item x="16"/>
        <item x="435"/>
        <item x="639"/>
        <item x="497"/>
        <item x="496"/>
        <item x="916"/>
        <item x="448"/>
        <item x="408"/>
        <item x="410"/>
        <item x="586"/>
        <item x="1482"/>
        <item x="583"/>
        <item x="615"/>
        <item x="507"/>
        <item x="495"/>
        <item x="470"/>
        <item x="618"/>
        <item x="1011"/>
        <item x="1480"/>
        <item x="1376"/>
        <item x="653"/>
        <item x="635"/>
        <item x="444"/>
        <item x="429"/>
        <item x="182"/>
        <item x="1047"/>
        <item x="358"/>
        <item x="774"/>
        <item x="248"/>
        <item x="1375"/>
        <item x="215"/>
        <item x="186"/>
        <item x="1270"/>
        <item x="370"/>
        <item x="714"/>
        <item x="1277"/>
        <item x="846"/>
        <item x="144"/>
        <item x="855"/>
        <item x="1479"/>
        <item x="450"/>
        <item x="927"/>
        <item x="789"/>
        <item x="75"/>
        <item x="708"/>
        <item x="1074"/>
        <item x="1441"/>
        <item x="813"/>
        <item x="1431"/>
        <item x="556"/>
        <item x="378"/>
        <item x="1559"/>
        <item x="741"/>
        <item x="779"/>
        <item x="881"/>
        <item x="1333"/>
        <item x="677"/>
        <item x="530"/>
        <item x="9"/>
        <item x="1435"/>
        <item x="655"/>
        <item x="411"/>
        <item x="61"/>
        <item x="1358"/>
        <item x="1464"/>
        <item x="1135"/>
        <item x="398"/>
        <item x="64"/>
        <item x="1655"/>
        <item x="194"/>
        <item x="1050"/>
        <item x="1345"/>
        <item x="326"/>
        <item x="316"/>
        <item x="209"/>
        <item x="1158"/>
        <item x="11"/>
        <item x="1377"/>
        <item x="1097"/>
        <item x="1485"/>
        <item x="589"/>
        <item x="434"/>
        <item x="834"/>
        <item x="1083"/>
        <item x="809"/>
        <item x="1133"/>
        <item x="1444"/>
        <item x="1413"/>
        <item x="494"/>
        <item x="60"/>
        <item x="581"/>
        <item x="857"/>
        <item x="1475"/>
        <item x="399"/>
        <item x="746"/>
        <item x="780"/>
        <item x="985"/>
        <item x="728"/>
        <item x="546"/>
        <item x="1450"/>
        <item x="1366"/>
        <item x="453"/>
        <item x="491"/>
        <item x="23"/>
        <item x="216"/>
        <item x="670"/>
        <item x="1267"/>
        <item x="1336"/>
        <item x="217"/>
        <item x="1159"/>
        <item x="853"/>
        <item x="394"/>
        <item x="99"/>
        <item x="106"/>
        <item x="1250"/>
        <item x="693"/>
        <item x="1393"/>
        <item x="1236"/>
        <item x="851"/>
        <item x="417"/>
        <item x="575"/>
        <item x="1300"/>
        <item x="1225"/>
        <item x="1244"/>
        <item x="1240"/>
        <item x="63"/>
        <item x="189"/>
        <item x="403"/>
        <item x="687"/>
        <item x="1037"/>
        <item x="1438"/>
        <item x="1390"/>
        <item x="868"/>
        <item x="46"/>
        <item x="1374"/>
        <item x="386"/>
        <item x="605"/>
        <item x="37"/>
        <item x="750"/>
        <item x="808"/>
        <item x="786"/>
        <item x="776"/>
        <item x="1488"/>
        <item x="1322"/>
        <item x="864"/>
        <item x="690"/>
        <item x="1040"/>
        <item x="200"/>
        <item x="1403"/>
        <item x="839"/>
        <item x="1150"/>
        <item x="451"/>
        <item x="232"/>
        <item x="1157"/>
        <item x="1425"/>
        <item x="44"/>
        <item x="354"/>
        <item x="1079"/>
        <item x="787"/>
        <item x="796"/>
        <item x="1346"/>
        <item x="376"/>
        <item x="1137"/>
        <item x="1233"/>
        <item x="43"/>
        <item x="704"/>
        <item x="867"/>
        <item x="218"/>
        <item x="415"/>
        <item x="1027"/>
        <item x="843"/>
        <item x="81"/>
        <item x="652"/>
        <item x="1029"/>
        <item x="2"/>
        <item x="584"/>
        <item x="34"/>
        <item x="875"/>
        <item x="1071"/>
        <item x="701"/>
        <item x="628"/>
        <item x="409"/>
        <item x="472"/>
        <item x="468"/>
        <item x="1537"/>
        <item x="1516"/>
        <item x="870"/>
        <item x="838"/>
        <item x="587"/>
        <item x="1048"/>
        <item x="1416"/>
        <item x="1297"/>
        <item x="1212"/>
        <item x="1456"/>
        <item x="1030"/>
        <item x="475"/>
        <item x="1264"/>
        <item x="1224"/>
        <item x="392"/>
        <item x="104"/>
        <item x="126"/>
        <item x="300"/>
        <item x="959"/>
        <item x="961"/>
        <item x="907"/>
        <item x="965"/>
        <item x="964"/>
        <item x="905"/>
        <item x="962"/>
        <item x="904"/>
        <item x="906"/>
        <item x="963"/>
        <item x="960"/>
        <item x="296"/>
        <item x="1625"/>
        <item x="1621"/>
        <item x="1637"/>
        <item x="1614"/>
        <item x="1612"/>
        <item x="995"/>
        <item x="1006"/>
        <item x="981"/>
        <item x="984"/>
        <item x="1650"/>
        <item x="1629"/>
        <item x="1617"/>
        <item x="1632"/>
        <item x="1630"/>
        <item x="1638"/>
        <item x="999"/>
        <item x="993"/>
        <item x="297"/>
        <item x="1664"/>
        <item x="1628"/>
        <item x="1611"/>
        <item x="1182"/>
        <item x="337"/>
        <item x="318"/>
        <item x="339"/>
        <item x="330"/>
        <item x="317"/>
        <item x="321"/>
        <item x="334"/>
        <item x="336"/>
        <item x="324"/>
        <item x="323"/>
        <item x="333"/>
        <item t="default"/>
      </items>
      <autoSortScope>
        <pivotArea dataOnly="0" outline="0" fieldPosition="0">
          <references count="1">
            <reference field="4294967294" count="1" selected="0">
              <x v="0"/>
            </reference>
          </references>
        </pivotArea>
      </autoSortScope>
    </pivotField>
    <pivotField axis="axisRow" showAll="0" sortType="descending">
      <items count="1665">
        <item x="1182"/>
        <item x="1178"/>
        <item x="1198"/>
        <item x="1633"/>
        <item x="1620"/>
        <item x="1456"/>
        <item x="434"/>
        <item x="1453"/>
        <item x="1337"/>
        <item x="1414"/>
        <item x="180"/>
        <item x="154"/>
        <item x="101"/>
        <item x="270"/>
        <item x="246"/>
        <item x="289"/>
        <item x="1173"/>
        <item x="1104"/>
        <item x="1483"/>
        <item x="209"/>
        <item x="361"/>
        <item x="458"/>
        <item x="1026"/>
        <item x="325"/>
        <item x="579"/>
        <item x="608"/>
        <item x="522"/>
        <item x="1085"/>
        <item x="46"/>
        <item x="63"/>
        <item x="652"/>
        <item x="1036"/>
        <item x="584"/>
        <item x="208"/>
        <item x="370"/>
        <item x="1037"/>
        <item x="681"/>
        <item x="863"/>
        <item x="310"/>
        <item x="201"/>
        <item x="1389"/>
        <item x="700"/>
        <item x="1609"/>
        <item x="168"/>
        <item x="1647"/>
        <item x="1659"/>
        <item x="1498"/>
        <item x="1546"/>
        <item x="894"/>
        <item x="1646"/>
        <item x="1638"/>
        <item x="188"/>
        <item x="691"/>
        <item x="911"/>
        <item x="744"/>
        <item x="568"/>
        <item x="622"/>
        <item x="1180"/>
        <item x="688"/>
        <item x="53"/>
        <item x="901"/>
        <item x="1006"/>
        <item x="1610"/>
        <item x="1617"/>
        <item x="1525"/>
        <item x="1594"/>
        <item x="1550"/>
        <item x="1592"/>
        <item x="1397"/>
        <item x="1548"/>
        <item x="1590"/>
        <item x="1558"/>
        <item x="1552"/>
        <item x="1560"/>
        <item x="1506"/>
        <item x="1509"/>
        <item x="1573"/>
        <item x="1559"/>
        <item x="1533"/>
        <item x="1584"/>
        <item x="1507"/>
        <item x="1655"/>
        <item x="897"/>
        <item x="902"/>
        <item x="549"/>
        <item x="510"/>
        <item x="963"/>
        <item x="904"/>
        <item x="962"/>
        <item x="905"/>
        <item x="964"/>
        <item x="1045"/>
        <item x="192"/>
        <item x="676"/>
        <item x="159"/>
        <item x="245"/>
        <item x="142"/>
        <item x="975"/>
        <item x="997"/>
        <item x="1222"/>
        <item x="582"/>
        <item x="536"/>
        <item x="460"/>
        <item x="544"/>
        <item x="528"/>
        <item x="562"/>
        <item x="307"/>
        <item x="342"/>
        <item x="1176"/>
        <item x="227"/>
        <item x="1401"/>
        <item x="305"/>
        <item x="548"/>
        <item x="619"/>
        <item x="242"/>
        <item x="1637"/>
        <item x="913"/>
        <item x="926"/>
        <item x="817"/>
        <item x="518"/>
        <item x="519"/>
        <item x="517"/>
        <item x="516"/>
        <item x="1619"/>
        <item x="1391"/>
        <item x="1611"/>
        <item x="1634"/>
        <item x="1618"/>
        <item x="1038"/>
        <item x="724"/>
        <item x="801"/>
        <item x="1523"/>
        <item x="1547"/>
        <item x="299"/>
        <item x="982"/>
        <item x="1312"/>
        <item x="807"/>
        <item x="891"/>
        <item x="805"/>
        <item x="753"/>
        <item x="893"/>
        <item x="1215"/>
        <item x="363"/>
        <item x="709"/>
        <item x="1311"/>
        <item x="965"/>
        <item x="907"/>
        <item x="961"/>
        <item x="959"/>
        <item x="1568"/>
        <item x="331"/>
        <item x="332"/>
        <item x="322"/>
        <item x="297"/>
        <item x="1125"/>
        <item x="1159"/>
        <item x="1408"/>
        <item x="1644"/>
        <item x="564"/>
        <item x="843"/>
        <item x="1108"/>
        <item x="1457"/>
        <item x="372"/>
        <item x="196"/>
        <item x="1587"/>
        <item x="1522"/>
        <item x="1520"/>
        <item x="1549"/>
        <item x="1531"/>
        <item x="1569"/>
        <item x="1538"/>
        <item x="1557"/>
        <item x="1625"/>
        <item x="1660"/>
        <item x="1233"/>
        <item x="1642"/>
        <item x="1640"/>
        <item x="1122"/>
        <item x="1117"/>
        <item x="1107"/>
        <item x="1583"/>
        <item x="1054"/>
        <item x="513"/>
        <item x="1130"/>
        <item x="614"/>
        <item x="1469"/>
        <item x="1450"/>
        <item x="593"/>
        <item x="257"/>
        <item x="127"/>
        <item x="280"/>
        <item x="247"/>
        <item x="141"/>
        <item x="119"/>
        <item x="130"/>
        <item x="281"/>
        <item x="908"/>
        <item x="1653"/>
        <item x="301"/>
        <item x="1577"/>
        <item x="1591"/>
        <item x="1524"/>
        <item x="1578"/>
        <item x="1493"/>
        <item x="181"/>
        <item x="811"/>
        <item x="945"/>
        <item x="644"/>
        <item x="580"/>
        <item x="747"/>
        <item x="22"/>
        <item x="900"/>
        <item x="1356"/>
        <item x="533"/>
        <item x="156"/>
        <item x="214"/>
        <item x="531"/>
        <item x="467"/>
        <item x="848"/>
        <item x="1376"/>
        <item x="578"/>
        <item x="206"/>
        <item x="74"/>
        <item x="1539"/>
        <item x="1602"/>
        <item x="1501"/>
        <item x="167"/>
        <item x="1479"/>
        <item x="226"/>
        <item x="969"/>
        <item x="1032"/>
        <item x="137"/>
        <item x="1535"/>
        <item x="1555"/>
        <item x="1474"/>
        <item x="484"/>
        <item x="240"/>
        <item x="238"/>
        <item x="239"/>
        <item x="943"/>
        <item x="915"/>
        <item x="996"/>
        <item x="350"/>
        <item x="292"/>
        <item x="145"/>
        <item x="295"/>
        <item x="80"/>
        <item x="1518"/>
        <item x="1575"/>
        <item x="1392"/>
        <item x="810"/>
        <item x="923"/>
        <item x="94"/>
        <item x="828"/>
        <item x="1657"/>
        <item x="1292"/>
        <item x="1418"/>
        <item x="1144"/>
        <item x="957"/>
        <item x="924"/>
        <item x="804"/>
        <item x="925"/>
        <item x="397"/>
        <item x="296"/>
        <item x="275"/>
        <item x="259"/>
        <item x="294"/>
        <item x="120"/>
        <item x="279"/>
        <item x="131"/>
        <item x="1300"/>
        <item x="1170"/>
        <item x="680"/>
        <item x="992"/>
        <item x="678"/>
        <item x="82"/>
        <item x="1462"/>
        <item x="929"/>
        <item x="670"/>
        <item x="553"/>
        <item x="498"/>
        <item x="1181"/>
        <item x="1624"/>
        <item x="988"/>
        <item x="931"/>
        <item x="819"/>
        <item x="1648"/>
        <item x="491"/>
        <item x="453"/>
        <item x="1417"/>
        <item x="1067"/>
        <item x="261"/>
        <item x="1276"/>
        <item x="880"/>
        <item x="1386"/>
        <item x="135"/>
        <item x="291"/>
        <item x="273"/>
        <item x="140"/>
        <item x="129"/>
        <item x="267"/>
        <item x="251"/>
        <item x="96"/>
        <item x="139"/>
        <item x="752"/>
        <item x="815"/>
        <item x="108"/>
        <item x="1293"/>
        <item x="1259"/>
        <item x="1218"/>
        <item x="1227"/>
        <item x="1639"/>
        <item x="699"/>
        <item x="591"/>
        <item x="1070"/>
        <item x="1396"/>
        <item x="850"/>
        <item x="869"/>
        <item x="224"/>
        <item x="1078"/>
        <item x="974"/>
        <item x="134"/>
        <item x="1470"/>
        <item x="1541"/>
        <item x="1514"/>
        <item x="1608"/>
        <item x="777"/>
        <item x="793"/>
        <item x="951"/>
        <item x="28"/>
        <item x="64"/>
        <item x="634"/>
        <item x="933"/>
        <item x="1101"/>
        <item x="1264"/>
        <item x="732"/>
        <item x="126"/>
        <item x="104"/>
        <item x="111"/>
        <item x="293"/>
        <item x="250"/>
        <item x="125"/>
        <item x="133"/>
        <item x="166"/>
        <item x="1013"/>
        <item x="1175"/>
        <item x="1250"/>
        <item x="1211"/>
        <item x="1243"/>
        <item x="283"/>
        <item x="109"/>
        <item x="1016"/>
        <item x="148"/>
        <item x="61"/>
        <item x="398"/>
        <item x="335"/>
        <item x="117"/>
        <item x="113"/>
        <item x="1075"/>
        <item x="1445"/>
        <item x="720"/>
        <item x="2"/>
        <item x="1441"/>
        <item x="1080"/>
        <item x="846"/>
        <item x="876"/>
        <item x="222"/>
        <item x="1489"/>
        <item x="42"/>
        <item x="450"/>
        <item x="21"/>
        <item x="419"/>
        <item x="999"/>
        <item x="12"/>
        <item x="66"/>
        <item x="367"/>
        <item x="1466"/>
        <item x="525"/>
        <item x="1020"/>
        <item x="1346"/>
        <item x="697"/>
        <item x="1069"/>
        <item x="599"/>
        <item x="414"/>
        <item x="1087"/>
        <item x="24"/>
        <item x="352"/>
        <item x="523"/>
        <item x="1095"/>
        <item x="1135"/>
        <item x="682"/>
        <item x="67"/>
        <item x="1062"/>
        <item x="1059"/>
        <item x="660"/>
        <item x="1467"/>
        <item x="1"/>
        <item x="47"/>
        <item x="86"/>
        <item x="1488"/>
        <item x="391"/>
        <item x="1365"/>
        <item x="1623"/>
        <item x="1381"/>
        <item x="1314"/>
        <item x="632"/>
        <item x="708"/>
        <item x="1377"/>
        <item x="41"/>
        <item x="1139"/>
        <item x="184"/>
        <item x="1019"/>
        <item x="426"/>
        <item x="418"/>
        <item x="1484"/>
        <item x="1423"/>
        <item x="8"/>
        <item x="1021"/>
        <item x="203"/>
        <item x="1380"/>
        <item x="1643"/>
        <item x="1088"/>
        <item x="574"/>
        <item x="1490"/>
        <item x="71"/>
        <item x="353"/>
        <item x="685"/>
        <item x="1138"/>
        <item x="649"/>
        <item x="364"/>
        <item x="1438"/>
        <item x="37"/>
        <item x="1297"/>
        <item x="1239"/>
        <item x="1097"/>
        <item x="144"/>
        <item x="248"/>
        <item x="1596"/>
        <item x="1595"/>
        <item x="566"/>
        <item x="559"/>
        <item x="277"/>
        <item x="774"/>
        <item x="813"/>
        <item x="783"/>
        <item x="794"/>
        <item x="920"/>
        <item x="768"/>
        <item x="1098"/>
        <item x="910"/>
        <item x="751"/>
        <item x="756"/>
        <item x="887"/>
        <item x="499"/>
        <item x="506"/>
        <item x="1567"/>
        <item x="178"/>
        <item x="89"/>
        <item x="146"/>
        <item x="459"/>
        <item x="557"/>
        <item x="1255"/>
        <item x="1208"/>
        <item x="745"/>
        <item x="885"/>
        <item x="950"/>
        <item x="778"/>
        <item x="809"/>
        <item x="479"/>
        <item x="561"/>
        <item x="162"/>
        <item x="123"/>
        <item x="1431"/>
        <item x="573"/>
        <item x="1455"/>
        <item x="1057"/>
        <item x="1369"/>
        <item x="855"/>
        <item x="629"/>
        <item x="1003"/>
        <item x="1368"/>
        <item x="1536"/>
        <item x="1599"/>
        <item x="1145"/>
        <item x="358"/>
        <item x="1068"/>
        <item x="899"/>
        <item x="503"/>
        <item x="1359"/>
        <item x="871"/>
        <item x="384"/>
        <item x="1449"/>
        <item x="854"/>
        <item x="985"/>
        <item x="149"/>
        <item x="174"/>
        <item x="303"/>
        <item x="262"/>
        <item x="354"/>
        <item x="1127"/>
        <item x="327"/>
        <item x="30"/>
        <item x="481"/>
        <item x="570"/>
        <item x="1133"/>
        <item x="1663"/>
        <item x="853"/>
        <item x="1528"/>
        <item x="702"/>
        <item x="739"/>
        <item x="770"/>
        <item x="889"/>
        <item x="816"/>
        <item x="922"/>
        <item x="736"/>
        <item x="952"/>
        <item x="762"/>
        <item x="765"/>
        <item x="742"/>
        <item x="754"/>
        <item x="939"/>
        <item x="800"/>
        <item x="953"/>
        <item x="949"/>
        <item x="1652"/>
        <item x="1335"/>
        <item x="1621"/>
        <item x="1661"/>
        <item x="829"/>
        <item x="1341"/>
        <item x="1156"/>
        <item x="65"/>
        <item x="425"/>
        <item x="1458"/>
        <item x="1131"/>
        <item x="436"/>
        <item x="26"/>
        <item x="1355"/>
        <item x="621"/>
        <item x="1332"/>
        <item x="1317"/>
        <item x="1379"/>
        <item x="1353"/>
        <item x="1011"/>
        <item x="722"/>
        <item x="424"/>
        <item x="136"/>
        <item x="102"/>
        <item x="231"/>
        <item x="625"/>
        <item x="626"/>
        <item x="1662"/>
        <item x="76"/>
        <item x="1476"/>
        <item x="1000"/>
        <item x="672"/>
        <item x="1499"/>
        <item x="1504"/>
        <item x="512"/>
        <item x="182"/>
        <item x="604"/>
        <item x="1272"/>
        <item x="1291"/>
        <item x="1266"/>
        <item x="1009"/>
        <item x="662"/>
        <item x="668"/>
        <item x="1544"/>
        <item x="1304"/>
        <item x="1282"/>
        <item x="1212"/>
        <item x="1217"/>
        <item x="738"/>
        <item x="1511"/>
        <item x="927"/>
        <item x="789"/>
        <item x="511"/>
        <item x="606"/>
        <item x="1142"/>
        <item x="1184"/>
        <item x="1195"/>
        <item x="416"/>
        <item x="1320"/>
        <item x="366"/>
        <item x="665"/>
        <item x="59"/>
        <item x="1316"/>
        <item x="1251"/>
        <item x="1112"/>
        <item x="983"/>
        <item x="341"/>
        <item x="309"/>
        <item x="1350"/>
        <item x="577"/>
        <item x="165"/>
        <item x="1002"/>
        <item x="743"/>
        <item x="769"/>
        <item x="759"/>
        <item x="781"/>
        <item x="812"/>
        <item x="1475"/>
        <item x="1129"/>
        <item x="740"/>
        <item x="802"/>
        <item x="442"/>
        <item x="106"/>
        <item x="378"/>
        <item x="100"/>
        <item x="155"/>
        <item x="92"/>
        <item x="369"/>
        <item x="861"/>
        <item x="705"/>
        <item x="1496"/>
        <item x="1530"/>
        <item x="1516"/>
        <item x="1566"/>
        <item x="1540"/>
        <item x="411"/>
        <item x="23"/>
        <item x="508"/>
        <item x="199"/>
        <item x="551"/>
        <item x="767"/>
        <item x="826"/>
        <item x="967"/>
        <item x="1103"/>
        <item x="97"/>
        <item x="1241"/>
        <item x="669"/>
        <item x="205"/>
        <item x="1012"/>
        <item x="1018"/>
        <item x="45"/>
        <item x="689"/>
        <item x="572"/>
        <item x="1110"/>
        <item x="703"/>
        <item x="432"/>
        <item x="380"/>
        <item x="866"/>
        <item x="1123"/>
        <item x="1081"/>
        <item x="1309"/>
        <item x="152"/>
        <item x="1270"/>
        <item x="763"/>
        <item x="932"/>
        <item x="1415"/>
        <item x="1190"/>
        <item x="694"/>
        <item x="603"/>
        <item x="263"/>
        <item x="1463"/>
        <item x="40"/>
        <item x="1442"/>
        <item x="875"/>
        <item x="980"/>
        <item x="33"/>
        <item x="1189"/>
        <item x="882"/>
        <item x="1315"/>
        <item x="1635"/>
        <item x="1627"/>
        <item x="1629"/>
        <item x="1614"/>
        <item x="1626"/>
        <item x="1308"/>
        <item x="1307"/>
        <item x="1179"/>
        <item x="258"/>
        <item x="972"/>
        <item x="976"/>
        <item x="970"/>
        <item x="966"/>
        <item x="235"/>
        <item x="87"/>
        <item x="306"/>
        <item x="782"/>
        <item x="674"/>
        <item x="1022"/>
        <item x="696"/>
        <item x="1318"/>
        <item x="147"/>
        <item x="1246"/>
        <item x="1288"/>
        <item x="1302"/>
        <item x="357"/>
        <item x="271"/>
        <item x="157"/>
        <item x="1472"/>
        <item x="1152"/>
        <item x="385"/>
        <item x="233"/>
        <item x="637"/>
        <item x="868"/>
        <item x="683"/>
        <item x="401"/>
        <item x="359"/>
        <item x="973"/>
        <item x="1607"/>
        <item x="308"/>
        <item x="1024"/>
        <item x="207"/>
        <item x="122"/>
        <item x="701"/>
        <item x="1334"/>
        <item x="73"/>
        <item x="1200"/>
        <item x="300"/>
        <item x="48"/>
        <item x="114"/>
        <item x="772"/>
        <item x="731"/>
        <item x="671"/>
        <item x="1290"/>
        <item x="339"/>
        <item x="415"/>
        <item x="218"/>
        <item x="198"/>
        <item x="867"/>
        <item x="1443"/>
        <item x="1327"/>
        <item x="1224"/>
        <item x="849"/>
        <item x="390"/>
        <item x="873"/>
        <item x="379"/>
        <item x="365"/>
        <item x="872"/>
        <item x="15"/>
        <item x="1143"/>
        <item x="1421"/>
        <item x="664"/>
        <item x="25"/>
        <item x="448"/>
        <item x="44"/>
        <item x="1446"/>
        <item x="1035"/>
        <item x="346"/>
        <item x="836"/>
        <item x="1154"/>
        <item x="376"/>
        <item x="1083"/>
        <item x="1630"/>
        <item x="1405"/>
        <item x="914"/>
        <item x="1402"/>
        <item x="1361"/>
        <item x="399"/>
        <item x="1344"/>
        <item x="400"/>
        <item x="1289"/>
        <item x="667"/>
        <item x="1440"/>
        <item x="1387"/>
        <item x="189"/>
        <item x="403"/>
        <item x="1371"/>
        <item x="857"/>
        <item x="687"/>
        <item x="1034"/>
        <item x="1435"/>
        <item x="596"/>
        <item x="1425"/>
        <item x="1357"/>
        <item x="1473"/>
        <item x="1242"/>
        <item x="1060"/>
        <item x="368"/>
        <item x="29"/>
        <item x="438"/>
        <item x="1047"/>
        <item x="444"/>
        <item x="1399"/>
        <item x="1050"/>
        <item x="611"/>
        <item x="1106"/>
        <item x="1168"/>
        <item x="333"/>
        <item x="323"/>
        <item x="324"/>
        <item x="336"/>
        <item x="334"/>
        <item x="321"/>
        <item x="317"/>
        <item x="330"/>
        <item x="318"/>
        <item x="337"/>
        <item x="609"/>
        <item x="417"/>
        <item x="1082"/>
        <item x="1089"/>
        <item x="1201"/>
        <item x="785"/>
        <item x="784"/>
        <item x="1527"/>
        <item x="1562"/>
        <item x="840"/>
        <item x="1649"/>
        <item x="1580"/>
        <item x="1385"/>
        <item x="1039"/>
        <item x="1023"/>
        <item x="1481"/>
        <item x="852"/>
        <item x="1358"/>
        <item x="1367"/>
        <item x="394"/>
        <item x="413"/>
        <item x="1090"/>
        <item x="1254"/>
        <item x="730"/>
        <item x="1352"/>
        <item x="847"/>
        <item x="58"/>
        <item x="355"/>
        <item x="837"/>
        <item x="594"/>
        <item x="1093"/>
        <item x="595"/>
        <item x="70"/>
        <item x="1303"/>
        <item x="1295"/>
        <item x="718"/>
        <item x="1434"/>
        <item x="1328"/>
        <item x="52"/>
        <item x="496"/>
        <item x="497"/>
        <item x="1427"/>
        <item x="1448"/>
        <item x="446"/>
        <item x="420"/>
        <item x="1319"/>
        <item x="524"/>
        <item x="1487"/>
        <item x="839"/>
        <item x="713"/>
        <item x="1160"/>
        <item x="1404"/>
        <item x="1628"/>
        <item x="219"/>
        <item x="1329"/>
        <item x="1065"/>
        <item x="1338"/>
        <item x="1375"/>
        <item x="1383"/>
        <item x="1508"/>
        <item x="1563"/>
        <item x="1296"/>
        <item x="1162"/>
        <item x="707"/>
        <item x="658"/>
        <item x="396"/>
        <item x="408"/>
        <item x="1007"/>
        <item x="1187"/>
        <item x="3"/>
        <item x="1459"/>
        <item x="1447"/>
        <item x="657"/>
        <item x="1149"/>
        <item x="1598"/>
        <item x="406"/>
        <item x="348"/>
        <item x="412"/>
        <item x="39"/>
        <item x="1342"/>
        <item x="1588"/>
        <item x="1231"/>
        <item x="1153"/>
        <item x="1388"/>
        <item x="806"/>
        <item x="211"/>
        <item x="1325"/>
        <item x="1323"/>
        <item x="1606"/>
        <item x="1064"/>
        <item x="1206"/>
        <item x="1216"/>
        <item x="646"/>
        <item x="576"/>
        <item x="989"/>
        <item x="776"/>
        <item x="780"/>
        <item x="728"/>
        <item x="746"/>
        <item x="20"/>
        <item x="881"/>
        <item x="1374"/>
        <item x="1613"/>
        <item x="1146"/>
        <item x="946"/>
        <item x="482"/>
        <item x="286"/>
        <item x="215"/>
        <item x="1063"/>
        <item x="1148"/>
        <item x="636"/>
        <item x="404"/>
        <item x="984"/>
        <item x="981"/>
        <item x="1004"/>
        <item x="994"/>
        <item x="638"/>
        <item x="888"/>
        <item x="1485"/>
        <item x="405"/>
        <item x="256"/>
        <item x="112"/>
        <item x="1348"/>
        <item x="509"/>
        <item x="1174"/>
        <item x="1171"/>
        <item x="1253"/>
        <item x="276"/>
        <item x="677"/>
        <item x="1256"/>
        <item x="1109"/>
        <item x="1582"/>
        <item x="443"/>
        <item x="1464"/>
        <item x="607"/>
        <item x="326"/>
        <item x="597"/>
        <item x="1169"/>
        <item x="1028"/>
        <item x="1407"/>
        <item x="906"/>
        <item x="534"/>
        <item x="18"/>
        <item x="237"/>
        <item x="1086"/>
        <item x="223"/>
        <item x="1542"/>
        <item x="1543"/>
        <item x="32"/>
        <item x="241"/>
        <item x="1192"/>
        <item x="1196"/>
        <item x="1194"/>
        <item x="328"/>
        <item x="1570"/>
        <item x="1586"/>
        <item x="1394"/>
        <item x="1519"/>
        <item x="115"/>
        <item x="1478"/>
        <item x="673"/>
        <item x="601"/>
        <item x="311"/>
        <item x="1031"/>
        <item x="903"/>
        <item x="714"/>
        <item x="598"/>
        <item x="75"/>
        <item x="1010"/>
        <item x="1165"/>
        <item x="229"/>
        <item x="1482"/>
        <item x="1105"/>
        <item x="1137"/>
        <item x="502"/>
        <item x="457"/>
        <item x="1074"/>
        <item x="371"/>
        <item x="916"/>
        <item x="1248"/>
        <item x="1234"/>
        <item x="1271"/>
        <item x="1213"/>
        <item x="1228"/>
        <item x="1279"/>
        <item x="1287"/>
        <item x="1257"/>
        <item x="1286"/>
        <item x="1102"/>
        <item x="1157"/>
        <item x="423"/>
        <item x="1285"/>
        <item x="666"/>
        <item x="54"/>
        <item x="1134"/>
        <item x="1351"/>
        <item x="1336"/>
        <item x="0"/>
        <item x="726"/>
        <item x="375"/>
        <item x="410"/>
        <item x="834"/>
        <item x="1076"/>
        <item x="435"/>
        <item x="186"/>
        <item x="1460"/>
        <item x="220"/>
        <item x="1324"/>
        <item x="1061"/>
        <item x="1284"/>
        <item x="1268"/>
        <item x="1283"/>
        <item x="1229"/>
        <item x="1203"/>
        <item x="1260"/>
        <item x="1306"/>
        <item x="612"/>
        <item x="1612"/>
        <item x="1616"/>
        <item x="1561"/>
        <item x="1497"/>
        <item x="1521"/>
        <item x="1554"/>
        <item x="1564"/>
        <item x="1500"/>
        <item x="428"/>
        <item x="1298"/>
        <item x="877"/>
        <item x="1347"/>
        <item x="1205"/>
        <item x="1436"/>
        <item x="824"/>
        <item x="798"/>
        <item x="921"/>
        <item x="775"/>
        <item x="749"/>
        <item x="918"/>
        <item x="792"/>
        <item x="1219"/>
        <item x="1214"/>
        <item x="1280"/>
        <item x="1226"/>
        <item x="1220"/>
        <item x="960"/>
        <item x="360"/>
        <item x="1091"/>
        <item x="1604"/>
        <item x="1223"/>
        <item x="1141"/>
        <item x="507"/>
        <item x="615"/>
        <item x="1326"/>
        <item x="495"/>
        <item x="865"/>
        <item x="1362"/>
        <item x="520"/>
        <item x="990"/>
        <item x="1094"/>
        <item x="228"/>
        <item x="319"/>
        <item x="329"/>
        <item x="987"/>
        <item x="1114"/>
        <item x="977"/>
        <item x="452"/>
        <item x="1515"/>
        <item x="1537"/>
        <item x="1585"/>
        <item x="1395"/>
        <item x="492"/>
        <item x="288"/>
        <item x="282"/>
        <item x="158"/>
        <item x="351"/>
        <item x="1025"/>
        <item x="232"/>
        <item x="212"/>
        <item x="1252"/>
        <item x="1207"/>
        <item x="1100"/>
        <item x="1262"/>
        <item x="1305"/>
        <item x="1249"/>
        <item x="1236"/>
        <item x="1265"/>
        <item x="474"/>
        <item x="487"/>
        <item x="526"/>
        <item x="529"/>
        <item x="543"/>
        <item x="485"/>
        <item x="1384"/>
        <item x="51"/>
        <item x="1163"/>
        <item x="1042"/>
        <item x="690"/>
        <item x="864"/>
        <item x="605"/>
        <item x="470"/>
        <item x="618"/>
        <item x="1366"/>
        <item x="1164"/>
        <item x="993"/>
        <item x="1651"/>
        <item x="393"/>
        <item x="585"/>
        <item x="545"/>
        <item x="463"/>
        <item x="1411"/>
        <item x="830"/>
        <item x="698"/>
        <item x="1331"/>
        <item x="1382"/>
        <item x="514"/>
        <item x="704"/>
        <item x="190"/>
        <item x="374"/>
        <item x="571"/>
        <item x="684"/>
        <item x="645"/>
        <item x="592"/>
        <item x="938"/>
        <item x="1240"/>
        <item x="757"/>
        <item x="758"/>
        <item x="842"/>
        <item x="27"/>
        <item x="895"/>
        <item x="955"/>
        <item x="721"/>
        <item x="1167"/>
        <item x="884"/>
        <item x="838"/>
        <item x="587"/>
        <item x="1403"/>
        <item x="388"/>
        <item x="407"/>
        <item x="193"/>
        <item x="1048"/>
        <item x="1461"/>
        <item x="19"/>
        <item x="1055"/>
        <item x="421"/>
        <item x="653"/>
        <item x="1043"/>
        <item x="124"/>
        <item x="161"/>
        <item x="285"/>
        <item x="1589"/>
        <item x="821"/>
        <item x="958"/>
        <item x="844"/>
        <item x="841"/>
        <item x="1120"/>
        <item x="382"/>
        <item x="387"/>
        <item x="710"/>
        <item x="1439"/>
        <item x="583"/>
        <item x="95"/>
        <item x="269"/>
        <item x="569"/>
        <item x="552"/>
        <item x="803"/>
        <item x="818"/>
        <item x="633"/>
        <item x="210"/>
        <item x="831"/>
        <item x="427"/>
        <item x="1572"/>
        <item x="197"/>
        <item x="1273"/>
        <item x="195"/>
        <item x="69"/>
        <item x="1030"/>
        <item x="1113"/>
        <item x="998"/>
        <item x="870"/>
        <item x="944"/>
        <item x="942"/>
        <item x="825"/>
        <item x="937"/>
        <item x="930"/>
        <item x="799"/>
        <item x="795"/>
        <item x="748"/>
        <item x="725"/>
        <item x="1322"/>
        <item x="493"/>
        <item x="486"/>
        <item x="1556"/>
        <item x="567"/>
        <item x="537"/>
        <item x="1480"/>
        <item x="654"/>
        <item x="314"/>
        <item x="1041"/>
        <item x="451"/>
        <item x="1390"/>
        <item x="1424"/>
        <item x="1430"/>
        <item x="796"/>
        <item x="787"/>
        <item x="1053"/>
        <item x="14"/>
        <item x="191"/>
        <item x="79"/>
        <item x="1166"/>
        <item x="1121"/>
        <item x="4"/>
        <item x="1049"/>
        <item x="1245"/>
        <item x="216"/>
        <item x="402"/>
        <item x="1398"/>
        <item x="1465"/>
        <item x="1118"/>
        <item x="504"/>
        <item x="563"/>
        <item x="461"/>
        <item x="547"/>
        <item x="1235"/>
        <item x="176"/>
        <item x="170"/>
        <item x="833"/>
        <item x="441"/>
        <item x="1605"/>
        <item x="1495"/>
        <item x="217"/>
        <item x="1364"/>
        <item x="234"/>
        <item x="693"/>
        <item x="84"/>
        <item x="712"/>
        <item x="362"/>
        <item x="919"/>
        <item x="1001"/>
        <item x="1636"/>
        <item x="1641"/>
        <item x="249"/>
        <item x="138"/>
        <item x="1185"/>
        <item x="236"/>
        <item x="790"/>
        <item x="1437"/>
        <item x="1197"/>
        <item x="1238"/>
        <item x="1172"/>
        <item x="1244"/>
        <item x="169"/>
        <item x="255"/>
        <item x="153"/>
        <item x="118"/>
        <item x="164"/>
        <item x="60"/>
        <item x="535"/>
        <item x="464"/>
        <item x="1150"/>
        <item x="631"/>
        <item x="635"/>
        <item x="1454"/>
        <item x="49"/>
        <item x="447"/>
        <item x="204"/>
        <item x="1534"/>
        <item x="422"/>
        <item x="1513"/>
        <item x="1363"/>
        <item x="431"/>
        <item x="1096"/>
        <item x="1422"/>
        <item x="909"/>
        <item x="886"/>
        <item x="1503"/>
        <item x="1579"/>
        <item x="1574"/>
        <item x="1529"/>
        <item x="90"/>
        <item x="272"/>
        <item x="254"/>
        <item x="489"/>
        <item x="630"/>
        <item x="879"/>
        <item x="1151"/>
        <item x="995"/>
        <item x="1468"/>
        <item x="1378"/>
        <item x="515"/>
        <item x="586"/>
        <item x="501"/>
        <item x="103"/>
        <item x="287"/>
        <item x="132"/>
        <item x="93"/>
        <item x="1310"/>
        <item x="213"/>
        <item x="890"/>
        <item x="1656"/>
        <item x="827"/>
        <item x="437"/>
        <item x="449"/>
        <item x="1452"/>
        <item x="1183"/>
        <item x="556"/>
        <item x="862"/>
        <item x="1008"/>
        <item x="1033"/>
        <item x="1339"/>
        <item x="1343"/>
        <item x="1654"/>
        <item x="454"/>
        <item x="1177"/>
        <item x="1545"/>
        <item x="659"/>
        <item x="462"/>
        <item x="381"/>
        <item x="1426"/>
        <item x="57"/>
        <item x="717"/>
        <item x="851"/>
        <item x="760"/>
        <item x="797"/>
        <item x="72"/>
        <item x="883"/>
        <item x="143"/>
        <item x="527"/>
        <item x="476"/>
        <item x="600"/>
        <item x="1014"/>
        <item x="373"/>
        <item x="1345"/>
        <item x="34"/>
        <item x="200"/>
        <item x="230"/>
        <item x="349"/>
        <item x="1576"/>
        <item x="433"/>
        <item x="1128"/>
        <item x="389"/>
        <item x="6"/>
        <item x="36"/>
        <item x="1486"/>
        <item x="1277"/>
        <item x="1275"/>
        <item x="439"/>
        <item x="1140"/>
        <item x="88"/>
        <item x="1313"/>
        <item x="1015"/>
        <item x="1406"/>
        <item x="377"/>
        <item x="1650"/>
        <item x="639"/>
        <item x="651"/>
        <item x="38"/>
        <item x="1111"/>
        <item x="1136"/>
        <item x="85"/>
        <item x="1079"/>
        <item x="78"/>
        <item x="440"/>
        <item x="1126"/>
        <item x="55"/>
        <item x="1247"/>
        <item x="1084"/>
        <item x="1492"/>
        <item x="1413"/>
        <item x="1119"/>
        <item x="83"/>
        <item x="716"/>
        <item x="304"/>
        <item x="1360"/>
        <item x="1188"/>
        <item x="878"/>
        <item x="538"/>
        <item x="488"/>
        <item x="623"/>
        <item x="505"/>
        <item x="480"/>
        <item x="490"/>
        <item x="555"/>
        <item x="500"/>
        <item x="539"/>
        <item x="466"/>
        <item x="471"/>
        <item x="542"/>
        <item x="541"/>
        <item x="766"/>
        <item x="1204"/>
        <item x="554"/>
        <item x="179"/>
        <item x="116"/>
        <item x="620"/>
        <item x="473"/>
        <item x="706"/>
        <item x="647"/>
        <item x="392"/>
        <item x="1416"/>
        <item x="445"/>
        <item x="521"/>
        <item x="1191"/>
        <item x="345"/>
        <item x="312"/>
        <item x="13"/>
        <item x="643"/>
        <item x="395"/>
        <item x="1161"/>
        <item x="1600"/>
        <item x="1393"/>
        <item x="1433"/>
        <item x="62"/>
        <item x="1193"/>
        <item x="290"/>
        <item x="1565"/>
        <item x="723"/>
        <item x="1232"/>
        <item x="1209"/>
        <item x="1294"/>
        <item x="1269"/>
        <item x="99"/>
        <item x="779"/>
        <item x="741"/>
        <item x="344"/>
        <item x="1491"/>
        <item x="1512"/>
        <item x="1597"/>
        <item x="1354"/>
        <item x="835"/>
        <item x="1471"/>
        <item x="1645"/>
        <item x="315"/>
        <item x="686"/>
        <item x="719"/>
        <item x="642"/>
        <item x="771"/>
        <item x="934"/>
        <item x="734"/>
        <item x="947"/>
        <item x="43"/>
        <item x="954"/>
        <item x="941"/>
        <item x="1202"/>
        <item x="616"/>
        <item x="1321"/>
        <item x="5"/>
        <item x="1517"/>
        <item x="1505"/>
        <item x="1056"/>
        <item x="1124"/>
        <item x="81"/>
        <item x="979"/>
        <item x="187"/>
        <item x="991"/>
        <item x="68"/>
        <item x="185"/>
        <item x="274"/>
        <item x="265"/>
        <item x="243"/>
        <item x="264"/>
        <item x="177"/>
        <item x="163"/>
        <item x="105"/>
        <item x="16"/>
        <item x="1333"/>
        <item x="1400"/>
        <item x="1158"/>
        <item x="150"/>
        <item x="253"/>
        <item x="1370"/>
        <item x="661"/>
        <item x="640"/>
        <item x="1058"/>
        <item x="56"/>
        <item x="956"/>
        <item x="820"/>
        <item x="627"/>
        <item x="1373"/>
        <item x="1052"/>
        <item x="1412"/>
        <item x="550"/>
        <item x="409"/>
        <item x="917"/>
        <item x="727"/>
        <item x="641"/>
        <item x="1420"/>
        <item x="1046"/>
        <item x="316"/>
        <item x="978"/>
        <item x="1410"/>
        <item x="628"/>
        <item x="1419"/>
        <item x="1428"/>
        <item x="1372"/>
        <item x="602"/>
        <item x="656"/>
        <item x="1632"/>
        <item x="1340"/>
        <item x="860"/>
        <item x="1477"/>
        <item x="1444"/>
        <item x="1092"/>
        <item x="7"/>
        <item x="695"/>
        <item x="17"/>
        <item x="107"/>
        <item x="160"/>
        <item x="613"/>
        <item x="1349"/>
        <item x="50"/>
        <item x="858"/>
        <item x="202"/>
        <item x="711"/>
        <item x="692"/>
        <item x="1221"/>
        <item x="1261"/>
        <item x="298"/>
        <item x="1029"/>
        <item x="786"/>
        <item x="750"/>
        <item x="1532"/>
        <item x="1429"/>
        <item x="465"/>
        <item x="456"/>
        <item x="788"/>
        <item x="581"/>
        <item x="1044"/>
        <item x="1132"/>
        <item x="655"/>
        <item x="1432"/>
        <item x="468"/>
        <item x="475"/>
        <item x="429"/>
        <item x="1071"/>
        <item x="1147"/>
        <item x="9"/>
        <item x="1330"/>
        <item x="761"/>
        <item x="733"/>
        <item x="892"/>
        <item x="808"/>
        <item x="823"/>
        <item x="1027"/>
        <item x="948"/>
        <item x="832"/>
        <item x="1155"/>
        <item x="11"/>
        <item x="356"/>
        <item x="791"/>
        <item x="650"/>
        <item x="1267"/>
        <item x="1077"/>
        <item x="31"/>
        <item x="10"/>
        <item x="624"/>
        <item x="1116"/>
        <item x="35"/>
        <item x="590"/>
        <item x="675"/>
        <item x="1072"/>
        <item x="386"/>
        <item x="588"/>
        <item x="494"/>
        <item x="1186"/>
        <item x="1593"/>
        <item x="1601"/>
        <item x="648"/>
        <item x="575"/>
        <item x="469"/>
        <item x="347"/>
        <item x="530"/>
        <item x="1040"/>
        <item x="1017"/>
        <item x="845"/>
        <item x="1581"/>
        <item x="268"/>
        <item x="244"/>
        <item x="171"/>
        <item x="284"/>
        <item x="252"/>
        <item x="260"/>
        <item x="128"/>
        <item x="110"/>
        <item x="1258"/>
        <item x="589"/>
        <item x="1299"/>
        <item x="383"/>
        <item x="151"/>
        <item x="221"/>
        <item x="859"/>
        <item x="968"/>
        <item x="1274"/>
        <item x="1494"/>
        <item x="121"/>
        <item x="266"/>
        <item x="98"/>
        <item x="679"/>
        <item x="430"/>
        <item x="175"/>
        <item x="1278"/>
        <item x="77"/>
        <item x="1005"/>
        <item x="343"/>
        <item x="1615"/>
        <item x="912"/>
        <item x="472"/>
        <item x="1301"/>
        <item x="1281"/>
        <item x="1263"/>
        <item x="1230"/>
        <item x="1237"/>
        <item x="225"/>
        <item x="1409"/>
        <item x="546"/>
        <item x="194"/>
        <item x="1502"/>
        <item x="1551"/>
        <item x="1073"/>
        <item x="856"/>
        <item x="91"/>
        <item x="755"/>
        <item x="928"/>
        <item x="936"/>
        <item x="1051"/>
        <item x="1571"/>
        <item x="1603"/>
        <item x="1553"/>
        <item x="1510"/>
        <item x="1658"/>
        <item x="1526"/>
        <item x="540"/>
        <item x="455"/>
        <item x="565"/>
        <item x="478"/>
        <item x="483"/>
        <item x="278"/>
        <item x="1199"/>
        <item x="532"/>
        <item x="558"/>
        <item x="986"/>
        <item x="1451"/>
        <item x="971"/>
        <item x="940"/>
        <item x="729"/>
        <item x="814"/>
        <item x="773"/>
        <item x="663"/>
        <item x="715"/>
        <item x="896"/>
        <item x="477"/>
        <item x="1099"/>
        <item x="1066"/>
        <item x="172"/>
        <item x="183"/>
        <item x="737"/>
        <item x="610"/>
        <item x="935"/>
        <item x="735"/>
        <item x="822"/>
        <item x="1210"/>
        <item x="1225"/>
        <item x="874"/>
        <item x="764"/>
        <item x="617"/>
        <item x="560"/>
        <item x="313"/>
        <item x="1622"/>
        <item x="340"/>
        <item x="320"/>
        <item x="338"/>
        <item x="173"/>
        <item x="1631"/>
        <item x="302"/>
        <item x="1115"/>
        <item x="8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2">
    <field x="6"/>
    <field x="0"/>
  </rowFields>
  <rowItems count="3332">
    <i>
      <x v="700"/>
    </i>
    <i r="1">
      <x v="828"/>
    </i>
    <i>
      <x v="1552"/>
    </i>
    <i r="1">
      <x v="1248"/>
    </i>
    <i>
      <x v="1602"/>
    </i>
    <i r="1">
      <x v="998"/>
    </i>
    <i>
      <x v="1559"/>
    </i>
    <i r="1">
      <x v="694"/>
    </i>
    <i>
      <x v="1442"/>
    </i>
    <i r="1">
      <x v="747"/>
    </i>
    <i>
      <x v="1619"/>
    </i>
    <i r="1">
      <x v="582"/>
    </i>
    <i>
      <x v="1473"/>
    </i>
    <i r="1">
      <x v="1083"/>
    </i>
    <i r="1">
      <x v="911"/>
    </i>
    <i>
      <x v="1626"/>
    </i>
    <i r="1">
      <x v="632"/>
    </i>
    <i>
      <x v="1301"/>
    </i>
    <i r="1">
      <x v="1232"/>
    </i>
    <i>
      <x v="1375"/>
    </i>
    <i r="1">
      <x v="33"/>
    </i>
    <i>
      <x v="1364"/>
    </i>
    <i r="1">
      <x v="496"/>
    </i>
    <i>
      <x v="1182"/>
    </i>
    <i r="1">
      <x v="140"/>
    </i>
    <i>
      <x v="1292"/>
    </i>
    <i r="1">
      <x v="644"/>
    </i>
    <i>
      <x v="1231"/>
    </i>
    <i r="1">
      <x v="47"/>
    </i>
    <i>
      <x v="1315"/>
    </i>
    <i r="1">
      <x v="1315"/>
    </i>
    <i>
      <x v="1389"/>
    </i>
    <i r="1">
      <x v="880"/>
    </i>
    <i>
      <x v="1372"/>
    </i>
    <i r="1">
      <x v="1007"/>
    </i>
    <i>
      <x v="1274"/>
    </i>
    <i r="1">
      <x v="86"/>
    </i>
    <i>
      <x v="1376"/>
    </i>
    <i r="1">
      <x v="1005"/>
    </i>
    <i>
      <x v="1277"/>
    </i>
    <i r="1">
      <x v="735"/>
    </i>
    <i>
      <x v="1245"/>
    </i>
    <i r="1">
      <x v="920"/>
    </i>
    <i>
      <x v="1045"/>
    </i>
    <i r="1">
      <x v="216"/>
    </i>
    <i>
      <x v="1079"/>
    </i>
    <i r="1">
      <x v="178"/>
    </i>
    <i>
      <x v="1077"/>
    </i>
    <i r="1">
      <x v="178"/>
    </i>
    <i>
      <x v="836"/>
    </i>
    <i r="1">
      <x v="82"/>
    </i>
    <i>
      <x v="1103"/>
    </i>
    <i r="1">
      <x v="201"/>
    </i>
    <i>
      <x v="858"/>
    </i>
    <i r="1">
      <x v="364"/>
    </i>
    <i>
      <x v="1046"/>
    </i>
    <i r="1">
      <x v="164"/>
    </i>
    <i>
      <x v="905"/>
    </i>
    <i r="1">
      <x v="752"/>
    </i>
    <i>
      <x v="1078"/>
    </i>
    <i r="1">
      <x v="178"/>
    </i>
    <i>
      <x v="931"/>
    </i>
    <i r="1">
      <x v="978"/>
    </i>
    <i>
      <x v="1092"/>
    </i>
    <i r="1">
      <x v="181"/>
    </i>
    <i>
      <x v="962"/>
    </i>
    <i r="1">
      <x v="367"/>
    </i>
    <i r="1">
      <x v="366"/>
    </i>
    <i>
      <x v="1096"/>
    </i>
    <i r="1">
      <x v="401"/>
    </i>
    <i>
      <x v="664"/>
    </i>
    <i r="1">
      <x v="41"/>
    </i>
    <i>
      <x v="579"/>
    </i>
    <i r="1">
      <x v="234"/>
    </i>
    <i>
      <x v="670"/>
    </i>
    <i r="1">
      <x v="513"/>
    </i>
    <i>
      <x v="527"/>
    </i>
    <i r="1">
      <x v="1013"/>
    </i>
    <i>
      <x v="377"/>
    </i>
    <i r="1">
      <x v="737"/>
    </i>
    <i>
      <x v="281"/>
    </i>
    <i r="1">
      <x v="288"/>
    </i>
    <i>
      <x v="387"/>
    </i>
    <i r="1">
      <x v="687"/>
    </i>
    <i>
      <x v="104"/>
    </i>
    <i r="1">
      <x v="1043"/>
    </i>
    <i>
      <x v="216"/>
    </i>
    <i r="1">
      <x v="232"/>
    </i>
    <i>
      <x v="173"/>
    </i>
    <i r="1">
      <x v="1306"/>
    </i>
    <i>
      <x v="1"/>
    </i>
    <i r="1">
      <x v="923"/>
    </i>
    <i>
      <x v="273"/>
    </i>
    <i r="1">
      <x v="1015"/>
    </i>
    <i>
      <x v="26"/>
    </i>
    <i r="1">
      <x v="1142"/>
    </i>
    <i>
      <x v="108"/>
    </i>
    <i r="1">
      <x v="262"/>
    </i>
    <i>
      <x v="45"/>
    </i>
    <i r="1">
      <x v="6"/>
    </i>
    <i>
      <x v="213"/>
    </i>
    <i r="1">
      <x v="578"/>
    </i>
    <i>
      <x v="57"/>
    </i>
    <i r="1">
      <x v="886"/>
    </i>
    <i>
      <x v="261"/>
    </i>
    <i r="1">
      <x v="1216"/>
    </i>
    <i r="1">
      <x v="1215"/>
    </i>
    <i>
      <x v="101"/>
    </i>
    <i r="1">
      <x v="1043"/>
    </i>
    <i>
      <x v="103"/>
    </i>
    <i r="1">
      <x v="1043"/>
    </i>
    <i>
      <x/>
    </i>
    <i r="1">
      <x v="923"/>
    </i>
    <i>
      <x v="1659"/>
    </i>
    <i r="1">
      <x v="147"/>
    </i>
    <i>
      <x v="1588"/>
    </i>
    <i r="1">
      <x v="147"/>
    </i>
    <i>
      <x v="1556"/>
    </i>
    <i r="1">
      <x v="569"/>
    </i>
    <i>
      <x v="1398"/>
    </i>
    <i r="1">
      <x v="46"/>
    </i>
    <i>
      <x v="1620"/>
    </i>
    <i r="1">
      <x v="582"/>
    </i>
    <i>
      <x v="1399"/>
    </i>
    <i r="1">
      <x v="473"/>
    </i>
    <i>
      <x v="1540"/>
    </i>
    <i r="1">
      <x v="277"/>
    </i>
    <i>
      <x v="1400"/>
    </i>
    <i r="1">
      <x v="19"/>
    </i>
    <i>
      <x v="1572"/>
    </i>
    <i r="1">
      <x v="568"/>
    </i>
    <i>
      <x v="1401"/>
    </i>
    <i r="1">
      <x v="1198"/>
    </i>
    <i>
      <x v="1604"/>
    </i>
    <i r="1">
      <x v="1169"/>
    </i>
    <i>
      <x v="1402"/>
    </i>
    <i r="1">
      <x v="49"/>
    </i>
    <i>
      <x v="1643"/>
    </i>
    <i r="1">
      <x v="52"/>
    </i>
    <i>
      <x v="1403"/>
    </i>
    <i r="1">
      <x v="891"/>
    </i>
    <i>
      <x v="1532"/>
    </i>
    <i r="1">
      <x v="196"/>
    </i>
    <i>
      <x v="1404"/>
    </i>
    <i r="1">
      <x v="233"/>
    </i>
    <i>
      <x v="1548"/>
    </i>
    <i r="1">
      <x v="627"/>
    </i>
    <i>
      <x v="1405"/>
    </i>
    <i r="1">
      <x v="1205"/>
    </i>
    <i>
      <x v="1564"/>
    </i>
    <i r="1">
      <x v="190"/>
    </i>
    <i>
      <x v="1406"/>
    </i>
    <i r="1">
      <x v="1084"/>
    </i>
    <i>
      <x v="1580"/>
    </i>
    <i r="1">
      <x v="501"/>
    </i>
    <i>
      <x v="1407"/>
    </i>
    <i r="1">
      <x v="511"/>
    </i>
    <i>
      <x v="1596"/>
    </i>
    <i r="1">
      <x v="862"/>
    </i>
    <i>
      <x v="1408"/>
    </i>
    <i r="1">
      <x v="1097"/>
    </i>
    <i>
      <x v="1612"/>
    </i>
    <i r="1">
      <x v="583"/>
    </i>
    <i>
      <x v="1409"/>
    </i>
    <i r="1">
      <x v="527"/>
    </i>
    <i>
      <x v="1635"/>
    </i>
    <i r="1">
      <x v="877"/>
    </i>
    <i>
      <x v="1410"/>
    </i>
    <i r="1">
      <x v="526"/>
    </i>
    <i>
      <x v="1651"/>
    </i>
    <i r="1">
      <x v="796"/>
    </i>
    <i>
      <x v="1411"/>
    </i>
    <i r="1">
      <x v="525"/>
    </i>
    <i>
      <x v="1528"/>
    </i>
    <i r="1">
      <x v="661"/>
    </i>
    <i>
      <x v="1412"/>
    </i>
    <i r="1">
      <x v="472"/>
    </i>
    <i>
      <x v="1536"/>
    </i>
    <i r="1">
      <x v="1247"/>
    </i>
    <i>
      <x v="1413"/>
    </i>
    <i r="1">
      <x v="871"/>
    </i>
    <i>
      <x v="1544"/>
    </i>
    <i r="1">
      <x v="29"/>
    </i>
    <i>
      <x v="1414"/>
    </i>
    <i r="1">
      <x v="256"/>
    </i>
    <i>
      <x v="1393"/>
    </i>
    <i r="1">
      <x v="883"/>
    </i>
    <i>
      <x v="1415"/>
    </i>
    <i r="1">
      <x v="256"/>
    </i>
    <i>
      <x v="1560"/>
    </i>
    <i r="1">
      <x v="951"/>
    </i>
    <i>
      <x v="1416"/>
    </i>
    <i r="1">
      <x v="483"/>
    </i>
    <i>
      <x v="1568"/>
    </i>
    <i r="1">
      <x v="187"/>
    </i>
    <i>
      <x v="1417"/>
    </i>
    <i r="1">
      <x v="740"/>
    </i>
    <i>
      <x v="1576"/>
    </i>
    <i r="1">
      <x v="207"/>
    </i>
    <i>
      <x v="1418"/>
    </i>
    <i r="1">
      <x v="757"/>
    </i>
    <i>
      <x v="1584"/>
    </i>
    <i r="1">
      <x v="983"/>
    </i>
    <i>
      <x v="1419"/>
    </i>
    <i r="1">
      <x v="777"/>
    </i>
    <i>
      <x v="1592"/>
    </i>
    <i r="1">
      <x v="262"/>
    </i>
    <i>
      <x v="1420"/>
    </i>
    <i r="1">
      <x v="1016"/>
    </i>
    <i>
      <x v="1600"/>
    </i>
    <i r="1">
      <x v="87"/>
    </i>
    <i>
      <x v="1421"/>
    </i>
    <i r="1">
      <x v="1023"/>
    </i>
    <i>
      <x v="1608"/>
    </i>
    <i r="1">
      <x v="317"/>
    </i>
    <i>
      <x v="1422"/>
    </i>
    <i r="1">
      <x v="1023"/>
    </i>
    <i>
      <x v="1616"/>
    </i>
    <i r="1">
      <x v="1263"/>
    </i>
    <i>
      <x v="1423"/>
    </i>
    <i r="1">
      <x v="327"/>
    </i>
    <i>
      <x v="1624"/>
    </i>
    <i r="1">
      <x v="199"/>
    </i>
    <i>
      <x v="1424"/>
    </i>
    <i r="1">
      <x v="345"/>
    </i>
    <i>
      <x v="1639"/>
    </i>
    <i r="1">
      <x v="1293"/>
    </i>
    <i>
      <x v="1425"/>
    </i>
    <i r="1">
      <x v="345"/>
    </i>
    <i>
      <x v="1647"/>
    </i>
    <i r="1">
      <x v="989"/>
    </i>
    <i>
      <x v="1426"/>
    </i>
    <i r="1">
      <x v="577"/>
    </i>
    <i>
      <x v="1655"/>
    </i>
    <i r="1">
      <x v="1269"/>
    </i>
    <i>
      <x v="1427"/>
    </i>
    <i r="1">
      <x v="576"/>
    </i>
    <i>
      <x v="1663"/>
    </i>
    <i r="1">
      <x v="601"/>
    </i>
    <i>
      <x v="1428"/>
    </i>
    <i r="1">
      <x v="220"/>
    </i>
    <i>
      <x v="1530"/>
    </i>
    <i r="1">
      <x v="841"/>
    </i>
    <i>
      <x v="1429"/>
    </i>
    <i r="1">
      <x v="819"/>
    </i>
    <i>
      <x v="1534"/>
    </i>
    <i r="1">
      <x v="278"/>
    </i>
    <i>
      <x v="1430"/>
    </i>
    <i r="1">
      <x v="819"/>
    </i>
    <i>
      <x v="1538"/>
    </i>
    <i r="1">
      <x v="832"/>
    </i>
    <i>
      <x v="1431"/>
    </i>
    <i r="1">
      <x v="226"/>
    </i>
    <i>
      <x v="1542"/>
    </i>
    <i r="1">
      <x v="212"/>
    </i>
    <i>
      <x v="1432"/>
    </i>
    <i r="1">
      <x v="1073"/>
    </i>
    <i>
      <x v="1546"/>
    </i>
    <i r="1">
      <x v="705"/>
    </i>
    <i>
      <x v="1433"/>
    </i>
    <i r="1">
      <x v="952"/>
    </i>
    <i>
      <x v="1550"/>
    </i>
    <i r="1">
      <x v="1302"/>
    </i>
    <i>
      <x v="1434"/>
    </i>
    <i r="1">
      <x v="940"/>
    </i>
    <i>
      <x v="1554"/>
    </i>
    <i r="1">
      <x v="395"/>
    </i>
    <i>
      <x v="1435"/>
    </i>
    <i r="1">
      <x v="575"/>
    </i>
    <i>
      <x v="1558"/>
    </i>
    <i r="1">
      <x v="967"/>
    </i>
    <i>
      <x v="1436"/>
    </i>
    <i r="1">
      <x v="892"/>
    </i>
    <i>
      <x v="1562"/>
    </i>
    <i r="1">
      <x v="718"/>
    </i>
    <i>
      <x v="1437"/>
    </i>
    <i r="1">
      <x v="1022"/>
    </i>
    <i>
      <x v="1566"/>
    </i>
    <i r="1">
      <x v="186"/>
    </i>
    <i>
      <x v="1438"/>
    </i>
    <i r="1">
      <x v="1029"/>
    </i>
    <i>
      <x v="1570"/>
    </i>
    <i r="1">
      <x v="197"/>
    </i>
    <i>
      <x v="1439"/>
    </i>
    <i r="1">
      <x v="236"/>
    </i>
    <i>
      <x v="1574"/>
    </i>
    <i r="1">
      <x v="147"/>
    </i>
    <i>
      <x v="1440"/>
    </i>
    <i r="1">
      <x v="664"/>
    </i>
    <i>
      <x v="1578"/>
    </i>
    <i r="1">
      <x v="320"/>
    </i>
    <i>
      <x v="1441"/>
    </i>
    <i r="1">
      <x v="1250"/>
    </i>
    <i>
      <x v="1582"/>
    </i>
    <i r="1">
      <x v="1208"/>
    </i>
    <i>
      <x v="1391"/>
    </i>
    <i r="1">
      <x v="890"/>
    </i>
    <i>
      <x v="1586"/>
    </i>
    <i r="1">
      <x v="285"/>
    </i>
    <i>
      <x v="1443"/>
    </i>
    <i r="1">
      <x v="1299"/>
    </i>
    <i>
      <x v="1590"/>
    </i>
    <i r="1">
      <x v="263"/>
    </i>
    <i>
      <x v="1444"/>
    </i>
    <i r="1">
      <x v="273"/>
    </i>
    <i>
      <x v="1594"/>
    </i>
    <i r="1">
      <x v="1128"/>
    </i>
    <i>
      <x v="1445"/>
    </i>
    <i r="1">
      <x v="1101"/>
    </i>
    <i>
      <x v="1598"/>
    </i>
    <i r="1">
      <x v="858"/>
    </i>
    <i>
      <x v="1446"/>
    </i>
    <i r="1">
      <x v="1101"/>
    </i>
    <i>
      <x v="1395"/>
    </i>
    <i r="1">
      <x v="888"/>
    </i>
    <i>
      <x v="1447"/>
    </i>
    <i r="1">
      <x v="1101"/>
    </i>
    <i>
      <x v="1606"/>
    </i>
    <i r="1">
      <x v="1243"/>
    </i>
    <i>
      <x v="1448"/>
    </i>
    <i r="1">
      <x v="1101"/>
    </i>
    <i>
      <x v="1610"/>
    </i>
    <i r="1">
      <x v="893"/>
    </i>
    <i>
      <x v="1449"/>
    </i>
    <i r="1">
      <x v="1101"/>
    </i>
    <i>
      <x v="1614"/>
    </i>
    <i r="1">
      <x v="810"/>
    </i>
    <i>
      <x v="1450"/>
    </i>
    <i r="1">
      <x v="1101"/>
    </i>
    <i>
      <x v="1618"/>
    </i>
    <i r="1">
      <x v="1182"/>
    </i>
    <i>
      <x v="1451"/>
    </i>
    <i r="1">
      <x v="1101"/>
    </i>
    <i>
      <x v="1622"/>
    </i>
    <i r="1">
      <x v="582"/>
    </i>
    <i>
      <x v="1452"/>
    </i>
    <i r="1">
      <x v="1102"/>
    </i>
    <i>
      <x v="1633"/>
    </i>
    <i r="1">
      <x v="440"/>
    </i>
    <i>
      <x v="1453"/>
    </i>
    <i r="1">
      <x v="1176"/>
    </i>
    <i>
      <x v="1637"/>
    </i>
    <i r="1">
      <x v="602"/>
    </i>
    <i>
      <x v="1454"/>
    </i>
    <i r="1">
      <x v="322"/>
    </i>
    <i>
      <x v="1641"/>
    </i>
    <i r="1">
      <x v="764"/>
    </i>
    <i>
      <x v="1455"/>
    </i>
    <i r="1">
      <x v="239"/>
    </i>
    <i>
      <x v="1645"/>
    </i>
    <i r="1">
      <x v="53"/>
    </i>
    <i>
      <x v="1456"/>
    </i>
    <i r="1">
      <x v="941"/>
    </i>
    <i>
      <x v="1649"/>
    </i>
    <i r="1">
      <x v="464"/>
    </i>
    <i>
      <x v="1457"/>
    </i>
    <i r="1">
      <x v="941"/>
    </i>
    <i>
      <x v="1653"/>
    </i>
    <i r="1">
      <x v="796"/>
    </i>
    <i>
      <x v="1458"/>
    </i>
    <i r="1">
      <x v="772"/>
    </i>
    <i>
      <x v="1657"/>
    </i>
    <i r="1">
      <x v="1088"/>
    </i>
    <i>
      <x v="1459"/>
    </i>
    <i r="1">
      <x v="860"/>
    </i>
    <i>
      <x v="1661"/>
    </i>
    <i r="1">
      <x v="265"/>
    </i>
    <i>
      <x v="1460"/>
    </i>
    <i r="1">
      <x v="1117"/>
    </i>
    <i>
      <x v="1527"/>
    </i>
    <i r="1">
      <x v="661"/>
    </i>
    <i>
      <x v="1461"/>
    </i>
    <i r="1">
      <x v="426"/>
    </i>
    <i>
      <x v="1529"/>
    </i>
    <i r="1">
      <x v="661"/>
    </i>
    <i>
      <x v="1462"/>
    </i>
    <i r="1">
      <x v="645"/>
    </i>
    <i>
      <x v="1531"/>
    </i>
    <i r="1">
      <x v="896"/>
    </i>
    <i>
      <x v="1463"/>
    </i>
    <i r="1">
      <x v="382"/>
    </i>
    <i>
      <x v="1533"/>
    </i>
    <i r="1">
      <x v="647"/>
    </i>
    <i>
      <x v="1464"/>
    </i>
    <i r="1">
      <x v="382"/>
    </i>
    <i>
      <x v="1535"/>
    </i>
    <i r="1">
      <x v="279"/>
    </i>
    <i>
      <x v="1465"/>
    </i>
    <i r="1">
      <x v="482"/>
    </i>
    <i>
      <x v="1537"/>
    </i>
    <i r="1">
      <x v="790"/>
    </i>
    <i>
      <x v="1466"/>
    </i>
    <i r="1">
      <x v="1188"/>
    </i>
    <i>
      <x v="1539"/>
    </i>
    <i r="1">
      <x v="505"/>
    </i>
    <i>
      <x v="1467"/>
    </i>
    <i r="1">
      <x v="443"/>
    </i>
    <i>
      <x v="1541"/>
    </i>
    <i r="1">
      <x v="286"/>
    </i>
    <i>
      <x v="1468"/>
    </i>
    <i r="1">
      <x v="432"/>
    </i>
    <i>
      <x v="1543"/>
    </i>
    <i r="1">
      <x v="1227"/>
    </i>
    <i>
      <x v="1469"/>
    </i>
    <i r="1">
      <x v="184"/>
    </i>
    <i>
      <x v="1545"/>
    </i>
    <i r="1">
      <x v="103"/>
    </i>
    <i>
      <x v="1470"/>
    </i>
    <i r="1">
      <x v="90"/>
    </i>
    <i>
      <x v="1547"/>
    </i>
    <i r="1">
      <x v="463"/>
    </i>
    <i>
      <x v="1471"/>
    </i>
    <i r="1">
      <x v="531"/>
    </i>
    <i>
      <x v="1549"/>
    </i>
    <i r="1">
      <x v="333"/>
    </i>
    <i>
      <x v="1472"/>
    </i>
    <i r="1">
      <x v="531"/>
    </i>
    <i>
      <x v="1551"/>
    </i>
    <i r="1">
      <x v="838"/>
    </i>
    <i>
      <x v="1392"/>
    </i>
    <i r="1">
      <x v="888"/>
    </i>
    <i>
      <x v="1553"/>
    </i>
    <i r="1">
      <x v="395"/>
    </i>
    <i>
      <x v="1474"/>
    </i>
    <i r="1">
      <x v="590"/>
    </i>
    <i>
      <x v="1555"/>
    </i>
    <i r="1">
      <x v="1308"/>
    </i>
    <i>
      <x v="1475"/>
    </i>
    <i r="1">
      <x v="205"/>
    </i>
    <i>
      <x v="1557"/>
    </i>
    <i r="1">
      <x v="55"/>
    </i>
    <i>
      <x v="1476"/>
    </i>
    <i r="1">
      <x v="1249"/>
    </i>
    <i>
      <x v="1394"/>
    </i>
    <i r="1">
      <x v="883"/>
    </i>
    <i>
      <x v="1477"/>
    </i>
    <i r="1">
      <x v="262"/>
    </i>
    <i>
      <x v="1561"/>
    </i>
    <i r="1">
      <x v="555"/>
    </i>
    <i>
      <x v="1478"/>
    </i>
    <i r="1">
      <x v="448"/>
    </i>
    <i>
      <x v="1563"/>
    </i>
    <i r="1">
      <x v="997"/>
    </i>
    <i>
      <x v="1479"/>
    </i>
    <i r="1">
      <x v="715"/>
    </i>
    <i>
      <x v="1565"/>
    </i>
    <i r="1">
      <x v="189"/>
    </i>
    <i>
      <x v="1480"/>
    </i>
    <i r="1">
      <x v="607"/>
    </i>
    <i>
      <x v="1567"/>
    </i>
    <i r="1">
      <x v="187"/>
    </i>
    <i>
      <x v="1481"/>
    </i>
    <i r="1">
      <x v="606"/>
    </i>
    <i>
      <x v="1569"/>
    </i>
    <i r="1">
      <x v="187"/>
    </i>
    <i>
      <x v="1482"/>
    </i>
    <i r="1">
      <x v="1099"/>
    </i>
    <i>
      <x v="1571"/>
    </i>
    <i r="1">
      <x v="185"/>
    </i>
    <i>
      <x v="1483"/>
    </i>
    <i r="1">
      <x v="1159"/>
    </i>
    <i>
      <x v="1573"/>
    </i>
    <i r="1">
      <x v="499"/>
    </i>
    <i>
      <x v="1484"/>
    </i>
    <i r="1">
      <x v="1070"/>
    </i>
    <i>
      <x v="1575"/>
    </i>
    <i r="1">
      <x v="710"/>
    </i>
    <i>
      <x v="1485"/>
    </i>
    <i r="1">
      <x v="551"/>
    </i>
    <i>
      <x v="1577"/>
    </i>
    <i r="1">
      <x v="1041"/>
    </i>
    <i>
      <x v="1486"/>
    </i>
    <i r="1">
      <x v="489"/>
    </i>
    <i>
      <x v="1579"/>
    </i>
    <i r="1">
      <x v="1049"/>
    </i>
    <i>
      <x v="1487"/>
    </i>
    <i r="1">
      <x v="1093"/>
    </i>
    <i>
      <x v="1581"/>
    </i>
    <i r="1">
      <x v="1284"/>
    </i>
    <i>
      <x v="1488"/>
    </i>
    <i r="1">
      <x v="1214"/>
    </i>
    <i>
      <x v="1583"/>
    </i>
    <i r="1">
      <x v="983"/>
    </i>
    <i>
      <x v="1489"/>
    </i>
    <i r="1">
      <x v="1111"/>
    </i>
    <i>
      <x v="1585"/>
    </i>
    <i r="1">
      <x v="926"/>
    </i>
    <i>
      <x v="1490"/>
    </i>
    <i r="1">
      <x v="518"/>
    </i>
    <i>
      <x v="1587"/>
    </i>
    <i r="1">
      <x v="517"/>
    </i>
    <i>
      <x v="1491"/>
    </i>
    <i r="1">
      <x v="173"/>
    </i>
    <i>
      <x v="1589"/>
    </i>
    <i r="1">
      <x v="264"/>
    </i>
    <i>
      <x v="1492"/>
    </i>
    <i r="1">
      <x v="217"/>
    </i>
    <i>
      <x v="1591"/>
    </i>
    <i r="1">
      <x v="262"/>
    </i>
    <i>
      <x v="1493"/>
    </i>
    <i r="1">
      <x v="218"/>
    </i>
    <i>
      <x v="1593"/>
    </i>
    <i r="1">
      <x v="589"/>
    </i>
    <i>
      <x v="1494"/>
    </i>
    <i r="1">
      <x v="387"/>
    </i>
    <i>
      <x v="1595"/>
    </i>
    <i r="1">
      <x v="857"/>
    </i>
    <i>
      <x v="1495"/>
    </i>
    <i r="1">
      <x v="388"/>
    </i>
    <i>
      <x v="1597"/>
    </i>
    <i r="1">
      <x v="846"/>
    </i>
    <i>
      <x v="1496"/>
    </i>
    <i r="1">
      <x v="353"/>
    </i>
    <i>
      <x v="1599"/>
    </i>
    <i r="1">
      <x v="845"/>
    </i>
    <i>
      <x v="1497"/>
    </i>
    <i r="1">
      <x v="389"/>
    </i>
    <i>
      <x v="1601"/>
    </i>
    <i r="1">
      <x v="1150"/>
    </i>
    <i>
      <x v="1498"/>
    </i>
    <i r="1">
      <x v="289"/>
    </i>
    <i>
      <x v="1603"/>
    </i>
    <i r="1">
      <x v="499"/>
    </i>
    <i>
      <x v="1499"/>
    </i>
    <i r="1">
      <x v="458"/>
    </i>
    <i>
      <x v="1605"/>
    </i>
    <i r="1">
      <x v="1169"/>
    </i>
    <i>
      <x v="1500"/>
    </i>
    <i r="1">
      <x v="629"/>
    </i>
    <i>
      <x v="1607"/>
    </i>
    <i r="1">
      <x v="604"/>
    </i>
    <i>
      <x v="1501"/>
    </i>
    <i r="1">
      <x v="1109"/>
    </i>
    <i>
      <x v="1609"/>
    </i>
    <i r="1">
      <x v="245"/>
    </i>
    <i>
      <x v="1502"/>
    </i>
    <i r="1">
      <x v="88"/>
    </i>
    <i>
      <x v="1611"/>
    </i>
    <i r="1">
      <x v="894"/>
    </i>
    <i>
      <x v="1503"/>
    </i>
    <i r="1">
      <x v="788"/>
    </i>
    <i>
      <x v="1613"/>
    </i>
    <i r="1">
      <x v="810"/>
    </i>
    <i>
      <x v="1504"/>
    </i>
    <i r="1">
      <x v="788"/>
    </i>
    <i>
      <x v="1615"/>
    </i>
    <i r="1">
      <x v="1260"/>
    </i>
    <i>
      <x v="1505"/>
    </i>
    <i r="1">
      <x v="1220"/>
    </i>
    <i>
      <x v="1617"/>
    </i>
    <i r="1">
      <x v="1306"/>
    </i>
    <i>
      <x v="1506"/>
    </i>
    <i r="1">
      <x v="787"/>
    </i>
    <i>
      <x v="1396"/>
    </i>
    <i r="1">
      <x v="879"/>
    </i>
    <i>
      <x v="1625"/>
    </i>
    <i r="1">
      <x v="1295"/>
    </i>
    <i>
      <x v="1621"/>
    </i>
    <i r="1">
      <x v="582"/>
    </i>
    <i>
      <x v="1627"/>
    </i>
    <i r="1">
      <x v="634"/>
    </i>
    <i>
      <x v="1623"/>
    </i>
    <i r="1">
      <x v="582"/>
    </i>
    <i>
      <x v="1629"/>
    </i>
    <i r="1">
      <x v="1069"/>
    </i>
    <i>
      <x v="1397"/>
    </i>
    <i r="1">
      <x v="46"/>
    </i>
    <i>
      <x v="1631"/>
    </i>
    <i r="1">
      <x v="782"/>
    </i>
    <i>
      <x v="1507"/>
    </i>
    <i r="1">
      <x v="661"/>
    </i>
    <i>
      <x v="1628"/>
    </i>
    <i r="1">
      <x v="417"/>
    </i>
    <i>
      <x v="1508"/>
    </i>
    <i r="1">
      <x v="661"/>
    </i>
    <i>
      <x v="1630"/>
    </i>
    <i r="1">
      <x v="767"/>
    </i>
    <i>
      <x v="1509"/>
    </i>
    <i r="1">
      <x v="717"/>
    </i>
    <i>
      <x v="1632"/>
    </i>
    <i r="1">
      <x v="782"/>
    </i>
    <i>
      <x v="1510"/>
    </i>
    <i r="1">
      <x v="1155"/>
    </i>
    <i>
      <x v="1634"/>
    </i>
    <i r="1">
      <x v="440"/>
    </i>
    <i>
      <x v="1511"/>
    </i>
    <i r="1">
      <x v="1230"/>
    </i>
    <i>
      <x v="1636"/>
    </i>
    <i r="1">
      <x v="879"/>
    </i>
    <i>
      <x v="1512"/>
    </i>
    <i r="1">
      <x v="1230"/>
    </i>
    <i>
      <x v="1638"/>
    </i>
    <i r="1">
      <x v="704"/>
    </i>
    <i>
      <x v="1513"/>
    </i>
    <i r="1">
      <x v="214"/>
    </i>
    <i>
      <x v="1640"/>
    </i>
    <i r="1">
      <x v="113"/>
    </i>
    <i>
      <x v="1514"/>
    </i>
    <i r="1">
      <x v="503"/>
    </i>
    <i>
      <x v="1642"/>
    </i>
    <i r="1">
      <x v="763"/>
    </i>
    <i>
      <x v="1515"/>
    </i>
    <i r="1">
      <x v="503"/>
    </i>
    <i>
      <x v="1644"/>
    </i>
    <i r="1">
      <x v="307"/>
    </i>
    <i>
      <x v="1516"/>
    </i>
    <i r="1">
      <x v="503"/>
    </i>
    <i>
      <x v="1646"/>
    </i>
    <i r="1">
      <x v="987"/>
    </i>
    <i>
      <x v="1517"/>
    </i>
    <i r="1">
      <x v="504"/>
    </i>
    <i>
      <x v="1648"/>
    </i>
    <i r="1">
      <x v="464"/>
    </i>
    <i>
      <x v="1518"/>
    </i>
    <i r="1">
      <x v="504"/>
    </i>
    <i>
      <x v="1650"/>
    </i>
    <i r="1">
      <x v="794"/>
    </i>
    <i>
      <x v="1519"/>
    </i>
    <i r="1">
      <x v="1127"/>
    </i>
    <i>
      <x v="1652"/>
    </i>
    <i r="1">
      <x v="796"/>
    </i>
    <i>
      <x v="1520"/>
    </i>
    <i r="1">
      <x v="656"/>
    </i>
    <i>
      <x v="1654"/>
    </i>
    <i r="1">
      <x v="542"/>
    </i>
    <i>
      <x v="1521"/>
    </i>
    <i r="1">
      <x v="497"/>
    </i>
    <i>
      <x v="1656"/>
    </i>
    <i r="1">
      <x v="1088"/>
    </i>
    <i>
      <x v="1522"/>
    </i>
    <i r="1">
      <x v="500"/>
    </i>
    <i>
      <x v="1658"/>
    </i>
    <i r="1">
      <x v="1088"/>
    </i>
    <i>
      <x v="1523"/>
    </i>
    <i r="1">
      <x v="653"/>
    </i>
    <i>
      <x v="1660"/>
    </i>
    <i r="1">
      <x v="585"/>
    </i>
    <i>
      <x v="1524"/>
    </i>
    <i r="1">
      <x v="652"/>
    </i>
    <i>
      <x v="1662"/>
    </i>
    <i r="1">
      <x v="677"/>
    </i>
    <i>
      <x v="1525"/>
    </i>
    <i r="1">
      <x v="652"/>
    </i>
    <i>
      <x v="1390"/>
    </i>
    <i r="1">
      <x v="884"/>
    </i>
    <i>
      <x v="1526"/>
    </i>
    <i r="1">
      <x v="661"/>
    </i>
    <i>
      <x v="1125"/>
    </i>
    <i r="1">
      <x v="898"/>
    </i>
    <i>
      <x v="1316"/>
    </i>
    <i r="1">
      <x v="160"/>
    </i>
    <i>
      <x v="1284"/>
    </i>
    <i r="1">
      <x v="809"/>
    </i>
    <i>
      <x v="1126"/>
    </i>
    <i r="1">
      <x v="303"/>
    </i>
    <i>
      <x v="1348"/>
    </i>
    <i r="1">
      <x v="843"/>
    </i>
    <i>
      <x v="1127"/>
    </i>
    <i r="1">
      <x v="1245"/>
    </i>
    <i>
      <x v="1268"/>
    </i>
    <i r="1">
      <x v="199"/>
    </i>
    <i>
      <x v="1128"/>
    </i>
    <i r="1">
      <x v="1246"/>
    </i>
    <i>
      <x v="1300"/>
    </i>
    <i r="1">
      <x v="660"/>
    </i>
    <i>
      <x v="1129"/>
    </i>
    <i r="1">
      <x v="506"/>
    </i>
    <i>
      <x v="1332"/>
    </i>
    <i r="1">
      <x v="529"/>
    </i>
    <i>
      <x v="1130"/>
    </i>
    <i r="1">
      <x v="42"/>
    </i>
    <i>
      <x v="1121"/>
    </i>
    <i r="1">
      <x v="400"/>
    </i>
    <i>
      <x v="1131"/>
    </i>
    <i r="1">
      <x v="491"/>
    </i>
    <i>
      <x v="1260"/>
    </i>
    <i r="1">
      <x v="165"/>
    </i>
    <i>
      <x v="1132"/>
    </i>
    <i r="1">
      <x v="296"/>
    </i>
    <i>
      <x v="1276"/>
    </i>
    <i r="1">
      <x v="734"/>
    </i>
    <i>
      <x v="1133"/>
    </i>
    <i r="1">
      <x v="897"/>
    </i>
    <i>
      <x v="1118"/>
    </i>
    <i r="1">
      <x v="786"/>
    </i>
    <i>
      <x v="1134"/>
    </i>
    <i r="1">
      <x v="324"/>
    </i>
    <i>
      <x v="1308"/>
    </i>
    <i r="1">
      <x v="402"/>
    </i>
    <i>
      <x v="1135"/>
    </i>
    <i r="1">
      <x v="985"/>
    </i>
    <i>
      <x v="1324"/>
    </i>
    <i r="1">
      <x v="924"/>
    </i>
    <i>
      <x v="1136"/>
    </i>
    <i r="1">
      <x v="1071"/>
    </i>
    <i>
      <x v="1340"/>
    </i>
    <i r="1">
      <x v="213"/>
    </i>
    <i>
      <x v="1137"/>
    </i>
    <i r="1">
      <x v="1072"/>
    </i>
    <i>
      <x v="1356"/>
    </i>
    <i r="1">
      <x v="177"/>
    </i>
    <i>
      <x v="1138"/>
    </i>
    <i r="1">
      <x v="202"/>
    </i>
    <i>
      <x v="1122"/>
    </i>
    <i r="1">
      <x v="872"/>
    </i>
    <i>
      <x v="1139"/>
    </i>
    <i r="1">
      <x v="895"/>
    </i>
    <i>
      <x v="1256"/>
    </i>
    <i r="1">
      <x v="726"/>
    </i>
    <i>
      <x v="1140"/>
    </i>
    <i r="1">
      <x v="893"/>
    </i>
    <i>
      <x v="1264"/>
    </i>
    <i r="1">
      <x v="315"/>
    </i>
    <i>
      <x v="1141"/>
    </i>
    <i r="1">
      <x v="887"/>
    </i>
    <i>
      <x v="1272"/>
    </i>
    <i r="1">
      <x v="1056"/>
    </i>
    <i>
      <x v="1142"/>
    </i>
    <i r="1">
      <x v="887"/>
    </i>
    <i>
      <x v="1280"/>
    </i>
    <i r="1">
      <x v="1147"/>
    </i>
    <i>
      <x v="1143"/>
    </i>
    <i r="1">
      <x v="562"/>
    </i>
    <i>
      <x v="1288"/>
    </i>
    <i r="1">
      <x v="649"/>
    </i>
    <i>
      <x v="1144"/>
    </i>
    <i r="1">
      <x v="566"/>
    </i>
    <i>
      <x v="1296"/>
    </i>
    <i r="1">
      <x v="803"/>
    </i>
    <i>
      <x v="1145"/>
    </i>
    <i r="1">
      <x v="936"/>
    </i>
    <i>
      <x v="1304"/>
    </i>
    <i r="1">
      <x v="258"/>
    </i>
    <i>
      <x v="1146"/>
    </i>
    <i r="1">
      <x v="937"/>
    </i>
    <i>
      <x v="1312"/>
    </i>
    <i r="1">
      <x v="853"/>
    </i>
    <i>
      <x v="1147"/>
    </i>
    <i r="1">
      <x v="291"/>
    </i>
    <i>
      <x v="1320"/>
    </i>
    <i r="1">
      <x v="876"/>
    </i>
    <i>
      <x v="1148"/>
    </i>
    <i r="1">
      <x v="697"/>
    </i>
    <i>
      <x v="1328"/>
    </i>
    <i r="1">
      <x v="1192"/>
    </i>
    <i>
      <x v="1149"/>
    </i>
    <i r="1">
      <x v="874"/>
    </i>
    <i>
      <x v="1336"/>
    </i>
    <i r="1">
      <x v="243"/>
    </i>
    <i>
      <x v="1150"/>
    </i>
    <i r="1">
      <x v="874"/>
    </i>
    <i>
      <x v="1344"/>
    </i>
    <i r="1">
      <x v="965"/>
    </i>
    <i>
      <x v="1151"/>
    </i>
    <i r="1">
      <x v="2"/>
    </i>
    <i>
      <x v="1352"/>
    </i>
    <i r="1">
      <x v="847"/>
    </i>
    <i>
      <x v="1152"/>
    </i>
    <i r="1">
      <x v="1258"/>
    </i>
    <i>
      <x v="1360"/>
    </i>
    <i r="1">
      <x v="392"/>
    </i>
    <i>
      <x v="1153"/>
    </i>
    <i r="1">
      <x v="4"/>
    </i>
    <i>
      <x v="1368"/>
    </i>
    <i r="1">
      <x v="182"/>
    </i>
    <i>
      <x v="1154"/>
    </i>
    <i r="1">
      <x v="1"/>
    </i>
    <i>
      <x v="1124"/>
    </i>
    <i r="1">
      <x v="753"/>
    </i>
    <i>
      <x v="1155"/>
    </i>
    <i r="1">
      <x v="616"/>
    </i>
    <i>
      <x v="1254"/>
    </i>
    <i r="1">
      <x v="726"/>
    </i>
    <i>
      <x v="1156"/>
    </i>
    <i r="1">
      <x v="1200"/>
    </i>
    <i>
      <x v="1258"/>
    </i>
    <i r="1">
      <x v="783"/>
    </i>
    <i>
      <x v="1157"/>
    </i>
    <i r="1">
      <x v="1239"/>
    </i>
    <i>
      <x v="1262"/>
    </i>
    <i r="1">
      <x v="315"/>
    </i>
    <i>
      <x v="1158"/>
    </i>
    <i r="1">
      <x v="179"/>
    </i>
    <i>
      <x v="1266"/>
    </i>
    <i r="1">
      <x v="315"/>
    </i>
    <i>
      <x v="1159"/>
    </i>
    <i r="1">
      <x v="154"/>
    </i>
    <i>
      <x v="1270"/>
    </i>
    <i r="1">
      <x v="1095"/>
    </i>
    <i>
      <x v="1160"/>
    </i>
    <i r="1">
      <x v="595"/>
    </i>
    <i>
      <x v="1116"/>
    </i>
    <i r="1">
      <x v="781"/>
    </i>
    <i>
      <x v="1161"/>
    </i>
    <i r="1">
      <x v="494"/>
    </i>
    <i>
      <x v="1278"/>
    </i>
    <i r="1">
      <x v="441"/>
    </i>
    <i>
      <x v="1162"/>
    </i>
    <i r="1">
      <x v="581"/>
    </i>
    <i>
      <x v="1282"/>
    </i>
    <i r="1">
      <x v="1147"/>
    </i>
    <i>
      <x v="1163"/>
    </i>
    <i r="1">
      <x v="964"/>
    </i>
    <i>
      <x v="1286"/>
    </i>
    <i r="1">
      <x v="603"/>
    </i>
    <i>
      <x v="1164"/>
    </i>
    <i r="1">
      <x v="1030"/>
    </i>
    <i>
      <x v="1290"/>
    </i>
    <i r="1">
      <x v="650"/>
    </i>
    <i>
      <x v="1165"/>
    </i>
    <i r="1">
      <x v="900"/>
    </i>
    <i>
      <x v="1294"/>
    </i>
    <i r="1">
      <x v="514"/>
    </i>
    <i>
      <x v="1166"/>
    </i>
    <i r="1">
      <x v="749"/>
    </i>
    <i>
      <x v="1298"/>
    </i>
    <i r="1">
      <x v="1133"/>
    </i>
    <i>
      <x v="1167"/>
    </i>
    <i r="1">
      <x v="628"/>
    </i>
    <i>
      <x v="1302"/>
    </i>
    <i r="1">
      <x v="580"/>
    </i>
    <i>
      <x v="1168"/>
    </i>
    <i r="1">
      <x v="869"/>
    </i>
    <i>
      <x v="1306"/>
    </i>
    <i r="1">
      <x v="778"/>
    </i>
    <i>
      <x v="1169"/>
    </i>
    <i r="1">
      <x v="848"/>
    </i>
    <i>
      <x v="1310"/>
    </i>
    <i r="1">
      <x v="280"/>
    </i>
    <i>
      <x v="1170"/>
    </i>
    <i r="1">
      <x v="848"/>
    </i>
    <i>
      <x v="1314"/>
    </i>
    <i r="1">
      <x v="617"/>
    </i>
    <i>
      <x v="1171"/>
    </i>
    <i r="1">
      <x v="849"/>
    </i>
    <i>
      <x v="1318"/>
    </i>
    <i r="1">
      <x v="492"/>
    </i>
    <i>
      <x v="1172"/>
    </i>
    <i r="1">
      <x v="851"/>
    </i>
    <i>
      <x v="1322"/>
    </i>
    <i r="1">
      <x v="816"/>
    </i>
    <i>
      <x v="1173"/>
    </i>
    <i r="1">
      <x v="852"/>
    </i>
    <i>
      <x v="1326"/>
    </i>
    <i r="1">
      <x v="878"/>
    </i>
    <i>
      <x v="1174"/>
    </i>
    <i r="1">
      <x v="1059"/>
    </i>
    <i>
      <x v="1330"/>
    </i>
    <i r="1">
      <x v="831"/>
    </i>
    <i>
      <x v="1175"/>
    </i>
    <i r="1">
      <x v="1058"/>
    </i>
    <i>
      <x v="1334"/>
    </i>
    <i r="1">
      <x v="1061"/>
    </i>
    <i>
      <x v="1176"/>
    </i>
    <i r="1">
      <x v="24"/>
    </i>
    <i>
      <x v="1338"/>
    </i>
    <i r="1">
      <x v="415"/>
    </i>
    <i>
      <x v="1177"/>
    </i>
    <i r="1">
      <x v="81"/>
    </i>
    <i>
      <x v="1342"/>
    </i>
    <i r="1">
      <x v="751"/>
    </i>
    <i>
      <x v="1178"/>
    </i>
    <i r="1">
      <x v="137"/>
    </i>
    <i>
      <x v="1346"/>
    </i>
    <i r="1">
      <x v="313"/>
    </i>
    <i>
      <x v="1179"/>
    </i>
    <i r="1">
      <x v="138"/>
    </i>
    <i>
      <x v="1350"/>
    </i>
    <i r="1">
      <x v="855"/>
    </i>
    <i>
      <x v="1180"/>
    </i>
    <i r="1">
      <x v="266"/>
    </i>
    <i>
      <x v="1354"/>
    </i>
    <i r="1">
      <x v="314"/>
    </i>
    <i>
      <x v="1181"/>
    </i>
    <i r="1">
      <x v="139"/>
    </i>
    <i>
      <x v="1358"/>
    </i>
    <i r="1">
      <x v="284"/>
    </i>
    <i>
      <x v="1113"/>
    </i>
    <i r="1">
      <x v="558"/>
    </i>
    <i>
      <x v="1362"/>
    </i>
    <i r="1">
      <x v="807"/>
    </i>
    <i>
      <x v="1183"/>
    </i>
    <i r="1">
      <x v="984"/>
    </i>
    <i>
      <x v="1366"/>
    </i>
    <i r="1">
      <x v="667"/>
    </i>
    <i>
      <x v="1184"/>
    </i>
    <i r="1">
      <x v="156"/>
    </i>
    <i>
      <x v="1370"/>
    </i>
    <i r="1">
      <x v="32"/>
    </i>
    <i>
      <x v="1185"/>
    </i>
    <i r="1">
      <x v="835"/>
    </i>
    <i>
      <x v="1374"/>
    </i>
    <i r="1">
      <x v="36"/>
    </i>
    <i>
      <x v="1186"/>
    </i>
    <i r="1">
      <x v="821"/>
    </i>
    <i>
      <x v="1378"/>
    </i>
    <i r="1">
      <x v="191"/>
    </i>
    <i>
      <x v="1187"/>
    </i>
    <i r="1">
      <x v="295"/>
    </i>
    <i>
      <x v="1253"/>
    </i>
    <i r="1">
      <x v="350"/>
    </i>
    <i>
      <x v="1188"/>
    </i>
    <i r="1">
      <x v="92"/>
    </i>
    <i>
      <x v="1255"/>
    </i>
    <i r="1">
      <x v="238"/>
    </i>
    <i>
      <x v="1189"/>
    </i>
    <i r="1">
      <x v="22"/>
    </i>
    <i>
      <x v="1257"/>
    </i>
    <i r="1">
      <x v="584"/>
    </i>
    <i>
      <x v="1190"/>
    </i>
    <i r="1">
      <x v="25"/>
    </i>
    <i>
      <x v="1259"/>
    </i>
    <i r="1">
      <x v="1132"/>
    </i>
    <i>
      <x v="1191"/>
    </i>
    <i r="1">
      <x v="237"/>
    </i>
    <i>
      <x v="1261"/>
    </i>
    <i r="1">
      <x v="315"/>
    </i>
    <i>
      <x v="1192"/>
    </i>
    <i r="1">
      <x v="248"/>
    </i>
    <i>
      <x v="1263"/>
    </i>
    <i r="1">
      <x v="315"/>
    </i>
    <i>
      <x v="1193"/>
    </i>
    <i r="1">
      <x v="710"/>
    </i>
    <i>
      <x v="1265"/>
    </i>
    <i r="1">
      <x v="315"/>
    </i>
    <i>
      <x v="1194"/>
    </i>
    <i r="1">
      <x v="710"/>
    </i>
    <i>
      <x v="1267"/>
    </i>
    <i r="1">
      <x v="199"/>
    </i>
    <i>
      <x v="1195"/>
    </i>
    <i r="1">
      <x v="290"/>
    </i>
    <i>
      <x v="1269"/>
    </i>
    <i r="1">
      <x v="199"/>
    </i>
    <i>
      <x v="1196"/>
    </i>
    <i r="1">
      <x v="408"/>
    </i>
    <i>
      <x v="1271"/>
    </i>
    <i r="1">
      <x v="1312"/>
    </i>
    <i>
      <x v="1197"/>
    </i>
    <i r="1">
      <x v="1175"/>
    </i>
    <i>
      <x v="1273"/>
    </i>
    <i r="1">
      <x v="739"/>
    </i>
    <i>
      <x v="1198"/>
    </i>
    <i r="1">
      <x v="756"/>
    </i>
    <i>
      <x v="1275"/>
    </i>
    <i r="1">
      <x v="224"/>
    </i>
    <i>
      <x v="1199"/>
    </i>
    <i r="1">
      <x v="293"/>
    </i>
    <i>
      <x v="1117"/>
    </i>
    <i r="1">
      <x v="1087"/>
    </i>
    <i>
      <x v="1200"/>
    </i>
    <i r="1">
      <x v="522"/>
    </i>
    <i>
      <x v="1279"/>
    </i>
    <i r="1">
      <x v="736"/>
    </i>
    <i>
      <x v="1201"/>
    </i>
    <i r="1">
      <x v="1191"/>
    </i>
    <i>
      <x v="1281"/>
    </i>
    <i r="1">
      <x v="1147"/>
    </i>
    <i>
      <x v="1202"/>
    </i>
    <i r="1">
      <x v="452"/>
    </i>
    <i>
      <x v="1283"/>
    </i>
    <i r="1">
      <x v="1147"/>
    </i>
    <i>
      <x v="1203"/>
    </i>
    <i r="1">
      <x v="1031"/>
    </i>
    <i>
      <x v="1285"/>
    </i>
    <i r="1">
      <x v="774"/>
    </i>
    <i>
      <x v="1204"/>
    </i>
    <i r="1">
      <x v="420"/>
    </i>
    <i>
      <x v="1287"/>
    </i>
    <i r="1">
      <x v="891"/>
    </i>
    <i>
      <x v="1205"/>
    </i>
    <i r="1">
      <x v="70"/>
    </i>
    <i>
      <x v="1289"/>
    </i>
    <i r="1">
      <x v="651"/>
    </i>
    <i>
      <x v="1206"/>
    </i>
    <i r="1">
      <x v="1180"/>
    </i>
    <i>
      <x v="1291"/>
    </i>
    <i r="1">
      <x v="643"/>
    </i>
    <i>
      <x v="1207"/>
    </i>
    <i r="1">
      <x v="422"/>
    </i>
    <i>
      <x v="1293"/>
    </i>
    <i r="1">
      <x v="60"/>
    </i>
    <i>
      <x v="1208"/>
    </i>
    <i r="1">
      <x v="422"/>
    </i>
    <i>
      <x v="1295"/>
    </i>
    <i r="1">
      <x v="1166"/>
    </i>
    <i>
      <x v="1209"/>
    </i>
    <i r="1">
      <x v="422"/>
    </i>
    <i>
      <x v="1297"/>
    </i>
    <i r="1">
      <x v="802"/>
    </i>
    <i>
      <x v="1210"/>
    </i>
    <i r="1">
      <x v="422"/>
    </i>
    <i>
      <x v="1299"/>
    </i>
    <i r="1">
      <x v="618"/>
    </i>
    <i>
      <x v="1211"/>
    </i>
    <i r="1">
      <x v="1130"/>
    </i>
    <i>
      <x v="1119"/>
    </i>
    <i r="1">
      <x v="789"/>
    </i>
    <i>
      <x v="1212"/>
    </i>
    <i r="1">
      <x v="317"/>
    </i>
    <i>
      <x v="1303"/>
    </i>
    <i r="1">
      <x v="804"/>
    </i>
    <i>
      <x v="1213"/>
    </i>
    <i r="1">
      <x v="317"/>
    </i>
    <i>
      <x v="1305"/>
    </i>
    <i r="1">
      <x v="1025"/>
    </i>
    <i>
      <x v="1214"/>
    </i>
    <i r="1">
      <x v="1313"/>
    </i>
    <i>
      <x v="1307"/>
    </i>
    <i r="1">
      <x v="1122"/>
    </i>
    <i>
      <x v="1215"/>
    </i>
    <i r="1">
      <x v="27"/>
    </i>
    <i>
      <x v="1309"/>
    </i>
    <i r="1">
      <x v="1244"/>
    </i>
    <i>
      <x v="1216"/>
    </i>
    <i r="1">
      <x v="416"/>
    </i>
    <i>
      <x v="1311"/>
    </i>
    <i r="1">
      <x v="348"/>
    </i>
    <i>
      <x v="1217"/>
    </i>
    <i r="1">
      <x v="416"/>
    </i>
    <i>
      <x v="1313"/>
    </i>
    <i r="1">
      <x v="1137"/>
    </i>
    <i>
      <x v="1218"/>
    </i>
    <i r="1">
      <x v="343"/>
    </i>
    <i>
      <x v="1120"/>
    </i>
    <i r="1">
      <x v="1164"/>
    </i>
    <i>
      <x v="1219"/>
    </i>
    <i r="1">
      <x v="396"/>
    </i>
    <i>
      <x v="1317"/>
    </i>
    <i r="1">
      <x v="490"/>
    </i>
    <i>
      <x v="1220"/>
    </i>
    <i r="1">
      <x v="593"/>
    </i>
    <i>
      <x v="1319"/>
    </i>
    <i r="1">
      <x v="876"/>
    </i>
    <i>
      <x v="1221"/>
    </i>
    <i r="1">
      <x v="306"/>
    </i>
    <i>
      <x v="1321"/>
    </i>
    <i r="1">
      <x v="540"/>
    </i>
    <i>
      <x v="1222"/>
    </i>
    <i r="1">
      <x v="341"/>
    </i>
    <i>
      <x v="1323"/>
    </i>
    <i r="1">
      <x v="1152"/>
    </i>
    <i>
      <x v="1223"/>
    </i>
    <i r="1">
      <x v="945"/>
    </i>
    <i>
      <x v="1325"/>
    </i>
    <i r="1">
      <x v="466"/>
    </i>
    <i>
      <x v="1224"/>
    </i>
    <i r="1">
      <x v="456"/>
    </i>
    <i>
      <x v="1327"/>
    </i>
    <i r="1">
      <x v="814"/>
    </i>
    <i>
      <x v="1225"/>
    </i>
    <i r="1">
      <x v="867"/>
    </i>
    <i>
      <x v="1329"/>
    </i>
    <i r="1">
      <x v="1236"/>
    </i>
    <i>
      <x v="1226"/>
    </i>
    <i r="1">
      <x v="613"/>
    </i>
    <i>
      <x v="1331"/>
    </i>
    <i r="1">
      <x v="550"/>
    </i>
    <i>
      <x v="1227"/>
    </i>
    <i r="1">
      <x v="1254"/>
    </i>
    <i>
      <x v="1333"/>
    </i>
    <i r="1">
      <x v="529"/>
    </i>
    <i>
      <x v="1228"/>
    </i>
    <i r="1">
      <x v="1253"/>
    </i>
    <i>
      <x v="1335"/>
    </i>
    <i r="1">
      <x v="57"/>
    </i>
    <i>
      <x v="1229"/>
    </i>
    <i r="1">
      <x v="155"/>
    </i>
    <i>
      <x v="1337"/>
    </i>
    <i r="1">
      <x v="516"/>
    </i>
    <i>
      <x v="1230"/>
    </i>
    <i r="1">
      <x v="155"/>
    </i>
    <i>
      <x v="1339"/>
    </i>
    <i r="1">
      <x v="13"/>
    </i>
    <i>
      <x v="1114"/>
    </i>
    <i r="1">
      <x v="559"/>
    </i>
    <i>
      <x v="1341"/>
    </i>
    <i r="1">
      <x v="1120"/>
    </i>
    <i>
      <x v="1232"/>
    </i>
    <i r="1">
      <x v="817"/>
    </i>
    <i>
      <x v="1343"/>
    </i>
    <i r="1">
      <x v="1153"/>
    </i>
    <i>
      <x v="1233"/>
    </i>
    <i r="1">
      <x v="145"/>
    </i>
    <i>
      <x v="1345"/>
    </i>
    <i r="1">
      <x v="37"/>
    </i>
    <i>
      <x v="1234"/>
    </i>
    <i r="1">
      <x v="673"/>
    </i>
    <i>
      <x v="1347"/>
    </i>
    <i r="1">
      <x v="844"/>
    </i>
    <i>
      <x v="1235"/>
    </i>
    <i r="1">
      <x v="743"/>
    </i>
    <i>
      <x v="1349"/>
    </i>
    <i r="1">
      <x v="866"/>
    </i>
    <i>
      <x v="1236"/>
    </i>
    <i r="1">
      <x v="973"/>
    </i>
    <i>
      <x v="1351"/>
    </i>
    <i r="1">
      <x v="856"/>
    </i>
    <i>
      <x v="1237"/>
    </i>
    <i r="1">
      <x v="975"/>
    </i>
    <i>
      <x v="1353"/>
    </i>
    <i r="1">
      <x v="854"/>
    </i>
    <i>
      <x v="1238"/>
    </i>
    <i r="1">
      <x v="974"/>
    </i>
    <i>
      <x v="1355"/>
    </i>
    <i r="1">
      <x v="438"/>
    </i>
    <i>
      <x v="1239"/>
    </i>
    <i r="1">
      <x v="1080"/>
    </i>
    <i>
      <x v="1357"/>
    </i>
    <i r="1">
      <x v="292"/>
    </i>
    <i>
      <x v="1240"/>
    </i>
    <i r="1">
      <x v="1080"/>
    </i>
    <i>
      <x v="1359"/>
    </i>
    <i r="1">
      <x v="879"/>
    </i>
    <i>
      <x v="1241"/>
    </i>
    <i r="1">
      <x v="1080"/>
    </i>
    <i>
      <x v="1361"/>
    </i>
    <i r="1">
      <x v="1112"/>
    </i>
    <i>
      <x v="1242"/>
    </i>
    <i r="1">
      <x v="1080"/>
    </i>
    <i>
      <x v="1363"/>
    </i>
    <i r="1">
      <x v="34"/>
    </i>
    <i>
      <x v="1243"/>
    </i>
    <i r="1">
      <x v="1080"/>
    </i>
    <i>
      <x v="1365"/>
    </i>
    <i r="1">
      <x v="1105"/>
    </i>
    <i>
      <x v="1244"/>
    </i>
    <i r="1">
      <x v="720"/>
    </i>
    <i>
      <x v="1367"/>
    </i>
    <i r="1">
      <x v="183"/>
    </i>
    <i>
      <x v="1380"/>
    </i>
    <i r="1">
      <x v="194"/>
    </i>
    <i>
      <x v="1369"/>
    </i>
    <i r="1">
      <x v="35"/>
    </i>
    <i>
      <x v="1381"/>
    </i>
    <i r="1">
      <x v="271"/>
    </i>
    <i>
      <x v="1371"/>
    </i>
    <i r="1">
      <x v="172"/>
    </i>
    <i>
      <x v="1383"/>
    </i>
    <i r="1">
      <x v="999"/>
    </i>
    <i>
      <x v="1373"/>
    </i>
    <i r="1">
      <x v="1006"/>
    </i>
    <i>
      <x v="1385"/>
    </i>
    <i r="1">
      <x v="1292"/>
    </i>
    <i>
      <x v="1123"/>
    </i>
    <i r="1">
      <x v="873"/>
    </i>
    <i>
      <x v="1387"/>
    </i>
    <i r="1">
      <x v="58"/>
    </i>
    <i>
      <x v="1377"/>
    </i>
    <i r="1">
      <x v="1262"/>
    </i>
    <i>
      <x v="1115"/>
    </i>
    <i r="1">
      <x v="311"/>
    </i>
    <i>
      <x v="1379"/>
    </i>
    <i r="1">
      <x v="192"/>
    </i>
    <i>
      <x v="1251"/>
    </i>
    <i r="1">
      <x v="170"/>
    </i>
    <i>
      <x v="1252"/>
    </i>
    <i r="1">
      <x v="600"/>
    </i>
    <i>
      <x v="1382"/>
    </i>
    <i r="1">
      <x v="339"/>
    </i>
    <i>
      <x v="1246"/>
    </i>
    <i r="1">
      <x v="920"/>
    </i>
    <i>
      <x v="1384"/>
    </i>
    <i r="1">
      <x v="297"/>
    </i>
    <i>
      <x v="1247"/>
    </i>
    <i r="1">
      <x v="1181"/>
    </i>
    <i>
      <x v="1386"/>
    </i>
    <i r="1">
      <x v="903"/>
    </i>
    <i>
      <x v="1248"/>
    </i>
    <i r="1">
      <x v="719"/>
    </i>
    <i>
      <x v="1388"/>
    </i>
    <i r="1">
      <x v="1008"/>
    </i>
    <i>
      <x v="1249"/>
    </i>
    <i r="1">
      <x v="167"/>
    </i>
    <i>
      <x v="1112"/>
    </i>
    <i r="1">
      <x v="257"/>
    </i>
    <i>
      <x v="1250"/>
    </i>
    <i r="1">
      <x v="1108"/>
    </i>
    <i>
      <x v="974"/>
    </i>
    <i r="1">
      <x v="1027"/>
    </i>
    <i>
      <x v="1038"/>
    </i>
    <i r="1">
      <x v="1028"/>
    </i>
    <i>
      <x v="1006"/>
    </i>
    <i r="1">
      <x v="123"/>
    </i>
    <i>
      <x v="848"/>
    </i>
    <i r="1">
      <x v="275"/>
    </i>
    <i>
      <x v="1070"/>
    </i>
    <i r="1">
      <x v="1157"/>
    </i>
    <i>
      <x v="849"/>
    </i>
    <i r="1">
      <x v="986"/>
    </i>
    <i>
      <x v="990"/>
    </i>
    <i r="1">
      <x v="537"/>
    </i>
    <i>
      <x v="850"/>
    </i>
    <i r="1">
      <x v="988"/>
    </i>
    <i>
      <x v="1022"/>
    </i>
    <i r="1">
      <x v="145"/>
    </i>
    <i>
      <x v="851"/>
    </i>
    <i r="1">
      <x v="722"/>
    </i>
    <i>
      <x v="1054"/>
    </i>
    <i r="1">
      <x v="1234"/>
    </i>
    <i>
      <x v="852"/>
    </i>
    <i r="1">
      <x v="665"/>
    </i>
    <i>
      <x v="1086"/>
    </i>
    <i r="1">
      <x v="1039"/>
    </i>
    <i>
      <x v="853"/>
    </i>
    <i r="1">
      <x v="1119"/>
    </i>
    <i>
      <x v="982"/>
    </i>
    <i r="1">
      <x v="725"/>
    </i>
    <i>
      <x v="854"/>
    </i>
    <i r="1">
      <x v="294"/>
    </i>
    <i>
      <x v="998"/>
    </i>
    <i r="1">
      <x v="594"/>
    </i>
    <i>
      <x v="855"/>
    </i>
    <i r="1">
      <x v="240"/>
    </i>
    <i>
      <x v="1014"/>
    </i>
    <i r="1">
      <x v="125"/>
    </i>
    <i>
      <x v="856"/>
    </i>
    <i r="1">
      <x v="732"/>
    </i>
    <i>
      <x v="1030"/>
    </i>
    <i r="1">
      <x v="765"/>
    </i>
    <i>
      <x v="857"/>
    </i>
    <i r="1">
      <x v="359"/>
    </i>
    <i>
      <x v="842"/>
    </i>
    <i r="1">
      <x v="682"/>
    </i>
    <i>
      <x v="835"/>
    </i>
    <i r="1">
      <x v="622"/>
    </i>
    <i>
      <x v="1062"/>
    </i>
    <i r="1">
      <x v="960"/>
    </i>
    <i>
      <x v="859"/>
    </i>
    <i r="1">
      <x v="454"/>
    </i>
    <i>
      <x v="844"/>
    </i>
    <i r="1">
      <x v="939"/>
    </i>
    <i>
      <x v="860"/>
    </i>
    <i r="1">
      <x v="100"/>
    </i>
    <i>
      <x v="1094"/>
    </i>
    <i r="1">
      <x v="678"/>
    </i>
    <i>
      <x v="861"/>
    </i>
    <i r="1">
      <x v="162"/>
    </i>
    <i>
      <x v="978"/>
    </i>
    <i r="1">
      <x v="1027"/>
    </i>
    <i>
      <x v="862"/>
    </i>
    <i r="1">
      <x v="427"/>
    </i>
    <i>
      <x v="986"/>
    </i>
    <i r="1">
      <x v="642"/>
    </i>
    <i>
      <x v="863"/>
    </i>
    <i r="1">
      <x v="259"/>
    </i>
    <i>
      <x v="994"/>
    </i>
    <i r="1">
      <x v="433"/>
    </i>
    <i>
      <x v="864"/>
    </i>
    <i r="1">
      <x v="1054"/>
    </i>
    <i>
      <x v="1002"/>
    </i>
    <i r="1">
      <x v="662"/>
    </i>
    <i>
      <x v="865"/>
    </i>
    <i r="1">
      <x v="478"/>
    </i>
    <i>
      <x v="1010"/>
    </i>
    <i r="1">
      <x v="124"/>
    </i>
    <i>
      <x v="866"/>
    </i>
    <i r="1">
      <x v="692"/>
    </i>
    <i>
      <x v="1018"/>
    </i>
    <i r="1">
      <x v="944"/>
    </i>
    <i>
      <x v="867"/>
    </i>
    <i r="1">
      <x v="225"/>
    </i>
    <i>
      <x v="1026"/>
    </i>
    <i r="1">
      <x v="145"/>
    </i>
    <i>
      <x v="868"/>
    </i>
    <i r="1">
      <x v="1024"/>
    </i>
    <i>
      <x v="1034"/>
    </i>
    <i r="1">
      <x v="552"/>
    </i>
    <i>
      <x v="869"/>
    </i>
    <i r="1">
      <x v="497"/>
    </i>
    <i>
      <x v="1042"/>
    </i>
    <i r="1">
      <x v="99"/>
    </i>
    <i>
      <x v="870"/>
    </i>
    <i r="1">
      <x v="31"/>
    </i>
    <i>
      <x v="1050"/>
    </i>
    <i r="1">
      <x v="1088"/>
    </i>
    <i>
      <x v="871"/>
    </i>
    <i r="1">
      <x v="1293"/>
    </i>
    <i>
      <x v="1058"/>
    </i>
    <i r="1">
      <x v="1195"/>
    </i>
    <i>
      <x v="872"/>
    </i>
    <i r="1">
      <x v="586"/>
    </i>
    <i>
      <x v="1066"/>
    </i>
    <i r="1">
      <x v="171"/>
    </i>
    <i>
      <x v="873"/>
    </i>
    <i r="1">
      <x v="425"/>
    </i>
    <i>
      <x v="1074"/>
    </i>
    <i r="1">
      <x v="1156"/>
    </i>
    <i>
      <x v="874"/>
    </i>
    <i r="1">
      <x v="214"/>
    </i>
    <i>
      <x v="1082"/>
    </i>
    <i r="1">
      <x v="1158"/>
    </i>
    <i>
      <x v="875"/>
    </i>
    <i r="1">
      <x v="1238"/>
    </i>
    <i>
      <x v="1090"/>
    </i>
    <i r="1">
      <x v="745"/>
    </i>
    <i>
      <x v="876"/>
    </i>
    <i r="1">
      <x v="703"/>
    </i>
    <i>
      <x v="1111"/>
    </i>
    <i r="1">
      <x v="470"/>
    </i>
    <i>
      <x v="877"/>
    </i>
    <i r="1">
      <x v="800"/>
    </i>
    <i>
      <x v="976"/>
    </i>
    <i r="1">
      <x v="1027"/>
    </i>
    <i>
      <x v="878"/>
    </i>
    <i r="1">
      <x v="620"/>
    </i>
    <i>
      <x v="980"/>
    </i>
    <i r="1">
      <x v="475"/>
    </i>
    <i>
      <x v="879"/>
    </i>
    <i r="1">
      <x v="476"/>
    </i>
    <i>
      <x v="984"/>
    </i>
    <i r="1">
      <x v="1002"/>
    </i>
    <i>
      <x v="880"/>
    </i>
    <i r="1">
      <x v="1252"/>
    </i>
    <i>
      <x v="988"/>
    </i>
    <i r="1">
      <x v="40"/>
    </i>
    <i>
      <x v="881"/>
    </i>
    <i r="1">
      <x v="20"/>
    </i>
    <i>
      <x v="992"/>
    </i>
    <i r="1">
      <x v="638"/>
    </i>
    <i>
      <x v="882"/>
    </i>
    <i r="1">
      <x v="231"/>
    </i>
    <i>
      <x v="996"/>
    </i>
    <i r="1">
      <x v="1151"/>
    </i>
    <i>
      <x v="883"/>
    </i>
    <i r="1">
      <x v="159"/>
    </i>
    <i>
      <x v="1000"/>
    </i>
    <i r="1">
      <x v="1206"/>
    </i>
    <i>
      <x v="884"/>
    </i>
    <i r="1">
      <x v="798"/>
    </i>
    <i>
      <x v="1004"/>
    </i>
    <i r="1">
      <x v="1311"/>
    </i>
    <i>
      <x v="885"/>
    </i>
    <i r="1">
      <x v="661"/>
    </i>
    <i>
      <x v="1008"/>
    </i>
    <i r="1">
      <x v="126"/>
    </i>
    <i>
      <x v="886"/>
    </i>
    <i r="1">
      <x v="661"/>
    </i>
    <i>
      <x v="1012"/>
    </i>
    <i r="1">
      <x v="125"/>
    </i>
    <i>
      <x v="887"/>
    </i>
    <i r="1">
      <x v="661"/>
    </i>
    <i>
      <x v="1016"/>
    </i>
    <i r="1">
      <x v="942"/>
    </i>
    <i>
      <x v="888"/>
    </i>
    <i r="1">
      <x v="661"/>
    </i>
    <i>
      <x v="1020"/>
    </i>
    <i r="1">
      <x v="1014"/>
    </i>
    <i>
      <x v="889"/>
    </i>
    <i r="1">
      <x v="671"/>
    </i>
    <i>
      <x v="1024"/>
    </i>
    <i r="1">
      <x v="145"/>
    </i>
    <i>
      <x v="890"/>
    </i>
    <i r="1">
      <x v="1297"/>
    </i>
    <i>
      <x v="1028"/>
    </i>
    <i r="1">
      <x v="765"/>
    </i>
    <i>
      <x v="891"/>
    </i>
    <i r="1">
      <x v="109"/>
    </i>
    <i>
      <x v="1032"/>
    </i>
    <i r="1">
      <x v="765"/>
    </i>
    <i>
      <x v="892"/>
    </i>
    <i r="1">
      <x v="38"/>
    </i>
    <i>
      <x v="1036"/>
    </i>
    <i r="1">
      <x v="521"/>
    </i>
    <i>
      <x v="893"/>
    </i>
    <i r="1">
      <x v="480"/>
    </i>
    <i>
      <x v="1040"/>
    </i>
    <i r="1">
      <x v="98"/>
    </i>
    <i>
      <x v="894"/>
    </i>
    <i r="1">
      <x v="247"/>
    </i>
    <i>
      <x v="1044"/>
    </i>
    <i r="1">
      <x v="768"/>
    </i>
    <i>
      <x v="895"/>
    </i>
    <i r="1">
      <x v="460"/>
    </i>
    <i>
      <x v="1048"/>
    </i>
    <i r="1">
      <x v="571"/>
    </i>
    <i>
      <x v="896"/>
    </i>
    <i r="1">
      <x v="1080"/>
    </i>
    <i>
      <x v="1052"/>
    </i>
    <i r="1">
      <x v="1201"/>
    </i>
    <i>
      <x v="897"/>
    </i>
    <i r="1">
      <x v="457"/>
    </i>
    <i>
      <x v="1056"/>
    </i>
    <i r="1">
      <x v="977"/>
    </i>
    <i>
      <x v="898"/>
    </i>
    <i r="1">
      <x v="146"/>
    </i>
    <i>
      <x v="1060"/>
    </i>
    <i r="1">
      <x v="960"/>
    </i>
    <i>
      <x v="899"/>
    </i>
    <i r="1">
      <x v="823"/>
    </i>
    <i>
      <x v="1064"/>
    </i>
    <i r="1">
      <x v="1251"/>
    </i>
    <i>
      <x v="900"/>
    </i>
    <i r="1">
      <x v="83"/>
    </i>
    <i>
      <x v="1068"/>
    </i>
    <i r="1">
      <x v="1157"/>
    </i>
    <i>
      <x v="901"/>
    </i>
    <i r="1">
      <x v="79"/>
    </i>
    <i>
      <x v="1072"/>
    </i>
    <i r="1">
      <x v="1156"/>
    </i>
    <i>
      <x v="902"/>
    </i>
    <i r="1">
      <x v="752"/>
    </i>
    <i>
      <x v="1076"/>
    </i>
    <i r="1">
      <x v="1160"/>
    </i>
    <i>
      <x v="903"/>
    </i>
    <i r="1">
      <x v="752"/>
    </i>
    <i>
      <x v="1080"/>
    </i>
    <i r="1">
      <x v="178"/>
    </i>
    <i>
      <x v="904"/>
    </i>
    <i r="1">
      <x v="752"/>
    </i>
    <i>
      <x v="1084"/>
    </i>
    <i r="1">
      <x v="411"/>
    </i>
    <i>
      <x v="837"/>
    </i>
    <i r="1">
      <x v="758"/>
    </i>
    <i>
      <x v="1088"/>
    </i>
    <i r="1">
      <x v="995"/>
    </i>
    <i>
      <x v="906"/>
    </i>
    <i r="1">
      <x v="316"/>
    </i>
    <i>
      <x v="846"/>
    </i>
    <i r="1">
      <x v="840"/>
    </i>
    <i>
      <x v="907"/>
    </i>
    <i r="1">
      <x v="485"/>
    </i>
    <i>
      <x v="1109"/>
    </i>
    <i r="1">
      <x v="597"/>
    </i>
    <i>
      <x v="908"/>
    </i>
    <i r="1">
      <x v="536"/>
    </i>
    <i>
      <x v="973"/>
    </i>
    <i r="1">
      <x v="1035"/>
    </i>
    <i>
      <x v="909"/>
    </i>
    <i r="1">
      <x v="815"/>
    </i>
    <i>
      <x v="975"/>
    </i>
    <i r="1">
      <x v="1027"/>
    </i>
    <i>
      <x v="910"/>
    </i>
    <i r="1">
      <x v="193"/>
    </i>
    <i>
      <x v="977"/>
    </i>
    <i r="1">
      <x v="1027"/>
    </i>
    <i>
      <x v="911"/>
    </i>
    <i r="1">
      <x v="195"/>
    </i>
    <i>
      <x v="979"/>
    </i>
    <i r="1">
      <x v="209"/>
    </i>
    <i>
      <x v="912"/>
    </i>
    <i r="1">
      <x v="1310"/>
    </i>
    <i>
      <x v="981"/>
    </i>
    <i r="1">
      <x v="151"/>
    </i>
    <i>
      <x v="913"/>
    </i>
    <i r="1">
      <x v="50"/>
    </i>
    <i>
      <x v="983"/>
    </i>
    <i r="1">
      <x v="724"/>
    </i>
    <i>
      <x v="914"/>
    </i>
    <i r="1">
      <x v="111"/>
    </i>
    <i>
      <x v="985"/>
    </i>
    <i r="1">
      <x v="675"/>
    </i>
    <i>
      <x v="915"/>
    </i>
    <i r="1">
      <x v="111"/>
    </i>
    <i>
      <x v="987"/>
    </i>
    <i r="1">
      <x v="45"/>
    </i>
    <i>
      <x v="916"/>
    </i>
    <i r="1">
      <x v="111"/>
    </i>
    <i>
      <x v="989"/>
    </i>
    <i r="1">
      <x v="407"/>
    </i>
    <i>
      <x v="917"/>
    </i>
    <i r="1">
      <x v="972"/>
    </i>
    <i>
      <x v="991"/>
    </i>
    <i r="1">
      <x v="638"/>
    </i>
    <i>
      <x v="918"/>
    </i>
    <i r="1">
      <x v="652"/>
    </i>
    <i>
      <x v="993"/>
    </i>
    <i r="1">
      <x v="119"/>
    </i>
    <i>
      <x v="919"/>
    </i>
    <i r="1">
      <x v="660"/>
    </i>
    <i>
      <x v="995"/>
    </i>
    <i r="1">
      <x v="534"/>
    </i>
    <i>
      <x v="920"/>
    </i>
    <i r="1">
      <x v="688"/>
    </i>
    <i>
      <x v="997"/>
    </i>
    <i r="1">
      <x v="598"/>
    </i>
    <i>
      <x v="921"/>
    </i>
    <i r="1">
      <x v="666"/>
    </i>
    <i>
      <x v="999"/>
    </i>
    <i r="1">
      <x v="1086"/>
    </i>
    <i>
      <x v="922"/>
    </i>
    <i r="1">
      <x v="801"/>
    </i>
    <i>
      <x v="1001"/>
    </i>
    <i r="1">
      <x v="544"/>
    </i>
    <i>
      <x v="923"/>
    </i>
    <i r="1">
      <x v="938"/>
    </i>
    <i>
      <x v="1003"/>
    </i>
    <i r="1">
      <x v="66"/>
    </i>
    <i>
      <x v="924"/>
    </i>
    <i r="1">
      <x v="573"/>
    </i>
    <i>
      <x v="1005"/>
    </i>
    <i r="1">
      <x v="147"/>
    </i>
    <i>
      <x v="925"/>
    </i>
    <i r="1">
      <x v="1228"/>
    </i>
    <i>
      <x v="1007"/>
    </i>
    <i r="1">
      <x v="126"/>
    </i>
    <i>
      <x v="926"/>
    </i>
    <i r="1">
      <x v="976"/>
    </i>
    <i>
      <x v="1009"/>
    </i>
    <i r="1">
      <x v="124"/>
    </i>
    <i>
      <x v="927"/>
    </i>
    <i r="1">
      <x v="685"/>
    </i>
    <i>
      <x v="1011"/>
    </i>
    <i r="1">
      <x v="125"/>
    </i>
    <i>
      <x v="928"/>
    </i>
    <i r="1">
      <x v="680"/>
    </i>
    <i>
      <x v="1013"/>
    </i>
    <i r="1">
      <x v="125"/>
    </i>
    <i>
      <x v="929"/>
    </i>
    <i r="1">
      <x v="404"/>
    </i>
    <i>
      <x v="1015"/>
    </i>
    <i r="1">
      <x v="902"/>
    </i>
    <i>
      <x v="930"/>
    </i>
    <i r="1">
      <x v="145"/>
    </i>
    <i>
      <x v="1017"/>
    </i>
    <i r="1">
      <x v="954"/>
    </i>
    <i>
      <x v="838"/>
    </i>
    <i r="1">
      <x v="176"/>
    </i>
    <i>
      <x v="1019"/>
    </i>
    <i r="1">
      <x v="508"/>
    </i>
    <i>
      <x v="932"/>
    </i>
    <i r="1">
      <x v="864"/>
    </i>
    <i>
      <x v="1021"/>
    </i>
    <i r="1">
      <x v="145"/>
    </i>
    <i>
      <x v="933"/>
    </i>
    <i r="1">
      <x v="43"/>
    </i>
    <i>
      <x v="1023"/>
    </i>
    <i r="1">
      <x v="145"/>
    </i>
    <i>
      <x v="934"/>
    </i>
    <i r="1">
      <x v="44"/>
    </i>
    <i>
      <x v="1025"/>
    </i>
    <i r="1">
      <x v="145"/>
    </i>
    <i>
      <x v="935"/>
    </i>
    <i r="1">
      <x v="591"/>
    </i>
    <i>
      <x v="1027"/>
    </i>
    <i r="1">
      <x v="145"/>
    </i>
    <i>
      <x v="936"/>
    </i>
    <i r="1">
      <x v="672"/>
    </i>
    <i>
      <x v="1029"/>
    </i>
    <i r="1">
      <x v="765"/>
    </i>
    <i>
      <x v="937"/>
    </i>
    <i r="1">
      <x v="693"/>
    </i>
    <i>
      <x v="1031"/>
    </i>
    <i r="1">
      <x v="765"/>
    </i>
    <i>
      <x v="938"/>
    </i>
    <i r="1">
      <x v="570"/>
    </i>
    <i>
      <x v="1033"/>
    </i>
    <i r="1">
      <x v="145"/>
    </i>
    <i>
      <x v="939"/>
    </i>
    <i r="1">
      <x v="563"/>
    </i>
    <i>
      <x v="1035"/>
    </i>
    <i r="1">
      <x v="553"/>
    </i>
    <i>
      <x v="940"/>
    </i>
    <i r="1">
      <x v="1294"/>
    </i>
    <i>
      <x v="1037"/>
    </i>
    <i r="1">
      <x v="1138"/>
    </i>
    <i>
      <x v="941"/>
    </i>
    <i r="1">
      <x v="1295"/>
    </i>
    <i>
      <x v="1039"/>
    </i>
    <i r="1">
      <x v="108"/>
    </i>
    <i>
      <x v="942"/>
    </i>
    <i r="1">
      <x v="1295"/>
    </i>
    <i>
      <x v="1041"/>
    </i>
    <i r="1">
      <x v="1136"/>
    </i>
    <i>
      <x v="943"/>
    </i>
    <i r="1">
      <x v="1088"/>
    </i>
    <i>
      <x v="1043"/>
    </i>
    <i r="1">
      <x v="683"/>
    </i>
    <i>
      <x v="944"/>
    </i>
    <i r="1">
      <x v="168"/>
    </i>
    <i>
      <x v="841"/>
    </i>
    <i r="1">
      <x v="547"/>
    </i>
    <i>
      <x v="945"/>
    </i>
    <i r="1">
      <x v="168"/>
    </i>
    <i>
      <x v="1047"/>
    </i>
    <i r="1">
      <x v="784"/>
    </i>
    <i>
      <x v="946"/>
    </i>
    <i r="1">
      <x v="168"/>
    </i>
    <i>
      <x v="1049"/>
    </i>
    <i r="1">
      <x v="1088"/>
    </i>
    <i>
      <x v="947"/>
    </i>
    <i r="1">
      <x v="168"/>
    </i>
    <i>
      <x v="1051"/>
    </i>
    <i r="1">
      <x v="1255"/>
    </i>
    <i>
      <x v="948"/>
    </i>
    <i r="1">
      <x v="759"/>
    </i>
    <i>
      <x v="1053"/>
    </i>
    <i r="1">
      <x v="1290"/>
    </i>
    <i>
      <x v="949"/>
    </i>
    <i r="1">
      <x v="1121"/>
    </i>
    <i>
      <x v="1055"/>
    </i>
    <i r="1">
      <x v="200"/>
    </i>
    <i>
      <x v="950"/>
    </i>
    <i r="1">
      <x v="75"/>
    </i>
    <i>
      <x v="1057"/>
    </i>
    <i r="1">
      <x v="1010"/>
    </i>
    <i>
      <x v="951"/>
    </i>
    <i r="1">
      <x v="76"/>
    </i>
    <i>
      <x v="1059"/>
    </i>
    <i r="1">
      <x v="1009"/>
    </i>
    <i>
      <x v="952"/>
    </i>
    <i r="1">
      <x v="80"/>
    </i>
    <i>
      <x v="1061"/>
    </i>
    <i r="1">
      <x v="960"/>
    </i>
    <i>
      <x v="953"/>
    </i>
    <i r="1">
      <x v="84"/>
    </i>
    <i>
      <x v="1063"/>
    </i>
    <i r="1">
      <x v="354"/>
    </i>
    <i>
      <x v="954"/>
    </i>
    <i r="1">
      <x v="107"/>
    </i>
    <i>
      <x v="1065"/>
    </i>
    <i r="1">
      <x v="792"/>
    </i>
    <i>
      <x v="955"/>
    </i>
    <i r="1">
      <x v="731"/>
    </i>
    <i>
      <x v="1067"/>
    </i>
    <i r="1">
      <x v="1157"/>
    </i>
    <i>
      <x v="956"/>
    </i>
    <i r="1">
      <x v="131"/>
    </i>
    <i>
      <x v="1069"/>
    </i>
    <i r="1">
      <x v="1157"/>
    </i>
    <i>
      <x v="957"/>
    </i>
    <i r="1">
      <x v="131"/>
    </i>
    <i>
      <x v="1071"/>
    </i>
    <i r="1">
      <x v="1157"/>
    </i>
    <i>
      <x v="958"/>
    </i>
    <i r="1">
      <x v="370"/>
    </i>
    <i>
      <x v="1073"/>
    </i>
    <i r="1">
      <x v="1156"/>
    </i>
    <i>
      <x v="959"/>
    </i>
    <i r="1">
      <x v="361"/>
    </i>
    <i>
      <x v="1075"/>
    </i>
    <i r="1">
      <x v="1160"/>
    </i>
    <i>
      <x v="960"/>
    </i>
    <i r="1">
      <x v="122"/>
    </i>
    <i>
      <x v="843"/>
    </i>
    <i r="1">
      <x v="548"/>
    </i>
    <i>
      <x v="961"/>
    </i>
    <i r="1">
      <x v="342"/>
    </i>
    <i>
      <x v="845"/>
    </i>
    <i r="1">
      <x v="89"/>
    </i>
    <i>
      <x v="839"/>
    </i>
    <i r="1">
      <x v="1022"/>
    </i>
    <i>
      <x v="1081"/>
    </i>
    <i r="1">
      <x v="614"/>
    </i>
    <i>
      <x v="963"/>
    </i>
    <i r="1">
      <x v="771"/>
    </i>
    <i>
      <x v="1083"/>
    </i>
    <i r="1">
      <x v="412"/>
    </i>
    <i>
      <x v="1095"/>
    </i>
    <i r="1">
      <x v="681"/>
    </i>
    <i>
      <x v="1085"/>
    </i>
    <i r="1">
      <x v="1307"/>
    </i>
    <i>
      <x v="1097"/>
    </i>
    <i r="1">
      <x v="401"/>
    </i>
    <i>
      <x v="1087"/>
    </i>
    <i r="1">
      <x v="1040"/>
    </i>
    <i>
      <x v="1099"/>
    </i>
    <i r="1">
      <x v="1242"/>
    </i>
    <i>
      <x v="1089"/>
    </i>
    <i r="1">
      <x v="1170"/>
    </i>
    <i>
      <x v="1101"/>
    </i>
    <i r="1">
      <x v="1123"/>
    </i>
    <i>
      <x v="1091"/>
    </i>
    <i r="1">
      <x v="1139"/>
    </i>
    <i>
      <x v="840"/>
    </i>
    <i r="1">
      <x v="711"/>
    </i>
    <i>
      <x v="1093"/>
    </i>
    <i r="1">
      <x v="267"/>
    </i>
    <i>
      <x v="1105"/>
    </i>
    <i r="1">
      <x v="1131"/>
    </i>
    <i>
      <x v="847"/>
    </i>
    <i r="1">
      <x v="134"/>
    </i>
    <i>
      <x v="1107"/>
    </i>
    <i r="1">
      <x v="488"/>
    </i>
    <i>
      <x v="964"/>
    </i>
    <i r="1">
      <x v="210"/>
    </i>
    <i>
      <x v="1098"/>
    </i>
    <i r="1">
      <x v="1177"/>
    </i>
    <i>
      <x v="965"/>
    </i>
    <i r="1">
      <x v="210"/>
    </i>
    <i>
      <x v="1100"/>
    </i>
    <i r="1">
      <x v="1242"/>
    </i>
    <i>
      <x v="966"/>
    </i>
    <i r="1">
      <x v="560"/>
    </i>
    <i>
      <x v="1102"/>
    </i>
    <i r="1">
      <x v="961"/>
    </i>
    <i>
      <x v="967"/>
    </i>
    <i r="1">
      <x v="707"/>
    </i>
    <i>
      <x v="1104"/>
    </i>
    <i r="1">
      <x v="371"/>
    </i>
    <i>
      <x v="968"/>
    </i>
    <i r="1">
      <x v="1300"/>
    </i>
    <i>
      <x v="1106"/>
    </i>
    <i r="1">
      <x v="1118"/>
    </i>
    <i>
      <x v="969"/>
    </i>
    <i r="1">
      <x v="1207"/>
    </i>
    <i>
      <x v="1108"/>
    </i>
    <i r="1">
      <x v="921"/>
    </i>
    <i>
      <x v="970"/>
    </i>
    <i r="1">
      <x v="544"/>
    </i>
    <i>
      <x v="1110"/>
    </i>
    <i r="1">
      <x v="391"/>
    </i>
    <i>
      <x v="971"/>
    </i>
    <i r="1">
      <x v="1098"/>
    </i>
    <i>
      <x v="834"/>
    </i>
    <i r="1">
      <x v="253"/>
    </i>
    <i>
      <x v="972"/>
    </i>
    <i r="1">
      <x v="695"/>
    </i>
    <i>
      <x v="819"/>
    </i>
    <i r="1">
      <x v="474"/>
    </i>
    <i>
      <x v="751"/>
    </i>
    <i r="1">
      <x v="380"/>
    </i>
    <i>
      <x v="719"/>
    </i>
    <i r="1">
      <x v="639"/>
    </i>
    <i>
      <x v="561"/>
    </i>
    <i r="1">
      <x v="147"/>
    </i>
    <i>
      <x v="783"/>
    </i>
    <i r="1">
      <x v="1088"/>
    </i>
    <i>
      <x v="562"/>
    </i>
    <i r="1">
      <x v="147"/>
    </i>
    <i>
      <x v="703"/>
    </i>
    <i r="1">
      <x v="468"/>
    </i>
    <i>
      <x v="563"/>
    </i>
    <i r="1">
      <x v="147"/>
    </i>
    <i>
      <x v="735"/>
    </i>
    <i r="1">
      <x v="896"/>
    </i>
    <i>
      <x v="564"/>
    </i>
    <i r="1">
      <x v="889"/>
    </i>
    <i>
      <x v="767"/>
    </i>
    <i r="1">
      <x v="636"/>
    </i>
    <i>
      <x v="565"/>
    </i>
    <i r="1">
      <x v="270"/>
    </i>
    <i>
      <x v="803"/>
    </i>
    <i r="1">
      <x v="249"/>
    </i>
    <i>
      <x v="566"/>
    </i>
    <i r="1">
      <x v="899"/>
    </i>
    <i>
      <x v="695"/>
    </i>
    <i r="1">
      <x v="129"/>
    </i>
    <i>
      <x v="567"/>
    </i>
    <i r="1">
      <x v="704"/>
    </i>
    <i>
      <x v="711"/>
    </i>
    <i r="1">
      <x v="424"/>
    </i>
    <i>
      <x v="568"/>
    </i>
    <i r="1">
      <x v="1162"/>
    </i>
    <i>
      <x v="727"/>
    </i>
    <i r="1">
      <x v="1309"/>
    </i>
    <i>
      <x v="569"/>
    </i>
    <i r="1">
      <x v="1162"/>
    </i>
    <i>
      <x v="743"/>
    </i>
    <i r="1">
      <x v="1000"/>
    </i>
    <i>
      <x v="570"/>
    </i>
    <i r="1">
      <x v="459"/>
    </i>
    <i>
      <x v="759"/>
    </i>
    <i r="1">
      <x v="914"/>
    </i>
    <i>
      <x v="571"/>
    </i>
    <i r="1">
      <x v="461"/>
    </i>
    <i>
      <x v="775"/>
    </i>
    <i r="1">
      <x v="112"/>
    </i>
    <i>
      <x v="572"/>
    </i>
    <i r="1">
      <x v="796"/>
    </i>
    <i>
      <x v="795"/>
    </i>
    <i r="1">
      <x v="1222"/>
    </i>
    <i>
      <x v="573"/>
    </i>
    <i r="1">
      <x v="383"/>
    </i>
    <i>
      <x v="811"/>
    </i>
    <i r="1">
      <x v="305"/>
    </i>
    <i>
      <x v="574"/>
    </i>
    <i r="1">
      <x v="994"/>
    </i>
    <i>
      <x v="827"/>
    </i>
    <i r="1">
      <x v="1190"/>
    </i>
    <i>
      <x v="575"/>
    </i>
    <i r="1">
      <x v="626"/>
    </i>
    <i>
      <x v="699"/>
    </i>
    <i r="1">
      <x v="1020"/>
    </i>
    <i>
      <x v="576"/>
    </i>
    <i r="1">
      <x v="684"/>
    </i>
    <i>
      <x v="707"/>
    </i>
    <i r="1">
      <x v="409"/>
    </i>
    <i>
      <x v="577"/>
    </i>
    <i r="1">
      <x v="351"/>
    </i>
    <i>
      <x v="715"/>
    </i>
    <i r="1">
      <x v="158"/>
    </i>
    <i>
      <x v="578"/>
    </i>
    <i r="1">
      <x v="1240"/>
    </i>
    <i>
      <x v="723"/>
    </i>
    <i r="1">
      <x v="813"/>
    </i>
    <i>
      <x v="557"/>
    </i>
    <i r="1">
      <x v="723"/>
    </i>
    <i>
      <x v="731"/>
    </i>
    <i r="1">
      <x v="1209"/>
    </i>
    <i>
      <x v="580"/>
    </i>
    <i r="1">
      <x v="91"/>
    </i>
    <i>
      <x v="739"/>
    </i>
    <i r="1">
      <x v="1322"/>
    </i>
    <i>
      <x v="581"/>
    </i>
    <i r="1">
      <x v="377"/>
    </i>
    <i>
      <x v="747"/>
    </i>
    <i r="1">
      <x v="1185"/>
    </i>
    <i>
      <x v="582"/>
    </i>
    <i r="1">
      <x v="97"/>
    </i>
    <i>
      <x v="755"/>
    </i>
    <i r="1">
      <x v="74"/>
    </i>
    <i>
      <x v="583"/>
    </i>
    <i r="1">
      <x v="1004"/>
    </i>
    <i>
      <x v="763"/>
    </i>
    <i r="1">
      <x v="916"/>
    </i>
    <i>
      <x v="584"/>
    </i>
    <i r="1">
      <x v="859"/>
    </i>
    <i>
      <x v="771"/>
    </i>
    <i r="1">
      <x v="811"/>
    </i>
    <i>
      <x v="585"/>
    </i>
    <i r="1">
      <x v="850"/>
    </i>
    <i>
      <x v="779"/>
    </i>
    <i r="1">
      <x v="1202"/>
    </i>
    <i>
      <x v="586"/>
    </i>
    <i r="1">
      <x v="435"/>
    </i>
    <i>
      <x v="791"/>
    </i>
    <i r="1">
      <x v="312"/>
    </i>
    <i>
      <x v="587"/>
    </i>
    <i r="1">
      <x v="369"/>
    </i>
    <i>
      <x v="799"/>
    </i>
    <i r="1">
      <x v="706"/>
    </i>
    <i>
      <x v="588"/>
    </i>
    <i r="1">
      <x v="378"/>
    </i>
    <i>
      <x v="807"/>
    </i>
    <i r="1">
      <x v="1034"/>
    </i>
    <i>
      <x v="589"/>
    </i>
    <i r="1">
      <x v="263"/>
    </i>
    <i>
      <x v="815"/>
    </i>
    <i r="1">
      <x v="1194"/>
    </i>
    <i>
      <x v="590"/>
    </i>
    <i r="1">
      <x v="260"/>
    </i>
    <i>
      <x v="823"/>
    </i>
    <i r="1">
      <x v="28"/>
    </i>
    <i>
      <x v="591"/>
    </i>
    <i r="1">
      <x v="265"/>
    </i>
    <i>
      <x v="831"/>
    </i>
    <i r="1">
      <x v="115"/>
    </i>
    <i>
      <x v="592"/>
    </i>
    <i r="1">
      <x v="493"/>
    </i>
    <i>
      <x v="697"/>
    </i>
    <i r="1">
      <x v="668"/>
    </i>
    <i>
      <x v="593"/>
    </i>
    <i r="1">
      <x v="486"/>
    </i>
    <i>
      <x v="701"/>
    </i>
    <i r="1">
      <x v="585"/>
    </i>
    <i>
      <x v="594"/>
    </i>
    <i r="1">
      <x v="633"/>
    </i>
    <i>
      <x v="705"/>
    </i>
    <i r="1">
      <x v="1081"/>
    </i>
    <i>
      <x v="595"/>
    </i>
    <i r="1">
      <x v="963"/>
    </i>
    <i>
      <x v="709"/>
    </i>
    <i r="1">
      <x v="608"/>
    </i>
    <i>
      <x v="596"/>
    </i>
    <i r="1">
      <x v="963"/>
    </i>
    <i>
      <x v="713"/>
    </i>
    <i r="1">
      <x v="557"/>
    </i>
    <i>
      <x v="597"/>
    </i>
    <i r="1">
      <x v="963"/>
    </i>
    <i>
      <x v="717"/>
    </i>
    <i r="1">
      <x v="1088"/>
    </i>
    <i>
      <x v="598"/>
    </i>
    <i r="1">
      <x v="963"/>
    </i>
    <i>
      <x v="721"/>
    </i>
    <i r="1">
      <x v="769"/>
    </i>
    <i>
      <x v="599"/>
    </i>
    <i r="1">
      <x v="963"/>
    </i>
    <i>
      <x v="725"/>
    </i>
    <i r="1">
      <x v="227"/>
    </i>
    <i>
      <x v="600"/>
    </i>
    <i r="1">
      <x v="963"/>
    </i>
    <i>
      <x v="729"/>
    </i>
    <i r="1">
      <x v="430"/>
    </i>
    <i>
      <x v="601"/>
    </i>
    <i r="1">
      <x v="152"/>
    </i>
    <i>
      <x v="733"/>
    </i>
    <i r="1">
      <x v="301"/>
    </i>
    <i>
      <x v="602"/>
    </i>
    <i r="1">
      <x v="775"/>
    </i>
    <i>
      <x v="737"/>
    </i>
    <i r="1">
      <x v="910"/>
    </i>
    <i>
      <x v="603"/>
    </i>
    <i r="1">
      <x v="1196"/>
    </i>
    <i>
      <x v="741"/>
    </i>
    <i r="1">
      <x v="655"/>
    </i>
    <i>
      <x v="604"/>
    </i>
    <i r="1">
      <x v="1197"/>
    </i>
    <i>
      <x v="745"/>
    </i>
    <i r="1">
      <x v="624"/>
    </i>
    <i>
      <x v="605"/>
    </i>
    <i r="1">
      <x v="447"/>
    </i>
    <i>
      <x v="749"/>
    </i>
    <i r="1">
      <x v="465"/>
    </i>
    <i>
      <x v="606"/>
    </i>
    <i r="1">
      <x v="528"/>
    </i>
    <i>
      <x v="753"/>
    </i>
    <i r="1">
      <x v="495"/>
    </i>
    <i>
      <x v="607"/>
    </i>
    <i r="1">
      <x v="357"/>
    </i>
    <i>
      <x v="757"/>
    </i>
    <i r="1">
      <x v="913"/>
    </i>
    <i>
      <x v="608"/>
    </i>
    <i r="1">
      <x v="349"/>
    </i>
    <i>
      <x v="761"/>
    </i>
    <i r="1">
      <x v="917"/>
    </i>
    <i>
      <x v="609"/>
    </i>
    <i r="1">
      <x v="349"/>
    </i>
    <i>
      <x v="765"/>
    </i>
    <i r="1">
      <x v="1134"/>
    </i>
    <i>
      <x v="610"/>
    </i>
    <i r="1">
      <x v="349"/>
    </i>
    <i>
      <x v="769"/>
    </i>
    <i r="1">
      <x v="421"/>
    </i>
    <i>
      <x v="611"/>
    </i>
    <i r="1">
      <x v="1017"/>
    </i>
    <i>
      <x v="773"/>
    </i>
    <i r="1">
      <x v="919"/>
    </i>
    <i>
      <x v="612"/>
    </i>
    <i r="1">
      <x v="453"/>
    </i>
    <i>
      <x v="777"/>
    </i>
    <i r="1">
      <x v="467"/>
    </i>
    <i>
      <x v="613"/>
    </i>
    <i r="1">
      <x v="479"/>
    </i>
    <i>
      <x v="781"/>
    </i>
    <i r="1">
      <x v="1088"/>
    </i>
    <i>
      <x v="614"/>
    </i>
    <i r="1">
      <x v="1046"/>
    </i>
    <i>
      <x v="785"/>
    </i>
    <i r="1">
      <x v="1088"/>
    </i>
    <i>
      <x v="615"/>
    </i>
    <i r="1">
      <x v="1047"/>
    </i>
    <i>
      <x v="793"/>
    </i>
    <i r="1">
      <x v="1116"/>
    </i>
    <i>
      <x v="616"/>
    </i>
    <i r="1">
      <x v="1048"/>
    </i>
    <i>
      <x v="797"/>
    </i>
    <i r="1">
      <x v="983"/>
    </i>
    <i>
      <x v="617"/>
    </i>
    <i r="1">
      <x v="1044"/>
    </i>
    <i>
      <x v="801"/>
    </i>
    <i r="1">
      <x v="779"/>
    </i>
    <i>
      <x v="618"/>
    </i>
    <i r="1">
      <x v="1045"/>
    </i>
    <i>
      <x v="805"/>
    </i>
    <i r="1">
      <x v="1021"/>
    </i>
    <i>
      <x v="619"/>
    </i>
    <i r="1">
      <x v="504"/>
    </i>
    <i>
      <x v="809"/>
    </i>
    <i r="1">
      <x v="248"/>
    </i>
    <i>
      <x v="620"/>
    </i>
    <i r="1">
      <x v="451"/>
    </i>
    <i>
      <x v="813"/>
    </i>
    <i r="1">
      <x v="188"/>
    </i>
    <i>
      <x v="621"/>
    </i>
    <i r="1">
      <x v="605"/>
    </i>
    <i>
      <x v="817"/>
    </i>
    <i r="1">
      <x v="121"/>
    </i>
    <i>
      <x v="622"/>
    </i>
    <i r="1">
      <x v="405"/>
    </i>
    <i>
      <x v="821"/>
    </i>
    <i r="1">
      <x v="879"/>
    </i>
    <i>
      <x v="623"/>
    </i>
    <i r="1">
      <x v="660"/>
    </i>
    <i>
      <x v="825"/>
    </i>
    <i r="1">
      <x v="319"/>
    </i>
    <i>
      <x v="624"/>
    </i>
    <i r="1">
      <x v="337"/>
    </i>
    <i>
      <x v="829"/>
    </i>
    <i r="1">
      <x v="1173"/>
    </i>
    <i>
      <x v="625"/>
    </i>
    <i r="1">
      <x v="337"/>
    </i>
    <i>
      <x v="833"/>
    </i>
    <i r="1">
      <x v="1301"/>
    </i>
    <i>
      <x v="626"/>
    </i>
    <i r="1">
      <x v="1193"/>
    </i>
    <i>
      <x v="696"/>
    </i>
    <i r="1">
      <x v="914"/>
    </i>
    <i>
      <x v="627"/>
    </i>
    <i r="1">
      <x v="484"/>
    </i>
    <i>
      <x v="698"/>
    </i>
    <i r="1">
      <x v="300"/>
    </i>
    <i>
      <x v="628"/>
    </i>
    <i r="1">
      <x v="1001"/>
    </i>
    <i>
      <x v="559"/>
    </i>
    <i r="1">
      <x v="155"/>
    </i>
    <i>
      <x v="629"/>
    </i>
    <i r="1">
      <x v="863"/>
    </i>
    <i>
      <x v="702"/>
    </i>
    <i r="1">
      <x v="535"/>
    </i>
    <i>
      <x v="630"/>
    </i>
    <i r="1">
      <x v="1296"/>
    </i>
    <i>
      <x v="704"/>
    </i>
    <i r="1">
      <x v="887"/>
    </i>
    <i>
      <x v="631"/>
    </i>
    <i r="1">
      <x v="1186"/>
    </i>
    <i>
      <x v="706"/>
    </i>
    <i r="1">
      <x v="335"/>
    </i>
    <i>
      <x v="632"/>
    </i>
    <i r="1">
      <x v="149"/>
    </i>
    <i>
      <x v="708"/>
    </i>
    <i r="1">
      <x v="436"/>
    </i>
    <i>
      <x v="633"/>
    </i>
    <i r="1">
      <x v="909"/>
    </i>
    <i>
      <x v="710"/>
    </i>
    <i r="1">
      <x v="727"/>
    </i>
    <i>
      <x v="634"/>
    </i>
    <i r="1">
      <x v="431"/>
    </i>
    <i>
      <x v="712"/>
    </i>
    <i r="1">
      <x v="556"/>
    </i>
    <i>
      <x v="635"/>
    </i>
    <i r="1">
      <x v="1042"/>
    </i>
    <i>
      <x v="714"/>
    </i>
    <i r="1">
      <x v="334"/>
    </i>
    <i>
      <x v="636"/>
    </i>
    <i r="1">
      <x v="469"/>
    </i>
    <i>
      <x v="716"/>
    </i>
    <i r="1">
      <x v="255"/>
    </i>
    <i>
      <x v="637"/>
    </i>
    <i r="1">
      <x v="793"/>
    </i>
    <i>
      <x v="718"/>
    </i>
    <i r="1">
      <x v="640"/>
    </i>
    <i>
      <x v="638"/>
    </i>
    <i r="1">
      <x v="114"/>
    </i>
    <i>
      <x v="720"/>
    </i>
    <i r="1">
      <x v="142"/>
    </i>
    <i>
      <x v="639"/>
    </i>
    <i r="1">
      <x v="1089"/>
    </i>
    <i>
      <x v="722"/>
    </i>
    <i r="1">
      <x v="180"/>
    </i>
    <i>
      <x v="640"/>
    </i>
    <i r="1">
      <x v="360"/>
    </i>
    <i>
      <x v="724"/>
    </i>
    <i r="1">
      <x v="143"/>
    </i>
    <i>
      <x v="641"/>
    </i>
    <i r="1">
      <x v="1149"/>
    </i>
    <i>
      <x v="726"/>
    </i>
    <i r="1">
      <x v="934"/>
    </i>
    <i>
      <x v="642"/>
    </i>
    <i r="1">
      <x v="641"/>
    </i>
    <i>
      <x v="728"/>
    </i>
    <i r="1">
      <x v="696"/>
    </i>
    <i>
      <x v="643"/>
    </i>
    <i r="1">
      <x v="538"/>
    </i>
    <i>
      <x v="730"/>
    </i>
    <i r="1">
      <x v="208"/>
    </i>
    <i>
      <x v="644"/>
    </i>
    <i r="1">
      <x v="513"/>
    </i>
    <i>
      <x v="732"/>
    </i>
    <i r="1">
      <x v="943"/>
    </i>
    <i>
      <x v="645"/>
    </i>
    <i r="1">
      <x v="797"/>
    </i>
    <i>
      <x v="734"/>
    </i>
    <i r="1">
      <x v="498"/>
    </i>
    <i>
      <x v="646"/>
    </i>
    <i r="1">
      <x v="17"/>
    </i>
    <i>
      <x v="736"/>
    </i>
    <i r="1">
      <x v="410"/>
    </i>
    <i>
      <x v="647"/>
    </i>
    <i r="1">
      <x v="347"/>
    </i>
    <i>
      <x v="738"/>
    </i>
    <i r="1">
      <x v="223"/>
    </i>
    <i>
      <x v="648"/>
    </i>
    <i r="1">
      <x v="346"/>
    </i>
    <i>
      <x v="740"/>
    </i>
    <i r="1">
      <x v="1172"/>
    </i>
    <i>
      <x v="649"/>
    </i>
    <i r="1">
      <x v="518"/>
    </i>
    <i>
      <x v="742"/>
    </i>
    <i r="1">
      <x v="175"/>
    </i>
    <i>
      <x v="650"/>
    </i>
    <i r="1">
      <x v="716"/>
    </i>
    <i>
      <x v="744"/>
    </i>
    <i r="1">
      <x v="657"/>
    </i>
    <i>
      <x v="651"/>
    </i>
    <i r="1">
      <x v="770"/>
    </i>
    <i>
      <x v="746"/>
    </i>
    <i r="1">
      <x v="287"/>
    </i>
    <i>
      <x v="652"/>
    </i>
    <i r="1">
      <x v="741"/>
    </i>
    <i>
      <x v="748"/>
    </i>
    <i r="1">
      <x v="242"/>
    </i>
    <i>
      <x v="653"/>
    </i>
    <i r="1">
      <x v="1141"/>
    </i>
    <i>
      <x v="750"/>
    </i>
    <i r="1">
      <x v="135"/>
    </i>
    <i>
      <x v="654"/>
    </i>
    <i r="1">
      <x v="637"/>
    </i>
    <i>
      <x v="752"/>
    </i>
    <i r="1">
      <x v="674"/>
    </i>
    <i>
      <x v="655"/>
    </i>
    <i r="1">
      <x v="820"/>
    </i>
    <i>
      <x v="754"/>
    </i>
    <i r="1">
      <x v="413"/>
    </i>
    <i>
      <x v="656"/>
    </i>
    <i r="1">
      <x v="1210"/>
    </i>
    <i>
      <x v="756"/>
    </i>
    <i r="1">
      <x v="918"/>
    </i>
    <i>
      <x v="657"/>
    </i>
    <i r="1">
      <x v="540"/>
    </i>
    <i>
      <x v="758"/>
    </i>
    <i r="1">
      <x v="913"/>
    </i>
    <i>
      <x v="658"/>
    </i>
    <i r="1">
      <x v="61"/>
    </i>
    <i>
      <x v="760"/>
    </i>
    <i r="1">
      <x v="915"/>
    </i>
    <i>
      <x v="659"/>
    </i>
    <i r="1">
      <x v="746"/>
    </i>
    <i>
      <x v="762"/>
    </i>
    <i r="1">
      <x v="917"/>
    </i>
    <i>
      <x v="660"/>
    </i>
    <i r="1">
      <x v="1143"/>
    </i>
    <i>
      <x v="764"/>
    </i>
    <i r="1">
      <x v="251"/>
    </i>
    <i>
      <x v="661"/>
    </i>
    <i r="1">
      <x v="812"/>
    </i>
    <i>
      <x v="766"/>
    </i>
    <i r="1">
      <x v="953"/>
    </i>
    <i>
      <x v="662"/>
    </i>
    <i r="1">
      <x v="30"/>
    </i>
    <i>
      <x v="768"/>
    </i>
    <i r="1">
      <x v="302"/>
    </i>
    <i>
      <x v="663"/>
    </i>
    <i r="1">
      <x v="41"/>
    </i>
    <i>
      <x v="770"/>
    </i>
    <i r="1">
      <x v="308"/>
    </i>
    <i>
      <x v="558"/>
    </i>
    <i r="1">
      <x v="885"/>
    </i>
    <i>
      <x v="772"/>
    </i>
    <i r="1">
      <x v="398"/>
    </i>
    <i>
      <x v="665"/>
    </i>
    <i r="1">
      <x v="700"/>
    </i>
    <i>
      <x v="774"/>
    </i>
    <i r="1">
      <x v="102"/>
    </i>
    <i>
      <x v="666"/>
    </i>
    <i r="1">
      <x v="41"/>
    </i>
    <i>
      <x v="776"/>
    </i>
    <i r="1">
      <x v="785"/>
    </i>
    <i>
      <x v="667"/>
    </i>
    <i r="1">
      <x v="41"/>
    </i>
    <i>
      <x v="778"/>
    </i>
    <i r="1">
      <x v="799"/>
    </i>
    <i>
      <x v="668"/>
    </i>
    <i r="1">
      <x v="513"/>
    </i>
    <i>
      <x v="780"/>
    </i>
    <i r="1">
      <x v="1088"/>
    </i>
    <i>
      <x v="669"/>
    </i>
    <i r="1">
      <x v="513"/>
    </i>
    <i>
      <x v="782"/>
    </i>
    <i r="1">
      <x v="1088"/>
    </i>
    <i>
      <x v="786"/>
    </i>
    <i r="1">
      <x v="1088"/>
    </i>
    <i>
      <x v="784"/>
    </i>
    <i r="1">
      <x v="1088"/>
    </i>
    <i>
      <x v="787"/>
    </i>
    <i r="1">
      <x v="1088"/>
    </i>
    <i>
      <x v="560"/>
    </i>
    <i r="1">
      <x v="235"/>
    </i>
    <i>
      <x v="789"/>
    </i>
    <i r="1">
      <x v="1088"/>
    </i>
    <i>
      <x v="788"/>
    </i>
    <i r="1">
      <x v="1088"/>
    </i>
    <i>
      <x v="671"/>
    </i>
    <i r="1">
      <x v="646"/>
    </i>
    <i>
      <x v="790"/>
    </i>
    <i r="1">
      <x v="450"/>
    </i>
    <i>
      <x v="672"/>
    </i>
    <i r="1">
      <x v="829"/>
    </i>
    <i>
      <x v="792"/>
    </i>
    <i r="1">
      <x v="742"/>
    </i>
    <i>
      <x v="673"/>
    </i>
    <i r="1">
      <x v="623"/>
    </i>
    <i>
      <x v="794"/>
    </i>
    <i r="1">
      <x v="1321"/>
    </i>
    <i>
      <x v="674"/>
    </i>
    <i r="1">
      <x v="830"/>
    </i>
    <i>
      <x v="796"/>
    </i>
    <i r="1">
      <x v="1223"/>
    </i>
    <i>
      <x v="675"/>
    </i>
    <i r="1">
      <x v="827"/>
    </i>
    <i>
      <x v="798"/>
    </i>
    <i r="1">
      <x v="983"/>
    </i>
    <i>
      <x v="676"/>
    </i>
    <i r="1">
      <x v="948"/>
    </i>
    <i>
      <x v="800"/>
    </i>
    <i r="1">
      <x v="609"/>
    </i>
    <i>
      <x v="677"/>
    </i>
    <i r="1">
      <x v="901"/>
    </i>
    <i>
      <x v="802"/>
    </i>
    <i r="1">
      <x v="1231"/>
    </i>
    <i>
      <x v="678"/>
    </i>
    <i r="1">
      <x v="587"/>
    </i>
    <i>
      <x v="804"/>
    </i>
    <i r="1">
      <x v="956"/>
    </i>
    <i>
      <x v="679"/>
    </i>
    <i r="1">
      <x v="851"/>
    </i>
    <i>
      <x v="806"/>
    </i>
    <i r="1">
      <x v="481"/>
    </i>
    <i>
      <x v="680"/>
    </i>
    <i r="1">
      <x v="1113"/>
    </i>
    <i>
      <x v="808"/>
    </i>
    <i r="1">
      <x v="546"/>
    </i>
    <i>
      <x v="681"/>
    </i>
    <i r="1">
      <x v="690"/>
    </i>
    <i>
      <x v="810"/>
    </i>
    <i r="1">
      <x v="370"/>
    </i>
    <i>
      <x v="682"/>
    </i>
    <i r="1">
      <x v="157"/>
    </i>
    <i>
      <x v="812"/>
    </i>
    <i r="1">
      <x v="567"/>
    </i>
    <i>
      <x v="683"/>
    </i>
    <i r="1">
      <x v="712"/>
    </i>
    <i>
      <x v="814"/>
    </i>
    <i r="1">
      <x v="1145"/>
    </i>
    <i>
      <x v="684"/>
    </i>
    <i r="1">
      <x v="62"/>
    </i>
    <i>
      <x v="816"/>
    </i>
    <i r="1">
      <x v="1053"/>
    </i>
    <i>
      <x v="685"/>
    </i>
    <i r="1">
      <x v="464"/>
    </i>
    <i>
      <x v="818"/>
    </i>
    <i r="1">
      <x v="1226"/>
    </i>
    <i>
      <x v="686"/>
    </i>
    <i r="1">
      <x v="241"/>
    </i>
    <i>
      <x v="820"/>
    </i>
    <i r="1">
      <x v="879"/>
    </i>
    <i>
      <x v="687"/>
    </i>
    <i r="1">
      <x v="464"/>
    </i>
    <i>
      <x v="822"/>
    </i>
    <i r="1">
      <x v="352"/>
    </i>
    <i>
      <x v="688"/>
    </i>
    <i r="1">
      <x v="444"/>
    </i>
    <i>
      <x v="824"/>
    </i>
    <i r="1">
      <x v="26"/>
    </i>
    <i>
      <x v="689"/>
    </i>
    <i r="1">
      <x v="207"/>
    </i>
    <i>
      <x v="826"/>
    </i>
    <i r="1">
      <x v="141"/>
    </i>
    <i>
      <x v="690"/>
    </i>
    <i r="1">
      <x v="1001"/>
    </i>
    <i>
      <x v="828"/>
    </i>
    <i r="1">
      <x v="709"/>
    </i>
    <i>
      <x v="691"/>
    </i>
    <i r="1">
      <x v="621"/>
    </i>
    <i>
      <x v="830"/>
    </i>
    <i r="1">
      <x v="1174"/>
    </i>
    <i>
      <x v="692"/>
    </i>
    <i r="1">
      <x v="323"/>
    </i>
    <i>
      <x v="832"/>
    </i>
    <i r="1">
      <x v="1154"/>
    </i>
    <i>
      <x v="693"/>
    </i>
    <i r="1">
      <x v="211"/>
    </i>
    <i>
      <x v="556"/>
    </i>
    <i r="1">
      <x v="723"/>
    </i>
    <i>
      <x v="694"/>
    </i>
    <i r="1">
      <x v="631"/>
    </i>
    <i>
      <x v="541"/>
    </i>
    <i r="1">
      <x v="23"/>
    </i>
    <i>
      <x v="473"/>
    </i>
    <i r="1">
      <x v="679"/>
    </i>
    <i>
      <x v="441"/>
    </i>
    <i r="1">
      <x v="349"/>
    </i>
    <i>
      <x v="283"/>
    </i>
    <i r="1">
      <x v="262"/>
    </i>
    <i>
      <x v="509"/>
    </i>
    <i r="1">
      <x v="376"/>
    </i>
    <i>
      <x v="284"/>
    </i>
    <i r="1">
      <x v="531"/>
    </i>
    <i>
      <x v="425"/>
    </i>
    <i r="1">
      <x v="565"/>
    </i>
    <i>
      <x v="285"/>
    </i>
    <i r="1">
      <x v="531"/>
    </i>
    <i>
      <x v="457"/>
    </i>
    <i r="1">
      <x v="1050"/>
    </i>
    <i>
      <x v="286"/>
    </i>
    <i r="1">
      <x v="574"/>
    </i>
    <i>
      <x v="489"/>
    </i>
    <i r="1">
      <x v="927"/>
    </i>
    <i>
      <x v="287"/>
    </i>
    <i r="1">
      <x v="428"/>
    </i>
    <i>
      <x v="525"/>
    </i>
    <i r="1">
      <x v="686"/>
    </i>
    <i>
      <x v="288"/>
    </i>
    <i r="1">
      <x v="512"/>
    </i>
    <i>
      <x v="417"/>
    </i>
    <i r="1">
      <x v="962"/>
    </i>
    <i>
      <x v="289"/>
    </i>
    <i r="1">
      <x v="904"/>
    </i>
    <i>
      <x v="433"/>
    </i>
    <i r="1">
      <x v="660"/>
    </i>
    <i>
      <x v="290"/>
    </i>
    <i r="1">
      <x v="905"/>
    </i>
    <i>
      <x v="449"/>
    </i>
    <i r="1">
      <x v="153"/>
    </i>
    <i>
      <x v="291"/>
    </i>
    <i r="1">
      <x v="1081"/>
    </i>
    <i>
      <x v="465"/>
    </i>
    <i r="1">
      <x v="968"/>
    </i>
    <i>
      <x v="292"/>
    </i>
    <i r="1">
      <x v="281"/>
    </i>
    <i>
      <x v="481"/>
    </i>
    <i r="1">
      <x v="1096"/>
    </i>
    <i>
      <x v="293"/>
    </i>
    <i r="1">
      <x v="272"/>
    </i>
    <i>
      <x v="497"/>
    </i>
    <i r="1">
      <x v="1147"/>
    </i>
    <i>
      <x v="294"/>
    </i>
    <i r="1">
      <x v="878"/>
    </i>
    <i>
      <x v="517"/>
    </i>
    <i r="1">
      <x v="166"/>
    </i>
    <i>
      <x v="295"/>
    </i>
    <i r="1">
      <x v="1199"/>
    </i>
    <i>
      <x v="533"/>
    </i>
    <i r="1">
      <x v="865"/>
    </i>
    <i>
      <x v="296"/>
    </i>
    <i r="1">
      <x v="1063"/>
    </i>
    <i>
      <x v="549"/>
    </i>
    <i r="1">
      <x v="515"/>
    </i>
    <i>
      <x v="297"/>
    </i>
    <i r="1">
      <x v="1067"/>
    </i>
    <i>
      <x v="421"/>
    </i>
    <i r="1">
      <x v="93"/>
    </i>
    <i>
      <x v="298"/>
    </i>
    <i r="1">
      <x v="1064"/>
    </i>
    <i>
      <x v="429"/>
    </i>
    <i r="1">
      <x v="11"/>
    </i>
    <i>
      <x v="299"/>
    </i>
    <i r="1">
      <x v="1074"/>
    </i>
    <i>
      <x v="437"/>
    </i>
    <i r="1">
      <x v="549"/>
    </i>
    <i>
      <x v="300"/>
    </i>
    <i r="1">
      <x v="1075"/>
    </i>
    <i>
      <x v="445"/>
    </i>
    <i r="1">
      <x v="16"/>
    </i>
    <i>
      <x v="301"/>
    </i>
    <i r="1">
      <x v="1076"/>
    </i>
    <i>
      <x v="453"/>
    </i>
    <i r="1">
      <x v="670"/>
    </i>
    <i>
      <x v="302"/>
    </i>
    <i r="1">
      <x v="1077"/>
    </i>
    <i>
      <x v="461"/>
    </i>
    <i r="1">
      <x v="689"/>
    </i>
    <i>
      <x v="303"/>
    </i>
    <i r="1">
      <x v="1078"/>
    </i>
    <i>
      <x v="469"/>
    </i>
    <i r="1">
      <x v="625"/>
    </i>
    <i>
      <x v="304"/>
    </i>
    <i r="1">
      <x v="161"/>
    </i>
    <i>
      <x v="477"/>
    </i>
    <i r="1">
      <x v="1011"/>
    </i>
    <i>
      <x v="305"/>
    </i>
    <i r="1">
      <x v="957"/>
    </i>
    <i>
      <x v="485"/>
    </i>
    <i r="1">
      <x v="539"/>
    </i>
    <i>
      <x v="306"/>
    </i>
    <i r="1">
      <x v="5"/>
    </i>
    <i>
      <x v="493"/>
    </i>
    <i r="1">
      <x v="110"/>
    </i>
    <i>
      <x v="307"/>
    </i>
    <i r="1">
      <x v="369"/>
    </i>
    <i>
      <x v="505"/>
    </i>
    <i r="1">
      <x v="1320"/>
    </i>
    <i>
      <x v="308"/>
    </i>
    <i r="1">
      <x v="384"/>
    </i>
    <i>
      <x v="513"/>
    </i>
    <i r="1">
      <x v="64"/>
    </i>
    <i>
      <x v="309"/>
    </i>
    <i r="1">
      <x v="379"/>
    </i>
    <i>
      <x v="521"/>
    </i>
    <i r="1">
      <x v="51"/>
    </i>
    <i>
      <x v="310"/>
    </i>
    <i r="1">
      <x v="1085"/>
    </i>
    <i>
      <x v="529"/>
    </i>
    <i r="1">
      <x v="215"/>
    </i>
    <i>
      <x v="311"/>
    </i>
    <i r="1">
      <x v="1106"/>
    </i>
    <i>
      <x v="537"/>
    </i>
    <i r="1">
      <x v="229"/>
    </i>
    <i>
      <x v="312"/>
    </i>
    <i r="1">
      <x v="439"/>
    </i>
    <i>
      <x v="545"/>
    </i>
    <i r="1">
      <x v="1314"/>
    </i>
    <i>
      <x v="313"/>
    </i>
    <i r="1">
      <x v="118"/>
    </i>
    <i>
      <x v="553"/>
    </i>
    <i r="1">
      <x v="340"/>
    </i>
    <i>
      <x v="314"/>
    </i>
    <i r="1">
      <x v="713"/>
    </i>
    <i>
      <x v="419"/>
    </i>
    <i r="1">
      <x v="691"/>
    </i>
    <i>
      <x v="315"/>
    </i>
    <i r="1">
      <x v="15"/>
    </i>
    <i>
      <x v="423"/>
    </i>
    <i r="1">
      <x v="1092"/>
    </i>
    <i>
      <x v="316"/>
    </i>
    <i r="1">
      <x v="1126"/>
    </i>
    <i>
      <x v="427"/>
    </i>
    <i r="1">
      <x v="675"/>
    </i>
    <i>
      <x v="317"/>
    </i>
    <i r="1">
      <x v="833"/>
    </i>
    <i>
      <x v="431"/>
    </i>
    <i r="1">
      <x v="203"/>
    </i>
    <i>
      <x v="318"/>
    </i>
    <i r="1">
      <x v="875"/>
    </i>
    <i>
      <x v="435"/>
    </i>
    <i r="1">
      <x v="1178"/>
    </i>
    <i>
      <x v="319"/>
    </i>
    <i r="1">
      <x v="879"/>
    </i>
    <i>
      <x v="439"/>
    </i>
    <i r="1">
      <x v="372"/>
    </i>
    <i>
      <x v="320"/>
    </i>
    <i r="1">
      <x v="929"/>
    </i>
    <i>
      <x v="443"/>
    </i>
    <i r="1">
      <x v="930"/>
    </i>
    <i>
      <x v="321"/>
    </i>
    <i r="1">
      <x v="1081"/>
    </i>
    <i>
      <x v="447"/>
    </i>
    <i r="1">
      <x v="73"/>
    </i>
    <i>
      <x v="322"/>
    </i>
    <i r="1">
      <x v="132"/>
    </i>
    <i>
      <x v="451"/>
    </i>
    <i r="1">
      <x v="153"/>
    </i>
    <i>
      <x v="323"/>
    </i>
    <i r="1">
      <x v="1051"/>
    </i>
    <i>
      <x v="455"/>
    </i>
    <i r="1">
      <x v="1187"/>
    </i>
    <i>
      <x v="324"/>
    </i>
    <i r="1">
      <x v="1051"/>
    </i>
    <i>
      <x v="459"/>
    </i>
    <i r="1">
      <x v="254"/>
    </i>
    <i>
      <x v="325"/>
    </i>
    <i r="1">
      <x v="1260"/>
    </i>
    <i>
      <x v="463"/>
    </i>
    <i r="1">
      <x v="754"/>
    </i>
    <i>
      <x v="326"/>
    </i>
    <i r="1">
      <x v="531"/>
    </i>
    <i>
      <x v="467"/>
    </i>
    <i r="1">
      <x v="1103"/>
    </i>
    <i>
      <x v="327"/>
    </i>
    <i r="1">
      <x v="531"/>
    </i>
    <i>
      <x v="471"/>
    </i>
    <i r="1">
      <x v="750"/>
    </i>
    <i>
      <x v="328"/>
    </i>
    <i r="1">
      <x/>
    </i>
    <i>
      <x v="475"/>
    </i>
    <i r="1">
      <x v="1038"/>
    </i>
    <i>
      <x v="329"/>
    </i>
    <i r="1">
      <x v="530"/>
    </i>
    <i>
      <x v="479"/>
    </i>
    <i r="1">
      <x v="445"/>
    </i>
    <i>
      <x v="330"/>
    </i>
    <i r="1">
      <x v="174"/>
    </i>
    <i>
      <x v="483"/>
    </i>
    <i r="1">
      <x v="252"/>
    </i>
    <i>
      <x v="331"/>
    </i>
    <i r="1">
      <x v="881"/>
    </i>
    <i>
      <x v="487"/>
    </i>
    <i r="1">
      <x v="399"/>
    </i>
    <i>
      <x v="332"/>
    </i>
    <i r="1">
      <x v="145"/>
    </i>
    <i>
      <x v="491"/>
    </i>
    <i r="1">
      <x v="1012"/>
    </i>
    <i>
      <x v="333"/>
    </i>
    <i r="1">
      <x v="824"/>
    </i>
    <i>
      <x v="495"/>
    </i>
    <i r="1">
      <x v="1101"/>
    </i>
    <i>
      <x v="334"/>
    </i>
    <i r="1">
      <x v="579"/>
    </i>
    <i>
      <x v="503"/>
    </i>
    <i r="1">
      <x v="605"/>
    </i>
    <i>
      <x v="335"/>
    </i>
    <i r="1">
      <x v="206"/>
    </i>
    <i>
      <x v="507"/>
    </i>
    <i r="1">
      <x v="125"/>
    </i>
    <i>
      <x v="336"/>
    </i>
    <i r="1">
      <x v="1115"/>
    </i>
    <i>
      <x v="511"/>
    </i>
    <i r="1">
      <x v="615"/>
    </i>
    <i>
      <x v="337"/>
    </i>
    <i r="1">
      <x v="1115"/>
    </i>
    <i>
      <x v="515"/>
    </i>
    <i r="1">
      <x v="545"/>
    </i>
    <i>
      <x v="338"/>
    </i>
    <i r="1">
      <x v="1001"/>
    </i>
    <i>
      <x v="519"/>
    </i>
    <i r="1">
      <x v="374"/>
    </i>
    <i>
      <x v="339"/>
    </i>
    <i r="1">
      <x v="1001"/>
    </i>
    <i>
      <x v="523"/>
    </i>
    <i r="1">
      <x v="54"/>
    </i>
    <i>
      <x v="340"/>
    </i>
    <i r="1">
      <x v="1001"/>
    </i>
    <i>
      <x v="279"/>
    </i>
    <i r="1">
      <x v="434"/>
    </i>
    <i>
      <x v="341"/>
    </i>
    <i r="1">
      <x v="1001"/>
    </i>
    <i>
      <x v="531"/>
    </i>
    <i r="1">
      <x v="932"/>
    </i>
    <i>
      <x v="342"/>
    </i>
    <i r="1">
      <x v="1001"/>
    </i>
    <i>
      <x v="535"/>
    </i>
    <i r="1">
      <x v="487"/>
    </i>
    <i>
      <x v="343"/>
    </i>
    <i r="1">
      <x v="1001"/>
    </i>
    <i>
      <x v="539"/>
    </i>
    <i r="1">
      <x v="385"/>
    </i>
    <i>
      <x v="344"/>
    </i>
    <i r="1">
      <x v="133"/>
    </i>
    <i>
      <x v="543"/>
    </i>
    <i r="1">
      <x v="331"/>
    </i>
    <i>
      <x v="345"/>
    </i>
    <i r="1">
      <x v="1184"/>
    </i>
    <i>
      <x v="547"/>
    </i>
    <i r="1">
      <x v="62"/>
    </i>
    <i>
      <x v="346"/>
    </i>
    <i r="1">
      <x v="1317"/>
    </i>
    <i>
      <x v="551"/>
    </i>
    <i r="1">
      <x v="574"/>
    </i>
    <i>
      <x v="347"/>
    </i>
    <i r="1">
      <x v="1318"/>
    </i>
    <i>
      <x v="555"/>
    </i>
    <i r="1">
      <x v="318"/>
    </i>
    <i>
      <x v="348"/>
    </i>
    <i r="1">
      <x v="1319"/>
    </i>
    <i>
      <x v="418"/>
    </i>
    <i r="1">
      <x v="761"/>
    </i>
    <i>
      <x v="349"/>
    </i>
    <i r="1">
      <x v="933"/>
    </i>
    <i>
      <x v="420"/>
    </i>
    <i r="1">
      <x v="1107"/>
    </i>
    <i>
      <x v="350"/>
    </i>
    <i r="1">
      <x v="933"/>
    </i>
    <i>
      <x v="422"/>
    </i>
    <i r="1">
      <x v="611"/>
    </i>
    <i>
      <x v="351"/>
    </i>
    <i r="1">
      <x v="1183"/>
    </i>
    <i>
      <x v="424"/>
    </i>
    <i r="1">
      <x v="1316"/>
    </i>
    <i>
      <x v="352"/>
    </i>
    <i r="1">
      <x v="105"/>
    </i>
    <i>
      <x v="426"/>
    </i>
    <i r="1">
      <x v="795"/>
    </i>
    <i>
      <x v="353"/>
    </i>
    <i r="1">
      <x v="504"/>
    </i>
    <i>
      <x v="428"/>
    </i>
    <i r="1">
      <x v="822"/>
    </i>
    <i>
      <x v="354"/>
    </i>
    <i r="1">
      <x v="502"/>
    </i>
    <i>
      <x v="430"/>
    </i>
    <i r="1">
      <x v="310"/>
    </i>
    <i>
      <x v="355"/>
    </i>
    <i r="1">
      <x v="1088"/>
    </i>
    <i>
      <x v="432"/>
    </i>
    <i r="1">
      <x v="268"/>
    </i>
    <i>
      <x v="356"/>
    </i>
    <i r="1">
      <x v="1001"/>
    </i>
    <i>
      <x v="434"/>
    </i>
    <i r="1">
      <x v="660"/>
    </i>
    <i>
      <x v="357"/>
    </i>
    <i r="1">
      <x v="1001"/>
    </i>
    <i>
      <x v="436"/>
    </i>
    <i r="1">
      <x v="1178"/>
    </i>
    <i>
      <x v="358"/>
    </i>
    <i r="1">
      <x v="228"/>
    </i>
    <i>
      <x v="438"/>
    </i>
    <i r="1">
      <x v="834"/>
    </i>
    <i>
      <x v="359"/>
    </i>
    <i r="1">
      <x v="163"/>
    </i>
    <i>
      <x v="440"/>
    </i>
    <i r="1">
      <x v="373"/>
    </i>
    <i>
      <x v="360"/>
    </i>
    <i r="1">
      <x v="397"/>
    </i>
    <i>
      <x v="442"/>
    </i>
    <i r="1">
      <x v="930"/>
    </i>
    <i>
      <x v="361"/>
    </i>
    <i r="1">
      <x v="393"/>
    </i>
    <i>
      <x v="444"/>
    </i>
    <i r="1">
      <x v="729"/>
    </i>
    <i>
      <x v="362"/>
    </i>
    <i r="1">
      <x v="304"/>
    </i>
    <i>
      <x v="446"/>
    </i>
    <i r="1">
      <x v="730"/>
    </i>
    <i>
      <x v="363"/>
    </i>
    <i r="1">
      <x v="394"/>
    </i>
    <i>
      <x v="448"/>
    </i>
    <i r="1">
      <x v="464"/>
    </i>
    <i>
      <x v="364"/>
    </i>
    <i r="1">
      <x v="1171"/>
    </i>
    <i>
      <x v="450"/>
    </i>
    <i r="1">
      <x v="153"/>
    </i>
    <i>
      <x v="365"/>
    </i>
    <i r="1">
      <x v="612"/>
    </i>
    <i>
      <x v="452"/>
    </i>
    <i r="1">
      <x v="669"/>
    </i>
    <i>
      <x v="366"/>
    </i>
    <i r="1">
      <x v="1019"/>
    </i>
    <i>
      <x v="454"/>
    </i>
    <i r="1">
      <x v="826"/>
    </i>
    <i>
      <x v="367"/>
    </i>
    <i r="1">
      <x v="230"/>
    </i>
    <i>
      <x v="456"/>
    </i>
    <i r="1">
      <x v="1060"/>
    </i>
    <i>
      <x v="368"/>
    </i>
    <i r="1">
      <x v="250"/>
    </i>
    <i>
      <x v="458"/>
    </i>
    <i r="1">
      <x v="1052"/>
    </i>
    <i>
      <x v="369"/>
    </i>
    <i r="1">
      <x v="101"/>
    </i>
    <i>
      <x v="460"/>
    </i>
    <i r="1">
      <x v="130"/>
    </i>
    <i>
      <x v="370"/>
    </i>
    <i r="1">
      <x v="949"/>
    </i>
    <i>
      <x v="462"/>
    </i>
    <i r="1">
      <x v="689"/>
    </i>
    <i>
      <x v="371"/>
    </i>
    <i r="1">
      <x v="446"/>
    </i>
    <i>
      <x v="464"/>
    </i>
    <i r="1">
      <x v="754"/>
    </i>
    <i>
      <x v="372"/>
    </i>
    <i r="1">
      <x v="721"/>
    </i>
    <i>
      <x v="466"/>
    </i>
    <i r="1">
      <x v="968"/>
    </i>
    <i>
      <x v="373"/>
    </i>
    <i r="1">
      <x v="368"/>
    </i>
    <i>
      <x v="468"/>
    </i>
    <i r="1">
      <x v="625"/>
    </i>
    <i>
      <x v="374"/>
    </i>
    <i r="1">
      <x v="1079"/>
    </i>
    <i>
      <x v="470"/>
    </i>
    <i r="1">
      <x v="750"/>
    </i>
    <i>
      <x v="375"/>
    </i>
    <i r="1">
      <x v="386"/>
    </i>
    <i>
      <x v="472"/>
    </i>
    <i r="1">
      <x v="1233"/>
    </i>
    <i>
      <x v="376"/>
    </i>
    <i r="1">
      <x v="663"/>
    </i>
    <i>
      <x v="474"/>
    </i>
    <i r="1">
      <x v="21"/>
    </i>
    <i>
      <x v="280"/>
    </i>
    <i r="1">
      <x v="462"/>
    </i>
    <i>
      <x v="476"/>
    </i>
    <i r="1">
      <x v="755"/>
    </i>
    <i>
      <x v="378"/>
    </i>
    <i r="1">
      <x v="148"/>
    </i>
    <i>
      <x v="478"/>
    </i>
    <i r="1">
      <x v="955"/>
    </i>
    <i>
      <x v="379"/>
    </i>
    <i r="1">
      <x v="947"/>
    </i>
    <i>
      <x v="480"/>
    </i>
    <i r="1">
      <x v="966"/>
    </i>
    <i>
      <x v="380"/>
    </i>
    <i r="1">
      <x v="276"/>
    </i>
    <i>
      <x v="482"/>
    </i>
    <i r="1">
      <x v="1096"/>
    </i>
    <i>
      <x v="381"/>
    </i>
    <i r="1">
      <x v="543"/>
    </i>
    <i>
      <x v="484"/>
    </i>
    <i r="1">
      <x v="344"/>
    </i>
    <i>
      <x v="382"/>
    </i>
    <i r="1">
      <x v="561"/>
    </i>
    <i>
      <x v="486"/>
    </i>
    <i r="1">
      <x v="1087"/>
    </i>
    <i>
      <x v="383"/>
    </i>
    <i r="1">
      <x v="321"/>
    </i>
    <i>
      <x v="488"/>
    </i>
    <i r="1">
      <x v="381"/>
    </i>
    <i>
      <x v="384"/>
    </i>
    <i r="1">
      <x v="1082"/>
    </i>
    <i>
      <x v="490"/>
    </i>
    <i r="1">
      <x v="588"/>
    </i>
    <i>
      <x v="385"/>
    </i>
    <i r="1">
      <x v="358"/>
    </i>
    <i>
      <x v="492"/>
    </i>
    <i r="1">
      <x v="572"/>
    </i>
    <i>
      <x v="386"/>
    </i>
    <i r="1">
      <x v="39"/>
    </i>
    <i>
      <x v="494"/>
    </i>
    <i r="1">
      <x v="1101"/>
    </i>
    <i>
      <x v="498"/>
    </i>
    <i r="1">
      <x v="839"/>
    </i>
    <i>
      <x v="496"/>
    </i>
    <i r="1">
      <x v="950"/>
    </i>
    <i>
      <x v="499"/>
    </i>
    <i r="1">
      <x v="1213"/>
    </i>
    <i>
      <x v="282"/>
    </i>
    <i r="1">
      <x v="262"/>
    </i>
    <i>
      <x v="501"/>
    </i>
    <i r="1">
      <x v="59"/>
    </i>
    <i>
      <x v="500"/>
    </i>
    <i r="1">
      <x v="733"/>
    </i>
    <i>
      <x v="388"/>
    </i>
    <i r="1">
      <x v="56"/>
    </i>
    <i>
      <x v="502"/>
    </i>
    <i r="1">
      <x v="978"/>
    </i>
    <i>
      <x v="389"/>
    </i>
    <i r="1">
      <x v="876"/>
    </i>
    <i>
      <x v="504"/>
    </i>
    <i r="1">
      <x v="773"/>
    </i>
    <i>
      <x v="390"/>
    </i>
    <i r="1">
      <x v="418"/>
    </i>
    <i>
      <x v="506"/>
    </i>
    <i r="1">
      <x v="1298"/>
    </i>
    <i>
      <x v="391"/>
    </i>
    <i r="1">
      <x v="805"/>
    </i>
    <i>
      <x v="508"/>
    </i>
    <i r="1">
      <x v="1167"/>
    </i>
    <i>
      <x v="392"/>
    </i>
    <i r="1">
      <x v="836"/>
    </i>
    <i>
      <x v="510"/>
    </i>
    <i r="1">
      <x v="375"/>
    </i>
    <i>
      <x v="393"/>
    </i>
    <i r="1">
      <x v="419"/>
    </i>
    <i>
      <x v="512"/>
    </i>
    <i r="1">
      <x v="1057"/>
    </i>
    <i>
      <x v="394"/>
    </i>
    <i r="1">
      <x v="698"/>
    </i>
    <i>
      <x v="514"/>
    </i>
    <i r="1">
      <x v="1135"/>
    </i>
    <i>
      <x v="395"/>
    </i>
    <i r="1">
      <x v="837"/>
    </i>
    <i>
      <x v="516"/>
    </i>
    <i r="1">
      <x v="533"/>
    </i>
    <i>
      <x v="396"/>
    </i>
    <i r="1">
      <x v="879"/>
    </i>
    <i>
      <x v="518"/>
    </i>
    <i r="1">
      <x v="818"/>
    </i>
    <i>
      <x v="397"/>
    </i>
    <i r="1">
      <x v="992"/>
    </i>
    <i>
      <x v="520"/>
    </i>
    <i r="1">
      <x v="990"/>
    </i>
    <i>
      <x v="398"/>
    </i>
    <i r="1">
      <x v="1235"/>
    </i>
    <i>
      <x v="522"/>
    </i>
    <i r="1">
      <x v="12"/>
    </i>
    <i>
      <x v="399"/>
    </i>
    <i r="1">
      <x v="907"/>
    </i>
    <i>
      <x v="524"/>
    </i>
    <i r="1">
      <x v="596"/>
    </i>
    <i>
      <x v="400"/>
    </i>
    <i r="1">
      <x v="150"/>
    </i>
    <i>
      <x v="526"/>
    </i>
    <i r="1">
      <x v="1013"/>
    </i>
    <i>
      <x v="401"/>
    </i>
    <i r="1">
      <x v="1146"/>
    </i>
    <i>
      <x v="528"/>
    </i>
    <i r="1">
      <x v="1129"/>
    </i>
    <i>
      <x v="402"/>
    </i>
    <i r="1">
      <x v="744"/>
    </i>
    <i>
      <x v="530"/>
    </i>
    <i r="1">
      <x v="654"/>
    </i>
    <i>
      <x v="403"/>
    </i>
    <i r="1">
      <x v="309"/>
    </i>
    <i>
      <x v="532"/>
    </i>
    <i r="1">
      <x v="299"/>
    </i>
    <i>
      <x v="404"/>
    </i>
    <i r="1">
      <x v="760"/>
    </i>
    <i>
      <x v="534"/>
    </i>
    <i r="1">
      <x v="282"/>
    </i>
    <i>
      <x v="405"/>
    </i>
    <i r="1">
      <x v="701"/>
    </i>
    <i>
      <x v="536"/>
    </i>
    <i r="1">
      <x v="776"/>
    </i>
    <i>
      <x v="406"/>
    </i>
    <i r="1">
      <x v="477"/>
    </i>
    <i>
      <x v="538"/>
    </i>
    <i r="1">
      <x v="748"/>
    </i>
    <i>
      <x v="407"/>
    </i>
    <i r="1">
      <x v="94"/>
    </i>
    <i>
      <x v="540"/>
    </i>
    <i r="1">
      <x v="363"/>
    </i>
    <i>
      <x v="408"/>
    </i>
    <i r="1">
      <x v="1037"/>
    </i>
    <i>
      <x v="542"/>
    </i>
    <i r="1">
      <x v="762"/>
    </i>
    <i>
      <x v="409"/>
    </i>
    <i r="1">
      <x v="169"/>
    </i>
    <i>
      <x v="544"/>
    </i>
    <i r="1">
      <x v="969"/>
    </i>
    <i>
      <x v="410"/>
    </i>
    <i r="1">
      <x v="136"/>
    </i>
    <i>
      <x v="546"/>
    </i>
    <i r="1">
      <x v="62"/>
    </i>
    <i>
      <x v="411"/>
    </i>
    <i r="1">
      <x v="993"/>
    </i>
    <i>
      <x v="548"/>
    </i>
    <i r="1">
      <x v="928"/>
    </i>
    <i>
      <x v="412"/>
    </i>
    <i r="1">
      <x v="1161"/>
    </i>
    <i>
      <x v="550"/>
    </i>
    <i r="1">
      <x v="659"/>
    </i>
    <i>
      <x v="413"/>
    </i>
    <i r="1">
      <x v="1094"/>
    </i>
    <i>
      <x v="552"/>
    </i>
    <i r="1">
      <x v="455"/>
    </i>
    <i>
      <x v="414"/>
    </i>
    <i r="1">
      <x v="356"/>
    </i>
    <i>
      <x v="554"/>
    </i>
    <i r="1">
      <x v="991"/>
    </i>
    <i>
      <x v="415"/>
    </i>
    <i r="1">
      <x v="1303"/>
    </i>
    <i>
      <x v="278"/>
    </i>
    <i r="1">
      <x v="298"/>
    </i>
    <i>
      <x v="416"/>
    </i>
    <i r="1">
      <x v="355"/>
    </i>
    <i>
      <x v="269"/>
    </i>
    <i r="1">
      <x v="328"/>
    </i>
    <i>
      <x v="205"/>
    </i>
    <i r="1">
      <x v="819"/>
    </i>
    <i>
      <x v="9"/>
    </i>
    <i r="1">
      <x v="1114"/>
    </i>
    <i>
      <x v="15"/>
    </i>
    <i r="1">
      <x v="592"/>
    </i>
    <i>
      <x v="237"/>
    </i>
    <i r="1">
      <x v="906"/>
    </i>
    <i>
      <x v="16"/>
    </i>
    <i r="1">
      <x v="68"/>
    </i>
    <i>
      <x v="157"/>
    </i>
    <i r="1">
      <x v="1203"/>
    </i>
    <i>
      <x v="17"/>
    </i>
    <i r="1">
      <x v="18"/>
    </i>
    <i>
      <x v="189"/>
    </i>
    <i r="1">
      <x v="1199"/>
    </i>
    <i>
      <x v="18"/>
    </i>
    <i r="1">
      <x v="658"/>
    </i>
    <i>
      <x v="221"/>
    </i>
    <i r="1">
      <x v="1104"/>
    </i>
    <i>
      <x v="19"/>
    </i>
    <i r="1">
      <x v="497"/>
    </i>
    <i>
      <x v="253"/>
    </i>
    <i r="1">
      <x v="360"/>
    </i>
    <i>
      <x v="20"/>
    </i>
    <i r="1">
      <x v="1237"/>
    </i>
    <i>
      <x v="149"/>
    </i>
    <i r="1">
      <x v="246"/>
    </i>
    <i>
      <x v="21"/>
    </i>
    <i r="1">
      <x v="449"/>
    </i>
    <i>
      <x v="165"/>
    </i>
    <i r="1">
      <x v="219"/>
    </i>
    <i>
      <x v="22"/>
    </i>
    <i r="1">
      <x v="714"/>
    </i>
    <i>
      <x v="181"/>
    </i>
    <i r="1">
      <x v="1018"/>
    </i>
    <i>
      <x v="23"/>
    </i>
    <i r="1">
      <x v="648"/>
    </i>
    <i>
      <x v="197"/>
    </i>
    <i r="1">
      <x v="65"/>
    </i>
    <i>
      <x v="24"/>
    </i>
    <i r="1">
      <x v="925"/>
    </i>
    <i>
      <x v="10"/>
    </i>
    <i r="1">
      <x v="48"/>
    </i>
    <i>
      <x v="25"/>
    </i>
    <i r="1">
      <x v="1026"/>
    </i>
    <i>
      <x v="229"/>
    </i>
    <i r="1">
      <x v="929"/>
    </i>
    <i>
      <x v="2"/>
    </i>
    <i r="1">
      <x v="923"/>
    </i>
    <i>
      <x v="245"/>
    </i>
    <i r="1">
      <x v="471"/>
    </i>
    <i>
      <x v="27"/>
    </i>
    <i r="1">
      <x v="630"/>
    </i>
    <i>
      <x v="12"/>
    </i>
    <i r="1">
      <x v="959"/>
    </i>
    <i>
      <x v="28"/>
    </i>
    <i r="1">
      <x v="914"/>
    </i>
    <i>
      <x v="14"/>
    </i>
    <i r="1">
      <x v="507"/>
    </i>
    <i>
      <x v="29"/>
    </i>
    <i r="1">
      <x v="913"/>
    </i>
    <i>
      <x v="153"/>
    </i>
    <i r="1">
      <x v="1088"/>
    </i>
    <i>
      <x v="30"/>
    </i>
    <i r="1">
      <x v="1241"/>
    </i>
    <i>
      <x v="161"/>
    </i>
    <i r="1">
      <x v="63"/>
    </i>
    <i>
      <x v="31"/>
    </i>
    <i r="1">
      <x v="728"/>
    </i>
    <i>
      <x v="169"/>
    </i>
    <i r="1">
      <x v="510"/>
    </i>
    <i>
      <x v="32"/>
    </i>
    <i r="1">
      <x v="541"/>
    </i>
    <i>
      <x v="177"/>
    </i>
    <i r="1">
      <x v="85"/>
    </i>
    <i>
      <x v="33"/>
    </i>
    <i r="1">
      <x v="908"/>
    </i>
    <i>
      <x v="185"/>
    </i>
    <i r="1">
      <x v="1100"/>
    </i>
    <i>
      <x v="34"/>
    </i>
    <i r="1">
      <x v="523"/>
    </i>
    <i>
      <x v="193"/>
    </i>
    <i r="1">
      <x v="116"/>
    </i>
    <i>
      <x v="35"/>
    </i>
    <i r="1">
      <x v="532"/>
    </i>
    <i>
      <x v="201"/>
    </i>
    <i r="1">
      <x v="1211"/>
    </i>
    <i>
      <x v="36"/>
    </i>
    <i r="1">
      <x v="842"/>
    </i>
    <i>
      <x v="209"/>
    </i>
    <i r="1">
      <x v="1265"/>
    </i>
    <i>
      <x v="37"/>
    </i>
    <i r="1">
      <x v="481"/>
    </i>
    <i>
      <x v="217"/>
    </i>
    <i r="1">
      <x v="269"/>
    </i>
    <i>
      <x v="38"/>
    </i>
    <i r="1">
      <x v="127"/>
    </i>
    <i>
      <x v="225"/>
    </i>
    <i r="1">
      <x v="1212"/>
    </i>
    <i>
      <x v="39"/>
    </i>
    <i r="1">
      <x v="946"/>
    </i>
    <i>
      <x v="233"/>
    </i>
    <i r="1">
      <x v="198"/>
    </i>
    <i>
      <x v="40"/>
    </i>
    <i r="1">
      <x v="1033"/>
    </i>
    <i>
      <x v="241"/>
    </i>
    <i r="1">
      <x v="1110"/>
    </i>
    <i>
      <x v="41"/>
    </i>
    <i r="1">
      <x v="1032"/>
    </i>
    <i>
      <x v="249"/>
    </i>
    <i r="1">
      <x v="14"/>
    </i>
    <i>
      <x v="42"/>
    </i>
    <i r="1">
      <x v="366"/>
    </i>
    <i>
      <x v="257"/>
    </i>
    <i r="1">
      <x v="642"/>
    </i>
    <i>
      <x v="43"/>
    </i>
    <i r="1">
      <x v="62"/>
    </i>
    <i>
      <x v="265"/>
    </i>
    <i r="1">
      <x v="338"/>
    </i>
    <i>
      <x v="44"/>
    </i>
    <i r="1">
      <x v="699"/>
    </i>
    <i>
      <x v="13"/>
    </i>
    <i r="1">
      <x v="221"/>
    </i>
    <i>
      <x v="3"/>
    </i>
    <i r="1">
      <x v="204"/>
    </i>
    <i>
      <x v="147"/>
    </i>
    <i r="1">
      <x v="145"/>
    </i>
    <i>
      <x v="46"/>
    </i>
    <i r="1">
      <x v="7"/>
    </i>
    <i>
      <x v="151"/>
    </i>
    <i r="1">
      <x v="1088"/>
    </i>
    <i>
      <x v="47"/>
    </i>
    <i r="1">
      <x v="8"/>
    </i>
    <i>
      <x v="155"/>
    </i>
    <i r="1">
      <x v="676"/>
    </i>
    <i>
      <x v="48"/>
    </i>
    <i r="1">
      <x v="95"/>
    </i>
    <i>
      <x v="159"/>
    </i>
    <i r="1">
      <x v="71"/>
    </i>
    <i>
      <x v="49"/>
    </i>
    <i r="1">
      <x v="1257"/>
    </i>
    <i>
      <x v="163"/>
    </i>
    <i r="1">
      <x v="96"/>
    </i>
    <i>
      <x v="50"/>
    </i>
    <i r="1">
      <x v="1264"/>
    </i>
    <i>
      <x v="167"/>
    </i>
    <i r="1">
      <x v="1225"/>
    </i>
    <i>
      <x v="51"/>
    </i>
    <i r="1">
      <x v="429"/>
    </i>
    <i>
      <x v="171"/>
    </i>
    <i r="1">
      <x v="1305"/>
    </i>
    <i>
      <x v="52"/>
    </i>
    <i r="1">
      <x v="390"/>
    </i>
    <i>
      <x v="175"/>
    </i>
    <i r="1">
      <x v="1323"/>
    </i>
    <i>
      <x v="53"/>
    </i>
    <i r="1">
      <x v="1261"/>
    </i>
    <i>
      <x v="179"/>
    </i>
    <i r="1">
      <x v="1229"/>
    </i>
    <i>
      <x v="54"/>
    </i>
    <i r="1">
      <x v="1256"/>
    </i>
    <i>
      <x v="183"/>
    </i>
    <i r="1">
      <x v="1291"/>
    </i>
    <i>
      <x v="55"/>
    </i>
    <i r="1">
      <x v="912"/>
    </i>
    <i>
      <x v="187"/>
    </i>
    <i r="1">
      <x v="1125"/>
    </i>
    <i>
      <x v="56"/>
    </i>
    <i r="1">
      <x v="912"/>
    </i>
    <i>
      <x v="191"/>
    </i>
    <i r="1">
      <x v="1068"/>
    </i>
    <i>
      <x v="4"/>
    </i>
    <i r="1">
      <x v="204"/>
    </i>
    <i>
      <x v="195"/>
    </i>
    <i r="1">
      <x v="1066"/>
    </i>
    <i>
      <x v="58"/>
    </i>
    <i r="1">
      <x v="882"/>
    </i>
    <i>
      <x v="199"/>
    </i>
    <i r="1">
      <x v="1269"/>
    </i>
    <i>
      <x v="59"/>
    </i>
    <i r="1">
      <x v="879"/>
    </i>
    <i>
      <x v="203"/>
    </i>
    <i r="1">
      <x v="1275"/>
    </i>
    <i>
      <x v="60"/>
    </i>
    <i r="1">
      <x v="104"/>
    </i>
    <i>
      <x v="207"/>
    </i>
    <i r="1">
      <x v="738"/>
    </i>
    <i>
      <x v="61"/>
    </i>
    <i r="1">
      <x v="515"/>
    </i>
    <i>
      <x v="211"/>
    </i>
    <i r="1">
      <x v="906"/>
    </i>
    <i>
      <x v="62"/>
    </i>
    <i r="1">
      <x v="365"/>
    </i>
    <i>
      <x v="215"/>
    </i>
    <i r="1">
      <x v="791"/>
    </i>
    <i>
      <x v="63"/>
    </i>
    <i r="1">
      <x v="365"/>
    </i>
    <i>
      <x v="219"/>
    </i>
    <i r="1">
      <x v="879"/>
    </i>
    <i>
      <x v="64"/>
    </i>
    <i r="1">
      <x v="423"/>
    </i>
    <i>
      <x v="223"/>
    </i>
    <i r="1">
      <x v="1271"/>
    </i>
    <i>
      <x v="65"/>
    </i>
    <i r="1">
      <x v="1283"/>
    </i>
    <i>
      <x v="227"/>
    </i>
    <i r="1">
      <x v="318"/>
    </i>
    <i>
      <x v="66"/>
    </i>
    <i r="1">
      <x v="1288"/>
    </i>
    <i>
      <x v="231"/>
    </i>
    <i r="1">
      <x v="471"/>
    </i>
    <i>
      <x v="67"/>
    </i>
    <i r="1">
      <x v="1279"/>
    </i>
    <i>
      <x v="235"/>
    </i>
    <i r="1">
      <x v="434"/>
    </i>
    <i>
      <x v="68"/>
    </i>
    <i r="1">
      <x v="1273"/>
    </i>
    <i>
      <x v="239"/>
    </i>
    <i r="1">
      <x v="325"/>
    </i>
    <i>
      <x v="69"/>
    </i>
    <i r="1">
      <x v="1277"/>
    </i>
    <i>
      <x v="243"/>
    </i>
    <i r="1">
      <x v="128"/>
    </i>
    <i>
      <x v="70"/>
    </i>
    <i r="1">
      <x v="1285"/>
    </i>
    <i>
      <x v="247"/>
    </i>
    <i r="1">
      <x v="1091"/>
    </i>
    <i>
      <x v="71"/>
    </i>
    <i r="1">
      <x v="1289"/>
    </i>
    <i>
      <x v="251"/>
    </i>
    <i r="1">
      <x v="1259"/>
    </i>
    <i>
      <x v="72"/>
    </i>
    <i r="1">
      <x v="1281"/>
    </i>
    <i>
      <x v="255"/>
    </i>
    <i r="1">
      <x v="369"/>
    </i>
    <i>
      <x v="73"/>
    </i>
    <i r="1">
      <x v="1287"/>
    </i>
    <i>
      <x v="259"/>
    </i>
    <i r="1">
      <x v="1221"/>
    </i>
    <i>
      <x v="74"/>
    </i>
    <i r="1">
      <x v="1272"/>
    </i>
    <i>
      <x v="263"/>
    </i>
    <i r="1">
      <x v="780"/>
    </i>
    <i>
      <x v="75"/>
    </i>
    <i r="1">
      <x v="1278"/>
    </i>
    <i>
      <x v="267"/>
    </i>
    <i r="1">
      <x v="338"/>
    </i>
    <i>
      <x v="76"/>
    </i>
    <i r="1">
      <x v="1282"/>
    </i>
    <i>
      <x v="271"/>
    </i>
    <i r="1">
      <x v="326"/>
    </i>
    <i>
      <x v="77"/>
    </i>
    <i r="1">
      <x v="1286"/>
    </i>
    <i>
      <x v="275"/>
    </i>
    <i r="1">
      <x v="879"/>
    </i>
    <i>
      <x v="78"/>
    </i>
    <i r="1">
      <x v="1280"/>
    </i>
    <i>
      <x v="146"/>
    </i>
    <i r="1">
      <x v="145"/>
    </i>
    <i>
      <x v="79"/>
    </i>
    <i r="1">
      <x v="1267"/>
    </i>
    <i>
      <x v="148"/>
    </i>
    <i r="1">
      <x v="145"/>
    </i>
    <i>
      <x v="80"/>
    </i>
    <i r="1">
      <x v="1266"/>
    </i>
    <i>
      <x v="150"/>
    </i>
    <i r="1">
      <x v="1088"/>
    </i>
    <i>
      <x v="81"/>
    </i>
    <i r="1">
      <x v="1268"/>
    </i>
    <i>
      <x v="152"/>
    </i>
    <i r="1">
      <x v="1088"/>
    </i>
    <i>
      <x v="82"/>
    </i>
    <i r="1">
      <x v="906"/>
    </i>
    <i>
      <x v="154"/>
    </i>
    <i r="1">
      <x v="861"/>
    </i>
    <i>
      <x v="83"/>
    </i>
    <i r="1">
      <x v="906"/>
    </i>
    <i>
      <x v="156"/>
    </i>
    <i r="1">
      <x v="877"/>
    </i>
    <i>
      <x v="84"/>
    </i>
    <i r="1">
      <x v="1219"/>
    </i>
    <i>
      <x v="158"/>
    </i>
    <i r="1">
      <x v="403"/>
    </i>
    <i>
      <x v="85"/>
    </i>
    <i r="1">
      <x v="1218"/>
    </i>
    <i>
      <x v="160"/>
    </i>
    <i r="1">
      <x v="144"/>
    </i>
    <i>
      <x v="86"/>
    </i>
    <i r="1">
      <x v="145"/>
    </i>
    <i>
      <x v="162"/>
    </i>
    <i r="1">
      <x v="120"/>
    </i>
    <i>
      <x v="87"/>
    </i>
    <i r="1">
      <x v="145"/>
    </i>
    <i>
      <x v="164"/>
    </i>
    <i r="1">
      <x v="219"/>
    </i>
    <i>
      <x v="88"/>
    </i>
    <i r="1">
      <x v="145"/>
    </i>
    <i>
      <x v="166"/>
    </i>
    <i r="1">
      <x v="219"/>
    </i>
    <i>
      <x v="89"/>
    </i>
    <i r="1">
      <x v="145"/>
    </i>
    <i>
      <x v="168"/>
    </i>
    <i r="1">
      <x v="509"/>
    </i>
    <i>
      <x v="90"/>
    </i>
    <i r="1">
      <x v="145"/>
    </i>
    <i>
      <x v="170"/>
    </i>
    <i r="1">
      <x v="1304"/>
    </i>
    <i>
      <x v="91"/>
    </i>
    <i r="1">
      <x v="442"/>
    </i>
    <i>
      <x v="172"/>
    </i>
    <i r="1">
      <x v="1263"/>
    </i>
    <i>
      <x v="92"/>
    </i>
    <i r="1">
      <x v="1003"/>
    </i>
    <i>
      <x v="174"/>
    </i>
    <i r="1">
      <x v="635"/>
    </i>
    <i>
      <x v="93"/>
    </i>
    <i r="1">
      <x v="283"/>
    </i>
    <i>
      <x v="176"/>
    </i>
    <i r="1">
      <x v="554"/>
    </i>
    <i>
      <x v="94"/>
    </i>
    <i r="1">
      <x v="207"/>
    </i>
    <i>
      <x v="178"/>
    </i>
    <i r="1">
      <x v="219"/>
    </i>
    <i>
      <x v="95"/>
    </i>
    <i r="1">
      <x v="1165"/>
    </i>
    <i>
      <x v="180"/>
    </i>
    <i r="1">
      <x v="1090"/>
    </i>
    <i>
      <x v="96"/>
    </i>
    <i r="1">
      <x v="971"/>
    </i>
    <i>
      <x v="182"/>
    </i>
    <i r="1">
      <x v="808"/>
    </i>
    <i>
      <x v="97"/>
    </i>
    <i r="1">
      <x v="1049"/>
    </i>
    <i>
      <x v="184"/>
    </i>
    <i r="1">
      <x v="958"/>
    </i>
    <i>
      <x v="98"/>
    </i>
    <i r="1">
      <x v="586"/>
    </i>
    <i>
      <x v="186"/>
    </i>
    <i r="1">
      <x v="222"/>
    </i>
    <i>
      <x v="99"/>
    </i>
    <i r="1">
      <x v="868"/>
    </i>
    <i>
      <x v="188"/>
    </i>
    <i r="1">
      <x v="1140"/>
    </i>
    <i>
      <x v="100"/>
    </i>
    <i r="1">
      <x v="524"/>
    </i>
    <i>
      <x v="190"/>
    </i>
    <i r="1">
      <x v="1062"/>
    </i>
    <i>
      <x v="5"/>
    </i>
    <i r="1">
      <x v="922"/>
    </i>
    <i>
      <x v="192"/>
    </i>
    <i r="1">
      <x v="1064"/>
    </i>
    <i>
      <x v="102"/>
    </i>
    <i r="1">
      <x v="1043"/>
    </i>
    <i>
      <x v="194"/>
    </i>
    <i r="1">
      <x v="1065"/>
    </i>
    <i>
      <x v="6"/>
    </i>
    <i r="1">
      <x v="244"/>
    </i>
    <i>
      <x v="196"/>
    </i>
    <i r="1">
      <x v="619"/>
    </i>
    <i>
      <x v="7"/>
    </i>
    <i r="1">
      <x v="766"/>
    </i>
    <i>
      <x v="198"/>
    </i>
    <i r="1">
      <x v="702"/>
    </i>
    <i>
      <x v="105"/>
    </i>
    <i r="1">
      <x v="1043"/>
    </i>
    <i>
      <x v="200"/>
    </i>
    <i r="1">
      <x v="1274"/>
    </i>
    <i>
      <x v="106"/>
    </i>
    <i r="1">
      <x v="1189"/>
    </i>
    <i>
      <x v="202"/>
    </i>
    <i r="1">
      <x v="1270"/>
    </i>
    <i>
      <x v="107"/>
    </i>
    <i r="1">
      <x v="261"/>
    </i>
    <i>
      <x v="204"/>
    </i>
    <i r="1">
      <x v="564"/>
    </i>
    <i>
      <x v="8"/>
    </i>
    <i r="1">
      <x v="1224"/>
    </i>
    <i>
      <x v="206"/>
    </i>
    <i r="1">
      <x v="819"/>
    </i>
    <i>
      <x v="109"/>
    </i>
    <i r="1">
      <x v="78"/>
    </i>
    <i>
      <x v="208"/>
    </i>
    <i r="1">
      <x v="610"/>
    </i>
    <i>
      <x v="110"/>
    </i>
    <i r="1">
      <x v="1204"/>
    </i>
    <i>
      <x v="210"/>
    </i>
    <i r="1">
      <x v="72"/>
    </i>
    <i>
      <x v="111"/>
    </i>
    <i r="1">
      <x v="535"/>
    </i>
    <i>
      <x v="212"/>
    </i>
    <i r="1">
      <x v="931"/>
    </i>
    <i>
      <x v="112"/>
    </i>
    <i r="1">
      <x v="10"/>
    </i>
    <i>
      <x v="214"/>
    </i>
    <i r="1">
      <x v="317"/>
    </i>
    <i>
      <x v="113"/>
    </i>
    <i r="1">
      <x v="9"/>
    </i>
    <i>
      <x v="11"/>
    </i>
    <i r="1">
      <x v="106"/>
    </i>
    <i>
      <x v="114"/>
    </i>
    <i r="1">
      <x v="599"/>
    </i>
    <i>
      <x v="218"/>
    </i>
    <i r="1">
      <x v="875"/>
    </i>
    <i>
      <x v="115"/>
    </i>
    <i r="1">
      <x v="406"/>
    </i>
    <i>
      <x v="220"/>
    </i>
    <i r="1">
      <x v="437"/>
    </i>
    <i>
      <x v="116"/>
    </i>
    <i r="1">
      <x v="1168"/>
    </i>
    <i>
      <x v="222"/>
    </i>
    <i r="1">
      <x v="935"/>
    </i>
    <i>
      <x v="117"/>
    </i>
    <i r="1">
      <x v="996"/>
    </i>
    <i>
      <x v="224"/>
    </i>
    <i r="1">
      <x v="1276"/>
    </i>
    <i>
      <x v="118"/>
    </i>
    <i r="1">
      <x v="825"/>
    </i>
    <i>
      <x v="226"/>
    </i>
    <i r="1">
      <x v="960"/>
    </i>
    <i>
      <x v="119"/>
    </i>
    <i r="1">
      <x v="979"/>
    </i>
    <i>
      <x v="228"/>
    </i>
    <i r="1">
      <x v="274"/>
    </i>
    <i>
      <x v="120"/>
    </i>
    <i r="1">
      <x v="981"/>
    </i>
    <i>
      <x v="230"/>
    </i>
    <i r="1">
      <x v="330"/>
    </i>
    <i>
      <x v="121"/>
    </i>
    <i r="1">
      <x v="982"/>
    </i>
    <i>
      <x v="232"/>
    </i>
    <i r="1">
      <x v="198"/>
    </i>
    <i>
      <x v="122"/>
    </i>
    <i r="1">
      <x v="980"/>
    </i>
    <i>
      <x v="234"/>
    </i>
    <i r="1">
      <x v="362"/>
    </i>
    <i>
      <x v="123"/>
    </i>
    <i r="1">
      <x v="365"/>
    </i>
    <i>
      <x v="236"/>
    </i>
    <i r="1">
      <x v="906"/>
    </i>
    <i>
      <x v="124"/>
    </i>
    <i r="1">
      <x v="366"/>
    </i>
    <i>
      <x v="238"/>
    </i>
    <i r="1">
      <x v="906"/>
    </i>
    <i>
      <x v="125"/>
    </i>
    <i r="1">
      <x v="366"/>
    </i>
    <i>
      <x v="240"/>
    </i>
    <i r="1">
      <x v="325"/>
    </i>
    <i>
      <x v="126"/>
    </i>
    <i r="1">
      <x v="366"/>
    </i>
    <i>
      <x v="242"/>
    </i>
    <i r="1">
      <x v="519"/>
    </i>
    <i>
      <x v="127"/>
    </i>
    <i r="1">
      <x v="366"/>
    </i>
    <i>
      <x v="244"/>
    </i>
    <i r="1">
      <x v="117"/>
    </i>
    <i>
      <x v="128"/>
    </i>
    <i r="1">
      <x v="1124"/>
    </i>
    <i>
      <x v="246"/>
    </i>
    <i r="1">
      <x v="414"/>
    </i>
    <i>
      <x v="129"/>
    </i>
    <i r="1">
      <x v="970"/>
    </i>
    <i>
      <x v="248"/>
    </i>
    <i r="1">
      <x v="67"/>
    </i>
    <i>
      <x v="130"/>
    </i>
    <i r="1">
      <x v="970"/>
    </i>
    <i>
      <x v="250"/>
    </i>
    <i r="1">
      <x v="3"/>
    </i>
    <i>
      <x v="131"/>
    </i>
    <i r="1">
      <x v="69"/>
    </i>
    <i>
      <x v="252"/>
    </i>
    <i r="1">
      <x v="329"/>
    </i>
    <i>
      <x v="132"/>
    </i>
    <i r="1">
      <x v="69"/>
    </i>
    <i>
      <x v="254"/>
    </i>
    <i r="1">
      <x v="336"/>
    </i>
    <i>
      <x v="133"/>
    </i>
    <i r="1">
      <x v="708"/>
    </i>
    <i>
      <x v="256"/>
    </i>
    <i r="1">
      <x v="820"/>
    </i>
    <i>
      <x v="134"/>
    </i>
    <i r="1">
      <x v="782"/>
    </i>
    <i>
      <x v="258"/>
    </i>
    <i r="1">
      <x v="1073"/>
    </i>
    <i>
      <x v="135"/>
    </i>
    <i r="1">
      <x v="744"/>
    </i>
    <i>
      <x v="260"/>
    </i>
    <i r="1">
      <x v="1217"/>
    </i>
    <i>
      <x v="136"/>
    </i>
    <i r="1">
      <x v="806"/>
    </i>
    <i>
      <x v="262"/>
    </i>
    <i r="1">
      <x v="520"/>
    </i>
    <i>
      <x v="137"/>
    </i>
    <i r="1">
      <x v="806"/>
    </i>
    <i>
      <x v="264"/>
    </i>
    <i r="1">
      <x v="338"/>
    </i>
    <i>
      <x v="277"/>
    </i>
    <i r="1">
      <x v="1144"/>
    </i>
    <i>
      <x v="266"/>
    </i>
    <i r="1">
      <x v="338"/>
    </i>
    <i>
      <x v="139"/>
    </i>
    <i r="1">
      <x v="1055"/>
    </i>
    <i>
      <x v="268"/>
    </i>
    <i r="1">
      <x v="332"/>
    </i>
    <i>
      <x v="140"/>
    </i>
    <i r="1">
      <x v="1036"/>
    </i>
    <i>
      <x v="270"/>
    </i>
    <i r="1">
      <x v="326"/>
    </i>
    <i>
      <x v="141"/>
    </i>
    <i r="1">
      <x v="143"/>
    </i>
    <i>
      <x v="272"/>
    </i>
    <i r="1">
      <x v="870"/>
    </i>
    <i>
      <x v="142"/>
    </i>
    <i r="1">
      <x v="1148"/>
    </i>
    <i>
      <x v="274"/>
    </i>
    <i r="1">
      <x v="879"/>
    </i>
    <i>
      <x v="143"/>
    </i>
    <i r="1">
      <x v="1179"/>
    </i>
    <i>
      <x v="276"/>
    </i>
    <i r="1">
      <x v="1163"/>
    </i>
    <i>
      <x v="144"/>
    </i>
    <i r="1">
      <x v="77"/>
    </i>
    <i>
      <x v="145"/>
    </i>
    <i r="1">
      <x v="145"/>
    </i>
    <i>
      <x v="138"/>
    </i>
    <i r="1">
      <x v="806"/>
    </i>
    <i t="grand">
      <x/>
    </i>
  </rowItems>
  <colItems count="1">
    <i/>
  </colItems>
  <dataFields count="1">
    <dataField name="Anzahl von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C639C0-1F6A-46EE-A540-2D860575E9E7}" name="PivotTable2" cacheId="11"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2">
  <location ref="P1:Q12" firstHeaderRow="1" firstDataRow="1" firstDataCol="1"/>
  <pivotFields count="15">
    <pivotField showAll="0"/>
    <pivotField showAll="0"/>
    <pivotField showAll="0"/>
    <pivotField showAll="0">
      <items count="619">
        <item x="512"/>
        <item x="605"/>
        <item x="519"/>
        <item x="192"/>
        <item x="125"/>
        <item x="106"/>
        <item x="235"/>
        <item x="288"/>
        <item x="528"/>
        <item x="27"/>
        <item x="136"/>
        <item x="372"/>
        <item x="362"/>
        <item x="272"/>
        <item x="463"/>
        <item x="77"/>
        <item x="571"/>
        <item x="306"/>
        <item x="108"/>
        <item x="562"/>
        <item x="391"/>
        <item x="127"/>
        <item x="190"/>
        <item x="15"/>
        <item x="55"/>
        <item x="464"/>
        <item x="61"/>
        <item x="250"/>
        <item x="78"/>
        <item x="370"/>
        <item x="466"/>
        <item x="302"/>
        <item x="217"/>
        <item x="134"/>
        <item x="493"/>
        <item x="535"/>
        <item x="415"/>
        <item x="226"/>
        <item x="447"/>
        <item x="168"/>
        <item x="96"/>
        <item x="156"/>
        <item x="548"/>
        <item x="242"/>
        <item x="88"/>
        <item x="143"/>
        <item x="439"/>
        <item x="568"/>
        <item x="294"/>
        <item x="241"/>
        <item x="500"/>
        <item x="406"/>
        <item x="475"/>
        <item x="588"/>
        <item x="468"/>
        <item x="450"/>
        <item x="566"/>
        <item x="101"/>
        <item x="255"/>
        <item x="267"/>
        <item x="338"/>
        <item x="428"/>
        <item x="284"/>
        <item x="273"/>
        <item x="207"/>
        <item x="301"/>
        <item x="599"/>
        <item x="248"/>
        <item x="572"/>
        <item x="586"/>
        <item x="34"/>
        <item x="526"/>
        <item x="400"/>
        <item x="389"/>
        <item x="358"/>
        <item x="398"/>
        <item x="71"/>
        <item x="122"/>
        <item x="196"/>
        <item x="430"/>
        <item x="227"/>
        <item x="591"/>
        <item x="48"/>
        <item x="320"/>
        <item x="449"/>
        <item x="180"/>
        <item x="172"/>
        <item x="289"/>
        <item x="261"/>
        <item x="41"/>
        <item x="413"/>
        <item x="522"/>
        <item x="503"/>
        <item x="98"/>
        <item x="457"/>
        <item x="425"/>
        <item x="138"/>
        <item x="211"/>
        <item x="564"/>
        <item x="317"/>
        <item x="471"/>
        <item x="408"/>
        <item x="0"/>
        <item x="197"/>
        <item x="596"/>
        <item x="56"/>
        <item x="380"/>
        <item x="124"/>
        <item x="119"/>
        <item x="44"/>
        <item x="383"/>
        <item x="496"/>
        <item x="436"/>
        <item x="561"/>
        <item x="606"/>
        <item x="608"/>
        <item x="607"/>
        <item x="612"/>
        <item x="477"/>
        <item x="162"/>
        <item x="224"/>
        <item x="126"/>
        <item x="573"/>
        <item x="431"/>
        <item x="516"/>
        <item x="367"/>
        <item x="378"/>
        <item x="163"/>
        <item x="203"/>
        <item x="537"/>
        <item x="347"/>
        <item x="266"/>
        <item x="424"/>
        <item x="249"/>
        <item x="293"/>
        <item x="298"/>
        <item x="327"/>
        <item x="17"/>
        <item x="346"/>
        <item x="609"/>
        <item x="348"/>
        <item x="86"/>
        <item x="617"/>
        <item x="476"/>
        <item x="401"/>
        <item x="459"/>
        <item x="432"/>
        <item x="357"/>
        <item x="587"/>
        <item x="213"/>
        <item x="154"/>
        <item x="159"/>
        <item x="292"/>
        <item x="10"/>
        <item x="421"/>
        <item x="30"/>
        <item x="409"/>
        <item x="137"/>
        <item x="167"/>
        <item x="185"/>
        <item x="469"/>
        <item x="33"/>
        <item x="149"/>
        <item x="490"/>
        <item x="32"/>
        <item x="539"/>
        <item x="422"/>
        <item x="80"/>
        <item x="40"/>
        <item x="171"/>
        <item x="392"/>
        <item x="69"/>
        <item x="404"/>
        <item x="299"/>
        <item x="89"/>
        <item x="260"/>
        <item x="433"/>
        <item x="513"/>
        <item x="492"/>
        <item x="491"/>
        <item x="234"/>
        <item x="340"/>
        <item x="274"/>
        <item x="256"/>
        <item x="72"/>
        <item x="148"/>
        <item x="557"/>
        <item x="219"/>
        <item x="341"/>
        <item x="448"/>
        <item x="349"/>
        <item x="278"/>
        <item x="95"/>
        <item x="483"/>
        <item x="170"/>
        <item x="515"/>
        <item x="189"/>
        <item x="46"/>
        <item x="152"/>
        <item x="538"/>
        <item x="280"/>
        <item x="550"/>
        <item x="199"/>
        <item x="79"/>
        <item x="194"/>
        <item x="379"/>
        <item x="129"/>
        <item x="204"/>
        <item x="333"/>
        <item x="461"/>
        <item x="7"/>
        <item x="160"/>
        <item x="29"/>
        <item x="259"/>
        <item x="182"/>
        <item x="597"/>
        <item x="325"/>
        <item x="201"/>
        <item x="552"/>
        <item x="509"/>
        <item x="184"/>
        <item x="269"/>
        <item x="311"/>
        <item x="68"/>
        <item x="576"/>
        <item x="582"/>
        <item x="385"/>
        <item x="494"/>
        <item x="393"/>
        <item x="374"/>
        <item x="484"/>
        <item x="334"/>
        <item x="337"/>
        <item x="342"/>
        <item x="49"/>
        <item x="240"/>
        <item x="387"/>
        <item x="179"/>
        <item x="151"/>
        <item x="300"/>
        <item x="305"/>
        <item x="615"/>
        <item x="472"/>
        <item x="99"/>
        <item x="239"/>
        <item x="527"/>
        <item x="161"/>
        <item x="296"/>
        <item x="518"/>
        <item x="252"/>
        <item x="120"/>
        <item x="104"/>
        <item x="435"/>
        <item x="601"/>
        <item x="345"/>
        <item x="386"/>
        <item x="246"/>
        <item x="268"/>
        <item x="553"/>
        <item x="165"/>
        <item x="558"/>
        <item x="544"/>
        <item x="20"/>
        <item x="53"/>
        <item x="611"/>
        <item x="121"/>
        <item x="141"/>
        <item x="16"/>
        <item x="220"/>
        <item x="442"/>
        <item x="81"/>
        <item x="38"/>
        <item x="403"/>
        <item x="91"/>
        <item x="501"/>
        <item x="215"/>
        <item x="245"/>
        <item x="282"/>
        <item x="353"/>
        <item x="344"/>
        <item x="243"/>
        <item x="434"/>
        <item x="295"/>
        <item x="332"/>
        <item x="559"/>
        <item x="177"/>
        <item x="473"/>
        <item x="281"/>
        <item x="602"/>
        <item x="474"/>
        <item x="25"/>
        <item x="363"/>
        <item x="26"/>
        <item x="308"/>
        <item x="554"/>
        <item x="37"/>
        <item x="153"/>
        <item x="583"/>
        <item x="541"/>
        <item x="73"/>
        <item x="181"/>
        <item x="286"/>
        <item x="445"/>
        <item x="427"/>
        <item x="263"/>
        <item x="603"/>
        <item x="532"/>
        <item x="517"/>
        <item x="275"/>
        <item x="508"/>
        <item x="140"/>
        <item x="510"/>
        <item x="542"/>
        <item x="590"/>
        <item x="107"/>
        <item x="51"/>
        <item x="551"/>
        <item x="616"/>
        <item x="66"/>
        <item x="309"/>
        <item x="231"/>
        <item x="155"/>
        <item x="375"/>
        <item x="443"/>
        <item x="237"/>
        <item x="394"/>
        <item x="390"/>
        <item x="318"/>
        <item x="316"/>
        <item x="549"/>
        <item x="382"/>
        <item x="144"/>
        <item x="454"/>
        <item x="420"/>
        <item x="604"/>
        <item x="592"/>
        <item x="574"/>
        <item x="150"/>
        <item x="354"/>
        <item x="102"/>
        <item x="399"/>
        <item x="486"/>
        <item x="418"/>
        <item x="313"/>
        <item x="495"/>
        <item x="67"/>
        <item x="365"/>
        <item x="209"/>
        <item x="183"/>
        <item x="76"/>
        <item x="555"/>
        <item x="251"/>
        <item x="307"/>
        <item x="238"/>
        <item x="531"/>
        <item x="499"/>
        <item x="324"/>
        <item x="31"/>
        <item x="59"/>
        <item x="525"/>
        <item x="221"/>
        <item x="314"/>
        <item x="109"/>
        <item x="584"/>
        <item x="214"/>
        <item x="105"/>
        <item x="533"/>
        <item x="589"/>
        <item x="579"/>
        <item x="416"/>
        <item x="158"/>
        <item x="146"/>
        <item x="520"/>
        <item x="502"/>
        <item x="330"/>
        <item x="14"/>
        <item x="11"/>
        <item x="92"/>
        <item x="560"/>
        <item x="216"/>
        <item x="423"/>
        <item x="585"/>
        <item x="70"/>
        <item x="438"/>
        <item x="614"/>
        <item x="130"/>
        <item x="336"/>
        <item x="257"/>
        <item x="410"/>
        <item x="529"/>
        <item x="283"/>
        <item x="208"/>
        <item x="506"/>
        <item x="440"/>
        <item x="85"/>
        <item x="258"/>
        <item x="485"/>
        <item x="147"/>
        <item x="411"/>
        <item x="142"/>
        <item x="247"/>
        <item x="487"/>
        <item x="451"/>
        <item x="329"/>
        <item x="112"/>
        <item x="50"/>
        <item x="563"/>
        <item x="319"/>
        <item x="24"/>
        <item x="5"/>
        <item x="536"/>
        <item x="303"/>
        <item x="364"/>
        <item x="35"/>
        <item x="84"/>
        <item x="2"/>
        <item x="339"/>
        <item x="297"/>
        <item x="356"/>
        <item x="456"/>
        <item x="133"/>
        <item x="595"/>
        <item x="481"/>
        <item x="593"/>
        <item x="132"/>
        <item x="384"/>
        <item x="381"/>
        <item x="87"/>
        <item x="600"/>
        <item x="419"/>
        <item x="191"/>
        <item x="270"/>
        <item x="534"/>
        <item x="222"/>
        <item x="279"/>
        <item x="200"/>
        <item x="523"/>
        <item x="290"/>
        <item x="118"/>
        <item x="359"/>
        <item x="198"/>
        <item x="366"/>
        <item x="310"/>
        <item x="371"/>
        <item x="110"/>
        <item x="565"/>
        <item x="524"/>
        <item x="186"/>
        <item x="43"/>
        <item x="131"/>
        <item x="47"/>
        <item x="1"/>
        <item x="530"/>
        <item x="277"/>
        <item x="264"/>
        <item x="228"/>
        <item x="446"/>
        <item x="521"/>
        <item x="328"/>
        <item x="205"/>
        <item x="93"/>
        <item x="28"/>
        <item x="19"/>
        <item x="444"/>
        <item x="578"/>
        <item x="54"/>
        <item x="36"/>
        <item x="580"/>
        <item x="169"/>
        <item x="480"/>
        <item x="343"/>
        <item x="45"/>
        <item x="58"/>
        <item x="116"/>
        <item x="114"/>
        <item x="369"/>
        <item x="139"/>
        <item x="395"/>
        <item x="355"/>
        <item x="397"/>
        <item x="352"/>
        <item x="396"/>
        <item x="195"/>
        <item x="402"/>
        <item x="202"/>
        <item x="276"/>
        <item x="376"/>
        <item x="287"/>
        <item x="458"/>
        <item x="462"/>
        <item x="57"/>
        <item x="489"/>
        <item x="350"/>
        <item x="540"/>
        <item x="253"/>
        <item x="497"/>
        <item x="407"/>
        <item x="504"/>
        <item x="42"/>
        <item x="569"/>
        <item x="97"/>
        <item x="9"/>
        <item x="254"/>
        <item x="514"/>
        <item x="368"/>
        <item x="244"/>
        <item x="212"/>
        <item x="62"/>
        <item x="467"/>
        <item x="94"/>
        <item x="613"/>
        <item x="315"/>
        <item x="361"/>
        <item x="479"/>
        <item x="6"/>
        <item x="225"/>
        <item x="173"/>
        <item x="166"/>
        <item x="229"/>
        <item x="556"/>
        <item x="577"/>
        <item x="175"/>
        <item x="323"/>
        <item x="405"/>
        <item x="545"/>
        <item x="100"/>
        <item x="52"/>
        <item x="75"/>
        <item x="470"/>
        <item x="18"/>
        <item x="507"/>
        <item x="128"/>
        <item x="321"/>
        <item x="414"/>
        <item x="360"/>
        <item x="262"/>
        <item x="39"/>
        <item x="187"/>
        <item x="453"/>
        <item x="23"/>
        <item x="123"/>
        <item x="498"/>
        <item x="115"/>
        <item x="174"/>
        <item x="188"/>
        <item x="570"/>
        <item x="210"/>
        <item x="4"/>
        <item x="460"/>
        <item x="65"/>
        <item x="546"/>
        <item x="441"/>
        <item x="3"/>
        <item x="60"/>
        <item x="322"/>
        <item x="232"/>
        <item x="117"/>
        <item x="575"/>
        <item x="594"/>
        <item x="426"/>
        <item x="412"/>
        <item x="312"/>
        <item x="581"/>
        <item x="543"/>
        <item x="223"/>
        <item x="377"/>
        <item x="417"/>
        <item x="218"/>
        <item x="505"/>
        <item x="265"/>
        <item x="437"/>
        <item x="193"/>
        <item x="157"/>
        <item x="567"/>
        <item x="111"/>
        <item x="598"/>
        <item x="83"/>
        <item x="547"/>
        <item x="8"/>
        <item x="90"/>
        <item x="64"/>
        <item x="206"/>
        <item x="13"/>
        <item x="452"/>
        <item x="465"/>
        <item x="326"/>
        <item x="511"/>
        <item x="455"/>
        <item x="335"/>
        <item x="304"/>
        <item x="285"/>
        <item x="351"/>
        <item x="21"/>
        <item x="610"/>
        <item x="145"/>
        <item x="388"/>
        <item x="373"/>
        <item x="236"/>
        <item x="113"/>
        <item x="482"/>
        <item x="176"/>
        <item x="233"/>
        <item x="331"/>
        <item x="135"/>
        <item x="103"/>
        <item x="74"/>
        <item x="178"/>
        <item x="82"/>
        <item x="478"/>
        <item x="230"/>
        <item x="22"/>
        <item x="291"/>
        <item x="164"/>
        <item x="429"/>
        <item x="63"/>
        <item x="488"/>
        <item x="271"/>
        <item x="12"/>
        <item t="default"/>
      </items>
    </pivotField>
    <pivotField axis="axisRow" dataField="1" showAll="0">
      <items count="5">
        <item x="0"/>
        <item x="2"/>
        <item x="1"/>
        <item x="3"/>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defaultSubtota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s>
  <rowFields count="2">
    <field x="4"/>
    <field x="13"/>
  </rowFields>
  <rowItems count="11">
    <i>
      <x/>
    </i>
    <i r="1">
      <x/>
    </i>
    <i r="1">
      <x v="1"/>
    </i>
    <i>
      <x v="1"/>
    </i>
    <i r="1">
      <x/>
    </i>
    <i>
      <x v="2"/>
    </i>
    <i r="1">
      <x/>
    </i>
    <i r="1">
      <x v="1"/>
    </i>
    <i>
      <x v="3"/>
    </i>
    <i r="1">
      <x v="2"/>
    </i>
    <i t="grand">
      <x/>
    </i>
  </rowItems>
  <colItems count="1">
    <i/>
  </colItems>
  <dataFields count="1">
    <dataField name="Anzahl von type"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01B038-DC81-4F6E-9BD7-C6053FEF8040}" name="PivotTable10" cacheId="11"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7">
  <location ref="A3:B28" firstHeaderRow="1" firstDataRow="1" firstDataCol="1" rowPageCount="1" colPageCount="1"/>
  <pivotFields count="15">
    <pivotField showAll="0"/>
    <pivotField showAll="0"/>
    <pivotField showAll="0"/>
    <pivotField dataField="1" showAll="0" sortType="descending">
      <items count="619">
        <item x="512"/>
        <item x="605"/>
        <item x="519"/>
        <item x="192"/>
        <item x="125"/>
        <item x="106"/>
        <item x="235"/>
        <item x="288"/>
        <item x="528"/>
        <item x="27"/>
        <item x="136"/>
        <item x="372"/>
        <item x="362"/>
        <item x="272"/>
        <item x="463"/>
        <item x="77"/>
        <item x="571"/>
        <item x="306"/>
        <item x="108"/>
        <item x="562"/>
        <item x="391"/>
        <item x="127"/>
        <item x="190"/>
        <item x="15"/>
        <item x="55"/>
        <item x="464"/>
        <item x="61"/>
        <item x="250"/>
        <item x="78"/>
        <item x="370"/>
        <item x="466"/>
        <item x="302"/>
        <item x="217"/>
        <item x="134"/>
        <item x="493"/>
        <item x="535"/>
        <item x="415"/>
        <item x="226"/>
        <item x="447"/>
        <item x="168"/>
        <item x="96"/>
        <item x="156"/>
        <item x="548"/>
        <item x="242"/>
        <item x="88"/>
        <item x="143"/>
        <item x="439"/>
        <item x="568"/>
        <item x="294"/>
        <item x="241"/>
        <item x="500"/>
        <item x="406"/>
        <item x="475"/>
        <item x="588"/>
        <item x="468"/>
        <item x="450"/>
        <item x="566"/>
        <item x="101"/>
        <item x="255"/>
        <item x="267"/>
        <item x="338"/>
        <item x="428"/>
        <item x="284"/>
        <item x="273"/>
        <item x="207"/>
        <item x="301"/>
        <item x="599"/>
        <item x="248"/>
        <item x="572"/>
        <item x="586"/>
        <item x="34"/>
        <item x="526"/>
        <item x="400"/>
        <item x="389"/>
        <item x="358"/>
        <item x="398"/>
        <item x="71"/>
        <item x="122"/>
        <item x="196"/>
        <item x="430"/>
        <item x="227"/>
        <item x="591"/>
        <item x="48"/>
        <item x="320"/>
        <item x="449"/>
        <item x="180"/>
        <item x="172"/>
        <item x="289"/>
        <item x="261"/>
        <item x="41"/>
        <item x="413"/>
        <item x="522"/>
        <item x="503"/>
        <item x="98"/>
        <item x="457"/>
        <item x="425"/>
        <item x="138"/>
        <item x="211"/>
        <item x="564"/>
        <item x="317"/>
        <item x="471"/>
        <item x="408"/>
        <item x="0"/>
        <item x="197"/>
        <item x="596"/>
        <item x="56"/>
        <item x="380"/>
        <item x="124"/>
        <item x="119"/>
        <item x="44"/>
        <item x="383"/>
        <item x="496"/>
        <item x="436"/>
        <item x="561"/>
        <item x="606"/>
        <item x="608"/>
        <item x="607"/>
        <item x="612"/>
        <item x="477"/>
        <item x="162"/>
        <item x="224"/>
        <item x="126"/>
        <item x="573"/>
        <item x="431"/>
        <item x="516"/>
        <item x="367"/>
        <item x="378"/>
        <item x="163"/>
        <item x="203"/>
        <item x="537"/>
        <item x="347"/>
        <item x="266"/>
        <item x="424"/>
        <item x="249"/>
        <item x="293"/>
        <item x="298"/>
        <item x="327"/>
        <item x="17"/>
        <item x="346"/>
        <item x="609"/>
        <item x="348"/>
        <item x="86"/>
        <item x="617"/>
        <item x="476"/>
        <item x="401"/>
        <item x="459"/>
        <item x="432"/>
        <item x="357"/>
        <item x="587"/>
        <item x="213"/>
        <item x="154"/>
        <item x="159"/>
        <item x="292"/>
        <item x="10"/>
        <item x="421"/>
        <item x="30"/>
        <item x="409"/>
        <item x="137"/>
        <item x="167"/>
        <item x="185"/>
        <item x="469"/>
        <item x="33"/>
        <item x="149"/>
        <item x="490"/>
        <item x="32"/>
        <item x="539"/>
        <item x="422"/>
        <item x="80"/>
        <item x="40"/>
        <item x="171"/>
        <item x="392"/>
        <item x="69"/>
        <item x="404"/>
        <item x="299"/>
        <item x="89"/>
        <item x="260"/>
        <item x="433"/>
        <item x="513"/>
        <item x="492"/>
        <item x="491"/>
        <item x="234"/>
        <item x="340"/>
        <item x="274"/>
        <item x="256"/>
        <item x="72"/>
        <item x="148"/>
        <item x="557"/>
        <item x="219"/>
        <item x="341"/>
        <item x="448"/>
        <item x="349"/>
        <item x="278"/>
        <item x="95"/>
        <item x="483"/>
        <item x="170"/>
        <item x="515"/>
        <item x="189"/>
        <item x="46"/>
        <item x="152"/>
        <item x="538"/>
        <item x="280"/>
        <item x="550"/>
        <item x="199"/>
        <item x="79"/>
        <item x="194"/>
        <item x="379"/>
        <item x="129"/>
        <item x="204"/>
        <item x="333"/>
        <item x="461"/>
        <item x="7"/>
        <item x="160"/>
        <item x="29"/>
        <item x="259"/>
        <item x="182"/>
        <item x="597"/>
        <item x="325"/>
        <item x="201"/>
        <item x="552"/>
        <item x="509"/>
        <item x="184"/>
        <item x="269"/>
        <item x="311"/>
        <item x="68"/>
        <item x="576"/>
        <item x="582"/>
        <item x="385"/>
        <item x="494"/>
        <item x="393"/>
        <item x="374"/>
        <item x="484"/>
        <item x="334"/>
        <item x="337"/>
        <item x="342"/>
        <item x="49"/>
        <item x="240"/>
        <item x="387"/>
        <item x="179"/>
        <item x="151"/>
        <item x="300"/>
        <item x="305"/>
        <item x="615"/>
        <item x="472"/>
        <item x="99"/>
        <item x="239"/>
        <item x="527"/>
        <item x="161"/>
        <item x="296"/>
        <item x="518"/>
        <item x="252"/>
        <item x="120"/>
        <item x="104"/>
        <item x="435"/>
        <item x="601"/>
        <item x="345"/>
        <item x="386"/>
        <item x="246"/>
        <item x="268"/>
        <item x="553"/>
        <item x="165"/>
        <item x="558"/>
        <item x="544"/>
        <item x="20"/>
        <item x="53"/>
        <item x="611"/>
        <item x="121"/>
        <item x="141"/>
        <item x="16"/>
        <item x="220"/>
        <item x="442"/>
        <item x="81"/>
        <item x="38"/>
        <item x="403"/>
        <item x="91"/>
        <item x="501"/>
        <item x="215"/>
        <item x="245"/>
        <item x="282"/>
        <item x="353"/>
        <item x="344"/>
        <item x="243"/>
        <item x="434"/>
        <item x="295"/>
        <item x="332"/>
        <item x="559"/>
        <item x="177"/>
        <item x="473"/>
        <item x="281"/>
        <item x="602"/>
        <item x="474"/>
        <item x="25"/>
        <item x="363"/>
        <item x="26"/>
        <item x="308"/>
        <item x="554"/>
        <item x="37"/>
        <item x="153"/>
        <item x="583"/>
        <item x="541"/>
        <item x="73"/>
        <item x="181"/>
        <item x="286"/>
        <item x="445"/>
        <item x="427"/>
        <item x="263"/>
        <item x="603"/>
        <item x="532"/>
        <item x="517"/>
        <item x="275"/>
        <item x="508"/>
        <item x="140"/>
        <item x="510"/>
        <item x="542"/>
        <item x="590"/>
        <item x="107"/>
        <item x="51"/>
        <item x="551"/>
        <item x="616"/>
        <item x="66"/>
        <item x="309"/>
        <item x="231"/>
        <item x="155"/>
        <item x="375"/>
        <item x="443"/>
        <item x="237"/>
        <item x="394"/>
        <item x="390"/>
        <item x="318"/>
        <item x="316"/>
        <item x="549"/>
        <item x="382"/>
        <item x="144"/>
        <item x="454"/>
        <item x="420"/>
        <item x="604"/>
        <item x="592"/>
        <item x="574"/>
        <item x="150"/>
        <item x="354"/>
        <item x="102"/>
        <item x="399"/>
        <item x="486"/>
        <item x="418"/>
        <item x="313"/>
        <item x="495"/>
        <item x="67"/>
        <item x="365"/>
        <item x="209"/>
        <item x="183"/>
        <item x="76"/>
        <item x="555"/>
        <item x="251"/>
        <item x="307"/>
        <item x="238"/>
        <item x="531"/>
        <item x="499"/>
        <item x="324"/>
        <item x="31"/>
        <item x="59"/>
        <item x="525"/>
        <item x="221"/>
        <item x="314"/>
        <item x="109"/>
        <item x="584"/>
        <item x="214"/>
        <item x="105"/>
        <item x="533"/>
        <item x="589"/>
        <item x="579"/>
        <item x="416"/>
        <item x="158"/>
        <item x="146"/>
        <item x="520"/>
        <item x="502"/>
        <item x="330"/>
        <item x="14"/>
        <item x="11"/>
        <item x="92"/>
        <item x="560"/>
        <item x="216"/>
        <item x="423"/>
        <item x="585"/>
        <item x="70"/>
        <item x="438"/>
        <item x="614"/>
        <item x="130"/>
        <item x="336"/>
        <item x="257"/>
        <item x="410"/>
        <item x="529"/>
        <item x="283"/>
        <item x="208"/>
        <item x="506"/>
        <item x="440"/>
        <item x="85"/>
        <item x="258"/>
        <item x="485"/>
        <item x="147"/>
        <item x="411"/>
        <item x="142"/>
        <item x="247"/>
        <item x="487"/>
        <item x="451"/>
        <item x="329"/>
        <item x="112"/>
        <item x="50"/>
        <item x="563"/>
        <item x="319"/>
        <item x="24"/>
        <item x="5"/>
        <item x="536"/>
        <item x="303"/>
        <item x="364"/>
        <item x="35"/>
        <item x="84"/>
        <item x="2"/>
        <item x="339"/>
        <item x="297"/>
        <item x="356"/>
        <item x="456"/>
        <item x="133"/>
        <item x="595"/>
        <item x="481"/>
        <item x="593"/>
        <item x="132"/>
        <item x="384"/>
        <item x="381"/>
        <item x="87"/>
        <item x="600"/>
        <item x="419"/>
        <item x="191"/>
        <item x="270"/>
        <item x="534"/>
        <item x="222"/>
        <item x="279"/>
        <item x="200"/>
        <item x="523"/>
        <item x="290"/>
        <item x="118"/>
        <item x="359"/>
        <item x="198"/>
        <item x="366"/>
        <item x="310"/>
        <item x="371"/>
        <item x="110"/>
        <item x="565"/>
        <item x="524"/>
        <item x="186"/>
        <item x="43"/>
        <item x="131"/>
        <item x="47"/>
        <item x="1"/>
        <item x="530"/>
        <item x="277"/>
        <item x="264"/>
        <item x="228"/>
        <item x="446"/>
        <item x="521"/>
        <item x="328"/>
        <item x="205"/>
        <item x="93"/>
        <item x="28"/>
        <item x="19"/>
        <item x="444"/>
        <item x="578"/>
        <item x="54"/>
        <item x="36"/>
        <item x="580"/>
        <item x="169"/>
        <item x="480"/>
        <item x="343"/>
        <item x="45"/>
        <item x="58"/>
        <item x="116"/>
        <item x="114"/>
        <item x="369"/>
        <item x="139"/>
        <item x="395"/>
        <item x="355"/>
        <item x="397"/>
        <item x="352"/>
        <item x="396"/>
        <item x="195"/>
        <item x="402"/>
        <item x="202"/>
        <item x="276"/>
        <item x="376"/>
        <item x="287"/>
        <item x="458"/>
        <item x="462"/>
        <item x="57"/>
        <item x="489"/>
        <item x="350"/>
        <item x="540"/>
        <item x="253"/>
        <item x="497"/>
        <item x="407"/>
        <item x="504"/>
        <item x="42"/>
        <item x="569"/>
        <item x="97"/>
        <item x="9"/>
        <item x="254"/>
        <item x="514"/>
        <item x="368"/>
        <item x="244"/>
        <item x="212"/>
        <item x="62"/>
        <item x="467"/>
        <item x="94"/>
        <item x="613"/>
        <item x="315"/>
        <item x="361"/>
        <item x="479"/>
        <item x="6"/>
        <item x="225"/>
        <item x="173"/>
        <item x="166"/>
        <item x="229"/>
        <item x="556"/>
        <item x="577"/>
        <item x="175"/>
        <item x="323"/>
        <item x="405"/>
        <item x="545"/>
        <item x="100"/>
        <item x="52"/>
        <item x="75"/>
        <item x="470"/>
        <item x="18"/>
        <item x="507"/>
        <item x="128"/>
        <item x="321"/>
        <item x="414"/>
        <item x="360"/>
        <item x="262"/>
        <item x="39"/>
        <item x="187"/>
        <item x="453"/>
        <item x="23"/>
        <item x="123"/>
        <item x="498"/>
        <item x="115"/>
        <item x="174"/>
        <item x="188"/>
        <item x="570"/>
        <item x="210"/>
        <item x="4"/>
        <item x="460"/>
        <item x="65"/>
        <item x="546"/>
        <item x="441"/>
        <item x="3"/>
        <item x="60"/>
        <item x="322"/>
        <item x="232"/>
        <item x="117"/>
        <item x="575"/>
        <item x="594"/>
        <item x="426"/>
        <item x="412"/>
        <item x="312"/>
        <item x="581"/>
        <item x="543"/>
        <item x="223"/>
        <item x="377"/>
        <item x="417"/>
        <item x="218"/>
        <item x="505"/>
        <item x="265"/>
        <item x="437"/>
        <item x="193"/>
        <item x="157"/>
        <item x="567"/>
        <item x="111"/>
        <item x="598"/>
        <item x="83"/>
        <item x="547"/>
        <item x="8"/>
        <item x="90"/>
        <item x="64"/>
        <item x="206"/>
        <item x="13"/>
        <item x="452"/>
        <item x="465"/>
        <item x="326"/>
        <item x="511"/>
        <item x="455"/>
        <item x="335"/>
        <item x="304"/>
        <item x="285"/>
        <item x="351"/>
        <item x="21"/>
        <item x="610"/>
        <item x="145"/>
        <item x="388"/>
        <item x="373"/>
        <item x="236"/>
        <item x="113"/>
        <item x="482"/>
        <item x="176"/>
        <item x="233"/>
        <item x="331"/>
        <item x="135"/>
        <item x="103"/>
        <item x="74"/>
        <item x="178"/>
        <item x="82"/>
        <item x="478"/>
        <item x="230"/>
        <item x="22"/>
        <item x="291"/>
        <item x="164"/>
        <item x="429"/>
        <item x="63"/>
        <item x="488"/>
        <item x="271"/>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showAll="0">
      <items count="19">
        <item x="14"/>
        <item x="5"/>
        <item x="3"/>
        <item x="0"/>
        <item x="8"/>
        <item x="17"/>
        <item x="1"/>
        <item x="10"/>
        <item x="11"/>
        <item x="4"/>
        <item x="6"/>
        <item x="7"/>
        <item x="12"/>
        <item x="13"/>
        <item x="9"/>
        <item x="2"/>
        <item x="16"/>
        <item x="15"/>
        <item t="default"/>
      </items>
    </pivotField>
    <pivotField showAll="0"/>
    <pivotField showAll="0"/>
    <pivotField showAll="0"/>
    <pivotField showAll="0"/>
    <pivotField showAll="0"/>
    <pivotField axis="axisRow" showAll="0" sortType="descending">
      <items count="148">
        <item x="53"/>
        <item x="69"/>
        <item x="86"/>
        <item x="106"/>
        <item x="21"/>
        <item x="132"/>
        <item x="22"/>
        <item x="37"/>
        <item x="113"/>
        <item x="127"/>
        <item x="55"/>
        <item x="26"/>
        <item x="40"/>
        <item x="71"/>
        <item x="107"/>
        <item x="65"/>
        <item x="81"/>
        <item x="67"/>
        <item x="66"/>
        <item x="120"/>
        <item x="96"/>
        <item x="16"/>
        <item x="101"/>
        <item x="70"/>
        <item x="92"/>
        <item x="39"/>
        <item x="48"/>
        <item x="133"/>
        <item x="77"/>
        <item x="109"/>
        <item x="0"/>
        <item x="46"/>
        <item x="17"/>
        <item x="87"/>
        <item x="32"/>
        <item x="31"/>
        <item x="14"/>
        <item x="115"/>
        <item x="51"/>
        <item x="33"/>
        <item x="125"/>
        <item x="95"/>
        <item x="58"/>
        <item x="25"/>
        <item x="105"/>
        <item x="97"/>
        <item x="38"/>
        <item x="10"/>
        <item x="112"/>
        <item x="117"/>
        <item x="82"/>
        <item x="29"/>
        <item x="43"/>
        <item x="129"/>
        <item x="3"/>
        <item x="44"/>
        <item x="47"/>
        <item x="130"/>
        <item x="75"/>
        <item x="110"/>
        <item x="73"/>
        <item x="7"/>
        <item x="50"/>
        <item x="27"/>
        <item x="116"/>
        <item x="84"/>
        <item x="83"/>
        <item x="56"/>
        <item x="98"/>
        <item x="72"/>
        <item x="111"/>
        <item x="64"/>
        <item x="144"/>
        <item x="122"/>
        <item x="19"/>
        <item x="99"/>
        <item x="89"/>
        <item x="76"/>
        <item x="128"/>
        <item x="41"/>
        <item x="103"/>
        <item x="145"/>
        <item x="141"/>
        <item x="135"/>
        <item x="42"/>
        <item x="85"/>
        <item x="90"/>
        <item x="114"/>
        <item x="131"/>
        <item x="59"/>
        <item x="54"/>
        <item x="9"/>
        <item x="119"/>
        <item x="138"/>
        <item x="49"/>
        <item x="123"/>
        <item x="140"/>
        <item x="137"/>
        <item x="94"/>
        <item x="78"/>
        <item x="139"/>
        <item x="34"/>
        <item x="61"/>
        <item x="91"/>
        <item x="121"/>
        <item x="24"/>
        <item x="62"/>
        <item x="57"/>
        <item x="2"/>
        <item x="11"/>
        <item x="36"/>
        <item x="142"/>
        <item x="88"/>
        <item x="45"/>
        <item x="124"/>
        <item x="134"/>
        <item x="118"/>
        <item x="35"/>
        <item x="8"/>
        <item x="100"/>
        <item x="15"/>
        <item x="60"/>
        <item x="13"/>
        <item x="4"/>
        <item x="28"/>
        <item x="136"/>
        <item x="126"/>
        <item x="30"/>
        <item x="108"/>
        <item x="6"/>
        <item x="93"/>
        <item x="63"/>
        <item x="12"/>
        <item x="102"/>
        <item x="18"/>
        <item x="1"/>
        <item x="143"/>
        <item x="23"/>
        <item x="104"/>
        <item x="80"/>
        <item x="74"/>
        <item x="68"/>
        <item x="52"/>
        <item x="79"/>
        <item x="20"/>
        <item h="1" x="5"/>
        <item n="Andere" sd="0" x="146"/>
        <item t="default"/>
      </items>
      <autoSortScope>
        <pivotArea dataOnly="0" outline="0" fieldPosition="0">
          <references count="1">
            <reference field="4294967294" count="1" selected="0">
              <x v="0"/>
            </reference>
          </references>
        </pivotArea>
      </autoSortScope>
    </pivotField>
  </pivotFields>
  <rowFields count="1">
    <field x="14"/>
  </rowFields>
  <rowItems count="25">
    <i>
      <x v="146"/>
    </i>
    <i>
      <x v="123"/>
    </i>
    <i>
      <x v="46"/>
    </i>
    <i>
      <x v="66"/>
    </i>
    <i>
      <x v="4"/>
    </i>
    <i>
      <x v="120"/>
    </i>
    <i>
      <x v="52"/>
    </i>
    <i>
      <x v="129"/>
    </i>
    <i>
      <x v="21"/>
    </i>
    <i>
      <x v="108"/>
    </i>
    <i>
      <x v="6"/>
    </i>
    <i>
      <x v="135"/>
    </i>
    <i>
      <x v="102"/>
    </i>
    <i>
      <x v="1"/>
    </i>
    <i>
      <x v="61"/>
    </i>
    <i>
      <x v="124"/>
    </i>
    <i>
      <x v="118"/>
    </i>
    <i>
      <x v="134"/>
    </i>
    <i>
      <x v="74"/>
    </i>
    <i>
      <x v="55"/>
    </i>
    <i>
      <x v="144"/>
    </i>
    <i>
      <x v="137"/>
    </i>
    <i>
      <x v="47"/>
    </i>
    <i>
      <x v="36"/>
    </i>
    <i t="grand">
      <x/>
    </i>
  </rowItems>
  <colItems count="1">
    <i/>
  </colItems>
  <pageFields count="1">
    <pageField fld="8" item="6" hier="-1"/>
  </pageFields>
  <dataFields count="1">
    <dataField name="Anzahl von publisher" fld="3"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497">
      <pivotArea type="data" outline="0" fieldPosition="0">
        <references count="2">
          <reference field="4294967294" count="1" selected="0">
            <x v="0"/>
          </reference>
          <reference field="14" count="1" selected="0">
            <x v="146"/>
          </reference>
        </references>
      </pivotArea>
    </chartFormat>
    <chartFormat chart="0" format="498">
      <pivotArea type="data" outline="0" fieldPosition="0">
        <references count="2">
          <reference field="4294967294" count="1" selected="0">
            <x v="0"/>
          </reference>
          <reference field="14" count="1" selected="0">
            <x v="123"/>
          </reference>
        </references>
      </pivotArea>
    </chartFormat>
    <chartFormat chart="0" format="499">
      <pivotArea type="data" outline="0" fieldPosition="0">
        <references count="2">
          <reference field="4294967294" count="1" selected="0">
            <x v="0"/>
          </reference>
          <reference field="14" count="1" selected="0">
            <x v="46"/>
          </reference>
        </references>
      </pivotArea>
    </chartFormat>
    <chartFormat chart="0" format="500">
      <pivotArea type="data" outline="0" fieldPosition="0">
        <references count="2">
          <reference field="4294967294" count="1" selected="0">
            <x v="0"/>
          </reference>
          <reference field="14" count="1" selected="0">
            <x v="66"/>
          </reference>
        </references>
      </pivotArea>
    </chartFormat>
    <chartFormat chart="0" format="501">
      <pivotArea type="data" outline="0" fieldPosition="0">
        <references count="2">
          <reference field="4294967294" count="1" selected="0">
            <x v="0"/>
          </reference>
          <reference field="14" count="1" selected="0">
            <x v="4"/>
          </reference>
        </references>
      </pivotArea>
    </chartFormat>
    <chartFormat chart="0" format="502">
      <pivotArea type="data" outline="0" fieldPosition="0">
        <references count="2">
          <reference field="4294967294" count="1" selected="0">
            <x v="0"/>
          </reference>
          <reference field="14" count="1" selected="0">
            <x v="120"/>
          </reference>
        </references>
      </pivotArea>
    </chartFormat>
    <chartFormat chart="0" format="503">
      <pivotArea type="data" outline="0" fieldPosition="0">
        <references count="2">
          <reference field="4294967294" count="1" selected="0">
            <x v="0"/>
          </reference>
          <reference field="14" count="1" selected="0">
            <x v="52"/>
          </reference>
        </references>
      </pivotArea>
    </chartFormat>
    <chartFormat chart="0" format="504">
      <pivotArea type="data" outline="0" fieldPosition="0">
        <references count="2">
          <reference field="4294967294" count="1" selected="0">
            <x v="0"/>
          </reference>
          <reference field="14" count="1" selected="0">
            <x v="129"/>
          </reference>
        </references>
      </pivotArea>
    </chartFormat>
    <chartFormat chart="0" format="505">
      <pivotArea type="data" outline="0" fieldPosition="0">
        <references count="2">
          <reference field="4294967294" count="1" selected="0">
            <x v="0"/>
          </reference>
          <reference field="14" count="1" selected="0">
            <x v="6"/>
          </reference>
        </references>
      </pivotArea>
    </chartFormat>
    <chartFormat chart="0" format="506">
      <pivotArea type="data" outline="0" fieldPosition="0">
        <references count="2">
          <reference field="4294967294" count="1" selected="0">
            <x v="0"/>
          </reference>
          <reference field="14" count="1" selected="0">
            <x v="108"/>
          </reference>
        </references>
      </pivotArea>
    </chartFormat>
    <chartFormat chart="0" format="507">
      <pivotArea type="data" outline="0" fieldPosition="0">
        <references count="2">
          <reference field="4294967294" count="1" selected="0">
            <x v="0"/>
          </reference>
          <reference field="14" count="1" selected="0">
            <x v="21"/>
          </reference>
        </references>
      </pivotArea>
    </chartFormat>
    <chartFormat chart="0" format="508">
      <pivotArea type="data" outline="0" fieldPosition="0">
        <references count="2">
          <reference field="4294967294" count="1" selected="0">
            <x v="0"/>
          </reference>
          <reference field="14" count="1" selected="0">
            <x v="135"/>
          </reference>
        </references>
      </pivotArea>
    </chartFormat>
    <chartFormat chart="0" format="509">
      <pivotArea type="data" outline="0" fieldPosition="0">
        <references count="2">
          <reference field="4294967294" count="1" selected="0">
            <x v="0"/>
          </reference>
          <reference field="14" count="1" selected="0">
            <x v="1"/>
          </reference>
        </references>
      </pivotArea>
    </chartFormat>
    <chartFormat chart="0" format="510">
      <pivotArea type="data" outline="0" fieldPosition="0">
        <references count="2">
          <reference field="4294967294" count="1" selected="0">
            <x v="0"/>
          </reference>
          <reference field="14" count="1" selected="0">
            <x v="102"/>
          </reference>
        </references>
      </pivotArea>
    </chartFormat>
    <chartFormat chart="0" format="511">
      <pivotArea type="data" outline="0" fieldPosition="0">
        <references count="2">
          <reference field="4294967294" count="1" selected="0">
            <x v="0"/>
          </reference>
          <reference field="14" count="1" selected="0">
            <x v="61"/>
          </reference>
        </references>
      </pivotArea>
    </chartFormat>
    <chartFormat chart="0" format="512">
      <pivotArea type="data" outline="0" fieldPosition="0">
        <references count="2">
          <reference field="4294967294" count="1" selected="0">
            <x v="0"/>
          </reference>
          <reference field="14" count="1" selected="0">
            <x v="124"/>
          </reference>
        </references>
      </pivotArea>
    </chartFormat>
    <chartFormat chart="0" format="513">
      <pivotArea type="data" outline="0" fieldPosition="0">
        <references count="2">
          <reference field="4294967294" count="1" selected="0">
            <x v="0"/>
          </reference>
          <reference field="14" count="1" selected="0">
            <x v="118"/>
          </reference>
        </references>
      </pivotArea>
    </chartFormat>
    <chartFormat chart="0" format="514">
      <pivotArea type="data" outline="0" fieldPosition="0">
        <references count="2">
          <reference field="4294967294" count="1" selected="0">
            <x v="0"/>
          </reference>
          <reference field="14" count="1" selected="0">
            <x v="134"/>
          </reference>
        </references>
      </pivotArea>
    </chartFormat>
    <chartFormat chart="0" format="515">
      <pivotArea type="data" outline="0" fieldPosition="0">
        <references count="2">
          <reference field="4294967294" count="1" selected="0">
            <x v="0"/>
          </reference>
          <reference field="14" count="1" selected="0">
            <x v="74"/>
          </reference>
        </references>
      </pivotArea>
    </chartFormat>
    <chartFormat chart="0" format="516">
      <pivotArea type="data" outline="0" fieldPosition="0">
        <references count="2">
          <reference field="4294967294" count="1" selected="0">
            <x v="0"/>
          </reference>
          <reference field="14" count="1" selected="0">
            <x v="144"/>
          </reference>
        </references>
      </pivotArea>
    </chartFormat>
    <chartFormat chart="0" format="517">
      <pivotArea type="data" outline="0" fieldPosition="0">
        <references count="2">
          <reference field="4294967294" count="1" selected="0">
            <x v="0"/>
          </reference>
          <reference field="14" count="1" selected="0">
            <x v="137"/>
          </reference>
        </references>
      </pivotArea>
    </chartFormat>
    <chartFormat chart="0" format="518">
      <pivotArea type="data" outline="0" fieldPosition="0">
        <references count="2">
          <reference field="4294967294" count="1" selected="0">
            <x v="0"/>
          </reference>
          <reference field="14" count="1" selected="0">
            <x v="55"/>
          </reference>
        </references>
      </pivotArea>
    </chartFormat>
    <chartFormat chart="0" format="519">
      <pivotArea type="data" outline="0" fieldPosition="0">
        <references count="2">
          <reference field="4294967294" count="1" selected="0">
            <x v="0"/>
          </reference>
          <reference field="14" count="1" selected="0">
            <x v="47"/>
          </reference>
        </references>
      </pivotArea>
    </chartFormat>
    <chartFormat chart="0" format="520">
      <pivotArea type="data" outline="0" fieldPosition="0">
        <references count="2">
          <reference field="4294967294" count="1" selected="0">
            <x v="0"/>
          </reference>
          <reference field="14" count="1" selected="0">
            <x v="3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1A0489-C57F-40E4-A87A-5F7C1283A7DC}" name="PivotTable1" cacheId="11"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2">
  <location ref="O3:P500" firstHeaderRow="1" firstDataRow="1" firstDataCol="1" rowPageCount="1" colPageCount="1"/>
  <pivotFields count="15">
    <pivotField showAll="0"/>
    <pivotField showAll="0"/>
    <pivotField showAll="0"/>
    <pivotField axis="axisRow" dataField="1" showAll="0" sortType="ascending">
      <items count="619">
        <item x="512"/>
        <item x="605"/>
        <item x="519"/>
        <item x="192"/>
        <item x="125"/>
        <item x="106"/>
        <item x="235"/>
        <item x="288"/>
        <item x="528"/>
        <item x="27"/>
        <item x="136"/>
        <item x="372"/>
        <item x="362"/>
        <item x="272"/>
        <item x="463"/>
        <item x="77"/>
        <item x="571"/>
        <item x="306"/>
        <item x="108"/>
        <item x="562"/>
        <item x="391"/>
        <item x="127"/>
        <item x="190"/>
        <item x="15"/>
        <item x="55"/>
        <item x="464"/>
        <item x="61"/>
        <item x="250"/>
        <item x="78"/>
        <item x="370"/>
        <item x="466"/>
        <item x="302"/>
        <item x="217"/>
        <item x="134"/>
        <item x="493"/>
        <item x="535"/>
        <item x="415"/>
        <item x="226"/>
        <item x="447"/>
        <item x="168"/>
        <item x="96"/>
        <item x="156"/>
        <item x="548"/>
        <item x="242"/>
        <item x="88"/>
        <item x="143"/>
        <item x="439"/>
        <item x="568"/>
        <item x="294"/>
        <item x="241"/>
        <item x="500"/>
        <item x="406"/>
        <item x="475"/>
        <item x="588"/>
        <item x="468"/>
        <item x="450"/>
        <item x="566"/>
        <item x="101"/>
        <item x="255"/>
        <item x="267"/>
        <item x="338"/>
        <item x="428"/>
        <item x="284"/>
        <item x="273"/>
        <item x="207"/>
        <item x="301"/>
        <item x="599"/>
        <item x="248"/>
        <item x="572"/>
        <item x="586"/>
        <item x="34"/>
        <item x="526"/>
        <item x="400"/>
        <item x="389"/>
        <item x="358"/>
        <item x="398"/>
        <item x="71"/>
        <item x="122"/>
        <item x="196"/>
        <item x="430"/>
        <item x="227"/>
        <item x="591"/>
        <item x="48"/>
        <item x="320"/>
        <item x="449"/>
        <item x="180"/>
        <item x="172"/>
        <item x="289"/>
        <item x="261"/>
        <item x="41"/>
        <item x="413"/>
        <item x="522"/>
        <item x="503"/>
        <item x="98"/>
        <item x="457"/>
        <item x="425"/>
        <item x="138"/>
        <item x="211"/>
        <item x="564"/>
        <item x="317"/>
        <item x="471"/>
        <item x="408"/>
        <item x="0"/>
        <item x="197"/>
        <item x="596"/>
        <item x="56"/>
        <item x="380"/>
        <item x="124"/>
        <item x="119"/>
        <item x="44"/>
        <item x="383"/>
        <item x="496"/>
        <item x="436"/>
        <item x="561"/>
        <item x="606"/>
        <item x="608"/>
        <item x="607"/>
        <item x="612"/>
        <item x="477"/>
        <item x="162"/>
        <item x="224"/>
        <item x="126"/>
        <item x="573"/>
        <item x="431"/>
        <item x="516"/>
        <item x="367"/>
        <item x="378"/>
        <item x="163"/>
        <item x="203"/>
        <item x="537"/>
        <item x="347"/>
        <item x="266"/>
        <item x="424"/>
        <item x="249"/>
        <item x="293"/>
        <item x="298"/>
        <item x="327"/>
        <item x="17"/>
        <item x="346"/>
        <item x="609"/>
        <item x="348"/>
        <item x="86"/>
        <item x="617"/>
        <item x="476"/>
        <item x="401"/>
        <item x="459"/>
        <item x="432"/>
        <item x="357"/>
        <item x="587"/>
        <item x="213"/>
        <item x="154"/>
        <item x="159"/>
        <item x="292"/>
        <item x="10"/>
        <item x="421"/>
        <item x="30"/>
        <item x="409"/>
        <item x="137"/>
        <item x="167"/>
        <item x="185"/>
        <item x="469"/>
        <item x="33"/>
        <item x="149"/>
        <item x="490"/>
        <item x="32"/>
        <item x="539"/>
        <item x="422"/>
        <item x="80"/>
        <item x="40"/>
        <item x="171"/>
        <item x="392"/>
        <item x="69"/>
        <item x="404"/>
        <item x="299"/>
        <item x="89"/>
        <item x="260"/>
        <item x="433"/>
        <item x="513"/>
        <item x="492"/>
        <item x="491"/>
        <item x="234"/>
        <item x="340"/>
        <item x="274"/>
        <item x="256"/>
        <item x="72"/>
        <item x="148"/>
        <item x="557"/>
        <item x="219"/>
        <item x="341"/>
        <item x="448"/>
        <item x="349"/>
        <item x="278"/>
        <item x="95"/>
        <item x="483"/>
        <item x="170"/>
        <item x="515"/>
        <item x="189"/>
        <item x="46"/>
        <item x="152"/>
        <item x="538"/>
        <item x="280"/>
        <item x="550"/>
        <item x="199"/>
        <item x="79"/>
        <item x="194"/>
        <item x="379"/>
        <item x="129"/>
        <item x="204"/>
        <item x="333"/>
        <item x="461"/>
        <item x="7"/>
        <item x="160"/>
        <item x="29"/>
        <item x="259"/>
        <item x="182"/>
        <item x="597"/>
        <item x="325"/>
        <item x="201"/>
        <item x="552"/>
        <item x="509"/>
        <item x="184"/>
        <item x="269"/>
        <item x="311"/>
        <item x="68"/>
        <item x="576"/>
        <item x="582"/>
        <item x="385"/>
        <item x="494"/>
        <item x="393"/>
        <item x="374"/>
        <item x="484"/>
        <item x="334"/>
        <item x="337"/>
        <item x="342"/>
        <item x="49"/>
        <item x="240"/>
        <item x="387"/>
        <item x="179"/>
        <item x="151"/>
        <item x="300"/>
        <item x="305"/>
        <item x="615"/>
        <item x="472"/>
        <item x="99"/>
        <item x="239"/>
        <item x="527"/>
        <item x="161"/>
        <item x="296"/>
        <item x="518"/>
        <item x="252"/>
        <item x="120"/>
        <item x="104"/>
        <item x="435"/>
        <item x="601"/>
        <item x="345"/>
        <item x="386"/>
        <item x="246"/>
        <item x="268"/>
        <item x="553"/>
        <item x="165"/>
        <item x="558"/>
        <item x="544"/>
        <item x="20"/>
        <item x="53"/>
        <item x="611"/>
        <item x="121"/>
        <item x="141"/>
        <item x="16"/>
        <item x="220"/>
        <item x="442"/>
        <item x="81"/>
        <item x="38"/>
        <item x="403"/>
        <item x="91"/>
        <item x="501"/>
        <item x="215"/>
        <item x="245"/>
        <item x="282"/>
        <item x="353"/>
        <item x="344"/>
        <item x="243"/>
        <item x="434"/>
        <item x="295"/>
        <item x="332"/>
        <item x="559"/>
        <item x="177"/>
        <item x="473"/>
        <item x="281"/>
        <item x="602"/>
        <item x="474"/>
        <item x="25"/>
        <item x="363"/>
        <item x="26"/>
        <item x="308"/>
        <item x="554"/>
        <item x="37"/>
        <item x="153"/>
        <item x="583"/>
        <item x="541"/>
        <item x="73"/>
        <item x="181"/>
        <item x="286"/>
        <item x="445"/>
        <item x="427"/>
        <item x="263"/>
        <item x="603"/>
        <item x="532"/>
        <item x="517"/>
        <item x="275"/>
        <item x="508"/>
        <item x="140"/>
        <item x="510"/>
        <item x="542"/>
        <item x="590"/>
        <item x="107"/>
        <item x="51"/>
        <item x="551"/>
        <item x="616"/>
        <item x="66"/>
        <item x="309"/>
        <item x="231"/>
        <item x="155"/>
        <item x="375"/>
        <item x="443"/>
        <item x="237"/>
        <item x="394"/>
        <item x="390"/>
        <item x="318"/>
        <item x="316"/>
        <item x="549"/>
        <item x="382"/>
        <item x="144"/>
        <item x="454"/>
        <item x="420"/>
        <item x="604"/>
        <item x="592"/>
        <item x="574"/>
        <item x="150"/>
        <item x="354"/>
        <item x="102"/>
        <item x="399"/>
        <item x="486"/>
        <item x="418"/>
        <item x="313"/>
        <item x="495"/>
        <item x="67"/>
        <item x="365"/>
        <item x="209"/>
        <item x="183"/>
        <item x="76"/>
        <item x="555"/>
        <item x="251"/>
        <item x="307"/>
        <item x="238"/>
        <item x="531"/>
        <item x="499"/>
        <item x="324"/>
        <item x="31"/>
        <item x="59"/>
        <item x="525"/>
        <item x="221"/>
        <item x="314"/>
        <item x="109"/>
        <item x="584"/>
        <item x="214"/>
        <item x="105"/>
        <item x="533"/>
        <item x="589"/>
        <item x="579"/>
        <item x="416"/>
        <item x="158"/>
        <item x="146"/>
        <item x="520"/>
        <item x="502"/>
        <item x="330"/>
        <item x="14"/>
        <item x="11"/>
        <item x="92"/>
        <item x="560"/>
        <item x="216"/>
        <item x="423"/>
        <item x="585"/>
        <item x="70"/>
        <item x="438"/>
        <item x="614"/>
        <item x="130"/>
        <item x="336"/>
        <item x="257"/>
        <item x="410"/>
        <item x="529"/>
        <item x="283"/>
        <item x="208"/>
        <item x="506"/>
        <item x="440"/>
        <item x="85"/>
        <item x="258"/>
        <item x="485"/>
        <item x="147"/>
        <item x="411"/>
        <item x="142"/>
        <item x="247"/>
        <item x="487"/>
        <item x="451"/>
        <item x="329"/>
        <item x="112"/>
        <item x="50"/>
        <item x="563"/>
        <item x="319"/>
        <item x="24"/>
        <item x="5"/>
        <item x="536"/>
        <item x="303"/>
        <item x="364"/>
        <item x="35"/>
        <item x="84"/>
        <item x="2"/>
        <item x="339"/>
        <item x="297"/>
        <item x="356"/>
        <item x="456"/>
        <item x="133"/>
        <item x="595"/>
        <item x="481"/>
        <item x="593"/>
        <item x="132"/>
        <item x="384"/>
        <item x="381"/>
        <item x="87"/>
        <item x="600"/>
        <item x="419"/>
        <item x="191"/>
        <item x="270"/>
        <item x="534"/>
        <item x="222"/>
        <item x="279"/>
        <item x="200"/>
        <item x="523"/>
        <item x="290"/>
        <item x="118"/>
        <item x="359"/>
        <item x="198"/>
        <item x="366"/>
        <item x="310"/>
        <item x="371"/>
        <item x="110"/>
        <item x="565"/>
        <item x="524"/>
        <item x="186"/>
        <item x="43"/>
        <item x="131"/>
        <item x="47"/>
        <item x="1"/>
        <item x="530"/>
        <item x="277"/>
        <item x="264"/>
        <item x="228"/>
        <item x="446"/>
        <item x="521"/>
        <item x="328"/>
        <item x="205"/>
        <item x="93"/>
        <item x="28"/>
        <item x="19"/>
        <item x="444"/>
        <item x="578"/>
        <item x="54"/>
        <item x="36"/>
        <item x="580"/>
        <item x="169"/>
        <item x="480"/>
        <item x="343"/>
        <item x="45"/>
        <item x="58"/>
        <item x="116"/>
        <item x="114"/>
        <item x="369"/>
        <item x="139"/>
        <item x="395"/>
        <item x="355"/>
        <item x="397"/>
        <item x="352"/>
        <item x="396"/>
        <item x="195"/>
        <item x="402"/>
        <item x="202"/>
        <item x="276"/>
        <item x="376"/>
        <item x="287"/>
        <item x="458"/>
        <item x="462"/>
        <item x="57"/>
        <item x="489"/>
        <item x="350"/>
        <item x="540"/>
        <item x="253"/>
        <item x="497"/>
        <item x="407"/>
        <item x="504"/>
        <item x="42"/>
        <item x="569"/>
        <item x="97"/>
        <item x="9"/>
        <item x="254"/>
        <item x="514"/>
        <item x="368"/>
        <item x="244"/>
        <item x="212"/>
        <item x="62"/>
        <item x="467"/>
        <item x="94"/>
        <item x="613"/>
        <item x="315"/>
        <item x="361"/>
        <item x="479"/>
        <item x="6"/>
        <item x="225"/>
        <item x="173"/>
        <item x="166"/>
        <item x="229"/>
        <item x="556"/>
        <item x="577"/>
        <item x="175"/>
        <item x="323"/>
        <item x="405"/>
        <item x="545"/>
        <item x="100"/>
        <item x="52"/>
        <item x="75"/>
        <item x="470"/>
        <item x="18"/>
        <item x="507"/>
        <item x="128"/>
        <item x="321"/>
        <item x="414"/>
        <item x="360"/>
        <item x="262"/>
        <item x="39"/>
        <item x="187"/>
        <item x="453"/>
        <item x="23"/>
        <item x="123"/>
        <item x="498"/>
        <item x="115"/>
        <item x="174"/>
        <item x="188"/>
        <item x="570"/>
        <item x="210"/>
        <item x="4"/>
        <item x="460"/>
        <item x="65"/>
        <item x="546"/>
        <item x="441"/>
        <item x="3"/>
        <item x="60"/>
        <item x="322"/>
        <item x="232"/>
        <item x="117"/>
        <item x="575"/>
        <item x="594"/>
        <item x="426"/>
        <item x="412"/>
        <item x="312"/>
        <item x="581"/>
        <item x="543"/>
        <item x="223"/>
        <item x="377"/>
        <item x="417"/>
        <item x="218"/>
        <item x="505"/>
        <item x="265"/>
        <item x="437"/>
        <item x="193"/>
        <item x="157"/>
        <item x="567"/>
        <item x="111"/>
        <item x="598"/>
        <item x="83"/>
        <item x="547"/>
        <item x="8"/>
        <item x="90"/>
        <item x="64"/>
        <item x="206"/>
        <item x="13"/>
        <item x="452"/>
        <item x="465"/>
        <item x="326"/>
        <item x="511"/>
        <item x="455"/>
        <item x="335"/>
        <item x="304"/>
        <item x="285"/>
        <item x="351"/>
        <item x="21"/>
        <item x="610"/>
        <item x="145"/>
        <item x="388"/>
        <item x="373"/>
        <item x="236"/>
        <item x="113"/>
        <item x="482"/>
        <item x="176"/>
        <item x="233"/>
        <item x="331"/>
        <item x="135"/>
        <item x="103"/>
        <item x="74"/>
        <item x="178"/>
        <item x="82"/>
        <item x="478"/>
        <item x="230"/>
        <item x="22"/>
        <item x="291"/>
        <item x="164"/>
        <item x="429"/>
        <item x="63"/>
        <item x="488"/>
        <item x="271"/>
        <item x="12"/>
        <item t="default"/>
      </items>
    </pivotField>
    <pivotField showAll="0"/>
    <pivotField showAll="0"/>
    <pivotField showAll="0"/>
    <pivotField showAll="0"/>
    <pivotField axis="axisPage" showAll="0">
      <items count="19">
        <item x="14"/>
        <item x="5"/>
        <item x="3"/>
        <item x="0"/>
        <item x="8"/>
        <item x="17"/>
        <item x="1"/>
        <item x="10"/>
        <item x="11"/>
        <item x="4"/>
        <item x="6"/>
        <item x="7"/>
        <item x="12"/>
        <item x="13"/>
        <item x="9"/>
        <item x="2"/>
        <item x="16"/>
        <item x="15"/>
        <item t="default"/>
      </items>
    </pivotField>
    <pivotField showAll="0"/>
    <pivotField showAll="0"/>
    <pivotField showAll="0"/>
    <pivotField showAll="0"/>
    <pivotField showAll="0"/>
    <pivotField showAll="0" defaultSubtota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s>
  <rowFields count="1">
    <field x="3"/>
  </rowFields>
  <rowItems count="497">
    <i>
      <x/>
    </i>
    <i>
      <x v="1"/>
    </i>
    <i>
      <x v="2"/>
    </i>
    <i>
      <x v="3"/>
    </i>
    <i>
      <x v="4"/>
    </i>
    <i>
      <x v="5"/>
    </i>
    <i>
      <x v="7"/>
    </i>
    <i>
      <x v="8"/>
    </i>
    <i>
      <x v="9"/>
    </i>
    <i>
      <x v="10"/>
    </i>
    <i>
      <x v="12"/>
    </i>
    <i>
      <x v="13"/>
    </i>
    <i>
      <x v="15"/>
    </i>
    <i>
      <x v="16"/>
    </i>
    <i>
      <x v="17"/>
    </i>
    <i>
      <x v="18"/>
    </i>
    <i>
      <x v="20"/>
    </i>
    <i>
      <x v="21"/>
    </i>
    <i>
      <x v="22"/>
    </i>
    <i>
      <x v="23"/>
    </i>
    <i>
      <x v="24"/>
    </i>
    <i>
      <x v="25"/>
    </i>
    <i>
      <x v="26"/>
    </i>
    <i>
      <x v="27"/>
    </i>
    <i>
      <x v="28"/>
    </i>
    <i>
      <x v="29"/>
    </i>
    <i>
      <x v="30"/>
    </i>
    <i>
      <x v="31"/>
    </i>
    <i>
      <x v="32"/>
    </i>
    <i>
      <x v="35"/>
    </i>
    <i>
      <x v="36"/>
    </i>
    <i>
      <x v="37"/>
    </i>
    <i>
      <x v="38"/>
    </i>
    <i>
      <x v="39"/>
    </i>
    <i>
      <x v="40"/>
    </i>
    <i>
      <x v="41"/>
    </i>
    <i>
      <x v="46"/>
    </i>
    <i>
      <x v="47"/>
    </i>
    <i>
      <x v="49"/>
    </i>
    <i>
      <x v="50"/>
    </i>
    <i>
      <x v="51"/>
    </i>
    <i>
      <x v="52"/>
    </i>
    <i>
      <x v="53"/>
    </i>
    <i>
      <x v="55"/>
    </i>
    <i>
      <x v="56"/>
    </i>
    <i>
      <x v="57"/>
    </i>
    <i>
      <x v="58"/>
    </i>
    <i>
      <x v="61"/>
    </i>
    <i>
      <x v="64"/>
    </i>
    <i>
      <x v="65"/>
    </i>
    <i>
      <x v="66"/>
    </i>
    <i>
      <x v="67"/>
    </i>
    <i>
      <x v="68"/>
    </i>
    <i>
      <x v="69"/>
    </i>
    <i>
      <x v="70"/>
    </i>
    <i>
      <x v="72"/>
    </i>
    <i>
      <x v="73"/>
    </i>
    <i>
      <x v="74"/>
    </i>
    <i>
      <x v="75"/>
    </i>
    <i>
      <x v="76"/>
    </i>
    <i>
      <x v="77"/>
    </i>
    <i>
      <x v="78"/>
    </i>
    <i>
      <x v="80"/>
    </i>
    <i>
      <x v="81"/>
    </i>
    <i>
      <x v="82"/>
    </i>
    <i>
      <x v="83"/>
    </i>
    <i>
      <x v="85"/>
    </i>
    <i>
      <x v="86"/>
    </i>
    <i>
      <x v="88"/>
    </i>
    <i>
      <x v="89"/>
    </i>
    <i>
      <x v="91"/>
    </i>
    <i>
      <x v="92"/>
    </i>
    <i>
      <x v="93"/>
    </i>
    <i>
      <x v="94"/>
    </i>
    <i>
      <x v="95"/>
    </i>
    <i>
      <x v="101"/>
    </i>
    <i>
      <x v="104"/>
    </i>
    <i>
      <x v="109"/>
    </i>
    <i>
      <x v="110"/>
    </i>
    <i>
      <x v="112"/>
    </i>
    <i>
      <x v="113"/>
    </i>
    <i>
      <x v="114"/>
    </i>
    <i>
      <x v="115"/>
    </i>
    <i>
      <x v="116"/>
    </i>
    <i>
      <x v="117"/>
    </i>
    <i>
      <x v="118"/>
    </i>
    <i>
      <x v="119"/>
    </i>
    <i>
      <x v="122"/>
    </i>
    <i>
      <x v="123"/>
    </i>
    <i>
      <x v="124"/>
    </i>
    <i>
      <x v="125"/>
    </i>
    <i>
      <x v="126"/>
    </i>
    <i>
      <x v="127"/>
    </i>
    <i>
      <x v="128"/>
    </i>
    <i>
      <x v="130"/>
    </i>
    <i>
      <x v="131"/>
    </i>
    <i>
      <x v="134"/>
    </i>
    <i>
      <x v="135"/>
    </i>
    <i>
      <x v="136"/>
    </i>
    <i>
      <x v="137"/>
    </i>
    <i>
      <x v="138"/>
    </i>
    <i>
      <x v="139"/>
    </i>
    <i>
      <x v="140"/>
    </i>
    <i>
      <x v="142"/>
    </i>
    <i>
      <x v="143"/>
    </i>
    <i>
      <x v="144"/>
    </i>
    <i>
      <x v="147"/>
    </i>
    <i>
      <x v="148"/>
    </i>
    <i>
      <x v="149"/>
    </i>
    <i>
      <x v="150"/>
    </i>
    <i>
      <x v="151"/>
    </i>
    <i>
      <x v="152"/>
    </i>
    <i>
      <x v="153"/>
    </i>
    <i>
      <x v="154"/>
    </i>
    <i>
      <x v="155"/>
    </i>
    <i>
      <x v="156"/>
    </i>
    <i>
      <x v="157"/>
    </i>
    <i>
      <x v="158"/>
    </i>
    <i>
      <x v="159"/>
    </i>
    <i>
      <x v="160"/>
    </i>
    <i>
      <x v="161"/>
    </i>
    <i>
      <x v="162"/>
    </i>
    <i>
      <x v="164"/>
    </i>
    <i>
      <x v="165"/>
    </i>
    <i>
      <x v="166"/>
    </i>
    <i>
      <x v="167"/>
    </i>
    <i>
      <x v="168"/>
    </i>
    <i>
      <x v="169"/>
    </i>
    <i>
      <x v="170"/>
    </i>
    <i>
      <x v="171"/>
    </i>
    <i>
      <x v="172"/>
    </i>
    <i>
      <x v="173"/>
    </i>
    <i>
      <x v="174"/>
    </i>
    <i>
      <x v="175"/>
    </i>
    <i>
      <x v="176"/>
    </i>
    <i>
      <x v="178"/>
    </i>
    <i>
      <x v="179"/>
    </i>
    <i>
      <x v="180"/>
    </i>
    <i>
      <x v="182"/>
    </i>
    <i>
      <x v="183"/>
    </i>
    <i>
      <x v="184"/>
    </i>
    <i>
      <x v="185"/>
    </i>
    <i>
      <x v="186"/>
    </i>
    <i>
      <x v="187"/>
    </i>
    <i>
      <x v="188"/>
    </i>
    <i>
      <x v="189"/>
    </i>
    <i>
      <x v="190"/>
    </i>
    <i>
      <x v="191"/>
    </i>
    <i>
      <x v="193"/>
    </i>
    <i>
      <x v="194"/>
    </i>
    <i>
      <x v="195"/>
    </i>
    <i>
      <x v="196"/>
    </i>
    <i>
      <x v="197"/>
    </i>
    <i>
      <x v="198"/>
    </i>
    <i>
      <x v="199"/>
    </i>
    <i>
      <x v="200"/>
    </i>
    <i>
      <x v="202"/>
    </i>
    <i>
      <x v="203"/>
    </i>
    <i>
      <x v="204"/>
    </i>
    <i>
      <x v="205"/>
    </i>
    <i>
      <x v="206"/>
    </i>
    <i>
      <x v="207"/>
    </i>
    <i>
      <x v="208"/>
    </i>
    <i>
      <x v="209"/>
    </i>
    <i>
      <x v="211"/>
    </i>
    <i>
      <x v="212"/>
    </i>
    <i>
      <x v="213"/>
    </i>
    <i>
      <x v="214"/>
    </i>
    <i>
      <x v="215"/>
    </i>
    <i>
      <x v="216"/>
    </i>
    <i>
      <x v="219"/>
    </i>
    <i>
      <x v="220"/>
    </i>
    <i>
      <x v="221"/>
    </i>
    <i>
      <x v="223"/>
    </i>
    <i>
      <x v="224"/>
    </i>
    <i>
      <x v="225"/>
    </i>
    <i>
      <x v="226"/>
    </i>
    <i>
      <x v="227"/>
    </i>
    <i>
      <x v="228"/>
    </i>
    <i>
      <x v="229"/>
    </i>
    <i>
      <x v="230"/>
    </i>
    <i>
      <x v="231"/>
    </i>
    <i>
      <x v="232"/>
    </i>
    <i>
      <x v="233"/>
    </i>
    <i>
      <x v="234"/>
    </i>
    <i>
      <x v="235"/>
    </i>
    <i>
      <x v="236"/>
    </i>
    <i>
      <x v="237"/>
    </i>
    <i>
      <x v="238"/>
    </i>
    <i>
      <x v="239"/>
    </i>
    <i>
      <x v="240"/>
    </i>
    <i>
      <x v="241"/>
    </i>
    <i>
      <x v="243"/>
    </i>
    <i>
      <x v="244"/>
    </i>
    <i>
      <x v="245"/>
    </i>
    <i>
      <x v="246"/>
    </i>
    <i>
      <x v="248"/>
    </i>
    <i>
      <x v="249"/>
    </i>
    <i>
      <x v="250"/>
    </i>
    <i>
      <x v="251"/>
    </i>
    <i>
      <x v="252"/>
    </i>
    <i>
      <x v="253"/>
    </i>
    <i>
      <x v="254"/>
    </i>
    <i>
      <x v="255"/>
    </i>
    <i>
      <x v="256"/>
    </i>
    <i>
      <x v="257"/>
    </i>
    <i>
      <x v="258"/>
    </i>
    <i>
      <x v="259"/>
    </i>
    <i>
      <x v="260"/>
    </i>
    <i>
      <x v="261"/>
    </i>
    <i>
      <x v="262"/>
    </i>
    <i>
      <x v="263"/>
    </i>
    <i>
      <x v="264"/>
    </i>
    <i>
      <x v="265"/>
    </i>
    <i>
      <x v="266"/>
    </i>
    <i>
      <x v="267"/>
    </i>
    <i>
      <x v="269"/>
    </i>
    <i>
      <x v="270"/>
    </i>
    <i>
      <x v="271"/>
    </i>
    <i>
      <x v="272"/>
    </i>
    <i>
      <x v="275"/>
    </i>
    <i>
      <x v="276"/>
    </i>
    <i>
      <x v="277"/>
    </i>
    <i>
      <x v="279"/>
    </i>
    <i>
      <x v="283"/>
    </i>
    <i>
      <x v="284"/>
    </i>
    <i>
      <x v="285"/>
    </i>
    <i>
      <x v="286"/>
    </i>
    <i>
      <x v="287"/>
    </i>
    <i>
      <x v="288"/>
    </i>
    <i>
      <x v="290"/>
    </i>
    <i>
      <x v="291"/>
    </i>
    <i>
      <x v="292"/>
    </i>
    <i>
      <x v="293"/>
    </i>
    <i>
      <x v="294"/>
    </i>
    <i>
      <x v="295"/>
    </i>
    <i>
      <x v="296"/>
    </i>
    <i>
      <x v="297"/>
    </i>
    <i>
      <x v="298"/>
    </i>
    <i>
      <x v="299"/>
    </i>
    <i>
      <x v="300"/>
    </i>
    <i>
      <x v="301"/>
    </i>
    <i>
      <x v="302"/>
    </i>
    <i>
      <x v="303"/>
    </i>
    <i>
      <x v="307"/>
    </i>
    <i>
      <x v="308"/>
    </i>
    <i>
      <x v="309"/>
    </i>
    <i>
      <x v="310"/>
    </i>
    <i>
      <x v="311"/>
    </i>
    <i>
      <x v="312"/>
    </i>
    <i>
      <x v="313"/>
    </i>
    <i>
      <x v="314"/>
    </i>
    <i>
      <x v="315"/>
    </i>
    <i>
      <x v="316"/>
    </i>
    <i>
      <x v="317"/>
    </i>
    <i>
      <x v="318"/>
    </i>
    <i>
      <x v="319"/>
    </i>
    <i>
      <x v="320"/>
    </i>
    <i>
      <x v="321"/>
    </i>
    <i>
      <x v="322"/>
    </i>
    <i>
      <x v="324"/>
    </i>
    <i>
      <x v="326"/>
    </i>
    <i>
      <x v="327"/>
    </i>
    <i>
      <x v="330"/>
    </i>
    <i>
      <x v="333"/>
    </i>
    <i>
      <x v="339"/>
    </i>
    <i>
      <x v="341"/>
    </i>
    <i>
      <x v="342"/>
    </i>
    <i>
      <x v="343"/>
    </i>
    <i>
      <x v="345"/>
    </i>
    <i>
      <x v="346"/>
    </i>
    <i>
      <x v="347"/>
    </i>
    <i>
      <x v="348"/>
    </i>
    <i>
      <x v="349"/>
    </i>
    <i>
      <x v="352"/>
    </i>
    <i>
      <x v="354"/>
    </i>
    <i>
      <x v="355"/>
    </i>
    <i>
      <x v="356"/>
    </i>
    <i>
      <x v="358"/>
    </i>
    <i>
      <x v="360"/>
    </i>
    <i>
      <x v="361"/>
    </i>
    <i>
      <x v="362"/>
    </i>
    <i>
      <x v="365"/>
    </i>
    <i>
      <x v="370"/>
    </i>
    <i>
      <x v="371"/>
    </i>
    <i>
      <x v="372"/>
    </i>
    <i>
      <x v="373"/>
    </i>
    <i>
      <x v="375"/>
    </i>
    <i>
      <x v="376"/>
    </i>
    <i>
      <x v="377"/>
    </i>
    <i>
      <x v="378"/>
    </i>
    <i>
      <x v="379"/>
    </i>
    <i>
      <x v="380"/>
    </i>
    <i>
      <x v="382"/>
    </i>
    <i>
      <x v="383"/>
    </i>
    <i>
      <x v="384"/>
    </i>
    <i>
      <x v="386"/>
    </i>
    <i>
      <x v="387"/>
    </i>
    <i>
      <x v="390"/>
    </i>
    <i>
      <x v="391"/>
    </i>
    <i>
      <x v="392"/>
    </i>
    <i>
      <x v="393"/>
    </i>
    <i>
      <x v="396"/>
    </i>
    <i>
      <x v="397"/>
    </i>
    <i>
      <x v="398"/>
    </i>
    <i>
      <x v="399"/>
    </i>
    <i>
      <x v="401"/>
    </i>
    <i>
      <x v="402"/>
    </i>
    <i>
      <x v="403"/>
    </i>
    <i>
      <x v="404"/>
    </i>
    <i>
      <x v="405"/>
    </i>
    <i>
      <x v="406"/>
    </i>
    <i>
      <x v="407"/>
    </i>
    <i>
      <x v="408"/>
    </i>
    <i>
      <x v="409"/>
    </i>
    <i>
      <x v="410"/>
    </i>
    <i>
      <x v="411"/>
    </i>
    <i>
      <x v="412"/>
    </i>
    <i>
      <x v="414"/>
    </i>
    <i>
      <x v="415"/>
    </i>
    <i>
      <x v="416"/>
    </i>
    <i>
      <x v="417"/>
    </i>
    <i>
      <x v="418"/>
    </i>
    <i>
      <x v="419"/>
    </i>
    <i>
      <x v="422"/>
    </i>
    <i>
      <x v="423"/>
    </i>
    <i>
      <x v="424"/>
    </i>
    <i>
      <x v="425"/>
    </i>
    <i>
      <x v="427"/>
    </i>
    <i>
      <x v="428"/>
    </i>
    <i>
      <x v="429"/>
    </i>
    <i>
      <x v="431"/>
    </i>
    <i>
      <x v="433"/>
    </i>
    <i>
      <x v="434"/>
    </i>
    <i>
      <x v="435"/>
    </i>
    <i>
      <x v="436"/>
    </i>
    <i>
      <x v="437"/>
    </i>
    <i>
      <x v="438"/>
    </i>
    <i>
      <x v="439"/>
    </i>
    <i>
      <x v="440"/>
    </i>
    <i>
      <x v="441"/>
    </i>
    <i>
      <x v="442"/>
    </i>
    <i>
      <x v="443"/>
    </i>
    <i>
      <x v="444"/>
    </i>
    <i>
      <x v="447"/>
    </i>
    <i>
      <x v="448"/>
    </i>
    <i>
      <x v="450"/>
    </i>
    <i>
      <x v="451"/>
    </i>
    <i>
      <x v="452"/>
    </i>
    <i>
      <x v="453"/>
    </i>
    <i>
      <x v="454"/>
    </i>
    <i>
      <x v="455"/>
    </i>
    <i>
      <x v="456"/>
    </i>
    <i>
      <x v="457"/>
    </i>
    <i>
      <x v="458"/>
    </i>
    <i>
      <x v="459"/>
    </i>
    <i>
      <x v="460"/>
    </i>
    <i>
      <x v="461"/>
    </i>
    <i>
      <x v="462"/>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5"/>
    </i>
    <i>
      <x v="496"/>
    </i>
    <i>
      <x v="497"/>
    </i>
    <i>
      <x v="499"/>
    </i>
    <i>
      <x v="500"/>
    </i>
    <i>
      <x v="501"/>
    </i>
    <i>
      <x v="502"/>
    </i>
    <i>
      <x v="503"/>
    </i>
    <i>
      <x v="504"/>
    </i>
    <i>
      <x v="505"/>
    </i>
    <i>
      <x v="506"/>
    </i>
    <i>
      <x v="507"/>
    </i>
    <i>
      <x v="508"/>
    </i>
    <i>
      <x v="509"/>
    </i>
    <i>
      <x v="510"/>
    </i>
    <i>
      <x v="511"/>
    </i>
    <i>
      <x v="512"/>
    </i>
    <i>
      <x v="513"/>
    </i>
    <i>
      <x v="514"/>
    </i>
    <i>
      <x v="515"/>
    </i>
    <i>
      <x v="516"/>
    </i>
    <i>
      <x v="517"/>
    </i>
    <i>
      <x v="518"/>
    </i>
    <i>
      <x v="519"/>
    </i>
    <i>
      <x v="521"/>
    </i>
    <i>
      <x v="522"/>
    </i>
    <i>
      <x v="523"/>
    </i>
    <i>
      <x v="526"/>
    </i>
    <i>
      <x v="527"/>
    </i>
    <i>
      <x v="529"/>
    </i>
    <i>
      <x v="530"/>
    </i>
    <i>
      <x v="531"/>
    </i>
    <i>
      <x v="532"/>
    </i>
    <i>
      <x v="534"/>
    </i>
    <i>
      <x v="537"/>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6"/>
    </i>
    <i>
      <x v="577"/>
    </i>
    <i>
      <x v="578"/>
    </i>
    <i>
      <x v="579"/>
    </i>
    <i>
      <x v="580"/>
    </i>
    <i>
      <x v="581"/>
    </i>
    <i>
      <x v="582"/>
    </i>
    <i>
      <x v="583"/>
    </i>
    <i>
      <x v="584"/>
    </i>
    <i>
      <x v="585"/>
    </i>
    <i>
      <x v="586"/>
    </i>
    <i>
      <x v="591"/>
    </i>
    <i>
      <x v="592"/>
    </i>
    <i>
      <x v="593"/>
    </i>
    <i>
      <x v="594"/>
    </i>
    <i>
      <x v="595"/>
    </i>
    <i>
      <x v="596"/>
    </i>
    <i>
      <x v="597"/>
    </i>
    <i>
      <x v="598"/>
    </i>
    <i>
      <x v="599"/>
    </i>
    <i>
      <x v="600"/>
    </i>
    <i>
      <x v="603"/>
    </i>
    <i>
      <x v="604"/>
    </i>
    <i>
      <x v="605"/>
    </i>
    <i>
      <x v="606"/>
    </i>
    <i>
      <x v="607"/>
    </i>
    <i>
      <x v="608"/>
    </i>
    <i>
      <x v="609"/>
    </i>
    <i>
      <x v="610"/>
    </i>
    <i>
      <x v="611"/>
    </i>
    <i>
      <x v="612"/>
    </i>
    <i>
      <x v="613"/>
    </i>
    <i>
      <x v="614"/>
    </i>
    <i>
      <x v="615"/>
    </i>
    <i>
      <x v="616"/>
    </i>
    <i>
      <x v="617"/>
    </i>
    <i t="grand">
      <x/>
    </i>
  </rowItems>
  <colItems count="1">
    <i/>
  </colItems>
  <pageFields count="1">
    <pageField fld="8" item="6" hier="-1"/>
  </pageFields>
  <dataFields count="1">
    <dataField name="Anzahl von publish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F0C21D-BE37-4E7C-B360-B6F97C3315D4}" name="PivotTable6" cacheId="6"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9">
  <location ref="A1:B12" firstHeaderRow="1" firstDataRow="1" firstDataCol="1"/>
  <pivotFields count="14">
    <pivotField showAll="0"/>
    <pivotField showAll="0"/>
    <pivotField showAll="0"/>
    <pivotField showAll="0"/>
    <pivotField showAll="0"/>
    <pivotField showAll="0"/>
    <pivotField showAll="0"/>
    <pivotField showAll="0"/>
    <pivotField axis="axisRow" dataField="1" showAll="0" sortType="descending">
      <items count="19">
        <item h="1" x="15"/>
        <item x="16"/>
        <item x="2"/>
        <item x="9"/>
        <item h="1" x="13"/>
        <item h="1" x="12"/>
        <item h="1" x="7"/>
        <item x="6"/>
        <item x="4"/>
        <item h="1" x="11"/>
        <item h="1" x="10"/>
        <item x="1"/>
        <item h="1" x="17"/>
        <item h="1" x="8"/>
        <item x="0"/>
        <item x="3"/>
        <item x="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s>
  <rowFields count="1">
    <field x="8"/>
  </rowFields>
  <rowItems count="11">
    <i>
      <x v="11"/>
    </i>
    <i>
      <x v="14"/>
    </i>
    <i>
      <x v="15"/>
    </i>
    <i>
      <x v="7"/>
    </i>
    <i>
      <x v="2"/>
    </i>
    <i>
      <x v="8"/>
    </i>
    <i>
      <x v="16"/>
    </i>
    <i>
      <x v="17"/>
    </i>
    <i>
      <x v="1"/>
    </i>
    <i>
      <x v="3"/>
    </i>
    <i t="grand">
      <x/>
    </i>
  </rowItems>
  <colItems count="1">
    <i/>
  </colItems>
  <dataFields count="1">
    <dataField name="Anzahl von language" fld="8"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1"/>
          </reference>
        </references>
      </pivotArea>
    </chartFormat>
    <chartFormat chart="0" format="2">
      <pivotArea type="data" outline="0" fieldPosition="0">
        <references count="2">
          <reference field="4294967294" count="1" selected="0">
            <x v="0"/>
          </reference>
          <reference field="8" count="1" selected="0">
            <x v="14"/>
          </reference>
        </references>
      </pivotArea>
    </chartFormat>
    <chartFormat chart="0" format="3">
      <pivotArea type="data" outline="0" fieldPosition="0">
        <references count="2">
          <reference field="4294967294" count="1" selected="0">
            <x v="0"/>
          </reference>
          <reference field="8" count="1" selected="0">
            <x v="15"/>
          </reference>
        </references>
      </pivotArea>
    </chartFormat>
    <chartFormat chart="0" format="4">
      <pivotArea type="data" outline="0" fieldPosition="0">
        <references count="2">
          <reference field="4294967294" count="1" selected="0">
            <x v="0"/>
          </reference>
          <reference field="8" count="1" selected="0">
            <x v="7"/>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 chart="0" format="6">
      <pivotArea type="data" outline="0" fieldPosition="0">
        <references count="2">
          <reference field="4294967294" count="1" selected="0">
            <x v="0"/>
          </reference>
          <reference field="8" count="1" selected="0">
            <x v="8"/>
          </reference>
        </references>
      </pivotArea>
    </chartFormat>
    <chartFormat chart="0" format="7">
      <pivotArea type="data" outline="0" fieldPosition="0">
        <references count="2">
          <reference field="4294967294" count="1" selected="0">
            <x v="0"/>
          </reference>
          <reference field="8" count="1" selected="0">
            <x v="16"/>
          </reference>
        </references>
      </pivotArea>
    </chartFormat>
    <chartFormat chart="0" format="8">
      <pivotArea type="data" outline="0" fieldPosition="0">
        <references count="2">
          <reference field="4294967294" count="1" selected="0">
            <x v="0"/>
          </reference>
          <reference field="8" count="1" selected="0">
            <x v="17"/>
          </reference>
        </references>
      </pivotArea>
    </chartFormat>
    <chartFormat chart="0" format="9">
      <pivotArea type="data" outline="0" fieldPosition="0">
        <references count="2">
          <reference field="4294967294" count="1" selected="0">
            <x v="0"/>
          </reference>
          <reference field="8" count="1" selected="0">
            <x v="1"/>
          </reference>
        </references>
      </pivotArea>
    </chartFormat>
    <chartFormat chart="0"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A5AF37-1BD4-4C58-A7B5-7594242BAD7A}" name="PivotTable8" cacheId="6"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4">
  <location ref="A14:B38" firstHeaderRow="1" firstDataRow="1" firstDataCol="1"/>
  <pivotFields count="14">
    <pivotField showAll="0"/>
    <pivotField showAll="0"/>
    <pivotField showAll="0"/>
    <pivotField showAll="0"/>
    <pivotField showAll="0"/>
    <pivotField showAll="0"/>
    <pivotField showAll="0"/>
    <pivotField showAll="0"/>
    <pivotField axis="axisRow" dataField="1" showAll="0" sortType="descending">
      <items count="19">
        <item h="1" x="15"/>
        <item x="16"/>
        <item x="2"/>
        <item x="9"/>
        <item h="1" x="13"/>
        <item h="1" x="12"/>
        <item h="1" x="7"/>
        <item x="6"/>
        <item x="4"/>
        <item h="1" x="11"/>
        <item h="1" x="10"/>
        <item x="1"/>
        <item h="1" x="17"/>
        <item h="1" x="8"/>
        <item x="0"/>
        <item x="3"/>
        <item x="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4">
        <item x="0"/>
        <item x="1"/>
        <item x="2"/>
        <item t="default"/>
      </items>
    </pivotField>
  </pivotFields>
  <rowFields count="2">
    <field x="8"/>
    <field x="13"/>
  </rowFields>
  <rowItems count="24">
    <i>
      <x v="11"/>
    </i>
    <i r="1">
      <x/>
    </i>
    <i r="1">
      <x v="1"/>
    </i>
    <i>
      <x v="14"/>
    </i>
    <i r="1">
      <x/>
    </i>
    <i r="1">
      <x v="1"/>
    </i>
    <i>
      <x v="15"/>
    </i>
    <i r="1">
      <x/>
    </i>
    <i r="1">
      <x v="1"/>
    </i>
    <i>
      <x v="7"/>
    </i>
    <i r="1">
      <x/>
    </i>
    <i>
      <x v="2"/>
    </i>
    <i r="1">
      <x v="1"/>
    </i>
    <i>
      <x v="8"/>
    </i>
    <i r="1">
      <x/>
    </i>
    <i>
      <x v="16"/>
    </i>
    <i r="1">
      <x/>
    </i>
    <i>
      <x v="17"/>
    </i>
    <i r="1">
      <x v="1"/>
    </i>
    <i>
      <x v="1"/>
    </i>
    <i r="1">
      <x v="1"/>
    </i>
    <i>
      <x v="3"/>
    </i>
    <i r="1">
      <x/>
    </i>
    <i t="grand">
      <x/>
    </i>
  </rowItems>
  <colItems count="1">
    <i/>
  </colItems>
  <dataFields count="1">
    <dataField name="Anzahl von language" fld="8"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1"/>
          </reference>
        </references>
      </pivotArea>
    </chartFormat>
    <chartFormat chart="0" format="2">
      <pivotArea type="data" outline="0" fieldPosition="0">
        <references count="2">
          <reference field="4294967294" count="1" selected="0">
            <x v="0"/>
          </reference>
          <reference field="8"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B9653E-F394-4446-894E-56C3B7828095}" name="PivotTable9" cacheId="11"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A40:B59" firstHeaderRow="1" firstDataRow="1" firstDataCol="1"/>
  <pivotFields count="15">
    <pivotField showAll="0"/>
    <pivotField showAll="0"/>
    <pivotField showAll="0"/>
    <pivotField showAll="0">
      <items count="619">
        <item x="512"/>
        <item x="605"/>
        <item x="519"/>
        <item x="192"/>
        <item x="125"/>
        <item x="106"/>
        <item x="235"/>
        <item x="288"/>
        <item x="528"/>
        <item x="27"/>
        <item x="136"/>
        <item x="372"/>
        <item x="362"/>
        <item x="272"/>
        <item x="463"/>
        <item x="77"/>
        <item x="571"/>
        <item x="306"/>
        <item x="108"/>
        <item x="562"/>
        <item x="391"/>
        <item x="127"/>
        <item x="190"/>
        <item x="15"/>
        <item x="55"/>
        <item x="464"/>
        <item x="61"/>
        <item x="250"/>
        <item x="78"/>
        <item x="370"/>
        <item x="466"/>
        <item x="302"/>
        <item x="217"/>
        <item x="134"/>
        <item x="493"/>
        <item x="535"/>
        <item x="415"/>
        <item x="226"/>
        <item x="447"/>
        <item x="168"/>
        <item x="96"/>
        <item x="156"/>
        <item x="548"/>
        <item x="242"/>
        <item x="88"/>
        <item x="143"/>
        <item x="439"/>
        <item x="568"/>
        <item x="294"/>
        <item x="241"/>
        <item x="500"/>
        <item x="406"/>
        <item x="475"/>
        <item x="588"/>
        <item x="468"/>
        <item x="450"/>
        <item x="566"/>
        <item x="101"/>
        <item x="255"/>
        <item x="267"/>
        <item x="338"/>
        <item x="428"/>
        <item x="284"/>
        <item x="273"/>
        <item x="207"/>
        <item x="301"/>
        <item x="599"/>
        <item x="248"/>
        <item x="572"/>
        <item x="586"/>
        <item x="34"/>
        <item x="526"/>
        <item x="400"/>
        <item x="389"/>
        <item x="358"/>
        <item x="398"/>
        <item x="71"/>
        <item x="122"/>
        <item x="196"/>
        <item x="430"/>
        <item x="227"/>
        <item x="591"/>
        <item x="48"/>
        <item x="320"/>
        <item x="449"/>
        <item x="180"/>
        <item x="172"/>
        <item x="289"/>
        <item x="261"/>
        <item x="41"/>
        <item x="413"/>
        <item x="522"/>
        <item x="503"/>
        <item x="98"/>
        <item x="457"/>
        <item x="425"/>
        <item x="138"/>
        <item x="211"/>
        <item x="564"/>
        <item x="317"/>
        <item x="471"/>
        <item x="408"/>
        <item x="0"/>
        <item x="197"/>
        <item x="596"/>
        <item x="56"/>
        <item x="380"/>
        <item x="124"/>
        <item x="119"/>
        <item x="44"/>
        <item x="383"/>
        <item x="496"/>
        <item x="436"/>
        <item x="561"/>
        <item x="606"/>
        <item x="608"/>
        <item x="607"/>
        <item x="612"/>
        <item x="477"/>
        <item x="162"/>
        <item x="224"/>
        <item x="126"/>
        <item x="573"/>
        <item x="431"/>
        <item x="516"/>
        <item x="367"/>
        <item x="378"/>
        <item x="163"/>
        <item x="203"/>
        <item x="537"/>
        <item x="347"/>
        <item x="266"/>
        <item x="424"/>
        <item x="249"/>
        <item x="293"/>
        <item x="298"/>
        <item x="327"/>
        <item x="17"/>
        <item x="346"/>
        <item x="609"/>
        <item x="348"/>
        <item x="86"/>
        <item x="617"/>
        <item x="476"/>
        <item x="401"/>
        <item x="459"/>
        <item x="432"/>
        <item x="357"/>
        <item x="587"/>
        <item x="213"/>
        <item x="154"/>
        <item x="159"/>
        <item x="292"/>
        <item x="10"/>
        <item x="421"/>
        <item x="30"/>
        <item x="409"/>
        <item x="137"/>
        <item x="167"/>
        <item x="185"/>
        <item x="469"/>
        <item x="33"/>
        <item x="149"/>
        <item x="490"/>
        <item x="32"/>
        <item x="539"/>
        <item x="422"/>
        <item x="80"/>
        <item x="40"/>
        <item x="171"/>
        <item x="392"/>
        <item x="69"/>
        <item x="404"/>
        <item x="299"/>
        <item x="89"/>
        <item x="260"/>
        <item x="433"/>
        <item x="513"/>
        <item x="492"/>
        <item x="491"/>
        <item x="234"/>
        <item x="340"/>
        <item x="274"/>
        <item x="256"/>
        <item x="72"/>
        <item x="148"/>
        <item x="557"/>
        <item x="219"/>
        <item x="341"/>
        <item x="448"/>
        <item x="349"/>
        <item x="278"/>
        <item x="95"/>
        <item x="483"/>
        <item x="170"/>
        <item x="515"/>
        <item x="189"/>
        <item x="46"/>
        <item x="152"/>
        <item x="538"/>
        <item x="280"/>
        <item x="550"/>
        <item x="199"/>
        <item x="79"/>
        <item x="194"/>
        <item x="379"/>
        <item x="129"/>
        <item x="204"/>
        <item x="333"/>
        <item x="461"/>
        <item x="7"/>
        <item x="160"/>
        <item x="29"/>
        <item x="259"/>
        <item x="182"/>
        <item x="597"/>
        <item x="325"/>
        <item x="201"/>
        <item x="552"/>
        <item x="509"/>
        <item x="184"/>
        <item x="269"/>
        <item x="311"/>
        <item x="68"/>
        <item x="576"/>
        <item x="582"/>
        <item x="385"/>
        <item x="494"/>
        <item x="393"/>
        <item x="374"/>
        <item x="484"/>
        <item x="334"/>
        <item x="337"/>
        <item x="342"/>
        <item x="49"/>
        <item x="240"/>
        <item x="387"/>
        <item x="179"/>
        <item x="151"/>
        <item x="300"/>
        <item x="305"/>
        <item x="615"/>
        <item x="472"/>
        <item x="99"/>
        <item x="239"/>
        <item x="527"/>
        <item x="161"/>
        <item x="296"/>
        <item x="518"/>
        <item x="252"/>
        <item x="120"/>
        <item x="104"/>
        <item x="435"/>
        <item x="601"/>
        <item x="345"/>
        <item x="386"/>
        <item x="246"/>
        <item x="268"/>
        <item x="553"/>
        <item x="165"/>
        <item x="558"/>
        <item x="544"/>
        <item x="20"/>
        <item x="53"/>
        <item x="611"/>
        <item x="121"/>
        <item x="141"/>
        <item x="16"/>
        <item x="220"/>
        <item x="442"/>
        <item x="81"/>
        <item x="38"/>
        <item x="403"/>
        <item x="91"/>
        <item x="501"/>
        <item x="215"/>
        <item x="245"/>
        <item x="282"/>
        <item x="353"/>
        <item x="344"/>
        <item x="243"/>
        <item x="434"/>
        <item x="295"/>
        <item x="332"/>
        <item x="559"/>
        <item x="177"/>
        <item x="473"/>
        <item x="281"/>
        <item x="602"/>
        <item x="474"/>
        <item x="25"/>
        <item x="363"/>
        <item x="26"/>
        <item x="308"/>
        <item x="554"/>
        <item x="37"/>
        <item x="153"/>
        <item x="583"/>
        <item x="541"/>
        <item x="73"/>
        <item x="181"/>
        <item x="286"/>
        <item x="445"/>
        <item x="427"/>
        <item x="263"/>
        <item x="603"/>
        <item x="532"/>
        <item x="517"/>
        <item x="275"/>
        <item x="508"/>
        <item x="140"/>
        <item x="510"/>
        <item x="542"/>
        <item x="590"/>
        <item x="107"/>
        <item x="51"/>
        <item x="551"/>
        <item x="616"/>
        <item x="66"/>
        <item x="309"/>
        <item x="231"/>
        <item x="155"/>
        <item x="375"/>
        <item x="443"/>
        <item x="237"/>
        <item x="394"/>
        <item x="390"/>
        <item x="318"/>
        <item x="316"/>
        <item x="549"/>
        <item x="382"/>
        <item x="144"/>
        <item x="454"/>
        <item x="420"/>
        <item x="604"/>
        <item x="592"/>
        <item x="574"/>
        <item x="150"/>
        <item x="354"/>
        <item x="102"/>
        <item x="399"/>
        <item x="486"/>
        <item x="418"/>
        <item x="313"/>
        <item x="495"/>
        <item x="67"/>
        <item x="365"/>
        <item x="209"/>
        <item x="183"/>
        <item x="76"/>
        <item x="555"/>
        <item x="251"/>
        <item x="307"/>
        <item x="238"/>
        <item x="531"/>
        <item x="499"/>
        <item x="324"/>
        <item x="31"/>
        <item x="59"/>
        <item x="525"/>
        <item x="221"/>
        <item x="314"/>
        <item x="109"/>
        <item x="584"/>
        <item x="214"/>
        <item x="105"/>
        <item x="533"/>
        <item x="589"/>
        <item x="579"/>
        <item x="416"/>
        <item x="158"/>
        <item x="146"/>
        <item x="520"/>
        <item x="502"/>
        <item x="330"/>
        <item x="14"/>
        <item x="11"/>
        <item x="92"/>
        <item x="560"/>
        <item x="216"/>
        <item x="423"/>
        <item x="585"/>
        <item x="70"/>
        <item x="438"/>
        <item x="614"/>
        <item x="130"/>
        <item x="336"/>
        <item x="257"/>
        <item x="410"/>
        <item x="529"/>
        <item x="283"/>
        <item x="208"/>
        <item x="506"/>
        <item x="440"/>
        <item x="85"/>
        <item x="258"/>
        <item x="485"/>
        <item x="147"/>
        <item x="411"/>
        <item x="142"/>
        <item x="247"/>
        <item x="487"/>
        <item x="451"/>
        <item x="329"/>
        <item x="112"/>
        <item x="50"/>
        <item x="563"/>
        <item x="319"/>
        <item x="24"/>
        <item x="5"/>
        <item x="536"/>
        <item x="303"/>
        <item x="364"/>
        <item x="35"/>
        <item x="84"/>
        <item x="2"/>
        <item x="339"/>
        <item x="297"/>
        <item x="356"/>
        <item x="456"/>
        <item x="133"/>
        <item x="595"/>
        <item x="481"/>
        <item x="593"/>
        <item x="132"/>
        <item x="384"/>
        <item x="381"/>
        <item x="87"/>
        <item x="600"/>
        <item x="419"/>
        <item x="191"/>
        <item x="270"/>
        <item x="534"/>
        <item x="222"/>
        <item x="279"/>
        <item x="200"/>
        <item x="523"/>
        <item x="290"/>
        <item x="118"/>
        <item x="359"/>
        <item x="198"/>
        <item x="366"/>
        <item x="310"/>
        <item x="371"/>
        <item x="110"/>
        <item x="565"/>
        <item x="524"/>
        <item x="186"/>
        <item x="43"/>
        <item x="131"/>
        <item x="47"/>
        <item x="1"/>
        <item x="530"/>
        <item x="277"/>
        <item x="264"/>
        <item x="228"/>
        <item x="446"/>
        <item x="521"/>
        <item x="328"/>
        <item x="205"/>
        <item x="93"/>
        <item x="28"/>
        <item x="19"/>
        <item x="444"/>
        <item x="578"/>
        <item x="54"/>
        <item x="36"/>
        <item x="580"/>
        <item x="169"/>
        <item x="480"/>
        <item x="343"/>
        <item x="45"/>
        <item x="58"/>
        <item x="116"/>
        <item x="114"/>
        <item x="369"/>
        <item x="139"/>
        <item x="395"/>
        <item x="355"/>
        <item x="397"/>
        <item x="352"/>
        <item x="396"/>
        <item x="195"/>
        <item x="402"/>
        <item x="202"/>
        <item x="276"/>
        <item x="376"/>
        <item x="287"/>
        <item x="458"/>
        <item x="462"/>
        <item x="57"/>
        <item x="489"/>
        <item x="350"/>
        <item x="540"/>
        <item x="253"/>
        <item x="497"/>
        <item x="407"/>
        <item x="504"/>
        <item x="42"/>
        <item x="569"/>
        <item x="97"/>
        <item x="9"/>
        <item x="254"/>
        <item x="514"/>
        <item x="368"/>
        <item x="244"/>
        <item x="212"/>
        <item x="62"/>
        <item x="467"/>
        <item x="94"/>
        <item x="613"/>
        <item x="315"/>
        <item x="361"/>
        <item x="479"/>
        <item x="6"/>
        <item x="225"/>
        <item x="173"/>
        <item x="166"/>
        <item x="229"/>
        <item x="556"/>
        <item x="577"/>
        <item x="175"/>
        <item x="323"/>
        <item x="405"/>
        <item x="545"/>
        <item x="100"/>
        <item x="52"/>
        <item x="75"/>
        <item x="470"/>
        <item x="18"/>
        <item x="507"/>
        <item x="128"/>
        <item x="321"/>
        <item x="414"/>
        <item x="360"/>
        <item x="262"/>
        <item x="39"/>
        <item x="187"/>
        <item x="453"/>
        <item x="23"/>
        <item x="123"/>
        <item x="498"/>
        <item x="115"/>
        <item x="174"/>
        <item x="188"/>
        <item x="570"/>
        <item x="210"/>
        <item x="4"/>
        <item x="460"/>
        <item x="65"/>
        <item x="546"/>
        <item x="441"/>
        <item x="3"/>
        <item x="60"/>
        <item x="322"/>
        <item x="232"/>
        <item x="117"/>
        <item x="575"/>
        <item x="594"/>
        <item x="426"/>
        <item x="412"/>
        <item x="312"/>
        <item x="581"/>
        <item x="543"/>
        <item x="223"/>
        <item x="377"/>
        <item x="417"/>
        <item x="218"/>
        <item x="505"/>
        <item x="265"/>
        <item x="437"/>
        <item x="193"/>
        <item x="157"/>
        <item x="567"/>
        <item x="111"/>
        <item x="598"/>
        <item x="83"/>
        <item x="547"/>
        <item x="8"/>
        <item x="90"/>
        <item x="64"/>
        <item x="206"/>
        <item x="13"/>
        <item x="452"/>
        <item x="465"/>
        <item x="326"/>
        <item x="511"/>
        <item x="455"/>
        <item x="335"/>
        <item x="304"/>
        <item x="285"/>
        <item x="351"/>
        <item x="21"/>
        <item x="610"/>
        <item x="145"/>
        <item x="388"/>
        <item x="373"/>
        <item x="236"/>
        <item x="113"/>
        <item x="482"/>
        <item x="176"/>
        <item x="233"/>
        <item x="331"/>
        <item x="135"/>
        <item x="103"/>
        <item x="74"/>
        <item x="178"/>
        <item x="82"/>
        <item x="478"/>
        <item x="230"/>
        <item x="22"/>
        <item x="291"/>
        <item x="164"/>
        <item x="429"/>
        <item x="63"/>
        <item x="488"/>
        <item x="271"/>
        <item x="12"/>
        <item t="default"/>
      </items>
    </pivotField>
    <pivotField showAll="0"/>
    <pivotField showAll="0"/>
    <pivotField showAll="0"/>
    <pivotField showAll="0"/>
    <pivotField axis="axisRow" dataField="1" showAll="0">
      <items count="19">
        <item x="14"/>
        <item x="5"/>
        <item x="3"/>
        <item x="0"/>
        <item x="8"/>
        <item x="17"/>
        <item x="1"/>
        <item x="10"/>
        <item x="11"/>
        <item x="4"/>
        <item x="6"/>
        <item x="7"/>
        <item x="12"/>
        <item x="13"/>
        <item x="9"/>
        <item x="2"/>
        <item x="16"/>
        <item x="15"/>
        <item t="default"/>
      </items>
    </pivotField>
    <pivotField showAll="0"/>
    <pivotField showAll="0"/>
    <pivotField showAll="0"/>
    <pivotField showAll="0"/>
    <pivotField showAll="0"/>
    <pivotField showAll="0">
      <items count="148">
        <item x="146"/>
        <item x="53"/>
        <item x="69"/>
        <item x="86"/>
        <item x="106"/>
        <item x="21"/>
        <item x="132"/>
        <item x="22"/>
        <item x="37"/>
        <item x="113"/>
        <item x="127"/>
        <item x="55"/>
        <item x="26"/>
        <item x="40"/>
        <item x="71"/>
        <item x="107"/>
        <item x="65"/>
        <item x="81"/>
        <item x="67"/>
        <item x="66"/>
        <item x="120"/>
        <item x="96"/>
        <item x="16"/>
        <item x="101"/>
        <item x="70"/>
        <item x="92"/>
        <item x="39"/>
        <item x="48"/>
        <item x="133"/>
        <item x="77"/>
        <item x="109"/>
        <item x="0"/>
        <item x="46"/>
        <item x="17"/>
        <item x="87"/>
        <item x="32"/>
        <item x="31"/>
        <item x="14"/>
        <item x="115"/>
        <item x="51"/>
        <item x="33"/>
        <item x="125"/>
        <item x="95"/>
        <item x="58"/>
        <item x="25"/>
        <item x="105"/>
        <item x="97"/>
        <item x="38"/>
        <item x="10"/>
        <item x="112"/>
        <item x="117"/>
        <item x="82"/>
        <item x="29"/>
        <item x="43"/>
        <item x="129"/>
        <item x="3"/>
        <item x="44"/>
        <item x="47"/>
        <item x="130"/>
        <item x="75"/>
        <item x="110"/>
        <item x="73"/>
        <item x="7"/>
        <item x="50"/>
        <item x="27"/>
        <item x="116"/>
        <item x="84"/>
        <item x="83"/>
        <item x="56"/>
        <item x="98"/>
        <item x="72"/>
        <item x="111"/>
        <item x="64"/>
        <item x="144"/>
        <item x="122"/>
        <item x="19"/>
        <item x="99"/>
        <item x="89"/>
        <item x="76"/>
        <item x="128"/>
        <item x="41"/>
        <item x="103"/>
        <item x="145"/>
        <item x="141"/>
        <item x="135"/>
        <item x="42"/>
        <item x="85"/>
        <item x="90"/>
        <item x="114"/>
        <item x="131"/>
        <item x="59"/>
        <item x="54"/>
        <item x="9"/>
        <item x="119"/>
        <item x="138"/>
        <item x="49"/>
        <item x="123"/>
        <item x="140"/>
        <item x="137"/>
        <item x="94"/>
        <item x="78"/>
        <item x="139"/>
        <item x="34"/>
        <item x="61"/>
        <item x="91"/>
        <item x="121"/>
        <item x="24"/>
        <item x="62"/>
        <item x="57"/>
        <item x="2"/>
        <item x="11"/>
        <item x="36"/>
        <item x="142"/>
        <item x="88"/>
        <item x="45"/>
        <item x="124"/>
        <item x="134"/>
        <item x="118"/>
        <item x="35"/>
        <item x="8"/>
        <item x="100"/>
        <item x="15"/>
        <item x="60"/>
        <item x="13"/>
        <item x="4"/>
        <item x="28"/>
        <item x="136"/>
        <item x="126"/>
        <item x="30"/>
        <item x="108"/>
        <item x="6"/>
        <item x="93"/>
        <item x="63"/>
        <item x="12"/>
        <item x="102"/>
        <item x="18"/>
        <item x="1"/>
        <item x="143"/>
        <item x="23"/>
        <item x="104"/>
        <item x="80"/>
        <item x="74"/>
        <item x="68"/>
        <item x="52"/>
        <item x="79"/>
        <item x="20"/>
        <item x="5"/>
        <item t="default"/>
      </items>
    </pivotField>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Anzahl von language"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73FDB8-8D88-4BDC-A9E4-247753EE463D}" name="PivotTable6" cacheId="4"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U1:V102" firstHeaderRow="1" firstDataRow="1" firstDataCol="1"/>
  <pivotFields count="4">
    <pivotField axis="axisRow"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pivotField dataField="1" showAll="0"/>
  </pivotFields>
  <rowFields count="1">
    <field x="0"/>
  </rowFields>
  <rowItems count="101">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t="grand">
      <x/>
    </i>
  </rowItems>
  <colItems count="1">
    <i/>
  </colItems>
  <dataFields count="1">
    <dataField name="Summe von number of books ger+OCR"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aptionBetween" evalOrder="-1" id="1" stringValue1="1801" stringValue2="1900">
      <autoFilter ref="A1">
        <filterColumn colId="0">
          <customFilters and="1">
            <customFilter operator="greaterThanOrEqual" val="1801"/>
            <customFilter operator="lessThanOrEqual" val="1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73AB59-829C-4C60-BC62-E527ECF31F6C}" name="PivotTable5" cacheId="4"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3">
  <location ref="R1:S102" firstHeaderRow="1" firstDataRow="1" firstDataCol="1"/>
  <pivotFields count="4">
    <pivotField axis="axisRow"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dataField="1" showAll="0"/>
    <pivotField showAll="0"/>
  </pivotFields>
  <rowFields count="1">
    <field x="0"/>
  </rowFields>
  <rowItems count="101">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t="grand">
      <x/>
    </i>
  </rowItems>
  <colItems count="1">
    <i/>
  </colItems>
  <dataFields count="1">
    <dataField name="Summe von number of books ger" fld="2"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aptionBetween" evalOrder="-1" id="1" stringValue1="1801" stringValue2="1900">
      <autoFilter ref="A1">
        <filterColumn colId="0">
          <customFilters and="1">
            <customFilter operator="greaterThanOrEqual" val="1801"/>
            <customFilter operator="lessThanOrEqual" val="1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99D0B0-BAF7-41FF-A011-8EDE1BEC4105}" name="PivotTable4" cacheId="4"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F1:G102" firstHeaderRow="1" firstDataRow="1" firstDataCol="1"/>
  <pivotFields count="4">
    <pivotField axis="axisRow"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dataField="1" showAll="0">
      <items count="32">
        <item x="1"/>
        <item x="0"/>
        <item x="2"/>
        <item x="3"/>
        <item x="4"/>
        <item x="5"/>
        <item x="6"/>
        <item x="9"/>
        <item x="8"/>
        <item x="10"/>
        <item x="13"/>
        <item x="11"/>
        <item x="7"/>
        <item x="21"/>
        <item x="14"/>
        <item x="12"/>
        <item x="23"/>
        <item x="16"/>
        <item x="25"/>
        <item x="15"/>
        <item x="26"/>
        <item x="22"/>
        <item x="19"/>
        <item x="17"/>
        <item x="28"/>
        <item x="24"/>
        <item x="18"/>
        <item x="20"/>
        <item x="27"/>
        <item x="29"/>
        <item x="30"/>
        <item t="default"/>
      </items>
    </pivotField>
    <pivotField showAll="0"/>
    <pivotField showAll="0"/>
  </pivotFields>
  <rowFields count="1">
    <field x="0"/>
  </rowFields>
  <rowItems count="101">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t="grand">
      <x/>
    </i>
  </rowItems>
  <colItems count="1">
    <i/>
  </colItems>
  <dataFields count="1">
    <dataField name="Summe von number of books total" fld="1"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aptionBetween" evalOrder="-1" id="2" stringValue1="1801" stringValue2="1900">
      <autoFilter ref="A1">
        <filterColumn colId="0">
          <customFilters and="1">
            <customFilter operator="greaterThanOrEqual" val="1801"/>
            <customFilter operator="lessThanOrEqual" val="1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ABAA8E-01A4-415C-8598-D02C8CA9FD37}" name="PivotTable3" cacheId="4"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L1:M71" firstHeaderRow="1" firstDataRow="1" firstDataCol="1"/>
  <pivotFields count="4">
    <pivotField axis="axisRow"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dataField="1" showAll="0"/>
    <pivotField showAll="0"/>
    <pivotField showAll="0"/>
  </pivotFields>
  <rowFields count="1">
    <field x="0"/>
  </rowFields>
  <rowItems count="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Items count="1">
    <i/>
  </colItems>
  <dataFields count="1">
    <dataField name="Summe von number of books total" fld="1" baseField="0" baseItem="0"/>
  </dataFields>
  <pivotTableStyleInfo name="PivotStyleLight16" showRowHeaders="1" showColHeaders="1" showRowStripes="0" showColStripes="0" showLastColumn="1"/>
  <filters count="1">
    <filter fld="0" type="captionBetween" evalOrder="-1" id="1" stringValue1="1633" stringValue2="1701">
      <autoFilter ref="A1">
        <filterColumn colId="0">
          <customFilters and="1">
            <customFilter operator="greaterThanOrEqual" val="1633"/>
            <customFilter operator="lessThanOrEqual" val="170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619519-611B-43C5-A701-DC91CEC700C6}" name="PivotTable2" cacheId="11"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O1:P183" firstHeaderRow="1" firstDataRow="1" firstDataCol="1"/>
  <pivotFields count="15">
    <pivotField showAll="0"/>
    <pivotField showAll="0"/>
    <pivotField showAll="0"/>
    <pivotField showAll="0">
      <items count="619">
        <item x="512"/>
        <item x="605"/>
        <item x="519"/>
        <item x="192"/>
        <item x="125"/>
        <item x="106"/>
        <item x="235"/>
        <item x="288"/>
        <item x="528"/>
        <item x="27"/>
        <item x="136"/>
        <item x="372"/>
        <item x="362"/>
        <item x="272"/>
        <item x="463"/>
        <item x="77"/>
        <item x="571"/>
        <item x="306"/>
        <item x="108"/>
        <item x="562"/>
        <item x="391"/>
        <item x="127"/>
        <item x="190"/>
        <item x="15"/>
        <item x="55"/>
        <item x="464"/>
        <item x="61"/>
        <item x="250"/>
        <item x="78"/>
        <item x="370"/>
        <item x="466"/>
        <item x="302"/>
        <item x="217"/>
        <item x="134"/>
        <item x="493"/>
        <item x="535"/>
        <item x="415"/>
        <item x="226"/>
        <item x="447"/>
        <item x="168"/>
        <item x="96"/>
        <item x="156"/>
        <item x="548"/>
        <item x="242"/>
        <item x="88"/>
        <item x="143"/>
        <item x="439"/>
        <item x="568"/>
        <item x="294"/>
        <item x="241"/>
        <item x="500"/>
        <item x="406"/>
        <item x="475"/>
        <item x="588"/>
        <item x="468"/>
        <item x="450"/>
        <item x="566"/>
        <item x="101"/>
        <item x="255"/>
        <item x="267"/>
        <item x="338"/>
        <item x="428"/>
        <item x="284"/>
        <item x="273"/>
        <item x="207"/>
        <item x="301"/>
        <item x="599"/>
        <item x="248"/>
        <item x="572"/>
        <item x="586"/>
        <item x="34"/>
        <item x="526"/>
        <item x="400"/>
        <item x="389"/>
        <item x="358"/>
        <item x="398"/>
        <item x="71"/>
        <item x="122"/>
        <item x="196"/>
        <item x="430"/>
        <item x="227"/>
        <item x="591"/>
        <item x="48"/>
        <item x="320"/>
        <item x="449"/>
        <item x="180"/>
        <item x="172"/>
        <item x="289"/>
        <item x="261"/>
        <item x="41"/>
        <item x="413"/>
        <item x="522"/>
        <item x="503"/>
        <item x="98"/>
        <item x="457"/>
        <item x="425"/>
        <item x="138"/>
        <item x="211"/>
        <item x="564"/>
        <item x="317"/>
        <item x="471"/>
        <item x="408"/>
        <item x="0"/>
        <item x="197"/>
        <item x="596"/>
        <item x="56"/>
        <item x="380"/>
        <item x="124"/>
        <item x="119"/>
        <item x="44"/>
        <item x="383"/>
        <item x="496"/>
        <item x="436"/>
        <item x="561"/>
        <item x="606"/>
        <item x="608"/>
        <item x="607"/>
        <item x="612"/>
        <item x="477"/>
        <item x="162"/>
        <item x="224"/>
        <item x="126"/>
        <item x="573"/>
        <item x="431"/>
        <item x="516"/>
        <item x="367"/>
        <item x="378"/>
        <item x="163"/>
        <item x="203"/>
        <item x="537"/>
        <item x="347"/>
        <item x="266"/>
        <item x="424"/>
        <item x="249"/>
        <item x="293"/>
        <item x="298"/>
        <item x="327"/>
        <item x="17"/>
        <item x="346"/>
        <item x="609"/>
        <item x="348"/>
        <item x="86"/>
        <item x="617"/>
        <item x="476"/>
        <item x="401"/>
        <item x="459"/>
        <item x="432"/>
        <item x="357"/>
        <item x="587"/>
        <item x="213"/>
        <item x="154"/>
        <item x="159"/>
        <item x="292"/>
        <item x="10"/>
        <item x="421"/>
        <item x="30"/>
        <item x="409"/>
        <item x="137"/>
        <item x="167"/>
        <item x="185"/>
        <item x="469"/>
        <item x="33"/>
        <item x="149"/>
        <item x="490"/>
        <item x="32"/>
        <item x="539"/>
        <item x="422"/>
        <item x="80"/>
        <item x="40"/>
        <item x="171"/>
        <item x="392"/>
        <item x="69"/>
        <item x="404"/>
        <item x="299"/>
        <item x="89"/>
        <item x="260"/>
        <item x="433"/>
        <item x="513"/>
        <item x="492"/>
        <item x="491"/>
        <item x="234"/>
        <item x="340"/>
        <item x="274"/>
        <item x="256"/>
        <item x="72"/>
        <item x="148"/>
        <item x="557"/>
        <item x="219"/>
        <item x="341"/>
        <item x="448"/>
        <item x="349"/>
        <item x="278"/>
        <item x="95"/>
        <item x="483"/>
        <item x="170"/>
        <item x="515"/>
        <item x="189"/>
        <item x="46"/>
        <item x="152"/>
        <item x="538"/>
        <item x="280"/>
        <item x="550"/>
        <item x="199"/>
        <item x="79"/>
        <item x="194"/>
        <item x="379"/>
        <item x="129"/>
        <item x="204"/>
        <item x="333"/>
        <item x="461"/>
        <item x="7"/>
        <item x="160"/>
        <item x="29"/>
        <item x="259"/>
        <item x="182"/>
        <item x="597"/>
        <item x="325"/>
        <item x="201"/>
        <item x="552"/>
        <item x="509"/>
        <item x="184"/>
        <item x="269"/>
        <item x="311"/>
        <item x="68"/>
        <item x="576"/>
        <item x="582"/>
        <item x="385"/>
        <item x="494"/>
        <item x="393"/>
        <item x="374"/>
        <item x="484"/>
        <item x="334"/>
        <item x="337"/>
        <item x="342"/>
        <item x="49"/>
        <item x="240"/>
        <item x="387"/>
        <item x="179"/>
        <item x="151"/>
        <item x="300"/>
        <item x="305"/>
        <item x="615"/>
        <item x="472"/>
        <item x="99"/>
        <item x="239"/>
        <item x="527"/>
        <item x="161"/>
        <item x="296"/>
        <item x="518"/>
        <item x="252"/>
        <item x="120"/>
        <item x="104"/>
        <item x="435"/>
        <item x="601"/>
        <item x="345"/>
        <item x="386"/>
        <item x="246"/>
        <item x="268"/>
        <item x="553"/>
        <item x="165"/>
        <item x="558"/>
        <item x="544"/>
        <item x="20"/>
        <item x="53"/>
        <item x="611"/>
        <item x="121"/>
        <item x="141"/>
        <item x="16"/>
        <item x="220"/>
        <item x="442"/>
        <item x="81"/>
        <item x="38"/>
        <item x="403"/>
        <item x="91"/>
        <item x="501"/>
        <item x="215"/>
        <item x="245"/>
        <item x="282"/>
        <item x="353"/>
        <item x="344"/>
        <item x="243"/>
        <item x="434"/>
        <item x="295"/>
        <item x="332"/>
        <item x="559"/>
        <item x="177"/>
        <item x="473"/>
        <item x="281"/>
        <item x="602"/>
        <item x="474"/>
        <item x="25"/>
        <item x="363"/>
        <item x="26"/>
        <item x="308"/>
        <item x="554"/>
        <item x="37"/>
        <item x="153"/>
        <item x="583"/>
        <item x="541"/>
        <item x="73"/>
        <item x="181"/>
        <item x="286"/>
        <item x="445"/>
        <item x="427"/>
        <item x="263"/>
        <item x="603"/>
        <item x="532"/>
        <item x="517"/>
        <item x="275"/>
        <item x="508"/>
        <item x="140"/>
        <item x="510"/>
        <item x="542"/>
        <item x="590"/>
        <item x="107"/>
        <item x="51"/>
        <item x="551"/>
        <item x="616"/>
        <item x="66"/>
        <item x="309"/>
        <item x="231"/>
        <item x="155"/>
        <item x="375"/>
        <item x="443"/>
        <item x="237"/>
        <item x="394"/>
        <item x="390"/>
        <item x="318"/>
        <item x="316"/>
        <item x="549"/>
        <item x="382"/>
        <item x="144"/>
        <item x="454"/>
        <item x="420"/>
        <item x="604"/>
        <item x="592"/>
        <item x="574"/>
        <item x="150"/>
        <item x="354"/>
        <item x="102"/>
        <item x="399"/>
        <item x="486"/>
        <item x="418"/>
        <item x="313"/>
        <item x="495"/>
        <item x="67"/>
        <item x="365"/>
        <item x="209"/>
        <item x="183"/>
        <item x="76"/>
        <item x="555"/>
        <item x="251"/>
        <item x="307"/>
        <item x="238"/>
        <item x="531"/>
        <item x="499"/>
        <item x="324"/>
        <item x="31"/>
        <item x="59"/>
        <item x="525"/>
        <item x="221"/>
        <item x="314"/>
        <item x="109"/>
        <item x="584"/>
        <item x="214"/>
        <item x="105"/>
        <item x="533"/>
        <item x="589"/>
        <item x="579"/>
        <item x="416"/>
        <item x="158"/>
        <item x="146"/>
        <item x="520"/>
        <item x="502"/>
        <item x="330"/>
        <item x="14"/>
        <item x="11"/>
        <item x="92"/>
        <item x="560"/>
        <item x="216"/>
        <item x="423"/>
        <item x="585"/>
        <item x="70"/>
        <item x="438"/>
        <item x="614"/>
        <item x="130"/>
        <item x="336"/>
        <item x="257"/>
        <item x="410"/>
        <item x="529"/>
        <item x="283"/>
        <item x="208"/>
        <item x="506"/>
        <item x="440"/>
        <item x="85"/>
        <item x="258"/>
        <item x="485"/>
        <item x="147"/>
        <item x="411"/>
        <item x="142"/>
        <item x="247"/>
        <item x="487"/>
        <item x="451"/>
        <item x="329"/>
        <item x="112"/>
        <item x="50"/>
        <item x="563"/>
        <item x="319"/>
        <item x="24"/>
        <item x="5"/>
        <item x="536"/>
        <item x="303"/>
        <item x="364"/>
        <item x="35"/>
        <item x="84"/>
        <item x="2"/>
        <item x="339"/>
        <item x="297"/>
        <item x="356"/>
        <item x="456"/>
        <item x="133"/>
        <item x="595"/>
        <item x="481"/>
        <item x="593"/>
        <item x="132"/>
        <item x="384"/>
        <item x="381"/>
        <item x="87"/>
        <item x="600"/>
        <item x="419"/>
        <item x="191"/>
        <item x="270"/>
        <item x="534"/>
        <item x="222"/>
        <item x="279"/>
        <item x="200"/>
        <item x="523"/>
        <item x="290"/>
        <item x="118"/>
        <item x="359"/>
        <item x="198"/>
        <item x="366"/>
        <item x="310"/>
        <item x="371"/>
        <item x="110"/>
        <item x="565"/>
        <item x="524"/>
        <item x="186"/>
        <item x="43"/>
        <item x="131"/>
        <item x="47"/>
        <item x="1"/>
        <item x="530"/>
        <item x="277"/>
        <item x="264"/>
        <item x="228"/>
        <item x="446"/>
        <item x="521"/>
        <item x="328"/>
        <item x="205"/>
        <item x="93"/>
        <item x="28"/>
        <item x="19"/>
        <item x="444"/>
        <item x="578"/>
        <item x="54"/>
        <item x="36"/>
        <item x="580"/>
        <item x="169"/>
        <item x="480"/>
        <item x="343"/>
        <item x="45"/>
        <item x="58"/>
        <item x="116"/>
        <item x="114"/>
        <item x="369"/>
        <item x="139"/>
        <item x="395"/>
        <item x="355"/>
        <item x="397"/>
        <item x="352"/>
        <item x="396"/>
        <item x="195"/>
        <item x="402"/>
        <item x="202"/>
        <item x="276"/>
        <item x="376"/>
        <item x="287"/>
        <item x="458"/>
        <item x="462"/>
        <item x="57"/>
        <item x="489"/>
        <item x="350"/>
        <item x="540"/>
        <item x="253"/>
        <item x="497"/>
        <item x="407"/>
        <item x="504"/>
        <item x="42"/>
        <item x="569"/>
        <item x="97"/>
        <item x="9"/>
        <item x="254"/>
        <item x="514"/>
        <item x="368"/>
        <item x="244"/>
        <item x="212"/>
        <item x="62"/>
        <item x="467"/>
        <item x="94"/>
        <item x="613"/>
        <item x="315"/>
        <item x="361"/>
        <item x="479"/>
        <item x="6"/>
        <item x="225"/>
        <item x="173"/>
        <item x="166"/>
        <item x="229"/>
        <item x="556"/>
        <item x="577"/>
        <item x="175"/>
        <item x="323"/>
        <item x="405"/>
        <item x="545"/>
        <item x="100"/>
        <item x="52"/>
        <item x="75"/>
        <item x="470"/>
        <item x="18"/>
        <item x="507"/>
        <item x="128"/>
        <item x="321"/>
        <item x="414"/>
        <item x="360"/>
        <item x="262"/>
        <item x="39"/>
        <item x="187"/>
        <item x="453"/>
        <item x="23"/>
        <item x="123"/>
        <item x="498"/>
        <item x="115"/>
        <item x="174"/>
        <item x="188"/>
        <item x="570"/>
        <item x="210"/>
        <item x="4"/>
        <item x="460"/>
        <item x="65"/>
        <item x="546"/>
        <item x="441"/>
        <item x="3"/>
        <item x="60"/>
        <item x="322"/>
        <item x="232"/>
        <item x="117"/>
        <item x="575"/>
        <item x="594"/>
        <item x="426"/>
        <item x="412"/>
        <item x="312"/>
        <item x="581"/>
        <item x="543"/>
        <item x="223"/>
        <item x="377"/>
        <item x="417"/>
        <item x="218"/>
        <item x="505"/>
        <item x="265"/>
        <item x="437"/>
        <item x="193"/>
        <item x="157"/>
        <item x="567"/>
        <item x="111"/>
        <item x="598"/>
        <item x="83"/>
        <item x="547"/>
        <item x="8"/>
        <item x="90"/>
        <item x="64"/>
        <item x="206"/>
        <item x="13"/>
        <item x="452"/>
        <item x="465"/>
        <item x="326"/>
        <item x="511"/>
        <item x="455"/>
        <item x="335"/>
        <item x="304"/>
        <item x="285"/>
        <item x="351"/>
        <item x="21"/>
        <item x="610"/>
        <item x="145"/>
        <item x="388"/>
        <item x="373"/>
        <item x="236"/>
        <item x="113"/>
        <item x="482"/>
        <item x="176"/>
        <item x="233"/>
        <item x="331"/>
        <item x="135"/>
        <item x="103"/>
        <item x="74"/>
        <item x="178"/>
        <item x="82"/>
        <item x="478"/>
        <item x="230"/>
        <item x="22"/>
        <item x="291"/>
        <item x="164"/>
        <item x="429"/>
        <item x="63"/>
        <item x="488"/>
        <item x="271"/>
        <item x="12"/>
        <item t="default"/>
      </items>
    </pivotField>
    <pivotField showAll="0"/>
    <pivotField showAll="0"/>
    <pivotField showAll="0"/>
    <pivotField showAll="0"/>
    <pivotField showAll="0"/>
    <pivotField axis="axisRow" dataField="1" showAll="0" sortType="ascending">
      <items count="182">
        <item x="171"/>
        <item x="166"/>
        <item x="163"/>
        <item x="172"/>
        <item x="165"/>
        <item x="142"/>
        <item x="154"/>
        <item x="167"/>
        <item x="136"/>
        <item x="155"/>
        <item x="139"/>
        <item x="143"/>
        <item x="174"/>
        <item x="109"/>
        <item x="106"/>
        <item x="70"/>
        <item x="177"/>
        <item x="87"/>
        <item x="117"/>
        <item x="175"/>
        <item x="179"/>
        <item x="147"/>
        <item x="180"/>
        <item x="162"/>
        <item x="160"/>
        <item x="150"/>
        <item x="77"/>
        <item x="69"/>
        <item x="159"/>
        <item x="176"/>
        <item x="149"/>
        <item x="71"/>
        <item x="161"/>
        <item x="164"/>
        <item x="178"/>
        <item x="121"/>
        <item x="169"/>
        <item x="116"/>
        <item x="158"/>
        <item x="156"/>
        <item x="152"/>
        <item x="89"/>
        <item x="141"/>
        <item x="144"/>
        <item x="157"/>
        <item x="138"/>
        <item x="82"/>
        <item x="103"/>
        <item x="104"/>
        <item x="137"/>
        <item x="140"/>
        <item x="118"/>
        <item x="130"/>
        <item x="56"/>
        <item x="115"/>
        <item x="120"/>
        <item x="119"/>
        <item x="114"/>
        <item x="127"/>
        <item x="72"/>
        <item x="105"/>
        <item x="84"/>
        <item x="64"/>
        <item x="12"/>
        <item x="18"/>
        <item x="27"/>
        <item x="43"/>
        <item x="67"/>
        <item x="13"/>
        <item x="41"/>
        <item x="86"/>
        <item x="29"/>
        <item x="111"/>
        <item x="102"/>
        <item x="101"/>
        <item x="96"/>
        <item x="75"/>
        <item x="0"/>
        <item x="14"/>
        <item x="78"/>
        <item x="23"/>
        <item x="46"/>
        <item x="62"/>
        <item x="8"/>
        <item x="79"/>
        <item x="81"/>
        <item x="88"/>
        <item x="76"/>
        <item x="42"/>
        <item x="108"/>
        <item x="63"/>
        <item x="28"/>
        <item x="74"/>
        <item x="22"/>
        <item x="133"/>
        <item x="73"/>
        <item x="31"/>
        <item x="49"/>
        <item x="83"/>
        <item x="113"/>
        <item x="38"/>
        <item x="25"/>
        <item x="110"/>
        <item x="128"/>
        <item x="151"/>
        <item x="21"/>
        <item x="122"/>
        <item x="1"/>
        <item x="126"/>
        <item x="48"/>
        <item x="60"/>
        <item x="52"/>
        <item x="112"/>
        <item x="39"/>
        <item x="61"/>
        <item x="80"/>
        <item x="54"/>
        <item x="44"/>
        <item x="53"/>
        <item x="24"/>
        <item x="93"/>
        <item x="16"/>
        <item x="34"/>
        <item x="36"/>
        <item x="97"/>
        <item x="33"/>
        <item x="5"/>
        <item x="47"/>
        <item x="129"/>
        <item x="134"/>
        <item x="98"/>
        <item x="17"/>
        <item x="40"/>
        <item x="65"/>
        <item x="66"/>
        <item x="55"/>
        <item x="50"/>
        <item x="11"/>
        <item x="10"/>
        <item x="9"/>
        <item x="94"/>
        <item x="7"/>
        <item x="99"/>
        <item x="3"/>
        <item x="35"/>
        <item x="68"/>
        <item x="15"/>
        <item x="168"/>
        <item x="45"/>
        <item x="145"/>
        <item x="153"/>
        <item x="57"/>
        <item x="146"/>
        <item x="91"/>
        <item x="132"/>
        <item x="95"/>
        <item x="85"/>
        <item x="124"/>
        <item x="59"/>
        <item x="131"/>
        <item x="100"/>
        <item x="58"/>
        <item x="30"/>
        <item x="90"/>
        <item x="92"/>
        <item x="107"/>
        <item x="19"/>
        <item x="123"/>
        <item x="2"/>
        <item x="37"/>
        <item x="125"/>
        <item x="6"/>
        <item x="32"/>
        <item x="20"/>
        <item x="51"/>
        <item x="173"/>
        <item x="148"/>
        <item x="4"/>
        <item x="170"/>
        <item x="135"/>
        <item x="26"/>
        <item t="default"/>
      </items>
    </pivotField>
    <pivotField showAll="0"/>
    <pivotField showAll="0"/>
    <pivotField showAll="0"/>
    <pivotField showAll="0"/>
    <pivotField showAll="0" defaultSubtota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s>
  <rowFields count="1">
    <field x="9"/>
  </rowFields>
  <rowItems count="1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t="grand">
      <x/>
    </i>
  </rowItems>
  <colItems count="1">
    <i/>
  </colItems>
  <dataFields count="1">
    <dataField name="Anzahl von dat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esolver.staatsbibliothek-berlin.de/SBB0000ED8900000000" TargetMode="External"/><Relationship Id="rId3" Type="http://schemas.openxmlformats.org/officeDocument/2006/relationships/hyperlink" Target="http://resolver.staatsbibliothek-berlin.de/SBB0001AE4200000000" TargetMode="External"/><Relationship Id="rId7" Type="http://schemas.openxmlformats.org/officeDocument/2006/relationships/hyperlink" Target="http://resolver.staatsbibliothek-berlin.de/SBB0000D31400000000" TargetMode="External"/><Relationship Id="rId2" Type="http://schemas.openxmlformats.org/officeDocument/2006/relationships/hyperlink" Target="http://resolver.staatsbibliothek-berlin.de/SBB0001AE4200020000" TargetMode="External"/><Relationship Id="rId1" Type="http://schemas.openxmlformats.org/officeDocument/2006/relationships/hyperlink" Target="http://resolver.staatsbibliothek-berlin.de/SBB0000EDC200000000" TargetMode="External"/><Relationship Id="rId6" Type="http://schemas.openxmlformats.org/officeDocument/2006/relationships/hyperlink" Target="http://resolver.staatsbibliothek-berlin.de/SBB0000F8A900000000" TargetMode="External"/><Relationship Id="rId5" Type="http://schemas.openxmlformats.org/officeDocument/2006/relationships/hyperlink" Target="http://resolver.staatsbibliothek-berlin.de/SBB0000F1B700000000" TargetMode="External"/><Relationship Id="rId4" Type="http://schemas.openxmlformats.org/officeDocument/2006/relationships/hyperlink" Target="http://resolver.staatsbibliothek-berlin.de/SBB0000E0AE00000000" TargetMode="External"/><Relationship Id="rId9" Type="http://schemas.openxmlformats.org/officeDocument/2006/relationships/hyperlink" Target="http://resolver.staatsbibliothek-berlin.de/SBB0001022700010000"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resolver.staatsbibliothek-berlin.de/SBB0001AE4200000000" TargetMode="External"/><Relationship Id="rId2" Type="http://schemas.openxmlformats.org/officeDocument/2006/relationships/hyperlink" Target="http://resolver.staatsbibliothek-berlin.de/SBB0001AE4200020000" TargetMode="External"/><Relationship Id="rId1" Type="http://schemas.openxmlformats.org/officeDocument/2006/relationships/hyperlink" Target="http://resolver.staatsbibliothek-berlin.de/SBB0000EDC200000000"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hyperlink" Target="http://resolver.staatsbibliothek-berlin.de/SBB0001AE4200020000" TargetMode="Externa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hyperlink" Target="http://resolver.staatsbibliothek-berlin.de/SBB0000D5D100000000" TargetMode="External"/><Relationship Id="rId1" Type="http://schemas.openxmlformats.org/officeDocument/2006/relationships/hyperlink" Target="http://resolver.staatsbibliothek-berlin.de/SBB0001AE420002000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resolver.staatsbibliothek-berlin.de/SBB0001AE4200020000" TargetMode="Externa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rinterSettings" Target="../printerSettings/printerSettings2.bin"/><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0"/>
  <sheetViews>
    <sheetView workbookViewId="0">
      <selection activeCell="D1" sqref="D1:D1048576"/>
    </sheetView>
  </sheetViews>
  <sheetFormatPr baseColWidth="10" defaultColWidth="9.140625" defaultRowHeight="15" x14ac:dyDescent="0.25"/>
  <cols>
    <col min="1" max="1" width="66.85546875" customWidth="1"/>
    <col min="2" max="2" width="45.28515625" customWidth="1"/>
    <col min="3" max="4" width="39.28515625" customWidth="1"/>
    <col min="5" max="5" width="28.28515625" customWidth="1"/>
    <col min="6" max="6" width="22.28515625" customWidth="1"/>
    <col min="7" max="7" width="9.140625" customWidth="1"/>
    <col min="11" max="11" width="9.140625" customWidth="1"/>
    <col min="12" max="12" width="16.85546875" customWidth="1"/>
    <col min="13" max="14" width="9.140625" customWidth="1"/>
  </cols>
  <sheetData>
    <row r="1" spans="1:14" x14ac:dyDescent="0.25">
      <c r="A1" s="1" t="s">
        <v>0</v>
      </c>
      <c r="B1" s="1" t="s">
        <v>1</v>
      </c>
      <c r="C1" s="2"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9438</v>
      </c>
      <c r="N2" t="s">
        <v>9439</v>
      </c>
    </row>
    <row r="3" spans="1:14" x14ac:dyDescent="0.25">
      <c r="A3" t="s">
        <v>26</v>
      </c>
      <c r="B3" t="s">
        <v>27</v>
      </c>
      <c r="C3" t="s">
        <v>16</v>
      </c>
      <c r="D3" t="s">
        <v>28</v>
      </c>
      <c r="E3" t="s">
        <v>18</v>
      </c>
      <c r="F3" t="s">
        <v>29</v>
      </c>
      <c r="G3" t="s">
        <v>30</v>
      </c>
      <c r="H3" s="7" t="s">
        <v>31</v>
      </c>
      <c r="I3" t="s">
        <v>32</v>
      </c>
      <c r="J3" t="s">
        <v>33</v>
      </c>
      <c r="K3" t="s">
        <v>24</v>
      </c>
      <c r="L3" t="s">
        <v>34</v>
      </c>
      <c r="M3" t="s">
        <v>9438</v>
      </c>
      <c r="N3" t="s">
        <v>9439</v>
      </c>
    </row>
    <row r="4" spans="1:14" x14ac:dyDescent="0.25">
      <c r="A4" t="s">
        <v>35</v>
      </c>
      <c r="B4" t="s">
        <v>36</v>
      </c>
      <c r="C4" t="s">
        <v>16</v>
      </c>
      <c r="D4" t="s">
        <v>37</v>
      </c>
      <c r="E4" t="s">
        <v>18</v>
      </c>
      <c r="F4" t="s">
        <v>38</v>
      </c>
      <c r="G4" t="s">
        <v>39</v>
      </c>
      <c r="H4" t="s">
        <v>40</v>
      </c>
      <c r="I4" t="s">
        <v>32</v>
      </c>
      <c r="J4" t="s">
        <v>41</v>
      </c>
      <c r="K4" t="s">
        <v>24</v>
      </c>
      <c r="L4" t="s">
        <v>42</v>
      </c>
      <c r="M4" t="s">
        <v>9440</v>
      </c>
      <c r="N4" t="s">
        <v>9441</v>
      </c>
    </row>
    <row r="5" spans="1:14" x14ac:dyDescent="0.25">
      <c r="A5" t="s">
        <v>43</v>
      </c>
      <c r="B5" t="s">
        <v>44</v>
      </c>
      <c r="C5" t="s">
        <v>16</v>
      </c>
      <c r="D5" t="s">
        <v>45</v>
      </c>
      <c r="E5" t="s">
        <v>18</v>
      </c>
      <c r="F5" t="s">
        <v>46</v>
      </c>
      <c r="G5" t="s">
        <v>47</v>
      </c>
      <c r="H5" t="s">
        <v>48</v>
      </c>
      <c r="I5" t="s">
        <v>32</v>
      </c>
      <c r="J5" t="s">
        <v>49</v>
      </c>
      <c r="K5" t="s">
        <v>24</v>
      </c>
      <c r="L5" t="s">
        <v>50</v>
      </c>
      <c r="M5" t="s">
        <v>9442</v>
      </c>
      <c r="N5" t="s">
        <v>9441</v>
      </c>
    </row>
    <row r="6" spans="1:14" x14ac:dyDescent="0.25">
      <c r="A6" t="s">
        <v>51</v>
      </c>
      <c r="B6" t="s">
        <v>52</v>
      </c>
      <c r="C6" t="s">
        <v>16</v>
      </c>
      <c r="D6" t="s">
        <v>53</v>
      </c>
      <c r="E6" t="s">
        <v>18</v>
      </c>
      <c r="F6" t="s">
        <v>54</v>
      </c>
      <c r="G6" t="s">
        <v>55</v>
      </c>
      <c r="H6" t="s">
        <v>56</v>
      </c>
      <c r="I6" t="s">
        <v>32</v>
      </c>
      <c r="J6" t="s">
        <v>57</v>
      </c>
      <c r="K6" t="s">
        <v>24</v>
      </c>
      <c r="L6" t="s">
        <v>58</v>
      </c>
      <c r="M6" t="s">
        <v>9443</v>
      </c>
      <c r="N6" t="s">
        <v>9441</v>
      </c>
    </row>
    <row r="7" spans="1:14" x14ac:dyDescent="0.25">
      <c r="A7" t="s">
        <v>59</v>
      </c>
      <c r="B7" t="s">
        <v>60</v>
      </c>
      <c r="C7" t="s">
        <v>16</v>
      </c>
      <c r="D7" t="s">
        <v>61</v>
      </c>
      <c r="E7" t="s">
        <v>18</v>
      </c>
      <c r="F7" t="s">
        <v>62</v>
      </c>
      <c r="G7" t="s">
        <v>63</v>
      </c>
      <c r="H7" t="s">
        <v>64</v>
      </c>
      <c r="I7" t="s">
        <v>32</v>
      </c>
      <c r="J7" t="s">
        <v>65</v>
      </c>
      <c r="K7" t="s">
        <v>24</v>
      </c>
      <c r="L7" t="s">
        <v>66</v>
      </c>
      <c r="M7" t="s">
        <v>9444</v>
      </c>
      <c r="N7" t="s">
        <v>9441</v>
      </c>
    </row>
    <row r="8" spans="1:14" x14ac:dyDescent="0.25">
      <c r="A8" t="s">
        <v>67</v>
      </c>
      <c r="B8" t="s">
        <v>68</v>
      </c>
      <c r="C8" t="s">
        <v>69</v>
      </c>
      <c r="D8" t="s">
        <v>70</v>
      </c>
      <c r="E8" t="s">
        <v>18</v>
      </c>
      <c r="F8" t="s">
        <v>71</v>
      </c>
      <c r="G8" t="s">
        <v>72</v>
      </c>
      <c r="H8" t="s">
        <v>73</v>
      </c>
      <c r="I8" t="s">
        <v>32</v>
      </c>
      <c r="J8" t="s">
        <v>74</v>
      </c>
      <c r="K8" t="s">
        <v>24</v>
      </c>
      <c r="L8" t="s">
        <v>75</v>
      </c>
      <c r="M8" t="s">
        <v>9445</v>
      </c>
      <c r="N8" t="s">
        <v>9441</v>
      </c>
    </row>
    <row r="9" spans="1:14" x14ac:dyDescent="0.25">
      <c r="A9" t="s">
        <v>76</v>
      </c>
      <c r="B9" t="s">
        <v>77</v>
      </c>
      <c r="C9" t="s">
        <v>16</v>
      </c>
      <c r="D9" t="s">
        <v>78</v>
      </c>
      <c r="E9" t="s">
        <v>18</v>
      </c>
      <c r="F9" t="s">
        <v>79</v>
      </c>
      <c r="G9" t="s">
        <v>80</v>
      </c>
      <c r="H9" t="s">
        <v>81</v>
      </c>
      <c r="I9" t="s">
        <v>22</v>
      </c>
      <c r="J9" t="s">
        <v>82</v>
      </c>
      <c r="K9" t="s">
        <v>24</v>
      </c>
      <c r="L9" t="s">
        <v>83</v>
      </c>
      <c r="M9" t="s">
        <v>9446</v>
      </c>
      <c r="N9" t="s">
        <v>9441</v>
      </c>
    </row>
    <row r="10" spans="1:14" x14ac:dyDescent="0.25">
      <c r="A10" t="s">
        <v>84</v>
      </c>
      <c r="C10" t="s">
        <v>16</v>
      </c>
      <c r="D10" t="s">
        <v>85</v>
      </c>
      <c r="E10" t="s">
        <v>18</v>
      </c>
      <c r="F10" t="s">
        <v>86</v>
      </c>
      <c r="G10" t="s">
        <v>87</v>
      </c>
      <c r="H10" s="7" t="s">
        <v>88</v>
      </c>
      <c r="I10" t="s">
        <v>32</v>
      </c>
      <c r="J10" t="s">
        <v>89</v>
      </c>
      <c r="K10" t="s">
        <v>24</v>
      </c>
      <c r="L10" t="s">
        <v>90</v>
      </c>
      <c r="M10" t="s">
        <v>9438</v>
      </c>
      <c r="N10" t="s">
        <v>9439</v>
      </c>
    </row>
    <row r="11" spans="1:14" x14ac:dyDescent="0.25">
      <c r="A11" t="s">
        <v>91</v>
      </c>
      <c r="B11" t="s">
        <v>92</v>
      </c>
      <c r="C11" t="s">
        <v>69</v>
      </c>
      <c r="D11" t="s">
        <v>93</v>
      </c>
      <c r="E11" t="s">
        <v>18</v>
      </c>
      <c r="F11" t="s">
        <v>94</v>
      </c>
      <c r="G11" t="s">
        <v>95</v>
      </c>
      <c r="H11" s="7" t="s">
        <v>96</v>
      </c>
      <c r="I11" t="s">
        <v>32</v>
      </c>
      <c r="J11" t="s">
        <v>97</v>
      </c>
      <c r="K11" t="s">
        <v>24</v>
      </c>
      <c r="L11" t="s">
        <v>75</v>
      </c>
      <c r="M11" t="s">
        <v>9447</v>
      </c>
      <c r="N11" t="s">
        <v>9441</v>
      </c>
    </row>
    <row r="12" spans="1:14" x14ac:dyDescent="0.25">
      <c r="A12" t="s">
        <v>98</v>
      </c>
      <c r="B12" t="s">
        <v>99</v>
      </c>
      <c r="C12" t="s">
        <v>69</v>
      </c>
      <c r="D12" t="s">
        <v>100</v>
      </c>
      <c r="E12" t="s">
        <v>18</v>
      </c>
      <c r="F12" t="s">
        <v>101</v>
      </c>
      <c r="G12" t="s">
        <v>102</v>
      </c>
      <c r="H12" t="s">
        <v>103</v>
      </c>
      <c r="I12" t="s">
        <v>32</v>
      </c>
      <c r="J12" t="s">
        <v>74</v>
      </c>
      <c r="K12" t="s">
        <v>24</v>
      </c>
      <c r="L12" t="s">
        <v>104</v>
      </c>
      <c r="M12" t="s">
        <v>9448</v>
      </c>
      <c r="N12" t="s">
        <v>9441</v>
      </c>
    </row>
    <row r="13" spans="1:14" x14ac:dyDescent="0.25">
      <c r="A13" t="s">
        <v>105</v>
      </c>
      <c r="B13" t="s">
        <v>92</v>
      </c>
      <c r="C13" t="s">
        <v>69</v>
      </c>
      <c r="D13" t="s">
        <v>93</v>
      </c>
      <c r="E13" t="s">
        <v>18</v>
      </c>
      <c r="F13" t="s">
        <v>106</v>
      </c>
      <c r="G13" t="s">
        <v>107</v>
      </c>
      <c r="H13" t="s">
        <v>108</v>
      </c>
      <c r="I13" t="s">
        <v>32</v>
      </c>
      <c r="J13" t="s">
        <v>109</v>
      </c>
      <c r="K13" t="s">
        <v>24</v>
      </c>
      <c r="L13" t="s">
        <v>75</v>
      </c>
      <c r="M13" t="s">
        <v>9449</v>
      </c>
      <c r="N13" t="s">
        <v>9441</v>
      </c>
    </row>
    <row r="14" spans="1:14" x14ac:dyDescent="0.25">
      <c r="A14" t="s">
        <v>110</v>
      </c>
      <c r="C14" t="s">
        <v>16</v>
      </c>
      <c r="D14" t="s">
        <v>111</v>
      </c>
      <c r="E14" t="s">
        <v>18</v>
      </c>
      <c r="F14" t="s">
        <v>112</v>
      </c>
      <c r="G14" t="s">
        <v>113</v>
      </c>
      <c r="H14" t="s">
        <v>114</v>
      </c>
      <c r="I14" t="s">
        <v>32</v>
      </c>
      <c r="J14" t="s">
        <v>115</v>
      </c>
      <c r="K14" t="s">
        <v>24</v>
      </c>
      <c r="L14" t="s">
        <v>116</v>
      </c>
      <c r="M14" t="s">
        <v>9450</v>
      </c>
      <c r="N14" t="s">
        <v>9441</v>
      </c>
    </row>
    <row r="15" spans="1:14" x14ac:dyDescent="0.25">
      <c r="A15" t="s">
        <v>117</v>
      </c>
      <c r="B15" t="s">
        <v>27</v>
      </c>
      <c r="C15" t="s">
        <v>16</v>
      </c>
      <c r="E15" t="s">
        <v>18</v>
      </c>
      <c r="F15" t="s">
        <v>118</v>
      </c>
      <c r="G15" t="s">
        <v>119</v>
      </c>
      <c r="H15" s="7" t="s">
        <v>120</v>
      </c>
      <c r="I15" t="s">
        <v>32</v>
      </c>
      <c r="J15" t="s">
        <v>121</v>
      </c>
      <c r="K15" t="s">
        <v>24</v>
      </c>
      <c r="L15" t="s">
        <v>122</v>
      </c>
      <c r="M15" t="s">
        <v>9438</v>
      </c>
      <c r="N15" t="s">
        <v>9439</v>
      </c>
    </row>
    <row r="16" spans="1:14" x14ac:dyDescent="0.25">
      <c r="A16" t="s">
        <v>123</v>
      </c>
      <c r="B16" t="s">
        <v>124</v>
      </c>
      <c r="C16" t="s">
        <v>16</v>
      </c>
      <c r="D16" t="s">
        <v>125</v>
      </c>
      <c r="E16" t="s">
        <v>18</v>
      </c>
      <c r="F16" t="s">
        <v>126</v>
      </c>
      <c r="G16" t="s">
        <v>127</v>
      </c>
      <c r="H16" s="7" t="s">
        <v>128</v>
      </c>
      <c r="I16" t="s">
        <v>32</v>
      </c>
      <c r="J16" t="s">
        <v>129</v>
      </c>
      <c r="K16" t="s">
        <v>24</v>
      </c>
      <c r="L16" t="s">
        <v>75</v>
      </c>
      <c r="M16" t="s">
        <v>9438</v>
      </c>
      <c r="N16" t="s">
        <v>9439</v>
      </c>
    </row>
    <row r="17" spans="1:14" x14ac:dyDescent="0.25">
      <c r="A17" t="s">
        <v>130</v>
      </c>
      <c r="C17" t="s">
        <v>69</v>
      </c>
      <c r="D17" t="s">
        <v>85</v>
      </c>
      <c r="E17" t="s">
        <v>18</v>
      </c>
      <c r="F17" t="s">
        <v>131</v>
      </c>
      <c r="G17" t="s">
        <v>132</v>
      </c>
      <c r="H17" t="s">
        <v>133</v>
      </c>
      <c r="I17" t="s">
        <v>32</v>
      </c>
      <c r="J17" t="s">
        <v>134</v>
      </c>
      <c r="K17" t="s">
        <v>24</v>
      </c>
      <c r="L17" t="s">
        <v>135</v>
      </c>
      <c r="M17" t="s">
        <v>9438</v>
      </c>
      <c r="N17" t="s">
        <v>9439</v>
      </c>
    </row>
    <row r="18" spans="1:14" x14ac:dyDescent="0.25">
      <c r="A18" t="s">
        <v>136</v>
      </c>
      <c r="B18" t="s">
        <v>137</v>
      </c>
      <c r="C18" t="s">
        <v>69</v>
      </c>
      <c r="D18" t="s">
        <v>138</v>
      </c>
      <c r="E18" t="s">
        <v>18</v>
      </c>
      <c r="F18" t="s">
        <v>139</v>
      </c>
      <c r="G18" t="s">
        <v>140</v>
      </c>
      <c r="H18" t="s">
        <v>141</v>
      </c>
      <c r="I18" t="s">
        <v>32</v>
      </c>
      <c r="J18" t="s">
        <v>142</v>
      </c>
      <c r="K18" t="s">
        <v>24</v>
      </c>
      <c r="L18" t="s">
        <v>104</v>
      </c>
      <c r="M18" t="s">
        <v>9451</v>
      </c>
      <c r="N18" t="s">
        <v>9441</v>
      </c>
    </row>
    <row r="19" spans="1:14" x14ac:dyDescent="0.25">
      <c r="A19" t="s">
        <v>143</v>
      </c>
      <c r="B19" t="s">
        <v>144</v>
      </c>
      <c r="C19" t="s">
        <v>16</v>
      </c>
      <c r="D19" t="s">
        <v>93</v>
      </c>
      <c r="E19" t="s">
        <v>18</v>
      </c>
      <c r="F19" t="s">
        <v>145</v>
      </c>
      <c r="G19" t="s">
        <v>146</v>
      </c>
      <c r="H19" t="s">
        <v>147</v>
      </c>
      <c r="I19" t="s">
        <v>32</v>
      </c>
      <c r="J19" t="s">
        <v>148</v>
      </c>
      <c r="K19" t="s">
        <v>24</v>
      </c>
      <c r="L19" t="s">
        <v>75</v>
      </c>
      <c r="M19" t="s">
        <v>9452</v>
      </c>
      <c r="N19" t="s">
        <v>9441</v>
      </c>
    </row>
    <row r="20" spans="1:14" x14ac:dyDescent="0.25">
      <c r="A20" t="s">
        <v>149</v>
      </c>
      <c r="B20" t="s">
        <v>150</v>
      </c>
      <c r="C20" t="s">
        <v>69</v>
      </c>
      <c r="D20" t="s">
        <v>151</v>
      </c>
      <c r="E20" t="s">
        <v>18</v>
      </c>
      <c r="F20" t="s">
        <v>152</v>
      </c>
      <c r="G20" t="s">
        <v>153</v>
      </c>
      <c r="H20" t="s">
        <v>154</v>
      </c>
      <c r="I20" t="s">
        <v>32</v>
      </c>
      <c r="J20" t="s">
        <v>155</v>
      </c>
      <c r="K20" t="s">
        <v>24</v>
      </c>
      <c r="L20" t="s">
        <v>75</v>
      </c>
      <c r="M20" t="s">
        <v>9453</v>
      </c>
      <c r="N20" t="s">
        <v>9441</v>
      </c>
    </row>
    <row r="21" spans="1:14" x14ac:dyDescent="0.25">
      <c r="A21" t="s">
        <v>156</v>
      </c>
      <c r="B21" t="s">
        <v>157</v>
      </c>
      <c r="C21" t="s">
        <v>16</v>
      </c>
      <c r="D21" t="s">
        <v>158</v>
      </c>
      <c r="E21" t="s">
        <v>18</v>
      </c>
      <c r="F21" t="s">
        <v>159</v>
      </c>
      <c r="G21" t="s">
        <v>160</v>
      </c>
      <c r="H21" t="s">
        <v>161</v>
      </c>
      <c r="I21" t="s">
        <v>22</v>
      </c>
      <c r="J21" t="s">
        <v>162</v>
      </c>
      <c r="K21" t="s">
        <v>24</v>
      </c>
      <c r="L21" t="s">
        <v>163</v>
      </c>
      <c r="M21" t="s">
        <v>9438</v>
      </c>
      <c r="N21" t="s">
        <v>9439</v>
      </c>
    </row>
    <row r="22" spans="1:14" x14ac:dyDescent="0.25">
      <c r="A22" t="s">
        <v>164</v>
      </c>
      <c r="C22" t="s">
        <v>69</v>
      </c>
      <c r="E22" t="s">
        <v>18</v>
      </c>
      <c r="F22" t="s">
        <v>165</v>
      </c>
      <c r="G22" t="s">
        <v>166</v>
      </c>
      <c r="H22" t="s">
        <v>167</v>
      </c>
      <c r="I22" t="s">
        <v>32</v>
      </c>
      <c r="J22" t="s">
        <v>148</v>
      </c>
      <c r="K22" t="s">
        <v>24</v>
      </c>
      <c r="L22" t="s">
        <v>168</v>
      </c>
      <c r="M22" t="s">
        <v>9454</v>
      </c>
      <c r="N22" t="s">
        <v>9441</v>
      </c>
    </row>
    <row r="23" spans="1:14" x14ac:dyDescent="0.25">
      <c r="A23" t="s">
        <v>169</v>
      </c>
      <c r="B23" t="s">
        <v>170</v>
      </c>
      <c r="C23" t="s">
        <v>16</v>
      </c>
      <c r="D23" t="s">
        <v>171</v>
      </c>
      <c r="E23" t="s">
        <v>18</v>
      </c>
      <c r="F23" t="s">
        <v>172</v>
      </c>
      <c r="G23" t="s">
        <v>173</v>
      </c>
      <c r="H23" t="s">
        <v>174</v>
      </c>
      <c r="I23" t="s">
        <v>32</v>
      </c>
      <c r="J23" t="s">
        <v>175</v>
      </c>
      <c r="K23" t="s">
        <v>24</v>
      </c>
      <c r="L23" t="s">
        <v>176</v>
      </c>
      <c r="M23" t="s">
        <v>9455</v>
      </c>
      <c r="N23" t="s">
        <v>9441</v>
      </c>
    </row>
    <row r="24" spans="1:14" x14ac:dyDescent="0.25">
      <c r="A24" t="s">
        <v>177</v>
      </c>
      <c r="B24" t="s">
        <v>178</v>
      </c>
      <c r="C24" t="s">
        <v>16</v>
      </c>
      <c r="D24" t="s">
        <v>179</v>
      </c>
      <c r="E24" t="s">
        <v>18</v>
      </c>
      <c r="F24" t="s">
        <v>180</v>
      </c>
      <c r="G24" t="s">
        <v>181</v>
      </c>
      <c r="H24" t="s">
        <v>182</v>
      </c>
      <c r="I24" t="s">
        <v>32</v>
      </c>
      <c r="J24" t="s">
        <v>183</v>
      </c>
      <c r="K24" t="s">
        <v>24</v>
      </c>
      <c r="L24" t="s">
        <v>184</v>
      </c>
      <c r="M24" t="s">
        <v>9456</v>
      </c>
      <c r="N24" t="s">
        <v>9441</v>
      </c>
    </row>
    <row r="25" spans="1:14" x14ac:dyDescent="0.25">
      <c r="A25" t="s">
        <v>185</v>
      </c>
      <c r="B25" t="s">
        <v>186</v>
      </c>
      <c r="C25" t="s">
        <v>69</v>
      </c>
      <c r="D25" t="s">
        <v>93</v>
      </c>
      <c r="E25" t="s">
        <v>18</v>
      </c>
      <c r="F25" t="s">
        <v>187</v>
      </c>
      <c r="G25" t="s">
        <v>188</v>
      </c>
      <c r="H25" t="s">
        <v>189</v>
      </c>
      <c r="I25" t="s">
        <v>32</v>
      </c>
      <c r="J25" t="s">
        <v>142</v>
      </c>
      <c r="K25" t="s">
        <v>24</v>
      </c>
      <c r="L25" t="s">
        <v>190</v>
      </c>
      <c r="M25" t="s">
        <v>9457</v>
      </c>
      <c r="N25" t="s">
        <v>9441</v>
      </c>
    </row>
    <row r="26" spans="1:14" x14ac:dyDescent="0.25">
      <c r="A26" t="s">
        <v>191</v>
      </c>
      <c r="B26" t="s">
        <v>192</v>
      </c>
      <c r="C26" t="s">
        <v>16</v>
      </c>
      <c r="D26" t="s">
        <v>193</v>
      </c>
      <c r="E26" t="s">
        <v>18</v>
      </c>
      <c r="F26" t="s">
        <v>194</v>
      </c>
      <c r="G26" t="s">
        <v>195</v>
      </c>
      <c r="H26" t="s">
        <v>196</v>
      </c>
      <c r="I26" t="s">
        <v>32</v>
      </c>
      <c r="J26" t="s">
        <v>197</v>
      </c>
      <c r="K26" t="s">
        <v>24</v>
      </c>
      <c r="L26" t="s">
        <v>198</v>
      </c>
      <c r="M26" t="s">
        <v>9438</v>
      </c>
      <c r="N26" t="s">
        <v>9439</v>
      </c>
    </row>
    <row r="27" spans="1:14" x14ac:dyDescent="0.25">
      <c r="A27" t="s">
        <v>199</v>
      </c>
      <c r="B27" t="s">
        <v>92</v>
      </c>
      <c r="C27" t="s">
        <v>69</v>
      </c>
      <c r="D27" t="s">
        <v>200</v>
      </c>
      <c r="E27" t="s">
        <v>18</v>
      </c>
      <c r="F27" t="s">
        <v>201</v>
      </c>
      <c r="G27" t="s">
        <v>202</v>
      </c>
      <c r="H27" t="s">
        <v>203</v>
      </c>
      <c r="I27" t="s">
        <v>32</v>
      </c>
      <c r="J27" t="s">
        <v>155</v>
      </c>
      <c r="K27" t="s">
        <v>24</v>
      </c>
      <c r="L27" t="s">
        <v>204</v>
      </c>
      <c r="M27" t="s">
        <v>9458</v>
      </c>
      <c r="N27" t="s">
        <v>9441</v>
      </c>
    </row>
    <row r="28" spans="1:14" x14ac:dyDescent="0.25">
      <c r="A28" t="s">
        <v>205</v>
      </c>
      <c r="B28" t="s">
        <v>206</v>
      </c>
      <c r="C28" t="s">
        <v>16</v>
      </c>
      <c r="D28" t="s">
        <v>207</v>
      </c>
      <c r="E28" t="s">
        <v>18</v>
      </c>
      <c r="F28" t="s">
        <v>208</v>
      </c>
      <c r="G28" t="s">
        <v>209</v>
      </c>
      <c r="H28" t="s">
        <v>210</v>
      </c>
      <c r="I28" t="s">
        <v>32</v>
      </c>
      <c r="J28" t="s">
        <v>211</v>
      </c>
      <c r="K28" t="s">
        <v>24</v>
      </c>
      <c r="L28" t="s">
        <v>212</v>
      </c>
      <c r="M28" t="s">
        <v>9438</v>
      </c>
      <c r="N28" t="s">
        <v>9439</v>
      </c>
    </row>
    <row r="29" spans="1:14" x14ac:dyDescent="0.25">
      <c r="A29" t="s">
        <v>213</v>
      </c>
      <c r="B29" t="s">
        <v>214</v>
      </c>
      <c r="C29" t="s">
        <v>16</v>
      </c>
      <c r="D29" t="s">
        <v>215</v>
      </c>
      <c r="E29" t="s">
        <v>18</v>
      </c>
      <c r="F29" t="s">
        <v>216</v>
      </c>
      <c r="G29" t="s">
        <v>217</v>
      </c>
      <c r="H29" t="s">
        <v>218</v>
      </c>
      <c r="I29" t="s">
        <v>32</v>
      </c>
      <c r="J29" t="s">
        <v>219</v>
      </c>
      <c r="K29" t="s">
        <v>24</v>
      </c>
      <c r="L29" t="s">
        <v>42</v>
      </c>
      <c r="M29" t="s">
        <v>9438</v>
      </c>
      <c r="N29" t="s">
        <v>9439</v>
      </c>
    </row>
    <row r="30" spans="1:14" x14ac:dyDescent="0.25">
      <c r="A30" t="s">
        <v>220</v>
      </c>
      <c r="B30" t="s">
        <v>221</v>
      </c>
      <c r="C30" t="s">
        <v>69</v>
      </c>
      <c r="D30" t="s">
        <v>222</v>
      </c>
      <c r="E30" t="s">
        <v>18</v>
      </c>
      <c r="F30" t="s">
        <v>223</v>
      </c>
      <c r="G30" t="s">
        <v>224</v>
      </c>
      <c r="H30" t="s">
        <v>225</v>
      </c>
      <c r="I30" t="s">
        <v>32</v>
      </c>
      <c r="J30" t="s">
        <v>226</v>
      </c>
      <c r="K30" t="s">
        <v>24</v>
      </c>
      <c r="L30" t="s">
        <v>227</v>
      </c>
      <c r="M30" t="s">
        <v>9459</v>
      </c>
      <c r="N30" t="s">
        <v>9441</v>
      </c>
    </row>
    <row r="31" spans="1:14" x14ac:dyDescent="0.25">
      <c r="A31" t="s">
        <v>228</v>
      </c>
      <c r="B31" t="s">
        <v>229</v>
      </c>
      <c r="C31" t="s">
        <v>16</v>
      </c>
      <c r="D31" t="s">
        <v>230</v>
      </c>
      <c r="E31" t="s">
        <v>18</v>
      </c>
      <c r="F31" t="s">
        <v>231</v>
      </c>
      <c r="G31" t="s">
        <v>232</v>
      </c>
      <c r="H31" t="s">
        <v>233</v>
      </c>
      <c r="I31" t="s">
        <v>32</v>
      </c>
      <c r="J31" t="s">
        <v>234</v>
      </c>
      <c r="K31" t="s">
        <v>24</v>
      </c>
      <c r="L31" t="s">
        <v>235</v>
      </c>
      <c r="M31" t="s">
        <v>9438</v>
      </c>
      <c r="N31" t="s">
        <v>9439</v>
      </c>
    </row>
    <row r="32" spans="1:14" x14ac:dyDescent="0.25">
      <c r="A32" t="s">
        <v>236</v>
      </c>
      <c r="C32" t="s">
        <v>16</v>
      </c>
      <c r="E32" t="s">
        <v>18</v>
      </c>
      <c r="F32" t="s">
        <v>237</v>
      </c>
      <c r="G32" t="s">
        <v>238</v>
      </c>
      <c r="H32" t="s">
        <v>239</v>
      </c>
      <c r="I32" t="s">
        <v>32</v>
      </c>
      <c r="K32" t="s">
        <v>24</v>
      </c>
      <c r="M32" t="s">
        <v>9460</v>
      </c>
      <c r="N32" t="s">
        <v>9441</v>
      </c>
    </row>
    <row r="33" spans="1:14" x14ac:dyDescent="0.25">
      <c r="A33" t="s">
        <v>240</v>
      </c>
      <c r="B33" t="s">
        <v>241</v>
      </c>
      <c r="C33" t="s">
        <v>16</v>
      </c>
      <c r="D33" t="s">
        <v>242</v>
      </c>
      <c r="E33" t="s">
        <v>18</v>
      </c>
      <c r="F33" t="s">
        <v>243</v>
      </c>
      <c r="G33" t="s">
        <v>244</v>
      </c>
      <c r="H33" t="s">
        <v>245</v>
      </c>
      <c r="I33" t="s">
        <v>32</v>
      </c>
      <c r="J33" t="s">
        <v>246</v>
      </c>
      <c r="K33" t="s">
        <v>24</v>
      </c>
      <c r="L33" t="s">
        <v>75</v>
      </c>
      <c r="M33" t="s">
        <v>9438</v>
      </c>
      <c r="N33" t="s">
        <v>9439</v>
      </c>
    </row>
    <row r="34" spans="1:14" x14ac:dyDescent="0.25">
      <c r="A34" t="s">
        <v>247</v>
      </c>
      <c r="B34" t="s">
        <v>248</v>
      </c>
      <c r="C34" t="s">
        <v>69</v>
      </c>
      <c r="D34" t="s">
        <v>249</v>
      </c>
      <c r="E34" t="s">
        <v>18</v>
      </c>
      <c r="F34" t="s">
        <v>250</v>
      </c>
      <c r="G34" t="s">
        <v>251</v>
      </c>
      <c r="H34" t="s">
        <v>252</v>
      </c>
      <c r="I34" t="s">
        <v>32</v>
      </c>
      <c r="J34" t="s">
        <v>253</v>
      </c>
      <c r="K34" t="s">
        <v>24</v>
      </c>
      <c r="L34" t="s">
        <v>254</v>
      </c>
      <c r="M34" t="s">
        <v>9438</v>
      </c>
      <c r="N34" t="s">
        <v>9439</v>
      </c>
    </row>
    <row r="35" spans="1:14" x14ac:dyDescent="0.25">
      <c r="A35" t="s">
        <v>255</v>
      </c>
      <c r="B35" t="s">
        <v>256</v>
      </c>
      <c r="C35" t="s">
        <v>16</v>
      </c>
      <c r="D35" t="s">
        <v>257</v>
      </c>
      <c r="E35" t="s">
        <v>18</v>
      </c>
      <c r="F35" t="s">
        <v>258</v>
      </c>
      <c r="G35" t="s">
        <v>259</v>
      </c>
      <c r="H35" t="s">
        <v>260</v>
      </c>
      <c r="I35" t="s">
        <v>32</v>
      </c>
      <c r="J35" t="s">
        <v>261</v>
      </c>
      <c r="K35" t="s">
        <v>24</v>
      </c>
      <c r="L35" t="s">
        <v>262</v>
      </c>
      <c r="M35" t="s">
        <v>9438</v>
      </c>
      <c r="N35" t="s">
        <v>9439</v>
      </c>
    </row>
    <row r="36" spans="1:14" x14ac:dyDescent="0.25">
      <c r="A36" t="s">
        <v>263</v>
      </c>
      <c r="B36" t="s">
        <v>264</v>
      </c>
      <c r="C36" t="s">
        <v>16</v>
      </c>
      <c r="D36" t="s">
        <v>265</v>
      </c>
      <c r="E36" t="s">
        <v>18</v>
      </c>
      <c r="F36" t="s">
        <v>266</v>
      </c>
      <c r="G36" t="s">
        <v>267</v>
      </c>
      <c r="H36" t="s">
        <v>268</v>
      </c>
      <c r="I36" t="s">
        <v>32</v>
      </c>
      <c r="J36" t="s">
        <v>82</v>
      </c>
      <c r="K36" t="s">
        <v>24</v>
      </c>
      <c r="L36" t="s">
        <v>204</v>
      </c>
      <c r="M36" t="s">
        <v>9461</v>
      </c>
      <c r="N36" t="s">
        <v>9441</v>
      </c>
    </row>
    <row r="37" spans="1:14" x14ac:dyDescent="0.25">
      <c r="A37" t="s">
        <v>269</v>
      </c>
      <c r="C37" t="s">
        <v>16</v>
      </c>
      <c r="D37" t="s">
        <v>270</v>
      </c>
      <c r="E37" t="s">
        <v>18</v>
      </c>
      <c r="F37" t="s">
        <v>271</v>
      </c>
      <c r="G37" t="s">
        <v>272</v>
      </c>
      <c r="H37" t="s">
        <v>273</v>
      </c>
      <c r="I37" t="s">
        <v>32</v>
      </c>
      <c r="J37" t="s">
        <v>274</v>
      </c>
      <c r="K37" t="s">
        <v>24</v>
      </c>
      <c r="L37" t="s">
        <v>275</v>
      </c>
      <c r="M37" t="s">
        <v>9462</v>
      </c>
      <c r="N37" t="s">
        <v>9441</v>
      </c>
    </row>
    <row r="38" spans="1:14" x14ac:dyDescent="0.25">
      <c r="A38" t="s">
        <v>276</v>
      </c>
      <c r="B38" t="s">
        <v>277</v>
      </c>
      <c r="C38" t="s">
        <v>16</v>
      </c>
      <c r="D38" t="s">
        <v>278</v>
      </c>
      <c r="E38" t="s">
        <v>18</v>
      </c>
      <c r="F38" t="s">
        <v>279</v>
      </c>
      <c r="G38" t="s">
        <v>280</v>
      </c>
      <c r="H38" t="s">
        <v>281</v>
      </c>
      <c r="I38" t="s">
        <v>32</v>
      </c>
      <c r="J38" t="s">
        <v>282</v>
      </c>
      <c r="K38" t="s">
        <v>24</v>
      </c>
      <c r="L38" t="s">
        <v>75</v>
      </c>
      <c r="M38" t="s">
        <v>9438</v>
      </c>
      <c r="N38" t="s">
        <v>9439</v>
      </c>
    </row>
    <row r="39" spans="1:14" x14ac:dyDescent="0.25">
      <c r="A39" t="s">
        <v>283</v>
      </c>
      <c r="B39" t="s">
        <v>284</v>
      </c>
      <c r="C39" t="s">
        <v>69</v>
      </c>
      <c r="D39" t="s">
        <v>285</v>
      </c>
      <c r="E39" t="s">
        <v>18</v>
      </c>
      <c r="F39" t="s">
        <v>286</v>
      </c>
      <c r="G39" t="s">
        <v>287</v>
      </c>
      <c r="H39" t="s">
        <v>288</v>
      </c>
      <c r="I39" t="s">
        <v>289</v>
      </c>
      <c r="J39" t="s">
        <v>290</v>
      </c>
      <c r="K39" t="s">
        <v>24</v>
      </c>
      <c r="L39" t="s">
        <v>291</v>
      </c>
      <c r="M39" t="s">
        <v>9463</v>
      </c>
      <c r="N39" t="s">
        <v>9441</v>
      </c>
    </row>
    <row r="40" spans="1:14" x14ac:dyDescent="0.25">
      <c r="A40" t="s">
        <v>292</v>
      </c>
      <c r="B40" t="s">
        <v>293</v>
      </c>
      <c r="C40" t="s">
        <v>16</v>
      </c>
      <c r="D40" t="s">
        <v>294</v>
      </c>
      <c r="E40" t="s">
        <v>18</v>
      </c>
      <c r="F40" t="s">
        <v>295</v>
      </c>
      <c r="G40" t="s">
        <v>296</v>
      </c>
      <c r="H40" t="s">
        <v>297</v>
      </c>
      <c r="I40" t="s">
        <v>32</v>
      </c>
      <c r="J40" t="s">
        <v>298</v>
      </c>
      <c r="K40" t="s">
        <v>24</v>
      </c>
      <c r="L40" t="s">
        <v>299</v>
      </c>
      <c r="M40" t="s">
        <v>9464</v>
      </c>
      <c r="N40" t="s">
        <v>9441</v>
      </c>
    </row>
    <row r="41" spans="1:14" x14ac:dyDescent="0.25">
      <c r="A41" t="s">
        <v>300</v>
      </c>
      <c r="B41" t="s">
        <v>301</v>
      </c>
      <c r="C41" t="s">
        <v>16</v>
      </c>
      <c r="D41" t="s">
        <v>302</v>
      </c>
      <c r="E41" t="s">
        <v>18</v>
      </c>
      <c r="F41" t="s">
        <v>303</v>
      </c>
      <c r="G41" t="s">
        <v>304</v>
      </c>
      <c r="H41" t="s">
        <v>305</v>
      </c>
      <c r="I41" t="s">
        <v>32</v>
      </c>
      <c r="J41" t="s">
        <v>306</v>
      </c>
      <c r="K41" t="s">
        <v>24</v>
      </c>
      <c r="L41" t="s">
        <v>307</v>
      </c>
      <c r="M41" t="s">
        <v>9465</v>
      </c>
      <c r="N41" t="s">
        <v>9441</v>
      </c>
    </row>
    <row r="42" spans="1:14" x14ac:dyDescent="0.25">
      <c r="A42" t="s">
        <v>308</v>
      </c>
      <c r="B42" t="s">
        <v>309</v>
      </c>
      <c r="C42" t="s">
        <v>69</v>
      </c>
      <c r="D42" t="s">
        <v>310</v>
      </c>
      <c r="E42" t="s">
        <v>18</v>
      </c>
      <c r="F42" t="s">
        <v>311</v>
      </c>
      <c r="G42" t="s">
        <v>312</v>
      </c>
      <c r="H42" t="s">
        <v>313</v>
      </c>
      <c r="I42" t="s">
        <v>32</v>
      </c>
      <c r="J42" t="s">
        <v>23</v>
      </c>
      <c r="K42" t="s">
        <v>24</v>
      </c>
      <c r="L42" t="s">
        <v>314</v>
      </c>
      <c r="M42" t="s">
        <v>9438</v>
      </c>
      <c r="N42" t="s">
        <v>9439</v>
      </c>
    </row>
    <row r="43" spans="1:14" x14ac:dyDescent="0.25">
      <c r="A43" t="s">
        <v>315</v>
      </c>
      <c r="C43" t="s">
        <v>69</v>
      </c>
      <c r="D43" t="s">
        <v>316</v>
      </c>
      <c r="E43" t="s">
        <v>18</v>
      </c>
      <c r="F43" t="s">
        <v>317</v>
      </c>
      <c r="G43" t="s">
        <v>318</v>
      </c>
      <c r="H43" t="s">
        <v>319</v>
      </c>
      <c r="I43" t="s">
        <v>320</v>
      </c>
      <c r="J43" t="s">
        <v>321</v>
      </c>
      <c r="K43" t="s">
        <v>24</v>
      </c>
      <c r="L43" t="s">
        <v>322</v>
      </c>
      <c r="M43" t="s">
        <v>9466</v>
      </c>
      <c r="N43" t="s">
        <v>9441</v>
      </c>
    </row>
    <row r="44" spans="1:14" x14ac:dyDescent="0.25">
      <c r="A44" t="s">
        <v>323</v>
      </c>
      <c r="B44" t="s">
        <v>324</v>
      </c>
      <c r="C44" t="s">
        <v>69</v>
      </c>
      <c r="D44" t="s">
        <v>325</v>
      </c>
      <c r="E44" t="s">
        <v>18</v>
      </c>
      <c r="F44" t="s">
        <v>326</v>
      </c>
      <c r="G44" t="s">
        <v>327</v>
      </c>
      <c r="H44" t="s">
        <v>328</v>
      </c>
      <c r="I44" t="s">
        <v>32</v>
      </c>
      <c r="J44" t="s">
        <v>329</v>
      </c>
      <c r="K44" t="s">
        <v>24</v>
      </c>
      <c r="L44" t="s">
        <v>104</v>
      </c>
      <c r="M44" t="s">
        <v>9467</v>
      </c>
      <c r="N44" t="s">
        <v>9441</v>
      </c>
    </row>
    <row r="45" spans="1:14" x14ac:dyDescent="0.25">
      <c r="A45" t="s">
        <v>330</v>
      </c>
      <c r="B45" t="s">
        <v>331</v>
      </c>
      <c r="C45" t="s">
        <v>69</v>
      </c>
      <c r="D45" t="s">
        <v>332</v>
      </c>
      <c r="E45" t="s">
        <v>18</v>
      </c>
      <c r="F45" t="s">
        <v>333</v>
      </c>
      <c r="G45" t="s">
        <v>334</v>
      </c>
      <c r="H45" t="s">
        <v>335</v>
      </c>
      <c r="I45" t="s">
        <v>32</v>
      </c>
      <c r="J45" t="s">
        <v>82</v>
      </c>
      <c r="K45" t="s">
        <v>24</v>
      </c>
      <c r="L45" t="s">
        <v>104</v>
      </c>
      <c r="M45" t="s">
        <v>9468</v>
      </c>
      <c r="N45" t="s">
        <v>9441</v>
      </c>
    </row>
    <row r="46" spans="1:14" x14ac:dyDescent="0.25">
      <c r="A46" t="s">
        <v>336</v>
      </c>
      <c r="B46" t="s">
        <v>337</v>
      </c>
      <c r="C46" t="s">
        <v>69</v>
      </c>
      <c r="D46" t="s">
        <v>179</v>
      </c>
      <c r="E46" t="s">
        <v>18</v>
      </c>
      <c r="F46" t="s">
        <v>338</v>
      </c>
      <c r="G46" t="s">
        <v>339</v>
      </c>
      <c r="H46" t="s">
        <v>340</v>
      </c>
      <c r="I46" t="s">
        <v>32</v>
      </c>
      <c r="J46" t="s">
        <v>341</v>
      </c>
      <c r="K46" t="s">
        <v>24</v>
      </c>
      <c r="L46" t="s">
        <v>342</v>
      </c>
      <c r="M46" t="s">
        <v>9469</v>
      </c>
      <c r="N46" t="s">
        <v>9441</v>
      </c>
    </row>
    <row r="47" spans="1:14" x14ac:dyDescent="0.25">
      <c r="A47" t="s">
        <v>343</v>
      </c>
      <c r="B47" t="s">
        <v>344</v>
      </c>
      <c r="C47" t="s">
        <v>69</v>
      </c>
      <c r="D47" t="s">
        <v>345</v>
      </c>
      <c r="E47" t="s">
        <v>18</v>
      </c>
      <c r="F47" t="s">
        <v>346</v>
      </c>
      <c r="G47" t="s">
        <v>347</v>
      </c>
      <c r="H47" t="s">
        <v>348</v>
      </c>
      <c r="I47" t="s">
        <v>32</v>
      </c>
      <c r="J47" t="s">
        <v>197</v>
      </c>
      <c r="K47" t="s">
        <v>24</v>
      </c>
      <c r="L47" t="s">
        <v>34</v>
      </c>
      <c r="M47" t="s">
        <v>9438</v>
      </c>
      <c r="N47" t="s">
        <v>9439</v>
      </c>
    </row>
    <row r="48" spans="1:14" x14ac:dyDescent="0.25">
      <c r="A48" t="s">
        <v>349</v>
      </c>
      <c r="B48" t="s">
        <v>350</v>
      </c>
      <c r="C48" t="s">
        <v>69</v>
      </c>
      <c r="D48" t="s">
        <v>179</v>
      </c>
      <c r="E48" t="s">
        <v>18</v>
      </c>
      <c r="F48" t="s">
        <v>351</v>
      </c>
      <c r="G48" t="s">
        <v>352</v>
      </c>
      <c r="H48" t="s">
        <v>353</v>
      </c>
      <c r="I48" t="s">
        <v>32</v>
      </c>
      <c r="J48" t="s">
        <v>274</v>
      </c>
      <c r="K48" t="s">
        <v>24</v>
      </c>
      <c r="L48" t="s">
        <v>75</v>
      </c>
      <c r="M48" t="s">
        <v>9470</v>
      </c>
      <c r="N48" t="s">
        <v>9441</v>
      </c>
    </row>
    <row r="49" spans="1:14" x14ac:dyDescent="0.25">
      <c r="A49" t="s">
        <v>354</v>
      </c>
      <c r="B49" t="s">
        <v>355</v>
      </c>
      <c r="C49" t="s">
        <v>16</v>
      </c>
      <c r="D49" t="s">
        <v>356</v>
      </c>
      <c r="E49" t="s">
        <v>18</v>
      </c>
      <c r="F49" t="s">
        <v>357</v>
      </c>
      <c r="G49" t="s">
        <v>358</v>
      </c>
      <c r="H49" t="s">
        <v>359</v>
      </c>
      <c r="I49" t="s">
        <v>320</v>
      </c>
      <c r="J49" t="s">
        <v>360</v>
      </c>
      <c r="K49" t="s">
        <v>24</v>
      </c>
      <c r="L49" t="s">
        <v>361</v>
      </c>
      <c r="M49" t="s">
        <v>9438</v>
      </c>
      <c r="N49" t="s">
        <v>9439</v>
      </c>
    </row>
    <row r="50" spans="1:14" x14ac:dyDescent="0.25">
      <c r="A50" t="s">
        <v>362</v>
      </c>
      <c r="B50" t="s">
        <v>363</v>
      </c>
      <c r="C50" t="s">
        <v>16</v>
      </c>
      <c r="D50" t="s">
        <v>364</v>
      </c>
      <c r="E50" t="s">
        <v>18</v>
      </c>
      <c r="F50" t="s">
        <v>365</v>
      </c>
      <c r="G50" t="s">
        <v>366</v>
      </c>
      <c r="H50" t="s">
        <v>367</v>
      </c>
      <c r="I50" t="s">
        <v>32</v>
      </c>
      <c r="J50" t="s">
        <v>261</v>
      </c>
      <c r="K50" t="s">
        <v>24</v>
      </c>
      <c r="L50" t="s">
        <v>368</v>
      </c>
      <c r="M50" t="s">
        <v>9438</v>
      </c>
      <c r="N50" t="s">
        <v>9439</v>
      </c>
    </row>
    <row r="51" spans="1:14" x14ac:dyDescent="0.25">
      <c r="A51" t="s">
        <v>369</v>
      </c>
      <c r="B51" t="s">
        <v>370</v>
      </c>
      <c r="C51" t="s">
        <v>16</v>
      </c>
      <c r="D51" t="s">
        <v>371</v>
      </c>
      <c r="E51" t="s">
        <v>18</v>
      </c>
      <c r="F51" t="s">
        <v>372</v>
      </c>
      <c r="G51" t="s">
        <v>373</v>
      </c>
      <c r="H51" t="s">
        <v>374</v>
      </c>
      <c r="I51" t="s">
        <v>32</v>
      </c>
      <c r="J51" t="s">
        <v>234</v>
      </c>
      <c r="K51" t="s">
        <v>24</v>
      </c>
      <c r="L51" t="s">
        <v>75</v>
      </c>
      <c r="M51" t="s">
        <v>9438</v>
      </c>
      <c r="N51" t="s">
        <v>9439</v>
      </c>
    </row>
    <row r="52" spans="1:14" x14ac:dyDescent="0.25">
      <c r="A52" t="s">
        <v>375</v>
      </c>
      <c r="B52" t="s">
        <v>144</v>
      </c>
      <c r="C52" t="s">
        <v>16</v>
      </c>
      <c r="D52" t="s">
        <v>93</v>
      </c>
      <c r="E52" t="s">
        <v>18</v>
      </c>
      <c r="F52" t="s">
        <v>376</v>
      </c>
      <c r="G52" t="s">
        <v>377</v>
      </c>
      <c r="H52" t="s">
        <v>378</v>
      </c>
      <c r="I52" t="s">
        <v>32</v>
      </c>
      <c r="J52" t="s">
        <v>379</v>
      </c>
      <c r="K52" t="s">
        <v>24</v>
      </c>
      <c r="L52" t="s">
        <v>75</v>
      </c>
      <c r="M52" t="s">
        <v>9471</v>
      </c>
      <c r="N52" t="s">
        <v>9441</v>
      </c>
    </row>
    <row r="53" spans="1:14" x14ac:dyDescent="0.25">
      <c r="A53" t="s">
        <v>380</v>
      </c>
      <c r="C53" t="s">
        <v>16</v>
      </c>
      <c r="D53" t="s">
        <v>381</v>
      </c>
      <c r="E53" t="s">
        <v>18</v>
      </c>
      <c r="F53" t="s">
        <v>382</v>
      </c>
      <c r="G53" t="s">
        <v>383</v>
      </c>
      <c r="H53" t="s">
        <v>384</v>
      </c>
      <c r="I53" t="s">
        <v>320</v>
      </c>
      <c r="J53" t="s">
        <v>385</v>
      </c>
      <c r="K53" t="s">
        <v>24</v>
      </c>
      <c r="L53" t="s">
        <v>361</v>
      </c>
      <c r="M53" t="s">
        <v>9472</v>
      </c>
      <c r="N53" t="s">
        <v>9441</v>
      </c>
    </row>
    <row r="54" spans="1:14" x14ac:dyDescent="0.25">
      <c r="A54" t="s">
        <v>386</v>
      </c>
      <c r="C54" t="s">
        <v>69</v>
      </c>
      <c r="D54" t="s">
        <v>387</v>
      </c>
      <c r="E54" t="s">
        <v>18</v>
      </c>
      <c r="F54" t="s">
        <v>388</v>
      </c>
      <c r="G54" t="s">
        <v>389</v>
      </c>
      <c r="H54" t="s">
        <v>390</v>
      </c>
      <c r="I54" t="s">
        <v>32</v>
      </c>
      <c r="J54" t="s">
        <v>391</v>
      </c>
      <c r="K54" t="s">
        <v>24</v>
      </c>
      <c r="L54" t="s">
        <v>392</v>
      </c>
      <c r="M54" t="s">
        <v>9438</v>
      </c>
      <c r="N54" t="s">
        <v>9439</v>
      </c>
    </row>
    <row r="55" spans="1:14" x14ac:dyDescent="0.25">
      <c r="A55" t="s">
        <v>26</v>
      </c>
      <c r="B55" t="s">
        <v>393</v>
      </c>
      <c r="C55" t="s">
        <v>16</v>
      </c>
      <c r="D55" t="s">
        <v>394</v>
      </c>
      <c r="E55" t="s">
        <v>18</v>
      </c>
      <c r="F55" t="s">
        <v>395</v>
      </c>
      <c r="G55" t="s">
        <v>396</v>
      </c>
      <c r="H55" t="s">
        <v>397</v>
      </c>
      <c r="I55" t="s">
        <v>32</v>
      </c>
      <c r="J55" t="s">
        <v>398</v>
      </c>
      <c r="K55" t="s">
        <v>24</v>
      </c>
      <c r="L55" t="s">
        <v>399</v>
      </c>
      <c r="M55" t="s">
        <v>9438</v>
      </c>
      <c r="N55" t="s">
        <v>9439</v>
      </c>
    </row>
    <row r="56" spans="1:14" x14ac:dyDescent="0.25">
      <c r="A56" t="s">
        <v>400</v>
      </c>
      <c r="B56" t="s">
        <v>401</v>
      </c>
      <c r="C56" t="s">
        <v>69</v>
      </c>
      <c r="D56" t="s">
        <v>402</v>
      </c>
      <c r="E56" t="s">
        <v>18</v>
      </c>
      <c r="F56" t="s">
        <v>403</v>
      </c>
      <c r="G56" t="s">
        <v>404</v>
      </c>
      <c r="H56" t="s">
        <v>405</v>
      </c>
      <c r="I56" t="s">
        <v>32</v>
      </c>
      <c r="J56" t="s">
        <v>142</v>
      </c>
      <c r="K56" t="s">
        <v>24</v>
      </c>
      <c r="L56" t="s">
        <v>406</v>
      </c>
      <c r="M56" t="s">
        <v>9473</v>
      </c>
      <c r="N56" t="s">
        <v>9441</v>
      </c>
    </row>
    <row r="57" spans="1:14" x14ac:dyDescent="0.25">
      <c r="A57" t="s">
        <v>407</v>
      </c>
      <c r="C57" t="s">
        <v>16</v>
      </c>
      <c r="D57" t="s">
        <v>408</v>
      </c>
      <c r="E57" t="s">
        <v>18</v>
      </c>
      <c r="F57" t="s">
        <v>409</v>
      </c>
      <c r="G57" t="s">
        <v>410</v>
      </c>
      <c r="H57" t="s">
        <v>411</v>
      </c>
      <c r="I57" t="s">
        <v>32</v>
      </c>
      <c r="J57" t="s">
        <v>412</v>
      </c>
      <c r="K57" t="s">
        <v>24</v>
      </c>
      <c r="L57" t="s">
        <v>413</v>
      </c>
      <c r="M57" t="s">
        <v>9438</v>
      </c>
      <c r="N57" t="s">
        <v>9439</v>
      </c>
    </row>
    <row r="58" spans="1:14" x14ac:dyDescent="0.25">
      <c r="A58" t="s">
        <v>414</v>
      </c>
      <c r="B58" t="s">
        <v>415</v>
      </c>
      <c r="C58" t="s">
        <v>16</v>
      </c>
      <c r="D58" t="s">
        <v>416</v>
      </c>
      <c r="E58" t="s">
        <v>18</v>
      </c>
      <c r="F58" t="s">
        <v>417</v>
      </c>
      <c r="G58" t="s">
        <v>418</v>
      </c>
      <c r="H58" t="s">
        <v>419</v>
      </c>
      <c r="I58" t="s">
        <v>32</v>
      </c>
      <c r="J58" t="s">
        <v>420</v>
      </c>
      <c r="K58" t="s">
        <v>24</v>
      </c>
      <c r="L58" t="s">
        <v>34</v>
      </c>
      <c r="M58" t="s">
        <v>9474</v>
      </c>
      <c r="N58" t="s">
        <v>9441</v>
      </c>
    </row>
    <row r="59" spans="1:14" x14ac:dyDescent="0.25">
      <c r="A59" t="s">
        <v>421</v>
      </c>
      <c r="B59" t="s">
        <v>422</v>
      </c>
      <c r="C59" t="s">
        <v>16</v>
      </c>
      <c r="D59" t="s">
        <v>302</v>
      </c>
      <c r="E59" t="s">
        <v>18</v>
      </c>
      <c r="F59" t="s">
        <v>423</v>
      </c>
      <c r="G59" t="s">
        <v>424</v>
      </c>
      <c r="H59" t="s">
        <v>425</v>
      </c>
      <c r="I59" t="s">
        <v>32</v>
      </c>
      <c r="J59" t="s">
        <v>426</v>
      </c>
      <c r="K59" t="s">
        <v>24</v>
      </c>
      <c r="L59" t="s">
        <v>307</v>
      </c>
      <c r="M59" t="s">
        <v>9475</v>
      </c>
      <c r="N59" t="s">
        <v>9441</v>
      </c>
    </row>
    <row r="60" spans="1:14" x14ac:dyDescent="0.25">
      <c r="A60" t="s">
        <v>427</v>
      </c>
      <c r="B60" t="s">
        <v>428</v>
      </c>
      <c r="C60" t="s">
        <v>69</v>
      </c>
      <c r="E60" t="s">
        <v>18</v>
      </c>
      <c r="F60" t="s">
        <v>429</v>
      </c>
      <c r="G60" t="s">
        <v>430</v>
      </c>
      <c r="H60" t="s">
        <v>431</v>
      </c>
      <c r="I60" t="s">
        <v>32</v>
      </c>
      <c r="J60" t="s">
        <v>134</v>
      </c>
      <c r="K60" t="s">
        <v>24</v>
      </c>
      <c r="L60" t="s">
        <v>432</v>
      </c>
      <c r="M60" t="s">
        <v>9438</v>
      </c>
      <c r="N60" t="s">
        <v>9439</v>
      </c>
    </row>
    <row r="61" spans="1:14" x14ac:dyDescent="0.25">
      <c r="A61" t="s">
        <v>433</v>
      </c>
      <c r="C61" t="s">
        <v>69</v>
      </c>
      <c r="D61" t="s">
        <v>434</v>
      </c>
      <c r="E61" t="s">
        <v>18</v>
      </c>
      <c r="F61" t="s">
        <v>435</v>
      </c>
      <c r="G61" t="s">
        <v>436</v>
      </c>
      <c r="H61" t="s">
        <v>437</v>
      </c>
      <c r="I61" t="s">
        <v>32</v>
      </c>
      <c r="J61" t="s">
        <v>438</v>
      </c>
      <c r="K61" t="s">
        <v>24</v>
      </c>
      <c r="L61" t="s">
        <v>439</v>
      </c>
      <c r="M61" t="s">
        <v>9438</v>
      </c>
      <c r="N61" t="s">
        <v>9439</v>
      </c>
    </row>
    <row r="62" spans="1:14" x14ac:dyDescent="0.25">
      <c r="A62" t="s">
        <v>440</v>
      </c>
      <c r="C62" t="s">
        <v>16</v>
      </c>
      <c r="D62" t="s">
        <v>441</v>
      </c>
      <c r="E62" t="s">
        <v>18</v>
      </c>
      <c r="F62" t="s">
        <v>442</v>
      </c>
      <c r="G62" t="s">
        <v>443</v>
      </c>
      <c r="H62" t="s">
        <v>444</v>
      </c>
      <c r="I62" t="s">
        <v>32</v>
      </c>
      <c r="J62" t="s">
        <v>329</v>
      </c>
      <c r="K62" t="s">
        <v>24</v>
      </c>
      <c r="L62" t="s">
        <v>445</v>
      </c>
      <c r="M62" t="s">
        <v>9476</v>
      </c>
      <c r="N62" t="s">
        <v>9441</v>
      </c>
    </row>
    <row r="63" spans="1:14" x14ac:dyDescent="0.25">
      <c r="A63" t="s">
        <v>446</v>
      </c>
      <c r="B63" t="s">
        <v>447</v>
      </c>
      <c r="C63" t="s">
        <v>69</v>
      </c>
      <c r="D63" t="s">
        <v>93</v>
      </c>
      <c r="E63" t="s">
        <v>18</v>
      </c>
      <c r="F63" t="s">
        <v>448</v>
      </c>
      <c r="G63" t="s">
        <v>449</v>
      </c>
      <c r="H63" t="s">
        <v>450</v>
      </c>
      <c r="I63" t="s">
        <v>32</v>
      </c>
      <c r="J63" t="s">
        <v>451</v>
      </c>
      <c r="K63" t="s">
        <v>24</v>
      </c>
      <c r="L63" t="s">
        <v>75</v>
      </c>
      <c r="M63" t="s">
        <v>9477</v>
      </c>
      <c r="N63" t="s">
        <v>9441</v>
      </c>
    </row>
    <row r="64" spans="1:14" x14ac:dyDescent="0.25">
      <c r="A64" t="s">
        <v>452</v>
      </c>
      <c r="C64" t="s">
        <v>16</v>
      </c>
      <c r="E64" t="s">
        <v>18</v>
      </c>
      <c r="F64" t="s">
        <v>453</v>
      </c>
      <c r="G64" t="s">
        <v>454</v>
      </c>
      <c r="H64" t="s">
        <v>455</v>
      </c>
      <c r="I64" t="s">
        <v>32</v>
      </c>
      <c r="J64" t="s">
        <v>253</v>
      </c>
      <c r="K64" t="s">
        <v>24</v>
      </c>
      <c r="L64" t="s">
        <v>168</v>
      </c>
      <c r="M64" t="s">
        <v>9438</v>
      </c>
      <c r="N64" t="s">
        <v>9439</v>
      </c>
    </row>
    <row r="65" spans="1:14" x14ac:dyDescent="0.25">
      <c r="A65" t="s">
        <v>456</v>
      </c>
      <c r="B65" t="s">
        <v>350</v>
      </c>
      <c r="C65" t="s">
        <v>69</v>
      </c>
      <c r="D65" t="s">
        <v>179</v>
      </c>
      <c r="E65" t="s">
        <v>18</v>
      </c>
      <c r="F65" t="s">
        <v>457</v>
      </c>
      <c r="G65" t="s">
        <v>458</v>
      </c>
      <c r="H65" t="s">
        <v>459</v>
      </c>
      <c r="I65" t="s">
        <v>32</v>
      </c>
      <c r="J65" t="s">
        <v>274</v>
      </c>
      <c r="K65" t="s">
        <v>24</v>
      </c>
      <c r="L65" t="s">
        <v>75</v>
      </c>
      <c r="M65" t="s">
        <v>9478</v>
      </c>
      <c r="N65" t="s">
        <v>9441</v>
      </c>
    </row>
    <row r="66" spans="1:14" x14ac:dyDescent="0.25">
      <c r="A66" t="s">
        <v>460</v>
      </c>
      <c r="B66" t="s">
        <v>461</v>
      </c>
      <c r="C66" t="s">
        <v>69</v>
      </c>
      <c r="D66" t="s">
        <v>462</v>
      </c>
      <c r="E66" t="s">
        <v>18</v>
      </c>
      <c r="F66" t="s">
        <v>463</v>
      </c>
      <c r="G66" t="s">
        <v>464</v>
      </c>
      <c r="H66" t="s">
        <v>465</v>
      </c>
      <c r="I66" t="s">
        <v>32</v>
      </c>
      <c r="J66" t="s">
        <v>329</v>
      </c>
      <c r="K66" t="s">
        <v>24</v>
      </c>
      <c r="L66" t="s">
        <v>204</v>
      </c>
      <c r="M66" t="s">
        <v>9479</v>
      </c>
      <c r="N66" t="s">
        <v>9441</v>
      </c>
    </row>
    <row r="67" spans="1:14" x14ac:dyDescent="0.25">
      <c r="A67" t="s">
        <v>466</v>
      </c>
      <c r="B67" t="s">
        <v>467</v>
      </c>
      <c r="C67" t="s">
        <v>69</v>
      </c>
      <c r="D67" t="s">
        <v>468</v>
      </c>
      <c r="E67" t="s">
        <v>18</v>
      </c>
      <c r="F67" t="s">
        <v>469</v>
      </c>
      <c r="G67" t="s">
        <v>470</v>
      </c>
      <c r="H67" t="s">
        <v>471</v>
      </c>
      <c r="I67" t="s">
        <v>32</v>
      </c>
      <c r="J67" t="s">
        <v>472</v>
      </c>
      <c r="K67" t="s">
        <v>24</v>
      </c>
      <c r="L67" t="s">
        <v>75</v>
      </c>
      <c r="M67" t="s">
        <v>9438</v>
      </c>
      <c r="N67" t="s">
        <v>9439</v>
      </c>
    </row>
    <row r="68" spans="1:14" x14ac:dyDescent="0.25">
      <c r="A68" t="s">
        <v>473</v>
      </c>
      <c r="B68" t="s">
        <v>474</v>
      </c>
      <c r="C68" t="s">
        <v>16</v>
      </c>
      <c r="D68" t="s">
        <v>475</v>
      </c>
      <c r="E68" t="s">
        <v>18</v>
      </c>
      <c r="F68" t="s">
        <v>476</v>
      </c>
      <c r="G68" t="s">
        <v>477</v>
      </c>
      <c r="H68" t="s">
        <v>478</v>
      </c>
      <c r="I68" t="s">
        <v>32</v>
      </c>
      <c r="J68" t="s">
        <v>479</v>
      </c>
      <c r="K68" t="s">
        <v>24</v>
      </c>
      <c r="L68" t="s">
        <v>75</v>
      </c>
      <c r="M68" t="s">
        <v>9438</v>
      </c>
      <c r="N68" t="s">
        <v>9439</v>
      </c>
    </row>
    <row r="69" spans="1:14" x14ac:dyDescent="0.25">
      <c r="A69" t="s">
        <v>480</v>
      </c>
      <c r="B69" t="s">
        <v>481</v>
      </c>
      <c r="C69" t="s">
        <v>69</v>
      </c>
      <c r="D69" t="s">
        <v>482</v>
      </c>
      <c r="E69" t="s">
        <v>18</v>
      </c>
      <c r="F69" t="s">
        <v>483</v>
      </c>
      <c r="G69" t="s">
        <v>484</v>
      </c>
      <c r="H69" t="s">
        <v>485</v>
      </c>
      <c r="I69" t="s">
        <v>32</v>
      </c>
      <c r="J69" t="s">
        <v>486</v>
      </c>
      <c r="K69" t="s">
        <v>24</v>
      </c>
      <c r="L69" t="s">
        <v>204</v>
      </c>
      <c r="M69" t="s">
        <v>9480</v>
      </c>
      <c r="N69" t="s">
        <v>9441</v>
      </c>
    </row>
    <row r="70" spans="1:14" x14ac:dyDescent="0.25">
      <c r="A70" t="s">
        <v>487</v>
      </c>
      <c r="B70" t="s">
        <v>488</v>
      </c>
      <c r="C70" t="s">
        <v>69</v>
      </c>
      <c r="D70" t="s">
        <v>489</v>
      </c>
      <c r="E70" t="s">
        <v>18</v>
      </c>
      <c r="F70" t="s">
        <v>490</v>
      </c>
      <c r="G70" t="s">
        <v>491</v>
      </c>
      <c r="H70" t="s">
        <v>492</v>
      </c>
      <c r="I70" t="s">
        <v>32</v>
      </c>
      <c r="J70" t="s">
        <v>493</v>
      </c>
      <c r="K70" t="s">
        <v>24</v>
      </c>
      <c r="L70" t="s">
        <v>494</v>
      </c>
      <c r="M70" t="s">
        <v>9481</v>
      </c>
      <c r="N70" t="s">
        <v>9441</v>
      </c>
    </row>
    <row r="71" spans="1:14" x14ac:dyDescent="0.25">
      <c r="A71" t="s">
        <v>495</v>
      </c>
      <c r="B71" t="s">
        <v>496</v>
      </c>
      <c r="C71" t="s">
        <v>69</v>
      </c>
      <c r="D71" t="s">
        <v>402</v>
      </c>
      <c r="E71" t="s">
        <v>18</v>
      </c>
      <c r="F71" t="s">
        <v>497</v>
      </c>
      <c r="G71" t="s">
        <v>498</v>
      </c>
      <c r="H71" t="s">
        <v>499</v>
      </c>
      <c r="I71" t="s">
        <v>32</v>
      </c>
      <c r="J71" t="s">
        <v>97</v>
      </c>
      <c r="K71" t="s">
        <v>24</v>
      </c>
      <c r="L71" t="s">
        <v>406</v>
      </c>
      <c r="M71" t="s">
        <v>9482</v>
      </c>
      <c r="N71" t="s">
        <v>9441</v>
      </c>
    </row>
    <row r="72" spans="1:14" x14ac:dyDescent="0.25">
      <c r="A72" t="s">
        <v>500</v>
      </c>
      <c r="B72" t="s">
        <v>501</v>
      </c>
      <c r="C72" t="s">
        <v>16</v>
      </c>
      <c r="D72" t="s">
        <v>502</v>
      </c>
      <c r="E72" t="s">
        <v>18</v>
      </c>
      <c r="F72" t="s">
        <v>503</v>
      </c>
      <c r="G72" t="s">
        <v>504</v>
      </c>
      <c r="H72" t="s">
        <v>505</v>
      </c>
      <c r="I72" t="s">
        <v>32</v>
      </c>
      <c r="J72" t="s">
        <v>506</v>
      </c>
      <c r="K72" t="s">
        <v>24</v>
      </c>
      <c r="L72" t="s">
        <v>507</v>
      </c>
      <c r="M72" t="s">
        <v>9483</v>
      </c>
      <c r="N72" t="s">
        <v>9441</v>
      </c>
    </row>
    <row r="73" spans="1:14" x14ac:dyDescent="0.25">
      <c r="A73" t="s">
        <v>508</v>
      </c>
      <c r="B73" t="s">
        <v>509</v>
      </c>
      <c r="C73" t="s">
        <v>16</v>
      </c>
      <c r="D73" t="s">
        <v>510</v>
      </c>
      <c r="E73" t="s">
        <v>18</v>
      </c>
      <c r="F73" t="s">
        <v>511</v>
      </c>
      <c r="G73" t="s">
        <v>512</v>
      </c>
      <c r="H73" t="s">
        <v>513</v>
      </c>
      <c r="I73" t="s">
        <v>22</v>
      </c>
      <c r="J73" t="s">
        <v>148</v>
      </c>
      <c r="K73" t="s">
        <v>24</v>
      </c>
      <c r="L73" t="s">
        <v>514</v>
      </c>
      <c r="M73" t="s">
        <v>9484</v>
      </c>
      <c r="N73" t="s">
        <v>9441</v>
      </c>
    </row>
    <row r="74" spans="1:14" x14ac:dyDescent="0.25">
      <c r="A74" t="s">
        <v>515</v>
      </c>
      <c r="B74" t="s">
        <v>516</v>
      </c>
      <c r="C74" t="s">
        <v>16</v>
      </c>
      <c r="D74" t="s">
        <v>517</v>
      </c>
      <c r="E74" t="s">
        <v>18</v>
      </c>
      <c r="F74" t="s">
        <v>518</v>
      </c>
      <c r="G74" t="s">
        <v>519</v>
      </c>
      <c r="H74" t="s">
        <v>520</v>
      </c>
      <c r="I74" t="s">
        <v>32</v>
      </c>
      <c r="J74" t="s">
        <v>521</v>
      </c>
      <c r="K74" t="s">
        <v>24</v>
      </c>
      <c r="L74" t="s">
        <v>204</v>
      </c>
      <c r="M74" t="s">
        <v>9485</v>
      </c>
      <c r="N74" t="s">
        <v>9441</v>
      </c>
    </row>
    <row r="75" spans="1:14" x14ac:dyDescent="0.25">
      <c r="A75" t="s">
        <v>522</v>
      </c>
      <c r="C75" t="s">
        <v>69</v>
      </c>
      <c r="D75" t="s">
        <v>523</v>
      </c>
      <c r="E75" t="s">
        <v>18</v>
      </c>
      <c r="F75" t="s">
        <v>524</v>
      </c>
      <c r="G75" t="s">
        <v>525</v>
      </c>
      <c r="H75" t="s">
        <v>526</v>
      </c>
      <c r="I75" t="s">
        <v>32</v>
      </c>
      <c r="J75" t="s">
        <v>527</v>
      </c>
      <c r="K75" t="s">
        <v>24</v>
      </c>
      <c r="L75" t="s">
        <v>58</v>
      </c>
      <c r="M75" t="s">
        <v>9486</v>
      </c>
      <c r="N75" t="s">
        <v>9441</v>
      </c>
    </row>
    <row r="76" spans="1:14" x14ac:dyDescent="0.25">
      <c r="A76" t="s">
        <v>528</v>
      </c>
      <c r="B76" t="s">
        <v>529</v>
      </c>
      <c r="C76" t="s">
        <v>16</v>
      </c>
      <c r="D76" t="s">
        <v>530</v>
      </c>
      <c r="E76" t="s">
        <v>18</v>
      </c>
      <c r="F76" t="s">
        <v>531</v>
      </c>
      <c r="G76" t="s">
        <v>532</v>
      </c>
      <c r="H76" t="s">
        <v>533</v>
      </c>
      <c r="I76" t="s">
        <v>320</v>
      </c>
      <c r="J76" t="s">
        <v>282</v>
      </c>
      <c r="K76" t="s">
        <v>24</v>
      </c>
      <c r="L76" t="s">
        <v>176</v>
      </c>
      <c r="M76" t="s">
        <v>9438</v>
      </c>
      <c r="N76" t="s">
        <v>9439</v>
      </c>
    </row>
    <row r="77" spans="1:14" x14ac:dyDescent="0.25">
      <c r="A77" t="s">
        <v>534</v>
      </c>
      <c r="B77" t="s">
        <v>535</v>
      </c>
      <c r="C77" t="s">
        <v>69</v>
      </c>
      <c r="D77" t="s">
        <v>536</v>
      </c>
      <c r="E77" t="s">
        <v>18</v>
      </c>
      <c r="F77" t="s">
        <v>537</v>
      </c>
      <c r="G77" t="s">
        <v>538</v>
      </c>
      <c r="H77" t="s">
        <v>539</v>
      </c>
      <c r="I77" t="s">
        <v>32</v>
      </c>
      <c r="J77" t="s">
        <v>540</v>
      </c>
      <c r="K77" t="s">
        <v>24</v>
      </c>
      <c r="L77" t="s">
        <v>541</v>
      </c>
      <c r="M77" t="s">
        <v>9487</v>
      </c>
      <c r="N77" t="s">
        <v>9441</v>
      </c>
    </row>
    <row r="78" spans="1:14" x14ac:dyDescent="0.25">
      <c r="A78" t="s">
        <v>542</v>
      </c>
      <c r="B78" t="s">
        <v>543</v>
      </c>
      <c r="C78" t="s">
        <v>16</v>
      </c>
      <c r="D78" t="s">
        <v>544</v>
      </c>
      <c r="E78" t="s">
        <v>18</v>
      </c>
      <c r="F78" t="s">
        <v>545</v>
      </c>
      <c r="G78" t="s">
        <v>546</v>
      </c>
      <c r="H78" t="s">
        <v>547</v>
      </c>
      <c r="I78" t="s">
        <v>32</v>
      </c>
      <c r="J78" t="s">
        <v>479</v>
      </c>
      <c r="K78" t="s">
        <v>24</v>
      </c>
      <c r="L78" t="s">
        <v>204</v>
      </c>
      <c r="M78" t="s">
        <v>9438</v>
      </c>
      <c r="N78" t="s">
        <v>9439</v>
      </c>
    </row>
    <row r="79" spans="1:14" x14ac:dyDescent="0.25">
      <c r="A79" t="s">
        <v>548</v>
      </c>
      <c r="B79" t="s">
        <v>549</v>
      </c>
      <c r="C79" t="s">
        <v>550</v>
      </c>
      <c r="D79" t="s">
        <v>551</v>
      </c>
      <c r="E79" t="s">
        <v>18</v>
      </c>
      <c r="F79" t="s">
        <v>552</v>
      </c>
      <c r="G79" t="s">
        <v>553</v>
      </c>
      <c r="H79" t="s">
        <v>554</v>
      </c>
      <c r="I79" t="s">
        <v>32</v>
      </c>
      <c r="J79" t="s">
        <v>555</v>
      </c>
      <c r="K79" t="s">
        <v>556</v>
      </c>
      <c r="L79" t="s">
        <v>557</v>
      </c>
      <c r="M79" t="s">
        <v>9438</v>
      </c>
      <c r="N79" t="s">
        <v>9439</v>
      </c>
    </row>
    <row r="80" spans="1:14" x14ac:dyDescent="0.25">
      <c r="A80" t="s">
        <v>558</v>
      </c>
      <c r="B80" t="s">
        <v>559</v>
      </c>
      <c r="C80" t="s">
        <v>16</v>
      </c>
      <c r="D80" t="s">
        <v>402</v>
      </c>
      <c r="E80" t="s">
        <v>18</v>
      </c>
      <c r="F80" t="s">
        <v>560</v>
      </c>
      <c r="G80" t="s">
        <v>561</v>
      </c>
      <c r="H80" t="s">
        <v>562</v>
      </c>
      <c r="I80" t="s">
        <v>22</v>
      </c>
      <c r="J80" t="s">
        <v>65</v>
      </c>
      <c r="K80" t="s">
        <v>24</v>
      </c>
      <c r="L80" t="s">
        <v>563</v>
      </c>
      <c r="M80" t="s">
        <v>9488</v>
      </c>
      <c r="N80" t="s">
        <v>9441</v>
      </c>
    </row>
    <row r="81" spans="1:14" x14ac:dyDescent="0.25">
      <c r="A81" t="s">
        <v>564</v>
      </c>
      <c r="C81" t="s">
        <v>16</v>
      </c>
      <c r="D81" t="s">
        <v>565</v>
      </c>
      <c r="E81" t="s">
        <v>18</v>
      </c>
      <c r="F81" t="s">
        <v>566</v>
      </c>
      <c r="G81" t="s">
        <v>567</v>
      </c>
      <c r="H81" t="s">
        <v>568</v>
      </c>
      <c r="I81" t="s">
        <v>32</v>
      </c>
      <c r="J81" t="s">
        <v>33</v>
      </c>
      <c r="K81" t="s">
        <v>24</v>
      </c>
      <c r="L81" t="s">
        <v>439</v>
      </c>
      <c r="M81" t="s">
        <v>9438</v>
      </c>
      <c r="N81" t="s">
        <v>9439</v>
      </c>
    </row>
    <row r="82" spans="1:14" x14ac:dyDescent="0.25">
      <c r="A82" t="s">
        <v>569</v>
      </c>
      <c r="B82" t="s">
        <v>570</v>
      </c>
      <c r="C82" t="s">
        <v>69</v>
      </c>
      <c r="D82" t="s">
        <v>571</v>
      </c>
      <c r="E82" t="s">
        <v>18</v>
      </c>
      <c r="F82" t="s">
        <v>572</v>
      </c>
      <c r="G82" t="s">
        <v>573</v>
      </c>
      <c r="H82" t="s">
        <v>574</v>
      </c>
      <c r="I82" t="s">
        <v>32</v>
      </c>
      <c r="J82" t="s">
        <v>575</v>
      </c>
      <c r="K82" t="s">
        <v>24</v>
      </c>
      <c r="L82" t="s">
        <v>576</v>
      </c>
      <c r="M82" t="s">
        <v>9489</v>
      </c>
      <c r="N82" t="s">
        <v>9441</v>
      </c>
    </row>
    <row r="83" spans="1:14" x14ac:dyDescent="0.25">
      <c r="A83" t="s">
        <v>577</v>
      </c>
      <c r="B83" t="s">
        <v>578</v>
      </c>
      <c r="C83" t="s">
        <v>16</v>
      </c>
      <c r="D83" t="s">
        <v>579</v>
      </c>
      <c r="E83" t="s">
        <v>18</v>
      </c>
      <c r="F83" t="s">
        <v>580</v>
      </c>
      <c r="G83" t="s">
        <v>581</v>
      </c>
      <c r="H83" t="s">
        <v>582</v>
      </c>
      <c r="I83" t="s">
        <v>32</v>
      </c>
      <c r="J83" t="s">
        <v>583</v>
      </c>
      <c r="K83" t="s">
        <v>24</v>
      </c>
      <c r="L83" t="s">
        <v>58</v>
      </c>
      <c r="M83" t="s">
        <v>9490</v>
      </c>
      <c r="N83" t="s">
        <v>9441</v>
      </c>
    </row>
    <row r="84" spans="1:14" x14ac:dyDescent="0.25">
      <c r="A84" t="s">
        <v>26</v>
      </c>
      <c r="B84" t="s">
        <v>584</v>
      </c>
      <c r="C84" t="s">
        <v>16</v>
      </c>
      <c r="D84" t="s">
        <v>585</v>
      </c>
      <c r="E84" t="s">
        <v>18</v>
      </c>
      <c r="F84" t="s">
        <v>586</v>
      </c>
      <c r="G84" t="s">
        <v>587</v>
      </c>
      <c r="H84" t="s">
        <v>588</v>
      </c>
      <c r="I84" t="s">
        <v>32</v>
      </c>
      <c r="J84" t="s">
        <v>398</v>
      </c>
      <c r="K84" t="s">
        <v>24</v>
      </c>
      <c r="L84" t="s">
        <v>75</v>
      </c>
      <c r="M84" t="s">
        <v>9438</v>
      </c>
      <c r="N84" t="s">
        <v>9439</v>
      </c>
    </row>
    <row r="85" spans="1:14" x14ac:dyDescent="0.25">
      <c r="A85" t="s">
        <v>589</v>
      </c>
      <c r="B85" t="s">
        <v>590</v>
      </c>
      <c r="C85" t="s">
        <v>16</v>
      </c>
      <c r="D85" t="s">
        <v>591</v>
      </c>
      <c r="E85" t="s">
        <v>18</v>
      </c>
      <c r="F85" t="s">
        <v>592</v>
      </c>
      <c r="G85" t="s">
        <v>593</v>
      </c>
      <c r="H85" t="s">
        <v>594</v>
      </c>
      <c r="I85" t="s">
        <v>32</v>
      </c>
      <c r="J85" t="s">
        <v>595</v>
      </c>
      <c r="K85" t="s">
        <v>24</v>
      </c>
      <c r="L85" t="s">
        <v>596</v>
      </c>
      <c r="M85" t="s">
        <v>9491</v>
      </c>
      <c r="N85" t="s">
        <v>9441</v>
      </c>
    </row>
    <row r="86" spans="1:14" x14ac:dyDescent="0.25">
      <c r="A86" t="s">
        <v>597</v>
      </c>
      <c r="B86" t="s">
        <v>598</v>
      </c>
      <c r="C86" t="s">
        <v>69</v>
      </c>
      <c r="D86" t="s">
        <v>200</v>
      </c>
      <c r="E86" t="s">
        <v>18</v>
      </c>
      <c r="F86" t="s">
        <v>599</v>
      </c>
      <c r="G86" t="s">
        <v>600</v>
      </c>
      <c r="H86" t="s">
        <v>601</v>
      </c>
      <c r="I86" t="s">
        <v>32</v>
      </c>
      <c r="J86" t="s">
        <v>321</v>
      </c>
      <c r="K86" t="s">
        <v>24</v>
      </c>
      <c r="L86" t="s">
        <v>204</v>
      </c>
      <c r="M86" t="s">
        <v>9492</v>
      </c>
      <c r="N86" t="s">
        <v>9441</v>
      </c>
    </row>
    <row r="87" spans="1:14" x14ac:dyDescent="0.25">
      <c r="A87" t="s">
        <v>602</v>
      </c>
      <c r="B87" t="s">
        <v>206</v>
      </c>
      <c r="C87" t="s">
        <v>16</v>
      </c>
      <c r="D87" t="s">
        <v>523</v>
      </c>
      <c r="E87" t="s">
        <v>18</v>
      </c>
      <c r="F87" t="s">
        <v>603</v>
      </c>
      <c r="G87" t="s">
        <v>604</v>
      </c>
      <c r="H87" t="s">
        <v>605</v>
      </c>
      <c r="I87" t="s">
        <v>32</v>
      </c>
      <c r="J87" t="s">
        <v>606</v>
      </c>
      <c r="K87" t="s">
        <v>24</v>
      </c>
      <c r="L87" t="s">
        <v>607</v>
      </c>
      <c r="M87" t="s">
        <v>9438</v>
      </c>
      <c r="N87" t="s">
        <v>9439</v>
      </c>
    </row>
    <row r="88" spans="1:14" x14ac:dyDescent="0.25">
      <c r="A88" t="s">
        <v>608</v>
      </c>
      <c r="B88" t="s">
        <v>609</v>
      </c>
      <c r="C88" t="s">
        <v>16</v>
      </c>
      <c r="D88" t="s">
        <v>610</v>
      </c>
      <c r="E88" t="s">
        <v>18</v>
      </c>
      <c r="F88" t="s">
        <v>611</v>
      </c>
      <c r="G88" t="s">
        <v>612</v>
      </c>
      <c r="H88" t="s">
        <v>613</v>
      </c>
      <c r="I88" t="s">
        <v>32</v>
      </c>
      <c r="J88" t="s">
        <v>614</v>
      </c>
      <c r="K88" t="s">
        <v>24</v>
      </c>
      <c r="L88" t="s">
        <v>42</v>
      </c>
      <c r="M88" t="s">
        <v>9493</v>
      </c>
      <c r="N88" t="s">
        <v>9441</v>
      </c>
    </row>
    <row r="89" spans="1:14" x14ac:dyDescent="0.25">
      <c r="A89" t="s">
        <v>615</v>
      </c>
      <c r="B89" t="s">
        <v>616</v>
      </c>
      <c r="C89" t="s">
        <v>16</v>
      </c>
      <c r="D89" t="s">
        <v>617</v>
      </c>
      <c r="E89" t="s">
        <v>18</v>
      </c>
      <c r="F89" t="s">
        <v>618</v>
      </c>
      <c r="G89" t="s">
        <v>619</v>
      </c>
      <c r="H89" t="s">
        <v>620</v>
      </c>
      <c r="I89" t="s">
        <v>32</v>
      </c>
      <c r="J89" t="s">
        <v>162</v>
      </c>
      <c r="K89" t="s">
        <v>24</v>
      </c>
      <c r="L89" t="s">
        <v>621</v>
      </c>
      <c r="M89" t="s">
        <v>9438</v>
      </c>
      <c r="N89" t="s">
        <v>9439</v>
      </c>
    </row>
    <row r="90" spans="1:14" x14ac:dyDescent="0.25">
      <c r="A90" t="s">
        <v>622</v>
      </c>
      <c r="B90" t="s">
        <v>623</v>
      </c>
      <c r="C90" t="s">
        <v>69</v>
      </c>
      <c r="D90" t="s">
        <v>624</v>
      </c>
      <c r="E90" t="s">
        <v>18</v>
      </c>
      <c r="F90" t="s">
        <v>625</v>
      </c>
      <c r="G90" t="s">
        <v>626</v>
      </c>
      <c r="H90" t="s">
        <v>627</v>
      </c>
      <c r="I90" t="s">
        <v>32</v>
      </c>
      <c r="J90" t="s">
        <v>426</v>
      </c>
      <c r="K90" t="s">
        <v>24</v>
      </c>
      <c r="L90" t="s">
        <v>75</v>
      </c>
      <c r="M90" t="s">
        <v>9494</v>
      </c>
      <c r="N90" t="s">
        <v>9441</v>
      </c>
    </row>
    <row r="91" spans="1:14" x14ac:dyDescent="0.25">
      <c r="A91" t="s">
        <v>628</v>
      </c>
      <c r="B91" t="s">
        <v>629</v>
      </c>
      <c r="C91" t="s">
        <v>69</v>
      </c>
      <c r="D91" t="s">
        <v>61</v>
      </c>
      <c r="E91" t="s">
        <v>630</v>
      </c>
      <c r="F91" t="s">
        <v>631</v>
      </c>
      <c r="G91" t="s">
        <v>632</v>
      </c>
      <c r="H91" t="s">
        <v>633</v>
      </c>
      <c r="I91" t="s">
        <v>32</v>
      </c>
      <c r="J91" t="s">
        <v>634</v>
      </c>
      <c r="K91" t="s">
        <v>24</v>
      </c>
      <c r="L91" t="s">
        <v>42</v>
      </c>
      <c r="M91" t="s">
        <v>9438</v>
      </c>
      <c r="N91" t="s">
        <v>9439</v>
      </c>
    </row>
    <row r="92" spans="1:14" x14ac:dyDescent="0.25">
      <c r="A92" t="s">
        <v>635</v>
      </c>
      <c r="B92" t="s">
        <v>636</v>
      </c>
      <c r="C92" t="s">
        <v>69</v>
      </c>
      <c r="D92" t="s">
        <v>637</v>
      </c>
      <c r="E92" t="s">
        <v>638</v>
      </c>
      <c r="F92" t="s">
        <v>639</v>
      </c>
      <c r="G92" t="s">
        <v>640</v>
      </c>
      <c r="H92" t="s">
        <v>641</v>
      </c>
      <c r="I92" t="s">
        <v>32</v>
      </c>
      <c r="J92" t="s">
        <v>642</v>
      </c>
      <c r="K92" t="s">
        <v>24</v>
      </c>
      <c r="L92" t="s">
        <v>643</v>
      </c>
      <c r="M92" t="s">
        <v>9438</v>
      </c>
      <c r="N92" t="s">
        <v>9439</v>
      </c>
    </row>
    <row r="93" spans="1:14" x14ac:dyDescent="0.25">
      <c r="A93" t="s">
        <v>644</v>
      </c>
      <c r="C93" t="s">
        <v>16</v>
      </c>
      <c r="D93" t="s">
        <v>645</v>
      </c>
      <c r="E93" t="s">
        <v>638</v>
      </c>
      <c r="F93" t="s">
        <v>646</v>
      </c>
      <c r="G93" t="s">
        <v>647</v>
      </c>
      <c r="H93" t="s">
        <v>648</v>
      </c>
      <c r="I93" t="s">
        <v>32</v>
      </c>
      <c r="J93" t="s">
        <v>234</v>
      </c>
      <c r="K93" t="s">
        <v>24</v>
      </c>
      <c r="L93" t="s">
        <v>649</v>
      </c>
      <c r="M93" t="s">
        <v>9438</v>
      </c>
      <c r="N93" t="s">
        <v>9439</v>
      </c>
    </row>
    <row r="94" spans="1:14" x14ac:dyDescent="0.25">
      <c r="A94" t="s">
        <v>650</v>
      </c>
      <c r="B94" t="s">
        <v>651</v>
      </c>
      <c r="C94" t="s">
        <v>16</v>
      </c>
      <c r="D94" t="s">
        <v>652</v>
      </c>
      <c r="E94" t="s">
        <v>630</v>
      </c>
      <c r="F94" t="s">
        <v>653</v>
      </c>
      <c r="G94" t="s">
        <v>654</v>
      </c>
      <c r="H94" t="s">
        <v>655</v>
      </c>
      <c r="I94" t="s">
        <v>32</v>
      </c>
      <c r="J94" t="s">
        <v>89</v>
      </c>
      <c r="K94" t="s">
        <v>24</v>
      </c>
      <c r="L94" t="s">
        <v>656</v>
      </c>
      <c r="M94" t="s">
        <v>9438</v>
      </c>
      <c r="N94" t="s">
        <v>9439</v>
      </c>
    </row>
    <row r="95" spans="1:14" x14ac:dyDescent="0.25">
      <c r="A95" t="s">
        <v>657</v>
      </c>
      <c r="B95" t="s">
        <v>658</v>
      </c>
      <c r="C95" t="s">
        <v>69</v>
      </c>
      <c r="D95" t="s">
        <v>659</v>
      </c>
      <c r="E95" t="s">
        <v>638</v>
      </c>
      <c r="F95" t="s">
        <v>660</v>
      </c>
      <c r="G95" t="s">
        <v>661</v>
      </c>
      <c r="H95" t="s">
        <v>662</v>
      </c>
      <c r="I95" t="s">
        <v>32</v>
      </c>
      <c r="J95" t="s">
        <v>246</v>
      </c>
      <c r="K95" t="s">
        <v>24</v>
      </c>
      <c r="L95" t="s">
        <v>663</v>
      </c>
      <c r="M95" t="s">
        <v>9438</v>
      </c>
      <c r="N95" t="s">
        <v>9439</v>
      </c>
    </row>
    <row r="96" spans="1:14" x14ac:dyDescent="0.25">
      <c r="A96" t="s">
        <v>664</v>
      </c>
      <c r="B96" t="s">
        <v>665</v>
      </c>
      <c r="C96" t="s">
        <v>69</v>
      </c>
      <c r="D96" t="s">
        <v>666</v>
      </c>
      <c r="E96" t="s">
        <v>638</v>
      </c>
      <c r="F96" t="s">
        <v>667</v>
      </c>
      <c r="G96" t="s">
        <v>668</v>
      </c>
      <c r="H96" t="s">
        <v>669</v>
      </c>
      <c r="I96" t="s">
        <v>32</v>
      </c>
      <c r="J96" t="s">
        <v>246</v>
      </c>
      <c r="K96" t="s">
        <v>24</v>
      </c>
      <c r="L96" t="s">
        <v>670</v>
      </c>
      <c r="M96" t="s">
        <v>9438</v>
      </c>
      <c r="N96" t="s">
        <v>9439</v>
      </c>
    </row>
    <row r="97" spans="1:14" x14ac:dyDescent="0.25">
      <c r="A97" t="s">
        <v>671</v>
      </c>
      <c r="B97" t="s">
        <v>672</v>
      </c>
      <c r="C97" t="s">
        <v>69</v>
      </c>
      <c r="D97" t="s">
        <v>673</v>
      </c>
      <c r="E97" t="s">
        <v>638</v>
      </c>
      <c r="F97" t="s">
        <v>674</v>
      </c>
      <c r="G97" t="s">
        <v>675</v>
      </c>
      <c r="H97" t="s">
        <v>676</v>
      </c>
      <c r="I97" t="s">
        <v>32</v>
      </c>
      <c r="J97" t="s">
        <v>412</v>
      </c>
      <c r="K97" t="s">
        <v>24</v>
      </c>
      <c r="L97" t="s">
        <v>75</v>
      </c>
      <c r="M97" t="s">
        <v>9438</v>
      </c>
      <c r="N97" t="s">
        <v>9439</v>
      </c>
    </row>
    <row r="98" spans="1:14" x14ac:dyDescent="0.25">
      <c r="A98" t="s">
        <v>677</v>
      </c>
      <c r="B98" t="s">
        <v>678</v>
      </c>
      <c r="C98" t="s">
        <v>16</v>
      </c>
      <c r="D98" t="s">
        <v>666</v>
      </c>
      <c r="E98" t="s">
        <v>638</v>
      </c>
      <c r="F98" t="s">
        <v>679</v>
      </c>
      <c r="G98" t="s">
        <v>680</v>
      </c>
      <c r="H98" t="s">
        <v>681</v>
      </c>
      <c r="I98" t="s">
        <v>32</v>
      </c>
      <c r="J98" t="s">
        <v>642</v>
      </c>
      <c r="K98" t="s">
        <v>24</v>
      </c>
      <c r="L98" t="s">
        <v>262</v>
      </c>
      <c r="M98" t="s">
        <v>9438</v>
      </c>
      <c r="N98" t="s">
        <v>9439</v>
      </c>
    </row>
    <row r="99" spans="1:14" x14ac:dyDescent="0.25">
      <c r="A99" t="s">
        <v>682</v>
      </c>
      <c r="B99" t="s">
        <v>683</v>
      </c>
      <c r="C99" t="s">
        <v>16</v>
      </c>
      <c r="D99" t="s">
        <v>684</v>
      </c>
      <c r="E99" t="s">
        <v>638</v>
      </c>
      <c r="F99" t="s">
        <v>685</v>
      </c>
      <c r="G99" t="s">
        <v>686</v>
      </c>
      <c r="H99" t="s">
        <v>687</v>
      </c>
      <c r="I99" t="s">
        <v>32</v>
      </c>
      <c r="J99" t="s">
        <v>688</v>
      </c>
      <c r="K99" t="s">
        <v>24</v>
      </c>
      <c r="L99" t="s">
        <v>204</v>
      </c>
      <c r="M99" t="s">
        <v>9438</v>
      </c>
      <c r="N99" t="s">
        <v>9439</v>
      </c>
    </row>
    <row r="100" spans="1:14" x14ac:dyDescent="0.25">
      <c r="A100" t="s">
        <v>689</v>
      </c>
      <c r="B100" t="s">
        <v>690</v>
      </c>
      <c r="C100" t="s">
        <v>69</v>
      </c>
      <c r="D100" t="s">
        <v>93</v>
      </c>
      <c r="E100" t="s">
        <v>630</v>
      </c>
      <c r="F100" t="s">
        <v>691</v>
      </c>
      <c r="G100" t="s">
        <v>692</v>
      </c>
      <c r="H100" t="s">
        <v>693</v>
      </c>
      <c r="I100" t="s">
        <v>32</v>
      </c>
      <c r="J100" t="s">
        <v>49</v>
      </c>
      <c r="K100" t="s">
        <v>24</v>
      </c>
      <c r="L100" t="s">
        <v>342</v>
      </c>
      <c r="M100" t="s">
        <v>9438</v>
      </c>
      <c r="N100" t="s">
        <v>9439</v>
      </c>
    </row>
    <row r="101" spans="1:14" x14ac:dyDescent="0.25">
      <c r="A101" t="s">
        <v>694</v>
      </c>
      <c r="B101" t="s">
        <v>695</v>
      </c>
      <c r="C101" t="s">
        <v>69</v>
      </c>
      <c r="D101" t="s">
        <v>696</v>
      </c>
      <c r="E101" t="s">
        <v>638</v>
      </c>
      <c r="F101" t="s">
        <v>697</v>
      </c>
      <c r="G101" t="s">
        <v>698</v>
      </c>
      <c r="H101" t="s">
        <v>699</v>
      </c>
      <c r="I101" t="s">
        <v>32</v>
      </c>
      <c r="J101" t="s">
        <v>688</v>
      </c>
      <c r="K101" t="s">
        <v>24</v>
      </c>
      <c r="L101" t="s">
        <v>104</v>
      </c>
      <c r="M101" t="s">
        <v>9438</v>
      </c>
      <c r="N101" t="s">
        <v>9439</v>
      </c>
    </row>
    <row r="102" spans="1:14" x14ac:dyDescent="0.25">
      <c r="A102" t="s">
        <v>700</v>
      </c>
      <c r="B102" t="s">
        <v>701</v>
      </c>
      <c r="C102" t="s">
        <v>16</v>
      </c>
      <c r="D102" t="s">
        <v>702</v>
      </c>
      <c r="E102" t="s">
        <v>638</v>
      </c>
      <c r="F102" t="s">
        <v>703</v>
      </c>
      <c r="G102" t="s">
        <v>704</v>
      </c>
      <c r="H102" t="s">
        <v>705</v>
      </c>
      <c r="I102" t="s">
        <v>32</v>
      </c>
      <c r="J102" t="s">
        <v>634</v>
      </c>
      <c r="K102" t="s">
        <v>24</v>
      </c>
      <c r="L102" t="s">
        <v>75</v>
      </c>
      <c r="M102" t="s">
        <v>9438</v>
      </c>
      <c r="N102" t="s">
        <v>9439</v>
      </c>
    </row>
    <row r="103" spans="1:14" x14ac:dyDescent="0.25">
      <c r="A103" t="s">
        <v>706</v>
      </c>
      <c r="B103" t="s">
        <v>707</v>
      </c>
      <c r="C103" t="s">
        <v>69</v>
      </c>
      <c r="D103" t="s">
        <v>708</v>
      </c>
      <c r="E103" t="s">
        <v>638</v>
      </c>
      <c r="F103" t="s">
        <v>709</v>
      </c>
      <c r="G103" t="s">
        <v>710</v>
      </c>
      <c r="H103" t="s">
        <v>711</v>
      </c>
      <c r="I103" t="s">
        <v>32</v>
      </c>
      <c r="J103" t="s">
        <v>712</v>
      </c>
      <c r="K103" t="s">
        <v>24</v>
      </c>
      <c r="L103" t="s">
        <v>75</v>
      </c>
      <c r="M103" t="s">
        <v>9495</v>
      </c>
      <c r="N103" t="s">
        <v>9441</v>
      </c>
    </row>
    <row r="104" spans="1:14" x14ac:dyDescent="0.25">
      <c r="A104" t="s">
        <v>713</v>
      </c>
      <c r="B104" t="s">
        <v>714</v>
      </c>
      <c r="C104" t="s">
        <v>16</v>
      </c>
      <c r="D104" t="s">
        <v>93</v>
      </c>
      <c r="E104" t="s">
        <v>638</v>
      </c>
      <c r="F104" t="s">
        <v>715</v>
      </c>
      <c r="G104" t="s">
        <v>716</v>
      </c>
      <c r="H104" t="s">
        <v>717</v>
      </c>
      <c r="I104" t="s">
        <v>32</v>
      </c>
      <c r="J104" t="s">
        <v>718</v>
      </c>
      <c r="K104" t="s">
        <v>24</v>
      </c>
      <c r="L104" t="s">
        <v>75</v>
      </c>
      <c r="M104" t="s">
        <v>9496</v>
      </c>
      <c r="N104" t="s">
        <v>9441</v>
      </c>
    </row>
    <row r="105" spans="1:14" x14ac:dyDescent="0.25">
      <c r="A105" t="s">
        <v>664</v>
      </c>
      <c r="B105" t="s">
        <v>665</v>
      </c>
      <c r="C105" t="s">
        <v>69</v>
      </c>
      <c r="D105" t="s">
        <v>719</v>
      </c>
      <c r="E105" t="s">
        <v>638</v>
      </c>
      <c r="F105" t="s">
        <v>720</v>
      </c>
      <c r="G105" t="s">
        <v>721</v>
      </c>
      <c r="H105" t="s">
        <v>722</v>
      </c>
      <c r="I105" t="s">
        <v>32</v>
      </c>
      <c r="J105" t="s">
        <v>723</v>
      </c>
      <c r="K105" t="s">
        <v>24</v>
      </c>
      <c r="L105" t="s">
        <v>670</v>
      </c>
      <c r="M105" t="s">
        <v>9438</v>
      </c>
      <c r="N105" t="s">
        <v>9439</v>
      </c>
    </row>
    <row r="106" spans="1:14" x14ac:dyDescent="0.25">
      <c r="A106" t="s">
        <v>724</v>
      </c>
      <c r="B106" t="s">
        <v>725</v>
      </c>
      <c r="C106" t="s">
        <v>69</v>
      </c>
      <c r="D106" t="s">
        <v>61</v>
      </c>
      <c r="E106" t="s">
        <v>638</v>
      </c>
      <c r="F106" t="s">
        <v>726</v>
      </c>
      <c r="G106" t="s">
        <v>727</v>
      </c>
      <c r="H106" t="s">
        <v>728</v>
      </c>
      <c r="I106" t="s">
        <v>32</v>
      </c>
      <c r="J106" t="s">
        <v>723</v>
      </c>
      <c r="K106" t="s">
        <v>24</v>
      </c>
      <c r="L106" t="s">
        <v>42</v>
      </c>
      <c r="M106" t="s">
        <v>9438</v>
      </c>
      <c r="N106" t="s">
        <v>9439</v>
      </c>
    </row>
    <row r="107" spans="1:14" x14ac:dyDescent="0.25">
      <c r="A107" t="s">
        <v>729</v>
      </c>
      <c r="B107" t="s">
        <v>730</v>
      </c>
      <c r="C107" t="s">
        <v>16</v>
      </c>
      <c r="D107" t="s">
        <v>731</v>
      </c>
      <c r="E107" t="s">
        <v>638</v>
      </c>
      <c r="F107" t="s">
        <v>732</v>
      </c>
      <c r="G107" t="s">
        <v>733</v>
      </c>
      <c r="H107" t="s">
        <v>734</v>
      </c>
      <c r="I107" t="s">
        <v>32</v>
      </c>
      <c r="J107" t="s">
        <v>735</v>
      </c>
      <c r="K107" t="s">
        <v>24</v>
      </c>
      <c r="L107" t="s">
        <v>212</v>
      </c>
      <c r="M107" t="s">
        <v>9497</v>
      </c>
      <c r="N107" t="s">
        <v>9441</v>
      </c>
    </row>
    <row r="108" spans="1:14" x14ac:dyDescent="0.25">
      <c r="A108" t="s">
        <v>671</v>
      </c>
      <c r="B108" t="s">
        <v>672</v>
      </c>
      <c r="C108" t="s">
        <v>69</v>
      </c>
      <c r="D108" t="s">
        <v>673</v>
      </c>
      <c r="E108" t="s">
        <v>638</v>
      </c>
      <c r="F108" t="s">
        <v>736</v>
      </c>
      <c r="G108" t="s">
        <v>737</v>
      </c>
      <c r="H108" t="s">
        <v>738</v>
      </c>
      <c r="I108" t="s">
        <v>32</v>
      </c>
      <c r="J108" t="s">
        <v>121</v>
      </c>
      <c r="K108" t="s">
        <v>24</v>
      </c>
      <c r="L108" t="s">
        <v>75</v>
      </c>
      <c r="M108" t="s">
        <v>9438</v>
      </c>
      <c r="N108" t="s">
        <v>9439</v>
      </c>
    </row>
    <row r="109" spans="1:14" x14ac:dyDescent="0.25">
      <c r="A109" t="s">
        <v>739</v>
      </c>
      <c r="C109" t="s">
        <v>69</v>
      </c>
      <c r="D109" t="s">
        <v>740</v>
      </c>
      <c r="E109" t="s">
        <v>638</v>
      </c>
      <c r="F109" t="s">
        <v>741</v>
      </c>
      <c r="G109" t="s">
        <v>742</v>
      </c>
      <c r="H109" t="s">
        <v>743</v>
      </c>
      <c r="I109" t="s">
        <v>744</v>
      </c>
      <c r="J109" t="s">
        <v>745</v>
      </c>
      <c r="K109" t="s">
        <v>24</v>
      </c>
      <c r="L109" t="s">
        <v>42</v>
      </c>
      <c r="M109" t="s">
        <v>9438</v>
      </c>
      <c r="N109" t="s">
        <v>9439</v>
      </c>
    </row>
    <row r="110" spans="1:14" x14ac:dyDescent="0.25">
      <c r="A110" t="s">
        <v>746</v>
      </c>
      <c r="B110" t="s">
        <v>747</v>
      </c>
      <c r="C110" t="s">
        <v>16</v>
      </c>
      <c r="D110" t="s">
        <v>748</v>
      </c>
      <c r="E110" t="s">
        <v>638</v>
      </c>
      <c r="F110" t="s">
        <v>749</v>
      </c>
      <c r="G110" t="s">
        <v>750</v>
      </c>
      <c r="H110" t="s">
        <v>751</v>
      </c>
      <c r="I110" t="s">
        <v>32</v>
      </c>
      <c r="J110" t="s">
        <v>398</v>
      </c>
      <c r="K110" t="s">
        <v>24</v>
      </c>
      <c r="L110" t="s">
        <v>75</v>
      </c>
      <c r="M110" t="s">
        <v>9438</v>
      </c>
      <c r="N110" t="s">
        <v>9439</v>
      </c>
    </row>
    <row r="111" spans="1:14" x14ac:dyDescent="0.25">
      <c r="A111" t="s">
        <v>752</v>
      </c>
      <c r="B111" t="s">
        <v>695</v>
      </c>
      <c r="C111" t="s">
        <v>69</v>
      </c>
      <c r="D111" t="s">
        <v>696</v>
      </c>
      <c r="E111" t="s">
        <v>630</v>
      </c>
      <c r="F111" t="s">
        <v>753</v>
      </c>
      <c r="G111" t="s">
        <v>754</v>
      </c>
      <c r="H111" t="s">
        <v>755</v>
      </c>
      <c r="I111" t="s">
        <v>32</v>
      </c>
      <c r="J111" t="s">
        <v>756</v>
      </c>
      <c r="K111" t="s">
        <v>24</v>
      </c>
      <c r="L111" t="s">
        <v>757</v>
      </c>
      <c r="M111" t="s">
        <v>9438</v>
      </c>
      <c r="N111" t="s">
        <v>9439</v>
      </c>
    </row>
    <row r="112" spans="1:14" x14ac:dyDescent="0.25">
      <c r="A112" t="s">
        <v>758</v>
      </c>
      <c r="B112" t="s">
        <v>759</v>
      </c>
      <c r="C112" t="s">
        <v>16</v>
      </c>
      <c r="D112" t="s">
        <v>760</v>
      </c>
      <c r="E112" t="s">
        <v>630</v>
      </c>
      <c r="F112" t="s">
        <v>761</v>
      </c>
      <c r="G112" t="s">
        <v>762</v>
      </c>
      <c r="H112" t="s">
        <v>763</v>
      </c>
      <c r="I112" t="s">
        <v>32</v>
      </c>
      <c r="J112" t="s">
        <v>121</v>
      </c>
      <c r="K112" t="s">
        <v>24</v>
      </c>
      <c r="L112" t="s">
        <v>75</v>
      </c>
      <c r="M112" t="s">
        <v>9438</v>
      </c>
      <c r="N112" t="s">
        <v>9439</v>
      </c>
    </row>
    <row r="113" spans="1:14" x14ac:dyDescent="0.25">
      <c r="A113" t="s">
        <v>764</v>
      </c>
      <c r="B113" t="s">
        <v>765</v>
      </c>
      <c r="C113" t="s">
        <v>16</v>
      </c>
      <c r="D113" t="s">
        <v>93</v>
      </c>
      <c r="E113" t="s">
        <v>638</v>
      </c>
      <c r="F113" t="s">
        <v>766</v>
      </c>
      <c r="G113" t="s">
        <v>767</v>
      </c>
      <c r="H113" t="s">
        <v>768</v>
      </c>
      <c r="I113" t="s">
        <v>32</v>
      </c>
      <c r="J113" t="s">
        <v>718</v>
      </c>
      <c r="K113" t="s">
        <v>24</v>
      </c>
      <c r="L113" t="s">
        <v>75</v>
      </c>
      <c r="M113" t="s">
        <v>9498</v>
      </c>
      <c r="N113" t="s">
        <v>9441</v>
      </c>
    </row>
    <row r="114" spans="1:14" x14ac:dyDescent="0.25">
      <c r="A114" t="s">
        <v>769</v>
      </c>
      <c r="B114" t="s">
        <v>770</v>
      </c>
      <c r="C114" t="s">
        <v>16</v>
      </c>
      <c r="D114" t="s">
        <v>93</v>
      </c>
      <c r="E114" t="s">
        <v>638</v>
      </c>
      <c r="F114" t="s">
        <v>771</v>
      </c>
      <c r="G114" t="s">
        <v>772</v>
      </c>
      <c r="H114" t="s">
        <v>773</v>
      </c>
      <c r="I114" t="s">
        <v>32</v>
      </c>
      <c r="J114" t="s">
        <v>41</v>
      </c>
      <c r="K114" t="s">
        <v>24</v>
      </c>
      <c r="L114" t="s">
        <v>75</v>
      </c>
      <c r="M114" t="s">
        <v>9499</v>
      </c>
      <c r="N114" t="s">
        <v>9441</v>
      </c>
    </row>
    <row r="115" spans="1:14" x14ac:dyDescent="0.25">
      <c r="A115" t="s">
        <v>774</v>
      </c>
      <c r="B115" t="s">
        <v>775</v>
      </c>
      <c r="C115" t="s">
        <v>16</v>
      </c>
      <c r="D115" t="s">
        <v>776</v>
      </c>
      <c r="E115" t="s">
        <v>638</v>
      </c>
      <c r="F115" t="s">
        <v>777</v>
      </c>
      <c r="G115" t="s">
        <v>778</v>
      </c>
      <c r="H115" t="s">
        <v>779</v>
      </c>
      <c r="I115" t="s">
        <v>32</v>
      </c>
      <c r="J115" t="s">
        <v>398</v>
      </c>
      <c r="K115" t="s">
        <v>24</v>
      </c>
      <c r="L115" t="s">
        <v>780</v>
      </c>
      <c r="M115" t="s">
        <v>9438</v>
      </c>
      <c r="N115" t="s">
        <v>9439</v>
      </c>
    </row>
    <row r="116" spans="1:14" x14ac:dyDescent="0.25">
      <c r="A116" t="s">
        <v>781</v>
      </c>
      <c r="B116" t="s">
        <v>782</v>
      </c>
      <c r="C116" t="s">
        <v>69</v>
      </c>
      <c r="D116" t="s">
        <v>200</v>
      </c>
      <c r="E116" t="s">
        <v>638</v>
      </c>
      <c r="F116" t="s">
        <v>783</v>
      </c>
      <c r="G116" t="s">
        <v>784</v>
      </c>
      <c r="H116" t="s">
        <v>785</v>
      </c>
      <c r="I116" t="s">
        <v>32</v>
      </c>
      <c r="J116" t="s">
        <v>634</v>
      </c>
      <c r="K116" t="s">
        <v>24</v>
      </c>
      <c r="L116" t="s">
        <v>786</v>
      </c>
      <c r="M116" t="s">
        <v>9438</v>
      </c>
      <c r="N116" t="s">
        <v>9439</v>
      </c>
    </row>
    <row r="117" spans="1:14" x14ac:dyDescent="0.25">
      <c r="A117" t="s">
        <v>787</v>
      </c>
      <c r="B117" t="s">
        <v>788</v>
      </c>
      <c r="C117" t="s">
        <v>16</v>
      </c>
      <c r="D117" t="s">
        <v>789</v>
      </c>
      <c r="E117" t="s">
        <v>638</v>
      </c>
      <c r="F117" t="s">
        <v>790</v>
      </c>
      <c r="G117" t="s">
        <v>791</v>
      </c>
      <c r="H117" t="s">
        <v>792</v>
      </c>
      <c r="I117" t="s">
        <v>22</v>
      </c>
      <c r="J117" t="s">
        <v>793</v>
      </c>
      <c r="K117" t="s">
        <v>24</v>
      </c>
      <c r="L117" t="s">
        <v>794</v>
      </c>
      <c r="M117" t="s">
        <v>9500</v>
      </c>
      <c r="N117" t="s">
        <v>9441</v>
      </c>
    </row>
    <row r="118" spans="1:14" x14ac:dyDescent="0.25">
      <c r="A118" t="s">
        <v>700</v>
      </c>
      <c r="B118" t="s">
        <v>701</v>
      </c>
      <c r="C118" t="s">
        <v>16</v>
      </c>
      <c r="D118" t="s">
        <v>702</v>
      </c>
      <c r="E118" t="s">
        <v>638</v>
      </c>
      <c r="F118" t="s">
        <v>795</v>
      </c>
      <c r="G118" t="s">
        <v>796</v>
      </c>
      <c r="H118" t="s">
        <v>797</v>
      </c>
      <c r="I118" t="s">
        <v>32</v>
      </c>
      <c r="J118" t="s">
        <v>121</v>
      </c>
      <c r="K118" t="s">
        <v>24</v>
      </c>
      <c r="L118" t="s">
        <v>75</v>
      </c>
      <c r="M118" t="s">
        <v>9438</v>
      </c>
      <c r="N118" t="s">
        <v>9439</v>
      </c>
    </row>
    <row r="119" spans="1:14" x14ac:dyDescent="0.25">
      <c r="A119" t="s">
        <v>798</v>
      </c>
      <c r="B119" t="s">
        <v>695</v>
      </c>
      <c r="C119" t="s">
        <v>69</v>
      </c>
      <c r="D119" t="s">
        <v>696</v>
      </c>
      <c r="E119" t="s">
        <v>630</v>
      </c>
      <c r="F119" t="s">
        <v>799</v>
      </c>
      <c r="G119" t="s">
        <v>800</v>
      </c>
      <c r="H119" t="s">
        <v>801</v>
      </c>
      <c r="I119" t="s">
        <v>32</v>
      </c>
      <c r="J119" t="s">
        <v>642</v>
      </c>
      <c r="K119" t="s">
        <v>24</v>
      </c>
      <c r="L119" t="s">
        <v>104</v>
      </c>
      <c r="M119" t="s">
        <v>9438</v>
      </c>
      <c r="N119" t="s">
        <v>9439</v>
      </c>
    </row>
    <row r="120" spans="1:14" x14ac:dyDescent="0.25">
      <c r="A120" t="s">
        <v>802</v>
      </c>
      <c r="B120" t="s">
        <v>747</v>
      </c>
      <c r="C120" t="s">
        <v>16</v>
      </c>
      <c r="D120" t="s">
        <v>748</v>
      </c>
      <c r="E120" t="s">
        <v>630</v>
      </c>
      <c r="F120" t="s">
        <v>803</v>
      </c>
      <c r="G120" t="s">
        <v>804</v>
      </c>
      <c r="H120" t="s">
        <v>805</v>
      </c>
      <c r="I120" t="s">
        <v>32</v>
      </c>
      <c r="J120" t="s">
        <v>89</v>
      </c>
      <c r="K120" t="s">
        <v>24</v>
      </c>
      <c r="L120" t="s">
        <v>75</v>
      </c>
      <c r="M120" t="s">
        <v>9438</v>
      </c>
      <c r="N120" t="s">
        <v>9439</v>
      </c>
    </row>
    <row r="121" spans="1:14" x14ac:dyDescent="0.25">
      <c r="A121" t="s">
        <v>700</v>
      </c>
      <c r="B121" t="s">
        <v>701</v>
      </c>
      <c r="C121" t="s">
        <v>16</v>
      </c>
      <c r="D121" t="s">
        <v>702</v>
      </c>
      <c r="E121" t="s">
        <v>630</v>
      </c>
      <c r="F121" t="s">
        <v>806</v>
      </c>
      <c r="G121" t="s">
        <v>807</v>
      </c>
      <c r="H121" t="s">
        <v>808</v>
      </c>
      <c r="I121" t="s">
        <v>32</v>
      </c>
      <c r="J121" t="s">
        <v>809</v>
      </c>
      <c r="K121" t="s">
        <v>24</v>
      </c>
      <c r="L121" t="s">
        <v>75</v>
      </c>
      <c r="M121" t="s">
        <v>9438</v>
      </c>
      <c r="N121" t="s">
        <v>9439</v>
      </c>
    </row>
    <row r="122" spans="1:14" x14ac:dyDescent="0.25">
      <c r="A122" t="s">
        <v>810</v>
      </c>
      <c r="B122" t="s">
        <v>811</v>
      </c>
      <c r="C122" t="s">
        <v>16</v>
      </c>
      <c r="D122" t="s">
        <v>812</v>
      </c>
      <c r="E122" t="s">
        <v>638</v>
      </c>
      <c r="F122" t="s">
        <v>813</v>
      </c>
      <c r="G122" t="s">
        <v>814</v>
      </c>
      <c r="H122" t="s">
        <v>815</v>
      </c>
      <c r="I122" t="s">
        <v>22</v>
      </c>
      <c r="J122" t="s">
        <v>816</v>
      </c>
      <c r="K122" t="s">
        <v>24</v>
      </c>
      <c r="L122" t="s">
        <v>83</v>
      </c>
      <c r="M122" t="s">
        <v>9438</v>
      </c>
      <c r="N122" t="s">
        <v>9439</v>
      </c>
    </row>
    <row r="123" spans="1:14" x14ac:dyDescent="0.25">
      <c r="A123" t="s">
        <v>700</v>
      </c>
      <c r="B123" t="s">
        <v>701</v>
      </c>
      <c r="C123" t="s">
        <v>16</v>
      </c>
      <c r="D123" t="s">
        <v>702</v>
      </c>
      <c r="E123" t="s">
        <v>638</v>
      </c>
      <c r="F123" t="s">
        <v>817</v>
      </c>
      <c r="G123" t="s">
        <v>818</v>
      </c>
      <c r="H123" t="s">
        <v>819</v>
      </c>
      <c r="I123" t="s">
        <v>32</v>
      </c>
      <c r="J123" t="s">
        <v>809</v>
      </c>
      <c r="K123" t="s">
        <v>24</v>
      </c>
      <c r="L123" t="s">
        <v>75</v>
      </c>
      <c r="M123" t="s">
        <v>9438</v>
      </c>
      <c r="N123" t="s">
        <v>9439</v>
      </c>
    </row>
    <row r="124" spans="1:14" x14ac:dyDescent="0.25">
      <c r="A124" t="s">
        <v>820</v>
      </c>
      <c r="B124" t="s">
        <v>821</v>
      </c>
      <c r="C124" t="s">
        <v>16</v>
      </c>
      <c r="D124" t="s">
        <v>822</v>
      </c>
      <c r="E124" t="s">
        <v>638</v>
      </c>
      <c r="F124" t="s">
        <v>823</v>
      </c>
      <c r="G124" t="s">
        <v>824</v>
      </c>
      <c r="H124" t="s">
        <v>825</v>
      </c>
      <c r="I124" t="s">
        <v>32</v>
      </c>
      <c r="J124" t="s">
        <v>826</v>
      </c>
      <c r="K124" t="s">
        <v>24</v>
      </c>
      <c r="L124" t="s">
        <v>42</v>
      </c>
      <c r="M124" t="s">
        <v>9438</v>
      </c>
      <c r="N124" t="s">
        <v>9439</v>
      </c>
    </row>
    <row r="125" spans="1:14" x14ac:dyDescent="0.25">
      <c r="A125" t="s">
        <v>827</v>
      </c>
      <c r="B125" t="s">
        <v>828</v>
      </c>
      <c r="C125" t="s">
        <v>16</v>
      </c>
      <c r="D125" t="s">
        <v>829</v>
      </c>
      <c r="E125" t="s">
        <v>638</v>
      </c>
      <c r="F125" t="s">
        <v>830</v>
      </c>
      <c r="G125" t="s">
        <v>831</v>
      </c>
      <c r="H125" t="s">
        <v>832</v>
      </c>
      <c r="I125" t="s">
        <v>22</v>
      </c>
      <c r="J125" t="s">
        <v>253</v>
      </c>
      <c r="K125" t="s">
        <v>24</v>
      </c>
      <c r="L125" t="s">
        <v>83</v>
      </c>
      <c r="M125" t="s">
        <v>9438</v>
      </c>
      <c r="N125" t="s">
        <v>9439</v>
      </c>
    </row>
    <row r="126" spans="1:14" x14ac:dyDescent="0.25">
      <c r="A126" t="s">
        <v>833</v>
      </c>
      <c r="B126" t="s">
        <v>678</v>
      </c>
      <c r="C126" t="s">
        <v>16</v>
      </c>
      <c r="D126" t="s">
        <v>666</v>
      </c>
      <c r="E126" t="s">
        <v>638</v>
      </c>
      <c r="F126" t="s">
        <v>834</v>
      </c>
      <c r="G126" t="s">
        <v>835</v>
      </c>
      <c r="H126" t="s">
        <v>836</v>
      </c>
      <c r="I126" t="s">
        <v>32</v>
      </c>
      <c r="J126" t="s">
        <v>23</v>
      </c>
      <c r="K126" t="s">
        <v>24</v>
      </c>
      <c r="L126" t="s">
        <v>837</v>
      </c>
      <c r="M126" t="s">
        <v>9438</v>
      </c>
      <c r="N126" t="s">
        <v>9439</v>
      </c>
    </row>
    <row r="127" spans="1:14" x14ac:dyDescent="0.25">
      <c r="A127" t="s">
        <v>838</v>
      </c>
      <c r="B127" t="s">
        <v>821</v>
      </c>
      <c r="C127" t="s">
        <v>16</v>
      </c>
      <c r="D127" t="s">
        <v>822</v>
      </c>
      <c r="E127" t="s">
        <v>630</v>
      </c>
      <c r="F127" t="s">
        <v>839</v>
      </c>
      <c r="G127" t="s">
        <v>840</v>
      </c>
      <c r="H127" t="s">
        <v>841</v>
      </c>
      <c r="I127" t="s">
        <v>32</v>
      </c>
      <c r="J127" t="s">
        <v>826</v>
      </c>
      <c r="K127" t="s">
        <v>24</v>
      </c>
      <c r="L127" t="s">
        <v>42</v>
      </c>
      <c r="M127" t="s">
        <v>9438</v>
      </c>
      <c r="N127" t="s">
        <v>9439</v>
      </c>
    </row>
    <row r="128" spans="1:14" x14ac:dyDescent="0.25">
      <c r="A128" t="s">
        <v>700</v>
      </c>
      <c r="B128" t="s">
        <v>701</v>
      </c>
      <c r="C128" t="s">
        <v>16</v>
      </c>
      <c r="D128" t="s">
        <v>702</v>
      </c>
      <c r="E128" t="s">
        <v>638</v>
      </c>
      <c r="F128" t="s">
        <v>842</v>
      </c>
      <c r="G128" t="s">
        <v>843</v>
      </c>
      <c r="H128" t="s">
        <v>844</v>
      </c>
      <c r="I128" t="s">
        <v>32</v>
      </c>
      <c r="J128" t="s">
        <v>809</v>
      </c>
      <c r="K128" t="s">
        <v>24</v>
      </c>
      <c r="L128" t="s">
        <v>75</v>
      </c>
      <c r="M128" t="s">
        <v>9438</v>
      </c>
      <c r="N128" t="s">
        <v>9439</v>
      </c>
    </row>
    <row r="129" spans="1:14" x14ac:dyDescent="0.25">
      <c r="A129" t="s">
        <v>845</v>
      </c>
      <c r="B129" t="s">
        <v>846</v>
      </c>
      <c r="C129" t="s">
        <v>69</v>
      </c>
      <c r="D129" t="s">
        <v>847</v>
      </c>
      <c r="E129" t="s">
        <v>638</v>
      </c>
      <c r="F129" t="s">
        <v>848</v>
      </c>
      <c r="G129" t="s">
        <v>849</v>
      </c>
      <c r="H129" t="s">
        <v>850</v>
      </c>
      <c r="I129" t="s">
        <v>32</v>
      </c>
      <c r="J129" t="s">
        <v>121</v>
      </c>
      <c r="K129" t="s">
        <v>24</v>
      </c>
      <c r="L129" t="s">
        <v>851</v>
      </c>
      <c r="M129" t="s">
        <v>9438</v>
      </c>
      <c r="N129" t="s">
        <v>9439</v>
      </c>
    </row>
    <row r="130" spans="1:14" x14ac:dyDescent="0.25">
      <c r="A130" t="s">
        <v>852</v>
      </c>
      <c r="B130" t="s">
        <v>853</v>
      </c>
      <c r="C130" t="s">
        <v>69</v>
      </c>
      <c r="D130" t="s">
        <v>854</v>
      </c>
      <c r="E130" t="s">
        <v>630</v>
      </c>
      <c r="F130" t="s">
        <v>855</v>
      </c>
      <c r="G130" t="s">
        <v>856</v>
      </c>
      <c r="H130" t="s">
        <v>857</v>
      </c>
      <c r="I130" t="s">
        <v>32</v>
      </c>
      <c r="J130" t="s">
        <v>472</v>
      </c>
      <c r="K130" t="s">
        <v>24</v>
      </c>
      <c r="L130" t="s">
        <v>75</v>
      </c>
      <c r="M130" t="s">
        <v>9438</v>
      </c>
      <c r="N130" t="s">
        <v>9439</v>
      </c>
    </row>
    <row r="131" spans="1:14" x14ac:dyDescent="0.25">
      <c r="A131" t="s">
        <v>858</v>
      </c>
      <c r="B131" t="s">
        <v>695</v>
      </c>
      <c r="C131" t="s">
        <v>69</v>
      </c>
      <c r="D131" t="s">
        <v>696</v>
      </c>
      <c r="E131" t="s">
        <v>638</v>
      </c>
      <c r="F131" t="s">
        <v>859</v>
      </c>
      <c r="G131" t="s">
        <v>860</v>
      </c>
      <c r="H131" t="s">
        <v>861</v>
      </c>
      <c r="I131" t="s">
        <v>32</v>
      </c>
      <c r="J131" t="s">
        <v>756</v>
      </c>
      <c r="K131" t="s">
        <v>24</v>
      </c>
      <c r="L131" t="s">
        <v>757</v>
      </c>
      <c r="M131" t="s">
        <v>9438</v>
      </c>
      <c r="N131" t="s">
        <v>9439</v>
      </c>
    </row>
    <row r="132" spans="1:14" x14ac:dyDescent="0.25">
      <c r="A132" t="s">
        <v>862</v>
      </c>
      <c r="B132" t="s">
        <v>678</v>
      </c>
      <c r="C132" t="s">
        <v>16</v>
      </c>
      <c r="D132" t="s">
        <v>666</v>
      </c>
      <c r="E132" t="s">
        <v>638</v>
      </c>
      <c r="F132" t="s">
        <v>863</v>
      </c>
      <c r="G132" t="s">
        <v>864</v>
      </c>
      <c r="H132" t="s">
        <v>865</v>
      </c>
      <c r="I132" t="s">
        <v>32</v>
      </c>
      <c r="J132" t="s">
        <v>866</v>
      </c>
      <c r="K132" t="s">
        <v>24</v>
      </c>
      <c r="L132" t="s">
        <v>837</v>
      </c>
      <c r="M132" t="s">
        <v>9438</v>
      </c>
      <c r="N132" t="s">
        <v>9439</v>
      </c>
    </row>
    <row r="133" spans="1:14" x14ac:dyDescent="0.25">
      <c r="A133" t="s">
        <v>867</v>
      </c>
      <c r="B133" t="s">
        <v>707</v>
      </c>
      <c r="C133" t="s">
        <v>16</v>
      </c>
      <c r="D133" t="s">
        <v>868</v>
      </c>
      <c r="E133" t="s">
        <v>638</v>
      </c>
      <c r="F133" t="s">
        <v>869</v>
      </c>
      <c r="G133" t="s">
        <v>870</v>
      </c>
      <c r="H133" t="s">
        <v>871</v>
      </c>
      <c r="I133" t="s">
        <v>32</v>
      </c>
      <c r="J133" t="s">
        <v>521</v>
      </c>
      <c r="K133" t="s">
        <v>24</v>
      </c>
      <c r="L133" t="s">
        <v>75</v>
      </c>
      <c r="M133" t="s">
        <v>9501</v>
      </c>
      <c r="N133" t="s">
        <v>9441</v>
      </c>
    </row>
    <row r="134" spans="1:14" x14ac:dyDescent="0.25">
      <c r="A134" t="s">
        <v>657</v>
      </c>
      <c r="B134" t="s">
        <v>658</v>
      </c>
      <c r="C134" t="s">
        <v>69</v>
      </c>
      <c r="D134" t="s">
        <v>659</v>
      </c>
      <c r="E134" t="s">
        <v>630</v>
      </c>
      <c r="F134" t="s">
        <v>872</v>
      </c>
      <c r="G134" t="s">
        <v>873</v>
      </c>
      <c r="H134" t="s">
        <v>874</v>
      </c>
      <c r="I134" t="s">
        <v>32</v>
      </c>
      <c r="J134" t="s">
        <v>162</v>
      </c>
      <c r="K134" t="s">
        <v>24</v>
      </c>
      <c r="L134" t="s">
        <v>663</v>
      </c>
      <c r="M134" t="s">
        <v>9438</v>
      </c>
      <c r="N134" t="s">
        <v>9439</v>
      </c>
    </row>
    <row r="135" spans="1:14" x14ac:dyDescent="0.25">
      <c r="A135" t="s">
        <v>875</v>
      </c>
      <c r="B135" t="s">
        <v>876</v>
      </c>
      <c r="C135" t="s">
        <v>16</v>
      </c>
      <c r="D135" t="s">
        <v>371</v>
      </c>
      <c r="E135" t="s">
        <v>638</v>
      </c>
      <c r="F135" t="s">
        <v>877</v>
      </c>
      <c r="G135" t="s">
        <v>878</v>
      </c>
      <c r="H135" t="s">
        <v>879</v>
      </c>
      <c r="I135" t="s">
        <v>32</v>
      </c>
      <c r="J135" t="s">
        <v>880</v>
      </c>
      <c r="K135" t="s">
        <v>24</v>
      </c>
      <c r="L135" t="s">
        <v>75</v>
      </c>
      <c r="M135" t="s">
        <v>9438</v>
      </c>
      <c r="N135" t="s">
        <v>9439</v>
      </c>
    </row>
    <row r="136" spans="1:14" x14ac:dyDescent="0.25">
      <c r="A136" t="s">
        <v>881</v>
      </c>
      <c r="B136" t="s">
        <v>882</v>
      </c>
      <c r="C136" t="s">
        <v>16</v>
      </c>
      <c r="D136" t="s">
        <v>883</v>
      </c>
      <c r="E136" t="s">
        <v>638</v>
      </c>
      <c r="F136" t="s">
        <v>884</v>
      </c>
      <c r="G136" t="s">
        <v>885</v>
      </c>
      <c r="H136" t="s">
        <v>886</v>
      </c>
      <c r="I136" t="s">
        <v>22</v>
      </c>
      <c r="J136" t="s">
        <v>261</v>
      </c>
      <c r="K136" t="s">
        <v>24</v>
      </c>
      <c r="L136" t="s">
        <v>83</v>
      </c>
      <c r="M136" t="s">
        <v>9438</v>
      </c>
      <c r="N136" t="s">
        <v>9439</v>
      </c>
    </row>
    <row r="137" spans="1:14" x14ac:dyDescent="0.25">
      <c r="A137" t="s">
        <v>887</v>
      </c>
      <c r="B137" t="s">
        <v>888</v>
      </c>
      <c r="C137" t="s">
        <v>16</v>
      </c>
      <c r="D137" t="s">
        <v>371</v>
      </c>
      <c r="E137" t="s">
        <v>630</v>
      </c>
      <c r="F137" t="s">
        <v>889</v>
      </c>
      <c r="G137" t="s">
        <v>890</v>
      </c>
      <c r="H137" t="s">
        <v>891</v>
      </c>
      <c r="I137" t="s">
        <v>32</v>
      </c>
      <c r="J137" t="s">
        <v>880</v>
      </c>
      <c r="K137" t="s">
        <v>24</v>
      </c>
      <c r="L137" t="s">
        <v>75</v>
      </c>
      <c r="M137" t="s">
        <v>9438</v>
      </c>
      <c r="N137" t="s">
        <v>9439</v>
      </c>
    </row>
    <row r="138" spans="1:14" x14ac:dyDescent="0.25">
      <c r="A138" t="s">
        <v>892</v>
      </c>
      <c r="B138" t="s">
        <v>893</v>
      </c>
      <c r="C138" t="s">
        <v>69</v>
      </c>
      <c r="D138" t="s">
        <v>854</v>
      </c>
      <c r="E138" t="s">
        <v>638</v>
      </c>
      <c r="F138" t="s">
        <v>894</v>
      </c>
      <c r="G138" t="s">
        <v>895</v>
      </c>
      <c r="H138" t="s">
        <v>896</v>
      </c>
      <c r="I138" t="s">
        <v>32</v>
      </c>
      <c r="J138" t="s">
        <v>472</v>
      </c>
      <c r="K138" t="s">
        <v>24</v>
      </c>
      <c r="L138" t="s">
        <v>75</v>
      </c>
      <c r="M138" t="s">
        <v>9438</v>
      </c>
      <c r="N138" t="s">
        <v>9439</v>
      </c>
    </row>
    <row r="139" spans="1:14" x14ac:dyDescent="0.25">
      <c r="A139" t="s">
        <v>700</v>
      </c>
      <c r="B139" t="s">
        <v>701</v>
      </c>
      <c r="C139" t="s">
        <v>16</v>
      </c>
      <c r="D139" t="s">
        <v>702</v>
      </c>
      <c r="E139" t="s">
        <v>638</v>
      </c>
      <c r="F139" t="s">
        <v>897</v>
      </c>
      <c r="G139" t="s">
        <v>898</v>
      </c>
      <c r="H139" t="s">
        <v>899</v>
      </c>
      <c r="I139" t="s">
        <v>32</v>
      </c>
      <c r="J139" t="s">
        <v>723</v>
      </c>
      <c r="K139" t="s">
        <v>24</v>
      </c>
      <c r="L139" t="s">
        <v>75</v>
      </c>
      <c r="M139" t="s">
        <v>9438</v>
      </c>
      <c r="N139" t="s">
        <v>9439</v>
      </c>
    </row>
    <row r="140" spans="1:14" x14ac:dyDescent="0.25">
      <c r="A140" t="s">
        <v>900</v>
      </c>
      <c r="B140" t="s">
        <v>730</v>
      </c>
      <c r="C140" t="s">
        <v>16</v>
      </c>
      <c r="D140" t="s">
        <v>731</v>
      </c>
      <c r="E140" t="s">
        <v>630</v>
      </c>
      <c r="F140" t="s">
        <v>901</v>
      </c>
      <c r="G140" t="s">
        <v>902</v>
      </c>
      <c r="H140" t="s">
        <v>903</v>
      </c>
      <c r="I140" t="s">
        <v>32</v>
      </c>
      <c r="J140" t="s">
        <v>49</v>
      </c>
      <c r="K140" t="s">
        <v>24</v>
      </c>
      <c r="L140" t="s">
        <v>212</v>
      </c>
      <c r="M140" t="s">
        <v>9438</v>
      </c>
      <c r="N140" t="s">
        <v>9439</v>
      </c>
    </row>
    <row r="141" spans="1:14" x14ac:dyDescent="0.25">
      <c r="A141" t="s">
        <v>739</v>
      </c>
      <c r="C141" t="s">
        <v>69</v>
      </c>
      <c r="D141" t="s">
        <v>740</v>
      </c>
      <c r="E141" t="s">
        <v>638</v>
      </c>
      <c r="F141" t="s">
        <v>904</v>
      </c>
      <c r="G141" t="s">
        <v>905</v>
      </c>
      <c r="H141" t="s">
        <v>906</v>
      </c>
      <c r="I141" t="s">
        <v>744</v>
      </c>
      <c r="J141" t="s">
        <v>907</v>
      </c>
      <c r="K141" t="s">
        <v>24</v>
      </c>
      <c r="L141" t="s">
        <v>42</v>
      </c>
      <c r="M141" t="s">
        <v>9438</v>
      </c>
      <c r="N141" t="s">
        <v>9439</v>
      </c>
    </row>
    <row r="142" spans="1:14" x14ac:dyDescent="0.25">
      <c r="A142" t="s">
        <v>908</v>
      </c>
      <c r="B142" t="s">
        <v>144</v>
      </c>
      <c r="C142" t="s">
        <v>16</v>
      </c>
      <c r="D142" t="s">
        <v>93</v>
      </c>
      <c r="E142" t="s">
        <v>630</v>
      </c>
      <c r="F142" t="s">
        <v>909</v>
      </c>
      <c r="G142" t="s">
        <v>910</v>
      </c>
      <c r="H142" t="s">
        <v>911</v>
      </c>
      <c r="I142" t="s">
        <v>32</v>
      </c>
      <c r="J142" t="s">
        <v>912</v>
      </c>
      <c r="K142" t="s">
        <v>24</v>
      </c>
      <c r="L142" t="s">
        <v>75</v>
      </c>
      <c r="M142" t="s">
        <v>9438</v>
      </c>
      <c r="N142" t="s">
        <v>9439</v>
      </c>
    </row>
    <row r="143" spans="1:14" x14ac:dyDescent="0.25">
      <c r="A143" t="s">
        <v>913</v>
      </c>
      <c r="B143" t="s">
        <v>695</v>
      </c>
      <c r="C143" t="s">
        <v>69</v>
      </c>
      <c r="D143" t="s">
        <v>696</v>
      </c>
      <c r="E143" t="s">
        <v>638</v>
      </c>
      <c r="F143" t="s">
        <v>914</v>
      </c>
      <c r="G143" t="s">
        <v>915</v>
      </c>
      <c r="H143" t="s">
        <v>916</v>
      </c>
      <c r="I143" t="s">
        <v>32</v>
      </c>
      <c r="J143" t="s">
        <v>756</v>
      </c>
      <c r="K143" t="s">
        <v>24</v>
      </c>
      <c r="L143" t="s">
        <v>757</v>
      </c>
      <c r="M143" t="s">
        <v>9438</v>
      </c>
      <c r="N143" t="s">
        <v>9439</v>
      </c>
    </row>
    <row r="144" spans="1:14" x14ac:dyDescent="0.25">
      <c r="A144" t="s">
        <v>917</v>
      </c>
      <c r="B144" t="s">
        <v>918</v>
      </c>
      <c r="C144" t="s">
        <v>16</v>
      </c>
      <c r="D144" t="s">
        <v>919</v>
      </c>
      <c r="E144" t="s">
        <v>630</v>
      </c>
      <c r="F144" t="s">
        <v>920</v>
      </c>
      <c r="G144" t="s">
        <v>921</v>
      </c>
      <c r="H144" t="s">
        <v>922</v>
      </c>
      <c r="I144" t="s">
        <v>32</v>
      </c>
      <c r="J144" t="s">
        <v>923</v>
      </c>
      <c r="K144" t="s">
        <v>24</v>
      </c>
      <c r="L144" t="s">
        <v>42</v>
      </c>
      <c r="M144" t="s">
        <v>9438</v>
      </c>
      <c r="N144" t="s">
        <v>9439</v>
      </c>
    </row>
    <row r="145" spans="1:14" x14ac:dyDescent="0.25">
      <c r="A145" t="s">
        <v>664</v>
      </c>
      <c r="B145" t="s">
        <v>665</v>
      </c>
      <c r="C145" t="s">
        <v>69</v>
      </c>
      <c r="D145" t="s">
        <v>719</v>
      </c>
      <c r="E145" t="s">
        <v>630</v>
      </c>
      <c r="F145" t="s">
        <v>924</v>
      </c>
      <c r="G145" t="s">
        <v>925</v>
      </c>
      <c r="H145" t="s">
        <v>926</v>
      </c>
      <c r="I145" t="s">
        <v>32</v>
      </c>
      <c r="J145" t="s">
        <v>246</v>
      </c>
      <c r="K145" t="s">
        <v>24</v>
      </c>
      <c r="L145" t="s">
        <v>670</v>
      </c>
      <c r="M145" t="s">
        <v>9438</v>
      </c>
      <c r="N145" t="s">
        <v>9439</v>
      </c>
    </row>
    <row r="146" spans="1:14" x14ac:dyDescent="0.25">
      <c r="A146" t="s">
        <v>927</v>
      </c>
      <c r="B146" t="s">
        <v>928</v>
      </c>
      <c r="C146" t="s">
        <v>16</v>
      </c>
      <c r="D146" t="s">
        <v>789</v>
      </c>
      <c r="E146" t="s">
        <v>638</v>
      </c>
      <c r="F146" t="s">
        <v>929</v>
      </c>
      <c r="G146" t="s">
        <v>930</v>
      </c>
      <c r="H146" t="s">
        <v>931</v>
      </c>
      <c r="I146" t="s">
        <v>22</v>
      </c>
      <c r="J146" t="s">
        <v>793</v>
      </c>
      <c r="K146" t="s">
        <v>24</v>
      </c>
      <c r="L146" t="s">
        <v>794</v>
      </c>
      <c r="M146" t="s">
        <v>9438</v>
      </c>
      <c r="N146" t="s">
        <v>9439</v>
      </c>
    </row>
    <row r="147" spans="1:14" x14ac:dyDescent="0.25">
      <c r="A147" t="s">
        <v>932</v>
      </c>
      <c r="C147" t="s">
        <v>16</v>
      </c>
      <c r="D147" t="s">
        <v>645</v>
      </c>
      <c r="E147" t="s">
        <v>630</v>
      </c>
      <c r="F147" t="s">
        <v>933</v>
      </c>
      <c r="G147" t="s">
        <v>934</v>
      </c>
      <c r="H147" t="s">
        <v>935</v>
      </c>
      <c r="I147" t="s">
        <v>32</v>
      </c>
      <c r="J147" t="s">
        <v>234</v>
      </c>
      <c r="K147" t="s">
        <v>24</v>
      </c>
      <c r="L147" t="s">
        <v>649</v>
      </c>
      <c r="M147" t="s">
        <v>9438</v>
      </c>
      <c r="N147" t="s">
        <v>9439</v>
      </c>
    </row>
    <row r="148" spans="1:14" x14ac:dyDescent="0.25">
      <c r="A148" t="s">
        <v>936</v>
      </c>
      <c r="B148" t="s">
        <v>695</v>
      </c>
      <c r="C148" t="s">
        <v>69</v>
      </c>
      <c r="D148" t="s">
        <v>696</v>
      </c>
      <c r="E148" t="s">
        <v>638</v>
      </c>
      <c r="F148" t="s">
        <v>937</v>
      </c>
      <c r="G148" t="s">
        <v>938</v>
      </c>
      <c r="H148" t="s">
        <v>939</v>
      </c>
      <c r="I148" t="s">
        <v>32</v>
      </c>
      <c r="J148" t="s">
        <v>880</v>
      </c>
      <c r="K148" t="s">
        <v>24</v>
      </c>
      <c r="L148" t="s">
        <v>104</v>
      </c>
      <c r="M148" t="s">
        <v>9438</v>
      </c>
      <c r="N148" t="s">
        <v>9439</v>
      </c>
    </row>
    <row r="149" spans="1:14" x14ac:dyDescent="0.25">
      <c r="A149" t="s">
        <v>940</v>
      </c>
      <c r="B149" t="s">
        <v>941</v>
      </c>
      <c r="C149" t="s">
        <v>69</v>
      </c>
      <c r="D149" t="s">
        <v>942</v>
      </c>
      <c r="E149" t="s">
        <v>630</v>
      </c>
      <c r="F149" t="s">
        <v>943</v>
      </c>
      <c r="G149" t="s">
        <v>944</v>
      </c>
      <c r="H149" t="s">
        <v>945</v>
      </c>
      <c r="I149" t="s">
        <v>32</v>
      </c>
      <c r="J149" t="s">
        <v>946</v>
      </c>
      <c r="K149" t="s">
        <v>24</v>
      </c>
      <c r="L149" t="s">
        <v>786</v>
      </c>
      <c r="M149" t="s">
        <v>9438</v>
      </c>
      <c r="N149" t="s">
        <v>9439</v>
      </c>
    </row>
    <row r="150" spans="1:14" x14ac:dyDescent="0.25">
      <c r="A150" t="s">
        <v>947</v>
      </c>
      <c r="B150" t="s">
        <v>695</v>
      </c>
      <c r="C150" t="s">
        <v>69</v>
      </c>
      <c r="D150" t="s">
        <v>696</v>
      </c>
      <c r="E150" t="s">
        <v>638</v>
      </c>
      <c r="F150" t="s">
        <v>948</v>
      </c>
      <c r="G150" t="s">
        <v>949</v>
      </c>
      <c r="H150" t="s">
        <v>950</v>
      </c>
      <c r="I150" t="s">
        <v>32</v>
      </c>
      <c r="J150" t="s">
        <v>756</v>
      </c>
      <c r="K150" t="s">
        <v>24</v>
      </c>
      <c r="L150" t="s">
        <v>757</v>
      </c>
      <c r="M150" t="s">
        <v>9438</v>
      </c>
      <c r="N150" t="s">
        <v>9439</v>
      </c>
    </row>
    <row r="151" spans="1:14" x14ac:dyDescent="0.25">
      <c r="A151" t="s">
        <v>951</v>
      </c>
      <c r="B151" t="s">
        <v>678</v>
      </c>
      <c r="C151" t="s">
        <v>16</v>
      </c>
      <c r="D151" t="s">
        <v>666</v>
      </c>
      <c r="E151" t="s">
        <v>638</v>
      </c>
      <c r="F151" t="s">
        <v>952</v>
      </c>
      <c r="G151" t="s">
        <v>953</v>
      </c>
      <c r="H151" t="s">
        <v>954</v>
      </c>
      <c r="I151" t="s">
        <v>32</v>
      </c>
      <c r="J151" t="s">
        <v>955</v>
      </c>
      <c r="K151" t="s">
        <v>24</v>
      </c>
      <c r="L151" t="s">
        <v>262</v>
      </c>
      <c r="M151" t="s">
        <v>9438</v>
      </c>
      <c r="N151" t="s">
        <v>9439</v>
      </c>
    </row>
    <row r="152" spans="1:14" x14ac:dyDescent="0.25">
      <c r="A152" t="s">
        <v>956</v>
      </c>
      <c r="B152" t="s">
        <v>957</v>
      </c>
      <c r="C152" t="s">
        <v>16</v>
      </c>
      <c r="D152" t="s">
        <v>93</v>
      </c>
      <c r="E152" t="s">
        <v>630</v>
      </c>
      <c r="F152" t="s">
        <v>958</v>
      </c>
      <c r="G152" t="s">
        <v>959</v>
      </c>
      <c r="H152" t="s">
        <v>960</v>
      </c>
      <c r="I152" t="s">
        <v>32</v>
      </c>
      <c r="J152" t="s">
        <v>718</v>
      </c>
      <c r="K152" t="s">
        <v>24</v>
      </c>
      <c r="L152" t="s">
        <v>75</v>
      </c>
      <c r="M152" t="s">
        <v>9438</v>
      </c>
      <c r="N152" t="s">
        <v>9439</v>
      </c>
    </row>
    <row r="153" spans="1:14" x14ac:dyDescent="0.25">
      <c r="A153" t="s">
        <v>671</v>
      </c>
      <c r="B153" t="s">
        <v>672</v>
      </c>
      <c r="C153" t="s">
        <v>69</v>
      </c>
      <c r="D153" t="s">
        <v>673</v>
      </c>
      <c r="E153" t="s">
        <v>638</v>
      </c>
      <c r="F153" t="s">
        <v>961</v>
      </c>
      <c r="G153" t="s">
        <v>962</v>
      </c>
      <c r="H153" t="s">
        <v>963</v>
      </c>
      <c r="I153" t="s">
        <v>32</v>
      </c>
      <c r="J153" t="s">
        <v>412</v>
      </c>
      <c r="K153" t="s">
        <v>24</v>
      </c>
      <c r="L153" t="s">
        <v>75</v>
      </c>
      <c r="M153" t="s">
        <v>9438</v>
      </c>
      <c r="N153" t="s">
        <v>9439</v>
      </c>
    </row>
    <row r="154" spans="1:14" x14ac:dyDescent="0.25">
      <c r="A154" t="s">
        <v>700</v>
      </c>
      <c r="B154" t="s">
        <v>701</v>
      </c>
      <c r="C154" t="s">
        <v>16</v>
      </c>
      <c r="D154" t="s">
        <v>702</v>
      </c>
      <c r="E154" t="s">
        <v>638</v>
      </c>
      <c r="F154" t="s">
        <v>964</v>
      </c>
      <c r="G154" t="s">
        <v>965</v>
      </c>
      <c r="H154" t="s">
        <v>966</v>
      </c>
      <c r="I154" t="s">
        <v>32</v>
      </c>
      <c r="J154" t="s">
        <v>391</v>
      </c>
      <c r="K154" t="s">
        <v>24</v>
      </c>
      <c r="L154" t="s">
        <v>75</v>
      </c>
      <c r="M154" t="s">
        <v>9438</v>
      </c>
      <c r="N154" t="s">
        <v>9439</v>
      </c>
    </row>
    <row r="155" spans="1:14" x14ac:dyDescent="0.25">
      <c r="A155" t="s">
        <v>967</v>
      </c>
      <c r="B155" t="s">
        <v>968</v>
      </c>
      <c r="C155" t="s">
        <v>16</v>
      </c>
      <c r="D155" t="s">
        <v>93</v>
      </c>
      <c r="E155" t="s">
        <v>630</v>
      </c>
      <c r="F155" t="s">
        <v>969</v>
      </c>
      <c r="G155" t="s">
        <v>970</v>
      </c>
      <c r="H155" t="s">
        <v>971</v>
      </c>
      <c r="I155" t="s">
        <v>32</v>
      </c>
      <c r="J155" t="s">
        <v>420</v>
      </c>
      <c r="K155" t="s">
        <v>24</v>
      </c>
      <c r="L155" t="s">
        <v>75</v>
      </c>
      <c r="M155" t="s">
        <v>9438</v>
      </c>
      <c r="N155" t="s">
        <v>9439</v>
      </c>
    </row>
    <row r="156" spans="1:14" x14ac:dyDescent="0.25">
      <c r="A156" t="s">
        <v>875</v>
      </c>
      <c r="B156" t="s">
        <v>888</v>
      </c>
      <c r="C156" t="s">
        <v>16</v>
      </c>
      <c r="D156" t="s">
        <v>371</v>
      </c>
      <c r="E156" t="s">
        <v>638</v>
      </c>
      <c r="F156" t="s">
        <v>972</v>
      </c>
      <c r="G156" t="s">
        <v>973</v>
      </c>
      <c r="H156" t="s">
        <v>974</v>
      </c>
      <c r="I156" t="s">
        <v>32</v>
      </c>
      <c r="J156" t="s">
        <v>880</v>
      </c>
      <c r="K156" t="s">
        <v>24</v>
      </c>
      <c r="L156" t="s">
        <v>75</v>
      </c>
      <c r="M156" t="s">
        <v>9438</v>
      </c>
      <c r="N156" t="s">
        <v>9439</v>
      </c>
    </row>
    <row r="157" spans="1:14" x14ac:dyDescent="0.25">
      <c r="A157" t="s">
        <v>913</v>
      </c>
      <c r="B157" t="s">
        <v>695</v>
      </c>
      <c r="C157" t="s">
        <v>69</v>
      </c>
      <c r="D157" t="s">
        <v>696</v>
      </c>
      <c r="E157" t="s">
        <v>638</v>
      </c>
      <c r="F157" t="s">
        <v>975</v>
      </c>
      <c r="G157" t="s">
        <v>976</v>
      </c>
      <c r="H157" t="s">
        <v>977</v>
      </c>
      <c r="I157" t="s">
        <v>32</v>
      </c>
      <c r="J157" t="s">
        <v>642</v>
      </c>
      <c r="K157" t="s">
        <v>24</v>
      </c>
      <c r="L157" t="s">
        <v>104</v>
      </c>
      <c r="M157" t="s">
        <v>9438</v>
      </c>
      <c r="N157" t="s">
        <v>9439</v>
      </c>
    </row>
    <row r="158" spans="1:14" x14ac:dyDescent="0.25">
      <c r="A158" t="s">
        <v>729</v>
      </c>
      <c r="B158" t="s">
        <v>730</v>
      </c>
      <c r="C158" t="s">
        <v>16</v>
      </c>
      <c r="D158" t="s">
        <v>731</v>
      </c>
      <c r="E158" t="s">
        <v>638</v>
      </c>
      <c r="F158" t="s">
        <v>978</v>
      </c>
      <c r="G158" t="s">
        <v>979</v>
      </c>
      <c r="H158" t="s">
        <v>980</v>
      </c>
      <c r="I158" t="s">
        <v>32</v>
      </c>
      <c r="J158" t="s">
        <v>321</v>
      </c>
      <c r="K158" t="s">
        <v>24</v>
      </c>
      <c r="L158" t="s">
        <v>212</v>
      </c>
      <c r="M158" t="s">
        <v>9502</v>
      </c>
      <c r="N158" t="s">
        <v>9441</v>
      </c>
    </row>
    <row r="159" spans="1:14" x14ac:dyDescent="0.25">
      <c r="A159" t="s">
        <v>981</v>
      </c>
      <c r="B159" t="s">
        <v>918</v>
      </c>
      <c r="C159" t="s">
        <v>16</v>
      </c>
      <c r="D159" t="s">
        <v>919</v>
      </c>
      <c r="E159" t="s">
        <v>638</v>
      </c>
      <c r="F159" t="s">
        <v>982</v>
      </c>
      <c r="G159" t="s">
        <v>983</v>
      </c>
      <c r="H159" t="s">
        <v>984</v>
      </c>
      <c r="I159" t="s">
        <v>32</v>
      </c>
      <c r="J159" t="s">
        <v>923</v>
      </c>
      <c r="K159" t="s">
        <v>24</v>
      </c>
      <c r="L159" t="s">
        <v>42</v>
      </c>
      <c r="M159" t="s">
        <v>9438</v>
      </c>
      <c r="N159" t="s">
        <v>9439</v>
      </c>
    </row>
    <row r="160" spans="1:14" x14ac:dyDescent="0.25">
      <c r="A160" t="s">
        <v>985</v>
      </c>
      <c r="B160" t="s">
        <v>986</v>
      </c>
      <c r="C160" t="s">
        <v>69</v>
      </c>
      <c r="D160" t="s">
        <v>987</v>
      </c>
      <c r="E160" t="s">
        <v>638</v>
      </c>
      <c r="F160" t="s">
        <v>988</v>
      </c>
      <c r="G160" t="s">
        <v>989</v>
      </c>
      <c r="H160" t="s">
        <v>990</v>
      </c>
      <c r="I160" t="s">
        <v>32</v>
      </c>
      <c r="J160" t="s">
        <v>991</v>
      </c>
      <c r="K160" t="s">
        <v>24</v>
      </c>
      <c r="L160" t="s">
        <v>204</v>
      </c>
      <c r="M160" t="s">
        <v>9503</v>
      </c>
      <c r="N160" t="s">
        <v>9441</v>
      </c>
    </row>
    <row r="161" spans="1:14" x14ac:dyDescent="0.25">
      <c r="A161" t="s">
        <v>992</v>
      </c>
      <c r="B161" t="s">
        <v>695</v>
      </c>
      <c r="C161" t="s">
        <v>69</v>
      </c>
      <c r="D161" t="s">
        <v>696</v>
      </c>
      <c r="E161" t="s">
        <v>638</v>
      </c>
      <c r="F161" t="s">
        <v>993</v>
      </c>
      <c r="G161" t="s">
        <v>994</v>
      </c>
      <c r="H161" t="s">
        <v>995</v>
      </c>
      <c r="I161" t="s">
        <v>32</v>
      </c>
      <c r="J161" t="s">
        <v>688</v>
      </c>
      <c r="K161" t="s">
        <v>24</v>
      </c>
      <c r="L161" t="s">
        <v>104</v>
      </c>
      <c r="M161" t="s">
        <v>9438</v>
      </c>
      <c r="N161" t="s">
        <v>9439</v>
      </c>
    </row>
    <row r="162" spans="1:14" x14ac:dyDescent="0.25">
      <c r="A162" t="s">
        <v>996</v>
      </c>
      <c r="B162" t="s">
        <v>695</v>
      </c>
      <c r="C162" t="s">
        <v>69</v>
      </c>
      <c r="D162" t="s">
        <v>696</v>
      </c>
      <c r="E162" t="s">
        <v>638</v>
      </c>
      <c r="F162" t="s">
        <v>997</v>
      </c>
      <c r="G162" t="s">
        <v>998</v>
      </c>
      <c r="H162" t="s">
        <v>999</v>
      </c>
      <c r="I162" t="s">
        <v>32</v>
      </c>
      <c r="J162" t="s">
        <v>1000</v>
      </c>
      <c r="K162" t="s">
        <v>24</v>
      </c>
      <c r="L162" t="s">
        <v>104</v>
      </c>
      <c r="M162" t="s">
        <v>9438</v>
      </c>
      <c r="N162" t="s">
        <v>9439</v>
      </c>
    </row>
    <row r="163" spans="1:14" x14ac:dyDescent="0.25">
      <c r="A163" t="s">
        <v>1001</v>
      </c>
      <c r="B163" t="s">
        <v>1002</v>
      </c>
      <c r="C163" t="s">
        <v>16</v>
      </c>
      <c r="D163" t="s">
        <v>1003</v>
      </c>
      <c r="E163" t="s">
        <v>630</v>
      </c>
      <c r="F163" t="s">
        <v>1004</v>
      </c>
      <c r="G163" t="s">
        <v>1005</v>
      </c>
      <c r="H163" t="s">
        <v>1006</v>
      </c>
      <c r="I163" t="s">
        <v>32</v>
      </c>
      <c r="J163" t="s">
        <v>261</v>
      </c>
      <c r="K163" t="s">
        <v>24</v>
      </c>
      <c r="L163" t="s">
        <v>75</v>
      </c>
      <c r="M163" t="s">
        <v>9438</v>
      </c>
      <c r="N163" t="s">
        <v>9439</v>
      </c>
    </row>
    <row r="164" spans="1:14" x14ac:dyDescent="0.25">
      <c r="A164" t="s">
        <v>996</v>
      </c>
      <c r="B164" t="s">
        <v>695</v>
      </c>
      <c r="C164" t="s">
        <v>69</v>
      </c>
      <c r="D164" t="s">
        <v>696</v>
      </c>
      <c r="E164" t="s">
        <v>638</v>
      </c>
      <c r="F164" t="s">
        <v>1007</v>
      </c>
      <c r="G164" t="s">
        <v>1008</v>
      </c>
      <c r="H164" t="s">
        <v>1009</v>
      </c>
      <c r="I164" t="s">
        <v>32</v>
      </c>
      <c r="J164" t="s">
        <v>756</v>
      </c>
      <c r="K164" t="s">
        <v>24</v>
      </c>
      <c r="L164" t="s">
        <v>757</v>
      </c>
      <c r="M164" t="s">
        <v>9438</v>
      </c>
      <c r="N164" t="s">
        <v>9439</v>
      </c>
    </row>
    <row r="165" spans="1:14" x14ac:dyDescent="0.25">
      <c r="A165" t="s">
        <v>1010</v>
      </c>
      <c r="B165" t="s">
        <v>1011</v>
      </c>
      <c r="C165" t="s">
        <v>16</v>
      </c>
      <c r="D165" t="s">
        <v>1012</v>
      </c>
      <c r="E165" t="s">
        <v>638</v>
      </c>
      <c r="F165" t="s">
        <v>1013</v>
      </c>
      <c r="G165" t="s">
        <v>1014</v>
      </c>
      <c r="H165" t="s">
        <v>1015</v>
      </c>
      <c r="I165" t="s">
        <v>22</v>
      </c>
      <c r="J165" t="s">
        <v>723</v>
      </c>
      <c r="K165" t="s">
        <v>24</v>
      </c>
      <c r="L165" t="s">
        <v>1016</v>
      </c>
      <c r="M165" t="s">
        <v>9438</v>
      </c>
      <c r="N165" t="s">
        <v>9439</v>
      </c>
    </row>
    <row r="166" spans="1:14" x14ac:dyDescent="0.25">
      <c r="A166" t="s">
        <v>1017</v>
      </c>
      <c r="B166" t="s">
        <v>1018</v>
      </c>
      <c r="C166" t="s">
        <v>69</v>
      </c>
      <c r="D166" t="s">
        <v>1019</v>
      </c>
      <c r="E166" t="s">
        <v>638</v>
      </c>
      <c r="F166" t="s">
        <v>1020</v>
      </c>
      <c r="G166" t="s">
        <v>1021</v>
      </c>
      <c r="H166" t="s">
        <v>1022</v>
      </c>
      <c r="I166" t="s">
        <v>32</v>
      </c>
      <c r="J166" t="s">
        <v>282</v>
      </c>
      <c r="K166" t="s">
        <v>24</v>
      </c>
      <c r="L166" t="s">
        <v>75</v>
      </c>
      <c r="M166" t="s">
        <v>9438</v>
      </c>
      <c r="N166" t="s">
        <v>9439</v>
      </c>
    </row>
    <row r="167" spans="1:14" x14ac:dyDescent="0.25">
      <c r="A167" t="s">
        <v>1023</v>
      </c>
      <c r="B167" t="s">
        <v>1024</v>
      </c>
      <c r="C167" t="s">
        <v>69</v>
      </c>
      <c r="E167" t="s">
        <v>630</v>
      </c>
      <c r="F167" t="s">
        <v>1025</v>
      </c>
      <c r="G167" t="s">
        <v>1026</v>
      </c>
      <c r="H167" t="s">
        <v>1027</v>
      </c>
      <c r="I167" t="s">
        <v>32</v>
      </c>
      <c r="J167" t="s">
        <v>634</v>
      </c>
      <c r="K167" t="s">
        <v>24</v>
      </c>
      <c r="L167" t="s">
        <v>1028</v>
      </c>
      <c r="M167" t="s">
        <v>9438</v>
      </c>
      <c r="N167" t="s">
        <v>9439</v>
      </c>
    </row>
    <row r="168" spans="1:14" x14ac:dyDescent="0.25">
      <c r="A168" t="s">
        <v>1029</v>
      </c>
      <c r="B168" t="s">
        <v>1030</v>
      </c>
      <c r="C168" t="s">
        <v>16</v>
      </c>
      <c r="D168" t="s">
        <v>402</v>
      </c>
      <c r="E168" t="s">
        <v>638</v>
      </c>
      <c r="F168" t="s">
        <v>1031</v>
      </c>
      <c r="G168" t="s">
        <v>1032</v>
      </c>
      <c r="H168" t="s">
        <v>1033</v>
      </c>
      <c r="I168" t="s">
        <v>32</v>
      </c>
      <c r="J168" t="s">
        <v>735</v>
      </c>
      <c r="K168" t="s">
        <v>24</v>
      </c>
      <c r="L168" t="s">
        <v>406</v>
      </c>
      <c r="M168" t="s">
        <v>9504</v>
      </c>
      <c r="N168" t="s">
        <v>9441</v>
      </c>
    </row>
    <row r="169" spans="1:14" x14ac:dyDescent="0.25">
      <c r="A169" t="s">
        <v>1034</v>
      </c>
      <c r="B169" t="s">
        <v>695</v>
      </c>
      <c r="C169" t="s">
        <v>69</v>
      </c>
      <c r="D169" t="s">
        <v>696</v>
      </c>
      <c r="E169" t="s">
        <v>638</v>
      </c>
      <c r="F169" t="s">
        <v>1035</v>
      </c>
      <c r="G169" t="s">
        <v>1036</v>
      </c>
      <c r="H169" t="s">
        <v>1037</v>
      </c>
      <c r="I169" t="s">
        <v>32</v>
      </c>
      <c r="J169" t="s">
        <v>756</v>
      </c>
      <c r="K169" t="s">
        <v>24</v>
      </c>
      <c r="L169" t="s">
        <v>757</v>
      </c>
      <c r="M169" t="s">
        <v>9438</v>
      </c>
      <c r="N169" t="s">
        <v>9439</v>
      </c>
    </row>
    <row r="170" spans="1:14" x14ac:dyDescent="0.25">
      <c r="A170" t="s">
        <v>1038</v>
      </c>
      <c r="B170" t="s">
        <v>636</v>
      </c>
      <c r="C170" t="s">
        <v>69</v>
      </c>
      <c r="D170" t="s">
        <v>637</v>
      </c>
      <c r="E170" t="s">
        <v>638</v>
      </c>
      <c r="F170" t="s">
        <v>1039</v>
      </c>
      <c r="G170" t="s">
        <v>1040</v>
      </c>
      <c r="H170" t="s">
        <v>1041</v>
      </c>
      <c r="I170" t="s">
        <v>32</v>
      </c>
      <c r="J170" t="s">
        <v>923</v>
      </c>
      <c r="K170" t="s">
        <v>24</v>
      </c>
      <c r="L170" t="s">
        <v>643</v>
      </c>
      <c r="M170" t="s">
        <v>9438</v>
      </c>
      <c r="N170" t="s">
        <v>9439</v>
      </c>
    </row>
    <row r="171" spans="1:14" x14ac:dyDescent="0.25">
      <c r="A171" t="s">
        <v>729</v>
      </c>
      <c r="B171" t="s">
        <v>730</v>
      </c>
      <c r="C171" t="s">
        <v>16</v>
      </c>
      <c r="D171" t="s">
        <v>731</v>
      </c>
      <c r="E171" t="s">
        <v>638</v>
      </c>
      <c r="F171" t="s">
        <v>1042</v>
      </c>
      <c r="G171" t="s">
        <v>1043</v>
      </c>
      <c r="H171" t="s">
        <v>1044</v>
      </c>
      <c r="I171" t="s">
        <v>32</v>
      </c>
      <c r="J171" t="s">
        <v>142</v>
      </c>
      <c r="K171" t="s">
        <v>24</v>
      </c>
      <c r="L171" t="s">
        <v>212</v>
      </c>
      <c r="M171" t="s">
        <v>9505</v>
      </c>
      <c r="N171" t="s">
        <v>9441</v>
      </c>
    </row>
    <row r="172" spans="1:14" x14ac:dyDescent="0.25">
      <c r="A172" t="s">
        <v>1045</v>
      </c>
      <c r="B172" t="s">
        <v>821</v>
      </c>
      <c r="C172" t="s">
        <v>16</v>
      </c>
      <c r="D172" t="s">
        <v>822</v>
      </c>
      <c r="E172" t="s">
        <v>638</v>
      </c>
      <c r="F172" t="s">
        <v>1046</v>
      </c>
      <c r="G172" t="s">
        <v>1047</v>
      </c>
      <c r="H172" t="s">
        <v>1048</v>
      </c>
      <c r="I172" t="s">
        <v>32</v>
      </c>
      <c r="J172" t="s">
        <v>479</v>
      </c>
      <c r="K172" t="s">
        <v>24</v>
      </c>
      <c r="L172" t="s">
        <v>42</v>
      </c>
      <c r="M172" t="s">
        <v>9438</v>
      </c>
      <c r="N172" t="s">
        <v>9439</v>
      </c>
    </row>
    <row r="173" spans="1:14" x14ac:dyDescent="0.25">
      <c r="A173" t="s">
        <v>746</v>
      </c>
      <c r="B173" t="s">
        <v>747</v>
      </c>
      <c r="C173" t="s">
        <v>16</v>
      </c>
      <c r="D173" t="s">
        <v>748</v>
      </c>
      <c r="E173" t="s">
        <v>638</v>
      </c>
      <c r="F173" t="s">
        <v>1049</v>
      </c>
      <c r="G173" t="s">
        <v>1050</v>
      </c>
      <c r="H173" t="s">
        <v>1051</v>
      </c>
      <c r="I173" t="s">
        <v>32</v>
      </c>
      <c r="J173" t="s">
        <v>923</v>
      </c>
      <c r="K173" t="s">
        <v>24</v>
      </c>
      <c r="L173" t="s">
        <v>75</v>
      </c>
      <c r="M173" t="s">
        <v>9438</v>
      </c>
      <c r="N173" t="s">
        <v>9439</v>
      </c>
    </row>
    <row r="174" spans="1:14" x14ac:dyDescent="0.25">
      <c r="A174" t="s">
        <v>1052</v>
      </c>
      <c r="B174" t="s">
        <v>1002</v>
      </c>
      <c r="C174" t="s">
        <v>16</v>
      </c>
      <c r="D174" t="s">
        <v>1003</v>
      </c>
      <c r="E174" t="s">
        <v>638</v>
      </c>
      <c r="F174" t="s">
        <v>1053</v>
      </c>
      <c r="G174" t="s">
        <v>1054</v>
      </c>
      <c r="H174" t="s">
        <v>1055</v>
      </c>
      <c r="I174" t="s">
        <v>32</v>
      </c>
      <c r="J174" t="s">
        <v>261</v>
      </c>
      <c r="K174" t="s">
        <v>24</v>
      </c>
      <c r="L174" t="s">
        <v>75</v>
      </c>
      <c r="M174" t="s">
        <v>9438</v>
      </c>
      <c r="N174" t="s">
        <v>9439</v>
      </c>
    </row>
    <row r="175" spans="1:14" x14ac:dyDescent="0.25">
      <c r="A175" t="s">
        <v>1056</v>
      </c>
      <c r="B175" t="s">
        <v>775</v>
      </c>
      <c r="C175" t="s">
        <v>16</v>
      </c>
      <c r="D175" t="s">
        <v>776</v>
      </c>
      <c r="E175" t="s">
        <v>630</v>
      </c>
      <c r="F175" t="s">
        <v>1057</v>
      </c>
      <c r="G175" t="s">
        <v>1058</v>
      </c>
      <c r="H175" t="s">
        <v>1059</v>
      </c>
      <c r="I175" t="s">
        <v>32</v>
      </c>
      <c r="J175" t="s">
        <v>398</v>
      </c>
      <c r="K175" t="s">
        <v>24</v>
      </c>
      <c r="L175" t="s">
        <v>780</v>
      </c>
      <c r="M175" t="s">
        <v>9438</v>
      </c>
      <c r="N175" t="s">
        <v>9439</v>
      </c>
    </row>
    <row r="176" spans="1:14" x14ac:dyDescent="0.25">
      <c r="A176" t="s">
        <v>1060</v>
      </c>
      <c r="B176" t="s">
        <v>1061</v>
      </c>
      <c r="C176" t="s">
        <v>16</v>
      </c>
      <c r="D176" t="s">
        <v>1062</v>
      </c>
      <c r="E176" t="s">
        <v>638</v>
      </c>
      <c r="F176" t="s">
        <v>1063</v>
      </c>
      <c r="G176" t="s">
        <v>1064</v>
      </c>
      <c r="H176" t="s">
        <v>1065</v>
      </c>
      <c r="I176" t="s">
        <v>32</v>
      </c>
      <c r="J176" t="s">
        <v>1066</v>
      </c>
      <c r="K176" t="s">
        <v>24</v>
      </c>
      <c r="L176" t="s">
        <v>75</v>
      </c>
      <c r="M176" t="s">
        <v>9438</v>
      </c>
      <c r="N176" t="s">
        <v>9439</v>
      </c>
    </row>
    <row r="177" spans="1:14" x14ac:dyDescent="0.25">
      <c r="A177" t="s">
        <v>1067</v>
      </c>
      <c r="B177" t="s">
        <v>941</v>
      </c>
      <c r="C177" t="s">
        <v>69</v>
      </c>
      <c r="D177" t="s">
        <v>942</v>
      </c>
      <c r="E177" t="s">
        <v>638</v>
      </c>
      <c r="F177" t="s">
        <v>1068</v>
      </c>
      <c r="G177" t="s">
        <v>1069</v>
      </c>
      <c r="H177" t="s">
        <v>1070</v>
      </c>
      <c r="I177" t="s">
        <v>32</v>
      </c>
      <c r="J177" t="s">
        <v>946</v>
      </c>
      <c r="K177" t="s">
        <v>24</v>
      </c>
      <c r="L177" t="s">
        <v>786</v>
      </c>
      <c r="M177" t="s">
        <v>9438</v>
      </c>
      <c r="N177" t="s">
        <v>9439</v>
      </c>
    </row>
    <row r="178" spans="1:14" x14ac:dyDescent="0.25">
      <c r="A178" t="s">
        <v>845</v>
      </c>
      <c r="B178" t="s">
        <v>846</v>
      </c>
      <c r="C178" t="s">
        <v>69</v>
      </c>
      <c r="D178" t="s">
        <v>847</v>
      </c>
      <c r="E178" t="s">
        <v>638</v>
      </c>
      <c r="F178" t="s">
        <v>1071</v>
      </c>
      <c r="G178" t="s">
        <v>1072</v>
      </c>
      <c r="H178" t="s">
        <v>1073</v>
      </c>
      <c r="I178" t="s">
        <v>32</v>
      </c>
      <c r="J178" t="s">
        <v>121</v>
      </c>
      <c r="K178" t="s">
        <v>24</v>
      </c>
      <c r="L178" t="s">
        <v>851</v>
      </c>
      <c r="M178" t="s">
        <v>9438</v>
      </c>
      <c r="N178" t="s">
        <v>9439</v>
      </c>
    </row>
    <row r="179" spans="1:14" x14ac:dyDescent="0.25">
      <c r="A179" t="s">
        <v>1074</v>
      </c>
      <c r="B179" t="s">
        <v>725</v>
      </c>
      <c r="C179" t="s">
        <v>69</v>
      </c>
      <c r="D179" t="s">
        <v>61</v>
      </c>
      <c r="E179" t="s">
        <v>638</v>
      </c>
      <c r="F179" t="s">
        <v>1075</v>
      </c>
      <c r="G179" t="s">
        <v>1076</v>
      </c>
      <c r="H179" t="s">
        <v>1077</v>
      </c>
      <c r="I179" t="s">
        <v>32</v>
      </c>
      <c r="J179" t="s">
        <v>412</v>
      </c>
      <c r="K179" t="s">
        <v>24</v>
      </c>
      <c r="L179" t="s">
        <v>42</v>
      </c>
      <c r="M179" t="s">
        <v>9438</v>
      </c>
      <c r="N179" t="s">
        <v>9439</v>
      </c>
    </row>
    <row r="180" spans="1:14" x14ac:dyDescent="0.25">
      <c r="A180" t="s">
        <v>664</v>
      </c>
      <c r="B180" t="s">
        <v>1078</v>
      </c>
      <c r="C180" t="s">
        <v>69</v>
      </c>
      <c r="D180" t="s">
        <v>666</v>
      </c>
      <c r="E180" t="s">
        <v>638</v>
      </c>
      <c r="F180" t="s">
        <v>1079</v>
      </c>
      <c r="G180" t="s">
        <v>1080</v>
      </c>
      <c r="H180" t="s">
        <v>1081</v>
      </c>
      <c r="I180" t="s">
        <v>32</v>
      </c>
      <c r="J180" t="s">
        <v>412</v>
      </c>
      <c r="K180" t="s">
        <v>24</v>
      </c>
      <c r="L180" t="s">
        <v>670</v>
      </c>
      <c r="M180" t="s">
        <v>9438</v>
      </c>
      <c r="N180" t="s">
        <v>9439</v>
      </c>
    </row>
    <row r="181" spans="1:14" x14ac:dyDescent="0.25">
      <c r="A181" t="s">
        <v>1082</v>
      </c>
      <c r="B181" t="s">
        <v>1083</v>
      </c>
      <c r="C181" t="s">
        <v>16</v>
      </c>
      <c r="D181" t="s">
        <v>829</v>
      </c>
      <c r="E181" t="s">
        <v>630</v>
      </c>
      <c r="F181" t="s">
        <v>1084</v>
      </c>
      <c r="G181" t="s">
        <v>1085</v>
      </c>
      <c r="H181" t="s">
        <v>1086</v>
      </c>
      <c r="I181" t="s">
        <v>22</v>
      </c>
      <c r="J181" t="s">
        <v>253</v>
      </c>
      <c r="K181" t="s">
        <v>24</v>
      </c>
      <c r="L181" t="s">
        <v>83</v>
      </c>
      <c r="M181" t="s">
        <v>9438</v>
      </c>
      <c r="N181" t="s">
        <v>9439</v>
      </c>
    </row>
    <row r="182" spans="1:14" x14ac:dyDescent="0.25">
      <c r="A182" t="s">
        <v>657</v>
      </c>
      <c r="B182" t="s">
        <v>658</v>
      </c>
      <c r="C182" t="s">
        <v>69</v>
      </c>
      <c r="D182" t="s">
        <v>659</v>
      </c>
      <c r="E182" t="s">
        <v>638</v>
      </c>
      <c r="F182" t="s">
        <v>1087</v>
      </c>
      <c r="G182" t="s">
        <v>1088</v>
      </c>
      <c r="H182" t="s">
        <v>1089</v>
      </c>
      <c r="I182" t="s">
        <v>32</v>
      </c>
      <c r="J182" t="s">
        <v>634</v>
      </c>
      <c r="K182" t="s">
        <v>24</v>
      </c>
      <c r="L182" t="s">
        <v>663</v>
      </c>
      <c r="M182" t="s">
        <v>9438</v>
      </c>
      <c r="N182" t="s">
        <v>9439</v>
      </c>
    </row>
    <row r="183" spans="1:14" x14ac:dyDescent="0.25">
      <c r="A183" t="s">
        <v>700</v>
      </c>
      <c r="B183" t="s">
        <v>701</v>
      </c>
      <c r="C183" t="s">
        <v>16</v>
      </c>
      <c r="D183" t="s">
        <v>702</v>
      </c>
      <c r="E183" t="s">
        <v>638</v>
      </c>
      <c r="F183" t="s">
        <v>1090</v>
      </c>
      <c r="G183" t="s">
        <v>1091</v>
      </c>
      <c r="H183" t="s">
        <v>1092</v>
      </c>
      <c r="I183" t="s">
        <v>32</v>
      </c>
      <c r="J183" t="s">
        <v>1093</v>
      </c>
      <c r="K183" t="s">
        <v>24</v>
      </c>
      <c r="L183" t="s">
        <v>75</v>
      </c>
      <c r="M183" t="s">
        <v>9438</v>
      </c>
      <c r="N183" t="s">
        <v>9439</v>
      </c>
    </row>
    <row r="184" spans="1:14" x14ac:dyDescent="0.25">
      <c r="A184" t="s">
        <v>1094</v>
      </c>
      <c r="B184" t="s">
        <v>928</v>
      </c>
      <c r="C184" t="s">
        <v>16</v>
      </c>
      <c r="D184" t="s">
        <v>812</v>
      </c>
      <c r="E184" t="s">
        <v>630</v>
      </c>
      <c r="F184" t="s">
        <v>1095</v>
      </c>
      <c r="G184" t="s">
        <v>1096</v>
      </c>
      <c r="H184" t="s">
        <v>1097</v>
      </c>
      <c r="I184" t="s">
        <v>22</v>
      </c>
      <c r="J184" t="s">
        <v>816</v>
      </c>
      <c r="K184" t="s">
        <v>24</v>
      </c>
      <c r="L184" t="s">
        <v>83</v>
      </c>
      <c r="M184" t="s">
        <v>9438</v>
      </c>
      <c r="N184" t="s">
        <v>9439</v>
      </c>
    </row>
    <row r="185" spans="1:14" x14ac:dyDescent="0.25">
      <c r="A185" t="s">
        <v>1098</v>
      </c>
      <c r="B185" t="s">
        <v>1099</v>
      </c>
      <c r="C185" t="s">
        <v>16</v>
      </c>
      <c r="D185" t="s">
        <v>1100</v>
      </c>
      <c r="E185" t="s">
        <v>638</v>
      </c>
      <c r="F185" t="s">
        <v>1101</v>
      </c>
      <c r="G185" t="s">
        <v>1102</v>
      </c>
      <c r="H185" t="s">
        <v>1103</v>
      </c>
      <c r="I185" t="s">
        <v>22</v>
      </c>
      <c r="J185" t="s">
        <v>634</v>
      </c>
      <c r="K185" t="s">
        <v>24</v>
      </c>
      <c r="L185" t="s">
        <v>83</v>
      </c>
      <c r="M185" t="s">
        <v>9438</v>
      </c>
      <c r="N185" t="s">
        <v>9439</v>
      </c>
    </row>
    <row r="186" spans="1:14" x14ac:dyDescent="0.25">
      <c r="A186" t="s">
        <v>1060</v>
      </c>
      <c r="B186" t="s">
        <v>1061</v>
      </c>
      <c r="C186" t="s">
        <v>16</v>
      </c>
      <c r="D186" t="s">
        <v>1062</v>
      </c>
      <c r="E186" t="s">
        <v>638</v>
      </c>
      <c r="F186" t="s">
        <v>1104</v>
      </c>
      <c r="G186" t="s">
        <v>1105</v>
      </c>
      <c r="H186" t="s">
        <v>1106</v>
      </c>
      <c r="I186" t="s">
        <v>32</v>
      </c>
      <c r="J186" t="s">
        <v>1066</v>
      </c>
      <c r="K186" t="s">
        <v>24</v>
      </c>
      <c r="L186" t="s">
        <v>75</v>
      </c>
      <c r="M186" t="s">
        <v>9438</v>
      </c>
      <c r="N186" t="s">
        <v>9439</v>
      </c>
    </row>
    <row r="187" spans="1:14" x14ac:dyDescent="0.25">
      <c r="A187" t="s">
        <v>1107</v>
      </c>
      <c r="B187" t="s">
        <v>144</v>
      </c>
      <c r="C187" t="s">
        <v>16</v>
      </c>
      <c r="D187" t="s">
        <v>93</v>
      </c>
      <c r="E187" t="s">
        <v>638</v>
      </c>
      <c r="F187" t="s">
        <v>1108</v>
      </c>
      <c r="G187" t="s">
        <v>1109</v>
      </c>
      <c r="H187" t="s">
        <v>1110</v>
      </c>
      <c r="I187" t="s">
        <v>32</v>
      </c>
      <c r="J187" t="s">
        <v>912</v>
      </c>
      <c r="K187" t="s">
        <v>24</v>
      </c>
      <c r="L187" t="s">
        <v>75</v>
      </c>
      <c r="M187" t="s">
        <v>9506</v>
      </c>
      <c r="N187" t="s">
        <v>9441</v>
      </c>
    </row>
    <row r="188" spans="1:14" x14ac:dyDescent="0.25">
      <c r="A188" t="s">
        <v>1111</v>
      </c>
      <c r="B188" t="s">
        <v>1112</v>
      </c>
      <c r="C188" t="s">
        <v>69</v>
      </c>
      <c r="D188" t="s">
        <v>854</v>
      </c>
      <c r="E188" t="s">
        <v>638</v>
      </c>
      <c r="F188" t="s">
        <v>1113</v>
      </c>
      <c r="G188" t="s">
        <v>1114</v>
      </c>
      <c r="H188" t="s">
        <v>1115</v>
      </c>
      <c r="I188" t="s">
        <v>32</v>
      </c>
      <c r="J188" t="s">
        <v>506</v>
      </c>
      <c r="K188" t="s">
        <v>24</v>
      </c>
      <c r="L188" t="s">
        <v>75</v>
      </c>
      <c r="M188" t="s">
        <v>9507</v>
      </c>
      <c r="N188" t="s">
        <v>9441</v>
      </c>
    </row>
    <row r="189" spans="1:14" x14ac:dyDescent="0.25">
      <c r="A189" t="s">
        <v>881</v>
      </c>
      <c r="B189" t="s">
        <v>882</v>
      </c>
      <c r="C189" t="s">
        <v>16</v>
      </c>
      <c r="D189" t="s">
        <v>883</v>
      </c>
      <c r="E189" t="s">
        <v>638</v>
      </c>
      <c r="F189" t="s">
        <v>1116</v>
      </c>
      <c r="G189" t="s">
        <v>1117</v>
      </c>
      <c r="H189" t="s">
        <v>1118</v>
      </c>
      <c r="I189" t="s">
        <v>22</v>
      </c>
      <c r="J189" t="s">
        <v>261</v>
      </c>
      <c r="K189" t="s">
        <v>24</v>
      </c>
      <c r="L189" t="s">
        <v>83</v>
      </c>
      <c r="M189" t="s">
        <v>9438</v>
      </c>
      <c r="N189" t="s">
        <v>9439</v>
      </c>
    </row>
    <row r="190" spans="1:14" x14ac:dyDescent="0.25">
      <c r="A190" t="s">
        <v>746</v>
      </c>
      <c r="B190" t="s">
        <v>747</v>
      </c>
      <c r="C190" t="s">
        <v>16</v>
      </c>
      <c r="D190" t="s">
        <v>748</v>
      </c>
      <c r="E190" t="s">
        <v>638</v>
      </c>
      <c r="F190" t="s">
        <v>1119</v>
      </c>
      <c r="G190" t="s">
        <v>1120</v>
      </c>
      <c r="H190" t="s">
        <v>1121</v>
      </c>
      <c r="I190" t="s">
        <v>32</v>
      </c>
      <c r="J190" t="s">
        <v>880</v>
      </c>
      <c r="K190" t="s">
        <v>24</v>
      </c>
      <c r="L190" t="s">
        <v>75</v>
      </c>
      <c r="M190" t="s">
        <v>9438</v>
      </c>
      <c r="N190" t="s">
        <v>9439</v>
      </c>
    </row>
    <row r="191" spans="1:14" x14ac:dyDescent="0.25">
      <c r="A191" t="s">
        <v>845</v>
      </c>
      <c r="B191" t="s">
        <v>846</v>
      </c>
      <c r="C191" t="s">
        <v>69</v>
      </c>
      <c r="D191" t="s">
        <v>847</v>
      </c>
      <c r="E191" t="s">
        <v>638</v>
      </c>
      <c r="F191" t="s">
        <v>1122</v>
      </c>
      <c r="G191" t="s">
        <v>1123</v>
      </c>
      <c r="H191" t="s">
        <v>1124</v>
      </c>
      <c r="I191" t="s">
        <v>32</v>
      </c>
      <c r="J191" t="s">
        <v>162</v>
      </c>
      <c r="K191" t="s">
        <v>24</v>
      </c>
      <c r="L191" t="s">
        <v>851</v>
      </c>
      <c r="M191" t="s">
        <v>9438</v>
      </c>
      <c r="N191" t="s">
        <v>9439</v>
      </c>
    </row>
    <row r="192" spans="1:14" x14ac:dyDescent="0.25">
      <c r="A192" t="s">
        <v>1125</v>
      </c>
      <c r="B192" t="s">
        <v>1126</v>
      </c>
      <c r="C192" t="s">
        <v>16</v>
      </c>
      <c r="D192" t="s">
        <v>1100</v>
      </c>
      <c r="E192" t="s">
        <v>630</v>
      </c>
      <c r="F192" t="s">
        <v>1127</v>
      </c>
      <c r="G192" t="s">
        <v>1128</v>
      </c>
      <c r="H192" t="s">
        <v>1129</v>
      </c>
      <c r="I192" t="s">
        <v>22</v>
      </c>
      <c r="J192" t="s">
        <v>634</v>
      </c>
      <c r="K192" t="s">
        <v>24</v>
      </c>
      <c r="L192" t="s">
        <v>83</v>
      </c>
      <c r="M192" t="s">
        <v>9438</v>
      </c>
      <c r="N192" t="s">
        <v>9439</v>
      </c>
    </row>
    <row r="193" spans="1:14" x14ac:dyDescent="0.25">
      <c r="A193" t="s">
        <v>1130</v>
      </c>
      <c r="B193" t="s">
        <v>968</v>
      </c>
      <c r="C193" t="s">
        <v>16</v>
      </c>
      <c r="D193" t="s">
        <v>93</v>
      </c>
      <c r="E193" t="s">
        <v>638</v>
      </c>
      <c r="F193" t="s">
        <v>1131</v>
      </c>
      <c r="G193" t="s">
        <v>1132</v>
      </c>
      <c r="H193" t="s">
        <v>1133</v>
      </c>
      <c r="I193" t="s">
        <v>32</v>
      </c>
      <c r="J193" t="s">
        <v>521</v>
      </c>
      <c r="K193" t="s">
        <v>24</v>
      </c>
      <c r="L193" t="s">
        <v>75</v>
      </c>
      <c r="M193" t="s">
        <v>9508</v>
      </c>
      <c r="N193" t="s">
        <v>9441</v>
      </c>
    </row>
    <row r="194" spans="1:14" x14ac:dyDescent="0.25">
      <c r="A194" t="s">
        <v>700</v>
      </c>
      <c r="B194" t="s">
        <v>701</v>
      </c>
      <c r="C194" t="s">
        <v>16</v>
      </c>
      <c r="D194" t="s">
        <v>702</v>
      </c>
      <c r="E194" t="s">
        <v>638</v>
      </c>
      <c r="F194" t="s">
        <v>1134</v>
      </c>
      <c r="G194" t="s">
        <v>1135</v>
      </c>
      <c r="H194" t="s">
        <v>1136</v>
      </c>
      <c r="I194" t="s">
        <v>32</v>
      </c>
      <c r="J194" t="s">
        <v>1137</v>
      </c>
      <c r="K194" t="s">
        <v>24</v>
      </c>
      <c r="L194" t="s">
        <v>75</v>
      </c>
      <c r="M194" t="s">
        <v>9438</v>
      </c>
      <c r="N194" t="s">
        <v>9439</v>
      </c>
    </row>
    <row r="195" spans="1:14" x14ac:dyDescent="0.25">
      <c r="A195" t="s">
        <v>1098</v>
      </c>
      <c r="B195" t="s">
        <v>1138</v>
      </c>
      <c r="C195" t="s">
        <v>16</v>
      </c>
      <c r="D195" t="s">
        <v>1100</v>
      </c>
      <c r="E195" t="s">
        <v>638</v>
      </c>
      <c r="F195" t="s">
        <v>1139</v>
      </c>
      <c r="G195" t="s">
        <v>1140</v>
      </c>
      <c r="H195" t="s">
        <v>1141</v>
      </c>
      <c r="I195" t="s">
        <v>22</v>
      </c>
      <c r="J195" t="s">
        <v>634</v>
      </c>
      <c r="K195" t="s">
        <v>24</v>
      </c>
      <c r="L195" t="s">
        <v>83</v>
      </c>
      <c r="M195" t="s">
        <v>9438</v>
      </c>
      <c r="N195" t="s">
        <v>9439</v>
      </c>
    </row>
    <row r="196" spans="1:14" x14ac:dyDescent="0.25">
      <c r="A196" t="s">
        <v>729</v>
      </c>
      <c r="B196" t="s">
        <v>730</v>
      </c>
      <c r="C196" t="s">
        <v>16</v>
      </c>
      <c r="D196" t="s">
        <v>731</v>
      </c>
      <c r="E196" t="s">
        <v>638</v>
      </c>
      <c r="F196" t="s">
        <v>1142</v>
      </c>
      <c r="G196" t="s">
        <v>1143</v>
      </c>
      <c r="H196" t="s">
        <v>1144</v>
      </c>
      <c r="I196" t="s">
        <v>32</v>
      </c>
      <c r="J196" t="s">
        <v>49</v>
      </c>
      <c r="K196" t="s">
        <v>24</v>
      </c>
      <c r="L196" t="s">
        <v>212</v>
      </c>
      <c r="M196" t="s">
        <v>9509</v>
      </c>
      <c r="N196" t="s">
        <v>9441</v>
      </c>
    </row>
    <row r="197" spans="1:14" x14ac:dyDescent="0.25">
      <c r="A197" t="s">
        <v>845</v>
      </c>
      <c r="B197" t="s">
        <v>846</v>
      </c>
      <c r="C197" t="s">
        <v>69</v>
      </c>
      <c r="D197" t="s">
        <v>847</v>
      </c>
      <c r="E197" t="s">
        <v>638</v>
      </c>
      <c r="F197" t="s">
        <v>1145</v>
      </c>
      <c r="G197" t="s">
        <v>1146</v>
      </c>
      <c r="H197" t="s">
        <v>1147</v>
      </c>
      <c r="I197" t="s">
        <v>32</v>
      </c>
      <c r="J197" t="s">
        <v>1093</v>
      </c>
      <c r="K197" t="s">
        <v>24</v>
      </c>
      <c r="L197" t="s">
        <v>851</v>
      </c>
      <c r="M197" t="s">
        <v>9438</v>
      </c>
      <c r="N197" t="s">
        <v>9439</v>
      </c>
    </row>
    <row r="198" spans="1:14" x14ac:dyDescent="0.25">
      <c r="A198" t="s">
        <v>657</v>
      </c>
      <c r="B198" t="s">
        <v>658</v>
      </c>
      <c r="C198" t="s">
        <v>69</v>
      </c>
      <c r="D198" t="s">
        <v>659</v>
      </c>
      <c r="E198" t="s">
        <v>638</v>
      </c>
      <c r="F198" t="s">
        <v>1148</v>
      </c>
      <c r="G198" t="s">
        <v>1149</v>
      </c>
      <c r="H198" t="s">
        <v>1150</v>
      </c>
      <c r="I198" t="s">
        <v>32</v>
      </c>
      <c r="J198" t="s">
        <v>412</v>
      </c>
      <c r="K198" t="s">
        <v>24</v>
      </c>
      <c r="L198" t="s">
        <v>663</v>
      </c>
      <c r="M198" t="s">
        <v>9438</v>
      </c>
      <c r="N198" t="s">
        <v>9439</v>
      </c>
    </row>
    <row r="199" spans="1:14" x14ac:dyDescent="0.25">
      <c r="A199" t="s">
        <v>1151</v>
      </c>
      <c r="B199" t="s">
        <v>928</v>
      </c>
      <c r="C199" t="s">
        <v>16</v>
      </c>
      <c r="D199" t="s">
        <v>789</v>
      </c>
      <c r="E199" t="s">
        <v>638</v>
      </c>
      <c r="F199" t="s">
        <v>1152</v>
      </c>
      <c r="G199" t="s">
        <v>1153</v>
      </c>
      <c r="H199" t="s">
        <v>1154</v>
      </c>
      <c r="I199" t="s">
        <v>22</v>
      </c>
      <c r="J199" t="s">
        <v>1155</v>
      </c>
      <c r="K199" t="s">
        <v>24</v>
      </c>
      <c r="L199" t="s">
        <v>794</v>
      </c>
      <c r="M199" t="s">
        <v>9438</v>
      </c>
      <c r="N199" t="s">
        <v>9439</v>
      </c>
    </row>
    <row r="200" spans="1:14" x14ac:dyDescent="0.25">
      <c r="A200" t="s">
        <v>1156</v>
      </c>
      <c r="B200" t="s">
        <v>1024</v>
      </c>
      <c r="C200" t="s">
        <v>69</v>
      </c>
      <c r="E200" t="s">
        <v>638</v>
      </c>
      <c r="F200" t="s">
        <v>1157</v>
      </c>
      <c r="G200" t="s">
        <v>1158</v>
      </c>
      <c r="H200" t="s">
        <v>1159</v>
      </c>
      <c r="I200" t="s">
        <v>32</v>
      </c>
      <c r="J200" t="s">
        <v>634</v>
      </c>
      <c r="K200" t="s">
        <v>24</v>
      </c>
      <c r="L200" t="s">
        <v>1028</v>
      </c>
      <c r="M200" t="s">
        <v>9438</v>
      </c>
      <c r="N200" t="s">
        <v>9439</v>
      </c>
    </row>
    <row r="201" spans="1:14" x14ac:dyDescent="0.25">
      <c r="A201" t="s">
        <v>867</v>
      </c>
      <c r="B201" t="s">
        <v>707</v>
      </c>
      <c r="C201" t="s">
        <v>16</v>
      </c>
      <c r="D201" t="s">
        <v>868</v>
      </c>
      <c r="E201" t="s">
        <v>630</v>
      </c>
      <c r="F201" t="s">
        <v>1160</v>
      </c>
      <c r="G201" t="s">
        <v>1161</v>
      </c>
      <c r="H201" t="s">
        <v>1162</v>
      </c>
      <c r="I201" t="s">
        <v>32</v>
      </c>
      <c r="J201" t="s">
        <v>521</v>
      </c>
      <c r="K201" t="s">
        <v>24</v>
      </c>
      <c r="L201" t="s">
        <v>75</v>
      </c>
      <c r="M201" t="s">
        <v>9438</v>
      </c>
      <c r="N201" t="s">
        <v>9439</v>
      </c>
    </row>
    <row r="202" spans="1:14" x14ac:dyDescent="0.25">
      <c r="A202" t="s">
        <v>1163</v>
      </c>
      <c r="B202" t="s">
        <v>651</v>
      </c>
      <c r="C202" t="s">
        <v>16</v>
      </c>
      <c r="D202" t="s">
        <v>652</v>
      </c>
      <c r="E202" t="s">
        <v>638</v>
      </c>
      <c r="F202" t="s">
        <v>1164</v>
      </c>
      <c r="G202" t="s">
        <v>1165</v>
      </c>
      <c r="H202" t="s">
        <v>1166</v>
      </c>
      <c r="I202" t="s">
        <v>32</v>
      </c>
      <c r="J202" t="s">
        <v>89</v>
      </c>
      <c r="K202" t="s">
        <v>24</v>
      </c>
      <c r="L202" t="s">
        <v>656</v>
      </c>
      <c r="M202" t="s">
        <v>9438</v>
      </c>
      <c r="N202" t="s">
        <v>9439</v>
      </c>
    </row>
    <row r="203" spans="1:14" x14ac:dyDescent="0.25">
      <c r="A203" t="s">
        <v>1167</v>
      </c>
      <c r="B203" t="s">
        <v>846</v>
      </c>
      <c r="C203" t="s">
        <v>69</v>
      </c>
      <c r="D203" t="s">
        <v>847</v>
      </c>
      <c r="E203" t="s">
        <v>630</v>
      </c>
      <c r="F203" t="s">
        <v>1168</v>
      </c>
      <c r="G203" t="s">
        <v>1169</v>
      </c>
      <c r="H203" t="s">
        <v>1170</v>
      </c>
      <c r="I203" t="s">
        <v>32</v>
      </c>
      <c r="J203" t="s">
        <v>1093</v>
      </c>
      <c r="K203" t="s">
        <v>24</v>
      </c>
      <c r="L203" t="s">
        <v>851</v>
      </c>
      <c r="M203" t="s">
        <v>9438</v>
      </c>
      <c r="N203" t="s">
        <v>9439</v>
      </c>
    </row>
    <row r="204" spans="1:14" x14ac:dyDescent="0.25">
      <c r="A204" t="s">
        <v>746</v>
      </c>
      <c r="B204" t="s">
        <v>747</v>
      </c>
      <c r="C204" t="s">
        <v>16</v>
      </c>
      <c r="D204" t="s">
        <v>748</v>
      </c>
      <c r="E204" t="s">
        <v>638</v>
      </c>
      <c r="F204" t="s">
        <v>1171</v>
      </c>
      <c r="G204" t="s">
        <v>1172</v>
      </c>
      <c r="H204" t="s">
        <v>1173</v>
      </c>
      <c r="I204" t="s">
        <v>32</v>
      </c>
      <c r="J204" t="s">
        <v>923</v>
      </c>
      <c r="K204" t="s">
        <v>24</v>
      </c>
      <c r="L204" t="s">
        <v>75</v>
      </c>
      <c r="M204" t="s">
        <v>9438</v>
      </c>
      <c r="N204" t="s">
        <v>9439</v>
      </c>
    </row>
    <row r="205" spans="1:14" x14ac:dyDescent="0.25">
      <c r="A205" t="s">
        <v>1174</v>
      </c>
      <c r="B205" t="s">
        <v>882</v>
      </c>
      <c r="C205" t="s">
        <v>16</v>
      </c>
      <c r="E205" t="s">
        <v>630</v>
      </c>
      <c r="F205" t="s">
        <v>1175</v>
      </c>
      <c r="G205" t="s">
        <v>1176</v>
      </c>
      <c r="H205" t="s">
        <v>1177</v>
      </c>
      <c r="I205" t="s">
        <v>22</v>
      </c>
      <c r="K205" t="s">
        <v>24</v>
      </c>
      <c r="M205" t="s">
        <v>9438</v>
      </c>
      <c r="N205" t="s">
        <v>9439</v>
      </c>
    </row>
    <row r="206" spans="1:14" x14ac:dyDescent="0.25">
      <c r="A206" t="s">
        <v>1178</v>
      </c>
      <c r="B206" t="s">
        <v>1179</v>
      </c>
      <c r="C206" t="s">
        <v>16</v>
      </c>
      <c r="D206" t="s">
        <v>760</v>
      </c>
      <c r="E206" t="s">
        <v>638</v>
      </c>
      <c r="F206" t="s">
        <v>1180</v>
      </c>
      <c r="G206" t="s">
        <v>1181</v>
      </c>
      <c r="H206" t="s">
        <v>1182</v>
      </c>
      <c r="I206" t="s">
        <v>32</v>
      </c>
      <c r="J206" t="s">
        <v>121</v>
      </c>
      <c r="K206" t="s">
        <v>24</v>
      </c>
      <c r="L206" t="s">
        <v>75</v>
      </c>
      <c r="M206" t="s">
        <v>9438</v>
      </c>
      <c r="N206" t="s">
        <v>9439</v>
      </c>
    </row>
    <row r="207" spans="1:14" x14ac:dyDescent="0.25">
      <c r="A207" t="s">
        <v>657</v>
      </c>
      <c r="B207" t="s">
        <v>658</v>
      </c>
      <c r="C207" t="s">
        <v>69</v>
      </c>
      <c r="D207" t="s">
        <v>659</v>
      </c>
      <c r="E207" t="s">
        <v>638</v>
      </c>
      <c r="F207" t="s">
        <v>1183</v>
      </c>
      <c r="G207" t="s">
        <v>1184</v>
      </c>
      <c r="H207" t="s">
        <v>1185</v>
      </c>
      <c r="I207" t="s">
        <v>32</v>
      </c>
      <c r="J207" t="s">
        <v>162</v>
      </c>
      <c r="K207" t="s">
        <v>24</v>
      </c>
      <c r="L207" t="s">
        <v>663</v>
      </c>
      <c r="M207" t="s">
        <v>9438</v>
      </c>
      <c r="N207" t="s">
        <v>9439</v>
      </c>
    </row>
    <row r="208" spans="1:14" x14ac:dyDescent="0.25">
      <c r="A208" t="s">
        <v>1186</v>
      </c>
      <c r="B208" t="s">
        <v>928</v>
      </c>
      <c r="C208" t="s">
        <v>16</v>
      </c>
      <c r="D208" t="s">
        <v>1187</v>
      </c>
      <c r="E208" t="s">
        <v>630</v>
      </c>
      <c r="F208" t="s">
        <v>1188</v>
      </c>
      <c r="G208" t="s">
        <v>1189</v>
      </c>
      <c r="H208" t="s">
        <v>1190</v>
      </c>
      <c r="I208" t="s">
        <v>22</v>
      </c>
      <c r="J208" t="s">
        <v>1191</v>
      </c>
      <c r="K208" t="s">
        <v>24</v>
      </c>
      <c r="L208" t="s">
        <v>1192</v>
      </c>
      <c r="M208" t="s">
        <v>9438</v>
      </c>
      <c r="N208" t="s">
        <v>9439</v>
      </c>
    </row>
    <row r="209" spans="1:14" x14ac:dyDescent="0.25">
      <c r="A209" t="s">
        <v>1193</v>
      </c>
      <c r="B209" t="s">
        <v>1018</v>
      </c>
      <c r="C209" t="s">
        <v>69</v>
      </c>
      <c r="D209" t="s">
        <v>1019</v>
      </c>
      <c r="E209" t="s">
        <v>630</v>
      </c>
      <c r="F209" t="s">
        <v>1194</v>
      </c>
      <c r="G209" t="s">
        <v>1195</v>
      </c>
      <c r="H209" t="s">
        <v>1196</v>
      </c>
      <c r="I209" t="s">
        <v>32</v>
      </c>
      <c r="J209" t="s">
        <v>282</v>
      </c>
      <c r="K209" t="s">
        <v>24</v>
      </c>
      <c r="L209" t="s">
        <v>75</v>
      </c>
      <c r="M209" t="s">
        <v>9438</v>
      </c>
      <c r="N209" t="s">
        <v>9439</v>
      </c>
    </row>
    <row r="210" spans="1:14" x14ac:dyDescent="0.25">
      <c r="A210" t="s">
        <v>1197</v>
      </c>
      <c r="B210" t="s">
        <v>1198</v>
      </c>
      <c r="C210" t="s">
        <v>69</v>
      </c>
      <c r="D210" t="s">
        <v>1199</v>
      </c>
      <c r="E210" t="s">
        <v>630</v>
      </c>
      <c r="F210" t="s">
        <v>1200</v>
      </c>
      <c r="G210" t="s">
        <v>1201</v>
      </c>
      <c r="H210" t="s">
        <v>1202</v>
      </c>
      <c r="I210" t="s">
        <v>22</v>
      </c>
      <c r="J210" t="s">
        <v>1203</v>
      </c>
      <c r="K210" t="s">
        <v>24</v>
      </c>
      <c r="L210" t="s">
        <v>83</v>
      </c>
      <c r="M210" t="s">
        <v>9438</v>
      </c>
      <c r="N210" t="s">
        <v>9439</v>
      </c>
    </row>
    <row r="211" spans="1:14" x14ac:dyDescent="0.25">
      <c r="A211" t="s">
        <v>746</v>
      </c>
      <c r="B211" t="s">
        <v>747</v>
      </c>
      <c r="C211" t="s">
        <v>16</v>
      </c>
      <c r="D211" t="s">
        <v>748</v>
      </c>
      <c r="E211" t="s">
        <v>638</v>
      </c>
      <c r="F211" t="s">
        <v>1204</v>
      </c>
      <c r="G211" t="s">
        <v>1205</v>
      </c>
      <c r="H211" t="s">
        <v>1206</v>
      </c>
      <c r="I211" t="s">
        <v>32</v>
      </c>
      <c r="J211" t="s">
        <v>1207</v>
      </c>
      <c r="K211" t="s">
        <v>24</v>
      </c>
      <c r="L211" t="s">
        <v>75</v>
      </c>
      <c r="M211" t="s">
        <v>9438</v>
      </c>
      <c r="N211" t="s">
        <v>9439</v>
      </c>
    </row>
    <row r="212" spans="1:14" x14ac:dyDescent="0.25">
      <c r="A212" t="s">
        <v>1208</v>
      </c>
      <c r="C212" t="s">
        <v>69</v>
      </c>
      <c r="D212" t="s">
        <v>1209</v>
      </c>
      <c r="E212" t="s">
        <v>630</v>
      </c>
      <c r="F212" t="s">
        <v>1210</v>
      </c>
      <c r="G212" t="s">
        <v>1211</v>
      </c>
      <c r="H212" t="s">
        <v>1212</v>
      </c>
      <c r="I212" t="s">
        <v>32</v>
      </c>
      <c r="J212" t="s">
        <v>472</v>
      </c>
      <c r="K212" t="s">
        <v>24</v>
      </c>
      <c r="L212" t="s">
        <v>75</v>
      </c>
      <c r="M212" t="s">
        <v>9438</v>
      </c>
      <c r="N212" t="s">
        <v>9439</v>
      </c>
    </row>
    <row r="213" spans="1:14" x14ac:dyDescent="0.25">
      <c r="A213" t="s">
        <v>1213</v>
      </c>
      <c r="B213" t="s">
        <v>1214</v>
      </c>
      <c r="C213" t="s">
        <v>69</v>
      </c>
      <c r="D213" t="s">
        <v>637</v>
      </c>
      <c r="E213" t="s">
        <v>638</v>
      </c>
      <c r="F213" t="s">
        <v>1215</v>
      </c>
      <c r="G213" t="s">
        <v>1216</v>
      </c>
      <c r="H213" t="s">
        <v>1217</v>
      </c>
      <c r="I213" t="s">
        <v>32</v>
      </c>
      <c r="J213" t="s">
        <v>438</v>
      </c>
      <c r="K213" t="s">
        <v>24</v>
      </c>
      <c r="L213" t="s">
        <v>643</v>
      </c>
      <c r="M213" t="s">
        <v>9438</v>
      </c>
      <c r="N213" t="s">
        <v>9439</v>
      </c>
    </row>
    <row r="214" spans="1:14" x14ac:dyDescent="0.25">
      <c r="A214" t="s">
        <v>1218</v>
      </c>
      <c r="B214" t="s">
        <v>1219</v>
      </c>
      <c r="C214" t="s">
        <v>16</v>
      </c>
      <c r="D214" t="s">
        <v>812</v>
      </c>
      <c r="E214" t="s">
        <v>638</v>
      </c>
      <c r="F214" t="s">
        <v>1220</v>
      </c>
      <c r="G214" t="s">
        <v>1221</v>
      </c>
      <c r="H214" t="s">
        <v>1222</v>
      </c>
      <c r="I214" t="s">
        <v>22</v>
      </c>
      <c r="J214" t="s">
        <v>1223</v>
      </c>
      <c r="K214" t="s">
        <v>24</v>
      </c>
      <c r="L214" t="s">
        <v>83</v>
      </c>
      <c r="M214" t="s">
        <v>9438</v>
      </c>
      <c r="N214" t="s">
        <v>9439</v>
      </c>
    </row>
    <row r="215" spans="1:14" x14ac:dyDescent="0.25">
      <c r="A215" t="s">
        <v>1224</v>
      </c>
      <c r="B215" t="s">
        <v>725</v>
      </c>
      <c r="C215" t="s">
        <v>69</v>
      </c>
      <c r="D215" t="s">
        <v>61</v>
      </c>
      <c r="E215" t="s">
        <v>638</v>
      </c>
      <c r="F215" t="s">
        <v>1225</v>
      </c>
      <c r="G215" t="s">
        <v>1226</v>
      </c>
      <c r="H215" t="s">
        <v>1227</v>
      </c>
      <c r="I215" t="s">
        <v>32</v>
      </c>
      <c r="J215" t="s">
        <v>162</v>
      </c>
      <c r="K215" t="s">
        <v>24</v>
      </c>
      <c r="L215" t="s">
        <v>42</v>
      </c>
      <c r="M215" t="s">
        <v>9438</v>
      </c>
      <c r="N215" t="s">
        <v>9439</v>
      </c>
    </row>
    <row r="216" spans="1:14" x14ac:dyDescent="0.25">
      <c r="A216" t="s">
        <v>1208</v>
      </c>
      <c r="B216" t="s">
        <v>1228</v>
      </c>
      <c r="C216" t="s">
        <v>69</v>
      </c>
      <c r="D216" t="s">
        <v>1209</v>
      </c>
      <c r="E216" t="s">
        <v>638</v>
      </c>
      <c r="F216" t="s">
        <v>1229</v>
      </c>
      <c r="G216" t="s">
        <v>1230</v>
      </c>
      <c r="H216" t="s">
        <v>1231</v>
      </c>
      <c r="I216" t="s">
        <v>32</v>
      </c>
      <c r="J216" t="s">
        <v>472</v>
      </c>
      <c r="K216" t="s">
        <v>24</v>
      </c>
      <c r="L216" t="s">
        <v>75</v>
      </c>
      <c r="M216" t="s">
        <v>9438</v>
      </c>
      <c r="N216" t="s">
        <v>9439</v>
      </c>
    </row>
    <row r="217" spans="1:14" x14ac:dyDescent="0.25">
      <c r="A217" t="s">
        <v>985</v>
      </c>
      <c r="B217" t="s">
        <v>1232</v>
      </c>
      <c r="C217" t="s">
        <v>16</v>
      </c>
      <c r="D217" t="s">
        <v>987</v>
      </c>
      <c r="E217" t="s">
        <v>638</v>
      </c>
      <c r="F217" t="s">
        <v>1233</v>
      </c>
      <c r="G217" t="s">
        <v>1234</v>
      </c>
      <c r="H217" t="s">
        <v>1235</v>
      </c>
      <c r="I217" t="s">
        <v>32</v>
      </c>
      <c r="J217" t="s">
        <v>329</v>
      </c>
      <c r="K217" t="s">
        <v>24</v>
      </c>
      <c r="L217" t="s">
        <v>204</v>
      </c>
      <c r="M217" t="s">
        <v>9510</v>
      </c>
      <c r="N217" t="s">
        <v>9441</v>
      </c>
    </row>
    <row r="218" spans="1:14" x14ac:dyDescent="0.25">
      <c r="A218" t="s">
        <v>1236</v>
      </c>
      <c r="B218" t="s">
        <v>1024</v>
      </c>
      <c r="C218" t="s">
        <v>69</v>
      </c>
      <c r="E218" t="s">
        <v>638</v>
      </c>
      <c r="F218" t="s">
        <v>1237</v>
      </c>
      <c r="G218" t="s">
        <v>1238</v>
      </c>
      <c r="H218" t="s">
        <v>1239</v>
      </c>
      <c r="I218" t="s">
        <v>32</v>
      </c>
      <c r="J218" t="s">
        <v>634</v>
      </c>
      <c r="K218" t="s">
        <v>24</v>
      </c>
      <c r="L218" t="s">
        <v>1028</v>
      </c>
      <c r="M218" t="s">
        <v>9438</v>
      </c>
      <c r="N218" t="s">
        <v>9439</v>
      </c>
    </row>
    <row r="219" spans="1:14" x14ac:dyDescent="0.25">
      <c r="A219" t="s">
        <v>1240</v>
      </c>
      <c r="B219" t="s">
        <v>1241</v>
      </c>
      <c r="C219" t="s">
        <v>16</v>
      </c>
      <c r="D219" t="s">
        <v>760</v>
      </c>
      <c r="E219" t="s">
        <v>18</v>
      </c>
      <c r="F219" t="s">
        <v>1242</v>
      </c>
      <c r="G219" t="s">
        <v>1243</v>
      </c>
      <c r="H219" t="s">
        <v>1244</v>
      </c>
      <c r="I219" t="s">
        <v>22</v>
      </c>
      <c r="J219" t="s">
        <v>1137</v>
      </c>
      <c r="K219" t="s">
        <v>24</v>
      </c>
      <c r="L219" t="s">
        <v>75</v>
      </c>
      <c r="M219" t="s">
        <v>9438</v>
      </c>
      <c r="N219" t="s">
        <v>9439</v>
      </c>
    </row>
    <row r="220" spans="1:14" x14ac:dyDescent="0.25">
      <c r="A220" t="s">
        <v>1245</v>
      </c>
      <c r="B220" t="s">
        <v>1246</v>
      </c>
      <c r="C220" t="s">
        <v>16</v>
      </c>
      <c r="D220" t="s">
        <v>1247</v>
      </c>
      <c r="E220" t="s">
        <v>18</v>
      </c>
      <c r="F220" t="s">
        <v>1248</v>
      </c>
      <c r="G220" t="s">
        <v>1249</v>
      </c>
      <c r="H220" t="s">
        <v>1250</v>
      </c>
      <c r="I220" t="s">
        <v>32</v>
      </c>
      <c r="J220" t="s">
        <v>89</v>
      </c>
      <c r="K220" t="s">
        <v>24</v>
      </c>
      <c r="L220" t="s">
        <v>1251</v>
      </c>
      <c r="M220" t="s">
        <v>9438</v>
      </c>
      <c r="N220" t="s">
        <v>9439</v>
      </c>
    </row>
    <row r="221" spans="1:14" x14ac:dyDescent="0.25">
      <c r="A221" t="s">
        <v>1252</v>
      </c>
      <c r="B221" t="s">
        <v>1253</v>
      </c>
      <c r="C221" t="s">
        <v>16</v>
      </c>
      <c r="D221" t="s">
        <v>1254</v>
      </c>
      <c r="E221" t="s">
        <v>18</v>
      </c>
      <c r="F221" t="s">
        <v>1255</v>
      </c>
      <c r="G221" t="s">
        <v>1256</v>
      </c>
      <c r="H221" t="s">
        <v>1257</v>
      </c>
      <c r="I221" t="s">
        <v>32</v>
      </c>
      <c r="J221" t="s">
        <v>41</v>
      </c>
      <c r="K221" t="s">
        <v>24</v>
      </c>
      <c r="L221" t="s">
        <v>1258</v>
      </c>
      <c r="M221" t="s">
        <v>9511</v>
      </c>
      <c r="N221" t="s">
        <v>9441</v>
      </c>
    </row>
    <row r="222" spans="1:14" x14ac:dyDescent="0.25">
      <c r="A222" t="s">
        <v>1259</v>
      </c>
      <c r="B222" t="s">
        <v>1260</v>
      </c>
      <c r="C222" t="s">
        <v>69</v>
      </c>
      <c r="D222" t="s">
        <v>1261</v>
      </c>
      <c r="E222" t="s">
        <v>18</v>
      </c>
      <c r="F222" t="s">
        <v>1262</v>
      </c>
      <c r="G222" t="s">
        <v>1263</v>
      </c>
      <c r="H222" t="s">
        <v>1264</v>
      </c>
      <c r="I222" t="s">
        <v>32</v>
      </c>
      <c r="J222" t="s">
        <v>74</v>
      </c>
      <c r="K222" t="s">
        <v>24</v>
      </c>
      <c r="L222" t="s">
        <v>786</v>
      </c>
      <c r="M222" t="s">
        <v>9512</v>
      </c>
      <c r="N222" t="s">
        <v>9441</v>
      </c>
    </row>
    <row r="223" spans="1:14" x14ac:dyDescent="0.25">
      <c r="A223" t="s">
        <v>1265</v>
      </c>
      <c r="B223" t="s">
        <v>1266</v>
      </c>
      <c r="C223" t="s">
        <v>16</v>
      </c>
      <c r="D223" t="s">
        <v>1267</v>
      </c>
      <c r="E223" t="s">
        <v>18</v>
      </c>
      <c r="F223" t="s">
        <v>1268</v>
      </c>
      <c r="G223" t="s">
        <v>1269</v>
      </c>
      <c r="H223" t="s">
        <v>1270</v>
      </c>
      <c r="I223" t="s">
        <v>32</v>
      </c>
      <c r="J223" t="s">
        <v>360</v>
      </c>
      <c r="K223" t="s">
        <v>24</v>
      </c>
      <c r="L223" t="s">
        <v>1271</v>
      </c>
      <c r="M223" t="s">
        <v>9438</v>
      </c>
      <c r="N223" t="s">
        <v>9439</v>
      </c>
    </row>
    <row r="224" spans="1:14" x14ac:dyDescent="0.25">
      <c r="A224" t="s">
        <v>456</v>
      </c>
      <c r="B224" t="s">
        <v>350</v>
      </c>
      <c r="C224" t="s">
        <v>69</v>
      </c>
      <c r="D224" t="s">
        <v>1272</v>
      </c>
      <c r="E224" t="s">
        <v>18</v>
      </c>
      <c r="F224" t="s">
        <v>1273</v>
      </c>
      <c r="G224" t="s">
        <v>1274</v>
      </c>
      <c r="H224" t="s">
        <v>1275</v>
      </c>
      <c r="I224" t="s">
        <v>32</v>
      </c>
      <c r="J224" t="s">
        <v>175</v>
      </c>
      <c r="K224" t="s">
        <v>24</v>
      </c>
      <c r="L224" t="s">
        <v>342</v>
      </c>
      <c r="M224" t="s">
        <v>9513</v>
      </c>
      <c r="N224" t="s">
        <v>9441</v>
      </c>
    </row>
    <row r="225" spans="1:14" x14ac:dyDescent="0.25">
      <c r="A225" t="s">
        <v>1276</v>
      </c>
      <c r="B225" t="s">
        <v>1277</v>
      </c>
      <c r="C225" t="s">
        <v>16</v>
      </c>
      <c r="D225" t="s">
        <v>1278</v>
      </c>
      <c r="E225" t="s">
        <v>18</v>
      </c>
      <c r="F225" t="s">
        <v>1279</v>
      </c>
      <c r="G225" t="s">
        <v>1280</v>
      </c>
      <c r="H225" t="s">
        <v>1281</v>
      </c>
      <c r="I225" t="s">
        <v>32</v>
      </c>
      <c r="J225" t="s">
        <v>74</v>
      </c>
      <c r="K225" t="s">
        <v>24</v>
      </c>
      <c r="L225" t="s">
        <v>1282</v>
      </c>
      <c r="M225" t="s">
        <v>9514</v>
      </c>
      <c r="N225" t="s">
        <v>9441</v>
      </c>
    </row>
    <row r="226" spans="1:14" x14ac:dyDescent="0.25">
      <c r="A226" t="s">
        <v>1283</v>
      </c>
      <c r="C226" t="s">
        <v>69</v>
      </c>
      <c r="D226" t="s">
        <v>1284</v>
      </c>
      <c r="E226" t="s">
        <v>18</v>
      </c>
      <c r="F226" t="s">
        <v>1285</v>
      </c>
      <c r="G226" t="s">
        <v>1286</v>
      </c>
      <c r="H226" t="s">
        <v>1287</v>
      </c>
      <c r="I226" t="s">
        <v>32</v>
      </c>
      <c r="J226" t="s">
        <v>540</v>
      </c>
      <c r="K226" t="s">
        <v>24</v>
      </c>
      <c r="L226" t="s">
        <v>58</v>
      </c>
      <c r="M226" t="s">
        <v>9515</v>
      </c>
      <c r="N226" t="s">
        <v>9441</v>
      </c>
    </row>
    <row r="227" spans="1:14" x14ac:dyDescent="0.25">
      <c r="A227" t="s">
        <v>1288</v>
      </c>
      <c r="B227" t="s">
        <v>1289</v>
      </c>
      <c r="C227" t="s">
        <v>69</v>
      </c>
      <c r="D227" t="s">
        <v>1290</v>
      </c>
      <c r="E227" t="s">
        <v>18</v>
      </c>
      <c r="F227" t="s">
        <v>1291</v>
      </c>
      <c r="G227" t="s">
        <v>1292</v>
      </c>
      <c r="H227" t="s">
        <v>1293</v>
      </c>
      <c r="I227" t="s">
        <v>32</v>
      </c>
      <c r="J227" t="s">
        <v>1294</v>
      </c>
      <c r="K227" t="s">
        <v>24</v>
      </c>
      <c r="L227" t="s">
        <v>235</v>
      </c>
      <c r="M227" t="s">
        <v>9516</v>
      </c>
      <c r="N227" t="s">
        <v>9441</v>
      </c>
    </row>
    <row r="228" spans="1:14" x14ac:dyDescent="0.25">
      <c r="A228" t="s">
        <v>1295</v>
      </c>
      <c r="B228" t="s">
        <v>1296</v>
      </c>
      <c r="C228" t="s">
        <v>69</v>
      </c>
      <c r="D228" t="s">
        <v>1297</v>
      </c>
      <c r="E228" t="s">
        <v>18</v>
      </c>
      <c r="F228" t="s">
        <v>1298</v>
      </c>
      <c r="G228" t="s">
        <v>1299</v>
      </c>
      <c r="H228" t="s">
        <v>1300</v>
      </c>
      <c r="I228" t="s">
        <v>32</v>
      </c>
      <c r="J228" t="s">
        <v>74</v>
      </c>
      <c r="K228" t="s">
        <v>24</v>
      </c>
      <c r="L228" t="s">
        <v>439</v>
      </c>
      <c r="M228" t="s">
        <v>9517</v>
      </c>
      <c r="N228" t="s">
        <v>9441</v>
      </c>
    </row>
    <row r="229" spans="1:14" x14ac:dyDescent="0.25">
      <c r="A229" t="s">
        <v>1301</v>
      </c>
      <c r="B229" t="s">
        <v>92</v>
      </c>
      <c r="C229" t="s">
        <v>69</v>
      </c>
      <c r="D229" t="s">
        <v>93</v>
      </c>
      <c r="E229" t="s">
        <v>18</v>
      </c>
      <c r="F229" t="s">
        <v>1302</v>
      </c>
      <c r="G229" t="s">
        <v>1303</v>
      </c>
      <c r="H229" t="s">
        <v>1304</v>
      </c>
      <c r="I229" t="s">
        <v>32</v>
      </c>
      <c r="J229" t="s">
        <v>1305</v>
      </c>
      <c r="K229" t="s">
        <v>24</v>
      </c>
      <c r="L229" t="s">
        <v>75</v>
      </c>
      <c r="M229" t="s">
        <v>9518</v>
      </c>
      <c r="N229" t="s">
        <v>9441</v>
      </c>
    </row>
    <row r="230" spans="1:14" x14ac:dyDescent="0.25">
      <c r="A230" t="s">
        <v>1306</v>
      </c>
      <c r="B230" t="s">
        <v>1307</v>
      </c>
      <c r="C230" t="s">
        <v>69</v>
      </c>
      <c r="D230" t="s">
        <v>1003</v>
      </c>
      <c r="E230" t="s">
        <v>18</v>
      </c>
      <c r="F230" t="s">
        <v>1308</v>
      </c>
      <c r="G230" t="s">
        <v>1309</v>
      </c>
      <c r="H230" t="s">
        <v>1310</v>
      </c>
      <c r="I230" t="s">
        <v>32</v>
      </c>
      <c r="J230" t="s">
        <v>253</v>
      </c>
      <c r="K230" t="s">
        <v>24</v>
      </c>
      <c r="L230" t="s">
        <v>75</v>
      </c>
      <c r="M230" t="s">
        <v>9438</v>
      </c>
      <c r="N230" t="s">
        <v>9439</v>
      </c>
    </row>
    <row r="231" spans="1:14" x14ac:dyDescent="0.25">
      <c r="A231" t="s">
        <v>1311</v>
      </c>
      <c r="B231" t="s">
        <v>1312</v>
      </c>
      <c r="C231" t="s">
        <v>16</v>
      </c>
      <c r="D231" t="s">
        <v>1313</v>
      </c>
      <c r="E231" t="s">
        <v>18</v>
      </c>
      <c r="F231" t="s">
        <v>1314</v>
      </c>
      <c r="G231" t="s">
        <v>1315</v>
      </c>
      <c r="H231" t="s">
        <v>1316</v>
      </c>
      <c r="I231" t="s">
        <v>32</v>
      </c>
      <c r="J231" t="s">
        <v>1317</v>
      </c>
      <c r="K231" t="s">
        <v>24</v>
      </c>
      <c r="L231" t="s">
        <v>235</v>
      </c>
      <c r="M231" t="s">
        <v>9519</v>
      </c>
      <c r="N231" t="s">
        <v>9441</v>
      </c>
    </row>
    <row r="232" spans="1:14" x14ac:dyDescent="0.25">
      <c r="A232" t="s">
        <v>1318</v>
      </c>
      <c r="B232" t="s">
        <v>1319</v>
      </c>
      <c r="C232" t="s">
        <v>69</v>
      </c>
      <c r="D232" t="s">
        <v>1320</v>
      </c>
      <c r="E232" t="s">
        <v>18</v>
      </c>
      <c r="F232" t="s">
        <v>1321</v>
      </c>
      <c r="G232" t="s">
        <v>1322</v>
      </c>
      <c r="H232" t="s">
        <v>1323</v>
      </c>
      <c r="I232" t="s">
        <v>32</v>
      </c>
      <c r="J232" t="s">
        <v>575</v>
      </c>
      <c r="K232" t="s">
        <v>24</v>
      </c>
      <c r="L232" t="s">
        <v>42</v>
      </c>
      <c r="M232" t="s">
        <v>9520</v>
      </c>
      <c r="N232" t="s">
        <v>9441</v>
      </c>
    </row>
    <row r="233" spans="1:14" x14ac:dyDescent="0.25">
      <c r="A233" t="s">
        <v>1324</v>
      </c>
      <c r="B233" t="s">
        <v>1325</v>
      </c>
      <c r="C233" t="s">
        <v>69</v>
      </c>
      <c r="D233" t="s">
        <v>1326</v>
      </c>
      <c r="E233" t="s">
        <v>18</v>
      </c>
      <c r="F233" t="s">
        <v>1327</v>
      </c>
      <c r="G233" t="s">
        <v>1328</v>
      </c>
      <c r="H233" t="s">
        <v>1329</v>
      </c>
      <c r="I233" t="s">
        <v>32</v>
      </c>
      <c r="J233" t="s">
        <v>1330</v>
      </c>
      <c r="K233" t="s">
        <v>24</v>
      </c>
      <c r="L233" t="s">
        <v>1331</v>
      </c>
      <c r="M233" t="s">
        <v>9521</v>
      </c>
      <c r="N233" t="s">
        <v>9441</v>
      </c>
    </row>
    <row r="234" spans="1:14" x14ac:dyDescent="0.25">
      <c r="A234" t="s">
        <v>1332</v>
      </c>
      <c r="B234" t="s">
        <v>1333</v>
      </c>
      <c r="C234" t="s">
        <v>16</v>
      </c>
      <c r="D234" t="s">
        <v>1334</v>
      </c>
      <c r="E234" t="s">
        <v>18</v>
      </c>
      <c r="F234" t="s">
        <v>1335</v>
      </c>
      <c r="G234" t="s">
        <v>1336</v>
      </c>
      <c r="H234" t="s">
        <v>1337</v>
      </c>
      <c r="I234" t="s">
        <v>32</v>
      </c>
      <c r="J234" t="s">
        <v>197</v>
      </c>
      <c r="K234" t="s">
        <v>24</v>
      </c>
      <c r="L234" t="s">
        <v>1338</v>
      </c>
      <c r="M234" t="s">
        <v>9438</v>
      </c>
      <c r="N234" t="s">
        <v>9439</v>
      </c>
    </row>
    <row r="235" spans="1:14" x14ac:dyDescent="0.25">
      <c r="A235" t="s">
        <v>1339</v>
      </c>
      <c r="B235" t="s">
        <v>1340</v>
      </c>
      <c r="C235" t="s">
        <v>16</v>
      </c>
      <c r="D235" t="s">
        <v>100</v>
      </c>
      <c r="E235" t="s">
        <v>18</v>
      </c>
      <c r="F235" t="s">
        <v>1341</v>
      </c>
      <c r="G235" t="s">
        <v>1342</v>
      </c>
      <c r="H235" t="s">
        <v>1343</v>
      </c>
      <c r="I235" t="s">
        <v>32</v>
      </c>
      <c r="J235" t="s">
        <v>175</v>
      </c>
      <c r="K235" t="s">
        <v>24</v>
      </c>
      <c r="L235" t="s">
        <v>104</v>
      </c>
      <c r="M235" t="s">
        <v>9522</v>
      </c>
      <c r="N235" t="s">
        <v>9441</v>
      </c>
    </row>
    <row r="236" spans="1:14" x14ac:dyDescent="0.25">
      <c r="A236" t="s">
        <v>1344</v>
      </c>
      <c r="B236" t="s">
        <v>1345</v>
      </c>
      <c r="C236" t="s">
        <v>69</v>
      </c>
      <c r="D236" t="s">
        <v>1346</v>
      </c>
      <c r="E236" t="s">
        <v>18</v>
      </c>
      <c r="F236" t="s">
        <v>1347</v>
      </c>
      <c r="G236" t="s">
        <v>1348</v>
      </c>
      <c r="H236" t="s">
        <v>1349</v>
      </c>
      <c r="I236" t="s">
        <v>32</v>
      </c>
      <c r="J236" t="s">
        <v>1350</v>
      </c>
      <c r="K236" t="s">
        <v>24</v>
      </c>
      <c r="L236" t="s">
        <v>204</v>
      </c>
      <c r="M236" t="s">
        <v>9523</v>
      </c>
      <c r="N236" t="s">
        <v>9441</v>
      </c>
    </row>
    <row r="237" spans="1:14" x14ac:dyDescent="0.25">
      <c r="A237" t="s">
        <v>1351</v>
      </c>
      <c r="B237" t="s">
        <v>1352</v>
      </c>
      <c r="C237" t="s">
        <v>69</v>
      </c>
      <c r="D237" t="s">
        <v>1353</v>
      </c>
      <c r="E237" t="s">
        <v>18</v>
      </c>
      <c r="F237" t="s">
        <v>1354</v>
      </c>
      <c r="G237" t="s">
        <v>1355</v>
      </c>
      <c r="H237" t="s">
        <v>1356</v>
      </c>
      <c r="I237" t="s">
        <v>32</v>
      </c>
      <c r="J237" t="s">
        <v>74</v>
      </c>
      <c r="K237" t="s">
        <v>24</v>
      </c>
      <c r="L237" t="s">
        <v>75</v>
      </c>
      <c r="M237" t="s">
        <v>9524</v>
      </c>
      <c r="N237" t="s">
        <v>9441</v>
      </c>
    </row>
    <row r="238" spans="1:14" x14ac:dyDescent="0.25">
      <c r="A238" t="s">
        <v>1357</v>
      </c>
      <c r="B238" t="s">
        <v>1358</v>
      </c>
      <c r="C238" t="s">
        <v>16</v>
      </c>
      <c r="D238" t="s">
        <v>1359</v>
      </c>
      <c r="E238" t="s">
        <v>18</v>
      </c>
      <c r="F238" t="s">
        <v>1360</v>
      </c>
      <c r="G238" t="s">
        <v>1361</v>
      </c>
      <c r="H238" t="s">
        <v>1362</v>
      </c>
      <c r="I238" t="s">
        <v>22</v>
      </c>
      <c r="J238" t="s">
        <v>234</v>
      </c>
      <c r="K238" t="s">
        <v>24</v>
      </c>
      <c r="L238" t="s">
        <v>83</v>
      </c>
      <c r="M238" t="s">
        <v>9438</v>
      </c>
      <c r="N238" t="s">
        <v>9439</v>
      </c>
    </row>
    <row r="239" spans="1:14" x14ac:dyDescent="0.25">
      <c r="A239" t="s">
        <v>1363</v>
      </c>
      <c r="C239" t="s">
        <v>16</v>
      </c>
      <c r="D239" t="s">
        <v>1364</v>
      </c>
      <c r="E239" t="s">
        <v>18</v>
      </c>
      <c r="F239" t="s">
        <v>1365</v>
      </c>
      <c r="G239" t="s">
        <v>1366</v>
      </c>
      <c r="H239" t="s">
        <v>1367</v>
      </c>
      <c r="I239" t="s">
        <v>32</v>
      </c>
      <c r="J239" t="s">
        <v>866</v>
      </c>
      <c r="K239" t="s">
        <v>24</v>
      </c>
      <c r="L239" t="s">
        <v>1368</v>
      </c>
      <c r="M239" t="s">
        <v>9438</v>
      </c>
      <c r="N239" t="s">
        <v>9439</v>
      </c>
    </row>
    <row r="240" spans="1:14" x14ac:dyDescent="0.25">
      <c r="A240" t="s">
        <v>1369</v>
      </c>
      <c r="B240" t="s">
        <v>1370</v>
      </c>
      <c r="C240" t="s">
        <v>69</v>
      </c>
      <c r="D240" t="s">
        <v>200</v>
      </c>
      <c r="E240" t="s">
        <v>18</v>
      </c>
      <c r="F240" t="s">
        <v>1371</v>
      </c>
      <c r="G240" t="s">
        <v>1372</v>
      </c>
      <c r="H240" t="s">
        <v>1373</v>
      </c>
      <c r="I240" t="s">
        <v>32</v>
      </c>
      <c r="J240" t="s">
        <v>234</v>
      </c>
      <c r="K240" t="s">
        <v>24</v>
      </c>
      <c r="L240" t="s">
        <v>1374</v>
      </c>
      <c r="M240" t="s">
        <v>9438</v>
      </c>
      <c r="N240" t="s">
        <v>9439</v>
      </c>
    </row>
    <row r="241" spans="1:14" x14ac:dyDescent="0.25">
      <c r="A241" t="s">
        <v>1375</v>
      </c>
      <c r="B241" t="s">
        <v>1376</v>
      </c>
      <c r="C241" t="s">
        <v>69</v>
      </c>
      <c r="D241" t="s">
        <v>1377</v>
      </c>
      <c r="E241" t="s">
        <v>18</v>
      </c>
      <c r="F241" t="s">
        <v>1378</v>
      </c>
      <c r="G241" t="s">
        <v>1379</v>
      </c>
      <c r="H241" t="s">
        <v>1380</v>
      </c>
      <c r="I241" t="s">
        <v>32</v>
      </c>
      <c r="J241" t="s">
        <v>1381</v>
      </c>
      <c r="K241" t="s">
        <v>24</v>
      </c>
      <c r="L241" t="s">
        <v>1382</v>
      </c>
      <c r="M241" t="s">
        <v>9525</v>
      </c>
      <c r="N241" t="s">
        <v>9441</v>
      </c>
    </row>
    <row r="242" spans="1:14" x14ac:dyDescent="0.25">
      <c r="A242" t="s">
        <v>1383</v>
      </c>
      <c r="B242" t="s">
        <v>1384</v>
      </c>
      <c r="C242" t="s">
        <v>69</v>
      </c>
      <c r="D242" t="s">
        <v>585</v>
      </c>
      <c r="E242" t="s">
        <v>18</v>
      </c>
      <c r="F242" t="s">
        <v>1385</v>
      </c>
      <c r="G242" t="s">
        <v>1386</v>
      </c>
      <c r="H242" t="s">
        <v>1387</v>
      </c>
      <c r="I242" t="s">
        <v>32</v>
      </c>
      <c r="J242" t="s">
        <v>866</v>
      </c>
      <c r="K242" t="s">
        <v>24</v>
      </c>
      <c r="L242" t="s">
        <v>75</v>
      </c>
      <c r="M242" t="s">
        <v>9438</v>
      </c>
      <c r="N242" t="s">
        <v>9439</v>
      </c>
    </row>
    <row r="243" spans="1:14" x14ac:dyDescent="0.25">
      <c r="A243" t="s">
        <v>1388</v>
      </c>
      <c r="B243" t="s">
        <v>1389</v>
      </c>
      <c r="C243" t="s">
        <v>16</v>
      </c>
      <c r="D243" t="s">
        <v>1390</v>
      </c>
      <c r="E243" t="s">
        <v>18</v>
      </c>
      <c r="F243" t="s">
        <v>1391</v>
      </c>
      <c r="G243" t="s">
        <v>1392</v>
      </c>
      <c r="H243" t="s">
        <v>1393</v>
      </c>
      <c r="I243" t="s">
        <v>32</v>
      </c>
      <c r="J243" t="s">
        <v>1394</v>
      </c>
      <c r="K243" t="s">
        <v>24</v>
      </c>
      <c r="L243" t="s">
        <v>1395</v>
      </c>
      <c r="M243" t="s">
        <v>9438</v>
      </c>
      <c r="N243" t="s">
        <v>9439</v>
      </c>
    </row>
    <row r="244" spans="1:14" x14ac:dyDescent="0.25">
      <c r="A244" t="s">
        <v>1396</v>
      </c>
      <c r="B244" t="s">
        <v>92</v>
      </c>
      <c r="C244" t="s">
        <v>69</v>
      </c>
      <c r="D244" t="s">
        <v>93</v>
      </c>
      <c r="E244" t="s">
        <v>18</v>
      </c>
      <c r="F244" t="s">
        <v>1397</v>
      </c>
      <c r="G244" t="s">
        <v>1398</v>
      </c>
      <c r="H244" t="s">
        <v>1399</v>
      </c>
      <c r="I244" t="s">
        <v>32</v>
      </c>
      <c r="J244" t="s">
        <v>1400</v>
      </c>
      <c r="K244" t="s">
        <v>24</v>
      </c>
      <c r="L244" t="s">
        <v>75</v>
      </c>
      <c r="M244" t="s">
        <v>9526</v>
      </c>
      <c r="N244" t="s">
        <v>9441</v>
      </c>
    </row>
    <row r="245" spans="1:14" x14ac:dyDescent="0.25">
      <c r="A245" t="s">
        <v>1401</v>
      </c>
      <c r="B245" t="s">
        <v>1402</v>
      </c>
      <c r="C245" t="s">
        <v>16</v>
      </c>
      <c r="D245" t="s">
        <v>1403</v>
      </c>
      <c r="E245" t="s">
        <v>18</v>
      </c>
      <c r="F245" t="s">
        <v>1404</v>
      </c>
      <c r="G245" t="s">
        <v>1405</v>
      </c>
      <c r="H245" t="s">
        <v>1406</v>
      </c>
      <c r="I245" t="s">
        <v>32</v>
      </c>
      <c r="J245" t="s">
        <v>379</v>
      </c>
      <c r="K245" t="s">
        <v>24</v>
      </c>
      <c r="L245" t="s">
        <v>104</v>
      </c>
      <c r="M245" t="s">
        <v>9527</v>
      </c>
      <c r="N245" t="s">
        <v>9441</v>
      </c>
    </row>
    <row r="246" spans="1:14" x14ac:dyDescent="0.25">
      <c r="A246" t="s">
        <v>1407</v>
      </c>
      <c r="B246" t="s">
        <v>92</v>
      </c>
      <c r="C246" t="s">
        <v>16</v>
      </c>
      <c r="D246" t="s">
        <v>302</v>
      </c>
      <c r="E246" t="s">
        <v>18</v>
      </c>
      <c r="F246" t="s">
        <v>1408</v>
      </c>
      <c r="G246" t="s">
        <v>1409</v>
      </c>
      <c r="H246" t="s">
        <v>1410</v>
      </c>
      <c r="I246" t="s">
        <v>32</v>
      </c>
      <c r="J246" t="s">
        <v>1411</v>
      </c>
      <c r="K246" t="s">
        <v>24</v>
      </c>
      <c r="L246" t="s">
        <v>307</v>
      </c>
      <c r="M246" t="s">
        <v>9528</v>
      </c>
      <c r="N246" t="s">
        <v>9441</v>
      </c>
    </row>
    <row r="247" spans="1:14" x14ac:dyDescent="0.25">
      <c r="A247" t="s">
        <v>1412</v>
      </c>
      <c r="B247" t="s">
        <v>1413</v>
      </c>
      <c r="C247" t="s">
        <v>69</v>
      </c>
      <c r="D247" t="s">
        <v>1414</v>
      </c>
      <c r="E247" t="s">
        <v>18</v>
      </c>
      <c r="F247" t="s">
        <v>1415</v>
      </c>
      <c r="G247" t="s">
        <v>1416</v>
      </c>
      <c r="H247" t="s">
        <v>1417</v>
      </c>
      <c r="I247" t="s">
        <v>289</v>
      </c>
      <c r="J247" t="s">
        <v>575</v>
      </c>
      <c r="K247" t="s">
        <v>24</v>
      </c>
      <c r="L247" t="s">
        <v>1418</v>
      </c>
      <c r="M247" t="s">
        <v>9529</v>
      </c>
      <c r="N247" t="s">
        <v>9441</v>
      </c>
    </row>
    <row r="248" spans="1:14" x14ac:dyDescent="0.25">
      <c r="A248" t="s">
        <v>1419</v>
      </c>
      <c r="B248" t="s">
        <v>1420</v>
      </c>
      <c r="C248" t="s">
        <v>16</v>
      </c>
      <c r="D248" t="s">
        <v>1421</v>
      </c>
      <c r="E248" t="s">
        <v>18</v>
      </c>
      <c r="F248" t="s">
        <v>1422</v>
      </c>
      <c r="G248" t="s">
        <v>1423</v>
      </c>
      <c r="H248" t="s">
        <v>1424</v>
      </c>
      <c r="I248" t="s">
        <v>32</v>
      </c>
      <c r="J248" t="s">
        <v>1207</v>
      </c>
      <c r="K248" t="s">
        <v>24</v>
      </c>
      <c r="L248" t="s">
        <v>1425</v>
      </c>
      <c r="M248" t="s">
        <v>9438</v>
      </c>
      <c r="N248" t="s">
        <v>9439</v>
      </c>
    </row>
    <row r="249" spans="1:14" x14ac:dyDescent="0.25">
      <c r="A249" t="s">
        <v>1426</v>
      </c>
      <c r="B249" t="s">
        <v>1427</v>
      </c>
      <c r="C249" t="s">
        <v>16</v>
      </c>
      <c r="D249" t="s">
        <v>1428</v>
      </c>
      <c r="E249" t="s">
        <v>18</v>
      </c>
      <c r="F249" t="s">
        <v>1429</v>
      </c>
      <c r="G249" t="s">
        <v>1430</v>
      </c>
      <c r="H249" t="s">
        <v>1431</v>
      </c>
      <c r="I249" t="s">
        <v>22</v>
      </c>
      <c r="J249" t="s">
        <v>809</v>
      </c>
      <c r="K249" t="s">
        <v>24</v>
      </c>
      <c r="L249" t="s">
        <v>83</v>
      </c>
      <c r="M249" t="s">
        <v>9438</v>
      </c>
      <c r="N249" t="s">
        <v>9439</v>
      </c>
    </row>
    <row r="250" spans="1:14" x14ac:dyDescent="0.25">
      <c r="A250" t="s">
        <v>1432</v>
      </c>
      <c r="B250" t="s">
        <v>1433</v>
      </c>
      <c r="C250" t="s">
        <v>69</v>
      </c>
      <c r="D250" t="s">
        <v>1434</v>
      </c>
      <c r="E250" t="s">
        <v>18</v>
      </c>
      <c r="F250" t="s">
        <v>1435</v>
      </c>
      <c r="G250" t="s">
        <v>1436</v>
      </c>
      <c r="H250" t="s">
        <v>1437</v>
      </c>
      <c r="I250" t="s">
        <v>32</v>
      </c>
      <c r="J250" t="s">
        <v>329</v>
      </c>
      <c r="K250" t="s">
        <v>24</v>
      </c>
      <c r="L250" t="s">
        <v>1438</v>
      </c>
      <c r="M250" t="s">
        <v>9530</v>
      </c>
      <c r="N250" t="s">
        <v>9441</v>
      </c>
    </row>
    <row r="251" spans="1:14" x14ac:dyDescent="0.25">
      <c r="A251" t="s">
        <v>1439</v>
      </c>
      <c r="B251" t="s">
        <v>186</v>
      </c>
      <c r="C251" t="s">
        <v>69</v>
      </c>
      <c r="D251" t="s">
        <v>93</v>
      </c>
      <c r="E251" t="s">
        <v>18</v>
      </c>
      <c r="F251" t="s">
        <v>1440</v>
      </c>
      <c r="G251" t="s">
        <v>1441</v>
      </c>
      <c r="H251" t="s">
        <v>1442</v>
      </c>
      <c r="I251" t="s">
        <v>32</v>
      </c>
      <c r="J251" t="s">
        <v>712</v>
      </c>
      <c r="K251" t="s">
        <v>24</v>
      </c>
      <c r="L251" t="s">
        <v>75</v>
      </c>
      <c r="M251" t="s">
        <v>9531</v>
      </c>
      <c r="N251" t="s">
        <v>9441</v>
      </c>
    </row>
    <row r="252" spans="1:14" x14ac:dyDescent="0.25">
      <c r="A252" t="s">
        <v>1443</v>
      </c>
      <c r="B252" t="s">
        <v>1444</v>
      </c>
      <c r="C252" t="s">
        <v>16</v>
      </c>
      <c r="D252" t="s">
        <v>1445</v>
      </c>
      <c r="E252" t="s">
        <v>18</v>
      </c>
      <c r="F252" t="s">
        <v>1446</v>
      </c>
      <c r="G252" t="s">
        <v>1447</v>
      </c>
      <c r="H252" t="s">
        <v>1448</v>
      </c>
      <c r="I252" t="s">
        <v>32</v>
      </c>
      <c r="J252" t="s">
        <v>1449</v>
      </c>
      <c r="K252" t="s">
        <v>24</v>
      </c>
      <c r="L252" t="s">
        <v>204</v>
      </c>
      <c r="M252" t="s">
        <v>9532</v>
      </c>
      <c r="N252" t="s">
        <v>9441</v>
      </c>
    </row>
    <row r="253" spans="1:14" x14ac:dyDescent="0.25">
      <c r="A253" t="s">
        <v>1450</v>
      </c>
      <c r="B253" t="s">
        <v>1451</v>
      </c>
      <c r="C253" t="s">
        <v>69</v>
      </c>
      <c r="D253" t="s">
        <v>45</v>
      </c>
      <c r="E253" t="s">
        <v>18</v>
      </c>
      <c r="F253" t="s">
        <v>1452</v>
      </c>
      <c r="G253" t="s">
        <v>1453</v>
      </c>
      <c r="H253" t="s">
        <v>1454</v>
      </c>
      <c r="I253" t="s">
        <v>32</v>
      </c>
      <c r="J253" t="s">
        <v>74</v>
      </c>
      <c r="K253" t="s">
        <v>24</v>
      </c>
      <c r="L253" t="s">
        <v>50</v>
      </c>
      <c r="M253" t="s">
        <v>9533</v>
      </c>
      <c r="N253" t="s">
        <v>9441</v>
      </c>
    </row>
    <row r="254" spans="1:14" x14ac:dyDescent="0.25">
      <c r="A254" t="s">
        <v>1455</v>
      </c>
      <c r="B254" t="s">
        <v>1456</v>
      </c>
      <c r="C254" t="s">
        <v>69</v>
      </c>
      <c r="D254" t="s">
        <v>1457</v>
      </c>
      <c r="E254" t="s">
        <v>18</v>
      </c>
      <c r="F254" t="s">
        <v>1458</v>
      </c>
      <c r="G254" t="s">
        <v>1459</v>
      </c>
      <c r="H254" t="s">
        <v>1460</v>
      </c>
      <c r="I254" t="s">
        <v>32</v>
      </c>
      <c r="J254" t="s">
        <v>1461</v>
      </c>
      <c r="K254" t="s">
        <v>24</v>
      </c>
      <c r="L254" t="s">
        <v>75</v>
      </c>
      <c r="M254" t="s">
        <v>9534</v>
      </c>
      <c r="N254" t="s">
        <v>9441</v>
      </c>
    </row>
    <row r="255" spans="1:14" x14ac:dyDescent="0.25">
      <c r="A255" t="s">
        <v>1462</v>
      </c>
      <c r="C255" t="s">
        <v>16</v>
      </c>
      <c r="D255" t="s">
        <v>1463</v>
      </c>
      <c r="E255" t="s">
        <v>18</v>
      </c>
      <c r="F255" t="s">
        <v>1464</v>
      </c>
      <c r="G255" t="s">
        <v>1465</v>
      </c>
      <c r="H255" t="s">
        <v>1466</v>
      </c>
      <c r="I255" t="s">
        <v>320</v>
      </c>
      <c r="J255" t="s">
        <v>261</v>
      </c>
      <c r="K255" t="s">
        <v>24</v>
      </c>
      <c r="L255" t="s">
        <v>361</v>
      </c>
      <c r="M255" t="s">
        <v>9438</v>
      </c>
      <c r="N255" t="s">
        <v>9439</v>
      </c>
    </row>
    <row r="256" spans="1:14" x14ac:dyDescent="0.25">
      <c r="A256" t="s">
        <v>1467</v>
      </c>
      <c r="C256" t="s">
        <v>69</v>
      </c>
      <c r="D256" t="s">
        <v>1468</v>
      </c>
      <c r="E256" t="s">
        <v>18</v>
      </c>
      <c r="F256" t="s">
        <v>1469</v>
      </c>
      <c r="G256" t="s">
        <v>1470</v>
      </c>
      <c r="H256" t="s">
        <v>1471</v>
      </c>
      <c r="I256" t="s">
        <v>22</v>
      </c>
      <c r="J256" t="s">
        <v>1472</v>
      </c>
      <c r="K256" t="s">
        <v>24</v>
      </c>
      <c r="L256" t="s">
        <v>83</v>
      </c>
      <c r="M256" t="s">
        <v>9438</v>
      </c>
      <c r="N256" t="s">
        <v>9439</v>
      </c>
    </row>
    <row r="257" spans="1:14" x14ac:dyDescent="0.25">
      <c r="A257" t="s">
        <v>1473</v>
      </c>
      <c r="B257" t="s">
        <v>1474</v>
      </c>
      <c r="C257" t="s">
        <v>1475</v>
      </c>
      <c r="D257" t="s">
        <v>1476</v>
      </c>
      <c r="E257" t="s">
        <v>18</v>
      </c>
      <c r="F257" t="s">
        <v>1477</v>
      </c>
      <c r="G257" t="s">
        <v>1478</v>
      </c>
      <c r="H257" t="s">
        <v>1479</v>
      </c>
      <c r="I257" t="s">
        <v>32</v>
      </c>
      <c r="J257" t="s">
        <v>426</v>
      </c>
      <c r="K257" t="s">
        <v>24</v>
      </c>
      <c r="L257" t="s">
        <v>1480</v>
      </c>
      <c r="M257" t="s">
        <v>9535</v>
      </c>
      <c r="N257" t="s">
        <v>9441</v>
      </c>
    </row>
    <row r="258" spans="1:14" x14ac:dyDescent="0.25">
      <c r="A258" t="s">
        <v>1481</v>
      </c>
      <c r="C258" t="s">
        <v>69</v>
      </c>
      <c r="D258" t="s">
        <v>1482</v>
      </c>
      <c r="E258" t="s">
        <v>18</v>
      </c>
      <c r="F258" t="s">
        <v>1483</v>
      </c>
      <c r="G258" t="s">
        <v>1484</v>
      </c>
      <c r="H258" t="s">
        <v>1485</v>
      </c>
      <c r="I258" t="s">
        <v>320</v>
      </c>
      <c r="J258" t="s">
        <v>506</v>
      </c>
      <c r="K258" t="s">
        <v>24</v>
      </c>
      <c r="L258" t="s">
        <v>1486</v>
      </c>
      <c r="M258" t="s">
        <v>9536</v>
      </c>
      <c r="N258" t="s">
        <v>9441</v>
      </c>
    </row>
    <row r="259" spans="1:14" x14ac:dyDescent="0.25">
      <c r="A259" t="s">
        <v>1487</v>
      </c>
      <c r="B259" t="s">
        <v>1488</v>
      </c>
      <c r="C259" t="s">
        <v>16</v>
      </c>
      <c r="D259" t="s">
        <v>434</v>
      </c>
      <c r="E259" t="s">
        <v>18</v>
      </c>
      <c r="F259" t="s">
        <v>1489</v>
      </c>
      <c r="G259" t="s">
        <v>1490</v>
      </c>
      <c r="H259" t="s">
        <v>1491</v>
      </c>
      <c r="I259" t="s">
        <v>32</v>
      </c>
      <c r="J259" t="s">
        <v>880</v>
      </c>
      <c r="K259" t="s">
        <v>24</v>
      </c>
      <c r="L259" t="s">
        <v>439</v>
      </c>
      <c r="M259" t="s">
        <v>9438</v>
      </c>
      <c r="N259" t="s">
        <v>9439</v>
      </c>
    </row>
    <row r="260" spans="1:14" x14ac:dyDescent="0.25">
      <c r="A260" t="s">
        <v>1492</v>
      </c>
      <c r="B260" t="s">
        <v>1493</v>
      </c>
      <c r="C260" t="s">
        <v>16</v>
      </c>
      <c r="D260" t="s">
        <v>1494</v>
      </c>
      <c r="E260" t="s">
        <v>18</v>
      </c>
      <c r="F260" t="s">
        <v>1495</v>
      </c>
      <c r="G260" t="s">
        <v>1496</v>
      </c>
      <c r="H260" t="s">
        <v>1497</v>
      </c>
      <c r="I260" t="s">
        <v>744</v>
      </c>
      <c r="J260" t="s">
        <v>253</v>
      </c>
      <c r="K260" t="s">
        <v>24</v>
      </c>
      <c r="L260" t="s">
        <v>1498</v>
      </c>
      <c r="M260" t="s">
        <v>9438</v>
      </c>
      <c r="N260" t="s">
        <v>9439</v>
      </c>
    </row>
    <row r="261" spans="1:14" x14ac:dyDescent="0.25">
      <c r="A261" t="s">
        <v>1499</v>
      </c>
      <c r="B261" t="s">
        <v>1500</v>
      </c>
      <c r="C261" t="s">
        <v>16</v>
      </c>
      <c r="D261" t="s">
        <v>1501</v>
      </c>
      <c r="E261" t="s">
        <v>18</v>
      </c>
      <c r="F261" t="s">
        <v>1502</v>
      </c>
      <c r="G261" t="s">
        <v>1503</v>
      </c>
      <c r="H261" t="s">
        <v>1504</v>
      </c>
      <c r="I261" t="s">
        <v>32</v>
      </c>
      <c r="J261" t="s">
        <v>1207</v>
      </c>
      <c r="K261" t="s">
        <v>24</v>
      </c>
      <c r="L261" t="s">
        <v>75</v>
      </c>
      <c r="M261" t="s">
        <v>9438</v>
      </c>
      <c r="N261" t="s">
        <v>9439</v>
      </c>
    </row>
    <row r="262" spans="1:14" x14ac:dyDescent="0.25">
      <c r="A262" t="s">
        <v>1505</v>
      </c>
      <c r="B262" t="s">
        <v>1506</v>
      </c>
      <c r="C262" t="s">
        <v>16</v>
      </c>
      <c r="D262" t="s">
        <v>1507</v>
      </c>
      <c r="E262" t="s">
        <v>18</v>
      </c>
      <c r="F262" t="s">
        <v>1508</v>
      </c>
      <c r="G262" t="s">
        <v>1509</v>
      </c>
      <c r="H262" t="s">
        <v>1510</v>
      </c>
      <c r="I262" t="s">
        <v>32</v>
      </c>
      <c r="J262" t="s">
        <v>1207</v>
      </c>
      <c r="K262" t="s">
        <v>24</v>
      </c>
      <c r="L262" t="s">
        <v>837</v>
      </c>
      <c r="M262" t="s">
        <v>9438</v>
      </c>
      <c r="N262" t="s">
        <v>9439</v>
      </c>
    </row>
    <row r="263" spans="1:14" x14ac:dyDescent="0.25">
      <c r="A263" t="s">
        <v>1511</v>
      </c>
      <c r="B263" t="s">
        <v>1512</v>
      </c>
      <c r="C263" t="s">
        <v>16</v>
      </c>
      <c r="D263" t="s">
        <v>1513</v>
      </c>
      <c r="E263" t="s">
        <v>18</v>
      </c>
      <c r="F263" t="s">
        <v>1514</v>
      </c>
      <c r="G263" t="s">
        <v>1515</v>
      </c>
      <c r="H263" t="s">
        <v>1516</v>
      </c>
      <c r="I263" t="s">
        <v>32</v>
      </c>
      <c r="J263" t="s">
        <v>1207</v>
      </c>
      <c r="K263" t="s">
        <v>24</v>
      </c>
      <c r="L263" t="s">
        <v>75</v>
      </c>
      <c r="M263" t="s">
        <v>9438</v>
      </c>
      <c r="N263" t="s">
        <v>9439</v>
      </c>
    </row>
    <row r="264" spans="1:14" x14ac:dyDescent="0.25">
      <c r="A264" t="s">
        <v>1517</v>
      </c>
      <c r="B264" t="s">
        <v>1518</v>
      </c>
      <c r="C264" t="s">
        <v>16</v>
      </c>
      <c r="D264" t="s">
        <v>579</v>
      </c>
      <c r="E264" t="s">
        <v>18</v>
      </c>
      <c r="F264" t="s">
        <v>1519</v>
      </c>
      <c r="G264" t="s">
        <v>1520</v>
      </c>
      <c r="H264" t="s">
        <v>1521</v>
      </c>
      <c r="I264" t="s">
        <v>32</v>
      </c>
      <c r="J264" t="s">
        <v>274</v>
      </c>
      <c r="K264" t="s">
        <v>24</v>
      </c>
      <c r="L264" t="s">
        <v>58</v>
      </c>
      <c r="M264" t="s">
        <v>9537</v>
      </c>
      <c r="N264" t="s">
        <v>9441</v>
      </c>
    </row>
    <row r="265" spans="1:14" x14ac:dyDescent="0.25">
      <c r="A265" t="s">
        <v>1522</v>
      </c>
      <c r="B265" t="s">
        <v>1523</v>
      </c>
      <c r="C265" t="s">
        <v>16</v>
      </c>
      <c r="D265" t="s">
        <v>1524</v>
      </c>
      <c r="E265" t="s">
        <v>18</v>
      </c>
      <c r="F265" t="s">
        <v>1525</v>
      </c>
      <c r="G265" t="s">
        <v>1526</v>
      </c>
      <c r="H265" t="s">
        <v>1527</v>
      </c>
      <c r="I265" t="s">
        <v>320</v>
      </c>
      <c r="J265" t="s">
        <v>521</v>
      </c>
      <c r="K265" t="s">
        <v>24</v>
      </c>
      <c r="L265" t="s">
        <v>361</v>
      </c>
      <c r="M265" t="s">
        <v>9538</v>
      </c>
      <c r="N265" t="s">
        <v>9441</v>
      </c>
    </row>
    <row r="266" spans="1:14" x14ac:dyDescent="0.25">
      <c r="A266" t="s">
        <v>1528</v>
      </c>
      <c r="B266" t="s">
        <v>1529</v>
      </c>
      <c r="C266" t="s">
        <v>69</v>
      </c>
      <c r="D266" t="s">
        <v>1530</v>
      </c>
      <c r="E266" t="s">
        <v>18</v>
      </c>
      <c r="F266" t="s">
        <v>1531</v>
      </c>
      <c r="G266" t="s">
        <v>1532</v>
      </c>
      <c r="H266" t="s">
        <v>1533</v>
      </c>
      <c r="I266" t="s">
        <v>32</v>
      </c>
      <c r="J266" t="s">
        <v>148</v>
      </c>
      <c r="K266" t="s">
        <v>24</v>
      </c>
      <c r="L266" t="s">
        <v>42</v>
      </c>
      <c r="M266" t="s">
        <v>9539</v>
      </c>
      <c r="N266" t="s">
        <v>9441</v>
      </c>
    </row>
    <row r="267" spans="1:14" x14ac:dyDescent="0.25">
      <c r="A267" t="s">
        <v>1534</v>
      </c>
      <c r="B267" t="s">
        <v>1535</v>
      </c>
      <c r="C267" t="s">
        <v>16</v>
      </c>
      <c r="D267" t="s">
        <v>78</v>
      </c>
      <c r="E267" t="s">
        <v>18</v>
      </c>
      <c r="F267" t="s">
        <v>1536</v>
      </c>
      <c r="G267" t="s">
        <v>1537</v>
      </c>
      <c r="H267" t="s">
        <v>1538</v>
      </c>
      <c r="I267" t="s">
        <v>22</v>
      </c>
      <c r="J267" t="s">
        <v>155</v>
      </c>
      <c r="K267" t="s">
        <v>24</v>
      </c>
      <c r="L267" t="s">
        <v>83</v>
      </c>
      <c r="M267" t="s">
        <v>9540</v>
      </c>
      <c r="N267" t="s">
        <v>9441</v>
      </c>
    </row>
    <row r="268" spans="1:14" x14ac:dyDescent="0.25">
      <c r="A268" t="s">
        <v>1539</v>
      </c>
      <c r="B268" t="s">
        <v>1540</v>
      </c>
      <c r="C268" t="s">
        <v>16</v>
      </c>
      <c r="D268" t="s">
        <v>1541</v>
      </c>
      <c r="E268" t="s">
        <v>18</v>
      </c>
      <c r="F268" t="s">
        <v>1542</v>
      </c>
      <c r="G268" t="s">
        <v>1543</v>
      </c>
      <c r="H268" t="s">
        <v>1544</v>
      </c>
      <c r="I268" t="s">
        <v>32</v>
      </c>
      <c r="J268" t="s">
        <v>1545</v>
      </c>
      <c r="K268" t="s">
        <v>24</v>
      </c>
      <c r="L268" t="s">
        <v>42</v>
      </c>
      <c r="M268" t="s">
        <v>9438</v>
      </c>
      <c r="N268" t="s">
        <v>9439</v>
      </c>
    </row>
    <row r="269" spans="1:14" x14ac:dyDescent="0.25">
      <c r="A269" t="s">
        <v>1546</v>
      </c>
      <c r="B269" t="s">
        <v>1547</v>
      </c>
      <c r="C269" t="s">
        <v>16</v>
      </c>
      <c r="D269" t="s">
        <v>1548</v>
      </c>
      <c r="E269" t="s">
        <v>18</v>
      </c>
      <c r="F269" t="s">
        <v>1549</v>
      </c>
      <c r="G269" t="s">
        <v>1550</v>
      </c>
      <c r="H269" t="s">
        <v>1551</v>
      </c>
      <c r="I269" t="s">
        <v>32</v>
      </c>
      <c r="J269" t="s">
        <v>540</v>
      </c>
      <c r="K269" t="s">
        <v>24</v>
      </c>
      <c r="L269" t="s">
        <v>1552</v>
      </c>
      <c r="M269" t="s">
        <v>9541</v>
      </c>
      <c r="N269" t="s">
        <v>9441</v>
      </c>
    </row>
    <row r="270" spans="1:14" x14ac:dyDescent="0.25">
      <c r="A270" t="s">
        <v>1553</v>
      </c>
      <c r="B270" t="s">
        <v>1554</v>
      </c>
      <c r="C270" t="s">
        <v>69</v>
      </c>
      <c r="D270" t="s">
        <v>1555</v>
      </c>
      <c r="E270" t="s">
        <v>18</v>
      </c>
      <c r="F270" t="s">
        <v>1556</v>
      </c>
      <c r="G270" t="s">
        <v>1557</v>
      </c>
      <c r="H270" t="s">
        <v>1558</v>
      </c>
      <c r="I270" t="s">
        <v>32</v>
      </c>
      <c r="J270" t="s">
        <v>426</v>
      </c>
      <c r="K270" t="s">
        <v>24</v>
      </c>
      <c r="L270" t="s">
        <v>42</v>
      </c>
      <c r="M270" t="s">
        <v>9542</v>
      </c>
      <c r="N270" t="s">
        <v>9441</v>
      </c>
    </row>
    <row r="271" spans="1:14" x14ac:dyDescent="0.25">
      <c r="A271" t="s">
        <v>1559</v>
      </c>
      <c r="B271" t="s">
        <v>1560</v>
      </c>
      <c r="C271" t="s">
        <v>16</v>
      </c>
      <c r="D271" t="s">
        <v>1561</v>
      </c>
      <c r="E271" t="s">
        <v>18</v>
      </c>
      <c r="F271" t="s">
        <v>1562</v>
      </c>
      <c r="G271" t="s">
        <v>1563</v>
      </c>
      <c r="H271" t="s">
        <v>1564</v>
      </c>
      <c r="I271" t="s">
        <v>1565</v>
      </c>
      <c r="J271" t="s">
        <v>261</v>
      </c>
      <c r="K271" t="s">
        <v>24</v>
      </c>
      <c r="L271" t="s">
        <v>1566</v>
      </c>
      <c r="M271" t="s">
        <v>9438</v>
      </c>
      <c r="N271" t="s">
        <v>9439</v>
      </c>
    </row>
    <row r="272" spans="1:14" x14ac:dyDescent="0.25">
      <c r="A272" t="s">
        <v>1567</v>
      </c>
      <c r="C272" t="s">
        <v>16</v>
      </c>
      <c r="D272" t="s">
        <v>1568</v>
      </c>
      <c r="E272" t="s">
        <v>18</v>
      </c>
      <c r="F272" t="s">
        <v>1569</v>
      </c>
      <c r="G272" t="s">
        <v>1570</v>
      </c>
      <c r="H272" t="s">
        <v>1571</v>
      </c>
      <c r="I272" t="s">
        <v>22</v>
      </c>
      <c r="J272" t="s">
        <v>1572</v>
      </c>
      <c r="K272" t="s">
        <v>24</v>
      </c>
      <c r="L272" t="s">
        <v>1573</v>
      </c>
      <c r="M272" t="s">
        <v>9438</v>
      </c>
      <c r="N272" t="s">
        <v>9439</v>
      </c>
    </row>
    <row r="273" spans="1:14" x14ac:dyDescent="0.25">
      <c r="A273" t="s">
        <v>1574</v>
      </c>
      <c r="B273" t="s">
        <v>1575</v>
      </c>
      <c r="C273" t="s">
        <v>550</v>
      </c>
      <c r="D273" t="s">
        <v>1576</v>
      </c>
      <c r="E273" t="s">
        <v>638</v>
      </c>
      <c r="F273" t="s">
        <v>1577</v>
      </c>
      <c r="G273" t="s">
        <v>1578</v>
      </c>
      <c r="H273" t="s">
        <v>1579</v>
      </c>
      <c r="I273" t="s">
        <v>32</v>
      </c>
      <c r="J273" t="s">
        <v>1572</v>
      </c>
      <c r="K273" t="s">
        <v>556</v>
      </c>
      <c r="L273" t="s">
        <v>75</v>
      </c>
      <c r="M273" t="s">
        <v>9438</v>
      </c>
      <c r="N273" t="s">
        <v>9439</v>
      </c>
    </row>
    <row r="274" spans="1:14" x14ac:dyDescent="0.25">
      <c r="A274" t="s">
        <v>1574</v>
      </c>
      <c r="B274" t="s">
        <v>1580</v>
      </c>
      <c r="C274" t="s">
        <v>550</v>
      </c>
      <c r="D274" t="s">
        <v>1576</v>
      </c>
      <c r="E274" t="s">
        <v>638</v>
      </c>
      <c r="F274" t="s">
        <v>1581</v>
      </c>
      <c r="G274" t="s">
        <v>1582</v>
      </c>
      <c r="H274" t="s">
        <v>1583</v>
      </c>
      <c r="I274" t="s">
        <v>32</v>
      </c>
      <c r="J274" t="s">
        <v>1584</v>
      </c>
      <c r="K274" t="s">
        <v>556</v>
      </c>
      <c r="L274" t="s">
        <v>75</v>
      </c>
      <c r="M274" t="s">
        <v>9438</v>
      </c>
      <c r="N274" t="s">
        <v>9439</v>
      </c>
    </row>
    <row r="275" spans="1:14" x14ac:dyDescent="0.25">
      <c r="A275" t="s">
        <v>1574</v>
      </c>
      <c r="B275" t="s">
        <v>1585</v>
      </c>
      <c r="C275" t="s">
        <v>550</v>
      </c>
      <c r="D275" t="s">
        <v>1576</v>
      </c>
      <c r="E275" t="s">
        <v>638</v>
      </c>
      <c r="F275" t="s">
        <v>1586</v>
      </c>
      <c r="G275" t="s">
        <v>1587</v>
      </c>
      <c r="H275" t="s">
        <v>1588</v>
      </c>
      <c r="I275" t="s">
        <v>32</v>
      </c>
      <c r="J275" t="s">
        <v>1066</v>
      </c>
      <c r="K275" t="s">
        <v>556</v>
      </c>
      <c r="L275" t="s">
        <v>75</v>
      </c>
      <c r="M275" t="s">
        <v>9438</v>
      </c>
      <c r="N275" t="s">
        <v>9439</v>
      </c>
    </row>
    <row r="276" spans="1:14" x14ac:dyDescent="0.25">
      <c r="A276" t="s">
        <v>1589</v>
      </c>
      <c r="B276" t="s">
        <v>1580</v>
      </c>
      <c r="C276" t="s">
        <v>550</v>
      </c>
      <c r="D276" t="s">
        <v>1576</v>
      </c>
      <c r="E276" t="s">
        <v>630</v>
      </c>
      <c r="F276" t="s">
        <v>1590</v>
      </c>
      <c r="G276" t="s">
        <v>1591</v>
      </c>
      <c r="H276" t="s">
        <v>1592</v>
      </c>
      <c r="I276" t="s">
        <v>32</v>
      </c>
      <c r="J276" t="s">
        <v>1066</v>
      </c>
      <c r="K276" t="s">
        <v>556</v>
      </c>
      <c r="L276" t="s">
        <v>75</v>
      </c>
      <c r="M276" t="s">
        <v>9438</v>
      </c>
      <c r="N276" t="s">
        <v>9439</v>
      </c>
    </row>
    <row r="277" spans="1:14" x14ac:dyDescent="0.25">
      <c r="A277" t="s">
        <v>1593</v>
      </c>
      <c r="B277" t="s">
        <v>1594</v>
      </c>
      <c r="C277" t="s">
        <v>1595</v>
      </c>
      <c r="D277" t="s">
        <v>760</v>
      </c>
      <c r="E277" t="s">
        <v>18</v>
      </c>
      <c r="F277" t="s">
        <v>1596</v>
      </c>
      <c r="G277" t="s">
        <v>1597</v>
      </c>
      <c r="H277" t="s">
        <v>1598</v>
      </c>
      <c r="I277" t="s">
        <v>32</v>
      </c>
      <c r="J277" t="s">
        <v>1599</v>
      </c>
      <c r="K277" t="s">
        <v>1600</v>
      </c>
      <c r="L277" t="s">
        <v>75</v>
      </c>
      <c r="M277" t="s">
        <v>9438</v>
      </c>
      <c r="N277" t="s">
        <v>9439</v>
      </c>
    </row>
    <row r="278" spans="1:14" x14ac:dyDescent="0.25">
      <c r="A278" t="s">
        <v>1601</v>
      </c>
      <c r="B278" t="s">
        <v>1602</v>
      </c>
      <c r="C278" t="s">
        <v>16</v>
      </c>
      <c r="D278" t="s">
        <v>1603</v>
      </c>
      <c r="E278" t="s">
        <v>18</v>
      </c>
      <c r="F278" t="s">
        <v>1604</v>
      </c>
      <c r="G278" t="s">
        <v>1605</v>
      </c>
      <c r="H278" t="s">
        <v>1606</v>
      </c>
      <c r="I278" t="s">
        <v>32</v>
      </c>
      <c r="J278" t="s">
        <v>634</v>
      </c>
      <c r="K278" t="s">
        <v>24</v>
      </c>
      <c r="L278" t="s">
        <v>1607</v>
      </c>
      <c r="M278" t="s">
        <v>9438</v>
      </c>
      <c r="N278" t="s">
        <v>9439</v>
      </c>
    </row>
    <row r="279" spans="1:14" x14ac:dyDescent="0.25">
      <c r="A279" t="s">
        <v>746</v>
      </c>
      <c r="B279" t="s">
        <v>747</v>
      </c>
      <c r="C279" t="s">
        <v>16</v>
      </c>
      <c r="D279" t="s">
        <v>748</v>
      </c>
      <c r="E279" t="s">
        <v>638</v>
      </c>
      <c r="F279" t="s">
        <v>1608</v>
      </c>
      <c r="G279" t="s">
        <v>1609</v>
      </c>
      <c r="H279" t="s">
        <v>1610</v>
      </c>
      <c r="I279" t="s">
        <v>32</v>
      </c>
      <c r="J279" t="s">
        <v>1000</v>
      </c>
      <c r="K279" t="s">
        <v>24</v>
      </c>
      <c r="L279" t="s">
        <v>75</v>
      </c>
      <c r="M279" t="s">
        <v>9438</v>
      </c>
      <c r="N279" t="s">
        <v>9439</v>
      </c>
    </row>
    <row r="280" spans="1:14" x14ac:dyDescent="0.25">
      <c r="A280" t="s">
        <v>1611</v>
      </c>
      <c r="B280" t="s">
        <v>1612</v>
      </c>
      <c r="C280" t="s">
        <v>69</v>
      </c>
      <c r="D280" t="s">
        <v>740</v>
      </c>
      <c r="E280" t="s">
        <v>630</v>
      </c>
      <c r="F280" t="s">
        <v>1613</v>
      </c>
      <c r="G280" t="s">
        <v>1614</v>
      </c>
      <c r="H280" t="s">
        <v>1615</v>
      </c>
      <c r="I280" t="s">
        <v>744</v>
      </c>
      <c r="J280" t="s">
        <v>907</v>
      </c>
      <c r="K280" t="s">
        <v>24</v>
      </c>
      <c r="L280" t="s">
        <v>42</v>
      </c>
      <c r="M280" t="s">
        <v>9438</v>
      </c>
      <c r="N280" t="s">
        <v>9439</v>
      </c>
    </row>
    <row r="281" spans="1:14" x14ac:dyDescent="0.25">
      <c r="A281" t="s">
        <v>1616</v>
      </c>
      <c r="B281" t="s">
        <v>1617</v>
      </c>
      <c r="C281" t="s">
        <v>16</v>
      </c>
      <c r="D281" t="s">
        <v>789</v>
      </c>
      <c r="E281" t="s">
        <v>638</v>
      </c>
      <c r="F281" t="s">
        <v>1618</v>
      </c>
      <c r="G281" t="s">
        <v>1619</v>
      </c>
      <c r="H281" t="s">
        <v>1620</v>
      </c>
      <c r="I281" t="s">
        <v>22</v>
      </c>
      <c r="J281" t="s">
        <v>1621</v>
      </c>
      <c r="K281" t="s">
        <v>24</v>
      </c>
      <c r="L281" t="s">
        <v>794</v>
      </c>
      <c r="M281" t="s">
        <v>9438</v>
      </c>
      <c r="N281" t="s">
        <v>9439</v>
      </c>
    </row>
    <row r="282" spans="1:14" x14ac:dyDescent="0.25">
      <c r="A282" t="s">
        <v>1622</v>
      </c>
      <c r="B282" t="s">
        <v>1011</v>
      </c>
      <c r="C282" t="s">
        <v>16</v>
      </c>
      <c r="D282" t="s">
        <v>1012</v>
      </c>
      <c r="E282" t="s">
        <v>638</v>
      </c>
      <c r="F282" t="s">
        <v>1623</v>
      </c>
      <c r="G282" t="s">
        <v>1624</v>
      </c>
      <c r="H282" t="s">
        <v>1625</v>
      </c>
      <c r="I282" t="s">
        <v>22</v>
      </c>
      <c r="J282" t="s">
        <v>412</v>
      </c>
      <c r="K282" t="s">
        <v>24</v>
      </c>
      <c r="L282" t="s">
        <v>1016</v>
      </c>
      <c r="M282" t="s">
        <v>9438</v>
      </c>
      <c r="N282" t="s">
        <v>9439</v>
      </c>
    </row>
    <row r="283" spans="1:14" x14ac:dyDescent="0.25">
      <c r="A283" t="s">
        <v>1626</v>
      </c>
      <c r="B283" t="s">
        <v>725</v>
      </c>
      <c r="C283" t="s">
        <v>69</v>
      </c>
      <c r="D283" t="s">
        <v>1627</v>
      </c>
      <c r="E283" t="s">
        <v>638</v>
      </c>
      <c r="F283" t="s">
        <v>1628</v>
      </c>
      <c r="G283" t="s">
        <v>1629</v>
      </c>
      <c r="H283" t="s">
        <v>1630</v>
      </c>
      <c r="I283" t="s">
        <v>32</v>
      </c>
      <c r="J283" t="s">
        <v>1545</v>
      </c>
      <c r="K283" t="s">
        <v>24</v>
      </c>
      <c r="L283" t="s">
        <v>42</v>
      </c>
      <c r="M283" t="s">
        <v>9438</v>
      </c>
      <c r="N283" t="s">
        <v>9439</v>
      </c>
    </row>
    <row r="284" spans="1:14" x14ac:dyDescent="0.25">
      <c r="A284" t="s">
        <v>1631</v>
      </c>
      <c r="B284" t="s">
        <v>695</v>
      </c>
      <c r="C284" t="s">
        <v>69</v>
      </c>
      <c r="D284" t="s">
        <v>696</v>
      </c>
      <c r="E284" t="s">
        <v>638</v>
      </c>
      <c r="F284" t="s">
        <v>1632</v>
      </c>
      <c r="G284" t="s">
        <v>1633</v>
      </c>
      <c r="H284" t="s">
        <v>1634</v>
      </c>
      <c r="I284" t="s">
        <v>32</v>
      </c>
      <c r="J284" t="s">
        <v>756</v>
      </c>
      <c r="K284" t="s">
        <v>24</v>
      </c>
      <c r="L284" t="s">
        <v>757</v>
      </c>
      <c r="M284" t="s">
        <v>9438</v>
      </c>
      <c r="N284" t="s">
        <v>9439</v>
      </c>
    </row>
    <row r="285" spans="1:14" x14ac:dyDescent="0.25">
      <c r="A285" t="s">
        <v>1029</v>
      </c>
      <c r="B285" t="s">
        <v>1635</v>
      </c>
      <c r="C285" t="s">
        <v>16</v>
      </c>
      <c r="D285" t="s">
        <v>402</v>
      </c>
      <c r="E285" t="s">
        <v>638</v>
      </c>
      <c r="F285" t="s">
        <v>1636</v>
      </c>
      <c r="G285" t="s">
        <v>1637</v>
      </c>
      <c r="H285" t="s">
        <v>1638</v>
      </c>
      <c r="I285" t="s">
        <v>32</v>
      </c>
      <c r="J285" t="s">
        <v>1639</v>
      </c>
      <c r="K285" t="s">
        <v>24</v>
      </c>
      <c r="L285" t="s">
        <v>406</v>
      </c>
      <c r="M285" t="s">
        <v>9543</v>
      </c>
      <c r="N285" t="s">
        <v>9441</v>
      </c>
    </row>
    <row r="286" spans="1:14" x14ac:dyDescent="0.25">
      <c r="A286" t="s">
        <v>985</v>
      </c>
      <c r="B286" t="s">
        <v>986</v>
      </c>
      <c r="C286" t="s">
        <v>69</v>
      </c>
      <c r="D286" t="s">
        <v>987</v>
      </c>
      <c r="E286" t="s">
        <v>638</v>
      </c>
      <c r="F286" t="s">
        <v>1640</v>
      </c>
      <c r="G286" t="s">
        <v>1641</v>
      </c>
      <c r="H286" t="s">
        <v>1642</v>
      </c>
      <c r="I286" t="s">
        <v>32</v>
      </c>
      <c r="J286" t="s">
        <v>991</v>
      </c>
      <c r="K286" t="s">
        <v>24</v>
      </c>
      <c r="L286" t="s">
        <v>204</v>
      </c>
      <c r="M286" t="s">
        <v>9544</v>
      </c>
      <c r="N286" t="s">
        <v>9441</v>
      </c>
    </row>
    <row r="287" spans="1:14" x14ac:dyDescent="0.25">
      <c r="A287" t="s">
        <v>700</v>
      </c>
      <c r="B287" t="s">
        <v>701</v>
      </c>
      <c r="C287" t="s">
        <v>16</v>
      </c>
      <c r="D287" t="s">
        <v>702</v>
      </c>
      <c r="E287" t="s">
        <v>638</v>
      </c>
      <c r="F287" t="s">
        <v>1643</v>
      </c>
      <c r="G287" t="s">
        <v>1644</v>
      </c>
      <c r="H287" t="s">
        <v>1645</v>
      </c>
      <c r="I287" t="s">
        <v>32</v>
      </c>
      <c r="J287" t="s">
        <v>246</v>
      </c>
      <c r="K287" t="s">
        <v>24</v>
      </c>
      <c r="L287" t="s">
        <v>75</v>
      </c>
      <c r="M287" t="s">
        <v>9438</v>
      </c>
      <c r="N287" t="s">
        <v>9439</v>
      </c>
    </row>
    <row r="288" spans="1:14" x14ac:dyDescent="0.25">
      <c r="A288" t="s">
        <v>1646</v>
      </c>
      <c r="B288" t="s">
        <v>695</v>
      </c>
      <c r="C288" t="s">
        <v>69</v>
      </c>
      <c r="D288" t="s">
        <v>696</v>
      </c>
      <c r="E288" t="s">
        <v>638</v>
      </c>
      <c r="F288" t="s">
        <v>1647</v>
      </c>
      <c r="G288" t="s">
        <v>1648</v>
      </c>
      <c r="H288" t="s">
        <v>1649</v>
      </c>
      <c r="I288" t="s">
        <v>32</v>
      </c>
      <c r="J288" t="s">
        <v>1650</v>
      </c>
      <c r="K288" t="s">
        <v>24</v>
      </c>
      <c r="L288" t="s">
        <v>104</v>
      </c>
      <c r="M288" t="s">
        <v>9438</v>
      </c>
      <c r="N288" t="s">
        <v>9439</v>
      </c>
    </row>
    <row r="289" spans="1:14" x14ac:dyDescent="0.25">
      <c r="A289" t="s">
        <v>1651</v>
      </c>
      <c r="B289" t="s">
        <v>928</v>
      </c>
      <c r="C289" t="s">
        <v>16</v>
      </c>
      <c r="D289" t="s">
        <v>789</v>
      </c>
      <c r="E289" t="s">
        <v>638</v>
      </c>
      <c r="F289" t="s">
        <v>1652</v>
      </c>
      <c r="G289" t="s">
        <v>1653</v>
      </c>
      <c r="H289" t="s">
        <v>1654</v>
      </c>
      <c r="I289" t="s">
        <v>22</v>
      </c>
      <c r="J289" t="s">
        <v>1655</v>
      </c>
      <c r="K289" t="s">
        <v>24</v>
      </c>
      <c r="L289" t="s">
        <v>794</v>
      </c>
      <c r="M289" t="s">
        <v>9438</v>
      </c>
      <c r="N289" t="s">
        <v>9439</v>
      </c>
    </row>
    <row r="290" spans="1:14" x14ac:dyDescent="0.25">
      <c r="A290" t="s">
        <v>1052</v>
      </c>
      <c r="B290" t="s">
        <v>1002</v>
      </c>
      <c r="C290" t="s">
        <v>16</v>
      </c>
      <c r="D290" t="s">
        <v>1003</v>
      </c>
      <c r="E290" t="s">
        <v>638</v>
      </c>
      <c r="F290" t="s">
        <v>1656</v>
      </c>
      <c r="G290" t="s">
        <v>1657</v>
      </c>
      <c r="H290" t="s">
        <v>1658</v>
      </c>
      <c r="I290" t="s">
        <v>32</v>
      </c>
      <c r="J290" t="s">
        <v>261</v>
      </c>
      <c r="K290" t="s">
        <v>24</v>
      </c>
      <c r="L290" t="s">
        <v>75</v>
      </c>
      <c r="M290" t="s">
        <v>9438</v>
      </c>
      <c r="N290" t="s">
        <v>9439</v>
      </c>
    </row>
    <row r="291" spans="1:14" x14ac:dyDescent="0.25">
      <c r="A291" t="s">
        <v>644</v>
      </c>
      <c r="C291" t="s">
        <v>16</v>
      </c>
      <c r="D291" t="s">
        <v>645</v>
      </c>
      <c r="E291" t="s">
        <v>638</v>
      </c>
      <c r="F291" t="s">
        <v>1659</v>
      </c>
      <c r="G291" t="s">
        <v>1660</v>
      </c>
      <c r="H291" t="s">
        <v>1661</v>
      </c>
      <c r="I291" t="s">
        <v>32</v>
      </c>
      <c r="J291" t="s">
        <v>1662</v>
      </c>
      <c r="K291" t="s">
        <v>24</v>
      </c>
      <c r="L291" t="s">
        <v>649</v>
      </c>
      <c r="M291" t="s">
        <v>9438</v>
      </c>
      <c r="N291" t="s">
        <v>9439</v>
      </c>
    </row>
    <row r="292" spans="1:14" x14ac:dyDescent="0.25">
      <c r="A292" t="s">
        <v>845</v>
      </c>
      <c r="B292" t="s">
        <v>846</v>
      </c>
      <c r="C292" t="s">
        <v>69</v>
      </c>
      <c r="D292" t="s">
        <v>847</v>
      </c>
      <c r="E292" t="s">
        <v>638</v>
      </c>
      <c r="F292" t="s">
        <v>1663</v>
      </c>
      <c r="G292" t="s">
        <v>1664</v>
      </c>
      <c r="H292" t="s">
        <v>1665</v>
      </c>
      <c r="I292" t="s">
        <v>32</v>
      </c>
      <c r="J292" t="s">
        <v>634</v>
      </c>
      <c r="K292" t="s">
        <v>24</v>
      </c>
      <c r="L292" t="s">
        <v>851</v>
      </c>
      <c r="M292" t="s">
        <v>9438</v>
      </c>
      <c r="N292" t="s">
        <v>9439</v>
      </c>
    </row>
    <row r="293" spans="1:14" x14ac:dyDescent="0.25">
      <c r="A293" t="s">
        <v>1666</v>
      </c>
      <c r="B293" t="s">
        <v>1667</v>
      </c>
      <c r="C293" t="s">
        <v>16</v>
      </c>
      <c r="D293" t="s">
        <v>812</v>
      </c>
      <c r="E293" t="s">
        <v>638</v>
      </c>
      <c r="F293" t="s">
        <v>1668</v>
      </c>
      <c r="G293" t="s">
        <v>1669</v>
      </c>
      <c r="H293" t="s">
        <v>1670</v>
      </c>
      <c r="I293" t="s">
        <v>22</v>
      </c>
      <c r="J293" t="s">
        <v>816</v>
      </c>
      <c r="K293" t="s">
        <v>24</v>
      </c>
      <c r="L293" t="s">
        <v>83</v>
      </c>
      <c r="M293" t="s">
        <v>9438</v>
      </c>
      <c r="N293" t="s">
        <v>9439</v>
      </c>
    </row>
    <row r="294" spans="1:14" x14ac:dyDescent="0.25">
      <c r="A294" t="s">
        <v>1671</v>
      </c>
      <c r="B294" t="s">
        <v>695</v>
      </c>
      <c r="C294" t="s">
        <v>69</v>
      </c>
      <c r="D294" t="s">
        <v>696</v>
      </c>
      <c r="E294" t="s">
        <v>638</v>
      </c>
      <c r="F294" t="s">
        <v>1672</v>
      </c>
      <c r="G294" t="s">
        <v>1673</v>
      </c>
      <c r="H294" t="s">
        <v>1674</v>
      </c>
      <c r="I294" t="s">
        <v>32</v>
      </c>
      <c r="J294" t="s">
        <v>756</v>
      </c>
      <c r="K294" t="s">
        <v>24</v>
      </c>
      <c r="L294" t="s">
        <v>757</v>
      </c>
      <c r="M294" t="s">
        <v>9438</v>
      </c>
      <c r="N294" t="s">
        <v>9439</v>
      </c>
    </row>
    <row r="295" spans="1:14" x14ac:dyDescent="0.25">
      <c r="A295" t="s">
        <v>1675</v>
      </c>
      <c r="B295" t="s">
        <v>1676</v>
      </c>
      <c r="C295" t="s">
        <v>69</v>
      </c>
      <c r="D295" t="s">
        <v>93</v>
      </c>
      <c r="E295" t="s">
        <v>638</v>
      </c>
      <c r="F295" t="s">
        <v>1677</v>
      </c>
      <c r="G295" t="s">
        <v>1678</v>
      </c>
      <c r="H295" t="s">
        <v>1679</v>
      </c>
      <c r="I295" t="s">
        <v>32</v>
      </c>
      <c r="J295" t="s">
        <v>49</v>
      </c>
      <c r="K295" t="s">
        <v>24</v>
      </c>
      <c r="L295" t="s">
        <v>184</v>
      </c>
      <c r="M295" t="s">
        <v>9545</v>
      </c>
      <c r="N295" t="s">
        <v>9441</v>
      </c>
    </row>
    <row r="296" spans="1:14" x14ac:dyDescent="0.25">
      <c r="A296" t="s">
        <v>862</v>
      </c>
      <c r="B296" t="s">
        <v>678</v>
      </c>
      <c r="C296" t="s">
        <v>69</v>
      </c>
      <c r="D296" t="s">
        <v>666</v>
      </c>
      <c r="E296" t="s">
        <v>638</v>
      </c>
      <c r="F296" t="s">
        <v>1680</v>
      </c>
      <c r="G296" t="s">
        <v>1681</v>
      </c>
      <c r="H296" t="s">
        <v>1682</v>
      </c>
      <c r="I296" t="s">
        <v>32</v>
      </c>
      <c r="J296" t="s">
        <v>1472</v>
      </c>
      <c r="K296" t="s">
        <v>24</v>
      </c>
      <c r="L296" t="s">
        <v>670</v>
      </c>
      <c r="M296" t="s">
        <v>9438</v>
      </c>
      <c r="N296" t="s">
        <v>9439</v>
      </c>
    </row>
    <row r="297" spans="1:14" x14ac:dyDescent="0.25">
      <c r="A297" t="s">
        <v>1651</v>
      </c>
      <c r="B297" t="s">
        <v>1683</v>
      </c>
      <c r="C297" t="s">
        <v>16</v>
      </c>
      <c r="D297" t="s">
        <v>789</v>
      </c>
      <c r="E297" t="s">
        <v>638</v>
      </c>
      <c r="F297" t="s">
        <v>1684</v>
      </c>
      <c r="G297" t="s">
        <v>1685</v>
      </c>
      <c r="H297" t="s">
        <v>1686</v>
      </c>
      <c r="I297" t="s">
        <v>22</v>
      </c>
      <c r="J297" t="s">
        <v>1655</v>
      </c>
      <c r="K297" t="s">
        <v>24</v>
      </c>
      <c r="L297" t="s">
        <v>794</v>
      </c>
      <c r="M297" t="s">
        <v>9438</v>
      </c>
      <c r="N297" t="s">
        <v>9439</v>
      </c>
    </row>
    <row r="298" spans="1:14" x14ac:dyDescent="0.25">
      <c r="A298" t="s">
        <v>875</v>
      </c>
      <c r="B298" t="s">
        <v>876</v>
      </c>
      <c r="C298" t="s">
        <v>16</v>
      </c>
      <c r="D298" t="s">
        <v>371</v>
      </c>
      <c r="E298" t="s">
        <v>638</v>
      </c>
      <c r="F298" t="s">
        <v>1687</v>
      </c>
      <c r="G298" t="s">
        <v>1688</v>
      </c>
      <c r="H298" t="s">
        <v>1689</v>
      </c>
      <c r="I298" t="s">
        <v>32</v>
      </c>
      <c r="J298" t="s">
        <v>880</v>
      </c>
      <c r="K298" t="s">
        <v>24</v>
      </c>
      <c r="L298" t="s">
        <v>75</v>
      </c>
      <c r="M298" t="s">
        <v>9438</v>
      </c>
      <c r="N298" t="s">
        <v>9439</v>
      </c>
    </row>
    <row r="299" spans="1:14" x14ac:dyDescent="0.25">
      <c r="A299" t="s">
        <v>671</v>
      </c>
      <c r="B299" t="s">
        <v>672</v>
      </c>
      <c r="C299" t="s">
        <v>69</v>
      </c>
      <c r="D299" t="s">
        <v>673</v>
      </c>
      <c r="E299" t="s">
        <v>638</v>
      </c>
      <c r="F299" t="s">
        <v>1690</v>
      </c>
      <c r="G299" t="s">
        <v>1691</v>
      </c>
      <c r="H299" t="s">
        <v>1692</v>
      </c>
      <c r="I299" t="s">
        <v>32</v>
      </c>
      <c r="J299" t="s">
        <v>246</v>
      </c>
      <c r="K299" t="s">
        <v>24</v>
      </c>
      <c r="L299" t="s">
        <v>75</v>
      </c>
      <c r="M299" t="s">
        <v>9438</v>
      </c>
      <c r="N299" t="s">
        <v>9439</v>
      </c>
    </row>
    <row r="300" spans="1:14" x14ac:dyDescent="0.25">
      <c r="A300" t="s">
        <v>1693</v>
      </c>
      <c r="B300" t="s">
        <v>695</v>
      </c>
      <c r="C300" t="s">
        <v>69</v>
      </c>
      <c r="D300" t="s">
        <v>696</v>
      </c>
      <c r="E300" t="s">
        <v>638</v>
      </c>
      <c r="F300" t="s">
        <v>1694</v>
      </c>
      <c r="G300" t="s">
        <v>1695</v>
      </c>
      <c r="H300" t="s">
        <v>1696</v>
      </c>
      <c r="I300" t="s">
        <v>32</v>
      </c>
      <c r="J300" t="s">
        <v>642</v>
      </c>
      <c r="K300" t="s">
        <v>24</v>
      </c>
      <c r="L300" t="s">
        <v>104</v>
      </c>
      <c r="M300" t="s">
        <v>9438</v>
      </c>
      <c r="N300" t="s">
        <v>9439</v>
      </c>
    </row>
    <row r="301" spans="1:14" x14ac:dyDescent="0.25">
      <c r="A301" t="s">
        <v>746</v>
      </c>
      <c r="B301" t="s">
        <v>747</v>
      </c>
      <c r="C301" t="s">
        <v>16</v>
      </c>
      <c r="D301" t="s">
        <v>748</v>
      </c>
      <c r="E301" t="s">
        <v>638</v>
      </c>
      <c r="F301" t="s">
        <v>1697</v>
      </c>
      <c r="G301" t="s">
        <v>1698</v>
      </c>
      <c r="H301" t="s">
        <v>1699</v>
      </c>
      <c r="I301" t="s">
        <v>32</v>
      </c>
      <c r="J301" t="s">
        <v>1000</v>
      </c>
      <c r="K301" t="s">
        <v>24</v>
      </c>
      <c r="L301" t="s">
        <v>75</v>
      </c>
      <c r="M301" t="s">
        <v>9438</v>
      </c>
      <c r="N301" t="s">
        <v>9439</v>
      </c>
    </row>
    <row r="302" spans="1:14" x14ac:dyDescent="0.25">
      <c r="A302" t="s">
        <v>746</v>
      </c>
      <c r="B302" t="s">
        <v>747</v>
      </c>
      <c r="C302" t="s">
        <v>16</v>
      </c>
      <c r="D302" t="s">
        <v>748</v>
      </c>
      <c r="E302" t="s">
        <v>638</v>
      </c>
      <c r="F302" t="s">
        <v>1700</v>
      </c>
      <c r="G302" t="s">
        <v>1701</v>
      </c>
      <c r="H302" t="s">
        <v>1702</v>
      </c>
      <c r="I302" t="s">
        <v>32</v>
      </c>
      <c r="J302" t="s">
        <v>923</v>
      </c>
      <c r="K302" t="s">
        <v>24</v>
      </c>
      <c r="L302" t="s">
        <v>75</v>
      </c>
      <c r="M302" t="s">
        <v>9438</v>
      </c>
      <c r="N302" t="s">
        <v>9439</v>
      </c>
    </row>
    <row r="303" spans="1:14" x14ac:dyDescent="0.25">
      <c r="A303" t="s">
        <v>1703</v>
      </c>
      <c r="B303" t="s">
        <v>1704</v>
      </c>
      <c r="C303" t="s">
        <v>69</v>
      </c>
      <c r="D303" t="s">
        <v>637</v>
      </c>
      <c r="E303" t="s">
        <v>630</v>
      </c>
      <c r="F303" t="s">
        <v>1705</v>
      </c>
      <c r="G303" t="s">
        <v>1706</v>
      </c>
      <c r="H303" t="s">
        <v>1707</v>
      </c>
      <c r="I303" t="s">
        <v>32</v>
      </c>
      <c r="J303" t="s">
        <v>438</v>
      </c>
      <c r="K303" t="s">
        <v>24</v>
      </c>
      <c r="L303" t="s">
        <v>643</v>
      </c>
      <c r="M303" t="s">
        <v>9438</v>
      </c>
      <c r="N303" t="s">
        <v>9439</v>
      </c>
    </row>
    <row r="304" spans="1:14" x14ac:dyDescent="0.25">
      <c r="A304" t="s">
        <v>706</v>
      </c>
      <c r="B304" t="s">
        <v>707</v>
      </c>
      <c r="C304" t="s">
        <v>16</v>
      </c>
      <c r="D304" t="s">
        <v>868</v>
      </c>
      <c r="E304" t="s">
        <v>638</v>
      </c>
      <c r="F304" t="s">
        <v>1708</v>
      </c>
      <c r="G304" t="s">
        <v>1709</v>
      </c>
      <c r="H304" t="s">
        <v>1710</v>
      </c>
      <c r="I304" t="s">
        <v>32</v>
      </c>
      <c r="J304" t="s">
        <v>148</v>
      </c>
      <c r="K304" t="s">
        <v>24</v>
      </c>
      <c r="L304" t="s">
        <v>75</v>
      </c>
      <c r="M304" t="s">
        <v>9546</v>
      </c>
      <c r="N304" t="s">
        <v>9441</v>
      </c>
    </row>
    <row r="305" spans="1:14" x14ac:dyDescent="0.25">
      <c r="A305" t="s">
        <v>1711</v>
      </c>
      <c r="B305" t="s">
        <v>695</v>
      </c>
      <c r="C305" t="s">
        <v>69</v>
      </c>
      <c r="D305" t="s">
        <v>696</v>
      </c>
      <c r="E305" t="s">
        <v>638</v>
      </c>
      <c r="F305" t="s">
        <v>1712</v>
      </c>
      <c r="G305" t="s">
        <v>1713</v>
      </c>
      <c r="H305" t="s">
        <v>1714</v>
      </c>
      <c r="I305" t="s">
        <v>32</v>
      </c>
      <c r="J305" t="s">
        <v>398</v>
      </c>
      <c r="K305" t="s">
        <v>24</v>
      </c>
      <c r="L305" t="s">
        <v>104</v>
      </c>
      <c r="M305" t="s">
        <v>9438</v>
      </c>
      <c r="N305" t="s">
        <v>9439</v>
      </c>
    </row>
    <row r="306" spans="1:14" x14ac:dyDescent="0.25">
      <c r="A306" t="s">
        <v>1715</v>
      </c>
      <c r="B306" t="s">
        <v>928</v>
      </c>
      <c r="C306" t="s">
        <v>16</v>
      </c>
      <c r="D306" t="s">
        <v>789</v>
      </c>
      <c r="E306" t="s">
        <v>638</v>
      </c>
      <c r="F306" t="s">
        <v>1716</v>
      </c>
      <c r="G306" t="s">
        <v>1717</v>
      </c>
      <c r="H306" t="s">
        <v>1718</v>
      </c>
      <c r="I306" t="s">
        <v>22</v>
      </c>
      <c r="J306" t="s">
        <v>1621</v>
      </c>
      <c r="K306" t="s">
        <v>24</v>
      </c>
      <c r="L306" t="s">
        <v>794</v>
      </c>
      <c r="M306" t="s">
        <v>9438</v>
      </c>
      <c r="N306" t="s">
        <v>9439</v>
      </c>
    </row>
    <row r="307" spans="1:14" x14ac:dyDescent="0.25">
      <c r="A307" t="s">
        <v>682</v>
      </c>
      <c r="B307" t="s">
        <v>683</v>
      </c>
      <c r="C307" t="s">
        <v>16</v>
      </c>
      <c r="D307" t="s">
        <v>684</v>
      </c>
      <c r="E307" t="s">
        <v>638</v>
      </c>
      <c r="F307" t="s">
        <v>1719</v>
      </c>
      <c r="G307" t="s">
        <v>1720</v>
      </c>
      <c r="H307" t="s">
        <v>1721</v>
      </c>
      <c r="I307" t="s">
        <v>32</v>
      </c>
      <c r="J307" t="s">
        <v>688</v>
      </c>
      <c r="K307" t="s">
        <v>24</v>
      </c>
      <c r="L307" t="s">
        <v>204</v>
      </c>
      <c r="M307" t="s">
        <v>9438</v>
      </c>
      <c r="N307" t="s">
        <v>9439</v>
      </c>
    </row>
    <row r="308" spans="1:14" x14ac:dyDescent="0.25">
      <c r="A308" t="s">
        <v>1722</v>
      </c>
      <c r="B308" t="s">
        <v>1723</v>
      </c>
      <c r="C308" t="s">
        <v>16</v>
      </c>
      <c r="D308" t="s">
        <v>987</v>
      </c>
      <c r="E308" t="s">
        <v>630</v>
      </c>
      <c r="F308" t="s">
        <v>1724</v>
      </c>
      <c r="G308" t="s">
        <v>1725</v>
      </c>
      <c r="H308" t="s">
        <v>1726</v>
      </c>
      <c r="I308" t="s">
        <v>32</v>
      </c>
      <c r="J308" t="s">
        <v>1727</v>
      </c>
      <c r="K308" t="s">
        <v>24</v>
      </c>
      <c r="L308" t="s">
        <v>204</v>
      </c>
      <c r="M308" t="s">
        <v>9438</v>
      </c>
      <c r="N308" t="s">
        <v>9439</v>
      </c>
    </row>
    <row r="309" spans="1:14" x14ac:dyDescent="0.25">
      <c r="A309" t="s">
        <v>1728</v>
      </c>
      <c r="B309" t="s">
        <v>1729</v>
      </c>
      <c r="C309" t="s">
        <v>69</v>
      </c>
      <c r="D309" t="s">
        <v>61</v>
      </c>
      <c r="E309" t="s">
        <v>638</v>
      </c>
      <c r="F309" t="s">
        <v>1730</v>
      </c>
      <c r="G309" t="s">
        <v>1731</v>
      </c>
      <c r="H309" t="s">
        <v>1732</v>
      </c>
      <c r="I309" t="s">
        <v>32</v>
      </c>
      <c r="J309" t="s">
        <v>391</v>
      </c>
      <c r="K309" t="s">
        <v>24</v>
      </c>
      <c r="L309" t="s">
        <v>42</v>
      </c>
      <c r="M309" t="s">
        <v>9438</v>
      </c>
      <c r="N309" t="s">
        <v>9439</v>
      </c>
    </row>
    <row r="310" spans="1:14" x14ac:dyDescent="0.25">
      <c r="A310" t="s">
        <v>1060</v>
      </c>
      <c r="B310" t="s">
        <v>1061</v>
      </c>
      <c r="C310" t="s">
        <v>16</v>
      </c>
      <c r="D310" t="s">
        <v>1062</v>
      </c>
      <c r="E310" t="s">
        <v>638</v>
      </c>
      <c r="F310" t="s">
        <v>1733</v>
      </c>
      <c r="G310" t="s">
        <v>1734</v>
      </c>
      <c r="H310" t="s">
        <v>1735</v>
      </c>
      <c r="I310" t="s">
        <v>32</v>
      </c>
      <c r="J310" t="s">
        <v>1066</v>
      </c>
      <c r="K310" t="s">
        <v>24</v>
      </c>
      <c r="L310" t="s">
        <v>75</v>
      </c>
      <c r="M310" t="s">
        <v>9438</v>
      </c>
      <c r="N310" t="s">
        <v>9439</v>
      </c>
    </row>
    <row r="311" spans="1:14" x14ac:dyDescent="0.25">
      <c r="A311" t="s">
        <v>644</v>
      </c>
      <c r="C311" t="s">
        <v>16</v>
      </c>
      <c r="D311" t="s">
        <v>645</v>
      </c>
      <c r="E311" t="s">
        <v>638</v>
      </c>
      <c r="F311" t="s">
        <v>1736</v>
      </c>
      <c r="G311" t="s">
        <v>1737</v>
      </c>
      <c r="H311" t="s">
        <v>1738</v>
      </c>
      <c r="I311" t="s">
        <v>32</v>
      </c>
      <c r="J311" t="s">
        <v>234</v>
      </c>
      <c r="K311" t="s">
        <v>24</v>
      </c>
      <c r="L311" t="s">
        <v>1739</v>
      </c>
      <c r="M311" t="s">
        <v>9438</v>
      </c>
      <c r="N311" t="s">
        <v>9439</v>
      </c>
    </row>
    <row r="312" spans="1:14" x14ac:dyDescent="0.25">
      <c r="A312" t="s">
        <v>1740</v>
      </c>
      <c r="B312" t="s">
        <v>695</v>
      </c>
      <c r="C312" t="s">
        <v>69</v>
      </c>
      <c r="D312" t="s">
        <v>696</v>
      </c>
      <c r="E312" t="s">
        <v>638</v>
      </c>
      <c r="F312" t="s">
        <v>1741</v>
      </c>
      <c r="G312" t="s">
        <v>1742</v>
      </c>
      <c r="H312" t="s">
        <v>1743</v>
      </c>
      <c r="I312" t="s">
        <v>32</v>
      </c>
      <c r="J312" t="s">
        <v>923</v>
      </c>
      <c r="K312" t="s">
        <v>24</v>
      </c>
      <c r="L312" t="s">
        <v>104</v>
      </c>
      <c r="M312" t="s">
        <v>9438</v>
      </c>
      <c r="N312" t="s">
        <v>9439</v>
      </c>
    </row>
    <row r="313" spans="1:14" x14ac:dyDescent="0.25">
      <c r="A313" t="s">
        <v>746</v>
      </c>
      <c r="B313" t="s">
        <v>747</v>
      </c>
      <c r="C313" t="s">
        <v>16</v>
      </c>
      <c r="D313" t="s">
        <v>748</v>
      </c>
      <c r="E313" t="s">
        <v>638</v>
      </c>
      <c r="F313" t="s">
        <v>1744</v>
      </c>
      <c r="G313" t="s">
        <v>1745</v>
      </c>
      <c r="H313" t="s">
        <v>1746</v>
      </c>
      <c r="I313" t="s">
        <v>32</v>
      </c>
      <c r="J313" t="s">
        <v>89</v>
      </c>
      <c r="K313" t="s">
        <v>24</v>
      </c>
      <c r="L313" t="s">
        <v>75</v>
      </c>
      <c r="M313" t="s">
        <v>9438</v>
      </c>
      <c r="N313" t="s">
        <v>9439</v>
      </c>
    </row>
    <row r="314" spans="1:14" x14ac:dyDescent="0.25">
      <c r="A314" t="s">
        <v>862</v>
      </c>
      <c r="B314" t="s">
        <v>1747</v>
      </c>
      <c r="C314" t="s">
        <v>69</v>
      </c>
      <c r="D314" t="s">
        <v>666</v>
      </c>
      <c r="E314" t="s">
        <v>638</v>
      </c>
      <c r="F314" t="s">
        <v>1748</v>
      </c>
      <c r="G314" t="s">
        <v>1749</v>
      </c>
      <c r="H314" t="s">
        <v>1750</v>
      </c>
      <c r="I314" t="s">
        <v>32</v>
      </c>
      <c r="J314" t="s">
        <v>1751</v>
      </c>
      <c r="K314" t="s">
        <v>24</v>
      </c>
      <c r="L314" t="s">
        <v>670</v>
      </c>
      <c r="M314" t="s">
        <v>9438</v>
      </c>
      <c r="N314" t="s">
        <v>9439</v>
      </c>
    </row>
    <row r="315" spans="1:14" x14ac:dyDescent="0.25">
      <c r="A315" t="s">
        <v>1752</v>
      </c>
      <c r="B315" t="s">
        <v>1011</v>
      </c>
      <c r="C315" t="s">
        <v>16</v>
      </c>
      <c r="D315" t="s">
        <v>1012</v>
      </c>
      <c r="E315" t="s">
        <v>638</v>
      </c>
      <c r="F315" t="s">
        <v>1753</v>
      </c>
      <c r="G315" t="s">
        <v>1754</v>
      </c>
      <c r="H315" t="s">
        <v>1755</v>
      </c>
      <c r="I315" t="s">
        <v>22</v>
      </c>
      <c r="J315" t="s">
        <v>809</v>
      </c>
      <c r="K315" t="s">
        <v>24</v>
      </c>
      <c r="L315" t="s">
        <v>1016</v>
      </c>
      <c r="M315" t="s">
        <v>9438</v>
      </c>
      <c r="N315" t="s">
        <v>9439</v>
      </c>
    </row>
    <row r="316" spans="1:14" x14ac:dyDescent="0.25">
      <c r="A316" t="s">
        <v>862</v>
      </c>
      <c r="B316" t="s">
        <v>678</v>
      </c>
      <c r="C316" t="s">
        <v>16</v>
      </c>
      <c r="D316" t="s">
        <v>666</v>
      </c>
      <c r="E316" t="s">
        <v>630</v>
      </c>
      <c r="F316" t="s">
        <v>1756</v>
      </c>
      <c r="G316" t="s">
        <v>1757</v>
      </c>
      <c r="H316" t="s">
        <v>1758</v>
      </c>
      <c r="I316" t="s">
        <v>32</v>
      </c>
      <c r="J316" t="s">
        <v>1751</v>
      </c>
      <c r="K316" t="s">
        <v>24</v>
      </c>
      <c r="L316" t="s">
        <v>837</v>
      </c>
      <c r="M316" t="s">
        <v>9438</v>
      </c>
      <c r="N316" t="s">
        <v>9439</v>
      </c>
    </row>
    <row r="317" spans="1:14" x14ac:dyDescent="0.25">
      <c r="A317" t="s">
        <v>1759</v>
      </c>
      <c r="B317" t="s">
        <v>672</v>
      </c>
      <c r="C317" t="s">
        <v>69</v>
      </c>
      <c r="D317" t="s">
        <v>673</v>
      </c>
      <c r="E317" t="s">
        <v>630</v>
      </c>
      <c r="F317" t="s">
        <v>1760</v>
      </c>
      <c r="G317" t="s">
        <v>1761</v>
      </c>
      <c r="H317" t="s">
        <v>1762</v>
      </c>
      <c r="I317" t="s">
        <v>32</v>
      </c>
      <c r="J317" t="s">
        <v>121</v>
      </c>
      <c r="K317" t="s">
        <v>24</v>
      </c>
      <c r="L317" t="s">
        <v>75</v>
      </c>
      <c r="M317" t="s">
        <v>9438</v>
      </c>
      <c r="N317" t="s">
        <v>9439</v>
      </c>
    </row>
    <row r="318" spans="1:14" x14ac:dyDescent="0.25">
      <c r="A318" t="s">
        <v>664</v>
      </c>
      <c r="B318" t="s">
        <v>665</v>
      </c>
      <c r="C318" t="s">
        <v>69</v>
      </c>
      <c r="D318" t="s">
        <v>666</v>
      </c>
      <c r="E318" t="s">
        <v>638</v>
      </c>
      <c r="F318" t="s">
        <v>1763</v>
      </c>
      <c r="G318" t="s">
        <v>1764</v>
      </c>
      <c r="H318" t="s">
        <v>1765</v>
      </c>
      <c r="I318" t="s">
        <v>32</v>
      </c>
      <c r="J318" t="s">
        <v>391</v>
      </c>
      <c r="K318" t="s">
        <v>24</v>
      </c>
      <c r="L318" t="s">
        <v>670</v>
      </c>
      <c r="M318" t="s">
        <v>9438</v>
      </c>
      <c r="N318" t="s">
        <v>9439</v>
      </c>
    </row>
    <row r="319" spans="1:14" x14ac:dyDescent="0.25">
      <c r="A319" t="s">
        <v>644</v>
      </c>
      <c r="C319" t="s">
        <v>16</v>
      </c>
      <c r="D319" t="s">
        <v>1766</v>
      </c>
      <c r="E319" t="s">
        <v>638</v>
      </c>
      <c r="F319" t="s">
        <v>1767</v>
      </c>
      <c r="G319" t="s">
        <v>1768</v>
      </c>
      <c r="H319" t="s">
        <v>1769</v>
      </c>
      <c r="I319" t="s">
        <v>32</v>
      </c>
      <c r="J319" t="s">
        <v>197</v>
      </c>
      <c r="K319" t="s">
        <v>24</v>
      </c>
      <c r="L319" t="s">
        <v>1770</v>
      </c>
      <c r="M319" t="s">
        <v>9438</v>
      </c>
      <c r="N319" t="s">
        <v>9439</v>
      </c>
    </row>
    <row r="320" spans="1:14" x14ac:dyDescent="0.25">
      <c r="A320" t="s">
        <v>682</v>
      </c>
      <c r="B320" t="s">
        <v>1771</v>
      </c>
      <c r="C320" t="s">
        <v>16</v>
      </c>
      <c r="D320" t="s">
        <v>684</v>
      </c>
      <c r="E320" t="s">
        <v>630</v>
      </c>
      <c r="F320" t="s">
        <v>1772</v>
      </c>
      <c r="G320" t="s">
        <v>1773</v>
      </c>
      <c r="H320" t="s">
        <v>1774</v>
      </c>
      <c r="I320" t="s">
        <v>32</v>
      </c>
      <c r="J320" t="s">
        <v>688</v>
      </c>
      <c r="K320" t="s">
        <v>24</v>
      </c>
      <c r="L320" t="s">
        <v>204</v>
      </c>
      <c r="M320" t="s">
        <v>9438</v>
      </c>
      <c r="N320" t="s">
        <v>9439</v>
      </c>
    </row>
    <row r="321" spans="1:14" x14ac:dyDescent="0.25">
      <c r="A321" t="s">
        <v>1775</v>
      </c>
      <c r="B321" t="s">
        <v>678</v>
      </c>
      <c r="C321" t="s">
        <v>16</v>
      </c>
      <c r="D321" t="s">
        <v>666</v>
      </c>
      <c r="E321" t="s">
        <v>638</v>
      </c>
      <c r="F321" t="s">
        <v>1776</v>
      </c>
      <c r="G321" t="s">
        <v>1777</v>
      </c>
      <c r="H321" t="s">
        <v>1778</v>
      </c>
      <c r="I321" t="s">
        <v>32</v>
      </c>
      <c r="J321" t="s">
        <v>955</v>
      </c>
      <c r="K321" t="s">
        <v>24</v>
      </c>
      <c r="L321" t="s">
        <v>262</v>
      </c>
      <c r="M321" t="s">
        <v>9438</v>
      </c>
      <c r="N321" t="s">
        <v>9439</v>
      </c>
    </row>
    <row r="322" spans="1:14" x14ac:dyDescent="0.25">
      <c r="A322" t="s">
        <v>1752</v>
      </c>
      <c r="B322" t="s">
        <v>1011</v>
      </c>
      <c r="C322" t="s">
        <v>16</v>
      </c>
      <c r="D322" t="s">
        <v>1012</v>
      </c>
      <c r="E322" t="s">
        <v>630</v>
      </c>
      <c r="F322" t="s">
        <v>1779</v>
      </c>
      <c r="G322" t="s">
        <v>1780</v>
      </c>
      <c r="H322" t="s">
        <v>1781</v>
      </c>
      <c r="I322" t="s">
        <v>22</v>
      </c>
      <c r="J322" t="s">
        <v>1782</v>
      </c>
      <c r="K322" t="s">
        <v>24</v>
      </c>
      <c r="L322" t="s">
        <v>1016</v>
      </c>
      <c r="M322" t="s">
        <v>9438</v>
      </c>
      <c r="N322" t="s">
        <v>9439</v>
      </c>
    </row>
    <row r="323" spans="1:14" x14ac:dyDescent="0.25">
      <c r="A323" t="s">
        <v>1783</v>
      </c>
      <c r="B323" t="s">
        <v>695</v>
      </c>
      <c r="C323" t="s">
        <v>69</v>
      </c>
      <c r="D323" t="s">
        <v>696</v>
      </c>
      <c r="E323" t="s">
        <v>638</v>
      </c>
      <c r="F323" t="s">
        <v>1784</v>
      </c>
      <c r="G323" t="s">
        <v>1785</v>
      </c>
      <c r="H323" t="s">
        <v>1786</v>
      </c>
      <c r="I323" t="s">
        <v>32</v>
      </c>
      <c r="J323" t="s">
        <v>756</v>
      </c>
      <c r="K323" t="s">
        <v>24</v>
      </c>
      <c r="L323" t="s">
        <v>757</v>
      </c>
      <c r="M323" t="s">
        <v>9438</v>
      </c>
      <c r="N323" t="s">
        <v>9439</v>
      </c>
    </row>
    <row r="324" spans="1:14" x14ac:dyDescent="0.25">
      <c r="A324" t="s">
        <v>1787</v>
      </c>
      <c r="B324" t="s">
        <v>695</v>
      </c>
      <c r="C324" t="s">
        <v>69</v>
      </c>
      <c r="D324" t="s">
        <v>696</v>
      </c>
      <c r="E324" t="s">
        <v>638</v>
      </c>
      <c r="F324" t="s">
        <v>1788</v>
      </c>
      <c r="G324" t="s">
        <v>1789</v>
      </c>
      <c r="H324" t="s">
        <v>1790</v>
      </c>
      <c r="I324" t="s">
        <v>32</v>
      </c>
      <c r="J324" t="s">
        <v>756</v>
      </c>
      <c r="K324" t="s">
        <v>24</v>
      </c>
      <c r="L324" t="s">
        <v>757</v>
      </c>
      <c r="M324" t="s">
        <v>9438</v>
      </c>
      <c r="N324" t="s">
        <v>9439</v>
      </c>
    </row>
    <row r="325" spans="1:14" x14ac:dyDescent="0.25">
      <c r="A325" t="s">
        <v>1098</v>
      </c>
      <c r="B325" t="s">
        <v>1099</v>
      </c>
      <c r="C325" t="s">
        <v>16</v>
      </c>
      <c r="D325" t="s">
        <v>1100</v>
      </c>
      <c r="E325" t="s">
        <v>638</v>
      </c>
      <c r="F325" t="s">
        <v>1791</v>
      </c>
      <c r="G325" t="s">
        <v>1792</v>
      </c>
      <c r="H325" t="s">
        <v>1793</v>
      </c>
      <c r="I325" t="s">
        <v>22</v>
      </c>
      <c r="J325" t="s">
        <v>634</v>
      </c>
      <c r="K325" t="s">
        <v>24</v>
      </c>
      <c r="L325" t="s">
        <v>83</v>
      </c>
      <c r="M325" t="s">
        <v>9438</v>
      </c>
      <c r="N325" t="s">
        <v>9439</v>
      </c>
    </row>
    <row r="326" spans="1:14" x14ac:dyDescent="0.25">
      <c r="A326" t="s">
        <v>781</v>
      </c>
      <c r="B326" t="s">
        <v>782</v>
      </c>
      <c r="C326" t="s">
        <v>69</v>
      </c>
      <c r="D326" t="s">
        <v>200</v>
      </c>
      <c r="E326" t="s">
        <v>638</v>
      </c>
      <c r="F326" t="s">
        <v>1794</v>
      </c>
      <c r="G326" t="s">
        <v>1795</v>
      </c>
      <c r="H326" t="s">
        <v>1796</v>
      </c>
      <c r="I326" t="s">
        <v>32</v>
      </c>
      <c r="J326" t="s">
        <v>634</v>
      </c>
      <c r="K326" t="s">
        <v>24</v>
      </c>
      <c r="L326" t="s">
        <v>786</v>
      </c>
      <c r="M326" t="s">
        <v>9438</v>
      </c>
      <c r="N326" t="s">
        <v>9439</v>
      </c>
    </row>
    <row r="327" spans="1:14" x14ac:dyDescent="0.25">
      <c r="A327" t="s">
        <v>781</v>
      </c>
      <c r="B327" t="s">
        <v>782</v>
      </c>
      <c r="C327" t="s">
        <v>69</v>
      </c>
      <c r="D327" t="s">
        <v>200</v>
      </c>
      <c r="E327" t="s">
        <v>630</v>
      </c>
      <c r="F327" t="s">
        <v>1797</v>
      </c>
      <c r="G327" t="s">
        <v>1798</v>
      </c>
      <c r="H327" t="s">
        <v>1799</v>
      </c>
      <c r="I327" t="s">
        <v>32</v>
      </c>
      <c r="J327" t="s">
        <v>634</v>
      </c>
      <c r="K327" t="s">
        <v>24</v>
      </c>
      <c r="L327" t="s">
        <v>786</v>
      </c>
      <c r="M327" t="s">
        <v>9438</v>
      </c>
      <c r="N327" t="s">
        <v>9439</v>
      </c>
    </row>
    <row r="328" spans="1:14" x14ac:dyDescent="0.25">
      <c r="A328" t="s">
        <v>1651</v>
      </c>
      <c r="B328" t="s">
        <v>1683</v>
      </c>
      <c r="C328" t="s">
        <v>16</v>
      </c>
      <c r="D328" t="s">
        <v>789</v>
      </c>
      <c r="E328" t="s">
        <v>638</v>
      </c>
      <c r="F328" t="s">
        <v>1800</v>
      </c>
      <c r="G328" t="s">
        <v>1801</v>
      </c>
      <c r="H328" t="s">
        <v>1802</v>
      </c>
      <c r="I328" t="s">
        <v>22</v>
      </c>
      <c r="J328" t="s">
        <v>1155</v>
      </c>
      <c r="K328" t="s">
        <v>24</v>
      </c>
      <c r="L328" t="s">
        <v>1803</v>
      </c>
      <c r="M328" t="s">
        <v>9438</v>
      </c>
      <c r="N328" t="s">
        <v>9439</v>
      </c>
    </row>
    <row r="329" spans="1:14" x14ac:dyDescent="0.25">
      <c r="A329" t="s">
        <v>1804</v>
      </c>
      <c r="B329" t="s">
        <v>1112</v>
      </c>
      <c r="C329" t="s">
        <v>69</v>
      </c>
      <c r="D329" t="s">
        <v>854</v>
      </c>
      <c r="E329" t="s">
        <v>638</v>
      </c>
      <c r="F329" t="s">
        <v>1805</v>
      </c>
      <c r="G329" t="s">
        <v>1806</v>
      </c>
      <c r="H329" t="s">
        <v>1807</v>
      </c>
      <c r="I329" t="s">
        <v>32</v>
      </c>
      <c r="J329" t="s">
        <v>1727</v>
      </c>
      <c r="K329" t="s">
        <v>24</v>
      </c>
      <c r="L329" t="s">
        <v>75</v>
      </c>
      <c r="M329" t="s">
        <v>9547</v>
      </c>
      <c r="N329" t="s">
        <v>9441</v>
      </c>
    </row>
    <row r="330" spans="1:14" x14ac:dyDescent="0.25">
      <c r="A330" t="s">
        <v>1808</v>
      </c>
      <c r="B330" t="s">
        <v>1061</v>
      </c>
      <c r="C330" t="s">
        <v>16</v>
      </c>
      <c r="D330" t="s">
        <v>1062</v>
      </c>
      <c r="E330" t="s">
        <v>630</v>
      </c>
      <c r="F330" t="s">
        <v>1809</v>
      </c>
      <c r="G330" t="s">
        <v>1810</v>
      </c>
      <c r="H330" s="7" t="s">
        <v>1811</v>
      </c>
      <c r="I330" t="s">
        <v>32</v>
      </c>
      <c r="J330" t="s">
        <v>1066</v>
      </c>
      <c r="K330" t="s">
        <v>24</v>
      </c>
      <c r="L330" t="s">
        <v>75</v>
      </c>
      <c r="M330" t="s">
        <v>9438</v>
      </c>
      <c r="N330" t="s">
        <v>9439</v>
      </c>
    </row>
    <row r="331" spans="1:14" x14ac:dyDescent="0.25">
      <c r="A331" t="s">
        <v>845</v>
      </c>
      <c r="B331" t="s">
        <v>846</v>
      </c>
      <c r="C331" t="s">
        <v>69</v>
      </c>
      <c r="D331" t="s">
        <v>847</v>
      </c>
      <c r="E331" t="s">
        <v>638</v>
      </c>
      <c r="F331" t="s">
        <v>1812</v>
      </c>
      <c r="G331" t="s">
        <v>1813</v>
      </c>
      <c r="H331" t="s">
        <v>1814</v>
      </c>
      <c r="I331" t="s">
        <v>32</v>
      </c>
      <c r="J331" t="s">
        <v>121</v>
      </c>
      <c r="K331" t="s">
        <v>24</v>
      </c>
      <c r="L331" t="s">
        <v>851</v>
      </c>
      <c r="M331" t="s">
        <v>9438</v>
      </c>
      <c r="N331" t="s">
        <v>9439</v>
      </c>
    </row>
    <row r="332" spans="1:14" x14ac:dyDescent="0.25">
      <c r="A332" t="s">
        <v>671</v>
      </c>
      <c r="B332" t="s">
        <v>672</v>
      </c>
      <c r="C332" t="s">
        <v>69</v>
      </c>
      <c r="D332" t="s">
        <v>673</v>
      </c>
      <c r="E332" t="s">
        <v>638</v>
      </c>
      <c r="F332" t="s">
        <v>1815</v>
      </c>
      <c r="G332" t="s">
        <v>1816</v>
      </c>
      <c r="H332" t="s">
        <v>1817</v>
      </c>
      <c r="I332" t="s">
        <v>32</v>
      </c>
      <c r="J332" t="s">
        <v>412</v>
      </c>
      <c r="K332" t="s">
        <v>24</v>
      </c>
      <c r="L332" t="s">
        <v>75</v>
      </c>
      <c r="M332" t="s">
        <v>9438</v>
      </c>
      <c r="N332" t="s">
        <v>9439</v>
      </c>
    </row>
    <row r="333" spans="1:14" x14ac:dyDescent="0.25">
      <c r="A333" t="s">
        <v>1098</v>
      </c>
      <c r="B333" t="s">
        <v>1099</v>
      </c>
      <c r="C333" t="s">
        <v>16</v>
      </c>
      <c r="D333" t="s">
        <v>1100</v>
      </c>
      <c r="E333" t="s">
        <v>638</v>
      </c>
      <c r="F333" t="s">
        <v>1818</v>
      </c>
      <c r="G333" t="s">
        <v>1819</v>
      </c>
      <c r="H333" t="s">
        <v>1820</v>
      </c>
      <c r="I333" t="s">
        <v>22</v>
      </c>
      <c r="J333" t="s">
        <v>634</v>
      </c>
      <c r="K333" t="s">
        <v>24</v>
      </c>
      <c r="L333" t="s">
        <v>83</v>
      </c>
      <c r="M333" t="s">
        <v>9438</v>
      </c>
      <c r="N333" t="s">
        <v>9439</v>
      </c>
    </row>
    <row r="334" spans="1:14" x14ac:dyDescent="0.25">
      <c r="A334" t="s">
        <v>1821</v>
      </c>
      <c r="B334" t="s">
        <v>725</v>
      </c>
      <c r="C334" t="s">
        <v>69</v>
      </c>
      <c r="D334" t="s">
        <v>1822</v>
      </c>
      <c r="E334" t="s">
        <v>638</v>
      </c>
      <c r="F334" t="s">
        <v>1823</v>
      </c>
      <c r="G334" t="s">
        <v>1824</v>
      </c>
      <c r="H334" t="s">
        <v>1825</v>
      </c>
      <c r="I334" t="s">
        <v>32</v>
      </c>
      <c r="J334" t="s">
        <v>134</v>
      </c>
      <c r="K334" t="s">
        <v>24</v>
      </c>
      <c r="L334" t="s">
        <v>1826</v>
      </c>
      <c r="M334" t="s">
        <v>9438</v>
      </c>
      <c r="N334" t="s">
        <v>9439</v>
      </c>
    </row>
    <row r="335" spans="1:14" x14ac:dyDescent="0.25">
      <c r="A335" t="s">
        <v>1827</v>
      </c>
      <c r="B335" t="s">
        <v>1198</v>
      </c>
      <c r="C335" t="s">
        <v>69</v>
      </c>
      <c r="D335" t="s">
        <v>1199</v>
      </c>
      <c r="E335" t="s">
        <v>638</v>
      </c>
      <c r="F335" t="s">
        <v>1828</v>
      </c>
      <c r="G335" t="s">
        <v>1829</v>
      </c>
      <c r="H335" t="s">
        <v>1830</v>
      </c>
      <c r="I335" t="s">
        <v>22</v>
      </c>
      <c r="J335" t="s">
        <v>1203</v>
      </c>
      <c r="K335" t="s">
        <v>24</v>
      </c>
      <c r="L335" t="s">
        <v>83</v>
      </c>
      <c r="M335" t="s">
        <v>9438</v>
      </c>
      <c r="N335" t="s">
        <v>9439</v>
      </c>
    </row>
    <row r="336" spans="1:14" x14ac:dyDescent="0.25">
      <c r="A336" t="s">
        <v>1831</v>
      </c>
      <c r="B336" t="s">
        <v>695</v>
      </c>
      <c r="C336" t="s">
        <v>69</v>
      </c>
      <c r="D336" t="s">
        <v>696</v>
      </c>
      <c r="E336" t="s">
        <v>638</v>
      </c>
      <c r="F336" t="s">
        <v>1832</v>
      </c>
      <c r="G336" t="s">
        <v>1833</v>
      </c>
      <c r="H336" t="s">
        <v>1834</v>
      </c>
      <c r="I336" t="s">
        <v>32</v>
      </c>
      <c r="J336" t="s">
        <v>89</v>
      </c>
      <c r="K336" t="s">
        <v>24</v>
      </c>
      <c r="L336" t="s">
        <v>104</v>
      </c>
      <c r="M336" t="s">
        <v>9438</v>
      </c>
      <c r="N336" t="s">
        <v>9439</v>
      </c>
    </row>
    <row r="337" spans="1:14" x14ac:dyDescent="0.25">
      <c r="A337" t="s">
        <v>1835</v>
      </c>
      <c r="B337" t="s">
        <v>695</v>
      </c>
      <c r="C337" t="s">
        <v>69</v>
      </c>
      <c r="D337" t="s">
        <v>696</v>
      </c>
      <c r="E337" t="s">
        <v>638</v>
      </c>
      <c r="F337" t="s">
        <v>1836</v>
      </c>
      <c r="G337" t="s">
        <v>1837</v>
      </c>
      <c r="H337" t="s">
        <v>1838</v>
      </c>
      <c r="I337" t="s">
        <v>32</v>
      </c>
      <c r="J337" t="s">
        <v>756</v>
      </c>
      <c r="K337" t="s">
        <v>24</v>
      </c>
      <c r="L337" t="s">
        <v>757</v>
      </c>
      <c r="M337" t="s">
        <v>9438</v>
      </c>
      <c r="N337" t="s">
        <v>9439</v>
      </c>
    </row>
    <row r="338" spans="1:14" x14ac:dyDescent="0.25">
      <c r="A338" t="s">
        <v>700</v>
      </c>
      <c r="B338" t="s">
        <v>701</v>
      </c>
      <c r="C338" t="s">
        <v>16</v>
      </c>
      <c r="D338" t="s">
        <v>702</v>
      </c>
      <c r="E338" t="s">
        <v>638</v>
      </c>
      <c r="F338" t="s">
        <v>1839</v>
      </c>
      <c r="G338" t="s">
        <v>1840</v>
      </c>
      <c r="H338" t="s">
        <v>1841</v>
      </c>
      <c r="I338" t="s">
        <v>32</v>
      </c>
      <c r="J338" t="s">
        <v>162</v>
      </c>
      <c r="K338" t="s">
        <v>24</v>
      </c>
      <c r="L338" t="s">
        <v>75</v>
      </c>
      <c r="M338" t="s">
        <v>9438</v>
      </c>
      <c r="N338" t="s">
        <v>9439</v>
      </c>
    </row>
    <row r="339" spans="1:14" x14ac:dyDescent="0.25">
      <c r="A339" t="s">
        <v>862</v>
      </c>
      <c r="B339" t="s">
        <v>1747</v>
      </c>
      <c r="C339" t="s">
        <v>69</v>
      </c>
      <c r="D339" t="s">
        <v>666</v>
      </c>
      <c r="E339" t="s">
        <v>638</v>
      </c>
      <c r="F339" t="s">
        <v>1842</v>
      </c>
      <c r="G339" t="s">
        <v>1843</v>
      </c>
      <c r="H339" t="s">
        <v>1844</v>
      </c>
      <c r="I339" t="s">
        <v>32</v>
      </c>
      <c r="J339" t="s">
        <v>1394</v>
      </c>
      <c r="K339" t="s">
        <v>24</v>
      </c>
      <c r="L339" t="s">
        <v>670</v>
      </c>
      <c r="M339" t="s">
        <v>9438</v>
      </c>
      <c r="N339" t="s">
        <v>9439</v>
      </c>
    </row>
    <row r="340" spans="1:14" x14ac:dyDescent="0.25">
      <c r="A340" t="s">
        <v>981</v>
      </c>
      <c r="B340" t="s">
        <v>918</v>
      </c>
      <c r="C340" t="s">
        <v>16</v>
      </c>
      <c r="D340" t="s">
        <v>919</v>
      </c>
      <c r="E340" t="s">
        <v>638</v>
      </c>
      <c r="F340" t="s">
        <v>1845</v>
      </c>
      <c r="G340" t="s">
        <v>1846</v>
      </c>
      <c r="H340" t="s">
        <v>1847</v>
      </c>
      <c r="I340" t="s">
        <v>32</v>
      </c>
      <c r="J340" t="s">
        <v>923</v>
      </c>
      <c r="K340" t="s">
        <v>24</v>
      </c>
      <c r="L340" t="s">
        <v>42</v>
      </c>
      <c r="M340" t="s">
        <v>9438</v>
      </c>
      <c r="N340" t="s">
        <v>9439</v>
      </c>
    </row>
    <row r="341" spans="1:14" x14ac:dyDescent="0.25">
      <c r="A341" t="s">
        <v>1848</v>
      </c>
      <c r="B341" t="s">
        <v>1849</v>
      </c>
      <c r="C341" t="s">
        <v>1850</v>
      </c>
      <c r="D341" t="s">
        <v>1851</v>
      </c>
      <c r="E341" t="s">
        <v>630</v>
      </c>
      <c r="F341" t="s">
        <v>1852</v>
      </c>
      <c r="G341" t="s">
        <v>1853</v>
      </c>
      <c r="H341" t="s">
        <v>1854</v>
      </c>
      <c r="I341" t="s">
        <v>32</v>
      </c>
      <c r="J341" t="s">
        <v>1855</v>
      </c>
      <c r="K341" t="s">
        <v>1600</v>
      </c>
      <c r="L341" t="s">
        <v>1856</v>
      </c>
      <c r="M341" t="s">
        <v>9438</v>
      </c>
      <c r="N341" t="s">
        <v>9439</v>
      </c>
    </row>
    <row r="342" spans="1:14" x14ac:dyDescent="0.25">
      <c r="A342" t="s">
        <v>1857</v>
      </c>
      <c r="B342" t="s">
        <v>1858</v>
      </c>
      <c r="C342" t="s">
        <v>1595</v>
      </c>
      <c r="D342" t="s">
        <v>1859</v>
      </c>
      <c r="E342" t="s">
        <v>18</v>
      </c>
      <c r="F342" t="s">
        <v>1860</v>
      </c>
      <c r="G342" t="s">
        <v>1861</v>
      </c>
      <c r="H342" t="s">
        <v>1862</v>
      </c>
      <c r="I342" t="s">
        <v>32</v>
      </c>
      <c r="J342" t="s">
        <v>555</v>
      </c>
      <c r="K342" t="s">
        <v>1600</v>
      </c>
      <c r="L342" t="s">
        <v>786</v>
      </c>
      <c r="M342" t="s">
        <v>9438</v>
      </c>
      <c r="N342" t="s">
        <v>9439</v>
      </c>
    </row>
    <row r="343" spans="1:14" x14ac:dyDescent="0.25">
      <c r="A343" t="s">
        <v>1863</v>
      </c>
      <c r="B343" t="s">
        <v>1864</v>
      </c>
      <c r="C343" t="s">
        <v>1595</v>
      </c>
      <c r="D343" t="s">
        <v>1865</v>
      </c>
      <c r="E343" t="s">
        <v>638</v>
      </c>
      <c r="F343" t="s">
        <v>1866</v>
      </c>
      <c r="G343" t="s">
        <v>1867</v>
      </c>
      <c r="H343" t="s">
        <v>1868</v>
      </c>
      <c r="I343" t="s">
        <v>32</v>
      </c>
      <c r="J343" t="s">
        <v>1599</v>
      </c>
      <c r="K343" t="s">
        <v>1600</v>
      </c>
      <c r="L343" t="s">
        <v>176</v>
      </c>
      <c r="M343" t="s">
        <v>9438</v>
      </c>
      <c r="N343" t="s">
        <v>9439</v>
      </c>
    </row>
    <row r="344" spans="1:14" x14ac:dyDescent="0.25">
      <c r="A344" t="s">
        <v>1869</v>
      </c>
      <c r="B344" t="s">
        <v>1849</v>
      </c>
      <c r="C344" t="s">
        <v>1850</v>
      </c>
      <c r="D344" t="s">
        <v>1851</v>
      </c>
      <c r="E344" t="s">
        <v>638</v>
      </c>
      <c r="F344" t="s">
        <v>1870</v>
      </c>
      <c r="G344" t="s">
        <v>1871</v>
      </c>
      <c r="H344" t="s">
        <v>1872</v>
      </c>
      <c r="I344" t="s">
        <v>32</v>
      </c>
      <c r="J344" t="s">
        <v>1855</v>
      </c>
      <c r="K344" t="s">
        <v>1600</v>
      </c>
      <c r="L344" t="s">
        <v>1856</v>
      </c>
      <c r="M344" t="s">
        <v>9438</v>
      </c>
      <c r="N344" t="s">
        <v>9439</v>
      </c>
    </row>
    <row r="345" spans="1:14" x14ac:dyDescent="0.25">
      <c r="A345" t="s">
        <v>1873</v>
      </c>
      <c r="C345" t="s">
        <v>550</v>
      </c>
      <c r="D345" t="s">
        <v>1874</v>
      </c>
      <c r="E345" t="s">
        <v>18</v>
      </c>
      <c r="F345" t="s">
        <v>1875</v>
      </c>
      <c r="G345" t="s">
        <v>1876</v>
      </c>
      <c r="H345" t="s">
        <v>1877</v>
      </c>
      <c r="I345" t="s">
        <v>32</v>
      </c>
      <c r="J345" t="s">
        <v>1878</v>
      </c>
      <c r="K345" t="s">
        <v>556</v>
      </c>
      <c r="L345" t="s">
        <v>42</v>
      </c>
      <c r="M345" t="s">
        <v>9548</v>
      </c>
      <c r="N345" t="s">
        <v>9441</v>
      </c>
    </row>
    <row r="346" spans="1:14" x14ac:dyDescent="0.25">
      <c r="A346" t="s">
        <v>1879</v>
      </c>
      <c r="C346" t="s">
        <v>1880</v>
      </c>
      <c r="D346" t="s">
        <v>1881</v>
      </c>
      <c r="E346" t="s">
        <v>18</v>
      </c>
      <c r="F346" t="s">
        <v>1882</v>
      </c>
      <c r="G346" t="s">
        <v>1883</v>
      </c>
      <c r="H346" t="s">
        <v>1884</v>
      </c>
      <c r="I346" t="s">
        <v>32</v>
      </c>
      <c r="J346" t="s">
        <v>1885</v>
      </c>
      <c r="K346" t="s">
        <v>1600</v>
      </c>
      <c r="L346" t="s">
        <v>34</v>
      </c>
      <c r="M346" t="s">
        <v>9438</v>
      </c>
      <c r="N346" t="s">
        <v>9439</v>
      </c>
    </row>
    <row r="347" spans="1:14" x14ac:dyDescent="0.25">
      <c r="A347" t="s">
        <v>1886</v>
      </c>
      <c r="B347" t="s">
        <v>549</v>
      </c>
      <c r="C347" t="s">
        <v>1887</v>
      </c>
      <c r="D347" t="s">
        <v>1888</v>
      </c>
      <c r="E347" t="s">
        <v>630</v>
      </c>
      <c r="F347" t="s">
        <v>1889</v>
      </c>
      <c r="G347" t="s">
        <v>1890</v>
      </c>
      <c r="H347" t="s">
        <v>1891</v>
      </c>
      <c r="I347" t="s">
        <v>32</v>
      </c>
      <c r="J347" t="s">
        <v>1878</v>
      </c>
      <c r="K347" t="s">
        <v>1600</v>
      </c>
      <c r="L347" t="s">
        <v>1892</v>
      </c>
      <c r="M347" t="s">
        <v>9438</v>
      </c>
      <c r="N347" t="s">
        <v>9439</v>
      </c>
    </row>
    <row r="348" spans="1:14" x14ac:dyDescent="0.25">
      <c r="A348" t="s">
        <v>1893</v>
      </c>
      <c r="B348" t="s">
        <v>1894</v>
      </c>
      <c r="C348" t="s">
        <v>1895</v>
      </c>
      <c r="D348" t="s">
        <v>1896</v>
      </c>
      <c r="E348" t="s">
        <v>18</v>
      </c>
      <c r="F348" t="s">
        <v>1897</v>
      </c>
      <c r="G348" t="s">
        <v>1898</v>
      </c>
      <c r="H348" t="s">
        <v>1899</v>
      </c>
      <c r="I348" t="s">
        <v>32</v>
      </c>
      <c r="J348" t="s">
        <v>1900</v>
      </c>
      <c r="K348" t="s">
        <v>1600</v>
      </c>
      <c r="L348" t="s">
        <v>1901</v>
      </c>
      <c r="M348" t="s">
        <v>9438</v>
      </c>
      <c r="N348" t="s">
        <v>9439</v>
      </c>
    </row>
    <row r="349" spans="1:14" x14ac:dyDescent="0.25">
      <c r="A349" t="s">
        <v>1886</v>
      </c>
      <c r="B349" t="s">
        <v>549</v>
      </c>
      <c r="C349" t="s">
        <v>1595</v>
      </c>
      <c r="D349" t="s">
        <v>1888</v>
      </c>
      <c r="E349" t="s">
        <v>638</v>
      </c>
      <c r="F349" t="s">
        <v>1902</v>
      </c>
      <c r="G349" t="s">
        <v>1903</v>
      </c>
      <c r="H349" t="s">
        <v>1904</v>
      </c>
      <c r="I349" t="s">
        <v>32</v>
      </c>
      <c r="J349" t="s">
        <v>1878</v>
      </c>
      <c r="K349" t="s">
        <v>1600</v>
      </c>
      <c r="L349" t="s">
        <v>1892</v>
      </c>
      <c r="M349" t="s">
        <v>9438</v>
      </c>
      <c r="N349" t="s">
        <v>9439</v>
      </c>
    </row>
    <row r="350" spans="1:14" x14ac:dyDescent="0.25">
      <c r="A350" t="s">
        <v>1905</v>
      </c>
      <c r="B350" t="s">
        <v>1906</v>
      </c>
      <c r="C350" t="s">
        <v>1907</v>
      </c>
      <c r="D350" t="s">
        <v>1908</v>
      </c>
      <c r="E350" t="s">
        <v>18</v>
      </c>
      <c r="F350" t="s">
        <v>1909</v>
      </c>
      <c r="G350" t="s">
        <v>1910</v>
      </c>
      <c r="H350" t="s">
        <v>1911</v>
      </c>
      <c r="I350" t="s">
        <v>32</v>
      </c>
      <c r="J350" t="s">
        <v>1912</v>
      </c>
      <c r="K350" t="s">
        <v>1600</v>
      </c>
      <c r="L350" t="s">
        <v>42</v>
      </c>
      <c r="M350" t="s">
        <v>9438</v>
      </c>
      <c r="N350" t="s">
        <v>9439</v>
      </c>
    </row>
    <row r="351" spans="1:14" x14ac:dyDescent="0.25">
      <c r="A351" t="s">
        <v>1913</v>
      </c>
      <c r="B351" t="s">
        <v>1914</v>
      </c>
      <c r="C351" t="s">
        <v>1915</v>
      </c>
      <c r="D351" t="s">
        <v>1916</v>
      </c>
      <c r="E351" t="s">
        <v>630</v>
      </c>
      <c r="F351" t="s">
        <v>1917</v>
      </c>
      <c r="G351" t="s">
        <v>1918</v>
      </c>
      <c r="H351" t="s">
        <v>1919</v>
      </c>
      <c r="I351" t="s">
        <v>32</v>
      </c>
      <c r="J351" t="s">
        <v>1855</v>
      </c>
      <c r="K351" t="s">
        <v>1600</v>
      </c>
      <c r="L351" t="s">
        <v>314</v>
      </c>
      <c r="M351" t="s">
        <v>9438</v>
      </c>
      <c r="N351" t="s">
        <v>9439</v>
      </c>
    </row>
    <row r="352" spans="1:14" x14ac:dyDescent="0.25">
      <c r="A352" t="s">
        <v>1920</v>
      </c>
      <c r="B352" t="s">
        <v>1921</v>
      </c>
      <c r="C352" t="s">
        <v>550</v>
      </c>
      <c r="D352" t="s">
        <v>1922</v>
      </c>
      <c r="E352" t="s">
        <v>638</v>
      </c>
      <c r="F352" t="s">
        <v>1923</v>
      </c>
      <c r="G352" t="s">
        <v>1924</v>
      </c>
      <c r="H352" t="s">
        <v>1925</v>
      </c>
      <c r="I352" t="s">
        <v>32</v>
      </c>
      <c r="J352" t="s">
        <v>1584</v>
      </c>
      <c r="K352" t="s">
        <v>556</v>
      </c>
      <c r="L352" t="s">
        <v>439</v>
      </c>
      <c r="M352" t="s">
        <v>9438</v>
      </c>
      <c r="N352" t="s">
        <v>9439</v>
      </c>
    </row>
    <row r="353" spans="1:14" x14ac:dyDescent="0.25">
      <c r="A353" t="s">
        <v>1926</v>
      </c>
      <c r="B353" t="s">
        <v>1914</v>
      </c>
      <c r="C353" t="s">
        <v>1915</v>
      </c>
      <c r="D353" t="s">
        <v>1916</v>
      </c>
      <c r="E353" t="s">
        <v>638</v>
      </c>
      <c r="F353" t="s">
        <v>1927</v>
      </c>
      <c r="G353" t="s">
        <v>1928</v>
      </c>
      <c r="H353" t="s">
        <v>1929</v>
      </c>
      <c r="I353" t="s">
        <v>32</v>
      </c>
      <c r="J353" t="s">
        <v>1855</v>
      </c>
      <c r="K353" t="s">
        <v>1600</v>
      </c>
      <c r="L353" t="s">
        <v>314</v>
      </c>
      <c r="M353" t="s">
        <v>9438</v>
      </c>
      <c r="N353" t="s">
        <v>9439</v>
      </c>
    </row>
    <row r="354" spans="1:14" x14ac:dyDescent="0.25">
      <c r="A354" t="s">
        <v>1930</v>
      </c>
      <c r="C354" t="s">
        <v>1931</v>
      </c>
      <c r="D354" t="s">
        <v>1908</v>
      </c>
      <c r="E354" t="s">
        <v>18</v>
      </c>
      <c r="F354" t="s">
        <v>1932</v>
      </c>
      <c r="G354" t="s">
        <v>1933</v>
      </c>
      <c r="H354" t="s">
        <v>1934</v>
      </c>
      <c r="I354" t="s">
        <v>32</v>
      </c>
      <c r="J354" t="s">
        <v>1093</v>
      </c>
      <c r="K354" t="s">
        <v>1600</v>
      </c>
      <c r="L354" t="s">
        <v>42</v>
      </c>
      <c r="M354" t="s">
        <v>9438</v>
      </c>
      <c r="N354" t="s">
        <v>9439</v>
      </c>
    </row>
    <row r="355" spans="1:14" x14ac:dyDescent="0.25">
      <c r="A355" t="s">
        <v>1935</v>
      </c>
      <c r="B355" t="s">
        <v>1936</v>
      </c>
      <c r="C355" t="s">
        <v>550</v>
      </c>
      <c r="D355" t="s">
        <v>1922</v>
      </c>
      <c r="E355" t="s">
        <v>630</v>
      </c>
      <c r="F355" t="s">
        <v>1937</v>
      </c>
      <c r="G355" t="s">
        <v>1938</v>
      </c>
      <c r="H355" t="s">
        <v>1939</v>
      </c>
      <c r="I355" t="s">
        <v>32</v>
      </c>
      <c r="J355" t="s">
        <v>1940</v>
      </c>
      <c r="K355" t="s">
        <v>556</v>
      </c>
      <c r="L355" t="s">
        <v>439</v>
      </c>
      <c r="M355" t="s">
        <v>9438</v>
      </c>
      <c r="N355" t="s">
        <v>9439</v>
      </c>
    </row>
    <row r="356" spans="1:14" x14ac:dyDescent="0.25">
      <c r="A356" t="s">
        <v>1941</v>
      </c>
      <c r="B356" t="s">
        <v>1942</v>
      </c>
      <c r="C356" t="s">
        <v>1943</v>
      </c>
      <c r="D356" t="s">
        <v>1944</v>
      </c>
      <c r="E356" t="s">
        <v>18</v>
      </c>
      <c r="F356" t="s">
        <v>1945</v>
      </c>
      <c r="G356" t="s">
        <v>1946</v>
      </c>
      <c r="H356" t="s">
        <v>1947</v>
      </c>
      <c r="I356" t="s">
        <v>32</v>
      </c>
      <c r="J356" t="s">
        <v>1855</v>
      </c>
      <c r="K356" t="s">
        <v>1600</v>
      </c>
      <c r="L356" t="s">
        <v>75</v>
      </c>
      <c r="M356" t="s">
        <v>9438</v>
      </c>
      <c r="N356" t="s">
        <v>9439</v>
      </c>
    </row>
    <row r="357" spans="1:14" x14ac:dyDescent="0.25">
      <c r="A357" t="s">
        <v>1926</v>
      </c>
      <c r="B357" t="s">
        <v>1914</v>
      </c>
      <c r="C357" t="s">
        <v>1915</v>
      </c>
      <c r="D357" t="s">
        <v>1916</v>
      </c>
      <c r="E357" t="s">
        <v>638</v>
      </c>
      <c r="F357" t="s">
        <v>1948</v>
      </c>
      <c r="G357" t="s">
        <v>1949</v>
      </c>
      <c r="H357" t="s">
        <v>1950</v>
      </c>
      <c r="I357" t="s">
        <v>32</v>
      </c>
      <c r="J357" t="s">
        <v>1951</v>
      </c>
      <c r="K357" t="s">
        <v>1600</v>
      </c>
      <c r="L357" t="s">
        <v>314</v>
      </c>
      <c r="M357" t="s">
        <v>9438</v>
      </c>
      <c r="N357" t="s">
        <v>9439</v>
      </c>
    </row>
    <row r="358" spans="1:14" x14ac:dyDescent="0.25">
      <c r="A358" t="s">
        <v>1886</v>
      </c>
      <c r="B358" t="s">
        <v>1952</v>
      </c>
      <c r="C358" t="s">
        <v>1595</v>
      </c>
      <c r="D358" t="s">
        <v>1513</v>
      </c>
      <c r="E358" t="s">
        <v>638</v>
      </c>
      <c r="F358" t="s">
        <v>1953</v>
      </c>
      <c r="G358" t="s">
        <v>1954</v>
      </c>
      <c r="H358" t="s">
        <v>1955</v>
      </c>
      <c r="I358" t="s">
        <v>32</v>
      </c>
      <c r="J358" t="s">
        <v>1751</v>
      </c>
      <c r="K358" t="s">
        <v>556</v>
      </c>
      <c r="L358" t="s">
        <v>75</v>
      </c>
      <c r="M358" t="s">
        <v>9438</v>
      </c>
      <c r="N358" t="s">
        <v>9439</v>
      </c>
    </row>
    <row r="359" spans="1:14" x14ac:dyDescent="0.25">
      <c r="A359" t="s">
        <v>1956</v>
      </c>
      <c r="B359" t="s">
        <v>1957</v>
      </c>
      <c r="C359" t="s">
        <v>16</v>
      </c>
      <c r="D359" t="s">
        <v>45</v>
      </c>
      <c r="E359" t="s">
        <v>18</v>
      </c>
      <c r="F359" t="s">
        <v>1958</v>
      </c>
      <c r="G359" t="s">
        <v>1959</v>
      </c>
      <c r="H359" t="s">
        <v>1960</v>
      </c>
      <c r="I359" t="s">
        <v>32</v>
      </c>
      <c r="J359" t="s">
        <v>575</v>
      </c>
      <c r="K359" t="s">
        <v>24</v>
      </c>
      <c r="L359" t="s">
        <v>50</v>
      </c>
      <c r="M359" t="s">
        <v>9549</v>
      </c>
      <c r="N359" t="s">
        <v>9441</v>
      </c>
    </row>
    <row r="360" spans="1:14" x14ac:dyDescent="0.25">
      <c r="A360" t="s">
        <v>1961</v>
      </c>
      <c r="C360" t="s">
        <v>1962</v>
      </c>
      <c r="D360" t="s">
        <v>1963</v>
      </c>
      <c r="E360" t="s">
        <v>18</v>
      </c>
      <c r="F360" t="s">
        <v>1964</v>
      </c>
      <c r="G360" t="s">
        <v>1965</v>
      </c>
      <c r="H360" t="s">
        <v>1966</v>
      </c>
      <c r="I360" t="s">
        <v>32</v>
      </c>
      <c r="J360" t="s">
        <v>1967</v>
      </c>
      <c r="K360" t="s">
        <v>556</v>
      </c>
      <c r="L360" t="s">
        <v>34</v>
      </c>
      <c r="M360" t="s">
        <v>9438</v>
      </c>
      <c r="N360" t="s">
        <v>9439</v>
      </c>
    </row>
    <row r="361" spans="1:14" x14ac:dyDescent="0.25">
      <c r="A361" t="s">
        <v>1968</v>
      </c>
      <c r="B361" t="s">
        <v>27</v>
      </c>
      <c r="C361" t="s">
        <v>550</v>
      </c>
      <c r="D361" t="s">
        <v>1969</v>
      </c>
      <c r="E361" t="s">
        <v>18</v>
      </c>
      <c r="F361" t="s">
        <v>1970</v>
      </c>
      <c r="G361" t="s">
        <v>1971</v>
      </c>
      <c r="H361" t="s">
        <v>1972</v>
      </c>
      <c r="I361" t="s">
        <v>32</v>
      </c>
      <c r="J361" t="s">
        <v>1599</v>
      </c>
      <c r="K361" t="s">
        <v>1973</v>
      </c>
      <c r="L361" t="s">
        <v>34</v>
      </c>
      <c r="M361" t="s">
        <v>9438</v>
      </c>
      <c r="N361" t="s">
        <v>9439</v>
      </c>
    </row>
    <row r="362" spans="1:14" x14ac:dyDescent="0.25">
      <c r="A362" t="s">
        <v>1974</v>
      </c>
      <c r="B362" t="s">
        <v>1975</v>
      </c>
      <c r="C362" t="s">
        <v>1880</v>
      </c>
      <c r="D362" t="s">
        <v>1976</v>
      </c>
      <c r="E362" t="s">
        <v>18</v>
      </c>
      <c r="F362" t="s">
        <v>1977</v>
      </c>
      <c r="G362" t="s">
        <v>1978</v>
      </c>
      <c r="H362" t="s">
        <v>1979</v>
      </c>
      <c r="I362" t="s">
        <v>32</v>
      </c>
      <c r="J362" t="s">
        <v>1980</v>
      </c>
      <c r="K362" t="s">
        <v>556</v>
      </c>
      <c r="L362" t="s">
        <v>1981</v>
      </c>
      <c r="M362" t="s">
        <v>9438</v>
      </c>
      <c r="N362" t="s">
        <v>9439</v>
      </c>
    </row>
    <row r="363" spans="1:14" x14ac:dyDescent="0.25">
      <c r="A363" t="s">
        <v>1982</v>
      </c>
      <c r="B363" t="s">
        <v>1983</v>
      </c>
      <c r="C363" t="s">
        <v>1943</v>
      </c>
      <c r="D363" t="s">
        <v>617</v>
      </c>
      <c r="E363" t="s">
        <v>18</v>
      </c>
      <c r="F363" t="s">
        <v>1984</v>
      </c>
      <c r="G363" t="s">
        <v>1985</v>
      </c>
      <c r="H363" t="s">
        <v>1986</v>
      </c>
      <c r="I363" t="s">
        <v>32</v>
      </c>
      <c r="J363" t="s">
        <v>1912</v>
      </c>
      <c r="K363" t="s">
        <v>1600</v>
      </c>
      <c r="L363" t="s">
        <v>1987</v>
      </c>
      <c r="M363" t="s">
        <v>9438</v>
      </c>
      <c r="N363" t="s">
        <v>9439</v>
      </c>
    </row>
    <row r="364" spans="1:14" x14ac:dyDescent="0.25">
      <c r="A364" t="s">
        <v>1988</v>
      </c>
      <c r="B364" t="s">
        <v>1989</v>
      </c>
      <c r="C364" t="s">
        <v>69</v>
      </c>
      <c r="D364" t="s">
        <v>1278</v>
      </c>
      <c r="E364" t="s">
        <v>18</v>
      </c>
      <c r="F364" t="s">
        <v>1990</v>
      </c>
      <c r="G364" t="s">
        <v>1991</v>
      </c>
      <c r="H364" t="s">
        <v>1992</v>
      </c>
      <c r="I364" t="s">
        <v>32</v>
      </c>
      <c r="J364" t="s">
        <v>1381</v>
      </c>
      <c r="K364" t="s">
        <v>24</v>
      </c>
      <c r="L364" t="s">
        <v>1993</v>
      </c>
      <c r="M364" t="s">
        <v>9550</v>
      </c>
      <c r="N364" t="s">
        <v>9441</v>
      </c>
    </row>
    <row r="365" spans="1:14" x14ac:dyDescent="0.25">
      <c r="A365" t="s">
        <v>1994</v>
      </c>
      <c r="B365" t="s">
        <v>1995</v>
      </c>
      <c r="C365" t="s">
        <v>16</v>
      </c>
      <c r="D365" t="s">
        <v>1996</v>
      </c>
      <c r="E365" t="s">
        <v>18</v>
      </c>
      <c r="F365" t="s">
        <v>1997</v>
      </c>
      <c r="G365" t="s">
        <v>1998</v>
      </c>
      <c r="H365" t="s">
        <v>1999</v>
      </c>
      <c r="I365" t="s">
        <v>32</v>
      </c>
      <c r="J365" t="s">
        <v>41</v>
      </c>
      <c r="K365" t="s">
        <v>24</v>
      </c>
      <c r="L365" t="s">
        <v>2000</v>
      </c>
      <c r="M365" t="s">
        <v>9551</v>
      </c>
      <c r="N365" t="s">
        <v>9441</v>
      </c>
    </row>
    <row r="366" spans="1:14" x14ac:dyDescent="0.25">
      <c r="A366" t="s">
        <v>1863</v>
      </c>
      <c r="B366" t="s">
        <v>1864</v>
      </c>
      <c r="C366" t="s">
        <v>1595</v>
      </c>
      <c r="D366" t="s">
        <v>1865</v>
      </c>
      <c r="E366" t="s">
        <v>638</v>
      </c>
      <c r="F366" t="s">
        <v>2001</v>
      </c>
      <c r="G366" t="s">
        <v>2002</v>
      </c>
      <c r="H366" t="s">
        <v>2003</v>
      </c>
      <c r="I366" t="s">
        <v>32</v>
      </c>
      <c r="J366" t="s">
        <v>634</v>
      </c>
      <c r="K366" t="s">
        <v>1600</v>
      </c>
      <c r="L366" t="s">
        <v>2004</v>
      </c>
      <c r="M366" t="s">
        <v>9438</v>
      </c>
      <c r="N366" t="s">
        <v>9439</v>
      </c>
    </row>
    <row r="367" spans="1:14" x14ac:dyDescent="0.25">
      <c r="A367" t="s">
        <v>1863</v>
      </c>
      <c r="B367" t="s">
        <v>1864</v>
      </c>
      <c r="C367" t="s">
        <v>1595</v>
      </c>
      <c r="D367" t="s">
        <v>1865</v>
      </c>
      <c r="E367" t="s">
        <v>638</v>
      </c>
      <c r="F367" t="s">
        <v>2005</v>
      </c>
      <c r="G367" t="s">
        <v>2006</v>
      </c>
      <c r="H367" t="s">
        <v>2007</v>
      </c>
      <c r="I367" t="s">
        <v>32</v>
      </c>
      <c r="J367" t="s">
        <v>391</v>
      </c>
      <c r="K367" t="s">
        <v>1600</v>
      </c>
      <c r="L367" t="s">
        <v>176</v>
      </c>
      <c r="M367" t="s">
        <v>9438</v>
      </c>
      <c r="N367" t="s">
        <v>9439</v>
      </c>
    </row>
    <row r="368" spans="1:14" x14ac:dyDescent="0.25">
      <c r="A368" t="s">
        <v>1863</v>
      </c>
      <c r="B368" t="s">
        <v>1864</v>
      </c>
      <c r="C368" t="s">
        <v>1880</v>
      </c>
      <c r="D368" t="s">
        <v>1865</v>
      </c>
      <c r="E368" t="s">
        <v>638</v>
      </c>
      <c r="F368" t="s">
        <v>2008</v>
      </c>
      <c r="G368" t="s">
        <v>2009</v>
      </c>
      <c r="H368" t="s">
        <v>2010</v>
      </c>
      <c r="I368" t="s">
        <v>32</v>
      </c>
      <c r="J368" t="s">
        <v>121</v>
      </c>
      <c r="K368" t="s">
        <v>556</v>
      </c>
      <c r="L368" t="s">
        <v>176</v>
      </c>
      <c r="M368" t="s">
        <v>9438</v>
      </c>
      <c r="N368" t="s">
        <v>9439</v>
      </c>
    </row>
    <row r="369" spans="1:14" x14ac:dyDescent="0.25">
      <c r="A369" t="s">
        <v>1863</v>
      </c>
      <c r="B369" t="s">
        <v>1864</v>
      </c>
      <c r="C369" t="s">
        <v>1880</v>
      </c>
      <c r="D369" t="s">
        <v>1865</v>
      </c>
      <c r="E369" t="s">
        <v>638</v>
      </c>
      <c r="F369" t="s">
        <v>2011</v>
      </c>
      <c r="G369" t="s">
        <v>2012</v>
      </c>
      <c r="H369" t="s">
        <v>2013</v>
      </c>
      <c r="I369" t="s">
        <v>32</v>
      </c>
      <c r="J369" t="s">
        <v>555</v>
      </c>
      <c r="K369" t="s">
        <v>556</v>
      </c>
      <c r="L369" t="s">
        <v>176</v>
      </c>
      <c r="M369" t="s">
        <v>9438</v>
      </c>
      <c r="N369" t="s">
        <v>9439</v>
      </c>
    </row>
    <row r="370" spans="1:14" x14ac:dyDescent="0.25">
      <c r="A370" t="s">
        <v>1863</v>
      </c>
      <c r="B370" t="s">
        <v>1864</v>
      </c>
      <c r="C370" t="s">
        <v>1595</v>
      </c>
      <c r="D370" t="s">
        <v>1865</v>
      </c>
      <c r="E370" t="s">
        <v>630</v>
      </c>
      <c r="F370" t="s">
        <v>2014</v>
      </c>
      <c r="G370" t="s">
        <v>2015</v>
      </c>
      <c r="H370" t="s">
        <v>2016</v>
      </c>
      <c r="I370" t="s">
        <v>32</v>
      </c>
      <c r="J370" t="s">
        <v>1584</v>
      </c>
      <c r="K370" t="s">
        <v>1600</v>
      </c>
      <c r="L370" t="s">
        <v>176</v>
      </c>
      <c r="M370" t="s">
        <v>9438</v>
      </c>
      <c r="N370" t="s">
        <v>9439</v>
      </c>
    </row>
    <row r="371" spans="1:14" x14ac:dyDescent="0.25">
      <c r="A371" t="s">
        <v>1863</v>
      </c>
      <c r="B371" t="s">
        <v>1864</v>
      </c>
      <c r="C371" t="s">
        <v>1595</v>
      </c>
      <c r="D371" t="s">
        <v>1865</v>
      </c>
      <c r="E371" t="s">
        <v>638</v>
      </c>
      <c r="F371" t="s">
        <v>2017</v>
      </c>
      <c r="G371" t="s">
        <v>2018</v>
      </c>
      <c r="H371" t="s">
        <v>2019</v>
      </c>
      <c r="I371" t="s">
        <v>32</v>
      </c>
      <c r="J371" t="s">
        <v>723</v>
      </c>
      <c r="K371" t="s">
        <v>1600</v>
      </c>
      <c r="L371" t="s">
        <v>176</v>
      </c>
      <c r="M371" t="s">
        <v>9438</v>
      </c>
      <c r="N371" t="s">
        <v>9439</v>
      </c>
    </row>
    <row r="372" spans="1:14" x14ac:dyDescent="0.25">
      <c r="A372" t="s">
        <v>1863</v>
      </c>
      <c r="B372" t="s">
        <v>1864</v>
      </c>
      <c r="C372" t="s">
        <v>1880</v>
      </c>
      <c r="D372" t="s">
        <v>1865</v>
      </c>
      <c r="E372" t="s">
        <v>638</v>
      </c>
      <c r="F372" t="s">
        <v>2020</v>
      </c>
      <c r="G372" t="s">
        <v>2021</v>
      </c>
      <c r="H372" t="s">
        <v>2022</v>
      </c>
      <c r="I372" t="s">
        <v>32</v>
      </c>
      <c r="J372" t="s">
        <v>1599</v>
      </c>
      <c r="K372" t="s">
        <v>556</v>
      </c>
      <c r="L372" t="s">
        <v>176</v>
      </c>
      <c r="M372" t="s">
        <v>9438</v>
      </c>
      <c r="N372" t="s">
        <v>9439</v>
      </c>
    </row>
    <row r="373" spans="1:14" x14ac:dyDescent="0.25">
      <c r="A373" t="s">
        <v>1863</v>
      </c>
      <c r="B373" t="s">
        <v>1864</v>
      </c>
      <c r="C373" t="s">
        <v>1595</v>
      </c>
      <c r="D373" t="s">
        <v>1865</v>
      </c>
      <c r="E373" t="s">
        <v>638</v>
      </c>
      <c r="F373" t="s">
        <v>2023</v>
      </c>
      <c r="G373" t="s">
        <v>2024</v>
      </c>
      <c r="H373" t="s">
        <v>2025</v>
      </c>
      <c r="I373" t="s">
        <v>32</v>
      </c>
      <c r="J373" t="s">
        <v>412</v>
      </c>
      <c r="K373" t="s">
        <v>1600</v>
      </c>
      <c r="L373" t="s">
        <v>176</v>
      </c>
      <c r="M373" t="s">
        <v>9438</v>
      </c>
      <c r="N373" t="s">
        <v>9439</v>
      </c>
    </row>
    <row r="374" spans="1:14" x14ac:dyDescent="0.25">
      <c r="A374" t="s">
        <v>1863</v>
      </c>
      <c r="B374" t="s">
        <v>1864</v>
      </c>
      <c r="C374" t="s">
        <v>1595</v>
      </c>
      <c r="D374" t="s">
        <v>1865</v>
      </c>
      <c r="E374" t="s">
        <v>638</v>
      </c>
      <c r="F374" t="s">
        <v>2026</v>
      </c>
      <c r="G374" t="s">
        <v>2027</v>
      </c>
      <c r="H374" t="s">
        <v>2028</v>
      </c>
      <c r="I374" t="s">
        <v>32</v>
      </c>
      <c r="J374" t="s">
        <v>634</v>
      </c>
      <c r="K374" t="s">
        <v>1600</v>
      </c>
      <c r="L374" t="s">
        <v>176</v>
      </c>
      <c r="M374" t="s">
        <v>9438</v>
      </c>
      <c r="N374" t="s">
        <v>9439</v>
      </c>
    </row>
    <row r="375" spans="1:14" x14ac:dyDescent="0.25">
      <c r="A375" t="s">
        <v>2029</v>
      </c>
      <c r="B375" t="s">
        <v>2030</v>
      </c>
      <c r="C375" t="s">
        <v>69</v>
      </c>
      <c r="D375" t="s">
        <v>93</v>
      </c>
      <c r="E375" t="s">
        <v>18</v>
      </c>
      <c r="F375" t="s">
        <v>2031</v>
      </c>
      <c r="G375" t="s">
        <v>2032</v>
      </c>
      <c r="H375" t="s">
        <v>2033</v>
      </c>
      <c r="I375" t="s">
        <v>32</v>
      </c>
      <c r="J375" t="s">
        <v>142</v>
      </c>
      <c r="K375" t="s">
        <v>24</v>
      </c>
      <c r="L375" t="s">
        <v>184</v>
      </c>
      <c r="M375" t="s">
        <v>9552</v>
      </c>
      <c r="N375" t="s">
        <v>9441</v>
      </c>
    </row>
    <row r="376" spans="1:14" x14ac:dyDescent="0.25">
      <c r="A376" t="s">
        <v>2034</v>
      </c>
      <c r="B376" t="s">
        <v>2035</v>
      </c>
      <c r="C376" t="s">
        <v>16</v>
      </c>
      <c r="D376" t="s">
        <v>2036</v>
      </c>
      <c r="E376" t="s">
        <v>18</v>
      </c>
      <c r="F376" t="s">
        <v>2037</v>
      </c>
      <c r="G376" t="s">
        <v>2038</v>
      </c>
      <c r="H376" t="s">
        <v>2039</v>
      </c>
      <c r="I376" t="s">
        <v>32</v>
      </c>
      <c r="J376" t="s">
        <v>493</v>
      </c>
      <c r="K376" t="s">
        <v>24</v>
      </c>
      <c r="L376" t="s">
        <v>204</v>
      </c>
      <c r="M376" t="s">
        <v>9553</v>
      </c>
      <c r="N376" t="s">
        <v>9441</v>
      </c>
    </row>
    <row r="377" spans="1:14" x14ac:dyDescent="0.25">
      <c r="A377" t="s">
        <v>2040</v>
      </c>
      <c r="C377" t="s">
        <v>16</v>
      </c>
      <c r="D377" t="s">
        <v>2041</v>
      </c>
      <c r="E377" t="s">
        <v>18</v>
      </c>
      <c r="F377" t="s">
        <v>2042</v>
      </c>
      <c r="G377" t="s">
        <v>2043</v>
      </c>
      <c r="H377" t="s">
        <v>2044</v>
      </c>
      <c r="I377" t="s">
        <v>32</v>
      </c>
      <c r="J377" t="s">
        <v>282</v>
      </c>
      <c r="K377" t="s">
        <v>24</v>
      </c>
      <c r="L377" t="s">
        <v>176</v>
      </c>
      <c r="M377" t="s">
        <v>9438</v>
      </c>
      <c r="N377" t="s">
        <v>9439</v>
      </c>
    </row>
    <row r="378" spans="1:14" x14ac:dyDescent="0.25">
      <c r="A378" t="s">
        <v>2045</v>
      </c>
      <c r="B378" t="s">
        <v>549</v>
      </c>
      <c r="C378" t="s">
        <v>1887</v>
      </c>
      <c r="D378" t="s">
        <v>1513</v>
      </c>
      <c r="E378" t="s">
        <v>630</v>
      </c>
      <c r="F378" t="s">
        <v>2046</v>
      </c>
      <c r="G378" t="s">
        <v>2047</v>
      </c>
      <c r="H378" t="s">
        <v>2048</v>
      </c>
      <c r="I378" t="s">
        <v>32</v>
      </c>
      <c r="J378" t="s">
        <v>246</v>
      </c>
      <c r="K378" t="s">
        <v>24</v>
      </c>
      <c r="L378" t="s">
        <v>75</v>
      </c>
      <c r="M378" t="s">
        <v>9438</v>
      </c>
      <c r="N378" t="s">
        <v>9439</v>
      </c>
    </row>
    <row r="379" spans="1:14" x14ac:dyDescent="0.25">
      <c r="A379" t="s">
        <v>1863</v>
      </c>
      <c r="B379" t="s">
        <v>1864</v>
      </c>
      <c r="C379" t="s">
        <v>1880</v>
      </c>
      <c r="D379" t="s">
        <v>1865</v>
      </c>
      <c r="E379" t="s">
        <v>638</v>
      </c>
      <c r="F379" t="s">
        <v>2049</v>
      </c>
      <c r="G379" t="s">
        <v>2050</v>
      </c>
      <c r="H379" t="s">
        <v>2051</v>
      </c>
      <c r="I379" t="s">
        <v>32</v>
      </c>
      <c r="J379" t="s">
        <v>1967</v>
      </c>
      <c r="K379" t="s">
        <v>556</v>
      </c>
      <c r="L379" t="s">
        <v>176</v>
      </c>
      <c r="M379" t="s">
        <v>9438</v>
      </c>
      <c r="N379" t="s">
        <v>9439</v>
      </c>
    </row>
    <row r="380" spans="1:14" x14ac:dyDescent="0.25">
      <c r="A380" t="s">
        <v>1863</v>
      </c>
      <c r="B380" t="s">
        <v>1864</v>
      </c>
      <c r="C380" t="s">
        <v>1880</v>
      </c>
      <c r="D380" t="s">
        <v>1865</v>
      </c>
      <c r="E380" t="s">
        <v>638</v>
      </c>
      <c r="F380" t="s">
        <v>2052</v>
      </c>
      <c r="G380" t="s">
        <v>2053</v>
      </c>
      <c r="H380" t="s">
        <v>2054</v>
      </c>
      <c r="I380" t="s">
        <v>32</v>
      </c>
      <c r="J380" t="s">
        <v>1967</v>
      </c>
      <c r="K380" t="s">
        <v>556</v>
      </c>
      <c r="L380" t="s">
        <v>176</v>
      </c>
      <c r="M380" t="s">
        <v>9438</v>
      </c>
      <c r="N380" t="s">
        <v>9439</v>
      </c>
    </row>
    <row r="381" spans="1:14" x14ac:dyDescent="0.25">
      <c r="A381" t="s">
        <v>1863</v>
      </c>
      <c r="B381" t="s">
        <v>1864</v>
      </c>
      <c r="C381" t="s">
        <v>1595</v>
      </c>
      <c r="D381" t="s">
        <v>1865</v>
      </c>
      <c r="E381" t="s">
        <v>638</v>
      </c>
      <c r="F381" t="s">
        <v>2055</v>
      </c>
      <c r="G381" t="s">
        <v>2056</v>
      </c>
      <c r="H381" t="s">
        <v>2057</v>
      </c>
      <c r="I381" t="s">
        <v>32</v>
      </c>
      <c r="J381" t="s">
        <v>129</v>
      </c>
      <c r="K381" t="s">
        <v>1600</v>
      </c>
      <c r="L381" t="s">
        <v>176</v>
      </c>
      <c r="M381" t="s">
        <v>9438</v>
      </c>
      <c r="N381" t="s">
        <v>9439</v>
      </c>
    </row>
    <row r="382" spans="1:14" x14ac:dyDescent="0.25">
      <c r="A382" t="s">
        <v>1863</v>
      </c>
      <c r="B382" t="s">
        <v>1864</v>
      </c>
      <c r="C382" t="s">
        <v>1880</v>
      </c>
      <c r="D382" t="s">
        <v>1865</v>
      </c>
      <c r="E382" t="s">
        <v>638</v>
      </c>
      <c r="F382" t="s">
        <v>2058</v>
      </c>
      <c r="G382" t="s">
        <v>2059</v>
      </c>
      <c r="H382" t="s">
        <v>2060</v>
      </c>
      <c r="I382" t="s">
        <v>32</v>
      </c>
      <c r="J382" t="s">
        <v>1855</v>
      </c>
      <c r="K382" t="s">
        <v>556</v>
      </c>
      <c r="L382" t="s">
        <v>176</v>
      </c>
      <c r="M382" t="s">
        <v>9438</v>
      </c>
      <c r="N382" t="s">
        <v>9439</v>
      </c>
    </row>
    <row r="383" spans="1:14" x14ac:dyDescent="0.25">
      <c r="A383" t="s">
        <v>1863</v>
      </c>
      <c r="B383" t="s">
        <v>1864</v>
      </c>
      <c r="C383" t="s">
        <v>1880</v>
      </c>
      <c r="D383" t="s">
        <v>1865</v>
      </c>
      <c r="E383" t="s">
        <v>638</v>
      </c>
      <c r="F383" t="s">
        <v>2061</v>
      </c>
      <c r="G383" t="s">
        <v>2062</v>
      </c>
      <c r="H383" t="s">
        <v>2063</v>
      </c>
      <c r="I383" t="s">
        <v>32</v>
      </c>
      <c r="J383" t="s">
        <v>809</v>
      </c>
      <c r="K383" t="s">
        <v>556</v>
      </c>
      <c r="L383" t="s">
        <v>176</v>
      </c>
      <c r="M383" t="s">
        <v>9438</v>
      </c>
      <c r="N383" t="s">
        <v>9439</v>
      </c>
    </row>
    <row r="384" spans="1:14" x14ac:dyDescent="0.25">
      <c r="A384" t="s">
        <v>1863</v>
      </c>
      <c r="B384" t="s">
        <v>1864</v>
      </c>
      <c r="C384" t="s">
        <v>1595</v>
      </c>
      <c r="D384" t="s">
        <v>1865</v>
      </c>
      <c r="E384" t="s">
        <v>638</v>
      </c>
      <c r="F384" t="s">
        <v>2064</v>
      </c>
      <c r="G384" t="s">
        <v>2065</v>
      </c>
      <c r="H384" t="s">
        <v>2066</v>
      </c>
      <c r="I384" t="s">
        <v>32</v>
      </c>
      <c r="J384" t="s">
        <v>246</v>
      </c>
      <c r="K384" t="s">
        <v>1600</v>
      </c>
      <c r="L384" t="s">
        <v>176</v>
      </c>
      <c r="M384" t="s">
        <v>9438</v>
      </c>
      <c r="N384" t="s">
        <v>9439</v>
      </c>
    </row>
    <row r="385" spans="1:14" x14ac:dyDescent="0.25">
      <c r="A385" t="s">
        <v>1863</v>
      </c>
      <c r="B385" t="s">
        <v>1864</v>
      </c>
      <c r="C385" t="s">
        <v>1595</v>
      </c>
      <c r="D385" t="s">
        <v>2041</v>
      </c>
      <c r="E385" t="s">
        <v>638</v>
      </c>
      <c r="F385" t="s">
        <v>2067</v>
      </c>
      <c r="G385" t="s">
        <v>2068</v>
      </c>
      <c r="H385" t="s">
        <v>2069</v>
      </c>
      <c r="I385" t="s">
        <v>32</v>
      </c>
      <c r="J385" t="s">
        <v>1751</v>
      </c>
      <c r="K385" t="s">
        <v>1600</v>
      </c>
      <c r="L385" t="s">
        <v>176</v>
      </c>
      <c r="M385" t="s">
        <v>9438</v>
      </c>
      <c r="N385" t="s">
        <v>9439</v>
      </c>
    </row>
    <row r="386" spans="1:14" x14ac:dyDescent="0.25">
      <c r="A386" t="s">
        <v>1863</v>
      </c>
      <c r="B386" t="s">
        <v>1864</v>
      </c>
      <c r="C386" t="s">
        <v>1880</v>
      </c>
      <c r="D386" t="s">
        <v>1865</v>
      </c>
      <c r="E386" t="s">
        <v>638</v>
      </c>
      <c r="F386" t="s">
        <v>2070</v>
      </c>
      <c r="G386" t="s">
        <v>2071</v>
      </c>
      <c r="H386" t="s">
        <v>2072</v>
      </c>
      <c r="I386" t="s">
        <v>32</v>
      </c>
      <c r="J386" t="s">
        <v>1878</v>
      </c>
      <c r="K386" t="s">
        <v>556</v>
      </c>
      <c r="L386" t="s">
        <v>176</v>
      </c>
      <c r="M386" t="s">
        <v>9438</v>
      </c>
      <c r="N386" t="s">
        <v>9439</v>
      </c>
    </row>
    <row r="387" spans="1:14" x14ac:dyDescent="0.25">
      <c r="A387" t="s">
        <v>1863</v>
      </c>
      <c r="B387" t="s">
        <v>1864</v>
      </c>
      <c r="C387" t="s">
        <v>1595</v>
      </c>
      <c r="D387" t="s">
        <v>2041</v>
      </c>
      <c r="E387" t="s">
        <v>638</v>
      </c>
      <c r="F387" t="s">
        <v>2073</v>
      </c>
      <c r="G387" t="s">
        <v>2074</v>
      </c>
      <c r="H387" t="s">
        <v>2075</v>
      </c>
      <c r="I387" t="s">
        <v>32</v>
      </c>
      <c r="J387" t="s">
        <v>1545</v>
      </c>
      <c r="K387" t="s">
        <v>1600</v>
      </c>
      <c r="L387" t="s">
        <v>176</v>
      </c>
      <c r="M387" t="s">
        <v>9438</v>
      </c>
      <c r="N387" t="s">
        <v>9439</v>
      </c>
    </row>
    <row r="388" spans="1:14" x14ac:dyDescent="0.25">
      <c r="A388" t="s">
        <v>1863</v>
      </c>
      <c r="B388" t="s">
        <v>1864</v>
      </c>
      <c r="C388" t="s">
        <v>1595</v>
      </c>
      <c r="D388" t="s">
        <v>1865</v>
      </c>
      <c r="E388" t="s">
        <v>638</v>
      </c>
      <c r="F388" t="s">
        <v>2076</v>
      </c>
      <c r="G388" t="s">
        <v>2077</v>
      </c>
      <c r="H388" t="s">
        <v>2078</v>
      </c>
      <c r="I388" t="s">
        <v>32</v>
      </c>
      <c r="J388" t="s">
        <v>1093</v>
      </c>
      <c r="K388" t="s">
        <v>1600</v>
      </c>
      <c r="L388" t="s">
        <v>176</v>
      </c>
      <c r="M388" t="s">
        <v>9438</v>
      </c>
      <c r="N388" t="s">
        <v>9439</v>
      </c>
    </row>
    <row r="389" spans="1:14" x14ac:dyDescent="0.25">
      <c r="A389" t="s">
        <v>1863</v>
      </c>
      <c r="B389" t="s">
        <v>1864</v>
      </c>
      <c r="C389" t="s">
        <v>1880</v>
      </c>
      <c r="D389" t="s">
        <v>1865</v>
      </c>
      <c r="E389" t="s">
        <v>638</v>
      </c>
      <c r="F389" t="s">
        <v>2079</v>
      </c>
      <c r="G389" t="s">
        <v>2080</v>
      </c>
      <c r="H389" t="s">
        <v>2081</v>
      </c>
      <c r="I389" t="s">
        <v>32</v>
      </c>
      <c r="J389" t="s">
        <v>1878</v>
      </c>
      <c r="K389" t="s">
        <v>556</v>
      </c>
      <c r="L389" t="s">
        <v>176</v>
      </c>
      <c r="M389" t="s">
        <v>9438</v>
      </c>
      <c r="N389" t="s">
        <v>9439</v>
      </c>
    </row>
    <row r="390" spans="1:14" x14ac:dyDescent="0.25">
      <c r="A390" t="s">
        <v>1863</v>
      </c>
      <c r="B390" t="s">
        <v>1864</v>
      </c>
      <c r="C390" t="s">
        <v>1595</v>
      </c>
      <c r="D390" t="s">
        <v>1865</v>
      </c>
      <c r="E390" t="s">
        <v>638</v>
      </c>
      <c r="F390" t="s">
        <v>2082</v>
      </c>
      <c r="G390" t="s">
        <v>2083</v>
      </c>
      <c r="H390" t="s">
        <v>2084</v>
      </c>
      <c r="I390" t="s">
        <v>32</v>
      </c>
      <c r="J390" t="s">
        <v>129</v>
      </c>
      <c r="K390" t="s">
        <v>1600</v>
      </c>
      <c r="L390" t="s">
        <v>176</v>
      </c>
      <c r="M390" t="s">
        <v>9438</v>
      </c>
      <c r="N390" t="s">
        <v>9439</v>
      </c>
    </row>
    <row r="391" spans="1:14" x14ac:dyDescent="0.25">
      <c r="A391" t="s">
        <v>1863</v>
      </c>
      <c r="B391" t="s">
        <v>1864</v>
      </c>
      <c r="C391" t="s">
        <v>1880</v>
      </c>
      <c r="D391" t="s">
        <v>1865</v>
      </c>
      <c r="E391" t="s">
        <v>638</v>
      </c>
      <c r="F391" t="s">
        <v>2085</v>
      </c>
      <c r="G391" t="s">
        <v>2086</v>
      </c>
      <c r="H391" t="s">
        <v>2087</v>
      </c>
      <c r="I391" t="s">
        <v>32</v>
      </c>
      <c r="J391" t="s">
        <v>1912</v>
      </c>
      <c r="K391" t="s">
        <v>556</v>
      </c>
      <c r="L391" t="s">
        <v>176</v>
      </c>
      <c r="M391" t="s">
        <v>9438</v>
      </c>
      <c r="N391" t="s">
        <v>9439</v>
      </c>
    </row>
    <row r="392" spans="1:14" x14ac:dyDescent="0.25">
      <c r="A392" t="s">
        <v>2088</v>
      </c>
      <c r="B392" t="s">
        <v>549</v>
      </c>
      <c r="C392" t="s">
        <v>1887</v>
      </c>
      <c r="D392" t="s">
        <v>1513</v>
      </c>
      <c r="E392" t="s">
        <v>638</v>
      </c>
      <c r="F392" t="s">
        <v>2089</v>
      </c>
      <c r="G392" t="s">
        <v>2090</v>
      </c>
      <c r="H392" t="s">
        <v>2091</v>
      </c>
      <c r="I392" t="s">
        <v>32</v>
      </c>
      <c r="J392" t="s">
        <v>866</v>
      </c>
      <c r="K392" t="s">
        <v>24</v>
      </c>
      <c r="L392" t="s">
        <v>75</v>
      </c>
      <c r="M392" t="s">
        <v>9438</v>
      </c>
      <c r="N392" t="s">
        <v>9439</v>
      </c>
    </row>
    <row r="393" spans="1:14" x14ac:dyDescent="0.25">
      <c r="A393" t="s">
        <v>2092</v>
      </c>
      <c r="B393" t="s">
        <v>549</v>
      </c>
      <c r="C393" t="s">
        <v>1887</v>
      </c>
      <c r="D393" t="s">
        <v>1513</v>
      </c>
      <c r="E393" t="s">
        <v>630</v>
      </c>
      <c r="F393" t="s">
        <v>2093</v>
      </c>
      <c r="G393" t="s">
        <v>2094</v>
      </c>
      <c r="H393" t="s">
        <v>2095</v>
      </c>
      <c r="I393" t="s">
        <v>32</v>
      </c>
      <c r="J393" t="s">
        <v>391</v>
      </c>
      <c r="K393" t="s">
        <v>24</v>
      </c>
      <c r="L393" t="s">
        <v>75</v>
      </c>
      <c r="M393" t="s">
        <v>9438</v>
      </c>
      <c r="N393" t="s">
        <v>9439</v>
      </c>
    </row>
    <row r="394" spans="1:14" x14ac:dyDescent="0.25">
      <c r="A394" t="s">
        <v>2045</v>
      </c>
      <c r="B394" t="s">
        <v>549</v>
      </c>
      <c r="C394" t="s">
        <v>1887</v>
      </c>
      <c r="D394" t="s">
        <v>1513</v>
      </c>
      <c r="E394" t="s">
        <v>638</v>
      </c>
      <c r="F394" t="s">
        <v>2096</v>
      </c>
      <c r="G394" t="s">
        <v>2097</v>
      </c>
      <c r="H394" t="s">
        <v>2098</v>
      </c>
      <c r="I394" t="s">
        <v>32</v>
      </c>
      <c r="J394" t="s">
        <v>246</v>
      </c>
      <c r="K394" t="s">
        <v>24</v>
      </c>
      <c r="L394" t="s">
        <v>75</v>
      </c>
      <c r="M394" t="s">
        <v>9438</v>
      </c>
      <c r="N394" t="s">
        <v>9439</v>
      </c>
    </row>
    <row r="395" spans="1:14" x14ac:dyDescent="0.25">
      <c r="A395" t="s">
        <v>2092</v>
      </c>
      <c r="B395" t="s">
        <v>549</v>
      </c>
      <c r="C395" t="s">
        <v>1887</v>
      </c>
      <c r="D395" t="s">
        <v>1513</v>
      </c>
      <c r="E395" t="s">
        <v>638</v>
      </c>
      <c r="F395" t="s">
        <v>2099</v>
      </c>
      <c r="G395" t="s">
        <v>2100</v>
      </c>
      <c r="H395" t="s">
        <v>2101</v>
      </c>
      <c r="I395" t="s">
        <v>32</v>
      </c>
      <c r="J395" t="s">
        <v>391</v>
      </c>
      <c r="K395" t="s">
        <v>24</v>
      </c>
      <c r="L395" t="s">
        <v>75</v>
      </c>
      <c r="M395" t="s">
        <v>9438</v>
      </c>
      <c r="N395" t="s">
        <v>9439</v>
      </c>
    </row>
    <row r="396" spans="1:14" x14ac:dyDescent="0.25">
      <c r="A396" t="s">
        <v>2102</v>
      </c>
      <c r="B396" t="s">
        <v>957</v>
      </c>
      <c r="C396" t="s">
        <v>16</v>
      </c>
      <c r="D396" t="s">
        <v>2103</v>
      </c>
      <c r="E396" t="s">
        <v>18</v>
      </c>
      <c r="F396" t="s">
        <v>2104</v>
      </c>
      <c r="G396" t="s">
        <v>2105</v>
      </c>
      <c r="H396" t="s">
        <v>2106</v>
      </c>
      <c r="I396" t="s">
        <v>32</v>
      </c>
      <c r="J396" t="s">
        <v>2107</v>
      </c>
      <c r="K396" t="s">
        <v>24</v>
      </c>
      <c r="L396" t="s">
        <v>75</v>
      </c>
      <c r="M396" t="s">
        <v>9438</v>
      </c>
      <c r="N396" t="s">
        <v>9439</v>
      </c>
    </row>
    <row r="397" spans="1:14" x14ac:dyDescent="0.25">
      <c r="A397" t="s">
        <v>2108</v>
      </c>
      <c r="B397" t="s">
        <v>393</v>
      </c>
      <c r="C397" t="s">
        <v>16</v>
      </c>
      <c r="D397" t="s">
        <v>2109</v>
      </c>
      <c r="E397" t="s">
        <v>18</v>
      </c>
      <c r="F397" t="s">
        <v>2110</v>
      </c>
      <c r="G397" t="s">
        <v>2111</v>
      </c>
      <c r="H397" t="s">
        <v>2112</v>
      </c>
      <c r="I397" t="s">
        <v>32</v>
      </c>
      <c r="J397" t="s">
        <v>162</v>
      </c>
      <c r="K397" t="s">
        <v>24</v>
      </c>
      <c r="L397" t="s">
        <v>780</v>
      </c>
      <c r="M397" t="s">
        <v>9438</v>
      </c>
      <c r="N397" t="s">
        <v>9439</v>
      </c>
    </row>
    <row r="398" spans="1:14" x14ac:dyDescent="0.25">
      <c r="A398" t="s">
        <v>2113</v>
      </c>
      <c r="B398" t="s">
        <v>2114</v>
      </c>
      <c r="C398" t="s">
        <v>69</v>
      </c>
      <c r="D398" t="s">
        <v>2115</v>
      </c>
      <c r="E398" t="s">
        <v>18</v>
      </c>
      <c r="F398" t="s">
        <v>2116</v>
      </c>
      <c r="G398" t="s">
        <v>2117</v>
      </c>
      <c r="H398" t="s">
        <v>2118</v>
      </c>
      <c r="I398" t="s">
        <v>32</v>
      </c>
      <c r="J398" t="s">
        <v>2119</v>
      </c>
      <c r="K398" t="s">
        <v>24</v>
      </c>
      <c r="L398" t="s">
        <v>2120</v>
      </c>
      <c r="M398" t="s">
        <v>9554</v>
      </c>
      <c r="N398" t="s">
        <v>9441</v>
      </c>
    </row>
    <row r="399" spans="1:14" x14ac:dyDescent="0.25">
      <c r="A399" t="s">
        <v>2121</v>
      </c>
      <c r="B399" t="s">
        <v>2122</v>
      </c>
      <c r="C399" t="s">
        <v>16</v>
      </c>
      <c r="D399" t="s">
        <v>2123</v>
      </c>
      <c r="E399" t="s">
        <v>18</v>
      </c>
      <c r="F399" t="s">
        <v>2124</v>
      </c>
      <c r="G399" t="s">
        <v>2125</v>
      </c>
      <c r="H399" t="s">
        <v>2126</v>
      </c>
      <c r="I399" t="s">
        <v>32</v>
      </c>
      <c r="J399" t="s">
        <v>2127</v>
      </c>
      <c r="K399" t="s">
        <v>24</v>
      </c>
      <c r="L399" t="s">
        <v>786</v>
      </c>
      <c r="M399" t="s">
        <v>9555</v>
      </c>
      <c r="N399" t="s">
        <v>9441</v>
      </c>
    </row>
    <row r="400" spans="1:14" x14ac:dyDescent="0.25">
      <c r="A400" t="s">
        <v>2128</v>
      </c>
      <c r="B400" t="s">
        <v>2129</v>
      </c>
      <c r="C400" t="s">
        <v>69</v>
      </c>
      <c r="D400" t="s">
        <v>565</v>
      </c>
      <c r="E400" t="s">
        <v>18</v>
      </c>
      <c r="F400" t="s">
        <v>2130</v>
      </c>
      <c r="G400" t="s">
        <v>2131</v>
      </c>
      <c r="H400" t="s">
        <v>2132</v>
      </c>
      <c r="I400" t="s">
        <v>32</v>
      </c>
      <c r="J400" t="s">
        <v>1000</v>
      </c>
      <c r="K400" t="s">
        <v>24</v>
      </c>
      <c r="L400" t="s">
        <v>2133</v>
      </c>
      <c r="M400" t="s">
        <v>9438</v>
      </c>
      <c r="N400" t="s">
        <v>9439</v>
      </c>
    </row>
    <row r="401" spans="1:14" x14ac:dyDescent="0.25">
      <c r="A401" t="s">
        <v>2134</v>
      </c>
      <c r="B401" t="s">
        <v>2135</v>
      </c>
      <c r="C401" t="s">
        <v>69</v>
      </c>
      <c r="D401" t="s">
        <v>434</v>
      </c>
      <c r="E401" t="s">
        <v>18</v>
      </c>
      <c r="F401" t="s">
        <v>2136</v>
      </c>
      <c r="G401" t="s">
        <v>2137</v>
      </c>
      <c r="H401" t="s">
        <v>2138</v>
      </c>
      <c r="I401" t="s">
        <v>32</v>
      </c>
      <c r="J401" t="s">
        <v>756</v>
      </c>
      <c r="K401" t="s">
        <v>24</v>
      </c>
      <c r="L401" t="s">
        <v>439</v>
      </c>
      <c r="M401" t="s">
        <v>9438</v>
      </c>
      <c r="N401" t="s">
        <v>9439</v>
      </c>
    </row>
    <row r="402" spans="1:14" x14ac:dyDescent="0.25">
      <c r="A402" t="s">
        <v>2139</v>
      </c>
      <c r="B402" t="s">
        <v>2140</v>
      </c>
      <c r="C402" t="s">
        <v>69</v>
      </c>
      <c r="D402" t="s">
        <v>565</v>
      </c>
      <c r="E402" t="s">
        <v>18</v>
      </c>
      <c r="F402" t="s">
        <v>2141</v>
      </c>
      <c r="G402" t="s">
        <v>2142</v>
      </c>
      <c r="H402" t="s">
        <v>2143</v>
      </c>
      <c r="I402" t="s">
        <v>32</v>
      </c>
      <c r="J402" t="s">
        <v>89</v>
      </c>
      <c r="K402" t="s">
        <v>24</v>
      </c>
      <c r="L402" t="s">
        <v>2133</v>
      </c>
      <c r="M402" t="s">
        <v>9438</v>
      </c>
      <c r="N402" t="s">
        <v>9439</v>
      </c>
    </row>
    <row r="403" spans="1:14" x14ac:dyDescent="0.25">
      <c r="A403" t="s">
        <v>2144</v>
      </c>
      <c r="B403" t="s">
        <v>2145</v>
      </c>
      <c r="C403" t="s">
        <v>69</v>
      </c>
      <c r="D403" t="s">
        <v>2146</v>
      </c>
      <c r="E403" t="s">
        <v>18</v>
      </c>
      <c r="F403" t="s">
        <v>2147</v>
      </c>
      <c r="G403" t="s">
        <v>2148</v>
      </c>
      <c r="H403" t="s">
        <v>2149</v>
      </c>
      <c r="I403" t="s">
        <v>32</v>
      </c>
      <c r="J403" t="s">
        <v>991</v>
      </c>
      <c r="K403" t="s">
        <v>24</v>
      </c>
      <c r="L403" t="s">
        <v>204</v>
      </c>
      <c r="M403" t="s">
        <v>9556</v>
      </c>
      <c r="N403" t="s">
        <v>9441</v>
      </c>
    </row>
    <row r="404" spans="1:14" x14ac:dyDescent="0.25">
      <c r="A404" t="s">
        <v>2150</v>
      </c>
      <c r="C404" t="s">
        <v>16</v>
      </c>
      <c r="E404" t="s">
        <v>18</v>
      </c>
      <c r="F404" t="s">
        <v>2151</v>
      </c>
      <c r="G404" t="s">
        <v>2152</v>
      </c>
      <c r="H404" t="s">
        <v>2153</v>
      </c>
      <c r="I404" t="s">
        <v>1565</v>
      </c>
      <c r="J404" t="s">
        <v>253</v>
      </c>
      <c r="K404" t="s">
        <v>24</v>
      </c>
      <c r="L404" t="s">
        <v>168</v>
      </c>
      <c r="M404" t="s">
        <v>9438</v>
      </c>
      <c r="N404" t="s">
        <v>9439</v>
      </c>
    </row>
    <row r="405" spans="1:14" x14ac:dyDescent="0.25">
      <c r="A405" t="s">
        <v>2154</v>
      </c>
      <c r="B405" t="s">
        <v>370</v>
      </c>
      <c r="C405" t="s">
        <v>16</v>
      </c>
      <c r="D405" t="s">
        <v>364</v>
      </c>
      <c r="E405" t="s">
        <v>18</v>
      </c>
      <c r="F405" t="s">
        <v>2155</v>
      </c>
      <c r="G405" t="s">
        <v>2156</v>
      </c>
      <c r="H405" t="s">
        <v>2157</v>
      </c>
      <c r="I405" t="s">
        <v>32</v>
      </c>
      <c r="J405" t="s">
        <v>1751</v>
      </c>
      <c r="K405" t="s">
        <v>24</v>
      </c>
      <c r="L405" t="s">
        <v>368</v>
      </c>
      <c r="M405" t="s">
        <v>9438</v>
      </c>
      <c r="N405" t="s">
        <v>9439</v>
      </c>
    </row>
    <row r="406" spans="1:14" x14ac:dyDescent="0.25">
      <c r="A406" t="s">
        <v>2158</v>
      </c>
      <c r="B406" t="s">
        <v>2159</v>
      </c>
      <c r="C406" t="s">
        <v>16</v>
      </c>
      <c r="D406" t="s">
        <v>2160</v>
      </c>
      <c r="E406" t="s">
        <v>18</v>
      </c>
      <c r="F406" t="s">
        <v>2161</v>
      </c>
      <c r="G406" t="s">
        <v>2162</v>
      </c>
      <c r="H406" t="s">
        <v>2163</v>
      </c>
      <c r="I406" t="s">
        <v>32</v>
      </c>
      <c r="J406" t="s">
        <v>2164</v>
      </c>
      <c r="K406" t="s">
        <v>24</v>
      </c>
      <c r="L406" t="s">
        <v>837</v>
      </c>
      <c r="M406" t="s">
        <v>9557</v>
      </c>
      <c r="N406" t="s">
        <v>9441</v>
      </c>
    </row>
    <row r="407" spans="1:14" x14ac:dyDescent="0.25">
      <c r="A407" t="s">
        <v>2165</v>
      </c>
      <c r="C407" t="s">
        <v>16</v>
      </c>
      <c r="D407" t="s">
        <v>2166</v>
      </c>
      <c r="E407" t="s">
        <v>18</v>
      </c>
      <c r="F407" t="s">
        <v>2167</v>
      </c>
      <c r="G407" t="s">
        <v>2168</v>
      </c>
      <c r="H407" t="s">
        <v>2169</v>
      </c>
      <c r="I407" t="s">
        <v>32</v>
      </c>
      <c r="J407" t="s">
        <v>1461</v>
      </c>
      <c r="K407" t="s">
        <v>24</v>
      </c>
      <c r="L407" t="s">
        <v>58</v>
      </c>
      <c r="M407" t="s">
        <v>9558</v>
      </c>
      <c r="N407" t="s">
        <v>9441</v>
      </c>
    </row>
    <row r="408" spans="1:14" x14ac:dyDescent="0.25">
      <c r="A408" t="s">
        <v>2170</v>
      </c>
      <c r="C408" t="s">
        <v>16</v>
      </c>
      <c r="D408" t="s">
        <v>987</v>
      </c>
      <c r="E408" t="s">
        <v>18</v>
      </c>
      <c r="F408" t="s">
        <v>2171</v>
      </c>
      <c r="G408" t="s">
        <v>2172</v>
      </c>
      <c r="H408" t="s">
        <v>2173</v>
      </c>
      <c r="I408" t="s">
        <v>32</v>
      </c>
      <c r="J408" t="s">
        <v>688</v>
      </c>
      <c r="K408" t="s">
        <v>24</v>
      </c>
      <c r="L408" t="s">
        <v>204</v>
      </c>
      <c r="M408" t="s">
        <v>9438</v>
      </c>
      <c r="N408" t="s">
        <v>9439</v>
      </c>
    </row>
    <row r="409" spans="1:14" x14ac:dyDescent="0.25">
      <c r="A409" t="s">
        <v>2174</v>
      </c>
      <c r="B409" t="s">
        <v>192</v>
      </c>
      <c r="C409" t="s">
        <v>16</v>
      </c>
      <c r="D409" t="s">
        <v>502</v>
      </c>
      <c r="E409" t="s">
        <v>18</v>
      </c>
      <c r="F409" t="s">
        <v>2175</v>
      </c>
      <c r="G409" t="s">
        <v>2176</v>
      </c>
      <c r="H409" t="s">
        <v>2177</v>
      </c>
      <c r="I409" t="s">
        <v>32</v>
      </c>
      <c r="J409" t="s">
        <v>606</v>
      </c>
      <c r="K409" t="s">
        <v>24</v>
      </c>
      <c r="L409" t="s">
        <v>507</v>
      </c>
      <c r="M409" t="s">
        <v>9438</v>
      </c>
      <c r="N409" t="s">
        <v>9439</v>
      </c>
    </row>
    <row r="410" spans="1:14" x14ac:dyDescent="0.25">
      <c r="A410" t="s">
        <v>2178</v>
      </c>
      <c r="B410" t="s">
        <v>2179</v>
      </c>
      <c r="C410" t="s">
        <v>69</v>
      </c>
      <c r="D410" t="s">
        <v>2180</v>
      </c>
      <c r="E410" t="s">
        <v>18</v>
      </c>
      <c r="F410" t="s">
        <v>2181</v>
      </c>
      <c r="G410" t="s">
        <v>2182</v>
      </c>
      <c r="H410" t="s">
        <v>2183</v>
      </c>
      <c r="I410" t="s">
        <v>32</v>
      </c>
      <c r="J410" t="s">
        <v>1305</v>
      </c>
      <c r="K410" t="s">
        <v>24</v>
      </c>
      <c r="L410" t="s">
        <v>204</v>
      </c>
      <c r="M410" t="s">
        <v>9559</v>
      </c>
      <c r="N410" t="s">
        <v>9441</v>
      </c>
    </row>
    <row r="411" spans="1:14" x14ac:dyDescent="0.25">
      <c r="A411" t="s">
        <v>2184</v>
      </c>
      <c r="B411" t="s">
        <v>2185</v>
      </c>
      <c r="C411" t="s">
        <v>16</v>
      </c>
      <c r="D411" t="s">
        <v>502</v>
      </c>
      <c r="E411" t="s">
        <v>18</v>
      </c>
      <c r="F411" t="s">
        <v>2186</v>
      </c>
      <c r="G411" t="s">
        <v>2187</v>
      </c>
      <c r="H411" t="s">
        <v>2188</v>
      </c>
      <c r="I411" t="s">
        <v>32</v>
      </c>
      <c r="J411" t="s">
        <v>506</v>
      </c>
      <c r="K411" t="s">
        <v>24</v>
      </c>
      <c r="L411" t="s">
        <v>507</v>
      </c>
      <c r="M411" t="s">
        <v>9560</v>
      </c>
      <c r="N411" t="s">
        <v>9441</v>
      </c>
    </row>
    <row r="412" spans="1:14" x14ac:dyDescent="0.25">
      <c r="A412" t="s">
        <v>2189</v>
      </c>
      <c r="B412" t="s">
        <v>2190</v>
      </c>
      <c r="C412" t="s">
        <v>69</v>
      </c>
      <c r="D412" t="s">
        <v>2191</v>
      </c>
      <c r="E412" t="s">
        <v>18</v>
      </c>
      <c r="F412" t="s">
        <v>2192</v>
      </c>
      <c r="G412" t="s">
        <v>2193</v>
      </c>
      <c r="H412" t="s">
        <v>2194</v>
      </c>
      <c r="I412" t="s">
        <v>32</v>
      </c>
      <c r="J412" t="s">
        <v>298</v>
      </c>
      <c r="K412" t="s">
        <v>24</v>
      </c>
      <c r="L412" t="s">
        <v>406</v>
      </c>
      <c r="M412" t="s">
        <v>9561</v>
      </c>
      <c r="N412" t="s">
        <v>9441</v>
      </c>
    </row>
    <row r="413" spans="1:14" x14ac:dyDescent="0.25">
      <c r="A413" t="s">
        <v>2195</v>
      </c>
      <c r="B413" t="s">
        <v>2196</v>
      </c>
      <c r="C413" t="s">
        <v>69</v>
      </c>
      <c r="D413" t="s">
        <v>2197</v>
      </c>
      <c r="E413" t="s">
        <v>18</v>
      </c>
      <c r="F413" t="s">
        <v>2198</v>
      </c>
      <c r="G413" t="s">
        <v>2199</v>
      </c>
      <c r="H413" t="s">
        <v>2200</v>
      </c>
      <c r="I413" t="s">
        <v>32</v>
      </c>
      <c r="J413" t="s">
        <v>1203</v>
      </c>
      <c r="K413" t="s">
        <v>24</v>
      </c>
      <c r="L413" t="s">
        <v>2201</v>
      </c>
      <c r="M413" t="s">
        <v>9438</v>
      </c>
      <c r="N413" t="s">
        <v>9439</v>
      </c>
    </row>
    <row r="414" spans="1:14" x14ac:dyDescent="0.25">
      <c r="A414" t="s">
        <v>2202</v>
      </c>
      <c r="B414" t="s">
        <v>2203</v>
      </c>
      <c r="C414" t="s">
        <v>16</v>
      </c>
      <c r="D414" t="s">
        <v>2204</v>
      </c>
      <c r="E414" t="s">
        <v>18</v>
      </c>
      <c r="F414" t="s">
        <v>2205</v>
      </c>
      <c r="G414" t="s">
        <v>2206</v>
      </c>
      <c r="H414" t="s">
        <v>2207</v>
      </c>
      <c r="I414" t="s">
        <v>32</v>
      </c>
      <c r="J414" t="s">
        <v>2107</v>
      </c>
      <c r="K414" t="s">
        <v>24</v>
      </c>
      <c r="L414" t="s">
        <v>42</v>
      </c>
      <c r="M414" t="s">
        <v>9438</v>
      </c>
      <c r="N414" t="s">
        <v>9439</v>
      </c>
    </row>
    <row r="415" spans="1:14" x14ac:dyDescent="0.25">
      <c r="A415" t="s">
        <v>2208</v>
      </c>
      <c r="B415" t="s">
        <v>2209</v>
      </c>
      <c r="C415" t="s">
        <v>16</v>
      </c>
      <c r="D415" t="s">
        <v>2210</v>
      </c>
      <c r="E415" t="s">
        <v>18</v>
      </c>
      <c r="F415" t="s">
        <v>2211</v>
      </c>
      <c r="G415" t="s">
        <v>2212</v>
      </c>
      <c r="H415" t="s">
        <v>2213</v>
      </c>
      <c r="I415" t="s">
        <v>32</v>
      </c>
      <c r="J415" t="s">
        <v>506</v>
      </c>
      <c r="K415" t="s">
        <v>24</v>
      </c>
      <c r="L415" t="s">
        <v>75</v>
      </c>
      <c r="M415" t="s">
        <v>9562</v>
      </c>
      <c r="N415" t="s">
        <v>9441</v>
      </c>
    </row>
    <row r="416" spans="1:14" x14ac:dyDescent="0.25">
      <c r="A416" t="s">
        <v>2214</v>
      </c>
      <c r="C416" t="s">
        <v>16</v>
      </c>
      <c r="E416" t="s">
        <v>18</v>
      </c>
      <c r="F416" t="s">
        <v>2215</v>
      </c>
      <c r="G416" t="s">
        <v>2216</v>
      </c>
      <c r="H416" t="s">
        <v>2217</v>
      </c>
      <c r="I416" t="s">
        <v>32</v>
      </c>
      <c r="J416" t="s">
        <v>253</v>
      </c>
      <c r="K416" t="s">
        <v>24</v>
      </c>
      <c r="L416" t="s">
        <v>168</v>
      </c>
      <c r="M416" t="s">
        <v>9438</v>
      </c>
      <c r="N416" t="s">
        <v>9439</v>
      </c>
    </row>
    <row r="417" spans="1:14" x14ac:dyDescent="0.25">
      <c r="A417" t="s">
        <v>2218</v>
      </c>
      <c r="B417" t="s">
        <v>2219</v>
      </c>
      <c r="C417" t="s">
        <v>16</v>
      </c>
      <c r="D417" t="s">
        <v>2220</v>
      </c>
      <c r="E417" t="s">
        <v>18</v>
      </c>
      <c r="F417" t="s">
        <v>2221</v>
      </c>
      <c r="G417" t="s">
        <v>2222</v>
      </c>
      <c r="H417" t="s">
        <v>2223</v>
      </c>
      <c r="I417" t="s">
        <v>32</v>
      </c>
      <c r="J417" t="s">
        <v>33</v>
      </c>
      <c r="K417" t="s">
        <v>24</v>
      </c>
      <c r="L417" t="s">
        <v>204</v>
      </c>
      <c r="M417" t="s">
        <v>9438</v>
      </c>
      <c r="N417" t="s">
        <v>9439</v>
      </c>
    </row>
    <row r="418" spans="1:14" x14ac:dyDescent="0.25">
      <c r="A418" t="s">
        <v>2224</v>
      </c>
      <c r="C418" t="s">
        <v>69</v>
      </c>
      <c r="D418" t="s">
        <v>434</v>
      </c>
      <c r="E418" t="s">
        <v>18</v>
      </c>
      <c r="F418" t="s">
        <v>2225</v>
      </c>
      <c r="G418" t="s">
        <v>2226</v>
      </c>
      <c r="H418" t="s">
        <v>2227</v>
      </c>
      <c r="I418" t="s">
        <v>32</v>
      </c>
      <c r="J418" t="s">
        <v>438</v>
      </c>
      <c r="K418" t="s">
        <v>24</v>
      </c>
      <c r="L418" t="s">
        <v>439</v>
      </c>
      <c r="M418" t="s">
        <v>9438</v>
      </c>
      <c r="N418" t="s">
        <v>9439</v>
      </c>
    </row>
    <row r="419" spans="1:14" x14ac:dyDescent="0.25">
      <c r="A419" t="s">
        <v>2228</v>
      </c>
      <c r="B419" t="s">
        <v>2229</v>
      </c>
      <c r="C419" t="s">
        <v>16</v>
      </c>
      <c r="D419" t="s">
        <v>2230</v>
      </c>
      <c r="E419" t="s">
        <v>18</v>
      </c>
      <c r="F419" t="s">
        <v>2231</v>
      </c>
      <c r="G419" t="s">
        <v>2232</v>
      </c>
      <c r="H419" t="s">
        <v>2233</v>
      </c>
      <c r="I419" t="s">
        <v>32</v>
      </c>
      <c r="J419" t="s">
        <v>1294</v>
      </c>
      <c r="K419" t="s">
        <v>24</v>
      </c>
      <c r="L419" t="s">
        <v>204</v>
      </c>
      <c r="M419" t="s">
        <v>9563</v>
      </c>
      <c r="N419" t="s">
        <v>9441</v>
      </c>
    </row>
    <row r="420" spans="1:14" x14ac:dyDescent="0.25">
      <c r="A420" t="s">
        <v>2234</v>
      </c>
      <c r="B420" t="s">
        <v>2235</v>
      </c>
      <c r="C420" t="s">
        <v>16</v>
      </c>
      <c r="D420" t="s">
        <v>2204</v>
      </c>
      <c r="E420" t="s">
        <v>18</v>
      </c>
      <c r="F420" t="s">
        <v>2236</v>
      </c>
      <c r="G420" t="s">
        <v>2237</v>
      </c>
      <c r="H420" t="s">
        <v>2238</v>
      </c>
      <c r="I420" t="s">
        <v>32</v>
      </c>
      <c r="J420" t="s">
        <v>155</v>
      </c>
      <c r="K420" t="s">
        <v>24</v>
      </c>
      <c r="L420" t="s">
        <v>42</v>
      </c>
      <c r="M420" t="s">
        <v>9564</v>
      </c>
      <c r="N420" t="s">
        <v>9441</v>
      </c>
    </row>
    <row r="421" spans="1:14" x14ac:dyDescent="0.25">
      <c r="A421" t="s">
        <v>2239</v>
      </c>
      <c r="B421" t="s">
        <v>2240</v>
      </c>
      <c r="C421" t="s">
        <v>16</v>
      </c>
      <c r="D421" t="s">
        <v>2241</v>
      </c>
      <c r="E421" t="s">
        <v>18</v>
      </c>
      <c r="F421" t="s">
        <v>2242</v>
      </c>
      <c r="G421" t="s">
        <v>2243</v>
      </c>
      <c r="H421" t="s">
        <v>2244</v>
      </c>
      <c r="I421" t="s">
        <v>32</v>
      </c>
      <c r="J421" t="s">
        <v>360</v>
      </c>
      <c r="K421" t="s">
        <v>24</v>
      </c>
      <c r="L421" t="s">
        <v>204</v>
      </c>
      <c r="M421" t="s">
        <v>9438</v>
      </c>
      <c r="N421" t="s">
        <v>9439</v>
      </c>
    </row>
    <row r="422" spans="1:14" x14ac:dyDescent="0.25">
      <c r="A422" t="s">
        <v>2245</v>
      </c>
      <c r="B422" t="s">
        <v>2246</v>
      </c>
      <c r="C422" t="s">
        <v>16</v>
      </c>
      <c r="D422" t="s">
        <v>302</v>
      </c>
      <c r="E422" t="s">
        <v>18</v>
      </c>
      <c r="F422" t="s">
        <v>2247</v>
      </c>
      <c r="G422" t="s">
        <v>2248</v>
      </c>
      <c r="H422" t="s">
        <v>2249</v>
      </c>
      <c r="I422" t="s">
        <v>32</v>
      </c>
      <c r="J422" t="s">
        <v>735</v>
      </c>
      <c r="K422" t="s">
        <v>24</v>
      </c>
      <c r="L422" t="s">
        <v>307</v>
      </c>
      <c r="M422" t="s">
        <v>9565</v>
      </c>
      <c r="N422" t="s">
        <v>9441</v>
      </c>
    </row>
    <row r="423" spans="1:14" x14ac:dyDescent="0.25">
      <c r="A423" t="s">
        <v>2250</v>
      </c>
      <c r="B423" t="s">
        <v>2251</v>
      </c>
      <c r="C423" t="s">
        <v>16</v>
      </c>
      <c r="D423" t="s">
        <v>2252</v>
      </c>
      <c r="E423" t="s">
        <v>18</v>
      </c>
      <c r="F423" t="s">
        <v>2253</v>
      </c>
      <c r="G423" t="s">
        <v>2254</v>
      </c>
      <c r="H423" t="s">
        <v>2255</v>
      </c>
      <c r="I423" t="s">
        <v>32</v>
      </c>
      <c r="J423" t="s">
        <v>385</v>
      </c>
      <c r="K423" t="s">
        <v>24</v>
      </c>
      <c r="L423" t="s">
        <v>2256</v>
      </c>
      <c r="M423" t="s">
        <v>9566</v>
      </c>
      <c r="N423" t="s">
        <v>9441</v>
      </c>
    </row>
    <row r="424" spans="1:14" x14ac:dyDescent="0.25">
      <c r="A424" t="s">
        <v>2257</v>
      </c>
      <c r="B424" t="s">
        <v>2258</v>
      </c>
      <c r="C424" t="s">
        <v>16</v>
      </c>
      <c r="D424" t="s">
        <v>200</v>
      </c>
      <c r="E424" t="s">
        <v>18</v>
      </c>
      <c r="F424" t="s">
        <v>2259</v>
      </c>
      <c r="G424" t="s">
        <v>2260</v>
      </c>
      <c r="H424" t="s">
        <v>2261</v>
      </c>
      <c r="I424" t="s">
        <v>32</v>
      </c>
      <c r="J424" t="s">
        <v>2262</v>
      </c>
      <c r="K424" t="s">
        <v>24</v>
      </c>
      <c r="L424" t="s">
        <v>204</v>
      </c>
      <c r="M424" t="s">
        <v>9438</v>
      </c>
      <c r="N424" t="s">
        <v>9439</v>
      </c>
    </row>
    <row r="425" spans="1:14" x14ac:dyDescent="0.25">
      <c r="A425" t="s">
        <v>2263</v>
      </c>
      <c r="B425" t="s">
        <v>1340</v>
      </c>
      <c r="C425" t="s">
        <v>16</v>
      </c>
      <c r="D425" t="s">
        <v>265</v>
      </c>
      <c r="E425" t="s">
        <v>18</v>
      </c>
      <c r="F425" t="s">
        <v>2264</v>
      </c>
      <c r="G425" t="s">
        <v>2265</v>
      </c>
      <c r="H425" t="s">
        <v>2266</v>
      </c>
      <c r="I425" t="s">
        <v>32</v>
      </c>
      <c r="J425" t="s">
        <v>379</v>
      </c>
      <c r="K425" t="s">
        <v>24</v>
      </c>
      <c r="L425" t="s">
        <v>204</v>
      </c>
      <c r="M425" t="s">
        <v>9567</v>
      </c>
      <c r="N425" t="s">
        <v>9441</v>
      </c>
    </row>
    <row r="426" spans="1:14" x14ac:dyDescent="0.25">
      <c r="A426" t="s">
        <v>2267</v>
      </c>
      <c r="B426" t="s">
        <v>2268</v>
      </c>
      <c r="C426" t="s">
        <v>16</v>
      </c>
      <c r="D426" t="s">
        <v>93</v>
      </c>
      <c r="E426" t="s">
        <v>18</v>
      </c>
      <c r="F426" t="s">
        <v>2269</v>
      </c>
      <c r="G426" t="s">
        <v>2270</v>
      </c>
      <c r="H426" t="s">
        <v>2271</v>
      </c>
      <c r="I426" t="s">
        <v>32</v>
      </c>
      <c r="J426" t="s">
        <v>142</v>
      </c>
      <c r="K426" t="s">
        <v>24</v>
      </c>
      <c r="L426" t="s">
        <v>75</v>
      </c>
      <c r="M426" t="s">
        <v>9568</v>
      </c>
      <c r="N426" t="s">
        <v>9441</v>
      </c>
    </row>
    <row r="427" spans="1:14" x14ac:dyDescent="0.25">
      <c r="A427" t="s">
        <v>2272</v>
      </c>
      <c r="C427" t="s">
        <v>16</v>
      </c>
      <c r="D427" t="s">
        <v>2123</v>
      </c>
      <c r="E427" t="s">
        <v>18</v>
      </c>
      <c r="F427" t="s">
        <v>2273</v>
      </c>
      <c r="G427" t="s">
        <v>2274</v>
      </c>
      <c r="H427" t="s">
        <v>2275</v>
      </c>
      <c r="I427" t="s">
        <v>32</v>
      </c>
      <c r="J427" t="s">
        <v>2262</v>
      </c>
      <c r="K427" t="s">
        <v>24</v>
      </c>
      <c r="L427" t="s">
        <v>75</v>
      </c>
      <c r="M427" t="s">
        <v>9438</v>
      </c>
      <c r="N427" t="s">
        <v>9439</v>
      </c>
    </row>
    <row r="428" spans="1:14" x14ac:dyDescent="0.25">
      <c r="A428" t="s">
        <v>2276</v>
      </c>
      <c r="B428" t="s">
        <v>2277</v>
      </c>
      <c r="C428" t="s">
        <v>69</v>
      </c>
      <c r="D428" t="s">
        <v>179</v>
      </c>
      <c r="E428" t="s">
        <v>18</v>
      </c>
      <c r="F428" t="s">
        <v>2278</v>
      </c>
      <c r="G428" t="s">
        <v>2279</v>
      </c>
      <c r="H428" t="s">
        <v>2280</v>
      </c>
      <c r="I428" t="s">
        <v>32</v>
      </c>
      <c r="J428" t="s">
        <v>493</v>
      </c>
      <c r="K428" t="s">
        <v>24</v>
      </c>
      <c r="L428" t="s">
        <v>342</v>
      </c>
      <c r="M428" t="s">
        <v>9569</v>
      </c>
      <c r="N428" t="s">
        <v>9441</v>
      </c>
    </row>
    <row r="429" spans="1:14" x14ac:dyDescent="0.25">
      <c r="A429" t="s">
        <v>2281</v>
      </c>
      <c r="B429" t="s">
        <v>2282</v>
      </c>
      <c r="C429" t="s">
        <v>69</v>
      </c>
      <c r="D429" t="s">
        <v>2283</v>
      </c>
      <c r="E429" t="s">
        <v>18</v>
      </c>
      <c r="F429" t="s">
        <v>2284</v>
      </c>
      <c r="G429" t="s">
        <v>2285</v>
      </c>
      <c r="H429" t="s">
        <v>2286</v>
      </c>
      <c r="I429" t="s">
        <v>32</v>
      </c>
      <c r="J429" t="s">
        <v>1461</v>
      </c>
      <c r="K429" t="s">
        <v>24</v>
      </c>
      <c r="L429" t="s">
        <v>1480</v>
      </c>
      <c r="M429" t="s">
        <v>9570</v>
      </c>
      <c r="N429" t="s">
        <v>9441</v>
      </c>
    </row>
    <row r="430" spans="1:14" x14ac:dyDescent="0.25">
      <c r="A430" t="s">
        <v>2287</v>
      </c>
      <c r="B430" t="s">
        <v>2288</v>
      </c>
      <c r="C430" t="s">
        <v>16</v>
      </c>
      <c r="D430" t="s">
        <v>1278</v>
      </c>
      <c r="E430" t="s">
        <v>18</v>
      </c>
      <c r="F430" t="s">
        <v>2289</v>
      </c>
      <c r="G430" t="s">
        <v>2290</v>
      </c>
      <c r="H430" t="s">
        <v>2291</v>
      </c>
      <c r="I430" t="s">
        <v>32</v>
      </c>
      <c r="J430" t="s">
        <v>583</v>
      </c>
      <c r="K430" t="s">
        <v>24</v>
      </c>
      <c r="L430" t="s">
        <v>1282</v>
      </c>
      <c r="M430" t="s">
        <v>9571</v>
      </c>
      <c r="N430" t="s">
        <v>9441</v>
      </c>
    </row>
    <row r="431" spans="1:14" x14ac:dyDescent="0.25">
      <c r="A431" t="s">
        <v>2292</v>
      </c>
      <c r="B431" t="s">
        <v>1771</v>
      </c>
      <c r="C431" t="s">
        <v>69</v>
      </c>
      <c r="D431" t="s">
        <v>2293</v>
      </c>
      <c r="E431" t="s">
        <v>18</v>
      </c>
      <c r="F431" t="s">
        <v>2294</v>
      </c>
      <c r="G431" t="s">
        <v>2295</v>
      </c>
      <c r="H431" t="s">
        <v>2296</v>
      </c>
      <c r="I431" t="s">
        <v>32</v>
      </c>
      <c r="J431" t="s">
        <v>606</v>
      </c>
      <c r="K431" t="s">
        <v>24</v>
      </c>
      <c r="L431" t="s">
        <v>176</v>
      </c>
      <c r="M431" t="s">
        <v>9438</v>
      </c>
      <c r="N431" t="s">
        <v>9439</v>
      </c>
    </row>
    <row r="432" spans="1:14" x14ac:dyDescent="0.25">
      <c r="A432" t="s">
        <v>2297</v>
      </c>
      <c r="B432" t="s">
        <v>1451</v>
      </c>
      <c r="C432" t="s">
        <v>69</v>
      </c>
      <c r="D432" t="s">
        <v>45</v>
      </c>
      <c r="E432" t="s">
        <v>18</v>
      </c>
      <c r="F432" t="s">
        <v>2298</v>
      </c>
      <c r="G432" t="s">
        <v>2299</v>
      </c>
      <c r="H432" t="s">
        <v>2300</v>
      </c>
      <c r="I432" t="s">
        <v>32</v>
      </c>
      <c r="J432" t="s">
        <v>540</v>
      </c>
      <c r="K432" t="s">
        <v>24</v>
      </c>
      <c r="L432" t="s">
        <v>50</v>
      </c>
      <c r="M432" t="s">
        <v>9572</v>
      </c>
      <c r="N432" t="s">
        <v>9441</v>
      </c>
    </row>
    <row r="433" spans="1:14" x14ac:dyDescent="0.25">
      <c r="A433" t="s">
        <v>2301</v>
      </c>
      <c r="B433" t="s">
        <v>2302</v>
      </c>
      <c r="C433" t="s">
        <v>16</v>
      </c>
      <c r="D433" t="s">
        <v>2303</v>
      </c>
      <c r="E433" t="s">
        <v>18</v>
      </c>
      <c r="F433" t="s">
        <v>2304</v>
      </c>
      <c r="G433" t="s">
        <v>2305</v>
      </c>
      <c r="H433" t="s">
        <v>2306</v>
      </c>
      <c r="I433" t="s">
        <v>32</v>
      </c>
      <c r="J433" t="s">
        <v>1203</v>
      </c>
      <c r="K433" t="s">
        <v>24</v>
      </c>
      <c r="L433" t="s">
        <v>2307</v>
      </c>
      <c r="M433" t="s">
        <v>9438</v>
      </c>
      <c r="N433" t="s">
        <v>9439</v>
      </c>
    </row>
    <row r="434" spans="1:14" x14ac:dyDescent="0.25">
      <c r="A434" t="s">
        <v>2308</v>
      </c>
      <c r="C434" t="s">
        <v>16</v>
      </c>
      <c r="D434" t="s">
        <v>2309</v>
      </c>
      <c r="E434" t="s">
        <v>18</v>
      </c>
      <c r="F434" t="s">
        <v>2310</v>
      </c>
      <c r="G434" t="s">
        <v>2311</v>
      </c>
      <c r="H434" t="s">
        <v>2312</v>
      </c>
      <c r="I434" t="s">
        <v>32</v>
      </c>
      <c r="J434" t="s">
        <v>253</v>
      </c>
      <c r="K434" t="s">
        <v>24</v>
      </c>
      <c r="L434" t="s">
        <v>1331</v>
      </c>
      <c r="M434" t="s">
        <v>9438</v>
      </c>
      <c r="N434" t="s">
        <v>9439</v>
      </c>
    </row>
    <row r="435" spans="1:14" x14ac:dyDescent="0.25">
      <c r="A435" t="s">
        <v>123</v>
      </c>
      <c r="C435" t="s">
        <v>16</v>
      </c>
      <c r="D435" t="s">
        <v>125</v>
      </c>
      <c r="E435" t="s">
        <v>18</v>
      </c>
      <c r="F435" t="s">
        <v>2313</v>
      </c>
      <c r="G435" t="s">
        <v>2314</v>
      </c>
      <c r="H435" t="s">
        <v>2315</v>
      </c>
      <c r="I435" t="s">
        <v>32</v>
      </c>
      <c r="J435" t="s">
        <v>1782</v>
      </c>
      <c r="K435" t="s">
        <v>24</v>
      </c>
      <c r="L435" t="s">
        <v>75</v>
      </c>
      <c r="M435" t="s">
        <v>9438</v>
      </c>
      <c r="N435" t="s">
        <v>9439</v>
      </c>
    </row>
    <row r="436" spans="1:14" x14ac:dyDescent="0.25">
      <c r="A436" t="s">
        <v>2316</v>
      </c>
      <c r="B436" t="s">
        <v>2317</v>
      </c>
      <c r="C436" t="s">
        <v>16</v>
      </c>
      <c r="E436" t="s">
        <v>18</v>
      </c>
      <c r="F436" t="s">
        <v>2318</v>
      </c>
      <c r="G436" t="s">
        <v>2319</v>
      </c>
      <c r="H436" t="s">
        <v>2320</v>
      </c>
      <c r="I436" t="s">
        <v>32</v>
      </c>
      <c r="J436" t="s">
        <v>1472</v>
      </c>
      <c r="K436" t="s">
        <v>24</v>
      </c>
      <c r="L436" t="s">
        <v>168</v>
      </c>
      <c r="M436" t="s">
        <v>9438</v>
      </c>
      <c r="N436" t="s">
        <v>9439</v>
      </c>
    </row>
    <row r="437" spans="1:14" x14ac:dyDescent="0.25">
      <c r="A437" t="s">
        <v>2321</v>
      </c>
      <c r="B437" t="s">
        <v>144</v>
      </c>
      <c r="C437" t="s">
        <v>69</v>
      </c>
      <c r="D437" t="s">
        <v>93</v>
      </c>
      <c r="E437" t="s">
        <v>18</v>
      </c>
      <c r="F437" t="s">
        <v>2322</v>
      </c>
      <c r="G437" t="s">
        <v>2323</v>
      </c>
      <c r="H437" t="s">
        <v>2324</v>
      </c>
      <c r="I437" t="s">
        <v>32</v>
      </c>
      <c r="J437" t="s">
        <v>527</v>
      </c>
      <c r="K437" t="s">
        <v>24</v>
      </c>
      <c r="L437" t="s">
        <v>75</v>
      </c>
      <c r="M437" t="s">
        <v>9573</v>
      </c>
      <c r="N437" t="s">
        <v>9441</v>
      </c>
    </row>
    <row r="438" spans="1:14" x14ac:dyDescent="0.25">
      <c r="A438" t="s">
        <v>2325</v>
      </c>
      <c r="B438" t="s">
        <v>2326</v>
      </c>
      <c r="C438" t="s">
        <v>69</v>
      </c>
      <c r="D438" t="s">
        <v>2327</v>
      </c>
      <c r="E438" t="s">
        <v>18</v>
      </c>
      <c r="F438" t="s">
        <v>2328</v>
      </c>
      <c r="G438" t="s">
        <v>2329</v>
      </c>
      <c r="H438" t="s">
        <v>2330</v>
      </c>
      <c r="I438" t="s">
        <v>32</v>
      </c>
      <c r="J438" t="s">
        <v>341</v>
      </c>
      <c r="K438" t="s">
        <v>24</v>
      </c>
      <c r="L438" t="s">
        <v>2331</v>
      </c>
      <c r="M438" t="s">
        <v>9574</v>
      </c>
      <c r="N438" t="s">
        <v>9441</v>
      </c>
    </row>
    <row r="439" spans="1:14" x14ac:dyDescent="0.25">
      <c r="A439" t="s">
        <v>2332</v>
      </c>
      <c r="B439" t="s">
        <v>2333</v>
      </c>
      <c r="C439" t="s">
        <v>16</v>
      </c>
      <c r="D439" t="s">
        <v>684</v>
      </c>
      <c r="E439" t="s">
        <v>18</v>
      </c>
      <c r="F439" t="s">
        <v>2334</v>
      </c>
      <c r="G439" t="s">
        <v>2335</v>
      </c>
      <c r="H439" t="s">
        <v>2336</v>
      </c>
      <c r="I439" t="s">
        <v>32</v>
      </c>
      <c r="J439" t="s">
        <v>211</v>
      </c>
      <c r="K439" t="s">
        <v>24</v>
      </c>
      <c r="L439" t="s">
        <v>204</v>
      </c>
      <c r="M439" t="s">
        <v>9438</v>
      </c>
      <c r="N439" t="s">
        <v>9439</v>
      </c>
    </row>
    <row r="440" spans="1:14" x14ac:dyDescent="0.25">
      <c r="A440" t="s">
        <v>2337</v>
      </c>
      <c r="B440" t="s">
        <v>2338</v>
      </c>
      <c r="C440" t="s">
        <v>16</v>
      </c>
      <c r="D440" t="s">
        <v>1290</v>
      </c>
      <c r="E440" t="s">
        <v>18</v>
      </c>
      <c r="F440" t="s">
        <v>2339</v>
      </c>
      <c r="G440" t="s">
        <v>2340</v>
      </c>
      <c r="H440" t="s">
        <v>2341</v>
      </c>
      <c r="I440" t="s">
        <v>32</v>
      </c>
      <c r="J440" t="s">
        <v>33</v>
      </c>
      <c r="K440" t="s">
        <v>24</v>
      </c>
      <c r="L440" t="s">
        <v>235</v>
      </c>
      <c r="M440" t="s">
        <v>9438</v>
      </c>
      <c r="N440" t="s">
        <v>9439</v>
      </c>
    </row>
    <row r="441" spans="1:14" x14ac:dyDescent="0.25">
      <c r="A441" t="s">
        <v>2342</v>
      </c>
      <c r="B441" t="s">
        <v>888</v>
      </c>
      <c r="C441" t="s">
        <v>16</v>
      </c>
      <c r="D441" t="s">
        <v>2343</v>
      </c>
      <c r="E441" t="s">
        <v>18</v>
      </c>
      <c r="F441" t="s">
        <v>2344</v>
      </c>
      <c r="G441" t="s">
        <v>2345</v>
      </c>
      <c r="H441" t="s">
        <v>2346</v>
      </c>
      <c r="I441" t="s">
        <v>32</v>
      </c>
      <c r="J441" t="s">
        <v>479</v>
      </c>
      <c r="K441" t="s">
        <v>24</v>
      </c>
      <c r="L441" t="s">
        <v>42</v>
      </c>
      <c r="M441" t="s">
        <v>9438</v>
      </c>
      <c r="N441" t="s">
        <v>9439</v>
      </c>
    </row>
    <row r="442" spans="1:14" x14ac:dyDescent="0.25">
      <c r="A442" t="s">
        <v>2347</v>
      </c>
      <c r="B442" t="s">
        <v>2348</v>
      </c>
      <c r="C442" t="s">
        <v>16</v>
      </c>
      <c r="D442" t="s">
        <v>530</v>
      </c>
      <c r="E442" t="s">
        <v>18</v>
      </c>
      <c r="F442" t="s">
        <v>2349</v>
      </c>
      <c r="G442" t="s">
        <v>2350</v>
      </c>
      <c r="H442" t="s">
        <v>2351</v>
      </c>
      <c r="I442" t="s">
        <v>2352</v>
      </c>
      <c r="J442" t="s">
        <v>2353</v>
      </c>
      <c r="K442" t="s">
        <v>24</v>
      </c>
      <c r="L442" t="s">
        <v>176</v>
      </c>
      <c r="M442" t="s">
        <v>9438</v>
      </c>
      <c r="N442" t="s">
        <v>9439</v>
      </c>
    </row>
    <row r="443" spans="1:14" x14ac:dyDescent="0.25">
      <c r="A443" t="s">
        <v>2354</v>
      </c>
      <c r="B443" t="s">
        <v>2355</v>
      </c>
      <c r="C443" t="s">
        <v>16</v>
      </c>
      <c r="D443" t="s">
        <v>760</v>
      </c>
      <c r="E443" t="s">
        <v>18</v>
      </c>
      <c r="F443" t="s">
        <v>2356</v>
      </c>
      <c r="G443" t="s">
        <v>2357</v>
      </c>
      <c r="H443" t="s">
        <v>2358</v>
      </c>
      <c r="I443" t="s">
        <v>22</v>
      </c>
      <c r="J443" t="s">
        <v>23</v>
      </c>
      <c r="K443" t="s">
        <v>24</v>
      </c>
      <c r="L443" t="s">
        <v>75</v>
      </c>
      <c r="M443" t="s">
        <v>9438</v>
      </c>
      <c r="N443" t="s">
        <v>9439</v>
      </c>
    </row>
    <row r="444" spans="1:14" x14ac:dyDescent="0.25">
      <c r="A444" t="s">
        <v>2359</v>
      </c>
      <c r="B444" t="s">
        <v>2360</v>
      </c>
      <c r="C444" t="s">
        <v>69</v>
      </c>
      <c r="D444" t="s">
        <v>2361</v>
      </c>
      <c r="E444" t="s">
        <v>18</v>
      </c>
      <c r="F444" t="s">
        <v>2362</v>
      </c>
      <c r="G444" t="s">
        <v>2363</v>
      </c>
      <c r="H444" t="s">
        <v>2364</v>
      </c>
      <c r="I444" t="s">
        <v>32</v>
      </c>
      <c r="J444" t="s">
        <v>2365</v>
      </c>
      <c r="K444" t="s">
        <v>24</v>
      </c>
      <c r="L444" t="s">
        <v>1395</v>
      </c>
      <c r="M444" t="s">
        <v>9575</v>
      </c>
      <c r="N444" t="s">
        <v>9441</v>
      </c>
    </row>
    <row r="445" spans="1:14" x14ac:dyDescent="0.25">
      <c r="A445" t="s">
        <v>2366</v>
      </c>
      <c r="B445" t="s">
        <v>2367</v>
      </c>
      <c r="C445" t="s">
        <v>16</v>
      </c>
      <c r="D445" t="s">
        <v>2368</v>
      </c>
      <c r="E445" t="s">
        <v>18</v>
      </c>
      <c r="F445" t="s">
        <v>2369</v>
      </c>
      <c r="G445" t="s">
        <v>2370</v>
      </c>
      <c r="H445" t="s">
        <v>2371</v>
      </c>
      <c r="I445" t="s">
        <v>2372</v>
      </c>
      <c r="J445" t="s">
        <v>321</v>
      </c>
      <c r="K445" t="s">
        <v>24</v>
      </c>
      <c r="L445" t="s">
        <v>2373</v>
      </c>
      <c r="M445" t="s">
        <v>9576</v>
      </c>
      <c r="N445" t="s">
        <v>9441</v>
      </c>
    </row>
    <row r="446" spans="1:14" x14ac:dyDescent="0.25">
      <c r="A446" t="s">
        <v>2374</v>
      </c>
      <c r="B446" t="s">
        <v>2375</v>
      </c>
      <c r="C446" t="s">
        <v>16</v>
      </c>
      <c r="D446" t="s">
        <v>2376</v>
      </c>
      <c r="E446" t="s">
        <v>18</v>
      </c>
      <c r="F446" t="s">
        <v>2377</v>
      </c>
      <c r="G446" t="s">
        <v>2378</v>
      </c>
      <c r="H446" t="s">
        <v>2379</v>
      </c>
      <c r="I446" t="s">
        <v>32</v>
      </c>
      <c r="J446" t="s">
        <v>2127</v>
      </c>
      <c r="K446" t="s">
        <v>24</v>
      </c>
      <c r="L446" t="s">
        <v>42</v>
      </c>
      <c r="M446" t="s">
        <v>9577</v>
      </c>
      <c r="N446" t="s">
        <v>9441</v>
      </c>
    </row>
    <row r="447" spans="1:14" x14ac:dyDescent="0.25">
      <c r="A447" t="s">
        <v>2380</v>
      </c>
      <c r="B447" t="s">
        <v>393</v>
      </c>
      <c r="C447" t="s">
        <v>16</v>
      </c>
      <c r="D447" t="s">
        <v>2381</v>
      </c>
      <c r="E447" t="s">
        <v>18</v>
      </c>
      <c r="F447" t="s">
        <v>2382</v>
      </c>
      <c r="G447" t="s">
        <v>2383</v>
      </c>
      <c r="H447" t="s">
        <v>2384</v>
      </c>
      <c r="I447" t="s">
        <v>32</v>
      </c>
      <c r="J447" t="s">
        <v>89</v>
      </c>
      <c r="K447" t="s">
        <v>24</v>
      </c>
      <c r="L447" t="s">
        <v>176</v>
      </c>
      <c r="M447" t="s">
        <v>9438</v>
      </c>
      <c r="N447" t="s">
        <v>9439</v>
      </c>
    </row>
    <row r="448" spans="1:14" x14ac:dyDescent="0.25">
      <c r="A448" t="s">
        <v>2385</v>
      </c>
      <c r="B448" t="s">
        <v>2386</v>
      </c>
      <c r="C448" t="s">
        <v>16</v>
      </c>
      <c r="D448" t="s">
        <v>2387</v>
      </c>
      <c r="E448" t="s">
        <v>18</v>
      </c>
      <c r="F448" t="s">
        <v>2388</v>
      </c>
      <c r="G448" t="s">
        <v>2389</v>
      </c>
      <c r="H448" t="s">
        <v>2390</v>
      </c>
      <c r="I448" t="s">
        <v>32</v>
      </c>
      <c r="J448" t="s">
        <v>479</v>
      </c>
      <c r="K448" t="s">
        <v>24</v>
      </c>
      <c r="L448" t="s">
        <v>75</v>
      </c>
      <c r="M448" t="s">
        <v>9438</v>
      </c>
      <c r="N448" t="s">
        <v>9439</v>
      </c>
    </row>
    <row r="449" spans="1:14" x14ac:dyDescent="0.25">
      <c r="A449" t="s">
        <v>2391</v>
      </c>
      <c r="B449" t="s">
        <v>2392</v>
      </c>
      <c r="C449" t="s">
        <v>16</v>
      </c>
      <c r="D449" t="s">
        <v>2393</v>
      </c>
      <c r="E449" t="s">
        <v>18</v>
      </c>
      <c r="F449" t="s">
        <v>2394</v>
      </c>
      <c r="G449" t="s">
        <v>2395</v>
      </c>
      <c r="H449" t="s">
        <v>2396</v>
      </c>
      <c r="I449" t="s">
        <v>32</v>
      </c>
      <c r="J449" t="s">
        <v>162</v>
      </c>
      <c r="K449" t="s">
        <v>24</v>
      </c>
      <c r="L449" t="s">
        <v>235</v>
      </c>
      <c r="M449" t="s">
        <v>9438</v>
      </c>
      <c r="N449" t="s">
        <v>9439</v>
      </c>
    </row>
    <row r="450" spans="1:14" x14ac:dyDescent="0.25">
      <c r="A450" t="s">
        <v>2397</v>
      </c>
      <c r="B450" t="s">
        <v>447</v>
      </c>
      <c r="C450" t="s">
        <v>69</v>
      </c>
      <c r="D450" t="s">
        <v>93</v>
      </c>
      <c r="E450" t="s">
        <v>18</v>
      </c>
      <c r="F450" t="s">
        <v>2398</v>
      </c>
      <c r="G450" t="s">
        <v>2399</v>
      </c>
      <c r="H450" t="s">
        <v>2400</v>
      </c>
      <c r="I450" t="s">
        <v>32</v>
      </c>
      <c r="J450" t="s">
        <v>451</v>
      </c>
      <c r="K450" t="s">
        <v>24</v>
      </c>
      <c r="L450" t="s">
        <v>75</v>
      </c>
      <c r="M450" t="s">
        <v>9578</v>
      </c>
      <c r="N450" t="s">
        <v>9441</v>
      </c>
    </row>
    <row r="451" spans="1:14" x14ac:dyDescent="0.25">
      <c r="A451" t="s">
        <v>2401</v>
      </c>
      <c r="B451" t="s">
        <v>2402</v>
      </c>
      <c r="C451" t="s">
        <v>69</v>
      </c>
      <c r="D451" t="s">
        <v>2403</v>
      </c>
      <c r="E451" t="s">
        <v>18</v>
      </c>
      <c r="F451" t="s">
        <v>2404</v>
      </c>
      <c r="G451" t="s">
        <v>2405</v>
      </c>
      <c r="H451" t="s">
        <v>2406</v>
      </c>
      <c r="I451" t="s">
        <v>32</v>
      </c>
      <c r="J451" t="s">
        <v>595</v>
      </c>
      <c r="K451" t="s">
        <v>24</v>
      </c>
      <c r="L451" t="s">
        <v>307</v>
      </c>
      <c r="M451" t="s">
        <v>9579</v>
      </c>
      <c r="N451" t="s">
        <v>9441</v>
      </c>
    </row>
    <row r="452" spans="1:14" x14ac:dyDescent="0.25">
      <c r="A452" t="s">
        <v>2407</v>
      </c>
      <c r="C452" t="s">
        <v>69</v>
      </c>
      <c r="D452" t="s">
        <v>2408</v>
      </c>
      <c r="E452" t="s">
        <v>18</v>
      </c>
      <c r="F452" t="s">
        <v>2409</v>
      </c>
      <c r="G452" t="s">
        <v>2410</v>
      </c>
      <c r="H452" t="s">
        <v>2411</v>
      </c>
      <c r="I452" t="s">
        <v>22</v>
      </c>
      <c r="J452" t="s">
        <v>866</v>
      </c>
      <c r="K452" t="s">
        <v>24</v>
      </c>
      <c r="L452" t="s">
        <v>83</v>
      </c>
      <c r="M452" t="s">
        <v>9438</v>
      </c>
      <c r="N452" t="s">
        <v>9439</v>
      </c>
    </row>
    <row r="453" spans="1:14" x14ac:dyDescent="0.25">
      <c r="A453" t="s">
        <v>2412</v>
      </c>
      <c r="B453" t="s">
        <v>2413</v>
      </c>
      <c r="C453" t="s">
        <v>16</v>
      </c>
      <c r="D453" t="s">
        <v>2414</v>
      </c>
      <c r="E453" t="s">
        <v>18</v>
      </c>
      <c r="F453" t="s">
        <v>2415</v>
      </c>
      <c r="G453" t="s">
        <v>2416</v>
      </c>
      <c r="H453" t="s">
        <v>2417</v>
      </c>
      <c r="I453" t="s">
        <v>32</v>
      </c>
      <c r="J453" t="s">
        <v>1400</v>
      </c>
      <c r="K453" t="s">
        <v>24</v>
      </c>
      <c r="L453" t="s">
        <v>42</v>
      </c>
      <c r="M453" t="s">
        <v>9580</v>
      </c>
      <c r="N453" t="s">
        <v>9441</v>
      </c>
    </row>
    <row r="454" spans="1:14" x14ac:dyDescent="0.25">
      <c r="A454" t="s">
        <v>2418</v>
      </c>
      <c r="B454" t="s">
        <v>2419</v>
      </c>
      <c r="C454" t="s">
        <v>16</v>
      </c>
      <c r="D454" t="s">
        <v>2420</v>
      </c>
      <c r="E454" t="s">
        <v>18</v>
      </c>
      <c r="F454" t="s">
        <v>2421</v>
      </c>
      <c r="G454" t="s">
        <v>2422</v>
      </c>
      <c r="H454" t="s">
        <v>2423</v>
      </c>
      <c r="I454" t="s">
        <v>32</v>
      </c>
      <c r="J454" t="s">
        <v>1305</v>
      </c>
      <c r="K454" t="s">
        <v>24</v>
      </c>
      <c r="L454" t="s">
        <v>204</v>
      </c>
      <c r="M454" t="s">
        <v>9581</v>
      </c>
      <c r="N454" t="s">
        <v>9441</v>
      </c>
    </row>
    <row r="455" spans="1:14" x14ac:dyDescent="0.25">
      <c r="A455" t="s">
        <v>456</v>
      </c>
      <c r="B455" t="s">
        <v>350</v>
      </c>
      <c r="C455" t="s">
        <v>69</v>
      </c>
      <c r="D455" t="s">
        <v>179</v>
      </c>
      <c r="E455" t="s">
        <v>18</v>
      </c>
      <c r="F455" t="s">
        <v>2424</v>
      </c>
      <c r="G455" t="s">
        <v>2425</v>
      </c>
      <c r="H455" t="s">
        <v>2426</v>
      </c>
      <c r="I455" t="s">
        <v>32</v>
      </c>
      <c r="J455" t="s">
        <v>341</v>
      </c>
      <c r="K455" t="s">
        <v>24</v>
      </c>
      <c r="L455" t="s">
        <v>184</v>
      </c>
      <c r="M455" t="s">
        <v>9582</v>
      </c>
      <c r="N455" t="s">
        <v>9441</v>
      </c>
    </row>
    <row r="456" spans="1:14" x14ac:dyDescent="0.25">
      <c r="A456" t="s">
        <v>2427</v>
      </c>
      <c r="B456" t="s">
        <v>2428</v>
      </c>
      <c r="C456" t="s">
        <v>69</v>
      </c>
      <c r="D456" t="s">
        <v>2429</v>
      </c>
      <c r="E456" t="s">
        <v>18</v>
      </c>
      <c r="F456" t="s">
        <v>2430</v>
      </c>
      <c r="G456" t="s">
        <v>2431</v>
      </c>
      <c r="H456" t="s">
        <v>2432</v>
      </c>
      <c r="I456" t="s">
        <v>32</v>
      </c>
      <c r="J456" t="s">
        <v>2433</v>
      </c>
      <c r="K456" t="s">
        <v>24</v>
      </c>
      <c r="L456" t="s">
        <v>439</v>
      </c>
      <c r="M456" t="s">
        <v>9438</v>
      </c>
      <c r="N456" t="s">
        <v>9439</v>
      </c>
    </row>
    <row r="457" spans="1:14" x14ac:dyDescent="0.25">
      <c r="A457" t="s">
        <v>2434</v>
      </c>
      <c r="C457" t="s">
        <v>69</v>
      </c>
      <c r="D457" t="s">
        <v>2435</v>
      </c>
      <c r="E457" t="s">
        <v>18</v>
      </c>
      <c r="F457" t="s">
        <v>2436</v>
      </c>
      <c r="G457" t="s">
        <v>2437</v>
      </c>
      <c r="H457" t="s">
        <v>2438</v>
      </c>
      <c r="I457" t="s">
        <v>320</v>
      </c>
      <c r="J457" t="s">
        <v>23</v>
      </c>
      <c r="K457" t="s">
        <v>24</v>
      </c>
      <c r="L457" t="s">
        <v>361</v>
      </c>
      <c r="M457" t="s">
        <v>9438</v>
      </c>
      <c r="N457" t="s">
        <v>9439</v>
      </c>
    </row>
    <row r="458" spans="1:14" x14ac:dyDescent="0.25">
      <c r="A458" t="s">
        <v>2439</v>
      </c>
      <c r="B458" t="s">
        <v>92</v>
      </c>
      <c r="C458" t="s">
        <v>69</v>
      </c>
      <c r="D458" t="s">
        <v>93</v>
      </c>
      <c r="E458" t="s">
        <v>18</v>
      </c>
      <c r="F458" t="s">
        <v>2440</v>
      </c>
      <c r="G458" t="s">
        <v>2441</v>
      </c>
      <c r="H458" t="s">
        <v>2442</v>
      </c>
      <c r="I458" t="s">
        <v>32</v>
      </c>
      <c r="J458" t="s">
        <v>148</v>
      </c>
      <c r="K458" t="s">
        <v>24</v>
      </c>
      <c r="L458" t="s">
        <v>75</v>
      </c>
      <c r="M458" t="s">
        <v>9583</v>
      </c>
      <c r="N458" t="s">
        <v>9441</v>
      </c>
    </row>
    <row r="459" spans="1:14" x14ac:dyDescent="0.25">
      <c r="A459" t="s">
        <v>2443</v>
      </c>
      <c r="B459" t="s">
        <v>2444</v>
      </c>
      <c r="C459" t="s">
        <v>69</v>
      </c>
      <c r="D459" t="s">
        <v>462</v>
      </c>
      <c r="E459" t="s">
        <v>18</v>
      </c>
      <c r="F459" t="s">
        <v>2445</v>
      </c>
      <c r="G459" t="s">
        <v>2446</v>
      </c>
      <c r="H459" t="s">
        <v>2447</v>
      </c>
      <c r="I459" t="s">
        <v>32</v>
      </c>
      <c r="J459" t="s">
        <v>2448</v>
      </c>
      <c r="K459" t="s">
        <v>24</v>
      </c>
      <c r="L459" t="s">
        <v>204</v>
      </c>
      <c r="M459" t="s">
        <v>9584</v>
      </c>
      <c r="N459" t="s">
        <v>9441</v>
      </c>
    </row>
    <row r="460" spans="1:14" x14ac:dyDescent="0.25">
      <c r="A460" t="s">
        <v>2449</v>
      </c>
      <c r="B460" t="s">
        <v>2450</v>
      </c>
      <c r="C460" t="s">
        <v>69</v>
      </c>
      <c r="D460" t="s">
        <v>1254</v>
      </c>
      <c r="E460" t="s">
        <v>18</v>
      </c>
      <c r="F460" t="s">
        <v>2451</v>
      </c>
      <c r="G460" t="s">
        <v>2452</v>
      </c>
      <c r="H460" t="s">
        <v>2453</v>
      </c>
      <c r="I460" t="s">
        <v>32</v>
      </c>
      <c r="J460" t="s">
        <v>41</v>
      </c>
      <c r="K460" t="s">
        <v>24</v>
      </c>
      <c r="L460" t="s">
        <v>1258</v>
      </c>
      <c r="M460" t="s">
        <v>9585</v>
      </c>
      <c r="N460" t="s">
        <v>9441</v>
      </c>
    </row>
    <row r="461" spans="1:14" x14ac:dyDescent="0.25">
      <c r="A461" t="s">
        <v>2454</v>
      </c>
      <c r="B461" t="s">
        <v>2455</v>
      </c>
      <c r="C461" t="s">
        <v>16</v>
      </c>
      <c r="D461" t="s">
        <v>2456</v>
      </c>
      <c r="E461" t="s">
        <v>18</v>
      </c>
      <c r="F461" t="s">
        <v>2457</v>
      </c>
      <c r="G461" t="s">
        <v>2458</v>
      </c>
      <c r="H461" t="s">
        <v>2459</v>
      </c>
      <c r="I461" t="s">
        <v>32</v>
      </c>
      <c r="J461" t="s">
        <v>486</v>
      </c>
      <c r="K461" t="s">
        <v>24</v>
      </c>
      <c r="L461" t="s">
        <v>2460</v>
      </c>
      <c r="M461" t="s">
        <v>9586</v>
      </c>
      <c r="N461" t="s">
        <v>9441</v>
      </c>
    </row>
    <row r="462" spans="1:14" x14ac:dyDescent="0.25">
      <c r="A462" t="s">
        <v>2461</v>
      </c>
      <c r="B462" t="s">
        <v>2462</v>
      </c>
      <c r="C462" t="s">
        <v>69</v>
      </c>
      <c r="D462" t="s">
        <v>2463</v>
      </c>
      <c r="E462" t="s">
        <v>18</v>
      </c>
      <c r="F462" t="s">
        <v>2464</v>
      </c>
      <c r="G462" t="s">
        <v>2465</v>
      </c>
      <c r="H462" t="s">
        <v>2466</v>
      </c>
      <c r="I462" t="s">
        <v>32</v>
      </c>
      <c r="J462" t="s">
        <v>82</v>
      </c>
      <c r="K462" t="s">
        <v>24</v>
      </c>
      <c r="L462" t="s">
        <v>58</v>
      </c>
      <c r="M462" t="s">
        <v>9587</v>
      </c>
      <c r="N462" t="s">
        <v>9441</v>
      </c>
    </row>
    <row r="463" spans="1:14" x14ac:dyDescent="0.25">
      <c r="A463" t="s">
        <v>446</v>
      </c>
      <c r="B463" t="s">
        <v>92</v>
      </c>
      <c r="C463" t="s">
        <v>69</v>
      </c>
      <c r="D463" t="s">
        <v>93</v>
      </c>
      <c r="E463" t="s">
        <v>18</v>
      </c>
      <c r="F463" t="s">
        <v>2467</v>
      </c>
      <c r="G463" t="s">
        <v>2468</v>
      </c>
      <c r="H463" t="s">
        <v>2469</v>
      </c>
      <c r="I463" t="s">
        <v>32</v>
      </c>
      <c r="J463" t="s">
        <v>49</v>
      </c>
      <c r="K463" t="s">
        <v>24</v>
      </c>
      <c r="L463" t="s">
        <v>75</v>
      </c>
      <c r="M463" t="s">
        <v>9588</v>
      </c>
      <c r="N463" t="s">
        <v>9441</v>
      </c>
    </row>
    <row r="464" spans="1:14" x14ac:dyDescent="0.25">
      <c r="A464" t="s">
        <v>2470</v>
      </c>
      <c r="B464" t="s">
        <v>2471</v>
      </c>
      <c r="C464" t="s">
        <v>69</v>
      </c>
      <c r="D464" t="s">
        <v>2472</v>
      </c>
      <c r="E464" t="s">
        <v>18</v>
      </c>
      <c r="F464" t="s">
        <v>2473</v>
      </c>
      <c r="G464" t="s">
        <v>2474</v>
      </c>
      <c r="H464" t="s">
        <v>2475</v>
      </c>
      <c r="I464" t="s">
        <v>32</v>
      </c>
      <c r="J464" t="s">
        <v>1639</v>
      </c>
      <c r="K464" t="s">
        <v>24</v>
      </c>
      <c r="L464" t="s">
        <v>42</v>
      </c>
      <c r="M464" t="s">
        <v>9589</v>
      </c>
      <c r="N464" t="s">
        <v>9441</v>
      </c>
    </row>
    <row r="465" spans="1:14" x14ac:dyDescent="0.25">
      <c r="A465" t="s">
        <v>2476</v>
      </c>
      <c r="B465" t="s">
        <v>2477</v>
      </c>
      <c r="C465" t="s">
        <v>69</v>
      </c>
      <c r="D465" t="s">
        <v>45</v>
      </c>
      <c r="E465" t="s">
        <v>18</v>
      </c>
      <c r="F465" t="s">
        <v>2478</v>
      </c>
      <c r="G465" t="s">
        <v>2479</v>
      </c>
      <c r="H465" t="s">
        <v>2480</v>
      </c>
      <c r="I465" t="s">
        <v>32</v>
      </c>
      <c r="J465" t="s">
        <v>583</v>
      </c>
      <c r="K465" t="s">
        <v>24</v>
      </c>
      <c r="L465" t="s">
        <v>50</v>
      </c>
      <c r="M465" t="s">
        <v>9590</v>
      </c>
      <c r="N465" t="s">
        <v>9441</v>
      </c>
    </row>
    <row r="466" spans="1:14" x14ac:dyDescent="0.25">
      <c r="A466" t="s">
        <v>2481</v>
      </c>
      <c r="C466" t="s">
        <v>16</v>
      </c>
      <c r="D466" t="s">
        <v>1445</v>
      </c>
      <c r="E466" t="s">
        <v>18</v>
      </c>
      <c r="F466" t="s">
        <v>2482</v>
      </c>
      <c r="G466" t="s">
        <v>2483</v>
      </c>
      <c r="H466" t="s">
        <v>2484</v>
      </c>
      <c r="I466" t="s">
        <v>32</v>
      </c>
      <c r="J466" t="s">
        <v>527</v>
      </c>
      <c r="K466" t="s">
        <v>24</v>
      </c>
      <c r="L466" t="s">
        <v>204</v>
      </c>
      <c r="M466" t="s">
        <v>9591</v>
      </c>
      <c r="N466" t="s">
        <v>9441</v>
      </c>
    </row>
    <row r="467" spans="1:14" x14ac:dyDescent="0.25">
      <c r="A467" t="s">
        <v>2485</v>
      </c>
      <c r="B467" t="s">
        <v>2486</v>
      </c>
      <c r="C467" t="s">
        <v>69</v>
      </c>
      <c r="D467" t="s">
        <v>45</v>
      </c>
      <c r="E467" t="s">
        <v>18</v>
      </c>
      <c r="F467" t="s">
        <v>2487</v>
      </c>
      <c r="G467" t="s">
        <v>2488</v>
      </c>
      <c r="H467" t="s">
        <v>2489</v>
      </c>
      <c r="I467" t="s">
        <v>32</v>
      </c>
      <c r="J467" t="s">
        <v>583</v>
      </c>
      <c r="K467" t="s">
        <v>24</v>
      </c>
      <c r="L467" t="s">
        <v>50</v>
      </c>
      <c r="M467" t="s">
        <v>9592</v>
      </c>
      <c r="N467" t="s">
        <v>9441</v>
      </c>
    </row>
    <row r="468" spans="1:14" x14ac:dyDescent="0.25">
      <c r="A468" t="s">
        <v>2490</v>
      </c>
      <c r="B468" t="s">
        <v>2491</v>
      </c>
      <c r="C468" t="s">
        <v>16</v>
      </c>
      <c r="D468" t="s">
        <v>2492</v>
      </c>
      <c r="E468" t="s">
        <v>18</v>
      </c>
      <c r="F468" t="s">
        <v>2493</v>
      </c>
      <c r="G468" t="s">
        <v>2494</v>
      </c>
      <c r="H468" t="s">
        <v>2495</v>
      </c>
      <c r="I468" t="s">
        <v>32</v>
      </c>
      <c r="J468" t="s">
        <v>540</v>
      </c>
      <c r="K468" t="s">
        <v>24</v>
      </c>
      <c r="L468" t="s">
        <v>2496</v>
      </c>
      <c r="M468" t="s">
        <v>9593</v>
      </c>
      <c r="N468" t="s">
        <v>9441</v>
      </c>
    </row>
    <row r="469" spans="1:14" x14ac:dyDescent="0.25">
      <c r="A469" t="s">
        <v>2497</v>
      </c>
      <c r="B469" t="s">
        <v>2498</v>
      </c>
      <c r="C469" t="s">
        <v>16</v>
      </c>
      <c r="D469" t="s">
        <v>45</v>
      </c>
      <c r="E469" t="s">
        <v>18</v>
      </c>
      <c r="F469" t="s">
        <v>2499</v>
      </c>
      <c r="G469" t="s">
        <v>2500</v>
      </c>
      <c r="H469" t="s">
        <v>2501</v>
      </c>
      <c r="I469" t="s">
        <v>32</v>
      </c>
      <c r="J469" t="s">
        <v>2502</v>
      </c>
      <c r="K469" t="s">
        <v>24</v>
      </c>
      <c r="L469" t="s">
        <v>50</v>
      </c>
      <c r="M469" t="s">
        <v>9594</v>
      </c>
      <c r="N469" t="s">
        <v>9441</v>
      </c>
    </row>
    <row r="470" spans="1:14" x14ac:dyDescent="0.25">
      <c r="A470" t="s">
        <v>2503</v>
      </c>
      <c r="B470" t="s">
        <v>2504</v>
      </c>
      <c r="C470" t="s">
        <v>16</v>
      </c>
      <c r="D470" t="s">
        <v>2435</v>
      </c>
      <c r="E470" t="s">
        <v>18</v>
      </c>
      <c r="F470" t="s">
        <v>2505</v>
      </c>
      <c r="G470" t="s">
        <v>2506</v>
      </c>
      <c r="H470" t="s">
        <v>2507</v>
      </c>
      <c r="I470" t="s">
        <v>320</v>
      </c>
      <c r="J470" t="s">
        <v>955</v>
      </c>
      <c r="K470" t="s">
        <v>24</v>
      </c>
      <c r="L470" t="s">
        <v>361</v>
      </c>
      <c r="M470" t="s">
        <v>9438</v>
      </c>
      <c r="N470" t="s">
        <v>9439</v>
      </c>
    </row>
    <row r="471" spans="1:14" x14ac:dyDescent="0.25">
      <c r="A471" t="s">
        <v>2508</v>
      </c>
      <c r="B471" t="s">
        <v>2509</v>
      </c>
      <c r="C471" t="s">
        <v>16</v>
      </c>
      <c r="D471" t="s">
        <v>2510</v>
      </c>
      <c r="E471" t="s">
        <v>18</v>
      </c>
      <c r="F471" t="s">
        <v>2511</v>
      </c>
      <c r="G471" t="s">
        <v>2512</v>
      </c>
      <c r="H471" t="s">
        <v>2513</v>
      </c>
      <c r="I471" t="s">
        <v>32</v>
      </c>
      <c r="J471" t="s">
        <v>1394</v>
      </c>
      <c r="K471" t="s">
        <v>24</v>
      </c>
      <c r="L471" t="s">
        <v>786</v>
      </c>
      <c r="M471" t="s">
        <v>9438</v>
      </c>
      <c r="N471" t="s">
        <v>9439</v>
      </c>
    </row>
    <row r="472" spans="1:14" x14ac:dyDescent="0.25">
      <c r="A472" t="s">
        <v>2514</v>
      </c>
      <c r="B472" t="s">
        <v>2515</v>
      </c>
      <c r="C472" t="s">
        <v>69</v>
      </c>
      <c r="D472" t="s">
        <v>2516</v>
      </c>
      <c r="E472" t="s">
        <v>18</v>
      </c>
      <c r="F472" t="s">
        <v>2517</v>
      </c>
      <c r="G472" t="s">
        <v>2518</v>
      </c>
      <c r="H472" t="s">
        <v>2519</v>
      </c>
      <c r="I472" t="s">
        <v>32</v>
      </c>
      <c r="J472" t="s">
        <v>226</v>
      </c>
      <c r="K472" t="s">
        <v>24</v>
      </c>
      <c r="L472" t="s">
        <v>75</v>
      </c>
      <c r="M472" t="s">
        <v>9595</v>
      </c>
      <c r="N472" t="s">
        <v>9441</v>
      </c>
    </row>
    <row r="473" spans="1:14" x14ac:dyDescent="0.25">
      <c r="A473" t="s">
        <v>2520</v>
      </c>
      <c r="B473" t="s">
        <v>2521</v>
      </c>
      <c r="C473" t="s">
        <v>16</v>
      </c>
      <c r="D473" t="s">
        <v>93</v>
      </c>
      <c r="E473" t="s">
        <v>18</v>
      </c>
      <c r="F473" t="s">
        <v>2522</v>
      </c>
      <c r="G473" t="s">
        <v>2523</v>
      </c>
      <c r="H473" t="s">
        <v>2524</v>
      </c>
      <c r="I473" t="s">
        <v>32</v>
      </c>
      <c r="J473" t="s">
        <v>1381</v>
      </c>
      <c r="K473" t="s">
        <v>24</v>
      </c>
      <c r="L473" t="s">
        <v>75</v>
      </c>
      <c r="M473" t="s">
        <v>9596</v>
      </c>
      <c r="N473" t="s">
        <v>9441</v>
      </c>
    </row>
    <row r="474" spans="1:14" x14ac:dyDescent="0.25">
      <c r="A474" t="s">
        <v>2525</v>
      </c>
      <c r="C474" t="s">
        <v>16</v>
      </c>
      <c r="D474" t="s">
        <v>2526</v>
      </c>
      <c r="E474" t="s">
        <v>18</v>
      </c>
      <c r="F474" t="s">
        <v>2527</v>
      </c>
      <c r="G474" t="s">
        <v>2528</v>
      </c>
      <c r="H474" t="s">
        <v>2529</v>
      </c>
      <c r="I474" t="s">
        <v>32</v>
      </c>
      <c r="J474" t="s">
        <v>2353</v>
      </c>
      <c r="K474" t="s">
        <v>24</v>
      </c>
      <c r="L474" t="s">
        <v>275</v>
      </c>
      <c r="M474" t="s">
        <v>9438</v>
      </c>
      <c r="N474" t="s">
        <v>9439</v>
      </c>
    </row>
    <row r="475" spans="1:14" x14ac:dyDescent="0.25">
      <c r="A475" t="s">
        <v>2530</v>
      </c>
      <c r="B475" t="s">
        <v>2531</v>
      </c>
      <c r="C475" t="s">
        <v>16</v>
      </c>
      <c r="D475" t="s">
        <v>2532</v>
      </c>
      <c r="E475" t="s">
        <v>18</v>
      </c>
      <c r="F475" t="s">
        <v>2533</v>
      </c>
      <c r="G475" t="s">
        <v>2534</v>
      </c>
      <c r="H475" t="s">
        <v>2535</v>
      </c>
      <c r="I475" t="s">
        <v>32</v>
      </c>
      <c r="J475" t="s">
        <v>183</v>
      </c>
      <c r="K475" t="s">
        <v>24</v>
      </c>
      <c r="L475" t="s">
        <v>204</v>
      </c>
      <c r="M475" t="s">
        <v>9597</v>
      </c>
      <c r="N475" t="s">
        <v>9441</v>
      </c>
    </row>
    <row r="476" spans="1:14" x14ac:dyDescent="0.25">
      <c r="A476" t="s">
        <v>2536</v>
      </c>
      <c r="B476" t="s">
        <v>2537</v>
      </c>
      <c r="C476" t="s">
        <v>16</v>
      </c>
      <c r="D476" t="s">
        <v>265</v>
      </c>
      <c r="E476" t="s">
        <v>18</v>
      </c>
      <c r="F476" t="s">
        <v>2538</v>
      </c>
      <c r="G476" t="s">
        <v>2539</v>
      </c>
      <c r="H476" t="s">
        <v>2540</v>
      </c>
      <c r="I476" t="s">
        <v>32</v>
      </c>
      <c r="J476" t="s">
        <v>33</v>
      </c>
      <c r="K476" t="s">
        <v>24</v>
      </c>
      <c r="L476" t="s">
        <v>204</v>
      </c>
      <c r="M476" t="s">
        <v>9438</v>
      </c>
      <c r="N476" t="s">
        <v>9439</v>
      </c>
    </row>
    <row r="477" spans="1:14" x14ac:dyDescent="0.25">
      <c r="A477" t="s">
        <v>2541</v>
      </c>
      <c r="B477" t="s">
        <v>2542</v>
      </c>
      <c r="C477" t="s">
        <v>16</v>
      </c>
      <c r="D477" t="s">
        <v>2543</v>
      </c>
      <c r="E477" t="s">
        <v>18</v>
      </c>
      <c r="F477" t="s">
        <v>2544</v>
      </c>
      <c r="G477" t="s">
        <v>2545</v>
      </c>
      <c r="H477" t="s">
        <v>2546</v>
      </c>
      <c r="I477" t="s">
        <v>32</v>
      </c>
      <c r="J477" t="s">
        <v>583</v>
      </c>
      <c r="K477" t="s">
        <v>24</v>
      </c>
      <c r="L477" t="s">
        <v>58</v>
      </c>
      <c r="M477" t="s">
        <v>9598</v>
      </c>
      <c r="N477" t="s">
        <v>9441</v>
      </c>
    </row>
    <row r="478" spans="1:14" x14ac:dyDescent="0.25">
      <c r="A478" t="s">
        <v>2547</v>
      </c>
      <c r="C478" t="s">
        <v>16</v>
      </c>
      <c r="D478" t="s">
        <v>2548</v>
      </c>
      <c r="E478" t="s">
        <v>18</v>
      </c>
      <c r="F478" t="s">
        <v>2549</v>
      </c>
      <c r="G478" t="s">
        <v>2550</v>
      </c>
      <c r="H478" t="s">
        <v>2551</v>
      </c>
      <c r="I478" t="s">
        <v>320</v>
      </c>
      <c r="J478" t="s">
        <v>506</v>
      </c>
      <c r="K478" t="s">
        <v>24</v>
      </c>
      <c r="L478" t="s">
        <v>361</v>
      </c>
      <c r="M478" t="s">
        <v>9599</v>
      </c>
      <c r="N478" t="s">
        <v>9441</v>
      </c>
    </row>
    <row r="479" spans="1:14" x14ac:dyDescent="0.25">
      <c r="A479" t="s">
        <v>2552</v>
      </c>
      <c r="B479" t="s">
        <v>2553</v>
      </c>
      <c r="C479" t="s">
        <v>69</v>
      </c>
      <c r="E479" t="s">
        <v>18</v>
      </c>
      <c r="F479" t="s">
        <v>2554</v>
      </c>
      <c r="G479" t="s">
        <v>2555</v>
      </c>
      <c r="H479" t="s">
        <v>2556</v>
      </c>
      <c r="I479" t="s">
        <v>32</v>
      </c>
      <c r="J479" t="s">
        <v>506</v>
      </c>
      <c r="K479" t="s">
        <v>24</v>
      </c>
      <c r="L479" t="s">
        <v>168</v>
      </c>
      <c r="M479" t="s">
        <v>9600</v>
      </c>
      <c r="N479" t="s">
        <v>9441</v>
      </c>
    </row>
    <row r="480" spans="1:14" x14ac:dyDescent="0.25">
      <c r="A480" t="s">
        <v>2557</v>
      </c>
      <c r="B480" t="s">
        <v>2558</v>
      </c>
      <c r="C480" t="s">
        <v>16</v>
      </c>
      <c r="D480" t="s">
        <v>2559</v>
      </c>
      <c r="E480" t="s">
        <v>18</v>
      </c>
      <c r="F480" t="s">
        <v>2560</v>
      </c>
      <c r="G480" t="s">
        <v>2561</v>
      </c>
      <c r="H480" t="s">
        <v>2562</v>
      </c>
      <c r="I480" t="s">
        <v>32</v>
      </c>
      <c r="J480" t="s">
        <v>219</v>
      </c>
      <c r="K480" t="s">
        <v>24</v>
      </c>
      <c r="L480" t="s">
        <v>439</v>
      </c>
      <c r="M480" t="s">
        <v>9438</v>
      </c>
      <c r="N480" t="s">
        <v>9439</v>
      </c>
    </row>
    <row r="481" spans="1:14" x14ac:dyDescent="0.25">
      <c r="A481" t="s">
        <v>1396</v>
      </c>
      <c r="B481" t="s">
        <v>92</v>
      </c>
      <c r="C481" t="s">
        <v>69</v>
      </c>
      <c r="D481" t="s">
        <v>93</v>
      </c>
      <c r="E481" t="s">
        <v>18</v>
      </c>
      <c r="F481" t="s">
        <v>2563</v>
      </c>
      <c r="G481" t="s">
        <v>2564</v>
      </c>
      <c r="H481" t="s">
        <v>2565</v>
      </c>
      <c r="I481" t="s">
        <v>32</v>
      </c>
      <c r="J481" t="s">
        <v>426</v>
      </c>
      <c r="K481" t="s">
        <v>24</v>
      </c>
      <c r="L481" t="s">
        <v>184</v>
      </c>
      <c r="M481" t="s">
        <v>9601</v>
      </c>
      <c r="N481" t="s">
        <v>9441</v>
      </c>
    </row>
    <row r="482" spans="1:14" x14ac:dyDescent="0.25">
      <c r="A482" t="s">
        <v>2566</v>
      </c>
      <c r="B482" t="s">
        <v>2567</v>
      </c>
      <c r="C482" t="s">
        <v>16</v>
      </c>
      <c r="D482" t="s">
        <v>2568</v>
      </c>
      <c r="E482" t="s">
        <v>18</v>
      </c>
      <c r="F482" t="s">
        <v>2569</v>
      </c>
      <c r="G482" t="s">
        <v>2570</v>
      </c>
      <c r="H482" t="s">
        <v>2571</v>
      </c>
      <c r="I482" t="s">
        <v>32</v>
      </c>
      <c r="J482" t="s">
        <v>148</v>
      </c>
      <c r="K482" t="s">
        <v>24</v>
      </c>
      <c r="L482" t="s">
        <v>2572</v>
      </c>
      <c r="M482" t="s">
        <v>9602</v>
      </c>
      <c r="N482" t="s">
        <v>9441</v>
      </c>
    </row>
    <row r="483" spans="1:14" x14ac:dyDescent="0.25">
      <c r="A483" t="s">
        <v>2573</v>
      </c>
      <c r="B483" t="s">
        <v>2574</v>
      </c>
      <c r="C483" t="s">
        <v>16</v>
      </c>
      <c r="D483" t="s">
        <v>2575</v>
      </c>
      <c r="E483" t="s">
        <v>18</v>
      </c>
      <c r="F483" t="s">
        <v>2576</v>
      </c>
      <c r="G483" t="s">
        <v>2577</v>
      </c>
      <c r="H483" t="s">
        <v>2578</v>
      </c>
      <c r="I483" t="s">
        <v>22</v>
      </c>
      <c r="J483" t="s">
        <v>97</v>
      </c>
      <c r="K483" t="s">
        <v>24</v>
      </c>
      <c r="L483" t="s">
        <v>2579</v>
      </c>
      <c r="M483" t="s">
        <v>9603</v>
      </c>
      <c r="N483" t="s">
        <v>9441</v>
      </c>
    </row>
    <row r="484" spans="1:14" x14ac:dyDescent="0.25">
      <c r="A484" t="s">
        <v>2580</v>
      </c>
      <c r="B484" t="s">
        <v>665</v>
      </c>
      <c r="C484" t="s">
        <v>69</v>
      </c>
      <c r="D484" t="s">
        <v>2581</v>
      </c>
      <c r="E484" t="s">
        <v>18</v>
      </c>
      <c r="F484" t="s">
        <v>2582</v>
      </c>
      <c r="G484" t="s">
        <v>2583</v>
      </c>
      <c r="H484" t="s">
        <v>2584</v>
      </c>
      <c r="I484" t="s">
        <v>32</v>
      </c>
      <c r="J484" t="s">
        <v>1137</v>
      </c>
      <c r="K484" t="s">
        <v>24</v>
      </c>
      <c r="L484" t="s">
        <v>2585</v>
      </c>
      <c r="M484" t="s">
        <v>9438</v>
      </c>
      <c r="N484" t="s">
        <v>9439</v>
      </c>
    </row>
    <row r="485" spans="1:14" x14ac:dyDescent="0.25">
      <c r="A485" t="s">
        <v>2586</v>
      </c>
      <c r="B485" t="s">
        <v>2587</v>
      </c>
      <c r="C485" t="s">
        <v>16</v>
      </c>
      <c r="D485" t="s">
        <v>434</v>
      </c>
      <c r="E485" t="s">
        <v>18</v>
      </c>
      <c r="F485" t="s">
        <v>2588</v>
      </c>
      <c r="G485" t="s">
        <v>2589</v>
      </c>
      <c r="H485" t="s">
        <v>2590</v>
      </c>
      <c r="I485" t="s">
        <v>32</v>
      </c>
      <c r="J485" t="s">
        <v>2591</v>
      </c>
      <c r="K485" t="s">
        <v>24</v>
      </c>
      <c r="L485" t="s">
        <v>439</v>
      </c>
      <c r="M485" t="s">
        <v>9438</v>
      </c>
      <c r="N485" t="s">
        <v>9439</v>
      </c>
    </row>
    <row r="486" spans="1:14" x14ac:dyDescent="0.25">
      <c r="A486" t="s">
        <v>2592</v>
      </c>
      <c r="B486" t="s">
        <v>2593</v>
      </c>
      <c r="C486" t="s">
        <v>16</v>
      </c>
      <c r="D486" t="s">
        <v>2594</v>
      </c>
      <c r="E486" t="s">
        <v>18</v>
      </c>
      <c r="F486" t="s">
        <v>2595</v>
      </c>
      <c r="G486" t="s">
        <v>2596</v>
      </c>
      <c r="H486" t="s">
        <v>2597</v>
      </c>
      <c r="I486" t="s">
        <v>32</v>
      </c>
      <c r="J486" t="s">
        <v>82</v>
      </c>
      <c r="K486" t="s">
        <v>24</v>
      </c>
      <c r="L486" t="s">
        <v>75</v>
      </c>
      <c r="M486" t="s">
        <v>9604</v>
      </c>
      <c r="N486" t="s">
        <v>9441</v>
      </c>
    </row>
    <row r="487" spans="1:14" x14ac:dyDescent="0.25">
      <c r="A487" t="s">
        <v>2598</v>
      </c>
      <c r="B487" t="s">
        <v>2599</v>
      </c>
      <c r="C487" t="s">
        <v>69</v>
      </c>
      <c r="D487" t="s">
        <v>517</v>
      </c>
      <c r="E487" t="s">
        <v>18</v>
      </c>
      <c r="F487" t="s">
        <v>2600</v>
      </c>
      <c r="G487" t="s">
        <v>2601</v>
      </c>
      <c r="H487" t="s">
        <v>2602</v>
      </c>
      <c r="I487" t="s">
        <v>32</v>
      </c>
      <c r="J487" t="s">
        <v>290</v>
      </c>
      <c r="K487" t="s">
        <v>24</v>
      </c>
      <c r="L487" t="s">
        <v>204</v>
      </c>
      <c r="M487" t="s">
        <v>9605</v>
      </c>
      <c r="N487" t="s">
        <v>9441</v>
      </c>
    </row>
    <row r="488" spans="1:14" x14ac:dyDescent="0.25">
      <c r="A488" t="s">
        <v>2603</v>
      </c>
      <c r="B488" t="s">
        <v>2604</v>
      </c>
      <c r="C488" t="s">
        <v>16</v>
      </c>
      <c r="D488" t="s">
        <v>2605</v>
      </c>
      <c r="E488" t="s">
        <v>18</v>
      </c>
      <c r="F488" t="s">
        <v>2606</v>
      </c>
      <c r="G488" t="s">
        <v>2607</v>
      </c>
      <c r="H488" t="s">
        <v>2608</v>
      </c>
      <c r="I488" t="s">
        <v>32</v>
      </c>
      <c r="J488" t="s">
        <v>23</v>
      </c>
      <c r="K488" t="s">
        <v>24</v>
      </c>
      <c r="L488" t="s">
        <v>2609</v>
      </c>
      <c r="M488" t="s">
        <v>9438</v>
      </c>
      <c r="N488" t="s">
        <v>9439</v>
      </c>
    </row>
    <row r="489" spans="1:14" x14ac:dyDescent="0.25">
      <c r="A489" t="s">
        <v>2610</v>
      </c>
      <c r="B489" t="s">
        <v>2611</v>
      </c>
      <c r="C489" t="s">
        <v>69</v>
      </c>
      <c r="D489" t="s">
        <v>93</v>
      </c>
      <c r="E489" t="s">
        <v>18</v>
      </c>
      <c r="F489" t="s">
        <v>2612</v>
      </c>
      <c r="G489" t="s">
        <v>2613</v>
      </c>
      <c r="H489" t="s">
        <v>2614</v>
      </c>
      <c r="I489" t="s">
        <v>32</v>
      </c>
      <c r="J489" t="s">
        <v>2615</v>
      </c>
      <c r="K489" t="s">
        <v>24</v>
      </c>
      <c r="L489" t="s">
        <v>75</v>
      </c>
      <c r="M489" t="s">
        <v>9606</v>
      </c>
      <c r="N489" t="s">
        <v>9441</v>
      </c>
    </row>
    <row r="490" spans="1:14" x14ac:dyDescent="0.25">
      <c r="A490" t="s">
        <v>2616</v>
      </c>
      <c r="B490" t="s">
        <v>2617</v>
      </c>
      <c r="C490" t="s">
        <v>16</v>
      </c>
      <c r="D490" t="s">
        <v>2618</v>
      </c>
      <c r="E490" t="s">
        <v>18</v>
      </c>
      <c r="F490" t="s">
        <v>2619</v>
      </c>
      <c r="G490" t="s">
        <v>2620</v>
      </c>
      <c r="H490" t="s">
        <v>2621</v>
      </c>
      <c r="I490" t="s">
        <v>32</v>
      </c>
      <c r="J490" t="s">
        <v>2164</v>
      </c>
      <c r="K490" t="s">
        <v>24</v>
      </c>
      <c r="L490" t="s">
        <v>42</v>
      </c>
      <c r="M490" t="s">
        <v>9607</v>
      </c>
      <c r="N490" t="s">
        <v>9441</v>
      </c>
    </row>
    <row r="491" spans="1:14" x14ac:dyDescent="0.25">
      <c r="A491" t="s">
        <v>2622</v>
      </c>
      <c r="B491" t="s">
        <v>1214</v>
      </c>
      <c r="C491" t="s">
        <v>69</v>
      </c>
      <c r="D491" t="s">
        <v>637</v>
      </c>
      <c r="E491" t="s">
        <v>18</v>
      </c>
      <c r="F491" t="s">
        <v>2623</v>
      </c>
      <c r="G491" t="s">
        <v>2624</v>
      </c>
      <c r="H491" t="s">
        <v>2625</v>
      </c>
      <c r="I491" t="s">
        <v>32</v>
      </c>
      <c r="J491" t="s">
        <v>1207</v>
      </c>
      <c r="K491" t="s">
        <v>24</v>
      </c>
      <c r="L491" t="s">
        <v>643</v>
      </c>
      <c r="M491" t="s">
        <v>9438</v>
      </c>
      <c r="N491" t="s">
        <v>9439</v>
      </c>
    </row>
    <row r="492" spans="1:14" x14ac:dyDescent="0.25">
      <c r="A492" t="s">
        <v>2626</v>
      </c>
      <c r="B492" t="s">
        <v>2627</v>
      </c>
      <c r="C492" t="s">
        <v>16</v>
      </c>
      <c r="D492" t="s">
        <v>523</v>
      </c>
      <c r="E492" t="s">
        <v>18</v>
      </c>
      <c r="F492" t="s">
        <v>2628</v>
      </c>
      <c r="G492" t="s">
        <v>2629</v>
      </c>
      <c r="H492" t="s">
        <v>2630</v>
      </c>
      <c r="I492" t="s">
        <v>32</v>
      </c>
      <c r="J492" t="s">
        <v>991</v>
      </c>
      <c r="K492" t="s">
        <v>24</v>
      </c>
      <c r="L492" t="s">
        <v>607</v>
      </c>
      <c r="M492" t="s">
        <v>9608</v>
      </c>
      <c r="N492" t="s">
        <v>9441</v>
      </c>
    </row>
    <row r="493" spans="1:14" x14ac:dyDescent="0.25">
      <c r="A493" t="s">
        <v>2631</v>
      </c>
      <c r="B493" t="s">
        <v>2632</v>
      </c>
      <c r="C493" t="s">
        <v>16</v>
      </c>
      <c r="D493" t="s">
        <v>2241</v>
      </c>
      <c r="E493" t="s">
        <v>18</v>
      </c>
      <c r="F493" t="s">
        <v>2633</v>
      </c>
      <c r="G493" t="s">
        <v>2634</v>
      </c>
      <c r="H493" t="s">
        <v>2635</v>
      </c>
      <c r="I493" t="s">
        <v>32</v>
      </c>
      <c r="J493" t="s">
        <v>506</v>
      </c>
      <c r="K493" t="s">
        <v>24</v>
      </c>
      <c r="L493" t="s">
        <v>204</v>
      </c>
      <c r="M493" t="s">
        <v>9609</v>
      </c>
      <c r="N493" t="s">
        <v>9441</v>
      </c>
    </row>
    <row r="494" spans="1:14" x14ac:dyDescent="0.25">
      <c r="A494" t="s">
        <v>2636</v>
      </c>
      <c r="B494" t="s">
        <v>2637</v>
      </c>
      <c r="C494" t="s">
        <v>16</v>
      </c>
      <c r="D494" t="s">
        <v>696</v>
      </c>
      <c r="E494" t="s">
        <v>18</v>
      </c>
      <c r="F494" t="s">
        <v>2638</v>
      </c>
      <c r="G494" t="s">
        <v>2639</v>
      </c>
      <c r="H494" t="s">
        <v>2640</v>
      </c>
      <c r="I494" t="s">
        <v>32</v>
      </c>
      <c r="J494" t="s">
        <v>479</v>
      </c>
      <c r="K494" t="s">
        <v>24</v>
      </c>
      <c r="L494" t="s">
        <v>2641</v>
      </c>
      <c r="M494" t="s">
        <v>9438</v>
      </c>
      <c r="N494" t="s">
        <v>9439</v>
      </c>
    </row>
    <row r="495" spans="1:14" x14ac:dyDescent="0.25">
      <c r="A495" t="s">
        <v>2642</v>
      </c>
      <c r="B495" t="s">
        <v>2643</v>
      </c>
      <c r="C495" t="s">
        <v>16</v>
      </c>
      <c r="D495" t="s">
        <v>2543</v>
      </c>
      <c r="E495" t="s">
        <v>18</v>
      </c>
      <c r="F495" t="s">
        <v>2644</v>
      </c>
      <c r="G495" t="s">
        <v>2645</v>
      </c>
      <c r="H495" t="s">
        <v>2646</v>
      </c>
      <c r="I495" t="s">
        <v>32</v>
      </c>
      <c r="J495" t="s">
        <v>1461</v>
      </c>
      <c r="K495" t="s">
        <v>24</v>
      </c>
      <c r="L495" t="s">
        <v>58</v>
      </c>
      <c r="M495" t="s">
        <v>9610</v>
      </c>
      <c r="N495" t="s">
        <v>9441</v>
      </c>
    </row>
    <row r="496" spans="1:14" x14ac:dyDescent="0.25">
      <c r="A496" t="s">
        <v>2647</v>
      </c>
      <c r="B496" t="s">
        <v>2648</v>
      </c>
      <c r="C496" t="s">
        <v>16</v>
      </c>
      <c r="D496" t="s">
        <v>2649</v>
      </c>
      <c r="E496" t="s">
        <v>18</v>
      </c>
      <c r="F496" t="s">
        <v>2650</v>
      </c>
      <c r="G496" t="s">
        <v>2651</v>
      </c>
      <c r="H496" t="s">
        <v>2652</v>
      </c>
      <c r="I496" t="s">
        <v>32</v>
      </c>
      <c r="J496" t="s">
        <v>183</v>
      </c>
      <c r="K496" t="s">
        <v>24</v>
      </c>
      <c r="L496" t="s">
        <v>227</v>
      </c>
      <c r="M496" t="s">
        <v>9611</v>
      </c>
      <c r="N496" t="s">
        <v>9441</v>
      </c>
    </row>
    <row r="497" spans="1:14" x14ac:dyDescent="0.25">
      <c r="A497" t="s">
        <v>2653</v>
      </c>
      <c r="B497" t="s">
        <v>2654</v>
      </c>
      <c r="C497" t="s">
        <v>16</v>
      </c>
      <c r="D497" t="s">
        <v>2655</v>
      </c>
      <c r="E497" t="s">
        <v>18</v>
      </c>
      <c r="F497" t="s">
        <v>2656</v>
      </c>
      <c r="G497" t="s">
        <v>2657</v>
      </c>
      <c r="H497" t="s">
        <v>2658</v>
      </c>
      <c r="I497" t="s">
        <v>320</v>
      </c>
      <c r="J497" t="s">
        <v>115</v>
      </c>
      <c r="K497" t="s">
        <v>24</v>
      </c>
      <c r="L497" t="s">
        <v>361</v>
      </c>
      <c r="M497" t="s">
        <v>9612</v>
      </c>
      <c r="N497" t="s">
        <v>9441</v>
      </c>
    </row>
    <row r="498" spans="1:14" x14ac:dyDescent="0.25">
      <c r="A498" t="s">
        <v>2659</v>
      </c>
      <c r="B498" t="s">
        <v>2660</v>
      </c>
      <c r="C498" t="s">
        <v>69</v>
      </c>
      <c r="D498" t="s">
        <v>2146</v>
      </c>
      <c r="E498" t="s">
        <v>18</v>
      </c>
      <c r="F498" t="s">
        <v>2661</v>
      </c>
      <c r="G498" t="s">
        <v>2662</v>
      </c>
      <c r="H498" t="s">
        <v>2663</v>
      </c>
      <c r="I498" t="s">
        <v>32</v>
      </c>
      <c r="J498" t="s">
        <v>148</v>
      </c>
      <c r="K498" t="s">
        <v>24</v>
      </c>
      <c r="L498" t="s">
        <v>204</v>
      </c>
      <c r="M498" t="s">
        <v>9613</v>
      </c>
      <c r="N498" t="s">
        <v>9441</v>
      </c>
    </row>
    <row r="499" spans="1:14" x14ac:dyDescent="0.25">
      <c r="A499" t="s">
        <v>2664</v>
      </c>
      <c r="B499" t="s">
        <v>370</v>
      </c>
      <c r="C499" t="s">
        <v>16</v>
      </c>
      <c r="D499" t="s">
        <v>2665</v>
      </c>
      <c r="E499" t="s">
        <v>18</v>
      </c>
      <c r="F499" t="s">
        <v>2666</v>
      </c>
      <c r="G499" t="s">
        <v>2667</v>
      </c>
      <c r="H499" t="s">
        <v>2668</v>
      </c>
      <c r="I499" t="s">
        <v>32</v>
      </c>
      <c r="J499" t="s">
        <v>398</v>
      </c>
      <c r="K499" t="s">
        <v>24</v>
      </c>
      <c r="L499" t="s">
        <v>75</v>
      </c>
      <c r="M499" t="s">
        <v>9438</v>
      </c>
      <c r="N499" t="s">
        <v>9439</v>
      </c>
    </row>
    <row r="500" spans="1:14" x14ac:dyDescent="0.25">
      <c r="A500" t="s">
        <v>2669</v>
      </c>
      <c r="B500" t="s">
        <v>2670</v>
      </c>
      <c r="C500" t="s">
        <v>69</v>
      </c>
      <c r="D500" t="s">
        <v>2671</v>
      </c>
      <c r="E500" t="s">
        <v>18</v>
      </c>
      <c r="F500" t="s">
        <v>2672</v>
      </c>
      <c r="G500" t="s">
        <v>2673</v>
      </c>
      <c r="H500" t="s">
        <v>2674</v>
      </c>
      <c r="I500" t="s">
        <v>32</v>
      </c>
      <c r="J500" t="s">
        <v>2164</v>
      </c>
      <c r="K500" t="s">
        <v>24</v>
      </c>
      <c r="L500" t="s">
        <v>75</v>
      </c>
      <c r="M500" t="s">
        <v>9614</v>
      </c>
      <c r="N500" t="s">
        <v>9441</v>
      </c>
    </row>
    <row r="501" spans="1:14" x14ac:dyDescent="0.25">
      <c r="A501" t="s">
        <v>2675</v>
      </c>
      <c r="B501" t="s">
        <v>2611</v>
      </c>
      <c r="C501" t="s">
        <v>69</v>
      </c>
      <c r="D501" t="s">
        <v>93</v>
      </c>
      <c r="E501" t="s">
        <v>18</v>
      </c>
      <c r="F501" t="s">
        <v>2676</v>
      </c>
      <c r="G501" t="s">
        <v>2677</v>
      </c>
      <c r="H501" t="s">
        <v>2678</v>
      </c>
      <c r="I501" t="s">
        <v>32</v>
      </c>
      <c r="J501" t="s">
        <v>486</v>
      </c>
      <c r="K501" t="s">
        <v>24</v>
      </c>
      <c r="L501" t="s">
        <v>75</v>
      </c>
      <c r="M501" t="s">
        <v>9615</v>
      </c>
      <c r="N501" t="s">
        <v>9441</v>
      </c>
    </row>
    <row r="502" spans="1:14" x14ac:dyDescent="0.25">
      <c r="A502" t="s">
        <v>2679</v>
      </c>
      <c r="B502" t="s">
        <v>2680</v>
      </c>
      <c r="C502" t="s">
        <v>16</v>
      </c>
      <c r="D502" t="s">
        <v>2681</v>
      </c>
      <c r="E502" t="s">
        <v>18</v>
      </c>
      <c r="F502" t="s">
        <v>2682</v>
      </c>
      <c r="G502" t="s">
        <v>2683</v>
      </c>
      <c r="H502" t="s">
        <v>2684</v>
      </c>
      <c r="I502" t="s">
        <v>32</v>
      </c>
      <c r="J502" t="s">
        <v>575</v>
      </c>
      <c r="K502" t="s">
        <v>24</v>
      </c>
      <c r="L502" t="s">
        <v>2685</v>
      </c>
      <c r="M502" t="s">
        <v>9616</v>
      </c>
      <c r="N502" t="s">
        <v>9441</v>
      </c>
    </row>
    <row r="503" spans="1:14" x14ac:dyDescent="0.25">
      <c r="A503" t="s">
        <v>2686</v>
      </c>
      <c r="B503" t="s">
        <v>2687</v>
      </c>
      <c r="C503" t="s">
        <v>69</v>
      </c>
      <c r="D503" t="s">
        <v>1297</v>
      </c>
      <c r="E503" t="s">
        <v>18</v>
      </c>
      <c r="F503" t="s">
        <v>2688</v>
      </c>
      <c r="G503" t="s">
        <v>2689</v>
      </c>
      <c r="H503" t="s">
        <v>2690</v>
      </c>
      <c r="I503" t="s">
        <v>32</v>
      </c>
      <c r="J503" t="s">
        <v>183</v>
      </c>
      <c r="K503" t="s">
        <v>24</v>
      </c>
      <c r="L503" t="s">
        <v>439</v>
      </c>
      <c r="M503" t="s">
        <v>9617</v>
      </c>
      <c r="N503" t="s">
        <v>9441</v>
      </c>
    </row>
    <row r="504" spans="1:14" x14ac:dyDescent="0.25">
      <c r="A504" t="s">
        <v>2691</v>
      </c>
      <c r="B504" t="s">
        <v>2692</v>
      </c>
      <c r="C504" t="s">
        <v>69</v>
      </c>
      <c r="D504" t="s">
        <v>2693</v>
      </c>
      <c r="E504" t="s">
        <v>638</v>
      </c>
      <c r="F504" t="s">
        <v>2694</v>
      </c>
      <c r="G504" t="s">
        <v>2695</v>
      </c>
      <c r="H504" t="s">
        <v>2696</v>
      </c>
      <c r="I504" t="s">
        <v>22</v>
      </c>
      <c r="J504" t="s">
        <v>246</v>
      </c>
      <c r="K504" t="s">
        <v>24</v>
      </c>
      <c r="L504" t="s">
        <v>2697</v>
      </c>
      <c r="M504" t="s">
        <v>9438</v>
      </c>
      <c r="N504" t="s">
        <v>9439</v>
      </c>
    </row>
    <row r="505" spans="1:14" x14ac:dyDescent="0.25">
      <c r="A505" t="s">
        <v>2698</v>
      </c>
      <c r="B505" t="s">
        <v>2699</v>
      </c>
      <c r="C505" t="s">
        <v>69</v>
      </c>
      <c r="D505" t="s">
        <v>93</v>
      </c>
      <c r="E505" t="s">
        <v>638</v>
      </c>
      <c r="F505" t="s">
        <v>2700</v>
      </c>
      <c r="G505" t="s">
        <v>2701</v>
      </c>
      <c r="H505" t="s">
        <v>2702</v>
      </c>
      <c r="I505" t="s">
        <v>32</v>
      </c>
      <c r="J505" t="s">
        <v>306</v>
      </c>
      <c r="K505" t="s">
        <v>24</v>
      </c>
      <c r="L505" t="s">
        <v>75</v>
      </c>
      <c r="M505" t="s">
        <v>9618</v>
      </c>
      <c r="N505" t="s">
        <v>9441</v>
      </c>
    </row>
    <row r="506" spans="1:14" x14ac:dyDescent="0.25">
      <c r="A506" t="s">
        <v>2703</v>
      </c>
      <c r="B506" t="s">
        <v>2704</v>
      </c>
      <c r="C506" t="s">
        <v>16</v>
      </c>
      <c r="D506" t="s">
        <v>93</v>
      </c>
      <c r="E506" t="s">
        <v>638</v>
      </c>
      <c r="F506" t="s">
        <v>2705</v>
      </c>
      <c r="G506" t="s">
        <v>2706</v>
      </c>
      <c r="H506" t="s">
        <v>2707</v>
      </c>
      <c r="I506" t="s">
        <v>32</v>
      </c>
      <c r="J506" t="s">
        <v>1350</v>
      </c>
      <c r="K506" t="s">
        <v>24</v>
      </c>
      <c r="L506" t="s">
        <v>75</v>
      </c>
      <c r="M506" t="s">
        <v>9619</v>
      </c>
      <c r="N506" t="s">
        <v>9441</v>
      </c>
    </row>
    <row r="507" spans="1:14" x14ac:dyDescent="0.25">
      <c r="A507" t="s">
        <v>2708</v>
      </c>
      <c r="B507" t="s">
        <v>2709</v>
      </c>
      <c r="C507" t="s">
        <v>16</v>
      </c>
      <c r="D507" t="s">
        <v>2710</v>
      </c>
      <c r="E507" t="s">
        <v>630</v>
      </c>
      <c r="F507" t="s">
        <v>2711</v>
      </c>
      <c r="G507" t="s">
        <v>2712</v>
      </c>
      <c r="H507" t="s">
        <v>2713</v>
      </c>
      <c r="I507" t="s">
        <v>22</v>
      </c>
      <c r="J507" t="s">
        <v>1855</v>
      </c>
      <c r="K507" t="s">
        <v>24</v>
      </c>
      <c r="L507" t="s">
        <v>83</v>
      </c>
      <c r="M507" t="s">
        <v>9438</v>
      </c>
      <c r="N507" t="s">
        <v>9439</v>
      </c>
    </row>
    <row r="508" spans="1:14" x14ac:dyDescent="0.25">
      <c r="A508" t="s">
        <v>2714</v>
      </c>
      <c r="B508" t="s">
        <v>2715</v>
      </c>
      <c r="C508" t="s">
        <v>16</v>
      </c>
      <c r="D508" t="s">
        <v>2716</v>
      </c>
      <c r="E508" t="s">
        <v>638</v>
      </c>
      <c r="F508" t="s">
        <v>2717</v>
      </c>
      <c r="G508" t="s">
        <v>2718</v>
      </c>
      <c r="H508" t="s">
        <v>2719</v>
      </c>
      <c r="I508" t="s">
        <v>32</v>
      </c>
      <c r="J508" t="s">
        <v>472</v>
      </c>
      <c r="K508" t="s">
        <v>24</v>
      </c>
      <c r="L508" t="s">
        <v>34</v>
      </c>
      <c r="M508" t="s">
        <v>9438</v>
      </c>
      <c r="N508" t="s">
        <v>9439</v>
      </c>
    </row>
    <row r="509" spans="1:14" x14ac:dyDescent="0.25">
      <c r="A509" t="s">
        <v>2720</v>
      </c>
      <c r="B509" t="s">
        <v>2721</v>
      </c>
      <c r="C509" t="s">
        <v>16</v>
      </c>
      <c r="D509" t="s">
        <v>93</v>
      </c>
      <c r="E509" t="s">
        <v>630</v>
      </c>
      <c r="F509" t="s">
        <v>2722</v>
      </c>
      <c r="G509" t="s">
        <v>2723</v>
      </c>
      <c r="H509" t="s">
        <v>2724</v>
      </c>
      <c r="I509" t="s">
        <v>32</v>
      </c>
      <c r="J509" t="s">
        <v>991</v>
      </c>
      <c r="K509" t="s">
        <v>24</v>
      </c>
      <c r="L509" t="s">
        <v>75</v>
      </c>
      <c r="M509" t="s">
        <v>9438</v>
      </c>
      <c r="N509" t="s">
        <v>9439</v>
      </c>
    </row>
    <row r="510" spans="1:14" x14ac:dyDescent="0.25">
      <c r="A510" t="s">
        <v>2725</v>
      </c>
      <c r="C510" t="s">
        <v>69</v>
      </c>
      <c r="D510" t="s">
        <v>2726</v>
      </c>
      <c r="E510" t="s">
        <v>638</v>
      </c>
      <c r="F510" t="s">
        <v>2727</v>
      </c>
      <c r="G510" t="s">
        <v>2728</v>
      </c>
      <c r="H510" t="s">
        <v>2729</v>
      </c>
      <c r="I510" t="s">
        <v>32</v>
      </c>
      <c r="J510" t="s">
        <v>575</v>
      </c>
      <c r="K510" t="s">
        <v>24</v>
      </c>
      <c r="L510" t="s">
        <v>2730</v>
      </c>
      <c r="M510" t="s">
        <v>9620</v>
      </c>
      <c r="N510" t="s">
        <v>9441</v>
      </c>
    </row>
    <row r="511" spans="1:14" x14ac:dyDescent="0.25">
      <c r="A511" t="s">
        <v>2720</v>
      </c>
      <c r="B511" t="s">
        <v>2731</v>
      </c>
      <c r="C511" t="s">
        <v>16</v>
      </c>
      <c r="D511" t="s">
        <v>93</v>
      </c>
      <c r="E511" t="s">
        <v>638</v>
      </c>
      <c r="F511" t="s">
        <v>2732</v>
      </c>
      <c r="G511" t="s">
        <v>2733</v>
      </c>
      <c r="H511" t="s">
        <v>2734</v>
      </c>
      <c r="I511" t="s">
        <v>32</v>
      </c>
      <c r="J511" t="s">
        <v>527</v>
      </c>
      <c r="K511" t="s">
        <v>24</v>
      </c>
      <c r="L511" t="s">
        <v>75</v>
      </c>
      <c r="M511" t="s">
        <v>9621</v>
      </c>
      <c r="N511" t="s">
        <v>9441</v>
      </c>
    </row>
    <row r="512" spans="1:14" x14ac:dyDescent="0.25">
      <c r="A512" t="s">
        <v>2735</v>
      </c>
      <c r="B512" t="s">
        <v>2736</v>
      </c>
      <c r="C512" t="s">
        <v>69</v>
      </c>
      <c r="D512" t="s">
        <v>2737</v>
      </c>
      <c r="E512" t="s">
        <v>638</v>
      </c>
      <c r="F512" t="s">
        <v>2738</v>
      </c>
      <c r="G512" t="s">
        <v>2739</v>
      </c>
      <c r="H512" t="s">
        <v>2740</v>
      </c>
      <c r="I512" t="s">
        <v>32</v>
      </c>
      <c r="J512" t="s">
        <v>41</v>
      </c>
      <c r="K512" t="s">
        <v>24</v>
      </c>
      <c r="L512" t="s">
        <v>212</v>
      </c>
      <c r="M512" t="s">
        <v>9622</v>
      </c>
      <c r="N512" t="s">
        <v>9441</v>
      </c>
    </row>
    <row r="513" spans="1:14" x14ac:dyDescent="0.25">
      <c r="A513" t="s">
        <v>2741</v>
      </c>
      <c r="B513" t="s">
        <v>2742</v>
      </c>
      <c r="C513" t="s">
        <v>16</v>
      </c>
      <c r="D513" t="s">
        <v>2743</v>
      </c>
      <c r="E513" t="s">
        <v>638</v>
      </c>
      <c r="F513" t="s">
        <v>2744</v>
      </c>
      <c r="G513" t="s">
        <v>2745</v>
      </c>
      <c r="H513" t="s">
        <v>2746</v>
      </c>
      <c r="I513" t="s">
        <v>32</v>
      </c>
      <c r="J513" t="s">
        <v>121</v>
      </c>
      <c r="K513" t="s">
        <v>24</v>
      </c>
      <c r="L513" t="s">
        <v>227</v>
      </c>
      <c r="M513" t="s">
        <v>9438</v>
      </c>
      <c r="N513" t="s">
        <v>9439</v>
      </c>
    </row>
    <row r="514" spans="1:14" x14ac:dyDescent="0.25">
      <c r="A514" t="s">
        <v>2747</v>
      </c>
      <c r="B514" t="s">
        <v>2748</v>
      </c>
      <c r="C514" t="s">
        <v>69</v>
      </c>
      <c r="D514" t="s">
        <v>2749</v>
      </c>
      <c r="E514" t="s">
        <v>630</v>
      </c>
      <c r="F514" t="s">
        <v>2750</v>
      </c>
      <c r="G514" t="s">
        <v>2751</v>
      </c>
      <c r="H514" t="s">
        <v>2752</v>
      </c>
      <c r="I514" t="s">
        <v>32</v>
      </c>
      <c r="J514" t="s">
        <v>2365</v>
      </c>
      <c r="K514" t="s">
        <v>24</v>
      </c>
      <c r="L514" t="s">
        <v>2753</v>
      </c>
      <c r="M514" t="s">
        <v>9438</v>
      </c>
      <c r="N514" t="s">
        <v>9439</v>
      </c>
    </row>
    <row r="515" spans="1:14" x14ac:dyDescent="0.25">
      <c r="A515" t="s">
        <v>2754</v>
      </c>
      <c r="B515" t="s">
        <v>1864</v>
      </c>
      <c r="C515" t="s">
        <v>69</v>
      </c>
      <c r="D515" t="s">
        <v>2755</v>
      </c>
      <c r="E515" t="s">
        <v>638</v>
      </c>
      <c r="F515" t="s">
        <v>2756</v>
      </c>
      <c r="G515" t="s">
        <v>2757</v>
      </c>
      <c r="H515" t="s">
        <v>2758</v>
      </c>
      <c r="I515" t="s">
        <v>32</v>
      </c>
      <c r="J515" t="s">
        <v>1584</v>
      </c>
      <c r="K515" t="s">
        <v>24</v>
      </c>
      <c r="L515" t="s">
        <v>2759</v>
      </c>
      <c r="M515" t="s">
        <v>9438</v>
      </c>
      <c r="N515" t="s">
        <v>9439</v>
      </c>
    </row>
    <row r="516" spans="1:14" x14ac:dyDescent="0.25">
      <c r="A516" t="s">
        <v>2760</v>
      </c>
      <c r="B516" t="s">
        <v>2761</v>
      </c>
      <c r="C516" t="s">
        <v>16</v>
      </c>
      <c r="D516" t="s">
        <v>2762</v>
      </c>
      <c r="E516" t="s">
        <v>638</v>
      </c>
      <c r="F516" t="s">
        <v>2763</v>
      </c>
      <c r="G516" t="s">
        <v>2764</v>
      </c>
      <c r="H516" t="s">
        <v>2765</v>
      </c>
      <c r="I516" t="s">
        <v>32</v>
      </c>
      <c r="J516" t="s">
        <v>412</v>
      </c>
      <c r="K516" t="s">
        <v>24</v>
      </c>
      <c r="L516" t="s">
        <v>2766</v>
      </c>
      <c r="M516" t="s">
        <v>9438</v>
      </c>
      <c r="N516" t="s">
        <v>9439</v>
      </c>
    </row>
    <row r="517" spans="1:14" x14ac:dyDescent="0.25">
      <c r="A517" t="s">
        <v>2767</v>
      </c>
      <c r="B517" t="s">
        <v>2768</v>
      </c>
      <c r="C517" t="s">
        <v>69</v>
      </c>
      <c r="D517" t="s">
        <v>2769</v>
      </c>
      <c r="E517" t="s">
        <v>638</v>
      </c>
      <c r="F517" t="s">
        <v>2770</v>
      </c>
      <c r="G517" t="s">
        <v>2771</v>
      </c>
      <c r="H517" t="s">
        <v>2772</v>
      </c>
      <c r="I517" t="s">
        <v>32</v>
      </c>
      <c r="J517" t="s">
        <v>1207</v>
      </c>
      <c r="K517" t="s">
        <v>24</v>
      </c>
      <c r="L517" t="s">
        <v>494</v>
      </c>
      <c r="M517" t="s">
        <v>9438</v>
      </c>
      <c r="N517" t="s">
        <v>9439</v>
      </c>
    </row>
    <row r="518" spans="1:14" x14ac:dyDescent="0.25">
      <c r="A518" t="s">
        <v>2773</v>
      </c>
      <c r="B518" t="s">
        <v>2774</v>
      </c>
      <c r="C518" t="s">
        <v>69</v>
      </c>
      <c r="D518" t="s">
        <v>2775</v>
      </c>
      <c r="E518" t="s">
        <v>638</v>
      </c>
      <c r="F518" t="s">
        <v>2776</v>
      </c>
      <c r="G518" t="s">
        <v>2777</v>
      </c>
      <c r="H518" t="s">
        <v>2778</v>
      </c>
      <c r="I518" t="s">
        <v>32</v>
      </c>
      <c r="J518" t="s">
        <v>826</v>
      </c>
      <c r="K518" t="s">
        <v>24</v>
      </c>
      <c r="L518" t="s">
        <v>2779</v>
      </c>
      <c r="M518" t="s">
        <v>9438</v>
      </c>
      <c r="N518" t="s">
        <v>9439</v>
      </c>
    </row>
    <row r="519" spans="1:14" x14ac:dyDescent="0.25">
      <c r="A519" t="s">
        <v>2780</v>
      </c>
      <c r="B519" t="s">
        <v>2781</v>
      </c>
      <c r="C519" t="s">
        <v>16</v>
      </c>
      <c r="D519" t="s">
        <v>1513</v>
      </c>
      <c r="E519" t="s">
        <v>638</v>
      </c>
      <c r="F519" t="s">
        <v>2782</v>
      </c>
      <c r="G519" t="s">
        <v>2783</v>
      </c>
      <c r="H519" t="s">
        <v>2784</v>
      </c>
      <c r="I519" t="s">
        <v>32</v>
      </c>
      <c r="J519" t="s">
        <v>219</v>
      </c>
      <c r="K519" t="s">
        <v>24</v>
      </c>
      <c r="L519" t="s">
        <v>75</v>
      </c>
      <c r="M519" t="s">
        <v>9438</v>
      </c>
      <c r="N519" t="s">
        <v>9439</v>
      </c>
    </row>
    <row r="520" spans="1:14" x14ac:dyDescent="0.25">
      <c r="A520" t="s">
        <v>2725</v>
      </c>
      <c r="C520" t="s">
        <v>69</v>
      </c>
      <c r="D520" t="s">
        <v>2726</v>
      </c>
      <c r="E520" t="s">
        <v>638</v>
      </c>
      <c r="F520" t="s">
        <v>2785</v>
      </c>
      <c r="G520" t="s">
        <v>2786</v>
      </c>
      <c r="H520" t="s">
        <v>2787</v>
      </c>
      <c r="I520" t="s">
        <v>32</v>
      </c>
      <c r="J520" t="s">
        <v>575</v>
      </c>
      <c r="K520" t="s">
        <v>24</v>
      </c>
      <c r="L520" t="s">
        <v>2730</v>
      </c>
      <c r="M520" t="s">
        <v>9623</v>
      </c>
      <c r="N520" t="s">
        <v>9441</v>
      </c>
    </row>
    <row r="521" spans="1:14" x14ac:dyDescent="0.25">
      <c r="A521" t="s">
        <v>2788</v>
      </c>
      <c r="C521" t="s">
        <v>16</v>
      </c>
      <c r="D521" t="s">
        <v>2789</v>
      </c>
      <c r="E521" t="s">
        <v>630</v>
      </c>
      <c r="F521" t="s">
        <v>2790</v>
      </c>
      <c r="G521" t="s">
        <v>2791</v>
      </c>
      <c r="H521" t="s">
        <v>2792</v>
      </c>
      <c r="I521" t="s">
        <v>320</v>
      </c>
      <c r="J521" t="s">
        <v>341</v>
      </c>
      <c r="K521" t="s">
        <v>24</v>
      </c>
      <c r="L521" t="s">
        <v>2793</v>
      </c>
      <c r="M521" t="s">
        <v>9438</v>
      </c>
      <c r="N521" t="s">
        <v>9439</v>
      </c>
    </row>
    <row r="522" spans="1:14" x14ac:dyDescent="0.25">
      <c r="A522" t="s">
        <v>2794</v>
      </c>
      <c r="B522" t="s">
        <v>2795</v>
      </c>
      <c r="C522" t="s">
        <v>16</v>
      </c>
      <c r="D522" t="s">
        <v>2796</v>
      </c>
      <c r="E522" t="s">
        <v>638</v>
      </c>
      <c r="F522" t="s">
        <v>2797</v>
      </c>
      <c r="G522" t="s">
        <v>2798</v>
      </c>
      <c r="H522" t="s">
        <v>2799</v>
      </c>
      <c r="I522" t="s">
        <v>320</v>
      </c>
      <c r="J522" t="s">
        <v>826</v>
      </c>
      <c r="K522" t="s">
        <v>24</v>
      </c>
      <c r="L522" t="s">
        <v>361</v>
      </c>
      <c r="M522" t="s">
        <v>9438</v>
      </c>
      <c r="N522" t="s">
        <v>9439</v>
      </c>
    </row>
    <row r="523" spans="1:14" x14ac:dyDescent="0.25">
      <c r="A523" t="s">
        <v>2800</v>
      </c>
      <c r="B523" t="s">
        <v>695</v>
      </c>
      <c r="C523" t="s">
        <v>69</v>
      </c>
      <c r="D523" t="s">
        <v>696</v>
      </c>
      <c r="E523" t="s">
        <v>638</v>
      </c>
      <c r="F523" t="s">
        <v>2801</v>
      </c>
      <c r="G523" t="s">
        <v>2802</v>
      </c>
      <c r="H523" t="s">
        <v>2803</v>
      </c>
      <c r="I523" t="s">
        <v>32</v>
      </c>
      <c r="J523" t="s">
        <v>506</v>
      </c>
      <c r="K523" t="s">
        <v>24</v>
      </c>
      <c r="L523" t="s">
        <v>75</v>
      </c>
      <c r="M523" t="s">
        <v>9624</v>
      </c>
      <c r="N523" t="s">
        <v>9441</v>
      </c>
    </row>
    <row r="524" spans="1:14" x14ac:dyDescent="0.25">
      <c r="A524" t="s">
        <v>2804</v>
      </c>
      <c r="B524" t="s">
        <v>92</v>
      </c>
      <c r="C524" t="s">
        <v>16</v>
      </c>
      <c r="D524" t="s">
        <v>93</v>
      </c>
      <c r="E524" t="s">
        <v>638</v>
      </c>
      <c r="F524" t="s">
        <v>2805</v>
      </c>
      <c r="G524" t="s">
        <v>2806</v>
      </c>
      <c r="H524" t="s">
        <v>2807</v>
      </c>
      <c r="I524" t="s">
        <v>32</v>
      </c>
      <c r="J524" t="s">
        <v>451</v>
      </c>
      <c r="K524" t="s">
        <v>24</v>
      </c>
      <c r="L524" t="s">
        <v>75</v>
      </c>
      <c r="M524" t="s">
        <v>9625</v>
      </c>
      <c r="N524" t="s">
        <v>9441</v>
      </c>
    </row>
    <row r="525" spans="1:14" x14ac:dyDescent="0.25">
      <c r="A525" t="s">
        <v>2808</v>
      </c>
      <c r="C525" t="s">
        <v>16</v>
      </c>
      <c r="D525" t="s">
        <v>2716</v>
      </c>
      <c r="E525" t="s">
        <v>630</v>
      </c>
      <c r="F525" t="s">
        <v>2809</v>
      </c>
      <c r="G525" t="s">
        <v>2810</v>
      </c>
      <c r="H525" t="s">
        <v>2811</v>
      </c>
      <c r="I525" t="s">
        <v>32</v>
      </c>
      <c r="J525" t="s">
        <v>1394</v>
      </c>
      <c r="K525" t="s">
        <v>24</v>
      </c>
      <c r="L525" t="s">
        <v>34</v>
      </c>
      <c r="M525" t="s">
        <v>9438</v>
      </c>
      <c r="N525" t="s">
        <v>9439</v>
      </c>
    </row>
    <row r="526" spans="1:14" x14ac:dyDescent="0.25">
      <c r="A526" t="s">
        <v>2812</v>
      </c>
      <c r="B526" t="s">
        <v>2813</v>
      </c>
      <c r="C526" t="s">
        <v>69</v>
      </c>
      <c r="D526" t="s">
        <v>1278</v>
      </c>
      <c r="E526" t="s">
        <v>638</v>
      </c>
      <c r="F526" t="s">
        <v>2814</v>
      </c>
      <c r="G526" t="s">
        <v>2815</v>
      </c>
      <c r="H526" t="s">
        <v>2816</v>
      </c>
      <c r="I526" t="s">
        <v>32</v>
      </c>
      <c r="J526" t="s">
        <v>493</v>
      </c>
      <c r="K526" t="s">
        <v>24</v>
      </c>
      <c r="L526" t="s">
        <v>1282</v>
      </c>
      <c r="M526" t="s">
        <v>9626</v>
      </c>
      <c r="N526" t="s">
        <v>9441</v>
      </c>
    </row>
    <row r="527" spans="1:14" x14ac:dyDescent="0.25">
      <c r="A527" t="s">
        <v>2817</v>
      </c>
      <c r="B527" t="s">
        <v>2818</v>
      </c>
      <c r="C527" t="s">
        <v>69</v>
      </c>
      <c r="D527" t="s">
        <v>2819</v>
      </c>
      <c r="E527" t="s">
        <v>638</v>
      </c>
      <c r="F527" t="s">
        <v>2820</v>
      </c>
      <c r="G527" t="s">
        <v>2821</v>
      </c>
      <c r="H527" t="s">
        <v>2822</v>
      </c>
      <c r="I527" t="s">
        <v>32</v>
      </c>
      <c r="J527" t="s">
        <v>2823</v>
      </c>
      <c r="K527" t="s">
        <v>24</v>
      </c>
      <c r="L527" t="s">
        <v>2824</v>
      </c>
      <c r="M527" t="s">
        <v>9627</v>
      </c>
      <c r="N527" t="s">
        <v>9441</v>
      </c>
    </row>
    <row r="528" spans="1:14" x14ac:dyDescent="0.25">
      <c r="A528" t="s">
        <v>2825</v>
      </c>
      <c r="B528" t="s">
        <v>2795</v>
      </c>
      <c r="C528" t="s">
        <v>16</v>
      </c>
      <c r="D528" t="s">
        <v>2796</v>
      </c>
      <c r="E528" t="s">
        <v>638</v>
      </c>
      <c r="F528" t="s">
        <v>2826</v>
      </c>
      <c r="G528" t="s">
        <v>2827</v>
      </c>
      <c r="H528" t="s">
        <v>2828</v>
      </c>
      <c r="I528" t="s">
        <v>320</v>
      </c>
      <c r="J528" t="s">
        <v>282</v>
      </c>
      <c r="K528" t="s">
        <v>24</v>
      </c>
      <c r="L528" t="s">
        <v>361</v>
      </c>
      <c r="M528" t="s">
        <v>9438</v>
      </c>
      <c r="N528" t="s">
        <v>9439</v>
      </c>
    </row>
    <row r="529" spans="1:14" x14ac:dyDescent="0.25">
      <c r="A529" t="s">
        <v>2829</v>
      </c>
      <c r="B529" t="s">
        <v>2830</v>
      </c>
      <c r="C529" t="s">
        <v>16</v>
      </c>
      <c r="D529" t="s">
        <v>2831</v>
      </c>
      <c r="E529" t="s">
        <v>630</v>
      </c>
      <c r="F529" t="s">
        <v>2832</v>
      </c>
      <c r="G529" t="s">
        <v>2833</v>
      </c>
      <c r="H529" t="s">
        <v>2834</v>
      </c>
      <c r="I529" t="s">
        <v>22</v>
      </c>
      <c r="J529" t="s">
        <v>282</v>
      </c>
      <c r="K529" t="s">
        <v>24</v>
      </c>
      <c r="L529" t="s">
        <v>83</v>
      </c>
      <c r="M529" t="s">
        <v>9438</v>
      </c>
      <c r="N529" t="s">
        <v>9439</v>
      </c>
    </row>
    <row r="530" spans="1:14" x14ac:dyDescent="0.25">
      <c r="A530" t="s">
        <v>2835</v>
      </c>
      <c r="B530" t="s">
        <v>92</v>
      </c>
      <c r="C530" t="s">
        <v>16</v>
      </c>
      <c r="D530" t="s">
        <v>93</v>
      </c>
      <c r="E530" t="s">
        <v>638</v>
      </c>
      <c r="F530" t="s">
        <v>2836</v>
      </c>
      <c r="G530" t="s">
        <v>2837</v>
      </c>
      <c r="H530" t="s">
        <v>2838</v>
      </c>
      <c r="I530" t="s">
        <v>32</v>
      </c>
      <c r="J530" t="s">
        <v>49</v>
      </c>
      <c r="K530" t="s">
        <v>24</v>
      </c>
      <c r="L530" t="s">
        <v>184</v>
      </c>
      <c r="M530" t="s">
        <v>9628</v>
      </c>
      <c r="N530" t="s">
        <v>9441</v>
      </c>
    </row>
    <row r="531" spans="1:14" x14ac:dyDescent="0.25">
      <c r="A531" t="s">
        <v>2839</v>
      </c>
      <c r="B531" t="s">
        <v>678</v>
      </c>
      <c r="C531" t="s">
        <v>16</v>
      </c>
      <c r="D531" t="s">
        <v>1003</v>
      </c>
      <c r="E531" t="s">
        <v>638</v>
      </c>
      <c r="F531" t="s">
        <v>2840</v>
      </c>
      <c r="G531" t="s">
        <v>2841</v>
      </c>
      <c r="H531" t="s">
        <v>2842</v>
      </c>
      <c r="I531" t="s">
        <v>32</v>
      </c>
      <c r="J531" t="s">
        <v>121</v>
      </c>
      <c r="K531" t="s">
        <v>24</v>
      </c>
      <c r="L531" t="s">
        <v>75</v>
      </c>
      <c r="M531" t="s">
        <v>9438</v>
      </c>
      <c r="N531" t="s">
        <v>9439</v>
      </c>
    </row>
    <row r="532" spans="1:14" x14ac:dyDescent="0.25">
      <c r="A532" t="s">
        <v>2843</v>
      </c>
      <c r="B532" t="s">
        <v>2844</v>
      </c>
      <c r="C532" t="s">
        <v>16</v>
      </c>
      <c r="D532" t="s">
        <v>2845</v>
      </c>
      <c r="E532" t="s">
        <v>638</v>
      </c>
      <c r="F532" t="s">
        <v>2846</v>
      </c>
      <c r="G532" t="s">
        <v>2847</v>
      </c>
      <c r="H532" t="s">
        <v>2848</v>
      </c>
      <c r="I532" t="s">
        <v>320</v>
      </c>
      <c r="J532" t="s">
        <v>74</v>
      </c>
      <c r="K532" t="s">
        <v>24</v>
      </c>
      <c r="L532" t="s">
        <v>361</v>
      </c>
      <c r="M532" t="s">
        <v>9629</v>
      </c>
      <c r="N532" t="s">
        <v>9441</v>
      </c>
    </row>
    <row r="533" spans="1:14" x14ac:dyDescent="0.25">
      <c r="A533" t="s">
        <v>2849</v>
      </c>
      <c r="B533" t="s">
        <v>2850</v>
      </c>
      <c r="C533" t="s">
        <v>69</v>
      </c>
      <c r="D533" t="s">
        <v>93</v>
      </c>
      <c r="E533" t="s">
        <v>630</v>
      </c>
      <c r="F533" t="s">
        <v>2851</v>
      </c>
      <c r="G533" t="s">
        <v>2852</v>
      </c>
      <c r="H533" t="s">
        <v>2853</v>
      </c>
      <c r="I533" t="s">
        <v>32</v>
      </c>
      <c r="J533" t="s">
        <v>97</v>
      </c>
      <c r="K533" t="s">
        <v>24</v>
      </c>
      <c r="L533" t="s">
        <v>75</v>
      </c>
      <c r="M533" t="s">
        <v>9438</v>
      </c>
      <c r="N533" t="s">
        <v>9439</v>
      </c>
    </row>
    <row r="534" spans="1:14" x14ac:dyDescent="0.25">
      <c r="A534" t="s">
        <v>2854</v>
      </c>
      <c r="B534" t="s">
        <v>2855</v>
      </c>
      <c r="C534" t="s">
        <v>69</v>
      </c>
      <c r="D534" t="s">
        <v>2856</v>
      </c>
      <c r="E534" t="s">
        <v>630</v>
      </c>
      <c r="F534" t="s">
        <v>2857</v>
      </c>
      <c r="G534" t="s">
        <v>2858</v>
      </c>
      <c r="H534" t="s">
        <v>2859</v>
      </c>
      <c r="I534" t="s">
        <v>32</v>
      </c>
      <c r="J534" t="s">
        <v>756</v>
      </c>
      <c r="K534" t="s">
        <v>24</v>
      </c>
      <c r="L534" t="s">
        <v>2860</v>
      </c>
      <c r="M534" t="s">
        <v>9438</v>
      </c>
      <c r="N534" t="s">
        <v>9439</v>
      </c>
    </row>
    <row r="535" spans="1:14" x14ac:dyDescent="0.25">
      <c r="A535" t="s">
        <v>2861</v>
      </c>
      <c r="B535" t="s">
        <v>92</v>
      </c>
      <c r="C535" t="s">
        <v>16</v>
      </c>
      <c r="D535" t="s">
        <v>93</v>
      </c>
      <c r="E535" t="s">
        <v>638</v>
      </c>
      <c r="F535" t="s">
        <v>2862</v>
      </c>
      <c r="G535" t="s">
        <v>2863</v>
      </c>
      <c r="H535" t="s">
        <v>2864</v>
      </c>
      <c r="I535" t="s">
        <v>32</v>
      </c>
      <c r="J535" t="s">
        <v>49</v>
      </c>
      <c r="K535" t="s">
        <v>24</v>
      </c>
      <c r="L535" t="s">
        <v>184</v>
      </c>
      <c r="M535" t="s">
        <v>9630</v>
      </c>
      <c r="N535" t="s">
        <v>9441</v>
      </c>
    </row>
    <row r="536" spans="1:14" x14ac:dyDescent="0.25">
      <c r="A536" t="s">
        <v>2865</v>
      </c>
      <c r="B536" t="s">
        <v>2866</v>
      </c>
      <c r="C536" t="s">
        <v>69</v>
      </c>
      <c r="D536" t="s">
        <v>2867</v>
      </c>
      <c r="E536" t="s">
        <v>638</v>
      </c>
      <c r="F536" t="s">
        <v>2868</v>
      </c>
      <c r="G536" t="s">
        <v>2869</v>
      </c>
      <c r="H536" t="s">
        <v>2870</v>
      </c>
      <c r="I536" t="s">
        <v>32</v>
      </c>
      <c r="J536" t="s">
        <v>1381</v>
      </c>
      <c r="K536" t="s">
        <v>24</v>
      </c>
      <c r="L536" t="s">
        <v>204</v>
      </c>
      <c r="M536" t="s">
        <v>9631</v>
      </c>
      <c r="N536" t="s">
        <v>9441</v>
      </c>
    </row>
    <row r="537" spans="1:14" x14ac:dyDescent="0.25">
      <c r="A537" t="s">
        <v>2871</v>
      </c>
      <c r="B537" t="s">
        <v>2748</v>
      </c>
      <c r="C537" t="s">
        <v>69</v>
      </c>
      <c r="D537" t="s">
        <v>2749</v>
      </c>
      <c r="E537" t="s">
        <v>638</v>
      </c>
      <c r="F537" t="s">
        <v>2872</v>
      </c>
      <c r="G537" t="s">
        <v>2873</v>
      </c>
      <c r="H537" t="s">
        <v>2874</v>
      </c>
      <c r="I537" t="s">
        <v>32</v>
      </c>
      <c r="J537" t="s">
        <v>2365</v>
      </c>
      <c r="K537" t="s">
        <v>24</v>
      </c>
      <c r="L537" t="s">
        <v>2753</v>
      </c>
      <c r="M537" t="s">
        <v>9632</v>
      </c>
      <c r="N537" t="s">
        <v>9441</v>
      </c>
    </row>
    <row r="538" spans="1:14" x14ac:dyDescent="0.25">
      <c r="A538" t="s">
        <v>2714</v>
      </c>
      <c r="B538" t="s">
        <v>2715</v>
      </c>
      <c r="C538" t="s">
        <v>16</v>
      </c>
      <c r="D538" t="s">
        <v>2716</v>
      </c>
      <c r="E538" t="s">
        <v>638</v>
      </c>
      <c r="F538" t="s">
        <v>2875</v>
      </c>
      <c r="G538" t="s">
        <v>2876</v>
      </c>
      <c r="H538" t="s">
        <v>2877</v>
      </c>
      <c r="I538" t="s">
        <v>32</v>
      </c>
      <c r="J538" t="s">
        <v>1394</v>
      </c>
      <c r="K538" t="s">
        <v>24</v>
      </c>
      <c r="L538" t="s">
        <v>34</v>
      </c>
      <c r="M538" t="s">
        <v>9438</v>
      </c>
      <c r="N538" t="s">
        <v>9439</v>
      </c>
    </row>
    <row r="539" spans="1:14" x14ac:dyDescent="0.25">
      <c r="A539" t="s">
        <v>2878</v>
      </c>
      <c r="B539" t="s">
        <v>2709</v>
      </c>
      <c r="C539" t="s">
        <v>16</v>
      </c>
      <c r="D539" t="s">
        <v>2710</v>
      </c>
      <c r="E539" t="s">
        <v>638</v>
      </c>
      <c r="F539" t="s">
        <v>2879</v>
      </c>
      <c r="G539" t="s">
        <v>2880</v>
      </c>
      <c r="H539" t="s">
        <v>2881</v>
      </c>
      <c r="I539" t="s">
        <v>22</v>
      </c>
      <c r="J539" t="s">
        <v>391</v>
      </c>
      <c r="K539" t="s">
        <v>24</v>
      </c>
      <c r="L539" t="s">
        <v>83</v>
      </c>
      <c r="M539" t="s">
        <v>9438</v>
      </c>
      <c r="N539" t="s">
        <v>9439</v>
      </c>
    </row>
    <row r="540" spans="1:14" x14ac:dyDescent="0.25">
      <c r="A540" t="s">
        <v>2882</v>
      </c>
      <c r="B540" t="s">
        <v>2883</v>
      </c>
      <c r="C540" t="s">
        <v>69</v>
      </c>
      <c r="D540" t="s">
        <v>2867</v>
      </c>
      <c r="E540" t="s">
        <v>630</v>
      </c>
      <c r="F540" t="s">
        <v>2884</v>
      </c>
      <c r="G540" t="s">
        <v>2885</v>
      </c>
      <c r="H540" t="s">
        <v>2886</v>
      </c>
      <c r="I540" t="s">
        <v>32</v>
      </c>
      <c r="J540" t="s">
        <v>2502</v>
      </c>
      <c r="K540" t="s">
        <v>24</v>
      </c>
      <c r="L540" t="s">
        <v>204</v>
      </c>
      <c r="M540" t="s">
        <v>9438</v>
      </c>
      <c r="N540" t="s">
        <v>9439</v>
      </c>
    </row>
    <row r="541" spans="1:14" x14ac:dyDescent="0.25">
      <c r="A541" t="s">
        <v>2887</v>
      </c>
      <c r="B541" t="s">
        <v>2795</v>
      </c>
      <c r="C541" t="s">
        <v>16</v>
      </c>
      <c r="D541" t="s">
        <v>2796</v>
      </c>
      <c r="E541" t="s">
        <v>638</v>
      </c>
      <c r="F541" t="s">
        <v>2888</v>
      </c>
      <c r="G541" t="s">
        <v>2889</v>
      </c>
      <c r="H541" t="s">
        <v>2890</v>
      </c>
      <c r="I541" t="s">
        <v>320</v>
      </c>
      <c r="J541" t="s">
        <v>253</v>
      </c>
      <c r="K541" t="s">
        <v>24</v>
      </c>
      <c r="L541" t="s">
        <v>361</v>
      </c>
      <c r="M541" t="s">
        <v>9438</v>
      </c>
      <c r="N541" t="s">
        <v>9439</v>
      </c>
    </row>
    <row r="542" spans="1:14" x14ac:dyDescent="0.25">
      <c r="A542" t="s">
        <v>2891</v>
      </c>
      <c r="B542" t="s">
        <v>2892</v>
      </c>
      <c r="C542" t="s">
        <v>69</v>
      </c>
      <c r="D542" t="s">
        <v>2856</v>
      </c>
      <c r="E542" t="s">
        <v>638</v>
      </c>
      <c r="F542" t="s">
        <v>2893</v>
      </c>
      <c r="G542" t="s">
        <v>2894</v>
      </c>
      <c r="H542" t="s">
        <v>2895</v>
      </c>
      <c r="I542" t="s">
        <v>32</v>
      </c>
      <c r="J542" t="s">
        <v>756</v>
      </c>
      <c r="K542" t="s">
        <v>24</v>
      </c>
      <c r="L542" t="s">
        <v>2860</v>
      </c>
      <c r="M542" t="s">
        <v>9438</v>
      </c>
      <c r="N542" t="s">
        <v>9439</v>
      </c>
    </row>
    <row r="543" spans="1:14" x14ac:dyDescent="0.25">
      <c r="A543" t="s">
        <v>2896</v>
      </c>
      <c r="B543" t="s">
        <v>2897</v>
      </c>
      <c r="C543" t="s">
        <v>16</v>
      </c>
      <c r="D543" t="s">
        <v>2898</v>
      </c>
      <c r="E543" t="s">
        <v>630</v>
      </c>
      <c r="F543" t="s">
        <v>2899</v>
      </c>
      <c r="G543" t="s">
        <v>2900</v>
      </c>
      <c r="H543" t="s">
        <v>2901</v>
      </c>
      <c r="I543" t="s">
        <v>32</v>
      </c>
      <c r="J543" t="s">
        <v>282</v>
      </c>
      <c r="K543" t="s">
        <v>24</v>
      </c>
      <c r="L543" t="s">
        <v>439</v>
      </c>
      <c r="M543" t="s">
        <v>9438</v>
      </c>
      <c r="N543" t="s">
        <v>9439</v>
      </c>
    </row>
    <row r="544" spans="1:14" x14ac:dyDescent="0.25">
      <c r="A544" t="s">
        <v>2902</v>
      </c>
      <c r="B544" t="s">
        <v>2903</v>
      </c>
      <c r="C544" t="s">
        <v>16</v>
      </c>
      <c r="D544" t="s">
        <v>2904</v>
      </c>
      <c r="E544" t="s">
        <v>638</v>
      </c>
      <c r="F544" t="s">
        <v>2905</v>
      </c>
      <c r="G544" t="s">
        <v>2906</v>
      </c>
      <c r="H544" t="s">
        <v>2907</v>
      </c>
      <c r="I544" t="s">
        <v>32</v>
      </c>
      <c r="J544" t="s">
        <v>360</v>
      </c>
      <c r="K544" t="s">
        <v>24</v>
      </c>
      <c r="L544" t="s">
        <v>2908</v>
      </c>
      <c r="M544" t="s">
        <v>9438</v>
      </c>
      <c r="N544" t="s">
        <v>9439</v>
      </c>
    </row>
    <row r="545" spans="1:14" x14ac:dyDescent="0.25">
      <c r="A545" t="s">
        <v>2909</v>
      </c>
      <c r="B545" t="s">
        <v>2910</v>
      </c>
      <c r="C545" t="s">
        <v>16</v>
      </c>
      <c r="D545" t="s">
        <v>2911</v>
      </c>
      <c r="E545" t="s">
        <v>630</v>
      </c>
      <c r="F545" t="s">
        <v>2912</v>
      </c>
      <c r="G545" t="s">
        <v>2913</v>
      </c>
      <c r="H545" t="s">
        <v>2914</v>
      </c>
      <c r="I545" t="s">
        <v>32</v>
      </c>
      <c r="J545" t="s">
        <v>341</v>
      </c>
      <c r="K545" t="s">
        <v>24</v>
      </c>
      <c r="L545" t="s">
        <v>2915</v>
      </c>
      <c r="M545" t="s">
        <v>9438</v>
      </c>
      <c r="N545" t="s">
        <v>9439</v>
      </c>
    </row>
    <row r="546" spans="1:14" x14ac:dyDescent="0.25">
      <c r="A546" t="s">
        <v>2714</v>
      </c>
      <c r="B546" t="s">
        <v>2715</v>
      </c>
      <c r="C546" t="s">
        <v>16</v>
      </c>
      <c r="D546" t="s">
        <v>2716</v>
      </c>
      <c r="E546" t="s">
        <v>638</v>
      </c>
      <c r="F546" t="s">
        <v>2916</v>
      </c>
      <c r="G546" t="s">
        <v>2917</v>
      </c>
      <c r="H546" t="s">
        <v>2918</v>
      </c>
      <c r="I546" t="s">
        <v>32</v>
      </c>
      <c r="J546" t="s">
        <v>1394</v>
      </c>
      <c r="K546" t="s">
        <v>24</v>
      </c>
      <c r="L546" t="s">
        <v>34</v>
      </c>
      <c r="M546" t="s">
        <v>9438</v>
      </c>
      <c r="N546" t="s">
        <v>9439</v>
      </c>
    </row>
    <row r="547" spans="1:14" x14ac:dyDescent="0.25">
      <c r="A547" t="s">
        <v>2919</v>
      </c>
      <c r="B547" t="s">
        <v>2920</v>
      </c>
      <c r="C547" t="s">
        <v>16</v>
      </c>
      <c r="D547" t="s">
        <v>1513</v>
      </c>
      <c r="E547" t="s">
        <v>638</v>
      </c>
      <c r="F547" t="s">
        <v>2921</v>
      </c>
      <c r="G547" t="s">
        <v>2922</v>
      </c>
      <c r="H547" t="s">
        <v>2923</v>
      </c>
      <c r="I547" t="s">
        <v>32</v>
      </c>
      <c r="J547" t="s">
        <v>162</v>
      </c>
      <c r="K547" t="s">
        <v>24</v>
      </c>
      <c r="L547" t="s">
        <v>75</v>
      </c>
      <c r="M547" t="s">
        <v>9438</v>
      </c>
      <c r="N547" t="s">
        <v>9439</v>
      </c>
    </row>
    <row r="548" spans="1:14" x14ac:dyDescent="0.25">
      <c r="A548" t="s">
        <v>2924</v>
      </c>
      <c r="B548" t="s">
        <v>2844</v>
      </c>
      <c r="C548" t="s">
        <v>16</v>
      </c>
      <c r="D548" t="s">
        <v>2845</v>
      </c>
      <c r="E548" t="s">
        <v>638</v>
      </c>
      <c r="F548" t="s">
        <v>2925</v>
      </c>
      <c r="G548" t="s">
        <v>2926</v>
      </c>
      <c r="H548" t="s">
        <v>2927</v>
      </c>
      <c r="I548" t="s">
        <v>320</v>
      </c>
      <c r="J548" t="s">
        <v>183</v>
      </c>
      <c r="K548" t="s">
        <v>24</v>
      </c>
      <c r="L548" t="s">
        <v>361</v>
      </c>
      <c r="M548" t="s">
        <v>9633</v>
      </c>
      <c r="N548" t="s">
        <v>9441</v>
      </c>
    </row>
    <row r="549" spans="1:14" x14ac:dyDescent="0.25">
      <c r="A549" t="s">
        <v>2928</v>
      </c>
      <c r="B549" t="s">
        <v>986</v>
      </c>
      <c r="C549" t="s">
        <v>69</v>
      </c>
      <c r="D549" t="s">
        <v>987</v>
      </c>
      <c r="E549" t="s">
        <v>638</v>
      </c>
      <c r="F549" t="s">
        <v>2929</v>
      </c>
      <c r="G549" t="s">
        <v>2930</v>
      </c>
      <c r="H549" t="s">
        <v>2931</v>
      </c>
      <c r="I549" t="s">
        <v>32</v>
      </c>
      <c r="J549" t="s">
        <v>148</v>
      </c>
      <c r="K549" t="s">
        <v>24</v>
      </c>
      <c r="L549" t="s">
        <v>204</v>
      </c>
      <c r="M549" t="s">
        <v>9634</v>
      </c>
      <c r="N549" t="s">
        <v>9441</v>
      </c>
    </row>
    <row r="550" spans="1:14" x14ac:dyDescent="0.25">
      <c r="A550" t="s">
        <v>2741</v>
      </c>
      <c r="C550" t="s">
        <v>16</v>
      </c>
      <c r="D550" t="s">
        <v>2743</v>
      </c>
      <c r="E550" t="s">
        <v>630</v>
      </c>
      <c r="F550" t="s">
        <v>2932</v>
      </c>
      <c r="G550" t="s">
        <v>2933</v>
      </c>
      <c r="H550" t="s">
        <v>2934</v>
      </c>
      <c r="I550" t="s">
        <v>32</v>
      </c>
      <c r="J550" t="s">
        <v>121</v>
      </c>
      <c r="K550" t="s">
        <v>24</v>
      </c>
      <c r="L550" t="s">
        <v>227</v>
      </c>
      <c r="M550" t="s">
        <v>9438</v>
      </c>
      <c r="N550" t="s">
        <v>9439</v>
      </c>
    </row>
    <row r="551" spans="1:14" x14ac:dyDescent="0.25">
      <c r="A551" t="s">
        <v>2843</v>
      </c>
      <c r="B551" t="s">
        <v>2844</v>
      </c>
      <c r="C551" t="s">
        <v>16</v>
      </c>
      <c r="D551" t="s">
        <v>2845</v>
      </c>
      <c r="E551" t="s">
        <v>638</v>
      </c>
      <c r="F551" t="s">
        <v>2935</v>
      </c>
      <c r="G551" t="s">
        <v>2936</v>
      </c>
      <c r="H551" t="s">
        <v>2937</v>
      </c>
      <c r="I551" t="s">
        <v>320</v>
      </c>
      <c r="J551" t="s">
        <v>74</v>
      </c>
      <c r="K551" t="s">
        <v>24</v>
      </c>
      <c r="L551" t="s">
        <v>361</v>
      </c>
      <c r="M551" t="s">
        <v>9635</v>
      </c>
      <c r="N551" t="s">
        <v>9441</v>
      </c>
    </row>
    <row r="552" spans="1:14" x14ac:dyDescent="0.25">
      <c r="A552" t="s">
        <v>2938</v>
      </c>
      <c r="B552" t="s">
        <v>2795</v>
      </c>
      <c r="C552" t="s">
        <v>16</v>
      </c>
      <c r="D552" t="s">
        <v>2796</v>
      </c>
      <c r="E552" t="s">
        <v>638</v>
      </c>
      <c r="F552" t="s">
        <v>2939</v>
      </c>
      <c r="G552" t="s">
        <v>2940</v>
      </c>
      <c r="H552" t="s">
        <v>2941</v>
      </c>
      <c r="I552" t="s">
        <v>320</v>
      </c>
      <c r="J552" t="s">
        <v>826</v>
      </c>
      <c r="K552" t="s">
        <v>24</v>
      </c>
      <c r="L552" t="s">
        <v>361</v>
      </c>
      <c r="M552" t="s">
        <v>9438</v>
      </c>
      <c r="N552" t="s">
        <v>9439</v>
      </c>
    </row>
    <row r="553" spans="1:14" x14ac:dyDescent="0.25">
      <c r="A553" t="s">
        <v>2942</v>
      </c>
      <c r="B553" t="s">
        <v>2943</v>
      </c>
      <c r="C553" t="s">
        <v>16</v>
      </c>
      <c r="D553" t="s">
        <v>812</v>
      </c>
      <c r="E553" t="s">
        <v>630</v>
      </c>
      <c r="F553" t="s">
        <v>2944</v>
      </c>
      <c r="G553" t="s">
        <v>2945</v>
      </c>
      <c r="H553" t="s">
        <v>2946</v>
      </c>
      <c r="I553" t="s">
        <v>22</v>
      </c>
      <c r="J553" t="s">
        <v>2947</v>
      </c>
      <c r="K553" t="s">
        <v>24</v>
      </c>
      <c r="L553" t="s">
        <v>83</v>
      </c>
      <c r="M553" t="s">
        <v>9438</v>
      </c>
      <c r="N553" t="s">
        <v>9439</v>
      </c>
    </row>
    <row r="554" spans="1:14" x14ac:dyDescent="0.25">
      <c r="A554" t="s">
        <v>2948</v>
      </c>
      <c r="B554" t="s">
        <v>1246</v>
      </c>
      <c r="C554" t="s">
        <v>69</v>
      </c>
      <c r="D554" t="s">
        <v>2949</v>
      </c>
      <c r="E554" t="s">
        <v>630</v>
      </c>
      <c r="F554" t="s">
        <v>2950</v>
      </c>
      <c r="G554" t="s">
        <v>2951</v>
      </c>
      <c r="H554" t="s">
        <v>2952</v>
      </c>
      <c r="I554" t="s">
        <v>32</v>
      </c>
      <c r="J554" t="s">
        <v>1000</v>
      </c>
      <c r="K554" t="s">
        <v>24</v>
      </c>
      <c r="L554" t="s">
        <v>2953</v>
      </c>
      <c r="M554" t="s">
        <v>9438</v>
      </c>
      <c r="N554" t="s">
        <v>9439</v>
      </c>
    </row>
    <row r="555" spans="1:14" x14ac:dyDescent="0.25">
      <c r="A555" t="s">
        <v>2954</v>
      </c>
      <c r="B555" t="s">
        <v>2736</v>
      </c>
      <c r="C555" t="s">
        <v>69</v>
      </c>
      <c r="D555" t="s">
        <v>2737</v>
      </c>
      <c r="E555" t="s">
        <v>630</v>
      </c>
      <c r="F555" t="s">
        <v>2955</v>
      </c>
      <c r="G555" t="s">
        <v>2956</v>
      </c>
      <c r="H555" t="s">
        <v>2957</v>
      </c>
      <c r="I555" t="s">
        <v>32</v>
      </c>
      <c r="J555" t="s">
        <v>41</v>
      </c>
      <c r="K555" t="s">
        <v>24</v>
      </c>
      <c r="L555" t="s">
        <v>212</v>
      </c>
      <c r="M555" t="s">
        <v>9438</v>
      </c>
      <c r="N555" t="s">
        <v>9439</v>
      </c>
    </row>
    <row r="556" spans="1:14" x14ac:dyDescent="0.25">
      <c r="A556" t="s">
        <v>2958</v>
      </c>
      <c r="B556" t="s">
        <v>2959</v>
      </c>
      <c r="C556" t="s">
        <v>16</v>
      </c>
      <c r="D556" t="s">
        <v>942</v>
      </c>
      <c r="E556" t="s">
        <v>630</v>
      </c>
      <c r="F556" t="s">
        <v>2960</v>
      </c>
      <c r="G556" t="s">
        <v>2961</v>
      </c>
      <c r="H556" t="s">
        <v>2962</v>
      </c>
      <c r="I556" t="s">
        <v>32</v>
      </c>
      <c r="J556" t="s">
        <v>614</v>
      </c>
      <c r="K556" t="s">
        <v>24</v>
      </c>
      <c r="L556" t="s">
        <v>786</v>
      </c>
      <c r="M556" t="s">
        <v>9438</v>
      </c>
      <c r="N556" t="s">
        <v>9439</v>
      </c>
    </row>
    <row r="557" spans="1:14" x14ac:dyDescent="0.25">
      <c r="A557" t="s">
        <v>2963</v>
      </c>
      <c r="B557" t="s">
        <v>2964</v>
      </c>
      <c r="C557" t="s">
        <v>69</v>
      </c>
      <c r="D557" t="s">
        <v>2965</v>
      </c>
      <c r="E557" t="s">
        <v>638</v>
      </c>
      <c r="F557" t="s">
        <v>2966</v>
      </c>
      <c r="G557" t="s">
        <v>2967</v>
      </c>
      <c r="H557" t="s">
        <v>2968</v>
      </c>
      <c r="I557" t="s">
        <v>32</v>
      </c>
      <c r="J557" t="s">
        <v>2164</v>
      </c>
      <c r="K557" t="s">
        <v>24</v>
      </c>
      <c r="L557" t="s">
        <v>75</v>
      </c>
      <c r="M557" t="s">
        <v>9636</v>
      </c>
      <c r="N557" t="s">
        <v>9441</v>
      </c>
    </row>
    <row r="558" spans="1:14" x14ac:dyDescent="0.25">
      <c r="A558" t="s">
        <v>2969</v>
      </c>
      <c r="B558" t="s">
        <v>2795</v>
      </c>
      <c r="C558" t="s">
        <v>16</v>
      </c>
      <c r="D558" t="s">
        <v>2796</v>
      </c>
      <c r="E558" t="s">
        <v>638</v>
      </c>
      <c r="F558" t="s">
        <v>2970</v>
      </c>
      <c r="G558" t="s">
        <v>2971</v>
      </c>
      <c r="H558" t="s">
        <v>2972</v>
      </c>
      <c r="I558" t="s">
        <v>320</v>
      </c>
      <c r="J558" t="s">
        <v>826</v>
      </c>
      <c r="K558" t="s">
        <v>24</v>
      </c>
      <c r="L558" t="s">
        <v>361</v>
      </c>
      <c r="M558" t="s">
        <v>9438</v>
      </c>
      <c r="N558" t="s">
        <v>9439</v>
      </c>
    </row>
    <row r="559" spans="1:14" x14ac:dyDescent="0.25">
      <c r="A559" t="s">
        <v>2973</v>
      </c>
      <c r="B559" t="s">
        <v>2699</v>
      </c>
      <c r="C559" t="s">
        <v>69</v>
      </c>
      <c r="D559" t="s">
        <v>93</v>
      </c>
      <c r="E559" t="s">
        <v>638</v>
      </c>
      <c r="F559" t="s">
        <v>2974</v>
      </c>
      <c r="G559" t="s">
        <v>2975</v>
      </c>
      <c r="H559" t="s">
        <v>2976</v>
      </c>
      <c r="I559" t="s">
        <v>32</v>
      </c>
      <c r="J559" t="s">
        <v>306</v>
      </c>
      <c r="K559" t="s">
        <v>24</v>
      </c>
      <c r="L559" t="s">
        <v>75</v>
      </c>
      <c r="M559" t="s">
        <v>9637</v>
      </c>
      <c r="N559" t="s">
        <v>9441</v>
      </c>
    </row>
    <row r="560" spans="1:14" x14ac:dyDescent="0.25">
      <c r="A560" t="s">
        <v>2977</v>
      </c>
      <c r="B560" t="s">
        <v>678</v>
      </c>
      <c r="C560" t="s">
        <v>16</v>
      </c>
      <c r="D560" t="s">
        <v>1003</v>
      </c>
      <c r="E560" t="s">
        <v>630</v>
      </c>
      <c r="F560" t="s">
        <v>2978</v>
      </c>
      <c r="G560" t="s">
        <v>2979</v>
      </c>
      <c r="H560" t="s">
        <v>2980</v>
      </c>
      <c r="I560" t="s">
        <v>32</v>
      </c>
      <c r="J560" t="s">
        <v>634</v>
      </c>
      <c r="K560" t="s">
        <v>24</v>
      </c>
      <c r="L560" t="s">
        <v>75</v>
      </c>
      <c r="M560" t="s">
        <v>9438</v>
      </c>
      <c r="N560" t="s">
        <v>9439</v>
      </c>
    </row>
    <row r="561" spans="1:14" x14ac:dyDescent="0.25">
      <c r="A561" t="s">
        <v>2981</v>
      </c>
      <c r="B561" t="s">
        <v>2982</v>
      </c>
      <c r="C561" t="s">
        <v>69</v>
      </c>
      <c r="E561" t="s">
        <v>630</v>
      </c>
      <c r="F561" t="s">
        <v>2983</v>
      </c>
      <c r="G561" t="s">
        <v>2984</v>
      </c>
      <c r="H561" t="s">
        <v>2985</v>
      </c>
      <c r="I561" t="s">
        <v>320</v>
      </c>
      <c r="K561" t="s">
        <v>24</v>
      </c>
      <c r="M561" t="s">
        <v>9438</v>
      </c>
      <c r="N561" t="s">
        <v>9439</v>
      </c>
    </row>
    <row r="562" spans="1:14" x14ac:dyDescent="0.25">
      <c r="A562" t="s">
        <v>2986</v>
      </c>
      <c r="B562" t="s">
        <v>2920</v>
      </c>
      <c r="C562" t="s">
        <v>16</v>
      </c>
      <c r="D562" t="s">
        <v>1513</v>
      </c>
      <c r="E562" t="s">
        <v>630</v>
      </c>
      <c r="F562" t="s">
        <v>2987</v>
      </c>
      <c r="G562" t="s">
        <v>2988</v>
      </c>
      <c r="H562" t="s">
        <v>2989</v>
      </c>
      <c r="I562" t="s">
        <v>32</v>
      </c>
      <c r="J562" t="s">
        <v>162</v>
      </c>
      <c r="K562" t="s">
        <v>24</v>
      </c>
      <c r="L562" t="s">
        <v>75</v>
      </c>
      <c r="M562" t="s">
        <v>9438</v>
      </c>
      <c r="N562" t="s">
        <v>9439</v>
      </c>
    </row>
    <row r="563" spans="1:14" x14ac:dyDescent="0.25">
      <c r="A563" t="s">
        <v>2990</v>
      </c>
      <c r="B563" t="s">
        <v>2991</v>
      </c>
      <c r="C563" t="s">
        <v>16</v>
      </c>
      <c r="D563" t="s">
        <v>2831</v>
      </c>
      <c r="E563" t="s">
        <v>638</v>
      </c>
      <c r="F563" t="s">
        <v>2992</v>
      </c>
      <c r="G563" t="s">
        <v>2993</v>
      </c>
      <c r="H563" t="s">
        <v>2994</v>
      </c>
      <c r="I563" t="s">
        <v>22</v>
      </c>
      <c r="J563" t="s">
        <v>282</v>
      </c>
      <c r="K563" t="s">
        <v>24</v>
      </c>
      <c r="L563" t="s">
        <v>83</v>
      </c>
      <c r="M563" t="s">
        <v>9438</v>
      </c>
      <c r="N563" t="s">
        <v>9439</v>
      </c>
    </row>
    <row r="564" spans="1:14" x14ac:dyDescent="0.25">
      <c r="A564" t="s">
        <v>2995</v>
      </c>
      <c r="B564" t="s">
        <v>2996</v>
      </c>
      <c r="C564" t="s">
        <v>69</v>
      </c>
      <c r="D564" t="s">
        <v>2997</v>
      </c>
      <c r="E564" t="s">
        <v>630</v>
      </c>
      <c r="F564" t="s">
        <v>2998</v>
      </c>
      <c r="G564" t="s">
        <v>2999</v>
      </c>
      <c r="H564" t="s">
        <v>3000</v>
      </c>
      <c r="I564" t="s">
        <v>32</v>
      </c>
      <c r="J564" t="s">
        <v>234</v>
      </c>
      <c r="K564" t="s">
        <v>24</v>
      </c>
      <c r="L564" t="s">
        <v>75</v>
      </c>
      <c r="M564" t="s">
        <v>9438</v>
      </c>
      <c r="N564" t="s">
        <v>9439</v>
      </c>
    </row>
    <row r="565" spans="1:14" x14ac:dyDescent="0.25">
      <c r="A565" t="s">
        <v>3001</v>
      </c>
      <c r="B565" t="s">
        <v>3002</v>
      </c>
      <c r="C565" t="s">
        <v>69</v>
      </c>
      <c r="D565" t="s">
        <v>987</v>
      </c>
      <c r="E565" t="s">
        <v>638</v>
      </c>
      <c r="F565" t="s">
        <v>3003</v>
      </c>
      <c r="G565" t="s">
        <v>3004</v>
      </c>
      <c r="H565" t="s">
        <v>3005</v>
      </c>
      <c r="I565" t="s">
        <v>32</v>
      </c>
      <c r="J565" t="s">
        <v>991</v>
      </c>
      <c r="K565" t="s">
        <v>24</v>
      </c>
      <c r="L565" t="s">
        <v>204</v>
      </c>
      <c r="M565" t="s">
        <v>9638</v>
      </c>
      <c r="N565" t="s">
        <v>9441</v>
      </c>
    </row>
    <row r="566" spans="1:14" x14ac:dyDescent="0.25">
      <c r="A566" t="s">
        <v>2981</v>
      </c>
      <c r="B566" t="s">
        <v>2982</v>
      </c>
      <c r="C566" t="s">
        <v>69</v>
      </c>
      <c r="D566" t="s">
        <v>3006</v>
      </c>
      <c r="E566" t="s">
        <v>638</v>
      </c>
      <c r="F566" t="s">
        <v>3007</v>
      </c>
      <c r="G566" t="s">
        <v>3008</v>
      </c>
      <c r="H566" t="s">
        <v>3009</v>
      </c>
      <c r="I566" t="s">
        <v>320</v>
      </c>
      <c r="J566" t="s">
        <v>49</v>
      </c>
      <c r="K566" t="s">
        <v>24</v>
      </c>
      <c r="L566" t="s">
        <v>361</v>
      </c>
      <c r="M566" t="s">
        <v>9639</v>
      </c>
      <c r="N566" t="s">
        <v>9441</v>
      </c>
    </row>
    <row r="567" spans="1:14" x14ac:dyDescent="0.25">
      <c r="A567" t="s">
        <v>3010</v>
      </c>
      <c r="B567" t="s">
        <v>2818</v>
      </c>
      <c r="C567" t="s">
        <v>69</v>
      </c>
      <c r="D567" t="s">
        <v>2819</v>
      </c>
      <c r="E567" t="s">
        <v>638</v>
      </c>
      <c r="F567" t="s">
        <v>3011</v>
      </c>
      <c r="G567" t="s">
        <v>3012</v>
      </c>
      <c r="H567" t="s">
        <v>3013</v>
      </c>
      <c r="I567" t="s">
        <v>32</v>
      </c>
      <c r="J567" t="s">
        <v>290</v>
      </c>
      <c r="K567" t="s">
        <v>24</v>
      </c>
      <c r="L567" t="s">
        <v>2824</v>
      </c>
      <c r="M567" t="s">
        <v>9640</v>
      </c>
      <c r="N567" t="s">
        <v>9441</v>
      </c>
    </row>
    <row r="568" spans="1:14" x14ac:dyDescent="0.25">
      <c r="A568" t="s">
        <v>3014</v>
      </c>
      <c r="B568" t="s">
        <v>3015</v>
      </c>
      <c r="C568" t="s">
        <v>69</v>
      </c>
      <c r="E568" t="s">
        <v>638</v>
      </c>
      <c r="F568" t="s">
        <v>3016</v>
      </c>
      <c r="G568" t="s">
        <v>3017</v>
      </c>
      <c r="H568" t="s">
        <v>3018</v>
      </c>
      <c r="I568" t="s">
        <v>32</v>
      </c>
      <c r="J568" t="s">
        <v>595</v>
      </c>
      <c r="K568" t="s">
        <v>24</v>
      </c>
      <c r="M568" t="s">
        <v>9641</v>
      </c>
      <c r="N568" t="s">
        <v>9441</v>
      </c>
    </row>
    <row r="569" spans="1:14" x14ac:dyDescent="0.25">
      <c r="A569" t="s">
        <v>3019</v>
      </c>
      <c r="B569" t="s">
        <v>3015</v>
      </c>
      <c r="C569" t="s">
        <v>69</v>
      </c>
      <c r="E569" t="s">
        <v>638</v>
      </c>
      <c r="F569" t="s">
        <v>3020</v>
      </c>
      <c r="G569" t="s">
        <v>3021</v>
      </c>
      <c r="H569" t="s">
        <v>3022</v>
      </c>
      <c r="I569" t="s">
        <v>32</v>
      </c>
      <c r="J569" t="s">
        <v>2448</v>
      </c>
      <c r="K569" t="s">
        <v>24</v>
      </c>
      <c r="M569" t="s">
        <v>9642</v>
      </c>
      <c r="N569" t="s">
        <v>9441</v>
      </c>
    </row>
    <row r="570" spans="1:14" x14ac:dyDescent="0.25">
      <c r="A570" t="s">
        <v>3023</v>
      </c>
      <c r="B570" t="s">
        <v>3024</v>
      </c>
      <c r="C570" t="s">
        <v>69</v>
      </c>
      <c r="D570" t="s">
        <v>200</v>
      </c>
      <c r="E570" t="s">
        <v>638</v>
      </c>
      <c r="F570" t="s">
        <v>3025</v>
      </c>
      <c r="G570" t="s">
        <v>3026</v>
      </c>
      <c r="H570" t="s">
        <v>3027</v>
      </c>
      <c r="I570" t="s">
        <v>32</v>
      </c>
      <c r="J570" t="s">
        <v>234</v>
      </c>
      <c r="K570" t="s">
        <v>24</v>
      </c>
      <c r="L570" t="s">
        <v>204</v>
      </c>
      <c r="M570" t="s">
        <v>9438</v>
      </c>
      <c r="N570" t="s">
        <v>9439</v>
      </c>
    </row>
    <row r="571" spans="1:14" x14ac:dyDescent="0.25">
      <c r="A571" t="s">
        <v>3028</v>
      </c>
      <c r="B571" t="s">
        <v>3029</v>
      </c>
      <c r="C571" t="s">
        <v>69</v>
      </c>
      <c r="D571" t="s">
        <v>3030</v>
      </c>
      <c r="E571" t="s">
        <v>638</v>
      </c>
      <c r="F571" t="s">
        <v>3031</v>
      </c>
      <c r="G571" t="s">
        <v>3032</v>
      </c>
      <c r="H571" t="s">
        <v>3033</v>
      </c>
      <c r="I571" t="s">
        <v>32</v>
      </c>
      <c r="J571" t="s">
        <v>82</v>
      </c>
      <c r="K571" t="s">
        <v>24</v>
      </c>
      <c r="L571" t="s">
        <v>3034</v>
      </c>
      <c r="M571" t="s">
        <v>9643</v>
      </c>
      <c r="N571" t="s">
        <v>9441</v>
      </c>
    </row>
    <row r="572" spans="1:14" x14ac:dyDescent="0.25">
      <c r="A572" t="s">
        <v>3035</v>
      </c>
      <c r="B572" t="s">
        <v>2903</v>
      </c>
      <c r="C572" t="s">
        <v>16</v>
      </c>
      <c r="D572" t="s">
        <v>2904</v>
      </c>
      <c r="E572" t="s">
        <v>630</v>
      </c>
      <c r="F572" t="s">
        <v>3036</v>
      </c>
      <c r="G572" t="s">
        <v>3037</v>
      </c>
      <c r="H572" t="s">
        <v>3038</v>
      </c>
      <c r="I572" t="s">
        <v>32</v>
      </c>
      <c r="J572" t="s">
        <v>360</v>
      </c>
      <c r="K572" t="s">
        <v>24</v>
      </c>
      <c r="L572" t="s">
        <v>3039</v>
      </c>
      <c r="M572" t="s">
        <v>9438</v>
      </c>
      <c r="N572" t="s">
        <v>9439</v>
      </c>
    </row>
    <row r="573" spans="1:14" x14ac:dyDescent="0.25">
      <c r="A573" t="s">
        <v>3040</v>
      </c>
      <c r="B573" t="s">
        <v>2795</v>
      </c>
      <c r="C573" t="s">
        <v>16</v>
      </c>
      <c r="D573" t="s">
        <v>2796</v>
      </c>
      <c r="E573" t="s">
        <v>638</v>
      </c>
      <c r="F573" t="s">
        <v>3041</v>
      </c>
      <c r="G573" t="s">
        <v>3042</v>
      </c>
      <c r="H573" t="s">
        <v>3043</v>
      </c>
      <c r="I573" t="s">
        <v>320</v>
      </c>
      <c r="J573" t="s">
        <v>253</v>
      </c>
      <c r="K573" t="s">
        <v>24</v>
      </c>
      <c r="L573" t="s">
        <v>361</v>
      </c>
      <c r="M573" t="s">
        <v>9438</v>
      </c>
      <c r="N573" t="s">
        <v>9439</v>
      </c>
    </row>
    <row r="574" spans="1:14" x14ac:dyDescent="0.25">
      <c r="A574" t="s">
        <v>3044</v>
      </c>
      <c r="C574" t="s">
        <v>16</v>
      </c>
      <c r="D574" t="s">
        <v>3045</v>
      </c>
      <c r="E574" t="s">
        <v>638</v>
      </c>
      <c r="F574" t="s">
        <v>3046</v>
      </c>
      <c r="G574" t="s">
        <v>3047</v>
      </c>
      <c r="H574" t="s">
        <v>3048</v>
      </c>
      <c r="I574" t="s">
        <v>32</v>
      </c>
      <c r="J574" t="s">
        <v>1951</v>
      </c>
      <c r="K574" t="s">
        <v>24</v>
      </c>
      <c r="L574" t="s">
        <v>235</v>
      </c>
      <c r="M574" t="s">
        <v>9438</v>
      </c>
      <c r="N574" t="s">
        <v>9439</v>
      </c>
    </row>
    <row r="575" spans="1:14" x14ac:dyDescent="0.25">
      <c r="A575" t="s">
        <v>2720</v>
      </c>
      <c r="B575" t="s">
        <v>2721</v>
      </c>
      <c r="C575" t="s">
        <v>16</v>
      </c>
      <c r="D575" t="s">
        <v>93</v>
      </c>
      <c r="E575" t="s">
        <v>638</v>
      </c>
      <c r="F575" t="s">
        <v>3049</v>
      </c>
      <c r="G575" t="s">
        <v>3050</v>
      </c>
      <c r="H575" t="s">
        <v>3051</v>
      </c>
      <c r="I575" t="s">
        <v>32</v>
      </c>
      <c r="J575" t="s">
        <v>991</v>
      </c>
      <c r="K575" t="s">
        <v>24</v>
      </c>
      <c r="L575" t="s">
        <v>75</v>
      </c>
      <c r="M575" t="s">
        <v>9644</v>
      </c>
      <c r="N575" t="s">
        <v>9441</v>
      </c>
    </row>
    <row r="576" spans="1:14" x14ac:dyDescent="0.25">
      <c r="A576" t="s">
        <v>3052</v>
      </c>
      <c r="B576" t="s">
        <v>2996</v>
      </c>
      <c r="C576" t="s">
        <v>69</v>
      </c>
      <c r="D576" t="s">
        <v>3053</v>
      </c>
      <c r="E576" t="s">
        <v>638</v>
      </c>
      <c r="F576" t="s">
        <v>3054</v>
      </c>
      <c r="G576" t="s">
        <v>3055</v>
      </c>
      <c r="H576" t="s">
        <v>3056</v>
      </c>
      <c r="I576" t="s">
        <v>32</v>
      </c>
      <c r="J576" t="s">
        <v>1662</v>
      </c>
      <c r="K576" t="s">
        <v>24</v>
      </c>
      <c r="L576" t="s">
        <v>75</v>
      </c>
      <c r="M576" t="s">
        <v>9438</v>
      </c>
      <c r="N576" t="s">
        <v>9439</v>
      </c>
    </row>
    <row r="577" spans="1:14" x14ac:dyDescent="0.25">
      <c r="A577" t="s">
        <v>2760</v>
      </c>
      <c r="B577" t="s">
        <v>2761</v>
      </c>
      <c r="C577" t="s">
        <v>16</v>
      </c>
      <c r="D577" t="s">
        <v>2762</v>
      </c>
      <c r="E577" t="s">
        <v>638</v>
      </c>
      <c r="F577" t="s">
        <v>3057</v>
      </c>
      <c r="G577" t="s">
        <v>3058</v>
      </c>
      <c r="H577" t="s">
        <v>3059</v>
      </c>
      <c r="I577" t="s">
        <v>32</v>
      </c>
      <c r="J577" t="s">
        <v>121</v>
      </c>
      <c r="K577" t="s">
        <v>24</v>
      </c>
      <c r="L577" t="s">
        <v>2766</v>
      </c>
      <c r="M577" t="s">
        <v>9438</v>
      </c>
      <c r="N577" t="s">
        <v>9439</v>
      </c>
    </row>
    <row r="578" spans="1:14" x14ac:dyDescent="0.25">
      <c r="A578" t="s">
        <v>3060</v>
      </c>
      <c r="B578" t="s">
        <v>2795</v>
      </c>
      <c r="C578" t="s">
        <v>16</v>
      </c>
      <c r="D578" t="s">
        <v>2796</v>
      </c>
      <c r="E578" t="s">
        <v>638</v>
      </c>
      <c r="F578" t="s">
        <v>3061</v>
      </c>
      <c r="G578" t="s">
        <v>3062</v>
      </c>
      <c r="H578" t="s">
        <v>3063</v>
      </c>
      <c r="I578" t="s">
        <v>320</v>
      </c>
      <c r="J578" t="s">
        <v>253</v>
      </c>
      <c r="K578" t="s">
        <v>24</v>
      </c>
      <c r="L578" t="s">
        <v>361</v>
      </c>
      <c r="M578" t="s">
        <v>9438</v>
      </c>
      <c r="N578" t="s">
        <v>9439</v>
      </c>
    </row>
    <row r="579" spans="1:14" x14ac:dyDescent="0.25">
      <c r="A579" t="s">
        <v>2725</v>
      </c>
      <c r="C579" t="s">
        <v>69</v>
      </c>
      <c r="D579" t="s">
        <v>2726</v>
      </c>
      <c r="E579" t="s">
        <v>630</v>
      </c>
      <c r="F579" t="s">
        <v>3064</v>
      </c>
      <c r="G579" t="s">
        <v>3065</v>
      </c>
      <c r="H579" t="s">
        <v>3066</v>
      </c>
      <c r="I579" t="s">
        <v>32</v>
      </c>
      <c r="J579" t="s">
        <v>575</v>
      </c>
      <c r="K579" t="s">
        <v>24</v>
      </c>
      <c r="L579" t="s">
        <v>2730</v>
      </c>
      <c r="M579" t="s">
        <v>9438</v>
      </c>
      <c r="N579" t="s">
        <v>9439</v>
      </c>
    </row>
    <row r="580" spans="1:14" x14ac:dyDescent="0.25">
      <c r="A580" t="s">
        <v>3067</v>
      </c>
      <c r="B580" t="s">
        <v>3068</v>
      </c>
      <c r="C580" t="s">
        <v>69</v>
      </c>
      <c r="D580" t="s">
        <v>3069</v>
      </c>
      <c r="E580" t="s">
        <v>630</v>
      </c>
      <c r="F580" t="s">
        <v>3070</v>
      </c>
      <c r="G580" t="s">
        <v>3071</v>
      </c>
      <c r="H580" t="s">
        <v>3072</v>
      </c>
      <c r="I580" t="s">
        <v>22</v>
      </c>
      <c r="J580" t="s">
        <v>148</v>
      </c>
      <c r="K580" t="s">
        <v>24</v>
      </c>
      <c r="L580" t="s">
        <v>83</v>
      </c>
      <c r="M580" t="s">
        <v>9438</v>
      </c>
      <c r="N580" t="s">
        <v>9439</v>
      </c>
    </row>
    <row r="581" spans="1:14" x14ac:dyDescent="0.25">
      <c r="A581" t="s">
        <v>3073</v>
      </c>
      <c r="B581" t="s">
        <v>3074</v>
      </c>
      <c r="C581" t="s">
        <v>69</v>
      </c>
      <c r="D581" t="s">
        <v>3075</v>
      </c>
      <c r="E581" t="s">
        <v>638</v>
      </c>
      <c r="F581" t="s">
        <v>3076</v>
      </c>
      <c r="G581" t="s">
        <v>3077</v>
      </c>
      <c r="H581" t="s">
        <v>3078</v>
      </c>
      <c r="I581" t="s">
        <v>320</v>
      </c>
      <c r="J581" t="s">
        <v>23</v>
      </c>
      <c r="K581" t="s">
        <v>24</v>
      </c>
      <c r="L581" t="s">
        <v>361</v>
      </c>
      <c r="M581" t="s">
        <v>9438</v>
      </c>
      <c r="N581" t="s">
        <v>9439</v>
      </c>
    </row>
    <row r="582" spans="1:14" x14ac:dyDescent="0.25">
      <c r="A582" t="s">
        <v>3079</v>
      </c>
      <c r="B582" t="s">
        <v>2818</v>
      </c>
      <c r="C582" t="s">
        <v>69</v>
      </c>
      <c r="D582" t="s">
        <v>2819</v>
      </c>
      <c r="E582" t="s">
        <v>638</v>
      </c>
      <c r="F582" t="s">
        <v>3080</v>
      </c>
      <c r="G582" t="s">
        <v>3081</v>
      </c>
      <c r="H582" t="s">
        <v>3082</v>
      </c>
      <c r="I582" t="s">
        <v>32</v>
      </c>
      <c r="J582" t="s">
        <v>290</v>
      </c>
      <c r="K582" t="s">
        <v>24</v>
      </c>
      <c r="L582" t="s">
        <v>2824</v>
      </c>
      <c r="M582" t="s">
        <v>9645</v>
      </c>
      <c r="N582" t="s">
        <v>9441</v>
      </c>
    </row>
    <row r="583" spans="1:14" x14ac:dyDescent="0.25">
      <c r="A583" t="s">
        <v>3083</v>
      </c>
      <c r="B583" t="s">
        <v>3084</v>
      </c>
      <c r="C583" t="s">
        <v>16</v>
      </c>
      <c r="D583" t="s">
        <v>3053</v>
      </c>
      <c r="E583" t="s">
        <v>638</v>
      </c>
      <c r="F583" t="s">
        <v>3085</v>
      </c>
      <c r="G583" t="s">
        <v>3086</v>
      </c>
      <c r="H583" t="s">
        <v>3087</v>
      </c>
      <c r="I583" t="s">
        <v>32</v>
      </c>
      <c r="J583" t="s">
        <v>438</v>
      </c>
      <c r="K583" t="s">
        <v>24</v>
      </c>
      <c r="L583" t="s">
        <v>75</v>
      </c>
      <c r="M583" t="s">
        <v>9438</v>
      </c>
      <c r="N583" t="s">
        <v>9439</v>
      </c>
    </row>
    <row r="584" spans="1:14" x14ac:dyDescent="0.25">
      <c r="A584" t="s">
        <v>3088</v>
      </c>
      <c r="B584" t="s">
        <v>2959</v>
      </c>
      <c r="C584" t="s">
        <v>16</v>
      </c>
      <c r="D584" t="s">
        <v>942</v>
      </c>
      <c r="E584" t="s">
        <v>638</v>
      </c>
      <c r="F584" t="s">
        <v>3089</v>
      </c>
      <c r="G584" t="s">
        <v>3090</v>
      </c>
      <c r="H584" t="s">
        <v>3091</v>
      </c>
      <c r="I584" t="s">
        <v>32</v>
      </c>
      <c r="J584" t="s">
        <v>614</v>
      </c>
      <c r="K584" t="s">
        <v>24</v>
      </c>
      <c r="L584" t="s">
        <v>786</v>
      </c>
      <c r="M584" t="s">
        <v>9646</v>
      </c>
      <c r="N584" t="s">
        <v>9441</v>
      </c>
    </row>
    <row r="585" spans="1:14" x14ac:dyDescent="0.25">
      <c r="A585" t="s">
        <v>3092</v>
      </c>
      <c r="B585" t="s">
        <v>3093</v>
      </c>
      <c r="C585" t="s">
        <v>550</v>
      </c>
      <c r="D585" t="s">
        <v>3094</v>
      </c>
      <c r="E585" t="s">
        <v>638</v>
      </c>
      <c r="F585" t="s">
        <v>3095</v>
      </c>
      <c r="G585" t="s">
        <v>3096</v>
      </c>
      <c r="H585" t="s">
        <v>3097</v>
      </c>
      <c r="I585" t="s">
        <v>32</v>
      </c>
      <c r="J585" t="s">
        <v>1967</v>
      </c>
      <c r="K585" t="s">
        <v>556</v>
      </c>
      <c r="L585" t="s">
        <v>75</v>
      </c>
      <c r="M585" t="s">
        <v>9438</v>
      </c>
      <c r="N585" t="s">
        <v>9439</v>
      </c>
    </row>
    <row r="586" spans="1:14" x14ac:dyDescent="0.25">
      <c r="A586" t="s">
        <v>3098</v>
      </c>
      <c r="B586" t="s">
        <v>3099</v>
      </c>
      <c r="C586" t="s">
        <v>550</v>
      </c>
      <c r="D586" t="s">
        <v>3100</v>
      </c>
      <c r="E586" t="s">
        <v>18</v>
      </c>
      <c r="F586" t="s">
        <v>3101</v>
      </c>
      <c r="G586" t="s">
        <v>3102</v>
      </c>
      <c r="H586" t="s">
        <v>3103</v>
      </c>
      <c r="I586" t="s">
        <v>3104</v>
      </c>
      <c r="J586" t="s">
        <v>3105</v>
      </c>
      <c r="K586" t="s">
        <v>556</v>
      </c>
      <c r="L586" t="s">
        <v>3106</v>
      </c>
      <c r="M586" t="s">
        <v>9647</v>
      </c>
      <c r="N586" t="s">
        <v>9441</v>
      </c>
    </row>
    <row r="587" spans="1:14" x14ac:dyDescent="0.25">
      <c r="A587" t="s">
        <v>3107</v>
      </c>
      <c r="B587" t="s">
        <v>27</v>
      </c>
      <c r="C587" t="s">
        <v>550</v>
      </c>
      <c r="D587" t="s">
        <v>3108</v>
      </c>
      <c r="E587" t="s">
        <v>18</v>
      </c>
      <c r="F587" t="s">
        <v>3109</v>
      </c>
      <c r="G587" t="s">
        <v>3110</v>
      </c>
      <c r="H587" t="s">
        <v>3111</v>
      </c>
      <c r="I587" t="s">
        <v>32</v>
      </c>
      <c r="J587" t="s">
        <v>3112</v>
      </c>
      <c r="K587" t="s">
        <v>556</v>
      </c>
      <c r="L587" t="s">
        <v>780</v>
      </c>
      <c r="M587" t="s">
        <v>9438</v>
      </c>
      <c r="N587" t="s">
        <v>9439</v>
      </c>
    </row>
    <row r="588" spans="1:14" x14ac:dyDescent="0.25">
      <c r="A588" t="s">
        <v>3113</v>
      </c>
      <c r="B588" t="s">
        <v>27</v>
      </c>
      <c r="C588" t="s">
        <v>1962</v>
      </c>
      <c r="D588" t="s">
        <v>394</v>
      </c>
      <c r="E588" t="s">
        <v>18</v>
      </c>
      <c r="F588" t="s">
        <v>3114</v>
      </c>
      <c r="G588" t="s">
        <v>3115</v>
      </c>
      <c r="H588" t="s">
        <v>3116</v>
      </c>
      <c r="I588" t="s">
        <v>32</v>
      </c>
      <c r="J588" t="s">
        <v>1223</v>
      </c>
      <c r="K588" t="s">
        <v>556</v>
      </c>
      <c r="L588" t="s">
        <v>399</v>
      </c>
      <c r="M588" t="s">
        <v>9438</v>
      </c>
      <c r="N588" t="s">
        <v>9439</v>
      </c>
    </row>
    <row r="589" spans="1:14" x14ac:dyDescent="0.25">
      <c r="A589" t="s">
        <v>3117</v>
      </c>
      <c r="C589" t="s">
        <v>550</v>
      </c>
      <c r="D589" t="s">
        <v>3118</v>
      </c>
      <c r="E589" t="s">
        <v>18</v>
      </c>
      <c r="F589" t="s">
        <v>3119</v>
      </c>
      <c r="G589" t="s">
        <v>3120</v>
      </c>
      <c r="H589" t="s">
        <v>3121</v>
      </c>
      <c r="I589" t="s">
        <v>22</v>
      </c>
      <c r="J589" t="s">
        <v>1855</v>
      </c>
      <c r="K589" t="s">
        <v>556</v>
      </c>
      <c r="L589" t="s">
        <v>514</v>
      </c>
      <c r="M589" t="s">
        <v>9438</v>
      </c>
      <c r="N589" t="s">
        <v>9439</v>
      </c>
    </row>
    <row r="590" spans="1:14" x14ac:dyDescent="0.25">
      <c r="A590" t="s">
        <v>3122</v>
      </c>
      <c r="B590" t="s">
        <v>3123</v>
      </c>
      <c r="C590" t="s">
        <v>1943</v>
      </c>
      <c r="D590" t="s">
        <v>2393</v>
      </c>
      <c r="E590" t="s">
        <v>18</v>
      </c>
      <c r="F590" t="s">
        <v>3124</v>
      </c>
      <c r="G590" t="s">
        <v>3125</v>
      </c>
      <c r="H590" t="s">
        <v>3126</v>
      </c>
      <c r="I590" t="s">
        <v>32</v>
      </c>
      <c r="J590" t="s">
        <v>1093</v>
      </c>
      <c r="K590" t="s">
        <v>1600</v>
      </c>
      <c r="L590" t="s">
        <v>235</v>
      </c>
      <c r="M590" t="s">
        <v>9438</v>
      </c>
      <c r="N590" t="s">
        <v>9439</v>
      </c>
    </row>
    <row r="591" spans="1:14" x14ac:dyDescent="0.25">
      <c r="A591" t="s">
        <v>3127</v>
      </c>
      <c r="B591" t="s">
        <v>1061</v>
      </c>
      <c r="C591" t="s">
        <v>550</v>
      </c>
      <c r="D591" t="s">
        <v>3128</v>
      </c>
      <c r="E591" t="s">
        <v>638</v>
      </c>
      <c r="F591" t="s">
        <v>3129</v>
      </c>
      <c r="G591" t="s">
        <v>3130</v>
      </c>
      <c r="H591" t="s">
        <v>3131</v>
      </c>
      <c r="I591" t="s">
        <v>2352</v>
      </c>
      <c r="J591" t="s">
        <v>1980</v>
      </c>
      <c r="K591" t="s">
        <v>556</v>
      </c>
      <c r="L591" t="s">
        <v>3132</v>
      </c>
      <c r="M591" t="s">
        <v>9438</v>
      </c>
      <c r="N591" t="s">
        <v>9439</v>
      </c>
    </row>
    <row r="592" spans="1:14" x14ac:dyDescent="0.25">
      <c r="A592" t="s">
        <v>3133</v>
      </c>
      <c r="B592" t="s">
        <v>1061</v>
      </c>
      <c r="C592" t="s">
        <v>550</v>
      </c>
      <c r="E592" t="s">
        <v>638</v>
      </c>
      <c r="F592" t="s">
        <v>3134</v>
      </c>
      <c r="G592" t="s">
        <v>3135</v>
      </c>
      <c r="H592" t="s">
        <v>3136</v>
      </c>
      <c r="I592" t="s">
        <v>2352</v>
      </c>
      <c r="J592" t="s">
        <v>1980</v>
      </c>
      <c r="K592" t="s">
        <v>556</v>
      </c>
      <c r="L592" t="s">
        <v>3137</v>
      </c>
      <c r="M592" t="s">
        <v>9438</v>
      </c>
      <c r="N592" t="s">
        <v>9439</v>
      </c>
    </row>
    <row r="593" spans="1:14" x14ac:dyDescent="0.25">
      <c r="A593" t="s">
        <v>3138</v>
      </c>
      <c r="B593" t="s">
        <v>1061</v>
      </c>
      <c r="C593" t="s">
        <v>550</v>
      </c>
      <c r="D593" t="s">
        <v>3139</v>
      </c>
      <c r="E593" t="s">
        <v>638</v>
      </c>
      <c r="F593" t="s">
        <v>3140</v>
      </c>
      <c r="G593" t="s">
        <v>3141</v>
      </c>
      <c r="H593" t="s">
        <v>3142</v>
      </c>
      <c r="I593" t="s">
        <v>2352</v>
      </c>
      <c r="J593" t="s">
        <v>1980</v>
      </c>
      <c r="K593" t="s">
        <v>556</v>
      </c>
      <c r="L593" t="s">
        <v>3143</v>
      </c>
      <c r="M593" t="s">
        <v>9438</v>
      </c>
      <c r="N593" t="s">
        <v>9439</v>
      </c>
    </row>
    <row r="594" spans="1:14" x14ac:dyDescent="0.25">
      <c r="A594" t="s">
        <v>3144</v>
      </c>
      <c r="B594" t="s">
        <v>1061</v>
      </c>
      <c r="C594" t="s">
        <v>550</v>
      </c>
      <c r="E594" t="s">
        <v>638</v>
      </c>
      <c r="F594" t="s">
        <v>3145</v>
      </c>
      <c r="G594" t="s">
        <v>3146</v>
      </c>
      <c r="H594" t="s">
        <v>3147</v>
      </c>
      <c r="I594" t="s">
        <v>2352</v>
      </c>
      <c r="J594" t="s">
        <v>1980</v>
      </c>
      <c r="K594" t="s">
        <v>556</v>
      </c>
      <c r="L594" t="s">
        <v>3137</v>
      </c>
      <c r="M594" t="s">
        <v>9438</v>
      </c>
      <c r="N594" t="s">
        <v>9439</v>
      </c>
    </row>
    <row r="595" spans="1:14" x14ac:dyDescent="0.25">
      <c r="A595" t="s">
        <v>3148</v>
      </c>
      <c r="B595" t="s">
        <v>1061</v>
      </c>
      <c r="C595" t="s">
        <v>550</v>
      </c>
      <c r="D595" t="s">
        <v>3149</v>
      </c>
      <c r="E595" t="s">
        <v>630</v>
      </c>
      <c r="F595" t="s">
        <v>3150</v>
      </c>
      <c r="G595" t="s">
        <v>3151</v>
      </c>
      <c r="H595" t="s">
        <v>3152</v>
      </c>
      <c r="I595" t="s">
        <v>2352</v>
      </c>
      <c r="J595" t="s">
        <v>1980</v>
      </c>
      <c r="K595" t="s">
        <v>556</v>
      </c>
      <c r="L595" t="s">
        <v>3153</v>
      </c>
      <c r="M595" t="s">
        <v>9438</v>
      </c>
      <c r="N595" t="s">
        <v>9439</v>
      </c>
    </row>
    <row r="596" spans="1:14" x14ac:dyDescent="0.25">
      <c r="A596" t="s">
        <v>3154</v>
      </c>
      <c r="B596" t="s">
        <v>3155</v>
      </c>
      <c r="C596" t="s">
        <v>3156</v>
      </c>
      <c r="D596" t="s">
        <v>3157</v>
      </c>
      <c r="E596" t="s">
        <v>18</v>
      </c>
      <c r="F596" t="s">
        <v>3158</v>
      </c>
      <c r="G596" t="s">
        <v>3159</v>
      </c>
      <c r="H596" t="s">
        <v>3160</v>
      </c>
      <c r="I596" t="s">
        <v>32</v>
      </c>
      <c r="J596" t="s">
        <v>1093</v>
      </c>
      <c r="K596" t="s">
        <v>1600</v>
      </c>
      <c r="L596" t="s">
        <v>42</v>
      </c>
      <c r="M596" t="s">
        <v>9438</v>
      </c>
      <c r="N596" t="s">
        <v>9439</v>
      </c>
    </row>
    <row r="597" spans="1:14" x14ac:dyDescent="0.25">
      <c r="A597" t="s">
        <v>3161</v>
      </c>
      <c r="B597" t="s">
        <v>27</v>
      </c>
      <c r="C597" t="s">
        <v>1943</v>
      </c>
      <c r="E597" t="s">
        <v>18</v>
      </c>
      <c r="F597" t="s">
        <v>3162</v>
      </c>
      <c r="G597" t="s">
        <v>3163</v>
      </c>
      <c r="H597" t="s">
        <v>3164</v>
      </c>
      <c r="I597" t="s">
        <v>32</v>
      </c>
      <c r="J597" t="s">
        <v>1223</v>
      </c>
      <c r="K597" t="s">
        <v>1600</v>
      </c>
      <c r="L597" t="s">
        <v>122</v>
      </c>
      <c r="M597" t="s">
        <v>9438</v>
      </c>
      <c r="N597" t="s">
        <v>9439</v>
      </c>
    </row>
    <row r="598" spans="1:14" x14ac:dyDescent="0.25">
      <c r="A598" t="s">
        <v>3165</v>
      </c>
      <c r="B598" t="s">
        <v>3166</v>
      </c>
      <c r="C598" t="s">
        <v>1595</v>
      </c>
      <c r="D598" t="s">
        <v>3167</v>
      </c>
      <c r="E598" t="s">
        <v>18</v>
      </c>
      <c r="F598" t="s">
        <v>3168</v>
      </c>
      <c r="G598" t="s">
        <v>3169</v>
      </c>
      <c r="H598" t="s">
        <v>3170</v>
      </c>
      <c r="I598" t="s">
        <v>32</v>
      </c>
      <c r="J598" t="s">
        <v>3171</v>
      </c>
      <c r="K598" t="s">
        <v>1600</v>
      </c>
      <c r="L598" t="s">
        <v>786</v>
      </c>
      <c r="M598" t="s">
        <v>9438</v>
      </c>
      <c r="N598" t="s">
        <v>9439</v>
      </c>
    </row>
    <row r="599" spans="1:14" x14ac:dyDescent="0.25">
      <c r="A599" t="s">
        <v>3172</v>
      </c>
      <c r="B599" t="s">
        <v>3173</v>
      </c>
      <c r="C599" t="s">
        <v>1907</v>
      </c>
      <c r="D599" t="s">
        <v>3174</v>
      </c>
      <c r="E599" t="s">
        <v>18</v>
      </c>
      <c r="F599" t="s">
        <v>3175</v>
      </c>
      <c r="G599" t="s">
        <v>3176</v>
      </c>
      <c r="H599" t="s">
        <v>3177</v>
      </c>
      <c r="I599" t="s">
        <v>32</v>
      </c>
      <c r="J599" t="s">
        <v>3178</v>
      </c>
      <c r="K599" t="s">
        <v>1600</v>
      </c>
      <c r="L599" t="s">
        <v>75</v>
      </c>
      <c r="M599" t="s">
        <v>9438</v>
      </c>
      <c r="N599" t="s">
        <v>9439</v>
      </c>
    </row>
    <row r="600" spans="1:14" x14ac:dyDescent="0.25">
      <c r="A600" t="s">
        <v>3179</v>
      </c>
      <c r="B600" t="s">
        <v>3180</v>
      </c>
      <c r="C600" t="s">
        <v>1880</v>
      </c>
      <c r="E600" t="s">
        <v>18</v>
      </c>
      <c r="F600" t="s">
        <v>3181</v>
      </c>
      <c r="G600" t="s">
        <v>3182</v>
      </c>
      <c r="H600" t="s">
        <v>3183</v>
      </c>
      <c r="I600" t="s">
        <v>32</v>
      </c>
      <c r="J600" t="s">
        <v>1223</v>
      </c>
      <c r="K600" t="s">
        <v>556</v>
      </c>
      <c r="L600" t="s">
        <v>168</v>
      </c>
      <c r="M600" t="s">
        <v>9438</v>
      </c>
      <c r="N600" t="s">
        <v>9439</v>
      </c>
    </row>
    <row r="601" spans="1:14" x14ac:dyDescent="0.25">
      <c r="A601" t="s">
        <v>3184</v>
      </c>
      <c r="B601" t="s">
        <v>3185</v>
      </c>
      <c r="C601" t="s">
        <v>1907</v>
      </c>
      <c r="D601" t="s">
        <v>3186</v>
      </c>
      <c r="E601" t="s">
        <v>18</v>
      </c>
      <c r="F601" t="s">
        <v>3187</v>
      </c>
      <c r="G601" t="s">
        <v>3188</v>
      </c>
      <c r="H601" t="s">
        <v>3189</v>
      </c>
      <c r="I601" t="s">
        <v>32</v>
      </c>
      <c r="J601" t="s">
        <v>793</v>
      </c>
      <c r="K601" t="s">
        <v>1600</v>
      </c>
      <c r="L601" t="s">
        <v>439</v>
      </c>
      <c r="M601" t="s">
        <v>9438</v>
      </c>
      <c r="N601" t="s">
        <v>9439</v>
      </c>
    </row>
    <row r="602" spans="1:14" x14ac:dyDescent="0.25">
      <c r="A602" t="s">
        <v>2924</v>
      </c>
      <c r="B602" t="s">
        <v>2844</v>
      </c>
      <c r="C602" t="s">
        <v>16</v>
      </c>
      <c r="D602" t="s">
        <v>2845</v>
      </c>
      <c r="E602" t="s">
        <v>638</v>
      </c>
      <c r="F602" t="s">
        <v>3190</v>
      </c>
      <c r="G602" t="s">
        <v>3191</v>
      </c>
      <c r="H602" t="s">
        <v>3192</v>
      </c>
      <c r="I602" t="s">
        <v>320</v>
      </c>
      <c r="J602" t="s">
        <v>290</v>
      </c>
      <c r="K602" t="s">
        <v>24</v>
      </c>
      <c r="L602" t="s">
        <v>361</v>
      </c>
      <c r="M602" t="s">
        <v>9648</v>
      </c>
      <c r="N602" t="s">
        <v>9441</v>
      </c>
    </row>
    <row r="603" spans="1:14" x14ac:dyDescent="0.25">
      <c r="A603" t="s">
        <v>3193</v>
      </c>
      <c r="B603" t="s">
        <v>2866</v>
      </c>
      <c r="C603" t="s">
        <v>69</v>
      </c>
      <c r="D603" t="s">
        <v>2867</v>
      </c>
      <c r="E603" t="s">
        <v>638</v>
      </c>
      <c r="F603" t="s">
        <v>3194</v>
      </c>
      <c r="G603" t="s">
        <v>3195</v>
      </c>
      <c r="H603" t="s">
        <v>3196</v>
      </c>
      <c r="I603" t="s">
        <v>32</v>
      </c>
      <c r="J603" t="s">
        <v>2502</v>
      </c>
      <c r="K603" t="s">
        <v>24</v>
      </c>
      <c r="L603" t="s">
        <v>204</v>
      </c>
      <c r="M603" t="s">
        <v>9649</v>
      </c>
      <c r="N603" t="s">
        <v>9441</v>
      </c>
    </row>
    <row r="604" spans="1:14" x14ac:dyDescent="0.25">
      <c r="A604" t="s">
        <v>3197</v>
      </c>
      <c r="B604" t="s">
        <v>3068</v>
      </c>
      <c r="C604" t="s">
        <v>69</v>
      </c>
      <c r="D604" t="s">
        <v>78</v>
      </c>
      <c r="E604" t="s">
        <v>630</v>
      </c>
      <c r="F604" t="s">
        <v>3198</v>
      </c>
      <c r="G604" t="s">
        <v>3199</v>
      </c>
      <c r="H604" t="s">
        <v>3200</v>
      </c>
      <c r="I604" t="s">
        <v>22</v>
      </c>
      <c r="J604" t="s">
        <v>148</v>
      </c>
      <c r="K604" t="s">
        <v>24</v>
      </c>
      <c r="L604" t="s">
        <v>83</v>
      </c>
      <c r="M604" t="s">
        <v>9438</v>
      </c>
      <c r="N604" t="s">
        <v>9439</v>
      </c>
    </row>
    <row r="605" spans="1:14" x14ac:dyDescent="0.25">
      <c r="A605" t="s">
        <v>3201</v>
      </c>
      <c r="B605" t="s">
        <v>695</v>
      </c>
      <c r="C605" t="s">
        <v>69</v>
      </c>
      <c r="D605" t="s">
        <v>696</v>
      </c>
      <c r="E605" t="s">
        <v>630</v>
      </c>
      <c r="F605" t="s">
        <v>3202</v>
      </c>
      <c r="G605" t="s">
        <v>3203</v>
      </c>
      <c r="H605" t="s">
        <v>3204</v>
      </c>
      <c r="I605" t="s">
        <v>32</v>
      </c>
      <c r="J605" t="s">
        <v>506</v>
      </c>
      <c r="K605" t="s">
        <v>24</v>
      </c>
      <c r="L605" t="s">
        <v>75</v>
      </c>
      <c r="M605" t="s">
        <v>9438</v>
      </c>
      <c r="N605" t="s">
        <v>9439</v>
      </c>
    </row>
    <row r="606" spans="1:14" x14ac:dyDescent="0.25">
      <c r="A606" t="s">
        <v>2754</v>
      </c>
      <c r="B606" t="s">
        <v>1864</v>
      </c>
      <c r="C606" t="s">
        <v>69</v>
      </c>
      <c r="D606" t="s">
        <v>2755</v>
      </c>
      <c r="E606" t="s">
        <v>638</v>
      </c>
      <c r="F606" t="s">
        <v>3205</v>
      </c>
      <c r="G606" t="s">
        <v>3206</v>
      </c>
      <c r="H606" t="s">
        <v>3207</v>
      </c>
      <c r="I606" t="s">
        <v>22</v>
      </c>
      <c r="J606" t="s">
        <v>3208</v>
      </c>
      <c r="K606" t="s">
        <v>24</v>
      </c>
      <c r="L606" t="s">
        <v>2759</v>
      </c>
      <c r="M606" t="s">
        <v>9438</v>
      </c>
      <c r="N606" t="s">
        <v>9439</v>
      </c>
    </row>
    <row r="607" spans="1:14" x14ac:dyDescent="0.25">
      <c r="A607" t="s">
        <v>2924</v>
      </c>
      <c r="B607" t="s">
        <v>2844</v>
      </c>
      <c r="C607" t="s">
        <v>16</v>
      </c>
      <c r="D607" t="s">
        <v>2845</v>
      </c>
      <c r="E607" t="s">
        <v>638</v>
      </c>
      <c r="F607" t="s">
        <v>3209</v>
      </c>
      <c r="G607" t="s">
        <v>3210</v>
      </c>
      <c r="H607" t="s">
        <v>3211</v>
      </c>
      <c r="I607" t="s">
        <v>320</v>
      </c>
      <c r="J607" t="s">
        <v>183</v>
      </c>
      <c r="K607" t="s">
        <v>24</v>
      </c>
      <c r="L607" t="s">
        <v>361</v>
      </c>
      <c r="M607" t="s">
        <v>9650</v>
      </c>
      <c r="N607" t="s">
        <v>9441</v>
      </c>
    </row>
    <row r="608" spans="1:14" x14ac:dyDescent="0.25">
      <c r="A608" t="s">
        <v>3212</v>
      </c>
      <c r="C608" t="s">
        <v>16</v>
      </c>
      <c r="D608" t="s">
        <v>2789</v>
      </c>
      <c r="E608" t="s">
        <v>638</v>
      </c>
      <c r="F608" t="s">
        <v>3213</v>
      </c>
      <c r="G608" t="s">
        <v>3214</v>
      </c>
      <c r="H608" t="s">
        <v>3215</v>
      </c>
      <c r="I608" t="s">
        <v>320</v>
      </c>
      <c r="J608" t="s">
        <v>341</v>
      </c>
      <c r="K608" t="s">
        <v>24</v>
      </c>
      <c r="L608" t="s">
        <v>2793</v>
      </c>
      <c r="M608" t="s">
        <v>9651</v>
      </c>
      <c r="N608" t="s">
        <v>9441</v>
      </c>
    </row>
    <row r="609" spans="1:14" x14ac:dyDescent="0.25">
      <c r="A609" t="s">
        <v>3216</v>
      </c>
      <c r="B609" t="s">
        <v>695</v>
      </c>
      <c r="C609" t="s">
        <v>69</v>
      </c>
      <c r="D609" t="s">
        <v>696</v>
      </c>
      <c r="E609" t="s">
        <v>638</v>
      </c>
      <c r="F609" t="s">
        <v>3217</v>
      </c>
      <c r="G609" t="s">
        <v>3218</v>
      </c>
      <c r="H609" t="s">
        <v>3219</v>
      </c>
      <c r="I609" t="s">
        <v>32</v>
      </c>
      <c r="J609" t="s">
        <v>506</v>
      </c>
      <c r="K609" t="s">
        <v>24</v>
      </c>
      <c r="L609" t="s">
        <v>75</v>
      </c>
      <c r="M609" t="s">
        <v>9652</v>
      </c>
      <c r="N609" t="s">
        <v>9441</v>
      </c>
    </row>
    <row r="610" spans="1:14" x14ac:dyDescent="0.25">
      <c r="A610" t="s">
        <v>3220</v>
      </c>
      <c r="B610" t="s">
        <v>2704</v>
      </c>
      <c r="C610" t="s">
        <v>16</v>
      </c>
      <c r="D610" t="s">
        <v>93</v>
      </c>
      <c r="E610" t="s">
        <v>630</v>
      </c>
      <c r="F610" t="s">
        <v>3221</v>
      </c>
      <c r="G610" t="s">
        <v>3222</v>
      </c>
      <c r="H610" t="s">
        <v>3223</v>
      </c>
      <c r="I610" t="s">
        <v>32</v>
      </c>
      <c r="J610" t="s">
        <v>1350</v>
      </c>
      <c r="K610" t="s">
        <v>24</v>
      </c>
      <c r="L610" t="s">
        <v>75</v>
      </c>
      <c r="M610" t="s">
        <v>9438</v>
      </c>
      <c r="N610" t="s">
        <v>9439</v>
      </c>
    </row>
    <row r="611" spans="1:14" x14ac:dyDescent="0.25">
      <c r="A611" t="s">
        <v>3224</v>
      </c>
      <c r="B611" t="s">
        <v>3225</v>
      </c>
      <c r="C611" t="s">
        <v>16</v>
      </c>
      <c r="D611" t="s">
        <v>3226</v>
      </c>
      <c r="E611" t="s">
        <v>638</v>
      </c>
      <c r="F611" t="s">
        <v>3227</v>
      </c>
      <c r="G611" t="s">
        <v>3228</v>
      </c>
      <c r="H611" t="s">
        <v>3229</v>
      </c>
      <c r="I611" t="s">
        <v>32</v>
      </c>
      <c r="J611" t="s">
        <v>506</v>
      </c>
      <c r="K611" t="s">
        <v>24</v>
      </c>
      <c r="L611" t="s">
        <v>204</v>
      </c>
      <c r="M611" t="s">
        <v>9653</v>
      </c>
      <c r="N611" t="s">
        <v>9441</v>
      </c>
    </row>
    <row r="612" spans="1:14" x14ac:dyDescent="0.25">
      <c r="A612" t="s">
        <v>3230</v>
      </c>
      <c r="B612" t="s">
        <v>3231</v>
      </c>
      <c r="C612" t="s">
        <v>69</v>
      </c>
      <c r="D612" t="s">
        <v>3232</v>
      </c>
      <c r="E612" t="s">
        <v>638</v>
      </c>
      <c r="F612" t="s">
        <v>3233</v>
      </c>
      <c r="G612" t="s">
        <v>3234</v>
      </c>
      <c r="H612" t="s">
        <v>3235</v>
      </c>
      <c r="I612" t="s">
        <v>32</v>
      </c>
      <c r="J612" t="s">
        <v>1223</v>
      </c>
      <c r="K612" t="s">
        <v>24</v>
      </c>
      <c r="L612" t="s">
        <v>445</v>
      </c>
      <c r="M612" t="s">
        <v>9438</v>
      </c>
      <c r="N612" t="s">
        <v>9439</v>
      </c>
    </row>
    <row r="613" spans="1:14" x14ac:dyDescent="0.25">
      <c r="A613" t="s">
        <v>2891</v>
      </c>
      <c r="B613" t="s">
        <v>3236</v>
      </c>
      <c r="C613" t="s">
        <v>69</v>
      </c>
      <c r="D613" t="s">
        <v>2856</v>
      </c>
      <c r="E613" t="s">
        <v>638</v>
      </c>
      <c r="F613" t="s">
        <v>3237</v>
      </c>
      <c r="G613" t="s">
        <v>3238</v>
      </c>
      <c r="H613" t="s">
        <v>3239</v>
      </c>
      <c r="I613" t="s">
        <v>32</v>
      </c>
      <c r="J613" t="s">
        <v>756</v>
      </c>
      <c r="K613" t="s">
        <v>24</v>
      </c>
      <c r="L613" t="s">
        <v>2860</v>
      </c>
      <c r="M613" t="s">
        <v>9438</v>
      </c>
      <c r="N613" t="s">
        <v>9439</v>
      </c>
    </row>
    <row r="614" spans="1:14" x14ac:dyDescent="0.25">
      <c r="A614" t="s">
        <v>2780</v>
      </c>
      <c r="B614" t="s">
        <v>3240</v>
      </c>
      <c r="C614" t="s">
        <v>16</v>
      </c>
      <c r="D614" t="s">
        <v>1513</v>
      </c>
      <c r="E614" t="s">
        <v>638</v>
      </c>
      <c r="F614" t="s">
        <v>3241</v>
      </c>
      <c r="G614" t="s">
        <v>3242</v>
      </c>
      <c r="H614" t="s">
        <v>3243</v>
      </c>
      <c r="I614" t="s">
        <v>32</v>
      </c>
      <c r="J614" t="s">
        <v>955</v>
      </c>
      <c r="K614" t="s">
        <v>24</v>
      </c>
      <c r="L614" t="s">
        <v>75</v>
      </c>
      <c r="M614" t="s">
        <v>9438</v>
      </c>
      <c r="N614" t="s">
        <v>9439</v>
      </c>
    </row>
    <row r="615" spans="1:14" x14ac:dyDescent="0.25">
      <c r="A615" t="s">
        <v>2754</v>
      </c>
      <c r="B615" t="s">
        <v>1864</v>
      </c>
      <c r="C615" t="s">
        <v>69</v>
      </c>
      <c r="D615" t="s">
        <v>2755</v>
      </c>
      <c r="E615" t="s">
        <v>638</v>
      </c>
      <c r="F615" t="s">
        <v>3244</v>
      </c>
      <c r="G615" t="s">
        <v>3245</v>
      </c>
      <c r="H615" t="s">
        <v>3246</v>
      </c>
      <c r="I615" t="s">
        <v>22</v>
      </c>
      <c r="J615" t="s">
        <v>1572</v>
      </c>
      <c r="K615" t="s">
        <v>24</v>
      </c>
      <c r="L615" t="s">
        <v>2759</v>
      </c>
      <c r="M615" t="s">
        <v>9438</v>
      </c>
      <c r="N615" t="s">
        <v>9439</v>
      </c>
    </row>
    <row r="616" spans="1:14" x14ac:dyDescent="0.25">
      <c r="A616" t="s">
        <v>3247</v>
      </c>
      <c r="B616" t="s">
        <v>986</v>
      </c>
      <c r="C616" t="s">
        <v>69</v>
      </c>
      <c r="D616" t="s">
        <v>987</v>
      </c>
      <c r="E616" t="s">
        <v>638</v>
      </c>
      <c r="F616" t="s">
        <v>3248</v>
      </c>
      <c r="G616" t="s">
        <v>3249</v>
      </c>
      <c r="H616" t="s">
        <v>3250</v>
      </c>
      <c r="I616" t="s">
        <v>32</v>
      </c>
      <c r="J616" t="s">
        <v>991</v>
      </c>
      <c r="K616" t="s">
        <v>24</v>
      </c>
      <c r="L616" t="s">
        <v>204</v>
      </c>
      <c r="M616" t="s">
        <v>9654</v>
      </c>
      <c r="N616" t="s">
        <v>9441</v>
      </c>
    </row>
    <row r="617" spans="1:14" x14ac:dyDescent="0.25">
      <c r="A617" t="s">
        <v>3251</v>
      </c>
      <c r="B617" t="s">
        <v>3252</v>
      </c>
      <c r="C617" t="s">
        <v>16</v>
      </c>
      <c r="D617" t="s">
        <v>3253</v>
      </c>
      <c r="E617" t="s">
        <v>630</v>
      </c>
      <c r="F617" t="s">
        <v>3254</v>
      </c>
      <c r="G617" t="s">
        <v>3255</v>
      </c>
      <c r="H617" t="s">
        <v>3256</v>
      </c>
      <c r="I617" t="s">
        <v>32</v>
      </c>
      <c r="J617" t="s">
        <v>479</v>
      </c>
      <c r="K617" t="s">
        <v>24</v>
      </c>
      <c r="L617" t="s">
        <v>663</v>
      </c>
      <c r="M617" t="s">
        <v>9438</v>
      </c>
      <c r="N617" t="s">
        <v>9439</v>
      </c>
    </row>
    <row r="618" spans="1:14" x14ac:dyDescent="0.25">
      <c r="A618" t="s">
        <v>3257</v>
      </c>
      <c r="B618" t="s">
        <v>2795</v>
      </c>
      <c r="C618" t="s">
        <v>16</v>
      </c>
      <c r="D618" t="s">
        <v>2796</v>
      </c>
      <c r="E618" t="s">
        <v>638</v>
      </c>
      <c r="F618" t="s">
        <v>3258</v>
      </c>
      <c r="G618" t="s">
        <v>3259</v>
      </c>
      <c r="H618" t="s">
        <v>3260</v>
      </c>
      <c r="I618" t="s">
        <v>320</v>
      </c>
      <c r="J618" t="s">
        <v>826</v>
      </c>
      <c r="K618" t="s">
        <v>24</v>
      </c>
      <c r="L618" t="s">
        <v>361</v>
      </c>
      <c r="M618" t="s">
        <v>9438</v>
      </c>
      <c r="N618" t="s">
        <v>9439</v>
      </c>
    </row>
    <row r="619" spans="1:14" x14ac:dyDescent="0.25">
      <c r="A619" t="s">
        <v>3261</v>
      </c>
      <c r="B619" t="s">
        <v>2795</v>
      </c>
      <c r="C619" t="s">
        <v>16</v>
      </c>
      <c r="D619" t="s">
        <v>2796</v>
      </c>
      <c r="E619" t="s">
        <v>638</v>
      </c>
      <c r="F619" t="s">
        <v>3262</v>
      </c>
      <c r="G619" t="s">
        <v>3263</v>
      </c>
      <c r="H619" t="s">
        <v>3264</v>
      </c>
      <c r="I619" t="s">
        <v>320</v>
      </c>
      <c r="J619" t="s">
        <v>826</v>
      </c>
      <c r="K619" t="s">
        <v>24</v>
      </c>
      <c r="L619" t="s">
        <v>361</v>
      </c>
      <c r="M619" t="s">
        <v>9438</v>
      </c>
      <c r="N619" t="s">
        <v>9439</v>
      </c>
    </row>
    <row r="620" spans="1:14" x14ac:dyDescent="0.25">
      <c r="A620" t="s">
        <v>2714</v>
      </c>
      <c r="B620" t="s">
        <v>2715</v>
      </c>
      <c r="C620" t="s">
        <v>16</v>
      </c>
      <c r="D620" t="s">
        <v>2716</v>
      </c>
      <c r="E620" t="s">
        <v>638</v>
      </c>
      <c r="F620" t="s">
        <v>3265</v>
      </c>
      <c r="G620" t="s">
        <v>3266</v>
      </c>
      <c r="H620" t="s">
        <v>3267</v>
      </c>
      <c r="I620" t="s">
        <v>32</v>
      </c>
      <c r="J620" t="s">
        <v>1394</v>
      </c>
      <c r="K620" t="s">
        <v>24</v>
      </c>
      <c r="L620" t="s">
        <v>34</v>
      </c>
      <c r="M620" t="s">
        <v>9438</v>
      </c>
      <c r="N620" t="s">
        <v>9439</v>
      </c>
    </row>
    <row r="621" spans="1:14" x14ac:dyDescent="0.25">
      <c r="A621" t="s">
        <v>3268</v>
      </c>
      <c r="B621" t="s">
        <v>2795</v>
      </c>
      <c r="C621" t="s">
        <v>16</v>
      </c>
      <c r="D621" t="s">
        <v>2796</v>
      </c>
      <c r="E621" t="s">
        <v>638</v>
      </c>
      <c r="F621" t="s">
        <v>3269</v>
      </c>
      <c r="G621" t="s">
        <v>3270</v>
      </c>
      <c r="H621" t="s">
        <v>3271</v>
      </c>
      <c r="I621" t="s">
        <v>320</v>
      </c>
      <c r="J621" t="s">
        <v>282</v>
      </c>
      <c r="K621" t="s">
        <v>24</v>
      </c>
      <c r="L621" t="s">
        <v>361</v>
      </c>
      <c r="M621" t="s">
        <v>9438</v>
      </c>
      <c r="N621" t="s">
        <v>9439</v>
      </c>
    </row>
    <row r="622" spans="1:14" x14ac:dyDescent="0.25">
      <c r="A622" t="s">
        <v>3272</v>
      </c>
      <c r="B622" t="s">
        <v>2795</v>
      </c>
      <c r="C622" t="s">
        <v>16</v>
      </c>
      <c r="D622" t="s">
        <v>2796</v>
      </c>
      <c r="E622" t="s">
        <v>638</v>
      </c>
      <c r="F622" t="s">
        <v>3273</v>
      </c>
      <c r="G622" t="s">
        <v>3274</v>
      </c>
      <c r="H622" t="s">
        <v>3275</v>
      </c>
      <c r="I622" t="s">
        <v>320</v>
      </c>
      <c r="J622" t="s">
        <v>234</v>
      </c>
      <c r="K622" t="s">
        <v>24</v>
      </c>
      <c r="L622" t="s">
        <v>361</v>
      </c>
      <c r="M622" t="s">
        <v>9438</v>
      </c>
      <c r="N622" t="s">
        <v>9439</v>
      </c>
    </row>
    <row r="623" spans="1:14" x14ac:dyDescent="0.25">
      <c r="A623" t="s">
        <v>2924</v>
      </c>
      <c r="B623" t="s">
        <v>2844</v>
      </c>
      <c r="C623" t="s">
        <v>16</v>
      </c>
      <c r="D623" t="s">
        <v>2845</v>
      </c>
      <c r="E623" t="s">
        <v>638</v>
      </c>
      <c r="F623" t="s">
        <v>3276</v>
      </c>
      <c r="G623" t="s">
        <v>3277</v>
      </c>
      <c r="H623" t="s">
        <v>3278</v>
      </c>
      <c r="I623" t="s">
        <v>320</v>
      </c>
      <c r="J623" t="s">
        <v>183</v>
      </c>
      <c r="K623" t="s">
        <v>24</v>
      </c>
      <c r="L623" t="s">
        <v>361</v>
      </c>
      <c r="M623" t="s">
        <v>9655</v>
      </c>
      <c r="N623" t="s">
        <v>9441</v>
      </c>
    </row>
    <row r="624" spans="1:14" x14ac:dyDescent="0.25">
      <c r="A624" t="s">
        <v>3279</v>
      </c>
      <c r="B624" t="s">
        <v>1433</v>
      </c>
      <c r="C624" t="s">
        <v>16</v>
      </c>
      <c r="D624" t="s">
        <v>2516</v>
      </c>
      <c r="E624" t="s">
        <v>630</v>
      </c>
      <c r="F624" t="s">
        <v>3280</v>
      </c>
      <c r="G624" t="s">
        <v>3281</v>
      </c>
      <c r="H624" t="s">
        <v>3282</v>
      </c>
      <c r="I624" t="s">
        <v>32</v>
      </c>
      <c r="J624" t="s">
        <v>379</v>
      </c>
      <c r="K624" t="s">
        <v>24</v>
      </c>
      <c r="L624" t="s">
        <v>75</v>
      </c>
      <c r="M624" t="s">
        <v>9438</v>
      </c>
      <c r="N624" t="s">
        <v>9439</v>
      </c>
    </row>
    <row r="625" spans="1:14" x14ac:dyDescent="0.25">
      <c r="A625" t="s">
        <v>3283</v>
      </c>
      <c r="B625" t="s">
        <v>3284</v>
      </c>
      <c r="C625" t="s">
        <v>16</v>
      </c>
      <c r="E625" t="s">
        <v>630</v>
      </c>
      <c r="F625" t="s">
        <v>3285</v>
      </c>
      <c r="G625" t="s">
        <v>3286</v>
      </c>
      <c r="H625" t="s">
        <v>3287</v>
      </c>
      <c r="I625" t="s">
        <v>32</v>
      </c>
      <c r="K625" t="s">
        <v>24</v>
      </c>
      <c r="M625" t="s">
        <v>9438</v>
      </c>
      <c r="N625" t="s">
        <v>9439</v>
      </c>
    </row>
    <row r="626" spans="1:14" x14ac:dyDescent="0.25">
      <c r="A626" t="s">
        <v>3288</v>
      </c>
      <c r="B626" t="s">
        <v>3029</v>
      </c>
      <c r="C626" t="s">
        <v>69</v>
      </c>
      <c r="D626" t="s">
        <v>3030</v>
      </c>
      <c r="E626" t="s">
        <v>630</v>
      </c>
      <c r="F626" t="s">
        <v>3289</v>
      </c>
      <c r="G626" t="s">
        <v>3290</v>
      </c>
      <c r="H626" t="s">
        <v>3291</v>
      </c>
      <c r="I626" t="s">
        <v>32</v>
      </c>
      <c r="J626" t="s">
        <v>82</v>
      </c>
      <c r="K626" t="s">
        <v>24</v>
      </c>
      <c r="L626" t="s">
        <v>3034</v>
      </c>
      <c r="M626" t="s">
        <v>9438</v>
      </c>
      <c r="N626" t="s">
        <v>9439</v>
      </c>
    </row>
    <row r="627" spans="1:14" x14ac:dyDescent="0.25">
      <c r="A627" t="s">
        <v>2754</v>
      </c>
      <c r="B627" t="s">
        <v>1864</v>
      </c>
      <c r="C627" t="s">
        <v>69</v>
      </c>
      <c r="D627" t="s">
        <v>2755</v>
      </c>
      <c r="E627" t="s">
        <v>638</v>
      </c>
      <c r="F627" t="s">
        <v>3292</v>
      </c>
      <c r="G627" t="s">
        <v>3293</v>
      </c>
      <c r="H627" t="s">
        <v>3294</v>
      </c>
      <c r="I627" t="s">
        <v>22</v>
      </c>
      <c r="J627" t="s">
        <v>3112</v>
      </c>
      <c r="K627" t="s">
        <v>24</v>
      </c>
      <c r="L627" t="s">
        <v>2759</v>
      </c>
      <c r="M627" t="s">
        <v>9438</v>
      </c>
      <c r="N627" t="s">
        <v>9439</v>
      </c>
    </row>
    <row r="628" spans="1:14" x14ac:dyDescent="0.25">
      <c r="A628" t="s">
        <v>3295</v>
      </c>
      <c r="B628" t="s">
        <v>3296</v>
      </c>
      <c r="C628" t="s">
        <v>16</v>
      </c>
      <c r="D628" t="s">
        <v>1513</v>
      </c>
      <c r="E628" t="s">
        <v>630</v>
      </c>
      <c r="F628" t="s">
        <v>3297</v>
      </c>
      <c r="G628" t="s">
        <v>3298</v>
      </c>
      <c r="H628" t="s">
        <v>3299</v>
      </c>
      <c r="I628" t="s">
        <v>32</v>
      </c>
      <c r="J628" t="s">
        <v>955</v>
      </c>
      <c r="K628" t="s">
        <v>24</v>
      </c>
      <c r="L628" t="s">
        <v>75</v>
      </c>
      <c r="M628" t="s">
        <v>9438</v>
      </c>
      <c r="N628" t="s">
        <v>9439</v>
      </c>
    </row>
    <row r="629" spans="1:14" x14ac:dyDescent="0.25">
      <c r="A629" t="s">
        <v>3300</v>
      </c>
      <c r="B629" t="s">
        <v>2964</v>
      </c>
      <c r="C629" t="s">
        <v>69</v>
      </c>
      <c r="D629" t="s">
        <v>2965</v>
      </c>
      <c r="E629" t="s">
        <v>630</v>
      </c>
      <c r="F629" t="s">
        <v>3301</v>
      </c>
      <c r="G629" t="s">
        <v>3302</v>
      </c>
      <c r="H629" t="s">
        <v>3303</v>
      </c>
      <c r="I629" t="s">
        <v>32</v>
      </c>
      <c r="J629" t="s">
        <v>2164</v>
      </c>
      <c r="K629" t="s">
        <v>24</v>
      </c>
      <c r="L629" t="s">
        <v>75</v>
      </c>
      <c r="M629" t="s">
        <v>9438</v>
      </c>
      <c r="N629" t="s">
        <v>9439</v>
      </c>
    </row>
    <row r="630" spans="1:14" x14ac:dyDescent="0.25">
      <c r="A630" t="s">
        <v>2773</v>
      </c>
      <c r="B630" t="s">
        <v>2774</v>
      </c>
      <c r="C630" t="s">
        <v>69</v>
      </c>
      <c r="D630" t="s">
        <v>2775</v>
      </c>
      <c r="E630" t="s">
        <v>638</v>
      </c>
      <c r="F630" t="s">
        <v>3304</v>
      </c>
      <c r="G630" t="s">
        <v>3305</v>
      </c>
      <c r="H630" t="s">
        <v>3306</v>
      </c>
      <c r="I630" t="s">
        <v>32</v>
      </c>
      <c r="J630" t="s">
        <v>826</v>
      </c>
      <c r="K630" t="s">
        <v>24</v>
      </c>
      <c r="L630" t="s">
        <v>2779</v>
      </c>
      <c r="M630" t="s">
        <v>9438</v>
      </c>
      <c r="N630" t="s">
        <v>9439</v>
      </c>
    </row>
    <row r="631" spans="1:14" x14ac:dyDescent="0.25">
      <c r="A631" t="s">
        <v>3307</v>
      </c>
      <c r="B631" t="s">
        <v>2850</v>
      </c>
      <c r="C631" t="s">
        <v>69</v>
      </c>
      <c r="D631" t="s">
        <v>93</v>
      </c>
      <c r="E631" t="s">
        <v>638</v>
      </c>
      <c r="F631" t="s">
        <v>3308</v>
      </c>
      <c r="G631" t="s">
        <v>3309</v>
      </c>
      <c r="H631" t="s">
        <v>3310</v>
      </c>
      <c r="I631" t="s">
        <v>32</v>
      </c>
      <c r="J631" t="s">
        <v>97</v>
      </c>
      <c r="K631" t="s">
        <v>24</v>
      </c>
      <c r="L631" t="s">
        <v>75</v>
      </c>
      <c r="M631" t="s">
        <v>9656</v>
      </c>
      <c r="N631" t="s">
        <v>9441</v>
      </c>
    </row>
    <row r="632" spans="1:14" x14ac:dyDescent="0.25">
      <c r="A632" t="s">
        <v>2760</v>
      </c>
      <c r="B632" t="s">
        <v>2761</v>
      </c>
      <c r="C632" t="s">
        <v>16</v>
      </c>
      <c r="D632" t="s">
        <v>2762</v>
      </c>
      <c r="E632" t="s">
        <v>638</v>
      </c>
      <c r="F632" t="s">
        <v>3311</v>
      </c>
      <c r="G632" t="s">
        <v>3312</v>
      </c>
      <c r="H632" t="s">
        <v>3313</v>
      </c>
      <c r="I632" t="s">
        <v>32</v>
      </c>
      <c r="J632" t="s">
        <v>129</v>
      </c>
      <c r="K632" t="s">
        <v>24</v>
      </c>
      <c r="L632" t="s">
        <v>2766</v>
      </c>
      <c r="M632" t="s">
        <v>9438</v>
      </c>
      <c r="N632" t="s">
        <v>9439</v>
      </c>
    </row>
    <row r="633" spans="1:14" x14ac:dyDescent="0.25">
      <c r="A633" t="s">
        <v>3314</v>
      </c>
      <c r="B633" t="s">
        <v>2795</v>
      </c>
      <c r="C633" t="s">
        <v>16</v>
      </c>
      <c r="D633" t="s">
        <v>2796</v>
      </c>
      <c r="E633" t="s">
        <v>630</v>
      </c>
      <c r="F633" t="s">
        <v>3315</v>
      </c>
      <c r="G633" t="s">
        <v>3316</v>
      </c>
      <c r="H633" t="s">
        <v>3317</v>
      </c>
      <c r="I633" t="s">
        <v>320</v>
      </c>
      <c r="J633" t="s">
        <v>826</v>
      </c>
      <c r="K633" t="s">
        <v>24</v>
      </c>
      <c r="L633" t="s">
        <v>361</v>
      </c>
      <c r="M633" t="s">
        <v>9438</v>
      </c>
      <c r="N633" t="s">
        <v>9439</v>
      </c>
    </row>
    <row r="634" spans="1:14" x14ac:dyDescent="0.25">
      <c r="A634" t="s">
        <v>3318</v>
      </c>
      <c r="B634" t="s">
        <v>1246</v>
      </c>
      <c r="C634" t="s">
        <v>69</v>
      </c>
      <c r="D634" t="s">
        <v>2949</v>
      </c>
      <c r="E634" t="s">
        <v>638</v>
      </c>
      <c r="F634" t="s">
        <v>3319</v>
      </c>
      <c r="G634" t="s">
        <v>3320</v>
      </c>
      <c r="H634" t="s">
        <v>3321</v>
      </c>
      <c r="I634" t="s">
        <v>32</v>
      </c>
      <c r="J634" t="s">
        <v>1000</v>
      </c>
      <c r="K634" t="s">
        <v>24</v>
      </c>
      <c r="L634" t="s">
        <v>2953</v>
      </c>
      <c r="M634" t="s">
        <v>9438</v>
      </c>
      <c r="N634" t="s">
        <v>9439</v>
      </c>
    </row>
    <row r="635" spans="1:14" x14ac:dyDescent="0.25">
      <c r="A635" t="s">
        <v>3322</v>
      </c>
      <c r="B635" t="s">
        <v>3323</v>
      </c>
      <c r="C635" t="s">
        <v>550</v>
      </c>
      <c r="D635" t="s">
        <v>3094</v>
      </c>
      <c r="E635" t="s">
        <v>638</v>
      </c>
      <c r="F635" t="s">
        <v>3324</v>
      </c>
      <c r="G635" t="s">
        <v>3325</v>
      </c>
      <c r="H635" t="s">
        <v>3326</v>
      </c>
      <c r="I635" t="s">
        <v>32</v>
      </c>
      <c r="J635" t="s">
        <v>2433</v>
      </c>
      <c r="K635" t="s">
        <v>556</v>
      </c>
      <c r="L635" t="s">
        <v>75</v>
      </c>
      <c r="M635" t="s">
        <v>9438</v>
      </c>
      <c r="N635" t="s">
        <v>9439</v>
      </c>
    </row>
    <row r="636" spans="1:14" x14ac:dyDescent="0.25">
      <c r="A636" t="s">
        <v>3327</v>
      </c>
      <c r="B636" t="s">
        <v>3093</v>
      </c>
      <c r="C636" t="s">
        <v>550</v>
      </c>
      <c r="D636" t="s">
        <v>3094</v>
      </c>
      <c r="E636" t="s">
        <v>630</v>
      </c>
      <c r="F636" t="s">
        <v>3328</v>
      </c>
      <c r="G636" t="s">
        <v>3329</v>
      </c>
      <c r="H636" t="s">
        <v>3330</v>
      </c>
      <c r="I636" t="s">
        <v>32</v>
      </c>
      <c r="J636" t="s">
        <v>2433</v>
      </c>
      <c r="K636" t="s">
        <v>556</v>
      </c>
      <c r="L636" t="s">
        <v>75</v>
      </c>
      <c r="M636" t="s">
        <v>9438</v>
      </c>
      <c r="N636" t="s">
        <v>9439</v>
      </c>
    </row>
    <row r="637" spans="1:14" x14ac:dyDescent="0.25">
      <c r="A637" t="s">
        <v>3331</v>
      </c>
      <c r="B637" t="s">
        <v>3332</v>
      </c>
      <c r="C637" t="s">
        <v>1880</v>
      </c>
      <c r="D637" t="s">
        <v>3333</v>
      </c>
      <c r="E637" t="s">
        <v>18</v>
      </c>
      <c r="F637" t="s">
        <v>3334</v>
      </c>
      <c r="G637" t="s">
        <v>3335</v>
      </c>
      <c r="H637" t="s">
        <v>3336</v>
      </c>
      <c r="I637" t="s">
        <v>22</v>
      </c>
      <c r="J637" t="s">
        <v>3337</v>
      </c>
      <c r="K637" t="s">
        <v>556</v>
      </c>
      <c r="L637" t="s">
        <v>3338</v>
      </c>
      <c r="M637" t="s">
        <v>9438</v>
      </c>
      <c r="N637" t="s">
        <v>9439</v>
      </c>
    </row>
    <row r="638" spans="1:14" x14ac:dyDescent="0.25">
      <c r="A638" t="s">
        <v>2703</v>
      </c>
      <c r="B638" t="s">
        <v>2704</v>
      </c>
      <c r="C638" t="s">
        <v>16</v>
      </c>
      <c r="D638" t="s">
        <v>93</v>
      </c>
      <c r="E638" t="s">
        <v>638</v>
      </c>
      <c r="F638" t="s">
        <v>3339</v>
      </c>
      <c r="G638" t="s">
        <v>3340</v>
      </c>
      <c r="H638" t="s">
        <v>3341</v>
      </c>
      <c r="I638" t="s">
        <v>32</v>
      </c>
      <c r="J638" t="s">
        <v>1350</v>
      </c>
      <c r="K638" t="s">
        <v>24</v>
      </c>
      <c r="L638" t="s">
        <v>75</v>
      </c>
      <c r="M638" t="s">
        <v>9657</v>
      </c>
      <c r="N638" t="s">
        <v>9441</v>
      </c>
    </row>
    <row r="639" spans="1:14" x14ac:dyDescent="0.25">
      <c r="A639" t="s">
        <v>3342</v>
      </c>
      <c r="B639" t="s">
        <v>3343</v>
      </c>
      <c r="C639" t="s">
        <v>16</v>
      </c>
      <c r="D639" t="s">
        <v>530</v>
      </c>
      <c r="E639" t="s">
        <v>638</v>
      </c>
      <c r="F639" t="s">
        <v>3344</v>
      </c>
      <c r="G639" t="s">
        <v>3345</v>
      </c>
      <c r="H639" t="s">
        <v>3346</v>
      </c>
      <c r="I639" t="s">
        <v>32</v>
      </c>
      <c r="J639" t="s">
        <v>2591</v>
      </c>
      <c r="K639" t="s">
        <v>24</v>
      </c>
      <c r="L639" t="s">
        <v>176</v>
      </c>
      <c r="M639" t="s">
        <v>9438</v>
      </c>
      <c r="N639" t="s">
        <v>9439</v>
      </c>
    </row>
    <row r="640" spans="1:14" x14ac:dyDescent="0.25">
      <c r="A640" t="s">
        <v>2919</v>
      </c>
      <c r="B640" t="s">
        <v>2920</v>
      </c>
      <c r="C640" t="s">
        <v>16</v>
      </c>
      <c r="D640" t="s">
        <v>1513</v>
      </c>
      <c r="E640" t="s">
        <v>638</v>
      </c>
      <c r="F640" t="s">
        <v>3347</v>
      </c>
      <c r="G640" t="s">
        <v>3348</v>
      </c>
      <c r="H640" t="s">
        <v>3349</v>
      </c>
      <c r="I640" t="s">
        <v>32</v>
      </c>
      <c r="J640" t="s">
        <v>162</v>
      </c>
      <c r="K640" t="s">
        <v>24</v>
      </c>
      <c r="L640" t="s">
        <v>75</v>
      </c>
      <c r="M640" t="s">
        <v>9438</v>
      </c>
      <c r="N640" t="s">
        <v>9439</v>
      </c>
    </row>
    <row r="641" spans="1:14" x14ac:dyDescent="0.25">
      <c r="A641" t="s">
        <v>3350</v>
      </c>
      <c r="B641" t="s">
        <v>3351</v>
      </c>
      <c r="C641" t="s">
        <v>16</v>
      </c>
      <c r="D641" t="s">
        <v>3352</v>
      </c>
      <c r="E641" t="s">
        <v>638</v>
      </c>
      <c r="F641" t="s">
        <v>3353</v>
      </c>
      <c r="G641" t="s">
        <v>3354</v>
      </c>
      <c r="H641" t="s">
        <v>3355</v>
      </c>
      <c r="I641" t="s">
        <v>22</v>
      </c>
      <c r="J641" t="s">
        <v>1223</v>
      </c>
      <c r="K641" t="s">
        <v>24</v>
      </c>
      <c r="L641" t="s">
        <v>83</v>
      </c>
      <c r="M641" t="s">
        <v>9438</v>
      </c>
      <c r="N641" t="s">
        <v>9439</v>
      </c>
    </row>
    <row r="642" spans="1:14" x14ac:dyDescent="0.25">
      <c r="A642" t="s">
        <v>3356</v>
      </c>
      <c r="B642" t="s">
        <v>2818</v>
      </c>
      <c r="C642" t="s">
        <v>69</v>
      </c>
      <c r="D642" t="s">
        <v>2819</v>
      </c>
      <c r="E642" t="s">
        <v>630</v>
      </c>
      <c r="F642" t="s">
        <v>3357</v>
      </c>
      <c r="G642" t="s">
        <v>3358</v>
      </c>
      <c r="H642" t="s">
        <v>3359</v>
      </c>
      <c r="I642" t="s">
        <v>32</v>
      </c>
      <c r="J642" t="s">
        <v>74</v>
      </c>
      <c r="K642" t="s">
        <v>24</v>
      </c>
      <c r="L642" t="s">
        <v>445</v>
      </c>
      <c r="M642" t="s">
        <v>9438</v>
      </c>
      <c r="N642" t="s">
        <v>9439</v>
      </c>
    </row>
    <row r="643" spans="1:14" x14ac:dyDescent="0.25">
      <c r="A643" t="s">
        <v>2754</v>
      </c>
      <c r="B643" t="s">
        <v>1864</v>
      </c>
      <c r="C643" t="s">
        <v>69</v>
      </c>
      <c r="D643" t="s">
        <v>2755</v>
      </c>
      <c r="E643" t="s">
        <v>630</v>
      </c>
      <c r="F643" t="s">
        <v>3360</v>
      </c>
      <c r="G643" t="s">
        <v>3361</v>
      </c>
      <c r="H643" t="s">
        <v>3362</v>
      </c>
      <c r="I643" t="s">
        <v>22</v>
      </c>
      <c r="J643" t="s">
        <v>1572</v>
      </c>
      <c r="K643" t="s">
        <v>24</v>
      </c>
      <c r="L643" t="s">
        <v>2759</v>
      </c>
      <c r="M643" t="s">
        <v>9438</v>
      </c>
      <c r="N643" t="s">
        <v>9439</v>
      </c>
    </row>
    <row r="644" spans="1:14" x14ac:dyDescent="0.25">
      <c r="A644" t="s">
        <v>3363</v>
      </c>
      <c r="B644" t="s">
        <v>2795</v>
      </c>
      <c r="C644" t="s">
        <v>16</v>
      </c>
      <c r="D644" t="s">
        <v>2796</v>
      </c>
      <c r="E644" t="s">
        <v>638</v>
      </c>
      <c r="F644" t="s">
        <v>3364</v>
      </c>
      <c r="G644" t="s">
        <v>3365</v>
      </c>
      <c r="H644" t="s">
        <v>3366</v>
      </c>
      <c r="I644" t="s">
        <v>320</v>
      </c>
      <c r="J644" t="s">
        <v>360</v>
      </c>
      <c r="K644" t="s">
        <v>24</v>
      </c>
      <c r="L644" t="s">
        <v>361</v>
      </c>
      <c r="M644" t="s">
        <v>9438</v>
      </c>
      <c r="N644" t="s">
        <v>9439</v>
      </c>
    </row>
    <row r="645" spans="1:14" x14ac:dyDescent="0.25">
      <c r="A645" t="s">
        <v>3367</v>
      </c>
      <c r="B645" t="s">
        <v>2910</v>
      </c>
      <c r="C645" t="s">
        <v>16</v>
      </c>
      <c r="D645" t="s">
        <v>2911</v>
      </c>
      <c r="E645" t="s">
        <v>638</v>
      </c>
      <c r="F645" t="s">
        <v>3368</v>
      </c>
      <c r="G645" t="s">
        <v>3369</v>
      </c>
      <c r="H645" t="s">
        <v>3370</v>
      </c>
      <c r="I645" t="s">
        <v>32</v>
      </c>
      <c r="J645" t="s">
        <v>341</v>
      </c>
      <c r="K645" t="s">
        <v>24</v>
      </c>
      <c r="L645" t="s">
        <v>3371</v>
      </c>
      <c r="M645" t="s">
        <v>9658</v>
      </c>
      <c r="N645" t="s">
        <v>9441</v>
      </c>
    </row>
    <row r="646" spans="1:14" x14ac:dyDescent="0.25">
      <c r="A646" t="s">
        <v>3372</v>
      </c>
      <c r="B646" t="s">
        <v>3373</v>
      </c>
      <c r="C646" t="s">
        <v>16</v>
      </c>
      <c r="D646" t="s">
        <v>3374</v>
      </c>
      <c r="E646" t="s">
        <v>638</v>
      </c>
      <c r="F646" t="s">
        <v>3375</v>
      </c>
      <c r="G646" t="s">
        <v>3376</v>
      </c>
      <c r="H646" t="s">
        <v>3377</v>
      </c>
      <c r="I646" t="s">
        <v>32</v>
      </c>
      <c r="J646" t="s">
        <v>219</v>
      </c>
      <c r="K646" t="s">
        <v>24</v>
      </c>
      <c r="L646" t="s">
        <v>34</v>
      </c>
      <c r="M646" t="s">
        <v>9438</v>
      </c>
      <c r="N646" t="s">
        <v>9439</v>
      </c>
    </row>
    <row r="647" spans="1:14" x14ac:dyDescent="0.25">
      <c r="A647" t="s">
        <v>2843</v>
      </c>
      <c r="B647" t="s">
        <v>2844</v>
      </c>
      <c r="C647" t="s">
        <v>16</v>
      </c>
      <c r="D647" t="s">
        <v>2845</v>
      </c>
      <c r="E647" t="s">
        <v>630</v>
      </c>
      <c r="F647" t="s">
        <v>3378</v>
      </c>
      <c r="G647" t="s">
        <v>3379</v>
      </c>
      <c r="H647" t="s">
        <v>3380</v>
      </c>
      <c r="I647" t="s">
        <v>320</v>
      </c>
      <c r="J647" t="s">
        <v>74</v>
      </c>
      <c r="K647" t="s">
        <v>24</v>
      </c>
      <c r="L647" t="s">
        <v>361</v>
      </c>
      <c r="M647" t="s">
        <v>9438</v>
      </c>
      <c r="N647" t="s">
        <v>9439</v>
      </c>
    </row>
    <row r="648" spans="1:14" x14ac:dyDescent="0.25">
      <c r="A648" t="s">
        <v>3381</v>
      </c>
      <c r="B648" t="s">
        <v>3225</v>
      </c>
      <c r="C648" t="s">
        <v>16</v>
      </c>
      <c r="D648" t="s">
        <v>3226</v>
      </c>
      <c r="E648" t="s">
        <v>638</v>
      </c>
      <c r="F648" t="s">
        <v>3382</v>
      </c>
      <c r="G648" t="s">
        <v>3383</v>
      </c>
      <c r="H648" t="s">
        <v>3384</v>
      </c>
      <c r="I648" t="s">
        <v>32</v>
      </c>
      <c r="J648" t="s">
        <v>506</v>
      </c>
      <c r="K648" t="s">
        <v>24</v>
      </c>
      <c r="L648" t="s">
        <v>204</v>
      </c>
      <c r="M648" t="s">
        <v>9659</v>
      </c>
      <c r="N648" t="s">
        <v>9441</v>
      </c>
    </row>
    <row r="649" spans="1:14" x14ac:dyDescent="0.25">
      <c r="A649" t="s">
        <v>3385</v>
      </c>
      <c r="B649" t="s">
        <v>2897</v>
      </c>
      <c r="C649" t="s">
        <v>16</v>
      </c>
      <c r="D649" t="s">
        <v>2898</v>
      </c>
      <c r="E649" t="s">
        <v>638</v>
      </c>
      <c r="F649" t="s">
        <v>3386</v>
      </c>
      <c r="G649" t="s">
        <v>3387</v>
      </c>
      <c r="H649" t="s">
        <v>3388</v>
      </c>
      <c r="I649" t="s">
        <v>32</v>
      </c>
      <c r="J649" t="s">
        <v>282</v>
      </c>
      <c r="K649" t="s">
        <v>24</v>
      </c>
      <c r="L649" t="s">
        <v>439</v>
      </c>
      <c r="M649" t="s">
        <v>9438</v>
      </c>
      <c r="N649" t="s">
        <v>9439</v>
      </c>
    </row>
    <row r="650" spans="1:14" x14ac:dyDescent="0.25">
      <c r="A650" t="s">
        <v>3389</v>
      </c>
      <c r="B650" t="s">
        <v>3068</v>
      </c>
      <c r="C650" t="s">
        <v>69</v>
      </c>
      <c r="D650" t="s">
        <v>3069</v>
      </c>
      <c r="E650" t="s">
        <v>638</v>
      </c>
      <c r="F650" t="s">
        <v>3390</v>
      </c>
      <c r="G650" t="s">
        <v>3391</v>
      </c>
      <c r="H650" t="s">
        <v>3392</v>
      </c>
      <c r="I650" t="s">
        <v>22</v>
      </c>
      <c r="J650" t="s">
        <v>148</v>
      </c>
      <c r="K650" t="s">
        <v>24</v>
      </c>
      <c r="L650" t="s">
        <v>83</v>
      </c>
      <c r="M650" t="s">
        <v>9660</v>
      </c>
      <c r="N650" t="s">
        <v>9441</v>
      </c>
    </row>
    <row r="651" spans="1:14" x14ac:dyDescent="0.25">
      <c r="A651" t="s">
        <v>3393</v>
      </c>
      <c r="B651" t="s">
        <v>2692</v>
      </c>
      <c r="C651" t="s">
        <v>69</v>
      </c>
      <c r="D651" t="s">
        <v>2693</v>
      </c>
      <c r="E651" t="s">
        <v>630</v>
      </c>
      <c r="F651" t="s">
        <v>3394</v>
      </c>
      <c r="G651" t="s">
        <v>3395</v>
      </c>
      <c r="H651" t="s">
        <v>3396</v>
      </c>
      <c r="I651" t="s">
        <v>22</v>
      </c>
      <c r="J651" t="s">
        <v>246</v>
      </c>
      <c r="K651" t="s">
        <v>24</v>
      </c>
      <c r="L651" t="s">
        <v>2697</v>
      </c>
      <c r="M651" t="s">
        <v>9438</v>
      </c>
      <c r="N651" t="s">
        <v>9439</v>
      </c>
    </row>
    <row r="652" spans="1:14" x14ac:dyDescent="0.25">
      <c r="A652" t="s">
        <v>2878</v>
      </c>
      <c r="B652" t="s">
        <v>2709</v>
      </c>
      <c r="C652" t="s">
        <v>16</v>
      </c>
      <c r="D652" t="s">
        <v>2710</v>
      </c>
      <c r="E652" t="s">
        <v>638</v>
      </c>
      <c r="F652" t="s">
        <v>3397</v>
      </c>
      <c r="G652" t="s">
        <v>3398</v>
      </c>
      <c r="H652" t="s">
        <v>3399</v>
      </c>
      <c r="I652" t="s">
        <v>22</v>
      </c>
      <c r="J652" t="s">
        <v>391</v>
      </c>
      <c r="K652" t="s">
        <v>24</v>
      </c>
      <c r="L652" t="s">
        <v>83</v>
      </c>
      <c r="M652" t="s">
        <v>9438</v>
      </c>
      <c r="N652" t="s">
        <v>9439</v>
      </c>
    </row>
    <row r="653" spans="1:14" x14ac:dyDescent="0.25">
      <c r="A653" t="s">
        <v>2754</v>
      </c>
      <c r="B653" t="s">
        <v>1864</v>
      </c>
      <c r="C653" t="s">
        <v>69</v>
      </c>
      <c r="D653" t="s">
        <v>2755</v>
      </c>
      <c r="E653" t="s">
        <v>638</v>
      </c>
      <c r="F653" t="s">
        <v>3400</v>
      </c>
      <c r="G653" t="s">
        <v>3401</v>
      </c>
      <c r="H653" t="s">
        <v>3402</v>
      </c>
      <c r="I653" t="s">
        <v>22</v>
      </c>
      <c r="J653" t="s">
        <v>1912</v>
      </c>
      <c r="K653" t="s">
        <v>24</v>
      </c>
      <c r="L653" t="s">
        <v>2759</v>
      </c>
      <c r="M653" t="s">
        <v>9438</v>
      </c>
      <c r="N653" t="s">
        <v>9439</v>
      </c>
    </row>
    <row r="654" spans="1:14" x14ac:dyDescent="0.25">
      <c r="A654" t="s">
        <v>2760</v>
      </c>
      <c r="B654" t="s">
        <v>658</v>
      </c>
      <c r="C654" t="s">
        <v>16</v>
      </c>
      <c r="D654" t="s">
        <v>2762</v>
      </c>
      <c r="E654" t="s">
        <v>638</v>
      </c>
      <c r="F654" t="s">
        <v>3403</v>
      </c>
      <c r="G654" t="s">
        <v>3404</v>
      </c>
      <c r="H654" t="s">
        <v>3405</v>
      </c>
      <c r="I654" t="s">
        <v>32</v>
      </c>
      <c r="J654" t="s">
        <v>162</v>
      </c>
      <c r="K654" t="s">
        <v>24</v>
      </c>
      <c r="L654" t="s">
        <v>2766</v>
      </c>
      <c r="M654" t="s">
        <v>9438</v>
      </c>
      <c r="N654" t="s">
        <v>9439</v>
      </c>
    </row>
    <row r="655" spans="1:14" x14ac:dyDescent="0.25">
      <c r="A655" t="s">
        <v>3406</v>
      </c>
      <c r="B655" t="s">
        <v>2996</v>
      </c>
      <c r="C655" t="s">
        <v>16</v>
      </c>
      <c r="D655" t="s">
        <v>2997</v>
      </c>
      <c r="E655" t="s">
        <v>638</v>
      </c>
      <c r="F655" t="s">
        <v>3407</v>
      </c>
      <c r="G655" t="s">
        <v>3408</v>
      </c>
      <c r="H655" t="s">
        <v>3409</v>
      </c>
      <c r="I655" t="s">
        <v>32</v>
      </c>
      <c r="J655" t="s">
        <v>234</v>
      </c>
      <c r="K655" t="s">
        <v>24</v>
      </c>
      <c r="L655" t="s">
        <v>75</v>
      </c>
      <c r="M655" t="s">
        <v>9438</v>
      </c>
      <c r="N655" t="s">
        <v>9439</v>
      </c>
    </row>
    <row r="656" spans="1:14" x14ac:dyDescent="0.25">
      <c r="A656" t="s">
        <v>2714</v>
      </c>
      <c r="B656" t="s">
        <v>2715</v>
      </c>
      <c r="C656" t="s">
        <v>16</v>
      </c>
      <c r="D656" t="s">
        <v>2716</v>
      </c>
      <c r="E656" t="s">
        <v>638</v>
      </c>
      <c r="F656" t="s">
        <v>3410</v>
      </c>
      <c r="G656" t="s">
        <v>3411</v>
      </c>
      <c r="H656" t="s">
        <v>3412</v>
      </c>
      <c r="I656" t="s">
        <v>32</v>
      </c>
      <c r="J656" t="s">
        <v>1394</v>
      </c>
      <c r="K656" t="s">
        <v>24</v>
      </c>
      <c r="L656" t="s">
        <v>34</v>
      </c>
      <c r="M656" t="s">
        <v>9438</v>
      </c>
      <c r="N656" t="s">
        <v>9439</v>
      </c>
    </row>
    <row r="657" spans="1:14" x14ac:dyDescent="0.25">
      <c r="A657" t="s">
        <v>3413</v>
      </c>
      <c r="B657" t="s">
        <v>3414</v>
      </c>
      <c r="C657" t="s">
        <v>16</v>
      </c>
      <c r="D657" t="s">
        <v>2898</v>
      </c>
      <c r="E657" t="s">
        <v>638</v>
      </c>
      <c r="F657" t="s">
        <v>3415</v>
      </c>
      <c r="G657" t="s">
        <v>3416</v>
      </c>
      <c r="H657" t="s">
        <v>3417</v>
      </c>
      <c r="I657" t="s">
        <v>32</v>
      </c>
      <c r="J657" t="s">
        <v>282</v>
      </c>
      <c r="K657" t="s">
        <v>24</v>
      </c>
      <c r="L657" t="s">
        <v>439</v>
      </c>
      <c r="M657" t="s">
        <v>9438</v>
      </c>
      <c r="N657" t="s">
        <v>9439</v>
      </c>
    </row>
    <row r="658" spans="1:14" x14ac:dyDescent="0.25">
      <c r="A658" t="s">
        <v>3418</v>
      </c>
      <c r="B658" t="s">
        <v>986</v>
      </c>
      <c r="C658" t="s">
        <v>69</v>
      </c>
      <c r="D658" t="s">
        <v>987</v>
      </c>
      <c r="E658" t="s">
        <v>638</v>
      </c>
      <c r="F658" t="s">
        <v>3419</v>
      </c>
      <c r="G658" t="s">
        <v>3420</v>
      </c>
      <c r="H658" t="s">
        <v>3421</v>
      </c>
      <c r="I658" t="s">
        <v>32</v>
      </c>
      <c r="J658" t="s">
        <v>148</v>
      </c>
      <c r="K658" t="s">
        <v>24</v>
      </c>
      <c r="L658" t="s">
        <v>204</v>
      </c>
      <c r="M658" t="s">
        <v>9661</v>
      </c>
      <c r="N658" t="s">
        <v>9441</v>
      </c>
    </row>
    <row r="659" spans="1:14" x14ac:dyDescent="0.25">
      <c r="A659" t="s">
        <v>3422</v>
      </c>
      <c r="B659" t="s">
        <v>1433</v>
      </c>
      <c r="C659" t="s">
        <v>16</v>
      </c>
      <c r="D659" t="s">
        <v>2516</v>
      </c>
      <c r="E659" t="s">
        <v>638</v>
      </c>
      <c r="F659" t="s">
        <v>3423</v>
      </c>
      <c r="G659" t="s">
        <v>3424</v>
      </c>
      <c r="H659" t="s">
        <v>3425</v>
      </c>
      <c r="I659" t="s">
        <v>32</v>
      </c>
      <c r="J659" t="s">
        <v>379</v>
      </c>
      <c r="K659" t="s">
        <v>24</v>
      </c>
      <c r="L659" t="s">
        <v>75</v>
      </c>
      <c r="M659" t="s">
        <v>9662</v>
      </c>
      <c r="N659" t="s">
        <v>9441</v>
      </c>
    </row>
    <row r="660" spans="1:14" x14ac:dyDescent="0.25">
      <c r="A660" t="s">
        <v>3426</v>
      </c>
      <c r="B660" t="s">
        <v>3343</v>
      </c>
      <c r="C660" t="s">
        <v>16</v>
      </c>
      <c r="D660" t="s">
        <v>530</v>
      </c>
      <c r="E660" t="s">
        <v>638</v>
      </c>
      <c r="F660" t="s">
        <v>3427</v>
      </c>
      <c r="G660" t="s">
        <v>3428</v>
      </c>
      <c r="H660" t="s">
        <v>3429</v>
      </c>
      <c r="I660" t="s">
        <v>32</v>
      </c>
      <c r="J660" t="s">
        <v>2591</v>
      </c>
      <c r="K660" t="s">
        <v>24</v>
      </c>
      <c r="L660" t="s">
        <v>176</v>
      </c>
      <c r="M660" t="s">
        <v>9438</v>
      </c>
      <c r="N660" t="s">
        <v>9439</v>
      </c>
    </row>
    <row r="661" spans="1:14" x14ac:dyDescent="0.25">
      <c r="A661" t="s">
        <v>3430</v>
      </c>
      <c r="B661" t="s">
        <v>2813</v>
      </c>
      <c r="C661" t="s">
        <v>69</v>
      </c>
      <c r="D661" t="s">
        <v>1278</v>
      </c>
      <c r="E661" t="s">
        <v>630</v>
      </c>
      <c r="F661" t="s">
        <v>3431</v>
      </c>
      <c r="G661" t="s">
        <v>3432</v>
      </c>
      <c r="H661" t="s">
        <v>3433</v>
      </c>
      <c r="I661" t="s">
        <v>32</v>
      </c>
      <c r="J661" t="s">
        <v>493</v>
      </c>
      <c r="K661" t="s">
        <v>24</v>
      </c>
      <c r="L661" t="s">
        <v>1282</v>
      </c>
      <c r="M661" t="s">
        <v>9438</v>
      </c>
      <c r="N661" t="s">
        <v>9439</v>
      </c>
    </row>
    <row r="662" spans="1:14" x14ac:dyDescent="0.25">
      <c r="A662" t="s">
        <v>3083</v>
      </c>
      <c r="B662" t="s">
        <v>3434</v>
      </c>
      <c r="C662" t="s">
        <v>69</v>
      </c>
      <c r="D662" t="s">
        <v>2997</v>
      </c>
      <c r="E662" t="s">
        <v>638</v>
      </c>
      <c r="F662" t="s">
        <v>3435</v>
      </c>
      <c r="G662" t="s">
        <v>3436</v>
      </c>
      <c r="H662" t="s">
        <v>3437</v>
      </c>
      <c r="I662" t="s">
        <v>32</v>
      </c>
      <c r="J662" t="s">
        <v>1545</v>
      </c>
      <c r="K662" t="s">
        <v>24</v>
      </c>
      <c r="L662" t="s">
        <v>75</v>
      </c>
      <c r="M662" t="s">
        <v>9438</v>
      </c>
      <c r="N662" t="s">
        <v>9439</v>
      </c>
    </row>
    <row r="663" spans="1:14" x14ac:dyDescent="0.25">
      <c r="A663" t="s">
        <v>3438</v>
      </c>
      <c r="B663" t="s">
        <v>986</v>
      </c>
      <c r="C663" t="s">
        <v>69</v>
      </c>
      <c r="D663" t="s">
        <v>987</v>
      </c>
      <c r="E663" t="s">
        <v>630</v>
      </c>
      <c r="F663" t="s">
        <v>3439</v>
      </c>
      <c r="G663" t="s">
        <v>3440</v>
      </c>
      <c r="H663" t="s">
        <v>3441</v>
      </c>
      <c r="I663" t="s">
        <v>32</v>
      </c>
      <c r="J663" t="s">
        <v>148</v>
      </c>
      <c r="K663" t="s">
        <v>24</v>
      </c>
      <c r="L663" t="s">
        <v>204</v>
      </c>
      <c r="M663" t="s">
        <v>9438</v>
      </c>
      <c r="N663" t="s">
        <v>9439</v>
      </c>
    </row>
    <row r="664" spans="1:14" x14ac:dyDescent="0.25">
      <c r="A664" t="s">
        <v>3442</v>
      </c>
      <c r="B664" t="s">
        <v>3024</v>
      </c>
      <c r="C664" t="s">
        <v>69</v>
      </c>
      <c r="D664" t="s">
        <v>200</v>
      </c>
      <c r="E664" t="s">
        <v>630</v>
      </c>
      <c r="F664" t="s">
        <v>3443</v>
      </c>
      <c r="G664" t="s">
        <v>3444</v>
      </c>
      <c r="H664" t="s">
        <v>3445</v>
      </c>
      <c r="I664" t="s">
        <v>32</v>
      </c>
      <c r="J664" t="s">
        <v>234</v>
      </c>
      <c r="K664" t="s">
        <v>24</v>
      </c>
      <c r="L664" t="s">
        <v>204</v>
      </c>
      <c r="M664" t="s">
        <v>9438</v>
      </c>
      <c r="N664" t="s">
        <v>9439</v>
      </c>
    </row>
    <row r="665" spans="1:14" x14ac:dyDescent="0.25">
      <c r="A665" t="s">
        <v>2924</v>
      </c>
      <c r="B665" t="s">
        <v>2844</v>
      </c>
      <c r="C665" t="s">
        <v>16</v>
      </c>
      <c r="D665" t="s">
        <v>2845</v>
      </c>
      <c r="E665" t="s">
        <v>638</v>
      </c>
      <c r="F665" t="s">
        <v>3190</v>
      </c>
      <c r="G665" t="s">
        <v>3191</v>
      </c>
      <c r="H665" t="s">
        <v>3192</v>
      </c>
      <c r="I665" t="s">
        <v>320</v>
      </c>
      <c r="J665" t="s">
        <v>290</v>
      </c>
      <c r="K665" t="s">
        <v>24</v>
      </c>
      <c r="L665" t="s">
        <v>361</v>
      </c>
      <c r="M665" t="s">
        <v>9648</v>
      </c>
      <c r="N665" t="s">
        <v>9441</v>
      </c>
    </row>
    <row r="666" spans="1:14" x14ac:dyDescent="0.25">
      <c r="A666" t="s">
        <v>3193</v>
      </c>
      <c r="B666" t="s">
        <v>2866</v>
      </c>
      <c r="C666" t="s">
        <v>69</v>
      </c>
      <c r="D666" t="s">
        <v>2867</v>
      </c>
      <c r="E666" t="s">
        <v>638</v>
      </c>
      <c r="F666" t="s">
        <v>3194</v>
      </c>
      <c r="G666" t="s">
        <v>3195</v>
      </c>
      <c r="H666" t="s">
        <v>3196</v>
      </c>
      <c r="I666" t="s">
        <v>32</v>
      </c>
      <c r="J666" t="s">
        <v>2502</v>
      </c>
      <c r="K666" t="s">
        <v>24</v>
      </c>
      <c r="L666" t="s">
        <v>204</v>
      </c>
      <c r="M666" t="s">
        <v>9649</v>
      </c>
      <c r="N666" t="s">
        <v>9441</v>
      </c>
    </row>
    <row r="667" spans="1:14" x14ac:dyDescent="0.25">
      <c r="A667" t="s">
        <v>3197</v>
      </c>
      <c r="B667" t="s">
        <v>3068</v>
      </c>
      <c r="C667" t="s">
        <v>69</v>
      </c>
      <c r="D667" t="s">
        <v>78</v>
      </c>
      <c r="E667" t="s">
        <v>630</v>
      </c>
      <c r="F667" t="s">
        <v>3198</v>
      </c>
      <c r="G667" t="s">
        <v>3199</v>
      </c>
      <c r="H667" t="s">
        <v>3200</v>
      </c>
      <c r="I667" t="s">
        <v>22</v>
      </c>
      <c r="J667" t="s">
        <v>148</v>
      </c>
      <c r="K667" t="s">
        <v>24</v>
      </c>
      <c r="L667" t="s">
        <v>83</v>
      </c>
      <c r="M667" t="s">
        <v>9438</v>
      </c>
      <c r="N667" t="s">
        <v>9439</v>
      </c>
    </row>
    <row r="668" spans="1:14" x14ac:dyDescent="0.25">
      <c r="A668" t="s">
        <v>3201</v>
      </c>
      <c r="B668" t="s">
        <v>695</v>
      </c>
      <c r="C668" t="s">
        <v>69</v>
      </c>
      <c r="D668" t="s">
        <v>696</v>
      </c>
      <c r="E668" t="s">
        <v>630</v>
      </c>
      <c r="F668" t="s">
        <v>3202</v>
      </c>
      <c r="G668" t="s">
        <v>3203</v>
      </c>
      <c r="H668" t="s">
        <v>3204</v>
      </c>
      <c r="I668" t="s">
        <v>32</v>
      </c>
      <c r="J668" t="s">
        <v>506</v>
      </c>
      <c r="K668" t="s">
        <v>24</v>
      </c>
      <c r="L668" t="s">
        <v>75</v>
      </c>
      <c r="M668" t="s">
        <v>9438</v>
      </c>
      <c r="N668" t="s">
        <v>9439</v>
      </c>
    </row>
    <row r="669" spans="1:14" x14ac:dyDescent="0.25">
      <c r="A669" t="s">
        <v>2754</v>
      </c>
      <c r="B669" t="s">
        <v>1864</v>
      </c>
      <c r="C669" t="s">
        <v>69</v>
      </c>
      <c r="D669" t="s">
        <v>2755</v>
      </c>
      <c r="E669" t="s">
        <v>638</v>
      </c>
      <c r="F669" t="s">
        <v>3205</v>
      </c>
      <c r="G669" t="s">
        <v>3206</v>
      </c>
      <c r="H669" t="s">
        <v>3207</v>
      </c>
      <c r="I669" t="s">
        <v>22</v>
      </c>
      <c r="J669" t="s">
        <v>3208</v>
      </c>
      <c r="K669" t="s">
        <v>24</v>
      </c>
      <c r="L669" t="s">
        <v>2759</v>
      </c>
      <c r="M669" t="s">
        <v>9438</v>
      </c>
      <c r="N669" t="s">
        <v>9439</v>
      </c>
    </row>
    <row r="670" spans="1:14" x14ac:dyDescent="0.25">
      <c r="A670" t="s">
        <v>2924</v>
      </c>
      <c r="B670" t="s">
        <v>2844</v>
      </c>
      <c r="C670" t="s">
        <v>16</v>
      </c>
      <c r="D670" t="s">
        <v>2845</v>
      </c>
      <c r="E670" t="s">
        <v>638</v>
      </c>
      <c r="F670" t="s">
        <v>3209</v>
      </c>
      <c r="G670" t="s">
        <v>3210</v>
      </c>
      <c r="H670" t="s">
        <v>3211</v>
      </c>
      <c r="I670" t="s">
        <v>320</v>
      </c>
      <c r="J670" t="s">
        <v>183</v>
      </c>
      <c r="K670" t="s">
        <v>24</v>
      </c>
      <c r="L670" t="s">
        <v>361</v>
      </c>
      <c r="M670" t="s">
        <v>9650</v>
      </c>
      <c r="N670" t="s">
        <v>9441</v>
      </c>
    </row>
    <row r="671" spans="1:14" x14ac:dyDescent="0.25">
      <c r="A671" t="s">
        <v>3212</v>
      </c>
      <c r="C671" t="s">
        <v>16</v>
      </c>
      <c r="D671" t="s">
        <v>2789</v>
      </c>
      <c r="E671" t="s">
        <v>638</v>
      </c>
      <c r="F671" t="s">
        <v>3213</v>
      </c>
      <c r="G671" t="s">
        <v>3214</v>
      </c>
      <c r="H671" t="s">
        <v>3215</v>
      </c>
      <c r="I671" t="s">
        <v>320</v>
      </c>
      <c r="J671" t="s">
        <v>341</v>
      </c>
      <c r="K671" t="s">
        <v>24</v>
      </c>
      <c r="L671" t="s">
        <v>2793</v>
      </c>
      <c r="M671" t="s">
        <v>9651</v>
      </c>
      <c r="N671" t="s">
        <v>9441</v>
      </c>
    </row>
    <row r="672" spans="1:14" x14ac:dyDescent="0.25">
      <c r="A672" t="s">
        <v>3216</v>
      </c>
      <c r="B672" t="s">
        <v>695</v>
      </c>
      <c r="C672" t="s">
        <v>69</v>
      </c>
      <c r="D672" t="s">
        <v>696</v>
      </c>
      <c r="E672" t="s">
        <v>638</v>
      </c>
      <c r="F672" t="s">
        <v>3217</v>
      </c>
      <c r="G672" t="s">
        <v>3218</v>
      </c>
      <c r="H672" t="s">
        <v>3219</v>
      </c>
      <c r="I672" t="s">
        <v>32</v>
      </c>
      <c r="J672" t="s">
        <v>506</v>
      </c>
      <c r="K672" t="s">
        <v>24</v>
      </c>
      <c r="L672" t="s">
        <v>75</v>
      </c>
      <c r="M672" t="s">
        <v>9652</v>
      </c>
      <c r="N672" t="s">
        <v>9441</v>
      </c>
    </row>
    <row r="673" spans="1:14" x14ac:dyDescent="0.25">
      <c r="A673" t="s">
        <v>3220</v>
      </c>
      <c r="B673" t="s">
        <v>2704</v>
      </c>
      <c r="C673" t="s">
        <v>16</v>
      </c>
      <c r="D673" t="s">
        <v>93</v>
      </c>
      <c r="E673" t="s">
        <v>630</v>
      </c>
      <c r="F673" t="s">
        <v>3221</v>
      </c>
      <c r="G673" t="s">
        <v>3222</v>
      </c>
      <c r="H673" t="s">
        <v>3223</v>
      </c>
      <c r="I673" t="s">
        <v>32</v>
      </c>
      <c r="J673" t="s">
        <v>1350</v>
      </c>
      <c r="K673" t="s">
        <v>24</v>
      </c>
      <c r="L673" t="s">
        <v>75</v>
      </c>
      <c r="M673" t="s">
        <v>9438</v>
      </c>
      <c r="N673" t="s">
        <v>9439</v>
      </c>
    </row>
    <row r="674" spans="1:14" x14ac:dyDescent="0.25">
      <c r="A674" t="s">
        <v>3224</v>
      </c>
      <c r="B674" t="s">
        <v>3225</v>
      </c>
      <c r="C674" t="s">
        <v>16</v>
      </c>
      <c r="D674" t="s">
        <v>3226</v>
      </c>
      <c r="E674" t="s">
        <v>638</v>
      </c>
      <c r="F674" t="s">
        <v>3227</v>
      </c>
      <c r="G674" t="s">
        <v>3228</v>
      </c>
      <c r="H674" t="s">
        <v>3229</v>
      </c>
      <c r="I674" t="s">
        <v>32</v>
      </c>
      <c r="J674" t="s">
        <v>506</v>
      </c>
      <c r="K674" t="s">
        <v>24</v>
      </c>
      <c r="L674" t="s">
        <v>204</v>
      </c>
      <c r="M674" t="s">
        <v>9653</v>
      </c>
      <c r="N674" t="s">
        <v>9441</v>
      </c>
    </row>
    <row r="675" spans="1:14" x14ac:dyDescent="0.25">
      <c r="A675" t="s">
        <v>3230</v>
      </c>
      <c r="B675" t="s">
        <v>3231</v>
      </c>
      <c r="C675" t="s">
        <v>69</v>
      </c>
      <c r="D675" t="s">
        <v>3232</v>
      </c>
      <c r="E675" t="s">
        <v>638</v>
      </c>
      <c r="F675" t="s">
        <v>3233</v>
      </c>
      <c r="G675" t="s">
        <v>3234</v>
      </c>
      <c r="H675" t="s">
        <v>3235</v>
      </c>
      <c r="I675" t="s">
        <v>32</v>
      </c>
      <c r="J675" t="s">
        <v>1223</v>
      </c>
      <c r="K675" t="s">
        <v>24</v>
      </c>
      <c r="L675" t="s">
        <v>445</v>
      </c>
      <c r="M675" t="s">
        <v>9438</v>
      </c>
      <c r="N675" t="s">
        <v>9439</v>
      </c>
    </row>
    <row r="676" spans="1:14" x14ac:dyDescent="0.25">
      <c r="A676" t="s">
        <v>2891</v>
      </c>
      <c r="B676" t="s">
        <v>3236</v>
      </c>
      <c r="C676" t="s">
        <v>69</v>
      </c>
      <c r="D676" t="s">
        <v>2856</v>
      </c>
      <c r="E676" t="s">
        <v>638</v>
      </c>
      <c r="F676" t="s">
        <v>3237</v>
      </c>
      <c r="G676" t="s">
        <v>3238</v>
      </c>
      <c r="H676" t="s">
        <v>3239</v>
      </c>
      <c r="I676" t="s">
        <v>32</v>
      </c>
      <c r="J676" t="s">
        <v>756</v>
      </c>
      <c r="K676" t="s">
        <v>24</v>
      </c>
      <c r="L676" t="s">
        <v>2860</v>
      </c>
      <c r="M676" t="s">
        <v>9438</v>
      </c>
      <c r="N676" t="s">
        <v>9439</v>
      </c>
    </row>
    <row r="677" spans="1:14" x14ac:dyDescent="0.25">
      <c r="A677" t="s">
        <v>2780</v>
      </c>
      <c r="B677" t="s">
        <v>3240</v>
      </c>
      <c r="C677" t="s">
        <v>16</v>
      </c>
      <c r="D677" t="s">
        <v>1513</v>
      </c>
      <c r="E677" t="s">
        <v>638</v>
      </c>
      <c r="F677" t="s">
        <v>3241</v>
      </c>
      <c r="G677" t="s">
        <v>3242</v>
      </c>
      <c r="H677" t="s">
        <v>3243</v>
      </c>
      <c r="I677" t="s">
        <v>32</v>
      </c>
      <c r="J677" t="s">
        <v>955</v>
      </c>
      <c r="K677" t="s">
        <v>24</v>
      </c>
      <c r="L677" t="s">
        <v>75</v>
      </c>
      <c r="M677" t="s">
        <v>9438</v>
      </c>
      <c r="N677" t="s">
        <v>9439</v>
      </c>
    </row>
    <row r="678" spans="1:14" x14ac:dyDescent="0.25">
      <c r="A678" t="s">
        <v>2754</v>
      </c>
      <c r="B678" t="s">
        <v>1864</v>
      </c>
      <c r="C678" t="s">
        <v>69</v>
      </c>
      <c r="D678" t="s">
        <v>2755</v>
      </c>
      <c r="E678" t="s">
        <v>638</v>
      </c>
      <c r="F678" t="s">
        <v>3244</v>
      </c>
      <c r="G678" t="s">
        <v>3245</v>
      </c>
      <c r="H678" t="s">
        <v>3246</v>
      </c>
      <c r="I678" t="s">
        <v>22</v>
      </c>
      <c r="J678" t="s">
        <v>1572</v>
      </c>
      <c r="K678" t="s">
        <v>24</v>
      </c>
      <c r="L678" t="s">
        <v>2759</v>
      </c>
      <c r="M678" t="s">
        <v>9438</v>
      </c>
      <c r="N678" t="s">
        <v>9439</v>
      </c>
    </row>
    <row r="679" spans="1:14" x14ac:dyDescent="0.25">
      <c r="A679" t="s">
        <v>3247</v>
      </c>
      <c r="B679" t="s">
        <v>986</v>
      </c>
      <c r="C679" t="s">
        <v>69</v>
      </c>
      <c r="D679" t="s">
        <v>987</v>
      </c>
      <c r="E679" t="s">
        <v>638</v>
      </c>
      <c r="F679" t="s">
        <v>3248</v>
      </c>
      <c r="G679" t="s">
        <v>3249</v>
      </c>
      <c r="H679" t="s">
        <v>3250</v>
      </c>
      <c r="I679" t="s">
        <v>32</v>
      </c>
      <c r="J679" t="s">
        <v>991</v>
      </c>
      <c r="K679" t="s">
        <v>24</v>
      </c>
      <c r="L679" t="s">
        <v>204</v>
      </c>
      <c r="M679" t="s">
        <v>9654</v>
      </c>
      <c r="N679" t="s">
        <v>9441</v>
      </c>
    </row>
    <row r="680" spans="1:14" x14ac:dyDescent="0.25">
      <c r="A680" t="s">
        <v>3251</v>
      </c>
      <c r="B680" t="s">
        <v>3252</v>
      </c>
      <c r="C680" t="s">
        <v>16</v>
      </c>
      <c r="D680" t="s">
        <v>3253</v>
      </c>
      <c r="E680" t="s">
        <v>630</v>
      </c>
      <c r="F680" t="s">
        <v>3254</v>
      </c>
      <c r="G680" t="s">
        <v>3255</v>
      </c>
      <c r="H680" t="s">
        <v>3256</v>
      </c>
      <c r="I680" t="s">
        <v>32</v>
      </c>
      <c r="J680" t="s">
        <v>479</v>
      </c>
      <c r="K680" t="s">
        <v>24</v>
      </c>
      <c r="L680" t="s">
        <v>663</v>
      </c>
      <c r="M680" t="s">
        <v>9438</v>
      </c>
      <c r="N680" t="s">
        <v>9439</v>
      </c>
    </row>
    <row r="681" spans="1:14" x14ac:dyDescent="0.25">
      <c r="A681" t="s">
        <v>3257</v>
      </c>
      <c r="B681" t="s">
        <v>2795</v>
      </c>
      <c r="C681" t="s">
        <v>16</v>
      </c>
      <c r="D681" t="s">
        <v>2796</v>
      </c>
      <c r="E681" t="s">
        <v>638</v>
      </c>
      <c r="F681" t="s">
        <v>3258</v>
      </c>
      <c r="G681" t="s">
        <v>3259</v>
      </c>
      <c r="H681" t="s">
        <v>3260</v>
      </c>
      <c r="I681" t="s">
        <v>320</v>
      </c>
      <c r="J681" t="s">
        <v>826</v>
      </c>
      <c r="K681" t="s">
        <v>24</v>
      </c>
      <c r="L681" t="s">
        <v>361</v>
      </c>
      <c r="M681" t="s">
        <v>9438</v>
      </c>
      <c r="N681" t="s">
        <v>9439</v>
      </c>
    </row>
    <row r="682" spans="1:14" x14ac:dyDescent="0.25">
      <c r="A682" t="s">
        <v>3261</v>
      </c>
      <c r="B682" t="s">
        <v>2795</v>
      </c>
      <c r="C682" t="s">
        <v>16</v>
      </c>
      <c r="D682" t="s">
        <v>2796</v>
      </c>
      <c r="E682" t="s">
        <v>638</v>
      </c>
      <c r="F682" t="s">
        <v>3262</v>
      </c>
      <c r="G682" t="s">
        <v>3263</v>
      </c>
      <c r="H682" t="s">
        <v>3264</v>
      </c>
      <c r="I682" t="s">
        <v>320</v>
      </c>
      <c r="J682" t="s">
        <v>826</v>
      </c>
      <c r="K682" t="s">
        <v>24</v>
      </c>
      <c r="L682" t="s">
        <v>361</v>
      </c>
      <c r="M682" t="s">
        <v>9438</v>
      </c>
      <c r="N682" t="s">
        <v>9439</v>
      </c>
    </row>
    <row r="683" spans="1:14" x14ac:dyDescent="0.25">
      <c r="A683" t="s">
        <v>2714</v>
      </c>
      <c r="B683" t="s">
        <v>2715</v>
      </c>
      <c r="C683" t="s">
        <v>16</v>
      </c>
      <c r="D683" t="s">
        <v>2716</v>
      </c>
      <c r="E683" t="s">
        <v>638</v>
      </c>
      <c r="F683" t="s">
        <v>3265</v>
      </c>
      <c r="G683" t="s">
        <v>3266</v>
      </c>
      <c r="H683" t="s">
        <v>3267</v>
      </c>
      <c r="I683" t="s">
        <v>32</v>
      </c>
      <c r="J683" t="s">
        <v>1394</v>
      </c>
      <c r="K683" t="s">
        <v>24</v>
      </c>
      <c r="L683" t="s">
        <v>34</v>
      </c>
      <c r="M683" t="s">
        <v>9438</v>
      </c>
      <c r="N683" t="s">
        <v>9439</v>
      </c>
    </row>
    <row r="684" spans="1:14" x14ac:dyDescent="0.25">
      <c r="A684" t="s">
        <v>3268</v>
      </c>
      <c r="B684" t="s">
        <v>2795</v>
      </c>
      <c r="C684" t="s">
        <v>16</v>
      </c>
      <c r="D684" t="s">
        <v>2796</v>
      </c>
      <c r="E684" t="s">
        <v>638</v>
      </c>
      <c r="F684" t="s">
        <v>3269</v>
      </c>
      <c r="G684" t="s">
        <v>3270</v>
      </c>
      <c r="H684" t="s">
        <v>3271</v>
      </c>
      <c r="I684" t="s">
        <v>320</v>
      </c>
      <c r="J684" t="s">
        <v>282</v>
      </c>
      <c r="K684" t="s">
        <v>24</v>
      </c>
      <c r="L684" t="s">
        <v>361</v>
      </c>
      <c r="M684" t="s">
        <v>9438</v>
      </c>
      <c r="N684" t="s">
        <v>9439</v>
      </c>
    </row>
    <row r="685" spans="1:14" x14ac:dyDescent="0.25">
      <c r="A685" t="s">
        <v>3272</v>
      </c>
      <c r="B685" t="s">
        <v>2795</v>
      </c>
      <c r="C685" t="s">
        <v>16</v>
      </c>
      <c r="D685" t="s">
        <v>2796</v>
      </c>
      <c r="E685" t="s">
        <v>638</v>
      </c>
      <c r="F685" t="s">
        <v>3273</v>
      </c>
      <c r="G685" t="s">
        <v>3274</v>
      </c>
      <c r="H685" t="s">
        <v>3275</v>
      </c>
      <c r="I685" t="s">
        <v>320</v>
      </c>
      <c r="J685" t="s">
        <v>234</v>
      </c>
      <c r="K685" t="s">
        <v>24</v>
      </c>
      <c r="L685" t="s">
        <v>361</v>
      </c>
      <c r="M685" t="s">
        <v>9438</v>
      </c>
      <c r="N685" t="s">
        <v>9439</v>
      </c>
    </row>
    <row r="686" spans="1:14" x14ac:dyDescent="0.25">
      <c r="A686" t="s">
        <v>2924</v>
      </c>
      <c r="B686" t="s">
        <v>2844</v>
      </c>
      <c r="C686" t="s">
        <v>16</v>
      </c>
      <c r="D686" t="s">
        <v>2845</v>
      </c>
      <c r="E686" t="s">
        <v>638</v>
      </c>
      <c r="F686" t="s">
        <v>3276</v>
      </c>
      <c r="G686" t="s">
        <v>3277</v>
      </c>
      <c r="H686" t="s">
        <v>3278</v>
      </c>
      <c r="I686" t="s">
        <v>320</v>
      </c>
      <c r="J686" t="s">
        <v>183</v>
      </c>
      <c r="K686" t="s">
        <v>24</v>
      </c>
      <c r="L686" t="s">
        <v>361</v>
      </c>
      <c r="M686" t="s">
        <v>9655</v>
      </c>
      <c r="N686" t="s">
        <v>9441</v>
      </c>
    </row>
    <row r="687" spans="1:14" x14ac:dyDescent="0.25">
      <c r="A687" t="s">
        <v>3279</v>
      </c>
      <c r="B687" t="s">
        <v>1433</v>
      </c>
      <c r="C687" t="s">
        <v>16</v>
      </c>
      <c r="D687" t="s">
        <v>2516</v>
      </c>
      <c r="E687" t="s">
        <v>630</v>
      </c>
      <c r="F687" t="s">
        <v>3280</v>
      </c>
      <c r="G687" t="s">
        <v>3281</v>
      </c>
      <c r="H687" t="s">
        <v>3282</v>
      </c>
      <c r="I687" t="s">
        <v>32</v>
      </c>
      <c r="J687" t="s">
        <v>379</v>
      </c>
      <c r="K687" t="s">
        <v>24</v>
      </c>
      <c r="L687" t="s">
        <v>75</v>
      </c>
      <c r="M687" t="s">
        <v>9438</v>
      </c>
      <c r="N687" t="s">
        <v>9439</v>
      </c>
    </row>
    <row r="688" spans="1:14" x14ac:dyDescent="0.25">
      <c r="A688" t="s">
        <v>3283</v>
      </c>
      <c r="B688" t="s">
        <v>3284</v>
      </c>
      <c r="C688" t="s">
        <v>16</v>
      </c>
      <c r="E688" t="s">
        <v>630</v>
      </c>
      <c r="F688" t="s">
        <v>3285</v>
      </c>
      <c r="G688" t="s">
        <v>3286</v>
      </c>
      <c r="H688" t="s">
        <v>3287</v>
      </c>
      <c r="I688" t="s">
        <v>32</v>
      </c>
      <c r="K688" t="s">
        <v>24</v>
      </c>
      <c r="M688" t="s">
        <v>9438</v>
      </c>
      <c r="N688" t="s">
        <v>9439</v>
      </c>
    </row>
    <row r="689" spans="1:14" x14ac:dyDescent="0.25">
      <c r="A689" t="s">
        <v>3288</v>
      </c>
      <c r="B689" t="s">
        <v>3029</v>
      </c>
      <c r="C689" t="s">
        <v>69</v>
      </c>
      <c r="D689" t="s">
        <v>3030</v>
      </c>
      <c r="E689" t="s">
        <v>630</v>
      </c>
      <c r="F689" t="s">
        <v>3289</v>
      </c>
      <c r="G689" t="s">
        <v>3290</v>
      </c>
      <c r="H689" t="s">
        <v>3291</v>
      </c>
      <c r="I689" t="s">
        <v>32</v>
      </c>
      <c r="J689" t="s">
        <v>82</v>
      </c>
      <c r="K689" t="s">
        <v>24</v>
      </c>
      <c r="L689" t="s">
        <v>3034</v>
      </c>
      <c r="M689" t="s">
        <v>9438</v>
      </c>
      <c r="N689" t="s">
        <v>9439</v>
      </c>
    </row>
    <row r="690" spans="1:14" x14ac:dyDescent="0.25">
      <c r="A690" t="s">
        <v>2754</v>
      </c>
      <c r="B690" t="s">
        <v>1864</v>
      </c>
      <c r="C690" t="s">
        <v>69</v>
      </c>
      <c r="D690" t="s">
        <v>2755</v>
      </c>
      <c r="E690" t="s">
        <v>638</v>
      </c>
      <c r="F690" t="s">
        <v>3292</v>
      </c>
      <c r="G690" t="s">
        <v>3293</v>
      </c>
      <c r="H690" t="s">
        <v>3294</v>
      </c>
      <c r="I690" t="s">
        <v>22</v>
      </c>
      <c r="J690" t="s">
        <v>3112</v>
      </c>
      <c r="K690" t="s">
        <v>24</v>
      </c>
      <c r="L690" t="s">
        <v>2759</v>
      </c>
      <c r="M690" t="s">
        <v>9438</v>
      </c>
      <c r="N690" t="s">
        <v>9439</v>
      </c>
    </row>
    <row r="691" spans="1:14" x14ac:dyDescent="0.25">
      <c r="A691" t="s">
        <v>3295</v>
      </c>
      <c r="B691" t="s">
        <v>3296</v>
      </c>
      <c r="C691" t="s">
        <v>16</v>
      </c>
      <c r="D691" t="s">
        <v>1513</v>
      </c>
      <c r="E691" t="s">
        <v>630</v>
      </c>
      <c r="F691" t="s">
        <v>3297</v>
      </c>
      <c r="G691" t="s">
        <v>3298</v>
      </c>
      <c r="H691" t="s">
        <v>3299</v>
      </c>
      <c r="I691" t="s">
        <v>32</v>
      </c>
      <c r="J691" t="s">
        <v>955</v>
      </c>
      <c r="K691" t="s">
        <v>24</v>
      </c>
      <c r="L691" t="s">
        <v>75</v>
      </c>
      <c r="M691" t="s">
        <v>9438</v>
      </c>
      <c r="N691" t="s">
        <v>9439</v>
      </c>
    </row>
    <row r="692" spans="1:14" x14ac:dyDescent="0.25">
      <c r="A692" t="s">
        <v>3300</v>
      </c>
      <c r="B692" t="s">
        <v>2964</v>
      </c>
      <c r="C692" t="s">
        <v>69</v>
      </c>
      <c r="D692" t="s">
        <v>2965</v>
      </c>
      <c r="E692" t="s">
        <v>630</v>
      </c>
      <c r="F692" t="s">
        <v>3301</v>
      </c>
      <c r="G692" t="s">
        <v>3302</v>
      </c>
      <c r="H692" t="s">
        <v>3303</v>
      </c>
      <c r="I692" t="s">
        <v>32</v>
      </c>
      <c r="J692" t="s">
        <v>2164</v>
      </c>
      <c r="K692" t="s">
        <v>24</v>
      </c>
      <c r="L692" t="s">
        <v>75</v>
      </c>
      <c r="M692" t="s">
        <v>9438</v>
      </c>
      <c r="N692" t="s">
        <v>9439</v>
      </c>
    </row>
    <row r="693" spans="1:14" x14ac:dyDescent="0.25">
      <c r="A693" t="s">
        <v>2773</v>
      </c>
      <c r="B693" t="s">
        <v>2774</v>
      </c>
      <c r="C693" t="s">
        <v>69</v>
      </c>
      <c r="D693" t="s">
        <v>2775</v>
      </c>
      <c r="E693" t="s">
        <v>638</v>
      </c>
      <c r="F693" t="s">
        <v>3304</v>
      </c>
      <c r="G693" t="s">
        <v>3305</v>
      </c>
      <c r="H693" t="s">
        <v>3306</v>
      </c>
      <c r="I693" t="s">
        <v>32</v>
      </c>
      <c r="J693" t="s">
        <v>826</v>
      </c>
      <c r="K693" t="s">
        <v>24</v>
      </c>
      <c r="L693" t="s">
        <v>2779</v>
      </c>
      <c r="M693" t="s">
        <v>9438</v>
      </c>
      <c r="N693" t="s">
        <v>9439</v>
      </c>
    </row>
    <row r="694" spans="1:14" x14ac:dyDescent="0.25">
      <c r="A694" t="s">
        <v>3307</v>
      </c>
      <c r="B694" t="s">
        <v>2850</v>
      </c>
      <c r="C694" t="s">
        <v>69</v>
      </c>
      <c r="D694" t="s">
        <v>93</v>
      </c>
      <c r="E694" t="s">
        <v>638</v>
      </c>
      <c r="F694" t="s">
        <v>3308</v>
      </c>
      <c r="G694" t="s">
        <v>3309</v>
      </c>
      <c r="H694" t="s">
        <v>3310</v>
      </c>
      <c r="I694" t="s">
        <v>32</v>
      </c>
      <c r="J694" t="s">
        <v>97</v>
      </c>
      <c r="K694" t="s">
        <v>24</v>
      </c>
      <c r="L694" t="s">
        <v>75</v>
      </c>
      <c r="M694" t="s">
        <v>9656</v>
      </c>
      <c r="N694" t="s">
        <v>9441</v>
      </c>
    </row>
    <row r="695" spans="1:14" x14ac:dyDescent="0.25">
      <c r="A695" t="s">
        <v>3117</v>
      </c>
      <c r="C695" t="s">
        <v>550</v>
      </c>
      <c r="D695" t="s">
        <v>3118</v>
      </c>
      <c r="E695" t="s">
        <v>18</v>
      </c>
      <c r="F695" t="s">
        <v>3119</v>
      </c>
      <c r="G695" t="s">
        <v>3120</v>
      </c>
      <c r="H695" t="s">
        <v>3121</v>
      </c>
      <c r="I695" t="s">
        <v>22</v>
      </c>
      <c r="J695" t="s">
        <v>1855</v>
      </c>
      <c r="K695" t="s">
        <v>556</v>
      </c>
      <c r="L695" t="s">
        <v>514</v>
      </c>
      <c r="M695" t="s">
        <v>9438</v>
      </c>
      <c r="N695" t="s">
        <v>9439</v>
      </c>
    </row>
    <row r="696" spans="1:14" x14ac:dyDescent="0.25">
      <c r="A696" t="s">
        <v>3154</v>
      </c>
      <c r="B696" t="s">
        <v>3155</v>
      </c>
      <c r="C696" t="s">
        <v>3156</v>
      </c>
      <c r="D696" t="s">
        <v>3157</v>
      </c>
      <c r="E696" t="s">
        <v>18</v>
      </c>
      <c r="F696" t="s">
        <v>3158</v>
      </c>
      <c r="G696" t="s">
        <v>3159</v>
      </c>
      <c r="H696" t="s">
        <v>3160</v>
      </c>
      <c r="I696" t="s">
        <v>32</v>
      </c>
      <c r="J696" t="s">
        <v>1093</v>
      </c>
      <c r="K696" t="s">
        <v>1600</v>
      </c>
      <c r="L696" t="s">
        <v>42</v>
      </c>
      <c r="M696" t="s">
        <v>9438</v>
      </c>
      <c r="N696" t="s">
        <v>9439</v>
      </c>
    </row>
    <row r="697" spans="1:14" x14ac:dyDescent="0.25">
      <c r="A697" t="s">
        <v>3161</v>
      </c>
      <c r="B697" t="s">
        <v>27</v>
      </c>
      <c r="C697" t="s">
        <v>1943</v>
      </c>
      <c r="E697" t="s">
        <v>18</v>
      </c>
      <c r="F697" t="s">
        <v>3162</v>
      </c>
      <c r="G697" t="s">
        <v>3163</v>
      </c>
      <c r="H697" t="s">
        <v>3164</v>
      </c>
      <c r="I697" t="s">
        <v>32</v>
      </c>
      <c r="J697" t="s">
        <v>1223</v>
      </c>
      <c r="K697" t="s">
        <v>1600</v>
      </c>
      <c r="L697" t="s">
        <v>122</v>
      </c>
      <c r="M697" t="s">
        <v>9438</v>
      </c>
      <c r="N697" t="s">
        <v>9439</v>
      </c>
    </row>
    <row r="698" spans="1:14" x14ac:dyDescent="0.25">
      <c r="A698" t="s">
        <v>3165</v>
      </c>
      <c r="B698" t="s">
        <v>3166</v>
      </c>
      <c r="C698" t="s">
        <v>1595</v>
      </c>
      <c r="D698" t="s">
        <v>3167</v>
      </c>
      <c r="E698" t="s">
        <v>18</v>
      </c>
      <c r="F698" t="s">
        <v>3168</v>
      </c>
      <c r="G698" t="s">
        <v>3169</v>
      </c>
      <c r="H698" t="s">
        <v>3170</v>
      </c>
      <c r="I698" t="s">
        <v>32</v>
      </c>
      <c r="J698" t="s">
        <v>3171</v>
      </c>
      <c r="K698" t="s">
        <v>1600</v>
      </c>
      <c r="L698" t="s">
        <v>786</v>
      </c>
      <c r="M698" t="s">
        <v>9438</v>
      </c>
      <c r="N698" t="s">
        <v>9439</v>
      </c>
    </row>
    <row r="699" spans="1:14" x14ac:dyDescent="0.25">
      <c r="A699" t="s">
        <v>3172</v>
      </c>
      <c r="B699" t="s">
        <v>3173</v>
      </c>
      <c r="C699" t="s">
        <v>1907</v>
      </c>
      <c r="D699" t="s">
        <v>3174</v>
      </c>
      <c r="E699" t="s">
        <v>18</v>
      </c>
      <c r="F699" t="s">
        <v>3175</v>
      </c>
      <c r="G699" t="s">
        <v>3176</v>
      </c>
      <c r="H699" t="s">
        <v>3177</v>
      </c>
      <c r="I699" t="s">
        <v>32</v>
      </c>
      <c r="J699" t="s">
        <v>3178</v>
      </c>
      <c r="K699" t="s">
        <v>1600</v>
      </c>
      <c r="L699" t="s">
        <v>75</v>
      </c>
      <c r="M699" t="s">
        <v>9438</v>
      </c>
      <c r="N699" t="s">
        <v>9439</v>
      </c>
    </row>
    <row r="700" spans="1:14" x14ac:dyDescent="0.25">
      <c r="A700" t="s">
        <v>3179</v>
      </c>
      <c r="B700" t="s">
        <v>3180</v>
      </c>
      <c r="C700" t="s">
        <v>1880</v>
      </c>
      <c r="E700" t="s">
        <v>18</v>
      </c>
      <c r="F700" t="s">
        <v>3181</v>
      </c>
      <c r="G700" t="s">
        <v>3182</v>
      </c>
      <c r="H700" t="s">
        <v>3183</v>
      </c>
      <c r="I700" t="s">
        <v>32</v>
      </c>
      <c r="J700" t="s">
        <v>1223</v>
      </c>
      <c r="K700" t="s">
        <v>556</v>
      </c>
      <c r="L700" t="s">
        <v>168</v>
      </c>
      <c r="M700" t="s">
        <v>9438</v>
      </c>
      <c r="N700" t="s">
        <v>9439</v>
      </c>
    </row>
    <row r="701" spans="1:14" x14ac:dyDescent="0.25">
      <c r="A701" t="s">
        <v>3184</v>
      </c>
      <c r="B701" t="s">
        <v>3185</v>
      </c>
      <c r="C701" t="s">
        <v>1907</v>
      </c>
      <c r="D701" t="s">
        <v>3186</v>
      </c>
      <c r="E701" t="s">
        <v>18</v>
      </c>
      <c r="F701" t="s">
        <v>3187</v>
      </c>
      <c r="G701" t="s">
        <v>3188</v>
      </c>
      <c r="H701" t="s">
        <v>3189</v>
      </c>
      <c r="I701" t="s">
        <v>32</v>
      </c>
      <c r="J701" t="s">
        <v>793</v>
      </c>
      <c r="K701" t="s">
        <v>1600</v>
      </c>
      <c r="L701" t="s">
        <v>439</v>
      </c>
      <c r="M701" t="s">
        <v>9438</v>
      </c>
      <c r="N701" t="s">
        <v>9439</v>
      </c>
    </row>
    <row r="702" spans="1:14" x14ac:dyDescent="0.25">
      <c r="A702" t="s">
        <v>3446</v>
      </c>
      <c r="B702" t="s">
        <v>3447</v>
      </c>
      <c r="C702" t="s">
        <v>16</v>
      </c>
      <c r="D702" t="s">
        <v>3448</v>
      </c>
      <c r="E702" t="s">
        <v>18</v>
      </c>
      <c r="F702" t="s">
        <v>3449</v>
      </c>
      <c r="G702" t="s">
        <v>3450</v>
      </c>
      <c r="H702" t="s">
        <v>3451</v>
      </c>
      <c r="I702" t="s">
        <v>32</v>
      </c>
      <c r="J702" t="s">
        <v>197</v>
      </c>
      <c r="K702" t="s">
        <v>24</v>
      </c>
      <c r="L702" t="s">
        <v>75</v>
      </c>
      <c r="M702" t="s">
        <v>9438</v>
      </c>
      <c r="N702" t="s">
        <v>9439</v>
      </c>
    </row>
    <row r="703" spans="1:14" x14ac:dyDescent="0.25">
      <c r="A703" t="s">
        <v>3452</v>
      </c>
      <c r="B703" t="s">
        <v>3453</v>
      </c>
      <c r="C703" t="s">
        <v>69</v>
      </c>
      <c r="D703" t="s">
        <v>207</v>
      </c>
      <c r="E703" t="s">
        <v>18</v>
      </c>
      <c r="F703" t="s">
        <v>3454</v>
      </c>
      <c r="G703" t="s">
        <v>3455</v>
      </c>
      <c r="H703" t="s">
        <v>3456</v>
      </c>
      <c r="I703" t="s">
        <v>32</v>
      </c>
      <c r="J703" t="s">
        <v>379</v>
      </c>
      <c r="K703" t="s">
        <v>24</v>
      </c>
      <c r="L703" t="s">
        <v>75</v>
      </c>
      <c r="M703" t="s">
        <v>9663</v>
      </c>
      <c r="N703" t="s">
        <v>9441</v>
      </c>
    </row>
    <row r="704" spans="1:14" x14ac:dyDescent="0.25">
      <c r="A704" t="s">
        <v>3457</v>
      </c>
      <c r="B704" t="s">
        <v>2367</v>
      </c>
      <c r="C704" t="s">
        <v>16</v>
      </c>
      <c r="D704" t="s">
        <v>3458</v>
      </c>
      <c r="E704" t="s">
        <v>18</v>
      </c>
      <c r="F704" t="s">
        <v>3459</v>
      </c>
      <c r="G704" t="s">
        <v>3460</v>
      </c>
      <c r="H704" t="s">
        <v>3461</v>
      </c>
      <c r="I704" t="s">
        <v>32</v>
      </c>
      <c r="J704" t="s">
        <v>2591</v>
      </c>
      <c r="K704" t="s">
        <v>24</v>
      </c>
      <c r="L704" t="s">
        <v>3462</v>
      </c>
      <c r="M704" t="s">
        <v>9438</v>
      </c>
      <c r="N704" t="s">
        <v>9439</v>
      </c>
    </row>
    <row r="705" spans="1:14" x14ac:dyDescent="0.25">
      <c r="A705" t="s">
        <v>3463</v>
      </c>
      <c r="B705" t="s">
        <v>3464</v>
      </c>
      <c r="C705" t="s">
        <v>69</v>
      </c>
      <c r="D705" t="s">
        <v>3465</v>
      </c>
      <c r="E705" t="s">
        <v>18</v>
      </c>
      <c r="F705" t="s">
        <v>3466</v>
      </c>
      <c r="G705" t="s">
        <v>3467</v>
      </c>
      <c r="H705" t="s">
        <v>3468</v>
      </c>
      <c r="I705" t="s">
        <v>32</v>
      </c>
      <c r="J705" t="s">
        <v>290</v>
      </c>
      <c r="K705" t="s">
        <v>24</v>
      </c>
      <c r="L705" t="s">
        <v>75</v>
      </c>
      <c r="M705" t="s">
        <v>9664</v>
      </c>
      <c r="N705" t="s">
        <v>9441</v>
      </c>
    </row>
    <row r="706" spans="1:14" x14ac:dyDescent="0.25">
      <c r="A706" t="s">
        <v>3469</v>
      </c>
      <c r="B706" t="s">
        <v>3470</v>
      </c>
      <c r="C706" t="s">
        <v>16</v>
      </c>
      <c r="D706" t="s">
        <v>3471</v>
      </c>
      <c r="E706" t="s">
        <v>18</v>
      </c>
      <c r="F706" t="s">
        <v>3472</v>
      </c>
      <c r="G706" t="s">
        <v>3473</v>
      </c>
      <c r="H706" t="s">
        <v>3474</v>
      </c>
      <c r="I706" t="s">
        <v>32</v>
      </c>
      <c r="J706" t="s">
        <v>74</v>
      </c>
      <c r="K706" t="s">
        <v>24</v>
      </c>
      <c r="L706" t="s">
        <v>3475</v>
      </c>
      <c r="M706" t="s">
        <v>9665</v>
      </c>
      <c r="N706" t="s">
        <v>9441</v>
      </c>
    </row>
    <row r="707" spans="1:14" x14ac:dyDescent="0.25">
      <c r="A707" t="s">
        <v>3476</v>
      </c>
      <c r="B707" t="s">
        <v>3477</v>
      </c>
      <c r="C707" t="s">
        <v>69</v>
      </c>
      <c r="D707" t="s">
        <v>1003</v>
      </c>
      <c r="E707" t="s">
        <v>18</v>
      </c>
      <c r="F707" t="s">
        <v>3478</v>
      </c>
      <c r="G707" t="s">
        <v>3479</v>
      </c>
      <c r="H707" t="s">
        <v>3480</v>
      </c>
      <c r="I707" t="s">
        <v>32</v>
      </c>
      <c r="J707" t="s">
        <v>1727</v>
      </c>
      <c r="K707" t="s">
        <v>24</v>
      </c>
      <c r="L707" t="s">
        <v>34</v>
      </c>
      <c r="M707" t="s">
        <v>9666</v>
      </c>
      <c r="N707" t="s">
        <v>9441</v>
      </c>
    </row>
    <row r="708" spans="1:14" x14ac:dyDescent="0.25">
      <c r="A708" t="s">
        <v>3481</v>
      </c>
      <c r="B708" t="s">
        <v>3482</v>
      </c>
      <c r="C708" t="s">
        <v>16</v>
      </c>
      <c r="D708" t="s">
        <v>3483</v>
      </c>
      <c r="E708" t="s">
        <v>18</v>
      </c>
      <c r="F708" t="s">
        <v>3484</v>
      </c>
      <c r="G708" t="s">
        <v>3485</v>
      </c>
      <c r="H708" t="s">
        <v>3486</v>
      </c>
      <c r="I708" t="s">
        <v>22</v>
      </c>
      <c r="J708" t="s">
        <v>129</v>
      </c>
      <c r="K708" t="s">
        <v>24</v>
      </c>
      <c r="L708" t="s">
        <v>83</v>
      </c>
      <c r="M708" t="s">
        <v>9438</v>
      </c>
      <c r="N708" t="s">
        <v>9439</v>
      </c>
    </row>
    <row r="709" spans="1:14" x14ac:dyDescent="0.25">
      <c r="A709" t="s">
        <v>3487</v>
      </c>
      <c r="B709" t="s">
        <v>3488</v>
      </c>
      <c r="C709" t="s">
        <v>16</v>
      </c>
      <c r="D709" t="s">
        <v>3489</v>
      </c>
      <c r="E709" t="s">
        <v>18</v>
      </c>
      <c r="F709" t="s">
        <v>3490</v>
      </c>
      <c r="G709" t="s">
        <v>3491</v>
      </c>
      <c r="H709" t="s">
        <v>3492</v>
      </c>
      <c r="I709" t="s">
        <v>32</v>
      </c>
      <c r="J709" t="s">
        <v>360</v>
      </c>
      <c r="K709" t="s">
        <v>24</v>
      </c>
      <c r="L709" t="s">
        <v>3493</v>
      </c>
      <c r="M709" t="s">
        <v>9438</v>
      </c>
      <c r="N709" t="s">
        <v>9439</v>
      </c>
    </row>
    <row r="710" spans="1:14" x14ac:dyDescent="0.25">
      <c r="A710" t="s">
        <v>3494</v>
      </c>
      <c r="B710" t="s">
        <v>2587</v>
      </c>
      <c r="C710" t="s">
        <v>69</v>
      </c>
      <c r="D710" t="s">
        <v>434</v>
      </c>
      <c r="E710" t="s">
        <v>18</v>
      </c>
      <c r="F710" t="s">
        <v>3495</v>
      </c>
      <c r="G710" t="s">
        <v>3496</v>
      </c>
      <c r="H710" t="s">
        <v>3497</v>
      </c>
      <c r="I710" t="s">
        <v>32</v>
      </c>
      <c r="J710" t="s">
        <v>219</v>
      </c>
      <c r="K710" t="s">
        <v>24</v>
      </c>
      <c r="L710" t="s">
        <v>439</v>
      </c>
      <c r="M710" t="s">
        <v>9438</v>
      </c>
      <c r="N710" t="s">
        <v>9439</v>
      </c>
    </row>
    <row r="711" spans="1:14" x14ac:dyDescent="0.25">
      <c r="A711" t="s">
        <v>3498</v>
      </c>
      <c r="B711" t="s">
        <v>3499</v>
      </c>
      <c r="C711" t="s">
        <v>16</v>
      </c>
      <c r="D711" t="s">
        <v>85</v>
      </c>
      <c r="E711" t="s">
        <v>18</v>
      </c>
      <c r="F711" t="s">
        <v>3500</v>
      </c>
      <c r="G711" t="s">
        <v>3501</v>
      </c>
      <c r="H711" t="s">
        <v>3502</v>
      </c>
      <c r="I711" t="s">
        <v>32</v>
      </c>
      <c r="J711" t="s">
        <v>398</v>
      </c>
      <c r="K711" t="s">
        <v>24</v>
      </c>
      <c r="L711" t="s">
        <v>3503</v>
      </c>
      <c r="M711" t="s">
        <v>9438</v>
      </c>
      <c r="N711" t="s">
        <v>9439</v>
      </c>
    </row>
    <row r="712" spans="1:14" x14ac:dyDescent="0.25">
      <c r="A712" t="s">
        <v>3504</v>
      </c>
      <c r="B712" t="s">
        <v>92</v>
      </c>
      <c r="C712" t="s">
        <v>69</v>
      </c>
      <c r="D712" t="s">
        <v>93</v>
      </c>
      <c r="E712" t="s">
        <v>18</v>
      </c>
      <c r="F712" t="s">
        <v>3505</v>
      </c>
      <c r="G712" t="s">
        <v>3506</v>
      </c>
      <c r="H712" t="s">
        <v>3507</v>
      </c>
      <c r="I712" t="s">
        <v>32</v>
      </c>
      <c r="J712" t="s">
        <v>1400</v>
      </c>
      <c r="K712" t="s">
        <v>24</v>
      </c>
      <c r="L712" t="s">
        <v>75</v>
      </c>
      <c r="M712" t="s">
        <v>9667</v>
      </c>
      <c r="N712" t="s">
        <v>9441</v>
      </c>
    </row>
    <row r="713" spans="1:14" x14ac:dyDescent="0.25">
      <c r="A713" t="s">
        <v>3508</v>
      </c>
      <c r="B713" t="s">
        <v>616</v>
      </c>
      <c r="C713" t="s">
        <v>16</v>
      </c>
      <c r="D713" t="s">
        <v>434</v>
      </c>
      <c r="E713" t="s">
        <v>18</v>
      </c>
      <c r="F713" t="s">
        <v>3509</v>
      </c>
      <c r="G713" t="s">
        <v>3510</v>
      </c>
      <c r="H713" t="s">
        <v>3511</v>
      </c>
      <c r="I713" t="s">
        <v>32</v>
      </c>
      <c r="J713" t="s">
        <v>1751</v>
      </c>
      <c r="K713" t="s">
        <v>24</v>
      </c>
      <c r="L713" t="s">
        <v>786</v>
      </c>
      <c r="M713" t="s">
        <v>9438</v>
      </c>
      <c r="N713" t="s">
        <v>9439</v>
      </c>
    </row>
    <row r="714" spans="1:14" x14ac:dyDescent="0.25">
      <c r="A714" t="s">
        <v>3512</v>
      </c>
      <c r="B714" t="s">
        <v>3513</v>
      </c>
      <c r="C714" t="s">
        <v>69</v>
      </c>
      <c r="D714" t="s">
        <v>2041</v>
      </c>
      <c r="E714" t="s">
        <v>18</v>
      </c>
      <c r="F714" t="s">
        <v>3514</v>
      </c>
      <c r="G714" t="s">
        <v>3515</v>
      </c>
      <c r="H714" t="s">
        <v>3516</v>
      </c>
      <c r="I714" t="s">
        <v>32</v>
      </c>
      <c r="J714" t="s">
        <v>109</v>
      </c>
      <c r="K714" t="s">
        <v>24</v>
      </c>
      <c r="L714" t="s">
        <v>176</v>
      </c>
      <c r="M714" t="s">
        <v>9668</v>
      </c>
      <c r="N714" t="s">
        <v>9441</v>
      </c>
    </row>
    <row r="715" spans="1:14" x14ac:dyDescent="0.25">
      <c r="A715" t="s">
        <v>3517</v>
      </c>
      <c r="B715" t="s">
        <v>264</v>
      </c>
      <c r="C715" t="s">
        <v>16</v>
      </c>
      <c r="D715" t="s">
        <v>702</v>
      </c>
      <c r="E715" t="s">
        <v>18</v>
      </c>
      <c r="F715" t="s">
        <v>3518</v>
      </c>
      <c r="G715" t="s">
        <v>3519</v>
      </c>
      <c r="H715" t="s">
        <v>3520</v>
      </c>
      <c r="I715" t="s">
        <v>32</v>
      </c>
      <c r="J715" t="s">
        <v>575</v>
      </c>
      <c r="K715" t="s">
        <v>24</v>
      </c>
      <c r="L715" t="s">
        <v>204</v>
      </c>
      <c r="M715" t="s">
        <v>9669</v>
      </c>
      <c r="N715" t="s">
        <v>9441</v>
      </c>
    </row>
    <row r="716" spans="1:14" x14ac:dyDescent="0.25">
      <c r="A716" t="s">
        <v>3521</v>
      </c>
      <c r="B716" t="s">
        <v>2367</v>
      </c>
      <c r="C716" t="s">
        <v>16</v>
      </c>
      <c r="D716" t="s">
        <v>3522</v>
      </c>
      <c r="E716" t="s">
        <v>18</v>
      </c>
      <c r="F716" t="s">
        <v>3523</v>
      </c>
      <c r="G716" t="s">
        <v>3524</v>
      </c>
      <c r="H716" t="s">
        <v>3525</v>
      </c>
      <c r="I716" t="s">
        <v>3526</v>
      </c>
      <c r="J716" t="s">
        <v>412</v>
      </c>
      <c r="K716" t="s">
        <v>24</v>
      </c>
      <c r="L716" t="s">
        <v>3527</v>
      </c>
      <c r="M716" t="s">
        <v>9438</v>
      </c>
      <c r="N716" t="s">
        <v>9439</v>
      </c>
    </row>
    <row r="717" spans="1:14" x14ac:dyDescent="0.25">
      <c r="A717" t="s">
        <v>3528</v>
      </c>
      <c r="B717" t="s">
        <v>3529</v>
      </c>
      <c r="C717" t="s">
        <v>69</v>
      </c>
      <c r="D717" t="s">
        <v>579</v>
      </c>
      <c r="E717" t="s">
        <v>18</v>
      </c>
      <c r="F717" t="s">
        <v>3530</v>
      </c>
      <c r="G717" t="s">
        <v>3531</v>
      </c>
      <c r="H717" t="s">
        <v>3532</v>
      </c>
      <c r="I717" t="s">
        <v>32</v>
      </c>
      <c r="J717" t="s">
        <v>57</v>
      </c>
      <c r="K717" t="s">
        <v>24</v>
      </c>
      <c r="L717" t="s">
        <v>3533</v>
      </c>
      <c r="M717" t="s">
        <v>9670</v>
      </c>
      <c r="N717" t="s">
        <v>9441</v>
      </c>
    </row>
    <row r="718" spans="1:14" x14ac:dyDescent="0.25">
      <c r="A718" t="s">
        <v>3534</v>
      </c>
      <c r="B718" t="s">
        <v>3535</v>
      </c>
      <c r="C718" t="s">
        <v>69</v>
      </c>
      <c r="D718" t="s">
        <v>3536</v>
      </c>
      <c r="E718" t="s">
        <v>18</v>
      </c>
      <c r="F718" t="s">
        <v>3537</v>
      </c>
      <c r="G718" t="s">
        <v>3538</v>
      </c>
      <c r="H718" t="s">
        <v>3539</v>
      </c>
      <c r="I718" t="s">
        <v>32</v>
      </c>
      <c r="J718" t="s">
        <v>175</v>
      </c>
      <c r="K718" t="s">
        <v>24</v>
      </c>
      <c r="L718" t="s">
        <v>3540</v>
      </c>
      <c r="M718" t="s">
        <v>9671</v>
      </c>
      <c r="N718" t="s">
        <v>9441</v>
      </c>
    </row>
    <row r="719" spans="1:14" x14ac:dyDescent="0.25">
      <c r="A719" t="s">
        <v>3541</v>
      </c>
      <c r="C719" t="s">
        <v>69</v>
      </c>
      <c r="D719" t="s">
        <v>332</v>
      </c>
      <c r="E719" t="s">
        <v>18</v>
      </c>
      <c r="F719" t="s">
        <v>3542</v>
      </c>
      <c r="G719" t="s">
        <v>3543</v>
      </c>
      <c r="H719" t="s">
        <v>3544</v>
      </c>
      <c r="I719" t="s">
        <v>32</v>
      </c>
      <c r="J719" t="s">
        <v>583</v>
      </c>
      <c r="K719" t="s">
        <v>24</v>
      </c>
      <c r="L719" t="s">
        <v>3545</v>
      </c>
      <c r="M719" t="s">
        <v>9672</v>
      </c>
      <c r="N719" t="s">
        <v>9441</v>
      </c>
    </row>
    <row r="720" spans="1:14" x14ac:dyDescent="0.25">
      <c r="A720" t="s">
        <v>1301</v>
      </c>
      <c r="B720" t="s">
        <v>92</v>
      </c>
      <c r="C720" t="s">
        <v>69</v>
      </c>
      <c r="D720" t="s">
        <v>93</v>
      </c>
      <c r="E720" t="s">
        <v>18</v>
      </c>
      <c r="F720" t="s">
        <v>3546</v>
      </c>
      <c r="G720" t="s">
        <v>3547</v>
      </c>
      <c r="H720" t="s">
        <v>3548</v>
      </c>
      <c r="I720" t="s">
        <v>32</v>
      </c>
      <c r="J720" t="s">
        <v>175</v>
      </c>
      <c r="K720" t="s">
        <v>24</v>
      </c>
      <c r="L720" t="s">
        <v>75</v>
      </c>
      <c r="M720" t="s">
        <v>9673</v>
      </c>
      <c r="N720" t="s">
        <v>9441</v>
      </c>
    </row>
    <row r="721" spans="1:14" x14ac:dyDescent="0.25">
      <c r="A721" t="s">
        <v>3549</v>
      </c>
      <c r="B721" t="s">
        <v>3550</v>
      </c>
      <c r="C721" t="s">
        <v>16</v>
      </c>
      <c r="D721" t="s">
        <v>1254</v>
      </c>
      <c r="E721" t="s">
        <v>18</v>
      </c>
      <c r="F721" t="s">
        <v>3551</v>
      </c>
      <c r="G721" t="s">
        <v>3552</v>
      </c>
      <c r="H721" t="s">
        <v>3553</v>
      </c>
      <c r="I721" t="s">
        <v>32</v>
      </c>
      <c r="J721" t="s">
        <v>540</v>
      </c>
      <c r="K721" t="s">
        <v>24</v>
      </c>
      <c r="L721" t="s">
        <v>3554</v>
      </c>
      <c r="M721" t="s">
        <v>9674</v>
      </c>
      <c r="N721" t="s">
        <v>9441</v>
      </c>
    </row>
    <row r="722" spans="1:14" x14ac:dyDescent="0.25">
      <c r="A722" t="s">
        <v>3555</v>
      </c>
      <c r="B722" t="s">
        <v>3556</v>
      </c>
      <c r="C722" t="s">
        <v>16</v>
      </c>
      <c r="E722" t="s">
        <v>18</v>
      </c>
      <c r="F722" t="s">
        <v>3557</v>
      </c>
      <c r="G722" t="s">
        <v>3558</v>
      </c>
      <c r="H722" t="s">
        <v>3559</v>
      </c>
      <c r="I722" t="s">
        <v>32</v>
      </c>
      <c r="J722" t="s">
        <v>398</v>
      </c>
      <c r="K722" t="s">
        <v>24</v>
      </c>
      <c r="M722" t="s">
        <v>9438</v>
      </c>
      <c r="N722" t="s">
        <v>9439</v>
      </c>
    </row>
    <row r="723" spans="1:14" x14ac:dyDescent="0.25">
      <c r="A723" t="s">
        <v>3560</v>
      </c>
      <c r="B723" t="s">
        <v>3561</v>
      </c>
      <c r="C723" t="s">
        <v>16</v>
      </c>
      <c r="D723" t="s">
        <v>3562</v>
      </c>
      <c r="E723" t="s">
        <v>18</v>
      </c>
      <c r="F723" t="s">
        <v>3563</v>
      </c>
      <c r="G723" t="s">
        <v>3564</v>
      </c>
      <c r="H723" t="s">
        <v>3565</v>
      </c>
      <c r="I723" t="s">
        <v>32</v>
      </c>
      <c r="J723" t="s">
        <v>2591</v>
      </c>
      <c r="K723" t="s">
        <v>24</v>
      </c>
      <c r="L723" t="s">
        <v>75</v>
      </c>
      <c r="M723" t="s">
        <v>9438</v>
      </c>
      <c r="N723" t="s">
        <v>9439</v>
      </c>
    </row>
    <row r="724" spans="1:14" x14ac:dyDescent="0.25">
      <c r="A724" t="s">
        <v>3566</v>
      </c>
      <c r="B724" t="s">
        <v>3567</v>
      </c>
      <c r="C724" t="s">
        <v>69</v>
      </c>
      <c r="D724" t="s">
        <v>3568</v>
      </c>
      <c r="E724" t="s">
        <v>18</v>
      </c>
      <c r="F724" t="s">
        <v>3569</v>
      </c>
      <c r="G724" t="s">
        <v>3570</v>
      </c>
      <c r="H724" t="s">
        <v>3571</v>
      </c>
      <c r="I724" t="s">
        <v>32</v>
      </c>
      <c r="J724" t="s">
        <v>97</v>
      </c>
      <c r="K724" t="s">
        <v>24</v>
      </c>
      <c r="L724" t="s">
        <v>3572</v>
      </c>
      <c r="M724" t="s">
        <v>9675</v>
      </c>
      <c r="N724" t="s">
        <v>9441</v>
      </c>
    </row>
    <row r="725" spans="1:14" x14ac:dyDescent="0.25">
      <c r="A725" t="s">
        <v>3573</v>
      </c>
      <c r="C725" t="s">
        <v>69</v>
      </c>
      <c r="D725" t="s">
        <v>3574</v>
      </c>
      <c r="E725" t="s">
        <v>18</v>
      </c>
      <c r="F725" t="s">
        <v>3575</v>
      </c>
      <c r="G725" t="s">
        <v>3576</v>
      </c>
      <c r="H725" t="s">
        <v>3577</v>
      </c>
      <c r="I725" t="s">
        <v>32</v>
      </c>
      <c r="J725" t="s">
        <v>1381</v>
      </c>
      <c r="K725" t="s">
        <v>24</v>
      </c>
      <c r="L725" t="s">
        <v>3578</v>
      </c>
      <c r="M725" t="s">
        <v>9676</v>
      </c>
      <c r="N725" t="s">
        <v>9441</v>
      </c>
    </row>
    <row r="726" spans="1:14" x14ac:dyDescent="0.25">
      <c r="A726" t="s">
        <v>26</v>
      </c>
      <c r="B726" t="s">
        <v>393</v>
      </c>
      <c r="C726" t="s">
        <v>69</v>
      </c>
      <c r="D726" t="s">
        <v>3579</v>
      </c>
      <c r="E726" t="s">
        <v>18</v>
      </c>
      <c r="F726" t="s">
        <v>3580</v>
      </c>
      <c r="G726" t="s">
        <v>3581</v>
      </c>
      <c r="H726" t="s">
        <v>3582</v>
      </c>
      <c r="I726" t="s">
        <v>32</v>
      </c>
      <c r="J726" t="s">
        <v>2591</v>
      </c>
      <c r="K726" t="s">
        <v>24</v>
      </c>
      <c r="L726" t="s">
        <v>34</v>
      </c>
      <c r="M726" t="s">
        <v>9438</v>
      </c>
      <c r="N726" t="s">
        <v>9439</v>
      </c>
    </row>
    <row r="727" spans="1:14" x14ac:dyDescent="0.25">
      <c r="A727" t="s">
        <v>3583</v>
      </c>
      <c r="B727" t="s">
        <v>3584</v>
      </c>
      <c r="C727" t="s">
        <v>16</v>
      </c>
      <c r="D727" t="s">
        <v>3585</v>
      </c>
      <c r="E727" t="s">
        <v>18</v>
      </c>
      <c r="F727" t="s">
        <v>3586</v>
      </c>
      <c r="G727" t="s">
        <v>3587</v>
      </c>
      <c r="H727" t="s">
        <v>3588</v>
      </c>
      <c r="I727" t="s">
        <v>32</v>
      </c>
      <c r="J727" t="s">
        <v>493</v>
      </c>
      <c r="K727" t="s">
        <v>24</v>
      </c>
      <c r="L727" t="s">
        <v>3589</v>
      </c>
      <c r="M727" t="s">
        <v>9677</v>
      </c>
      <c r="N727" t="s">
        <v>9441</v>
      </c>
    </row>
    <row r="728" spans="1:14" x14ac:dyDescent="0.25">
      <c r="A728" t="s">
        <v>3590</v>
      </c>
      <c r="B728" t="s">
        <v>3591</v>
      </c>
      <c r="C728" t="s">
        <v>16</v>
      </c>
      <c r="D728" t="s">
        <v>2898</v>
      </c>
      <c r="E728" t="s">
        <v>18</v>
      </c>
      <c r="F728" t="s">
        <v>3592</v>
      </c>
      <c r="G728" t="s">
        <v>3593</v>
      </c>
      <c r="H728" t="s">
        <v>3594</v>
      </c>
      <c r="I728" t="s">
        <v>32</v>
      </c>
      <c r="J728" t="s">
        <v>3595</v>
      </c>
      <c r="K728" t="s">
        <v>3596</v>
      </c>
      <c r="L728" t="s">
        <v>439</v>
      </c>
      <c r="M728" t="s">
        <v>9438</v>
      </c>
      <c r="N728" t="s">
        <v>9439</v>
      </c>
    </row>
    <row r="729" spans="1:14" x14ac:dyDescent="0.25">
      <c r="A729" t="s">
        <v>534</v>
      </c>
      <c r="B729" t="s">
        <v>535</v>
      </c>
      <c r="C729" t="s">
        <v>69</v>
      </c>
      <c r="D729" t="s">
        <v>3597</v>
      </c>
      <c r="E729" t="s">
        <v>18</v>
      </c>
      <c r="F729" t="s">
        <v>3598</v>
      </c>
      <c r="G729" t="s">
        <v>3599</v>
      </c>
      <c r="H729" t="s">
        <v>3600</v>
      </c>
      <c r="I729" t="s">
        <v>32</v>
      </c>
      <c r="J729" t="s">
        <v>991</v>
      </c>
      <c r="K729" t="s">
        <v>24</v>
      </c>
      <c r="L729" t="s">
        <v>541</v>
      </c>
      <c r="M729" t="s">
        <v>9678</v>
      </c>
      <c r="N729" t="s">
        <v>9441</v>
      </c>
    </row>
    <row r="730" spans="1:14" x14ac:dyDescent="0.25">
      <c r="A730" t="s">
        <v>3601</v>
      </c>
      <c r="B730" t="s">
        <v>3602</v>
      </c>
      <c r="C730" t="s">
        <v>69</v>
      </c>
      <c r="D730" t="s">
        <v>3603</v>
      </c>
      <c r="E730" t="s">
        <v>18</v>
      </c>
      <c r="F730" t="s">
        <v>3604</v>
      </c>
      <c r="G730" t="s">
        <v>3605</v>
      </c>
      <c r="H730" t="s">
        <v>3606</v>
      </c>
      <c r="I730" t="s">
        <v>3607</v>
      </c>
      <c r="J730" t="s">
        <v>234</v>
      </c>
      <c r="K730" t="s">
        <v>24</v>
      </c>
      <c r="L730" t="s">
        <v>3608</v>
      </c>
      <c r="M730" t="s">
        <v>9438</v>
      </c>
      <c r="N730" t="s">
        <v>9439</v>
      </c>
    </row>
    <row r="731" spans="1:14" x14ac:dyDescent="0.25">
      <c r="A731" t="s">
        <v>3609</v>
      </c>
      <c r="B731" t="s">
        <v>3610</v>
      </c>
      <c r="C731" t="s">
        <v>16</v>
      </c>
      <c r="D731" t="s">
        <v>3611</v>
      </c>
      <c r="E731" t="s">
        <v>18</v>
      </c>
      <c r="F731" t="s">
        <v>3612</v>
      </c>
      <c r="G731" t="s">
        <v>3613</v>
      </c>
      <c r="H731" t="s">
        <v>3614</v>
      </c>
      <c r="I731" t="s">
        <v>22</v>
      </c>
      <c r="J731" t="s">
        <v>1751</v>
      </c>
      <c r="K731" t="s">
        <v>24</v>
      </c>
      <c r="L731" t="s">
        <v>83</v>
      </c>
      <c r="M731" t="s">
        <v>9438</v>
      </c>
      <c r="N731" t="s">
        <v>9439</v>
      </c>
    </row>
    <row r="732" spans="1:14" x14ac:dyDescent="0.25">
      <c r="A732" t="s">
        <v>3615</v>
      </c>
      <c r="B732" t="s">
        <v>3616</v>
      </c>
      <c r="C732" t="s">
        <v>16</v>
      </c>
      <c r="D732" t="s">
        <v>2309</v>
      </c>
      <c r="E732" t="s">
        <v>18</v>
      </c>
      <c r="F732" t="s">
        <v>3617</v>
      </c>
      <c r="G732" t="s">
        <v>3618</v>
      </c>
      <c r="H732" t="s">
        <v>3619</v>
      </c>
      <c r="I732" t="s">
        <v>32</v>
      </c>
      <c r="J732" t="s">
        <v>391</v>
      </c>
      <c r="K732" t="s">
        <v>24</v>
      </c>
      <c r="L732" t="s">
        <v>3620</v>
      </c>
      <c r="M732" t="s">
        <v>9438</v>
      </c>
      <c r="N732" t="s">
        <v>9439</v>
      </c>
    </row>
    <row r="733" spans="1:14" x14ac:dyDescent="0.25">
      <c r="A733" t="s">
        <v>3621</v>
      </c>
      <c r="B733" t="s">
        <v>3622</v>
      </c>
      <c r="C733" t="s">
        <v>69</v>
      </c>
      <c r="D733" t="s">
        <v>3623</v>
      </c>
      <c r="E733" t="s">
        <v>18</v>
      </c>
      <c r="F733" t="s">
        <v>3624</v>
      </c>
      <c r="G733" t="s">
        <v>3625</v>
      </c>
      <c r="H733" t="s">
        <v>3626</v>
      </c>
      <c r="I733" t="s">
        <v>320</v>
      </c>
      <c r="J733" t="s">
        <v>1294</v>
      </c>
      <c r="K733" t="s">
        <v>24</v>
      </c>
      <c r="L733" t="s">
        <v>3627</v>
      </c>
      <c r="M733" t="s">
        <v>9679</v>
      </c>
      <c r="N733" t="s">
        <v>9441</v>
      </c>
    </row>
    <row r="734" spans="1:14" x14ac:dyDescent="0.25">
      <c r="A734" t="s">
        <v>3628</v>
      </c>
      <c r="C734" t="s">
        <v>69</v>
      </c>
      <c r="D734" t="s">
        <v>3629</v>
      </c>
      <c r="E734" t="s">
        <v>18</v>
      </c>
      <c r="F734" t="s">
        <v>3630</v>
      </c>
      <c r="G734" t="s">
        <v>3631</v>
      </c>
      <c r="H734" t="s">
        <v>3632</v>
      </c>
      <c r="I734" t="s">
        <v>32</v>
      </c>
      <c r="J734" t="s">
        <v>1137</v>
      </c>
      <c r="K734" t="s">
        <v>24</v>
      </c>
      <c r="L734" t="s">
        <v>254</v>
      </c>
      <c r="M734" t="s">
        <v>9438</v>
      </c>
      <c r="N734" t="s">
        <v>9439</v>
      </c>
    </row>
    <row r="735" spans="1:14" x14ac:dyDescent="0.25">
      <c r="A735" t="s">
        <v>3633</v>
      </c>
      <c r="B735" t="s">
        <v>214</v>
      </c>
      <c r="C735" t="s">
        <v>69</v>
      </c>
      <c r="D735" t="s">
        <v>3634</v>
      </c>
      <c r="E735" t="s">
        <v>18</v>
      </c>
      <c r="F735" t="s">
        <v>3635</v>
      </c>
      <c r="G735" t="s">
        <v>3636</v>
      </c>
      <c r="H735" t="s">
        <v>3637</v>
      </c>
      <c r="I735" t="s">
        <v>32</v>
      </c>
      <c r="J735" t="s">
        <v>282</v>
      </c>
      <c r="K735" t="s">
        <v>24</v>
      </c>
      <c r="L735" t="s">
        <v>3638</v>
      </c>
      <c r="M735" t="s">
        <v>9438</v>
      </c>
      <c r="N735" t="s">
        <v>9439</v>
      </c>
    </row>
    <row r="736" spans="1:14" x14ac:dyDescent="0.25">
      <c r="A736" t="s">
        <v>3639</v>
      </c>
      <c r="B736" t="s">
        <v>3640</v>
      </c>
      <c r="C736" t="s">
        <v>69</v>
      </c>
      <c r="D736" t="s">
        <v>78</v>
      </c>
      <c r="E736" t="s">
        <v>18</v>
      </c>
      <c r="F736" t="s">
        <v>3641</v>
      </c>
      <c r="G736" t="s">
        <v>3642</v>
      </c>
      <c r="H736" t="s">
        <v>3643</v>
      </c>
      <c r="I736" t="s">
        <v>22</v>
      </c>
      <c r="J736" t="s">
        <v>2365</v>
      </c>
      <c r="K736" t="s">
        <v>24</v>
      </c>
      <c r="L736" t="s">
        <v>83</v>
      </c>
      <c r="M736" t="s">
        <v>9680</v>
      </c>
      <c r="N736" t="s">
        <v>9441</v>
      </c>
    </row>
    <row r="737" spans="1:14" x14ac:dyDescent="0.25">
      <c r="A737" t="s">
        <v>3644</v>
      </c>
      <c r="B737" t="s">
        <v>3645</v>
      </c>
      <c r="C737" t="s">
        <v>69</v>
      </c>
      <c r="D737" t="s">
        <v>3646</v>
      </c>
      <c r="E737" t="s">
        <v>18</v>
      </c>
      <c r="F737" t="s">
        <v>3647</v>
      </c>
      <c r="G737" t="s">
        <v>3648</v>
      </c>
      <c r="H737" t="s">
        <v>3649</v>
      </c>
      <c r="I737" t="s">
        <v>32</v>
      </c>
      <c r="J737" t="s">
        <v>688</v>
      </c>
      <c r="K737" t="s">
        <v>24</v>
      </c>
      <c r="L737" t="s">
        <v>42</v>
      </c>
      <c r="M737" t="s">
        <v>9438</v>
      </c>
      <c r="N737" t="s">
        <v>9439</v>
      </c>
    </row>
    <row r="738" spans="1:14" x14ac:dyDescent="0.25">
      <c r="A738" t="s">
        <v>3650</v>
      </c>
      <c r="B738" t="s">
        <v>3651</v>
      </c>
      <c r="C738" t="s">
        <v>69</v>
      </c>
      <c r="D738" t="s">
        <v>3652</v>
      </c>
      <c r="E738" t="s">
        <v>18</v>
      </c>
      <c r="F738" t="s">
        <v>3653</v>
      </c>
      <c r="G738" t="s">
        <v>3654</v>
      </c>
      <c r="H738" t="s">
        <v>3655</v>
      </c>
      <c r="I738" t="s">
        <v>22</v>
      </c>
      <c r="J738" t="s">
        <v>3656</v>
      </c>
      <c r="K738" t="s">
        <v>24</v>
      </c>
      <c r="L738" t="s">
        <v>3657</v>
      </c>
      <c r="M738" t="s">
        <v>9438</v>
      </c>
      <c r="N738" t="s">
        <v>9439</v>
      </c>
    </row>
    <row r="739" spans="1:14" x14ac:dyDescent="0.25">
      <c r="A739" t="s">
        <v>3658</v>
      </c>
      <c r="B739" t="s">
        <v>3659</v>
      </c>
      <c r="C739" t="s">
        <v>16</v>
      </c>
      <c r="D739" t="s">
        <v>2123</v>
      </c>
      <c r="E739" t="s">
        <v>18</v>
      </c>
      <c r="F739" t="s">
        <v>3660</v>
      </c>
      <c r="G739" t="s">
        <v>3661</v>
      </c>
      <c r="H739" t="s">
        <v>3662</v>
      </c>
      <c r="I739" t="s">
        <v>32</v>
      </c>
      <c r="J739" t="s">
        <v>606</v>
      </c>
      <c r="K739" t="s">
        <v>24</v>
      </c>
      <c r="L739" t="s">
        <v>75</v>
      </c>
      <c r="M739" t="s">
        <v>9438</v>
      </c>
      <c r="N739" t="s">
        <v>9439</v>
      </c>
    </row>
    <row r="740" spans="1:14" x14ac:dyDescent="0.25">
      <c r="A740" t="s">
        <v>3663</v>
      </c>
      <c r="B740" t="s">
        <v>3664</v>
      </c>
      <c r="C740" t="s">
        <v>16</v>
      </c>
      <c r="D740" t="s">
        <v>1434</v>
      </c>
      <c r="E740" t="s">
        <v>18</v>
      </c>
      <c r="F740" t="s">
        <v>3665</v>
      </c>
      <c r="G740" t="s">
        <v>3666</v>
      </c>
      <c r="H740" t="s">
        <v>3667</v>
      </c>
      <c r="I740" t="s">
        <v>32</v>
      </c>
      <c r="J740" t="s">
        <v>253</v>
      </c>
      <c r="K740" t="s">
        <v>24</v>
      </c>
      <c r="L740" t="s">
        <v>1438</v>
      </c>
      <c r="M740" t="s">
        <v>9438</v>
      </c>
      <c r="N740" t="s">
        <v>9439</v>
      </c>
    </row>
    <row r="741" spans="1:14" x14ac:dyDescent="0.25">
      <c r="A741" t="s">
        <v>3668</v>
      </c>
      <c r="B741" t="s">
        <v>3669</v>
      </c>
      <c r="C741" t="s">
        <v>69</v>
      </c>
      <c r="D741" t="s">
        <v>3670</v>
      </c>
      <c r="E741" t="s">
        <v>18</v>
      </c>
      <c r="F741" t="s">
        <v>3671</v>
      </c>
      <c r="G741" t="s">
        <v>3672</v>
      </c>
      <c r="H741" t="s">
        <v>3673</v>
      </c>
      <c r="I741" t="s">
        <v>32</v>
      </c>
      <c r="J741" t="s">
        <v>723</v>
      </c>
      <c r="K741" t="s">
        <v>24</v>
      </c>
      <c r="L741" t="s">
        <v>42</v>
      </c>
      <c r="M741" t="s">
        <v>9438</v>
      </c>
      <c r="N741" t="s">
        <v>9439</v>
      </c>
    </row>
    <row r="742" spans="1:14" x14ac:dyDescent="0.25">
      <c r="A742" t="s">
        <v>3674</v>
      </c>
      <c r="B742" t="s">
        <v>1266</v>
      </c>
      <c r="C742" t="s">
        <v>16</v>
      </c>
      <c r="D742" t="s">
        <v>942</v>
      </c>
      <c r="E742" t="s">
        <v>18</v>
      </c>
      <c r="F742" t="s">
        <v>3675</v>
      </c>
      <c r="G742" t="s">
        <v>3676</v>
      </c>
      <c r="H742" t="s">
        <v>3677</v>
      </c>
      <c r="I742" t="s">
        <v>32</v>
      </c>
      <c r="J742" t="s">
        <v>756</v>
      </c>
      <c r="K742" t="s">
        <v>24</v>
      </c>
      <c r="L742" t="s">
        <v>786</v>
      </c>
      <c r="M742" t="s">
        <v>9438</v>
      </c>
      <c r="N742" t="s">
        <v>9439</v>
      </c>
    </row>
    <row r="743" spans="1:14" x14ac:dyDescent="0.25">
      <c r="A743" t="s">
        <v>3678</v>
      </c>
      <c r="C743" t="s">
        <v>16</v>
      </c>
      <c r="D743" t="s">
        <v>579</v>
      </c>
      <c r="E743" t="s">
        <v>18</v>
      </c>
      <c r="F743" t="s">
        <v>3679</v>
      </c>
      <c r="G743" t="s">
        <v>3680</v>
      </c>
      <c r="H743" t="s">
        <v>3681</v>
      </c>
      <c r="I743" t="s">
        <v>32</v>
      </c>
      <c r="J743" t="s">
        <v>583</v>
      </c>
      <c r="K743" t="s">
        <v>24</v>
      </c>
      <c r="L743" t="s">
        <v>58</v>
      </c>
      <c r="M743" t="s">
        <v>9681</v>
      </c>
      <c r="N743" t="s">
        <v>9441</v>
      </c>
    </row>
    <row r="744" spans="1:14" x14ac:dyDescent="0.25">
      <c r="A744" t="s">
        <v>3682</v>
      </c>
      <c r="B744" t="s">
        <v>2145</v>
      </c>
      <c r="C744" t="s">
        <v>16</v>
      </c>
      <c r="D744" t="s">
        <v>489</v>
      </c>
      <c r="E744" t="s">
        <v>18</v>
      </c>
      <c r="F744" t="s">
        <v>3683</v>
      </c>
      <c r="G744" t="s">
        <v>3684</v>
      </c>
      <c r="H744" t="s">
        <v>3685</v>
      </c>
      <c r="I744" t="s">
        <v>32</v>
      </c>
      <c r="J744" t="s">
        <v>148</v>
      </c>
      <c r="K744" t="s">
        <v>24</v>
      </c>
      <c r="L744" t="s">
        <v>494</v>
      </c>
      <c r="M744" t="s">
        <v>9682</v>
      </c>
      <c r="N744" t="s">
        <v>9441</v>
      </c>
    </row>
    <row r="745" spans="1:14" x14ac:dyDescent="0.25">
      <c r="A745" t="s">
        <v>3686</v>
      </c>
      <c r="B745" t="s">
        <v>3687</v>
      </c>
      <c r="C745" t="s">
        <v>69</v>
      </c>
      <c r="D745" t="s">
        <v>2671</v>
      </c>
      <c r="E745" t="s">
        <v>18</v>
      </c>
      <c r="F745" t="s">
        <v>3688</v>
      </c>
      <c r="G745" t="s">
        <v>3689</v>
      </c>
      <c r="H745" t="s">
        <v>3690</v>
      </c>
      <c r="I745" t="s">
        <v>32</v>
      </c>
      <c r="J745" t="s">
        <v>2164</v>
      </c>
      <c r="K745" t="s">
        <v>24</v>
      </c>
      <c r="L745" t="s">
        <v>75</v>
      </c>
      <c r="M745" t="s">
        <v>9683</v>
      </c>
      <c r="N745" t="s">
        <v>9441</v>
      </c>
    </row>
    <row r="746" spans="1:14" x14ac:dyDescent="0.25">
      <c r="A746" t="s">
        <v>2760</v>
      </c>
      <c r="B746" t="s">
        <v>658</v>
      </c>
      <c r="C746" t="s">
        <v>16</v>
      </c>
      <c r="D746" t="s">
        <v>2762</v>
      </c>
      <c r="E746" t="s">
        <v>630</v>
      </c>
      <c r="F746" t="s">
        <v>3691</v>
      </c>
      <c r="G746" t="s">
        <v>3692</v>
      </c>
      <c r="H746" t="s">
        <v>3693</v>
      </c>
      <c r="I746" t="s">
        <v>32</v>
      </c>
      <c r="J746" t="s">
        <v>121</v>
      </c>
      <c r="K746" t="s">
        <v>24</v>
      </c>
      <c r="L746" t="s">
        <v>2766</v>
      </c>
      <c r="M746" t="s">
        <v>9438</v>
      </c>
      <c r="N746" t="s">
        <v>9439</v>
      </c>
    </row>
    <row r="747" spans="1:14" x14ac:dyDescent="0.25">
      <c r="A747" t="s">
        <v>3694</v>
      </c>
      <c r="B747" t="s">
        <v>3695</v>
      </c>
      <c r="C747" t="s">
        <v>16</v>
      </c>
      <c r="D747" t="s">
        <v>3696</v>
      </c>
      <c r="E747" t="s">
        <v>630</v>
      </c>
      <c r="F747" t="s">
        <v>3697</v>
      </c>
      <c r="G747" t="s">
        <v>3698</v>
      </c>
      <c r="H747" t="s">
        <v>3699</v>
      </c>
      <c r="I747" t="s">
        <v>32</v>
      </c>
      <c r="J747" t="s">
        <v>1093</v>
      </c>
      <c r="K747" t="s">
        <v>24</v>
      </c>
      <c r="L747" t="s">
        <v>2307</v>
      </c>
      <c r="M747" t="s">
        <v>9438</v>
      </c>
      <c r="N747" t="s">
        <v>9439</v>
      </c>
    </row>
    <row r="748" spans="1:14" x14ac:dyDescent="0.25">
      <c r="A748" t="s">
        <v>3700</v>
      </c>
      <c r="B748" t="s">
        <v>2818</v>
      </c>
      <c r="C748" t="s">
        <v>69</v>
      </c>
      <c r="D748" t="s">
        <v>2819</v>
      </c>
      <c r="E748" t="s">
        <v>638</v>
      </c>
      <c r="F748" t="s">
        <v>3701</v>
      </c>
      <c r="G748" t="s">
        <v>3702</v>
      </c>
      <c r="H748" t="s">
        <v>3703</v>
      </c>
      <c r="I748" t="s">
        <v>32</v>
      </c>
      <c r="J748" t="s">
        <v>290</v>
      </c>
      <c r="K748" t="s">
        <v>24</v>
      </c>
      <c r="L748" t="s">
        <v>2824</v>
      </c>
      <c r="M748" t="s">
        <v>9684</v>
      </c>
      <c r="N748" t="s">
        <v>9441</v>
      </c>
    </row>
    <row r="749" spans="1:14" x14ac:dyDescent="0.25">
      <c r="A749" t="s">
        <v>3694</v>
      </c>
      <c r="B749" t="s">
        <v>3695</v>
      </c>
      <c r="C749" t="s">
        <v>16</v>
      </c>
      <c r="D749" t="s">
        <v>3696</v>
      </c>
      <c r="E749" t="s">
        <v>638</v>
      </c>
      <c r="F749" t="s">
        <v>3704</v>
      </c>
      <c r="G749" t="s">
        <v>3705</v>
      </c>
      <c r="H749" t="s">
        <v>3706</v>
      </c>
      <c r="I749" t="s">
        <v>32</v>
      </c>
      <c r="J749" t="s">
        <v>1093</v>
      </c>
      <c r="K749" t="s">
        <v>24</v>
      </c>
      <c r="L749" t="s">
        <v>2307</v>
      </c>
      <c r="M749" t="s">
        <v>9438</v>
      </c>
      <c r="N749" t="s">
        <v>9439</v>
      </c>
    </row>
    <row r="750" spans="1:14" x14ac:dyDescent="0.25">
      <c r="A750" t="s">
        <v>3707</v>
      </c>
      <c r="B750" t="s">
        <v>2774</v>
      </c>
      <c r="C750" t="s">
        <v>69</v>
      </c>
      <c r="D750" t="s">
        <v>2775</v>
      </c>
      <c r="E750" t="s">
        <v>630</v>
      </c>
      <c r="F750" t="s">
        <v>3708</v>
      </c>
      <c r="G750" t="s">
        <v>3305</v>
      </c>
      <c r="H750" t="s">
        <v>3709</v>
      </c>
      <c r="I750" t="s">
        <v>32</v>
      </c>
      <c r="J750" t="s">
        <v>826</v>
      </c>
      <c r="K750" t="s">
        <v>24</v>
      </c>
      <c r="L750" t="s">
        <v>2779</v>
      </c>
      <c r="M750" t="s">
        <v>9438</v>
      </c>
      <c r="N750" t="s">
        <v>9439</v>
      </c>
    </row>
    <row r="751" spans="1:14" x14ac:dyDescent="0.25">
      <c r="A751" t="s">
        <v>3710</v>
      </c>
      <c r="B751" t="s">
        <v>92</v>
      </c>
      <c r="C751" t="s">
        <v>16</v>
      </c>
      <c r="D751" t="s">
        <v>93</v>
      </c>
      <c r="E751" t="s">
        <v>630</v>
      </c>
      <c r="F751" t="s">
        <v>3711</v>
      </c>
      <c r="G751" t="s">
        <v>3712</v>
      </c>
      <c r="H751" t="s">
        <v>3713</v>
      </c>
      <c r="I751" t="s">
        <v>32</v>
      </c>
      <c r="J751" t="s">
        <v>540</v>
      </c>
      <c r="K751" t="s">
        <v>24</v>
      </c>
      <c r="L751" t="s">
        <v>75</v>
      </c>
      <c r="M751" t="s">
        <v>9438</v>
      </c>
      <c r="N751" t="s">
        <v>9439</v>
      </c>
    </row>
    <row r="752" spans="1:14" x14ac:dyDescent="0.25">
      <c r="A752" t="s">
        <v>3389</v>
      </c>
      <c r="B752" t="s">
        <v>3068</v>
      </c>
      <c r="C752" t="s">
        <v>69</v>
      </c>
      <c r="D752" t="s">
        <v>78</v>
      </c>
      <c r="E752" t="s">
        <v>638</v>
      </c>
      <c r="F752" t="s">
        <v>3714</v>
      </c>
      <c r="G752" t="s">
        <v>3715</v>
      </c>
      <c r="H752" t="s">
        <v>3716</v>
      </c>
      <c r="I752" t="s">
        <v>22</v>
      </c>
      <c r="J752" t="s">
        <v>148</v>
      </c>
      <c r="K752" t="s">
        <v>24</v>
      </c>
      <c r="L752" t="s">
        <v>83</v>
      </c>
      <c r="M752" t="s">
        <v>9685</v>
      </c>
      <c r="N752" t="s">
        <v>9441</v>
      </c>
    </row>
    <row r="753" spans="1:14" x14ac:dyDescent="0.25">
      <c r="A753" t="s">
        <v>3717</v>
      </c>
      <c r="B753" t="s">
        <v>2818</v>
      </c>
      <c r="C753" t="s">
        <v>69</v>
      </c>
      <c r="D753" t="s">
        <v>2819</v>
      </c>
      <c r="E753" t="s">
        <v>638</v>
      </c>
      <c r="F753" t="s">
        <v>3718</v>
      </c>
      <c r="G753" t="s">
        <v>3719</v>
      </c>
      <c r="H753" t="s">
        <v>3720</v>
      </c>
      <c r="I753" t="s">
        <v>32</v>
      </c>
      <c r="J753" t="s">
        <v>74</v>
      </c>
      <c r="K753" t="s">
        <v>24</v>
      </c>
      <c r="L753" t="s">
        <v>3721</v>
      </c>
      <c r="M753" t="s">
        <v>9686</v>
      </c>
      <c r="N753" t="s">
        <v>9441</v>
      </c>
    </row>
    <row r="754" spans="1:14" x14ac:dyDescent="0.25">
      <c r="A754" t="s">
        <v>3722</v>
      </c>
      <c r="B754" t="s">
        <v>3434</v>
      </c>
      <c r="C754" t="s">
        <v>69</v>
      </c>
      <c r="D754" t="s">
        <v>2997</v>
      </c>
      <c r="E754" t="s">
        <v>630</v>
      </c>
      <c r="F754" t="s">
        <v>3723</v>
      </c>
      <c r="G754" t="s">
        <v>3724</v>
      </c>
      <c r="H754" t="s">
        <v>3725</v>
      </c>
      <c r="I754" t="s">
        <v>32</v>
      </c>
      <c r="J754" t="s">
        <v>1545</v>
      </c>
      <c r="K754" t="s">
        <v>24</v>
      </c>
      <c r="L754" t="s">
        <v>75</v>
      </c>
      <c r="M754" t="s">
        <v>9438</v>
      </c>
      <c r="N754" t="s">
        <v>9439</v>
      </c>
    </row>
    <row r="755" spans="1:14" x14ac:dyDescent="0.25">
      <c r="A755" t="s">
        <v>682</v>
      </c>
      <c r="B755" t="s">
        <v>3343</v>
      </c>
      <c r="C755" t="s">
        <v>16</v>
      </c>
      <c r="D755" t="s">
        <v>530</v>
      </c>
      <c r="E755" t="s">
        <v>630</v>
      </c>
      <c r="F755" t="s">
        <v>3726</v>
      </c>
      <c r="G755" t="s">
        <v>3727</v>
      </c>
      <c r="H755" t="s">
        <v>3728</v>
      </c>
      <c r="I755" t="s">
        <v>32</v>
      </c>
      <c r="J755" t="s">
        <v>2591</v>
      </c>
      <c r="K755" t="s">
        <v>24</v>
      </c>
      <c r="L755" t="s">
        <v>176</v>
      </c>
      <c r="M755" t="s">
        <v>9438</v>
      </c>
      <c r="N755" t="s">
        <v>9439</v>
      </c>
    </row>
    <row r="756" spans="1:14" x14ac:dyDescent="0.25">
      <c r="A756" t="s">
        <v>3729</v>
      </c>
      <c r="C756" t="s">
        <v>16</v>
      </c>
      <c r="D756" t="s">
        <v>2393</v>
      </c>
      <c r="E756" t="s">
        <v>630</v>
      </c>
      <c r="F756" t="s">
        <v>3730</v>
      </c>
      <c r="G756" t="s">
        <v>3731</v>
      </c>
      <c r="H756" t="s">
        <v>3732</v>
      </c>
      <c r="I756" t="s">
        <v>32</v>
      </c>
      <c r="J756" t="s">
        <v>1951</v>
      </c>
      <c r="K756" t="s">
        <v>24</v>
      </c>
      <c r="L756" t="s">
        <v>235</v>
      </c>
      <c r="M756" t="s">
        <v>9438</v>
      </c>
      <c r="N756" t="s">
        <v>9439</v>
      </c>
    </row>
    <row r="757" spans="1:14" x14ac:dyDescent="0.25">
      <c r="A757" t="s">
        <v>3733</v>
      </c>
      <c r="B757" t="s">
        <v>3734</v>
      </c>
      <c r="C757" t="s">
        <v>69</v>
      </c>
      <c r="D757" t="s">
        <v>2949</v>
      </c>
      <c r="E757" t="s">
        <v>638</v>
      </c>
      <c r="F757" t="s">
        <v>3735</v>
      </c>
      <c r="G757" t="s">
        <v>3736</v>
      </c>
      <c r="H757" t="s">
        <v>3737</v>
      </c>
      <c r="I757" t="s">
        <v>32</v>
      </c>
      <c r="J757" t="s">
        <v>1000</v>
      </c>
      <c r="K757" t="s">
        <v>24</v>
      </c>
      <c r="L757" t="s">
        <v>2953</v>
      </c>
      <c r="M757" t="s">
        <v>9438</v>
      </c>
      <c r="N757" t="s">
        <v>9439</v>
      </c>
    </row>
    <row r="758" spans="1:14" x14ac:dyDescent="0.25">
      <c r="A758" t="s">
        <v>3738</v>
      </c>
      <c r="B758" t="s">
        <v>2768</v>
      </c>
      <c r="C758" t="s">
        <v>69</v>
      </c>
      <c r="D758" t="s">
        <v>2769</v>
      </c>
      <c r="E758" t="s">
        <v>630</v>
      </c>
      <c r="F758" t="s">
        <v>3739</v>
      </c>
      <c r="G758" t="s">
        <v>3740</v>
      </c>
      <c r="H758" t="s">
        <v>3741</v>
      </c>
      <c r="I758" t="s">
        <v>32</v>
      </c>
      <c r="J758" t="s">
        <v>1207</v>
      </c>
      <c r="K758" t="s">
        <v>24</v>
      </c>
      <c r="L758" t="s">
        <v>494</v>
      </c>
      <c r="M758" t="s">
        <v>9438</v>
      </c>
      <c r="N758" t="s">
        <v>9439</v>
      </c>
    </row>
    <row r="759" spans="1:14" x14ac:dyDescent="0.25">
      <c r="A759" t="s">
        <v>2977</v>
      </c>
      <c r="B759" t="s">
        <v>678</v>
      </c>
      <c r="C759" t="s">
        <v>16</v>
      </c>
      <c r="D759" t="s">
        <v>1003</v>
      </c>
      <c r="E759" t="s">
        <v>638</v>
      </c>
      <c r="F759" t="s">
        <v>3742</v>
      </c>
      <c r="G759" t="s">
        <v>3743</v>
      </c>
      <c r="H759" t="s">
        <v>3744</v>
      </c>
      <c r="I759" t="s">
        <v>32</v>
      </c>
      <c r="J759" t="s">
        <v>634</v>
      </c>
      <c r="K759" t="s">
        <v>24</v>
      </c>
      <c r="L759" t="s">
        <v>75</v>
      </c>
      <c r="M759" t="s">
        <v>9438</v>
      </c>
      <c r="N759" t="s">
        <v>9439</v>
      </c>
    </row>
    <row r="760" spans="1:14" x14ac:dyDescent="0.25">
      <c r="A760" t="s">
        <v>3745</v>
      </c>
      <c r="B760" t="s">
        <v>3746</v>
      </c>
      <c r="C760" t="s">
        <v>16</v>
      </c>
      <c r="D760" t="s">
        <v>942</v>
      </c>
      <c r="E760" t="s">
        <v>638</v>
      </c>
      <c r="F760" t="s">
        <v>3747</v>
      </c>
      <c r="G760" t="s">
        <v>3748</v>
      </c>
      <c r="H760" t="s">
        <v>3749</v>
      </c>
      <c r="I760" t="s">
        <v>32</v>
      </c>
      <c r="J760" t="s">
        <v>614</v>
      </c>
      <c r="K760" t="s">
        <v>24</v>
      </c>
      <c r="L760" t="s">
        <v>786</v>
      </c>
      <c r="M760" t="s">
        <v>9687</v>
      </c>
      <c r="N760" t="s">
        <v>9441</v>
      </c>
    </row>
    <row r="761" spans="1:14" x14ac:dyDescent="0.25">
      <c r="A761" t="s">
        <v>3422</v>
      </c>
      <c r="B761" t="s">
        <v>1433</v>
      </c>
      <c r="C761" t="s">
        <v>16</v>
      </c>
      <c r="D761" t="s">
        <v>2516</v>
      </c>
      <c r="E761" t="s">
        <v>638</v>
      </c>
      <c r="F761" t="s">
        <v>3750</v>
      </c>
      <c r="G761" t="s">
        <v>3751</v>
      </c>
      <c r="H761" t="s">
        <v>3752</v>
      </c>
      <c r="I761" t="s">
        <v>32</v>
      </c>
      <c r="J761" t="s">
        <v>521</v>
      </c>
      <c r="K761" t="s">
        <v>24</v>
      </c>
      <c r="L761" t="s">
        <v>75</v>
      </c>
      <c r="M761" t="s">
        <v>9688</v>
      </c>
      <c r="N761" t="s">
        <v>9441</v>
      </c>
    </row>
    <row r="762" spans="1:14" x14ac:dyDescent="0.25">
      <c r="A762" t="s">
        <v>3753</v>
      </c>
      <c r="B762" t="s">
        <v>3225</v>
      </c>
      <c r="C762" t="s">
        <v>16</v>
      </c>
      <c r="D762" t="s">
        <v>3226</v>
      </c>
      <c r="E762" t="s">
        <v>630</v>
      </c>
      <c r="F762" t="s">
        <v>3754</v>
      </c>
      <c r="G762" t="s">
        <v>3755</v>
      </c>
      <c r="H762" t="s">
        <v>3756</v>
      </c>
      <c r="I762" t="s">
        <v>32</v>
      </c>
      <c r="J762" t="s">
        <v>506</v>
      </c>
      <c r="K762" t="s">
        <v>24</v>
      </c>
      <c r="L762" t="s">
        <v>204</v>
      </c>
      <c r="M762" t="s">
        <v>9438</v>
      </c>
      <c r="N762" t="s">
        <v>9439</v>
      </c>
    </row>
    <row r="763" spans="1:14" x14ac:dyDescent="0.25">
      <c r="A763" t="s">
        <v>3757</v>
      </c>
      <c r="B763" t="s">
        <v>2795</v>
      </c>
      <c r="C763" t="s">
        <v>16</v>
      </c>
      <c r="D763" t="s">
        <v>2796</v>
      </c>
      <c r="E763" t="s">
        <v>638</v>
      </c>
      <c r="F763" t="s">
        <v>3758</v>
      </c>
      <c r="G763" t="s">
        <v>3759</v>
      </c>
      <c r="H763" t="s">
        <v>3760</v>
      </c>
      <c r="I763" t="s">
        <v>320</v>
      </c>
      <c r="J763" t="s">
        <v>826</v>
      </c>
      <c r="K763" t="s">
        <v>24</v>
      </c>
      <c r="L763" t="s">
        <v>361</v>
      </c>
      <c r="M763" t="s">
        <v>9438</v>
      </c>
      <c r="N763" t="s">
        <v>9439</v>
      </c>
    </row>
    <row r="764" spans="1:14" x14ac:dyDescent="0.25">
      <c r="A764" t="s">
        <v>3761</v>
      </c>
      <c r="B764" t="s">
        <v>2699</v>
      </c>
      <c r="C764" t="s">
        <v>69</v>
      </c>
      <c r="D764" t="s">
        <v>93</v>
      </c>
      <c r="E764" t="s">
        <v>630</v>
      </c>
      <c r="F764" t="s">
        <v>3762</v>
      </c>
      <c r="G764" t="s">
        <v>3763</v>
      </c>
      <c r="H764" t="s">
        <v>3764</v>
      </c>
      <c r="I764" t="s">
        <v>32</v>
      </c>
      <c r="J764" t="s">
        <v>306</v>
      </c>
      <c r="K764" t="s">
        <v>24</v>
      </c>
      <c r="L764" t="s">
        <v>75</v>
      </c>
      <c r="M764" t="s">
        <v>9438</v>
      </c>
      <c r="N764" t="s">
        <v>9439</v>
      </c>
    </row>
    <row r="765" spans="1:14" x14ac:dyDescent="0.25">
      <c r="A765" t="s">
        <v>3122</v>
      </c>
      <c r="B765" t="s">
        <v>3123</v>
      </c>
      <c r="C765" t="s">
        <v>1943</v>
      </c>
      <c r="D765" t="s">
        <v>2393</v>
      </c>
      <c r="E765" t="s">
        <v>18</v>
      </c>
      <c r="F765" t="s">
        <v>3124</v>
      </c>
      <c r="G765" t="s">
        <v>3125</v>
      </c>
      <c r="H765" t="s">
        <v>3126</v>
      </c>
      <c r="I765" t="s">
        <v>32</v>
      </c>
      <c r="J765" t="s">
        <v>1093</v>
      </c>
      <c r="K765" t="s">
        <v>1600</v>
      </c>
      <c r="L765" t="s">
        <v>235</v>
      </c>
      <c r="M765" t="s">
        <v>9438</v>
      </c>
      <c r="N765" t="s">
        <v>9439</v>
      </c>
    </row>
    <row r="766" spans="1:14" x14ac:dyDescent="0.25">
      <c r="A766" t="s">
        <v>3765</v>
      </c>
      <c r="B766" t="s">
        <v>3766</v>
      </c>
      <c r="C766" t="s">
        <v>550</v>
      </c>
      <c r="D766" t="s">
        <v>3603</v>
      </c>
      <c r="E766" t="s">
        <v>638</v>
      </c>
      <c r="F766" t="s">
        <v>3767</v>
      </c>
      <c r="G766" t="s">
        <v>3768</v>
      </c>
      <c r="H766" t="s">
        <v>3769</v>
      </c>
      <c r="I766" t="s">
        <v>32</v>
      </c>
      <c r="J766" t="s">
        <v>1855</v>
      </c>
      <c r="K766" t="s">
        <v>556</v>
      </c>
      <c r="L766" t="s">
        <v>3770</v>
      </c>
      <c r="M766" t="s">
        <v>9438</v>
      </c>
      <c r="N766" t="s">
        <v>9439</v>
      </c>
    </row>
    <row r="767" spans="1:14" x14ac:dyDescent="0.25">
      <c r="A767" t="s">
        <v>3771</v>
      </c>
      <c r="B767" t="s">
        <v>3772</v>
      </c>
      <c r="C767" t="s">
        <v>550</v>
      </c>
      <c r="D767" t="s">
        <v>1062</v>
      </c>
      <c r="E767" t="s">
        <v>638</v>
      </c>
      <c r="F767" t="s">
        <v>3773</v>
      </c>
      <c r="G767" t="s">
        <v>3774</v>
      </c>
      <c r="H767" t="s">
        <v>3775</v>
      </c>
      <c r="I767" t="s">
        <v>32</v>
      </c>
      <c r="J767" t="s">
        <v>3776</v>
      </c>
      <c r="K767" t="s">
        <v>556</v>
      </c>
      <c r="L767" t="s">
        <v>75</v>
      </c>
      <c r="M767" t="s">
        <v>9438</v>
      </c>
      <c r="N767" t="s">
        <v>9439</v>
      </c>
    </row>
    <row r="768" spans="1:14" x14ac:dyDescent="0.25">
      <c r="A768" t="s">
        <v>3777</v>
      </c>
      <c r="B768" t="s">
        <v>3772</v>
      </c>
      <c r="C768" t="s">
        <v>550</v>
      </c>
      <c r="D768" t="s">
        <v>1062</v>
      </c>
      <c r="E768" t="s">
        <v>638</v>
      </c>
      <c r="F768" t="s">
        <v>3778</v>
      </c>
      <c r="G768" t="s">
        <v>3779</v>
      </c>
      <c r="H768" t="s">
        <v>3780</v>
      </c>
      <c r="I768" t="s">
        <v>32</v>
      </c>
      <c r="J768" t="s">
        <v>1584</v>
      </c>
      <c r="K768" t="s">
        <v>556</v>
      </c>
      <c r="L768" t="s">
        <v>75</v>
      </c>
      <c r="M768" t="s">
        <v>9438</v>
      </c>
      <c r="N768" t="s">
        <v>9439</v>
      </c>
    </row>
    <row r="769" spans="1:14" x14ac:dyDescent="0.25">
      <c r="A769" t="s">
        <v>3781</v>
      </c>
      <c r="B769" t="s">
        <v>3766</v>
      </c>
      <c r="C769" t="s">
        <v>550</v>
      </c>
      <c r="D769" t="s">
        <v>3603</v>
      </c>
      <c r="E769" t="s">
        <v>630</v>
      </c>
      <c r="F769" t="s">
        <v>3782</v>
      </c>
      <c r="G769" t="s">
        <v>3783</v>
      </c>
      <c r="H769" t="s">
        <v>3784</v>
      </c>
      <c r="I769" t="s">
        <v>32</v>
      </c>
      <c r="J769" t="s">
        <v>1855</v>
      </c>
      <c r="K769" t="s">
        <v>556</v>
      </c>
      <c r="L769" t="s">
        <v>3770</v>
      </c>
      <c r="M769" t="s">
        <v>9438</v>
      </c>
      <c r="N769" t="s">
        <v>9439</v>
      </c>
    </row>
    <row r="770" spans="1:14" x14ac:dyDescent="0.25">
      <c r="A770" t="s">
        <v>3785</v>
      </c>
      <c r="B770" t="s">
        <v>3786</v>
      </c>
      <c r="C770" t="s">
        <v>550</v>
      </c>
      <c r="D770" t="s">
        <v>1062</v>
      </c>
      <c r="E770" t="s">
        <v>630</v>
      </c>
      <c r="F770" t="s">
        <v>3787</v>
      </c>
      <c r="G770" t="s">
        <v>3788</v>
      </c>
      <c r="H770" t="s">
        <v>3789</v>
      </c>
      <c r="I770" t="s">
        <v>32</v>
      </c>
      <c r="J770" t="s">
        <v>3776</v>
      </c>
      <c r="K770" t="s">
        <v>556</v>
      </c>
      <c r="L770" t="s">
        <v>75</v>
      </c>
      <c r="M770" t="s">
        <v>9438</v>
      </c>
      <c r="N770" t="s">
        <v>9439</v>
      </c>
    </row>
    <row r="771" spans="1:14" x14ac:dyDescent="0.25">
      <c r="A771" t="s">
        <v>3790</v>
      </c>
      <c r="B771" t="s">
        <v>3791</v>
      </c>
      <c r="C771" t="s">
        <v>16</v>
      </c>
      <c r="D771" t="s">
        <v>3792</v>
      </c>
      <c r="E771" t="s">
        <v>18</v>
      </c>
      <c r="F771" t="s">
        <v>3793</v>
      </c>
      <c r="G771" t="s">
        <v>3794</v>
      </c>
      <c r="H771" t="s">
        <v>3795</v>
      </c>
      <c r="I771" t="s">
        <v>32</v>
      </c>
      <c r="J771" t="s">
        <v>1639</v>
      </c>
      <c r="K771" t="s">
        <v>24</v>
      </c>
      <c r="L771" t="s">
        <v>75</v>
      </c>
      <c r="M771" t="s">
        <v>9689</v>
      </c>
      <c r="N771" t="s">
        <v>9441</v>
      </c>
    </row>
    <row r="772" spans="1:14" x14ac:dyDescent="0.25">
      <c r="A772" t="s">
        <v>3796</v>
      </c>
      <c r="C772" t="s">
        <v>1475</v>
      </c>
      <c r="D772" t="s">
        <v>579</v>
      </c>
      <c r="E772" t="s">
        <v>18</v>
      </c>
      <c r="F772" t="s">
        <v>3797</v>
      </c>
      <c r="G772" t="s">
        <v>3798</v>
      </c>
      <c r="H772" t="s">
        <v>3799</v>
      </c>
      <c r="I772" t="s">
        <v>32</v>
      </c>
      <c r="J772" t="s">
        <v>1461</v>
      </c>
      <c r="K772" t="s">
        <v>24</v>
      </c>
      <c r="L772" t="s">
        <v>58</v>
      </c>
      <c r="M772" t="s">
        <v>9690</v>
      </c>
      <c r="N772" t="s">
        <v>9441</v>
      </c>
    </row>
    <row r="773" spans="1:14" x14ac:dyDescent="0.25">
      <c r="A773" t="s">
        <v>3800</v>
      </c>
      <c r="C773" t="s">
        <v>16</v>
      </c>
      <c r="D773" t="s">
        <v>3801</v>
      </c>
      <c r="E773" t="s">
        <v>18</v>
      </c>
      <c r="F773" t="s">
        <v>3802</v>
      </c>
      <c r="G773" t="s">
        <v>3803</v>
      </c>
      <c r="H773" t="s">
        <v>3804</v>
      </c>
      <c r="I773" t="s">
        <v>32</v>
      </c>
      <c r="J773" t="s">
        <v>472</v>
      </c>
      <c r="K773" t="s">
        <v>24</v>
      </c>
      <c r="L773" t="s">
        <v>204</v>
      </c>
      <c r="M773" t="s">
        <v>9438</v>
      </c>
      <c r="N773" t="s">
        <v>9439</v>
      </c>
    </row>
    <row r="774" spans="1:14" x14ac:dyDescent="0.25">
      <c r="A774" t="s">
        <v>3805</v>
      </c>
      <c r="B774" t="s">
        <v>2964</v>
      </c>
      <c r="C774" t="s">
        <v>69</v>
      </c>
      <c r="D774" t="s">
        <v>2965</v>
      </c>
      <c r="E774" t="s">
        <v>18</v>
      </c>
      <c r="F774" t="s">
        <v>3806</v>
      </c>
      <c r="G774" t="s">
        <v>3807</v>
      </c>
      <c r="H774" t="s">
        <v>3808</v>
      </c>
      <c r="I774" t="s">
        <v>32</v>
      </c>
      <c r="J774" t="s">
        <v>2164</v>
      </c>
      <c r="K774" t="s">
        <v>24</v>
      </c>
      <c r="L774" t="s">
        <v>75</v>
      </c>
      <c r="M774" t="s">
        <v>9691</v>
      </c>
      <c r="N774" t="s">
        <v>9441</v>
      </c>
    </row>
    <row r="775" spans="1:14" x14ac:dyDescent="0.25">
      <c r="A775" t="s">
        <v>3809</v>
      </c>
      <c r="B775" t="s">
        <v>3810</v>
      </c>
      <c r="C775" t="s">
        <v>16</v>
      </c>
      <c r="D775" t="s">
        <v>371</v>
      </c>
      <c r="E775" t="s">
        <v>18</v>
      </c>
      <c r="F775" t="s">
        <v>3811</v>
      </c>
      <c r="G775" t="s">
        <v>3812</v>
      </c>
      <c r="H775" t="s">
        <v>3813</v>
      </c>
      <c r="I775" t="s">
        <v>32</v>
      </c>
      <c r="J775" t="s">
        <v>211</v>
      </c>
      <c r="K775" t="s">
        <v>24</v>
      </c>
      <c r="L775" t="s">
        <v>75</v>
      </c>
      <c r="M775" t="s">
        <v>9438</v>
      </c>
      <c r="N775" t="s">
        <v>9439</v>
      </c>
    </row>
    <row r="776" spans="1:14" x14ac:dyDescent="0.25">
      <c r="A776" t="s">
        <v>3814</v>
      </c>
      <c r="C776" t="s">
        <v>69</v>
      </c>
      <c r="D776" t="s">
        <v>3815</v>
      </c>
      <c r="E776" t="s">
        <v>18</v>
      </c>
      <c r="F776" t="s">
        <v>3816</v>
      </c>
      <c r="G776" t="s">
        <v>3817</v>
      </c>
      <c r="H776" t="s">
        <v>3818</v>
      </c>
      <c r="I776" t="s">
        <v>22</v>
      </c>
      <c r="J776" t="s">
        <v>82</v>
      </c>
      <c r="K776" t="s">
        <v>24</v>
      </c>
      <c r="L776" t="s">
        <v>3819</v>
      </c>
      <c r="M776" t="s">
        <v>9692</v>
      </c>
      <c r="N776" t="s">
        <v>9441</v>
      </c>
    </row>
    <row r="777" spans="1:14" x14ac:dyDescent="0.25">
      <c r="A777" t="s">
        <v>3820</v>
      </c>
      <c r="B777" t="s">
        <v>3821</v>
      </c>
      <c r="C777" t="s">
        <v>69</v>
      </c>
      <c r="D777" t="s">
        <v>482</v>
      </c>
      <c r="E777" t="s">
        <v>18</v>
      </c>
      <c r="F777" t="s">
        <v>3822</v>
      </c>
      <c r="G777" t="s">
        <v>3823</v>
      </c>
      <c r="H777" t="s">
        <v>3824</v>
      </c>
      <c r="I777" t="s">
        <v>32</v>
      </c>
      <c r="J777" t="s">
        <v>385</v>
      </c>
      <c r="K777" t="s">
        <v>24</v>
      </c>
      <c r="L777" t="s">
        <v>204</v>
      </c>
      <c r="M777" t="s">
        <v>9693</v>
      </c>
      <c r="N777" t="s">
        <v>9441</v>
      </c>
    </row>
    <row r="778" spans="1:14" x14ac:dyDescent="0.25">
      <c r="A778" t="s">
        <v>3825</v>
      </c>
      <c r="B778" t="s">
        <v>27</v>
      </c>
      <c r="C778" t="s">
        <v>16</v>
      </c>
      <c r="D778" t="s">
        <v>394</v>
      </c>
      <c r="E778" t="s">
        <v>18</v>
      </c>
      <c r="F778" t="s">
        <v>3826</v>
      </c>
      <c r="G778" t="s">
        <v>3827</v>
      </c>
      <c r="H778" t="s">
        <v>3828</v>
      </c>
      <c r="I778" t="s">
        <v>32</v>
      </c>
      <c r="J778" t="s">
        <v>2591</v>
      </c>
      <c r="K778" t="s">
        <v>24</v>
      </c>
      <c r="L778" t="s">
        <v>399</v>
      </c>
      <c r="M778" t="s">
        <v>9438</v>
      </c>
      <c r="N778" t="s">
        <v>9439</v>
      </c>
    </row>
    <row r="779" spans="1:14" x14ac:dyDescent="0.25">
      <c r="A779" t="s">
        <v>3829</v>
      </c>
      <c r="B779" t="s">
        <v>3830</v>
      </c>
      <c r="C779" t="s">
        <v>16</v>
      </c>
      <c r="D779" t="s">
        <v>3831</v>
      </c>
      <c r="E779" t="s">
        <v>18</v>
      </c>
      <c r="F779" t="s">
        <v>3832</v>
      </c>
      <c r="G779" t="s">
        <v>3833</v>
      </c>
      <c r="H779" t="s">
        <v>3834</v>
      </c>
      <c r="I779" t="s">
        <v>320</v>
      </c>
      <c r="J779" t="s">
        <v>2164</v>
      </c>
      <c r="K779" t="s">
        <v>24</v>
      </c>
      <c r="L779" t="s">
        <v>3627</v>
      </c>
      <c r="M779" t="s">
        <v>9694</v>
      </c>
      <c r="N779" t="s">
        <v>9441</v>
      </c>
    </row>
    <row r="780" spans="1:14" x14ac:dyDescent="0.25">
      <c r="A780" t="s">
        <v>3835</v>
      </c>
      <c r="B780" t="s">
        <v>3836</v>
      </c>
      <c r="C780" t="s">
        <v>1475</v>
      </c>
      <c r="D780" t="s">
        <v>579</v>
      </c>
      <c r="E780" t="s">
        <v>18</v>
      </c>
      <c r="F780" t="s">
        <v>3837</v>
      </c>
      <c r="G780" t="s">
        <v>3838</v>
      </c>
      <c r="H780" t="s">
        <v>3839</v>
      </c>
      <c r="I780" t="s">
        <v>32</v>
      </c>
      <c r="J780" t="s">
        <v>290</v>
      </c>
      <c r="K780" t="s">
        <v>24</v>
      </c>
      <c r="L780" t="s">
        <v>2331</v>
      </c>
      <c r="M780" t="s">
        <v>9695</v>
      </c>
      <c r="N780" t="s">
        <v>9441</v>
      </c>
    </row>
    <row r="781" spans="1:14" x14ac:dyDescent="0.25">
      <c r="A781" t="s">
        <v>3840</v>
      </c>
      <c r="C781" t="s">
        <v>16</v>
      </c>
      <c r="D781" t="s">
        <v>364</v>
      </c>
      <c r="E781" t="s">
        <v>18</v>
      </c>
      <c r="F781" t="s">
        <v>3841</v>
      </c>
      <c r="G781" t="s">
        <v>3842</v>
      </c>
      <c r="H781" t="s">
        <v>3843</v>
      </c>
      <c r="I781" t="s">
        <v>32</v>
      </c>
      <c r="J781" t="s">
        <v>261</v>
      </c>
      <c r="K781" t="s">
        <v>24</v>
      </c>
      <c r="L781" t="s">
        <v>368</v>
      </c>
      <c r="M781" t="s">
        <v>9438</v>
      </c>
      <c r="N781" t="s">
        <v>9439</v>
      </c>
    </row>
    <row r="782" spans="1:14" x14ac:dyDescent="0.25">
      <c r="A782" t="s">
        <v>3844</v>
      </c>
      <c r="B782" t="s">
        <v>370</v>
      </c>
      <c r="C782" t="s">
        <v>16</v>
      </c>
      <c r="D782" t="s">
        <v>364</v>
      </c>
      <c r="E782" t="s">
        <v>18</v>
      </c>
      <c r="F782" t="s">
        <v>3845</v>
      </c>
      <c r="G782" t="s">
        <v>3846</v>
      </c>
      <c r="H782" t="s">
        <v>3847</v>
      </c>
      <c r="I782" t="s">
        <v>32</v>
      </c>
      <c r="J782" t="s">
        <v>866</v>
      </c>
      <c r="K782" t="s">
        <v>24</v>
      </c>
      <c r="L782" t="s">
        <v>368</v>
      </c>
      <c r="M782" t="s">
        <v>9438</v>
      </c>
      <c r="N782" t="s">
        <v>9439</v>
      </c>
    </row>
    <row r="783" spans="1:14" x14ac:dyDescent="0.25">
      <c r="A783" t="s">
        <v>3848</v>
      </c>
      <c r="B783" t="s">
        <v>3849</v>
      </c>
      <c r="C783" t="s">
        <v>69</v>
      </c>
      <c r="D783" t="s">
        <v>3850</v>
      </c>
      <c r="E783" t="s">
        <v>18</v>
      </c>
      <c r="F783" t="s">
        <v>3851</v>
      </c>
      <c r="G783" t="s">
        <v>3852</v>
      </c>
      <c r="H783" t="s">
        <v>3853</v>
      </c>
      <c r="I783" t="s">
        <v>22</v>
      </c>
      <c r="J783" t="s">
        <v>1400</v>
      </c>
      <c r="K783" t="s">
        <v>24</v>
      </c>
      <c r="L783" t="s">
        <v>83</v>
      </c>
      <c r="M783" t="s">
        <v>9696</v>
      </c>
      <c r="N783" t="s">
        <v>9441</v>
      </c>
    </row>
    <row r="784" spans="1:14" x14ac:dyDescent="0.25">
      <c r="A784" t="s">
        <v>3854</v>
      </c>
      <c r="C784" t="s">
        <v>69</v>
      </c>
      <c r="D784" t="s">
        <v>3855</v>
      </c>
      <c r="E784" t="s">
        <v>18</v>
      </c>
      <c r="F784" t="s">
        <v>3856</v>
      </c>
      <c r="G784" t="s">
        <v>3857</v>
      </c>
      <c r="H784" t="s">
        <v>3858</v>
      </c>
      <c r="I784" t="s">
        <v>32</v>
      </c>
      <c r="J784" t="s">
        <v>991</v>
      </c>
      <c r="K784" t="s">
        <v>24</v>
      </c>
      <c r="L784" t="s">
        <v>1368</v>
      </c>
      <c r="M784" t="s">
        <v>9697</v>
      </c>
      <c r="N784" t="s">
        <v>9441</v>
      </c>
    </row>
    <row r="785" spans="1:14" x14ac:dyDescent="0.25">
      <c r="A785" t="s">
        <v>3859</v>
      </c>
      <c r="B785" t="s">
        <v>3860</v>
      </c>
      <c r="C785" t="s">
        <v>69</v>
      </c>
      <c r="D785" t="s">
        <v>1254</v>
      </c>
      <c r="E785" t="s">
        <v>18</v>
      </c>
      <c r="F785" t="s">
        <v>3861</v>
      </c>
      <c r="G785" t="s">
        <v>3862</v>
      </c>
      <c r="H785" t="s">
        <v>3863</v>
      </c>
      <c r="I785" t="s">
        <v>32</v>
      </c>
      <c r="J785" t="s">
        <v>183</v>
      </c>
      <c r="K785" t="s">
        <v>24</v>
      </c>
      <c r="L785" t="s">
        <v>1258</v>
      </c>
      <c r="M785" t="s">
        <v>9698</v>
      </c>
      <c r="N785" t="s">
        <v>9441</v>
      </c>
    </row>
    <row r="786" spans="1:14" x14ac:dyDescent="0.25">
      <c r="A786" t="s">
        <v>3864</v>
      </c>
      <c r="B786" t="s">
        <v>3865</v>
      </c>
      <c r="C786" t="s">
        <v>16</v>
      </c>
      <c r="D786" t="s">
        <v>1916</v>
      </c>
      <c r="E786" t="s">
        <v>18</v>
      </c>
      <c r="F786" t="s">
        <v>3866</v>
      </c>
      <c r="G786" t="s">
        <v>3867</v>
      </c>
      <c r="H786" t="s">
        <v>3868</v>
      </c>
      <c r="I786" t="s">
        <v>32</v>
      </c>
      <c r="J786" t="s">
        <v>41</v>
      </c>
      <c r="K786" t="s">
        <v>24</v>
      </c>
      <c r="L786" t="s">
        <v>75</v>
      </c>
      <c r="M786" t="s">
        <v>9699</v>
      </c>
      <c r="N786" t="s">
        <v>9441</v>
      </c>
    </row>
    <row r="787" spans="1:14" x14ac:dyDescent="0.25">
      <c r="A787" t="s">
        <v>3869</v>
      </c>
      <c r="B787" t="s">
        <v>3870</v>
      </c>
      <c r="C787" t="s">
        <v>16</v>
      </c>
      <c r="D787" t="s">
        <v>3871</v>
      </c>
      <c r="E787" t="s">
        <v>18</v>
      </c>
      <c r="F787" t="s">
        <v>3872</v>
      </c>
      <c r="G787" t="s">
        <v>3873</v>
      </c>
      <c r="H787" t="s">
        <v>3874</v>
      </c>
      <c r="I787" t="s">
        <v>32</v>
      </c>
      <c r="J787" t="s">
        <v>438</v>
      </c>
      <c r="K787" t="s">
        <v>24</v>
      </c>
      <c r="L787" t="s">
        <v>176</v>
      </c>
      <c r="M787" t="s">
        <v>9438</v>
      </c>
      <c r="N787" t="s">
        <v>9439</v>
      </c>
    </row>
    <row r="788" spans="1:14" x14ac:dyDescent="0.25">
      <c r="A788" t="s">
        <v>3875</v>
      </c>
      <c r="B788" t="s">
        <v>3876</v>
      </c>
      <c r="C788" t="s">
        <v>16</v>
      </c>
      <c r="D788" t="s">
        <v>3877</v>
      </c>
      <c r="E788" t="s">
        <v>18</v>
      </c>
      <c r="F788" t="s">
        <v>3878</v>
      </c>
      <c r="G788" t="s">
        <v>3879</v>
      </c>
      <c r="H788" t="s">
        <v>3880</v>
      </c>
      <c r="I788" t="s">
        <v>32</v>
      </c>
      <c r="J788" t="s">
        <v>391</v>
      </c>
      <c r="K788" t="s">
        <v>24</v>
      </c>
      <c r="L788" t="s">
        <v>3881</v>
      </c>
      <c r="M788" t="s">
        <v>9438</v>
      </c>
      <c r="N788" t="s">
        <v>9439</v>
      </c>
    </row>
    <row r="789" spans="1:14" x14ac:dyDescent="0.25">
      <c r="A789" t="s">
        <v>3882</v>
      </c>
      <c r="B789" t="s">
        <v>3883</v>
      </c>
      <c r="C789" t="s">
        <v>16</v>
      </c>
      <c r="D789" t="s">
        <v>2146</v>
      </c>
      <c r="E789" t="s">
        <v>18</v>
      </c>
      <c r="F789" t="s">
        <v>3884</v>
      </c>
      <c r="G789" t="s">
        <v>3885</v>
      </c>
      <c r="H789" t="s">
        <v>3886</v>
      </c>
      <c r="I789" t="s">
        <v>32</v>
      </c>
      <c r="J789" t="s">
        <v>712</v>
      </c>
      <c r="K789" t="s">
        <v>24</v>
      </c>
      <c r="L789" t="s">
        <v>204</v>
      </c>
      <c r="M789" t="s">
        <v>9700</v>
      </c>
      <c r="N789" t="s">
        <v>9441</v>
      </c>
    </row>
    <row r="790" spans="1:14" x14ac:dyDescent="0.25">
      <c r="A790" t="s">
        <v>3887</v>
      </c>
      <c r="B790" t="s">
        <v>3888</v>
      </c>
      <c r="C790" t="s">
        <v>69</v>
      </c>
      <c r="D790" t="s">
        <v>3889</v>
      </c>
      <c r="E790" t="s">
        <v>18</v>
      </c>
      <c r="F790" t="s">
        <v>3890</v>
      </c>
      <c r="G790" t="s">
        <v>3891</v>
      </c>
      <c r="H790" t="s">
        <v>3892</v>
      </c>
      <c r="I790" t="s">
        <v>32</v>
      </c>
      <c r="J790" t="s">
        <v>398</v>
      </c>
      <c r="K790" t="s">
        <v>24</v>
      </c>
      <c r="L790" t="s">
        <v>42</v>
      </c>
      <c r="M790" t="s">
        <v>9438</v>
      </c>
      <c r="N790" t="s">
        <v>9439</v>
      </c>
    </row>
    <row r="791" spans="1:14" x14ac:dyDescent="0.25">
      <c r="A791" t="s">
        <v>3893</v>
      </c>
      <c r="B791" t="s">
        <v>3894</v>
      </c>
      <c r="C791" t="s">
        <v>69</v>
      </c>
      <c r="D791" t="s">
        <v>3895</v>
      </c>
      <c r="E791" t="s">
        <v>18</v>
      </c>
      <c r="F791" t="s">
        <v>3896</v>
      </c>
      <c r="G791" t="s">
        <v>3897</v>
      </c>
      <c r="H791" t="s">
        <v>3898</v>
      </c>
      <c r="I791" t="s">
        <v>32</v>
      </c>
      <c r="J791" t="s">
        <v>183</v>
      </c>
      <c r="K791" t="s">
        <v>24</v>
      </c>
      <c r="L791" t="s">
        <v>212</v>
      </c>
      <c r="M791" t="s">
        <v>9701</v>
      </c>
      <c r="N791" t="s">
        <v>9441</v>
      </c>
    </row>
    <row r="792" spans="1:14" x14ac:dyDescent="0.25">
      <c r="A792" t="s">
        <v>3899</v>
      </c>
      <c r="C792" t="s">
        <v>16</v>
      </c>
      <c r="D792" t="s">
        <v>3900</v>
      </c>
      <c r="E792" t="s">
        <v>18</v>
      </c>
      <c r="F792" t="s">
        <v>3901</v>
      </c>
      <c r="G792" t="s">
        <v>3902</v>
      </c>
      <c r="H792" t="s">
        <v>3903</v>
      </c>
      <c r="I792" t="s">
        <v>32</v>
      </c>
      <c r="J792" t="s">
        <v>234</v>
      </c>
      <c r="K792" t="s">
        <v>24</v>
      </c>
      <c r="L792" t="s">
        <v>663</v>
      </c>
      <c r="M792" t="s">
        <v>9438</v>
      </c>
      <c r="N792" t="s">
        <v>9439</v>
      </c>
    </row>
    <row r="793" spans="1:14" x14ac:dyDescent="0.25">
      <c r="A793" t="s">
        <v>3904</v>
      </c>
      <c r="B793" t="s">
        <v>3905</v>
      </c>
      <c r="C793" t="s">
        <v>16</v>
      </c>
      <c r="D793" t="s">
        <v>78</v>
      </c>
      <c r="E793" t="s">
        <v>18</v>
      </c>
      <c r="F793" t="s">
        <v>3906</v>
      </c>
      <c r="G793" t="s">
        <v>3907</v>
      </c>
      <c r="H793" t="s">
        <v>3908</v>
      </c>
      <c r="I793" t="s">
        <v>22</v>
      </c>
      <c r="J793" t="s">
        <v>583</v>
      </c>
      <c r="K793" t="s">
        <v>24</v>
      </c>
      <c r="L793" t="s">
        <v>83</v>
      </c>
      <c r="M793" t="s">
        <v>9702</v>
      </c>
      <c r="N793" t="s">
        <v>9441</v>
      </c>
    </row>
    <row r="794" spans="1:14" x14ac:dyDescent="0.25">
      <c r="A794" t="s">
        <v>3909</v>
      </c>
      <c r="B794" t="s">
        <v>3910</v>
      </c>
      <c r="C794" t="s">
        <v>69</v>
      </c>
      <c r="D794" t="s">
        <v>3911</v>
      </c>
      <c r="E794" t="s">
        <v>18</v>
      </c>
      <c r="F794" t="s">
        <v>3912</v>
      </c>
      <c r="G794" t="s">
        <v>3913</v>
      </c>
      <c r="H794" t="s">
        <v>3914</v>
      </c>
      <c r="I794" t="s">
        <v>32</v>
      </c>
      <c r="J794" t="s">
        <v>41</v>
      </c>
      <c r="K794" t="s">
        <v>24</v>
      </c>
      <c r="L794" t="s">
        <v>3915</v>
      </c>
      <c r="M794" t="s">
        <v>9703</v>
      </c>
      <c r="N794" t="s">
        <v>9441</v>
      </c>
    </row>
    <row r="795" spans="1:14" x14ac:dyDescent="0.25">
      <c r="A795" t="s">
        <v>3916</v>
      </c>
      <c r="B795" t="s">
        <v>3917</v>
      </c>
      <c r="C795" t="s">
        <v>16</v>
      </c>
      <c r="D795" t="s">
        <v>3918</v>
      </c>
      <c r="E795" t="s">
        <v>18</v>
      </c>
      <c r="F795" t="s">
        <v>3919</v>
      </c>
      <c r="G795" t="s">
        <v>3920</v>
      </c>
      <c r="H795" t="s">
        <v>3921</v>
      </c>
      <c r="I795" t="s">
        <v>320</v>
      </c>
      <c r="J795" t="s">
        <v>1449</v>
      </c>
      <c r="K795" t="s">
        <v>24</v>
      </c>
      <c r="L795" t="s">
        <v>361</v>
      </c>
      <c r="M795" t="s">
        <v>9704</v>
      </c>
      <c r="N795" t="s">
        <v>9441</v>
      </c>
    </row>
    <row r="796" spans="1:14" x14ac:dyDescent="0.25">
      <c r="A796" t="s">
        <v>3922</v>
      </c>
      <c r="B796" t="s">
        <v>3923</v>
      </c>
      <c r="C796" t="s">
        <v>16</v>
      </c>
      <c r="D796" t="s">
        <v>2532</v>
      </c>
      <c r="E796" t="s">
        <v>18</v>
      </c>
      <c r="F796" t="s">
        <v>3924</v>
      </c>
      <c r="G796" t="s">
        <v>3925</v>
      </c>
      <c r="H796" t="s">
        <v>3926</v>
      </c>
      <c r="I796" t="s">
        <v>32</v>
      </c>
      <c r="J796" t="s">
        <v>74</v>
      </c>
      <c r="K796" t="s">
        <v>24</v>
      </c>
      <c r="L796" t="s">
        <v>204</v>
      </c>
      <c r="M796" t="s">
        <v>9705</v>
      </c>
      <c r="N796" t="s">
        <v>9441</v>
      </c>
    </row>
    <row r="797" spans="1:14" x14ac:dyDescent="0.25">
      <c r="A797" t="s">
        <v>3927</v>
      </c>
      <c r="B797" t="s">
        <v>3928</v>
      </c>
      <c r="C797" t="s">
        <v>16</v>
      </c>
      <c r="D797" t="s">
        <v>3929</v>
      </c>
      <c r="E797" t="s">
        <v>18</v>
      </c>
      <c r="F797" t="s">
        <v>3930</v>
      </c>
      <c r="G797" t="s">
        <v>3931</v>
      </c>
      <c r="H797" t="s">
        <v>3932</v>
      </c>
      <c r="I797" t="s">
        <v>32</v>
      </c>
      <c r="J797" t="s">
        <v>595</v>
      </c>
      <c r="K797" t="s">
        <v>24</v>
      </c>
      <c r="L797" t="s">
        <v>3933</v>
      </c>
      <c r="M797" t="s">
        <v>9706</v>
      </c>
      <c r="N797" t="s">
        <v>9441</v>
      </c>
    </row>
    <row r="798" spans="1:14" x14ac:dyDescent="0.25">
      <c r="A798" t="s">
        <v>3934</v>
      </c>
      <c r="B798" t="s">
        <v>1232</v>
      </c>
      <c r="C798" t="s">
        <v>16</v>
      </c>
      <c r="D798" t="s">
        <v>987</v>
      </c>
      <c r="E798" t="s">
        <v>18</v>
      </c>
      <c r="F798" t="s">
        <v>3935</v>
      </c>
      <c r="G798" t="s">
        <v>3936</v>
      </c>
      <c r="H798" t="s">
        <v>3937</v>
      </c>
      <c r="I798" t="s">
        <v>32</v>
      </c>
      <c r="J798" t="s">
        <v>1727</v>
      </c>
      <c r="K798" t="s">
        <v>24</v>
      </c>
      <c r="L798" t="s">
        <v>204</v>
      </c>
      <c r="M798" t="s">
        <v>9707</v>
      </c>
      <c r="N798" t="s">
        <v>9441</v>
      </c>
    </row>
    <row r="799" spans="1:14" x14ac:dyDescent="0.25">
      <c r="A799" t="s">
        <v>446</v>
      </c>
      <c r="B799" t="s">
        <v>92</v>
      </c>
      <c r="C799" t="s">
        <v>69</v>
      </c>
      <c r="D799" t="s">
        <v>93</v>
      </c>
      <c r="E799" t="s">
        <v>18</v>
      </c>
      <c r="F799" t="s">
        <v>3938</v>
      </c>
      <c r="G799" t="s">
        <v>3939</v>
      </c>
      <c r="H799" t="s">
        <v>3940</v>
      </c>
      <c r="I799" t="s">
        <v>32</v>
      </c>
      <c r="J799" t="s">
        <v>1305</v>
      </c>
      <c r="K799" t="s">
        <v>24</v>
      </c>
      <c r="L799" t="s">
        <v>75</v>
      </c>
      <c r="M799" t="s">
        <v>9708</v>
      </c>
      <c r="N799" t="s">
        <v>9441</v>
      </c>
    </row>
    <row r="800" spans="1:14" x14ac:dyDescent="0.25">
      <c r="A800" t="s">
        <v>3941</v>
      </c>
      <c r="B800" t="s">
        <v>3942</v>
      </c>
      <c r="C800" t="s">
        <v>16</v>
      </c>
      <c r="D800" t="s">
        <v>3943</v>
      </c>
      <c r="E800" t="s">
        <v>18</v>
      </c>
      <c r="F800" t="s">
        <v>3944</v>
      </c>
      <c r="G800" t="s">
        <v>3945</v>
      </c>
      <c r="H800" t="s">
        <v>3946</v>
      </c>
      <c r="I800" t="s">
        <v>32</v>
      </c>
      <c r="J800" t="s">
        <v>379</v>
      </c>
      <c r="K800" t="s">
        <v>24</v>
      </c>
      <c r="L800" t="s">
        <v>262</v>
      </c>
      <c r="M800" t="s">
        <v>9709</v>
      </c>
      <c r="N800" t="s">
        <v>9441</v>
      </c>
    </row>
    <row r="801" spans="1:14" x14ac:dyDescent="0.25">
      <c r="A801" t="s">
        <v>3947</v>
      </c>
      <c r="B801" t="s">
        <v>3948</v>
      </c>
      <c r="C801" t="s">
        <v>16</v>
      </c>
      <c r="D801" t="s">
        <v>1019</v>
      </c>
      <c r="E801" t="s">
        <v>18</v>
      </c>
      <c r="F801" t="s">
        <v>3949</v>
      </c>
      <c r="G801" t="s">
        <v>3950</v>
      </c>
      <c r="H801" t="s">
        <v>3951</v>
      </c>
      <c r="I801" t="s">
        <v>32</v>
      </c>
      <c r="J801" t="s">
        <v>23</v>
      </c>
      <c r="K801" t="s">
        <v>24</v>
      </c>
      <c r="L801" t="s">
        <v>75</v>
      </c>
      <c r="M801" t="s">
        <v>9438</v>
      </c>
      <c r="N801" t="s">
        <v>9439</v>
      </c>
    </row>
    <row r="802" spans="1:14" x14ac:dyDescent="0.25">
      <c r="A802" t="s">
        <v>3952</v>
      </c>
      <c r="C802" t="s">
        <v>16</v>
      </c>
      <c r="D802" t="s">
        <v>579</v>
      </c>
      <c r="E802" t="s">
        <v>18</v>
      </c>
      <c r="F802" t="s">
        <v>3953</v>
      </c>
      <c r="G802" t="s">
        <v>3954</v>
      </c>
      <c r="H802" t="s">
        <v>3955</v>
      </c>
      <c r="I802" t="s">
        <v>32</v>
      </c>
      <c r="J802" t="s">
        <v>74</v>
      </c>
      <c r="K802" t="s">
        <v>24</v>
      </c>
      <c r="L802" t="s">
        <v>58</v>
      </c>
      <c r="M802" t="s">
        <v>9710</v>
      </c>
      <c r="N802" t="s">
        <v>9441</v>
      </c>
    </row>
    <row r="803" spans="1:14" x14ac:dyDescent="0.25">
      <c r="A803" t="s">
        <v>3956</v>
      </c>
      <c r="B803" t="s">
        <v>3957</v>
      </c>
      <c r="C803" t="s">
        <v>69</v>
      </c>
      <c r="D803" t="s">
        <v>3958</v>
      </c>
      <c r="E803" t="s">
        <v>18</v>
      </c>
      <c r="F803" t="s">
        <v>3959</v>
      </c>
      <c r="G803" t="s">
        <v>3960</v>
      </c>
      <c r="H803" t="s">
        <v>3961</v>
      </c>
      <c r="I803" t="s">
        <v>32</v>
      </c>
      <c r="J803" t="s">
        <v>2262</v>
      </c>
      <c r="K803" t="s">
        <v>24</v>
      </c>
      <c r="L803" t="s">
        <v>439</v>
      </c>
      <c r="M803" t="s">
        <v>9438</v>
      </c>
      <c r="N803" t="s">
        <v>9439</v>
      </c>
    </row>
    <row r="804" spans="1:14" x14ac:dyDescent="0.25">
      <c r="A804" t="s">
        <v>3962</v>
      </c>
      <c r="C804" t="s">
        <v>69</v>
      </c>
      <c r="D804" t="s">
        <v>3963</v>
      </c>
      <c r="E804" t="s">
        <v>18</v>
      </c>
      <c r="F804" t="s">
        <v>3964</v>
      </c>
      <c r="G804" t="s">
        <v>3965</v>
      </c>
      <c r="H804" t="s">
        <v>3966</v>
      </c>
      <c r="I804" t="s">
        <v>32</v>
      </c>
      <c r="J804" t="s">
        <v>426</v>
      </c>
      <c r="K804" t="s">
        <v>24</v>
      </c>
      <c r="L804" t="s">
        <v>3967</v>
      </c>
      <c r="M804" t="s">
        <v>9711</v>
      </c>
      <c r="N804" t="s">
        <v>9441</v>
      </c>
    </row>
    <row r="805" spans="1:14" x14ac:dyDescent="0.25">
      <c r="A805" t="s">
        <v>3968</v>
      </c>
      <c r="B805" t="s">
        <v>206</v>
      </c>
      <c r="C805" t="s">
        <v>16</v>
      </c>
      <c r="D805" t="s">
        <v>523</v>
      </c>
      <c r="E805" t="s">
        <v>18</v>
      </c>
      <c r="F805" t="s">
        <v>3969</v>
      </c>
      <c r="G805" t="s">
        <v>3970</v>
      </c>
      <c r="H805" t="s">
        <v>3971</v>
      </c>
      <c r="I805" t="s">
        <v>32</v>
      </c>
      <c r="J805" t="s">
        <v>527</v>
      </c>
      <c r="K805" t="s">
        <v>24</v>
      </c>
      <c r="L805" t="s">
        <v>3972</v>
      </c>
      <c r="M805" t="s">
        <v>9712</v>
      </c>
      <c r="N805" t="s">
        <v>9441</v>
      </c>
    </row>
    <row r="806" spans="1:14" x14ac:dyDescent="0.25">
      <c r="A806" t="s">
        <v>3973</v>
      </c>
      <c r="B806" t="s">
        <v>3974</v>
      </c>
      <c r="C806" t="s">
        <v>69</v>
      </c>
      <c r="D806" t="s">
        <v>3975</v>
      </c>
      <c r="E806" t="s">
        <v>18</v>
      </c>
      <c r="F806" t="s">
        <v>3976</v>
      </c>
      <c r="G806" t="s">
        <v>3977</v>
      </c>
      <c r="H806" t="s">
        <v>3978</v>
      </c>
      <c r="I806" t="s">
        <v>32</v>
      </c>
      <c r="J806" t="s">
        <v>1330</v>
      </c>
      <c r="K806" t="s">
        <v>24</v>
      </c>
      <c r="L806" t="s">
        <v>104</v>
      </c>
      <c r="M806" t="s">
        <v>9713</v>
      </c>
      <c r="N806" t="s">
        <v>9441</v>
      </c>
    </row>
    <row r="807" spans="1:14" x14ac:dyDescent="0.25">
      <c r="A807" t="s">
        <v>3979</v>
      </c>
      <c r="B807" t="s">
        <v>1340</v>
      </c>
      <c r="C807" t="s">
        <v>16</v>
      </c>
      <c r="D807" t="s">
        <v>265</v>
      </c>
      <c r="E807" t="s">
        <v>18</v>
      </c>
      <c r="F807" t="s">
        <v>3980</v>
      </c>
      <c r="G807" t="s">
        <v>3981</v>
      </c>
      <c r="H807" t="s">
        <v>3982</v>
      </c>
      <c r="I807" t="s">
        <v>32</v>
      </c>
      <c r="J807" t="s">
        <v>197</v>
      </c>
      <c r="K807" t="s">
        <v>24</v>
      </c>
      <c r="L807" t="s">
        <v>204</v>
      </c>
      <c r="M807" t="s">
        <v>9438</v>
      </c>
      <c r="N807" t="s">
        <v>9439</v>
      </c>
    </row>
    <row r="808" spans="1:14" x14ac:dyDescent="0.25">
      <c r="A808" t="s">
        <v>3983</v>
      </c>
      <c r="B808" t="s">
        <v>92</v>
      </c>
      <c r="C808" t="s">
        <v>69</v>
      </c>
      <c r="D808" t="s">
        <v>93</v>
      </c>
      <c r="E808" t="s">
        <v>18</v>
      </c>
      <c r="F808" t="s">
        <v>3984</v>
      </c>
      <c r="G808" t="s">
        <v>3985</v>
      </c>
      <c r="H808" t="s">
        <v>3986</v>
      </c>
      <c r="I808" t="s">
        <v>32</v>
      </c>
      <c r="J808" t="s">
        <v>718</v>
      </c>
      <c r="K808" t="s">
        <v>24</v>
      </c>
      <c r="L808" t="s">
        <v>75</v>
      </c>
      <c r="M808" t="s">
        <v>9714</v>
      </c>
      <c r="N808" t="s">
        <v>9441</v>
      </c>
    </row>
    <row r="809" spans="1:14" x14ac:dyDescent="0.25">
      <c r="A809" t="s">
        <v>3987</v>
      </c>
      <c r="C809" t="s">
        <v>69</v>
      </c>
      <c r="D809" t="s">
        <v>434</v>
      </c>
      <c r="E809" t="s">
        <v>18</v>
      </c>
      <c r="F809" t="s">
        <v>3988</v>
      </c>
      <c r="G809" t="s">
        <v>3989</v>
      </c>
      <c r="H809" t="s">
        <v>3990</v>
      </c>
      <c r="I809" t="s">
        <v>32</v>
      </c>
      <c r="J809" t="s">
        <v>438</v>
      </c>
      <c r="K809" t="s">
        <v>24</v>
      </c>
      <c r="L809" t="s">
        <v>439</v>
      </c>
      <c r="M809" t="s">
        <v>9438</v>
      </c>
      <c r="N809" t="s">
        <v>9439</v>
      </c>
    </row>
    <row r="810" spans="1:14" x14ac:dyDescent="0.25">
      <c r="A810" t="s">
        <v>3991</v>
      </c>
      <c r="B810" t="s">
        <v>3992</v>
      </c>
      <c r="C810" t="s">
        <v>16</v>
      </c>
      <c r="D810" t="s">
        <v>402</v>
      </c>
      <c r="E810" t="s">
        <v>18</v>
      </c>
      <c r="F810" t="s">
        <v>3993</v>
      </c>
      <c r="G810" t="s">
        <v>3994</v>
      </c>
      <c r="H810" t="s">
        <v>3995</v>
      </c>
      <c r="I810" t="s">
        <v>32</v>
      </c>
      <c r="J810" t="s">
        <v>735</v>
      </c>
      <c r="K810" t="s">
        <v>24</v>
      </c>
      <c r="L810" t="s">
        <v>406</v>
      </c>
      <c r="M810" t="s">
        <v>9715</v>
      </c>
      <c r="N810" t="s">
        <v>9441</v>
      </c>
    </row>
    <row r="811" spans="1:14" x14ac:dyDescent="0.25">
      <c r="A811" t="s">
        <v>3996</v>
      </c>
      <c r="B811" t="s">
        <v>3997</v>
      </c>
      <c r="C811" t="s">
        <v>16</v>
      </c>
      <c r="D811" t="s">
        <v>402</v>
      </c>
      <c r="E811" t="s">
        <v>18</v>
      </c>
      <c r="F811" t="s">
        <v>3998</v>
      </c>
      <c r="G811" t="s">
        <v>3999</v>
      </c>
      <c r="H811" t="s">
        <v>4000</v>
      </c>
      <c r="I811" t="s">
        <v>32</v>
      </c>
      <c r="J811" t="s">
        <v>109</v>
      </c>
      <c r="K811" t="s">
        <v>24</v>
      </c>
      <c r="L811" t="s">
        <v>406</v>
      </c>
      <c r="M811" t="s">
        <v>9716</v>
      </c>
      <c r="N811" t="s">
        <v>9441</v>
      </c>
    </row>
    <row r="812" spans="1:14" x14ac:dyDescent="0.25">
      <c r="A812" t="s">
        <v>4001</v>
      </c>
      <c r="C812" t="s">
        <v>69</v>
      </c>
      <c r="D812" t="s">
        <v>4002</v>
      </c>
      <c r="E812" t="s">
        <v>18</v>
      </c>
      <c r="F812" t="s">
        <v>4003</v>
      </c>
      <c r="G812" t="s">
        <v>4004</v>
      </c>
      <c r="H812" t="s">
        <v>4005</v>
      </c>
      <c r="I812" t="s">
        <v>32</v>
      </c>
      <c r="J812" t="s">
        <v>634</v>
      </c>
      <c r="K812" t="s">
        <v>24</v>
      </c>
      <c r="L812" t="s">
        <v>1981</v>
      </c>
      <c r="M812" t="s">
        <v>9438</v>
      </c>
      <c r="N812" t="s">
        <v>9439</v>
      </c>
    </row>
    <row r="813" spans="1:14" x14ac:dyDescent="0.25">
      <c r="A813" t="s">
        <v>4006</v>
      </c>
      <c r="C813" t="s">
        <v>16</v>
      </c>
      <c r="D813" t="s">
        <v>610</v>
      </c>
      <c r="E813" t="s">
        <v>18</v>
      </c>
      <c r="F813" t="s">
        <v>4007</v>
      </c>
      <c r="G813" t="s">
        <v>4008</v>
      </c>
      <c r="H813" t="s">
        <v>4009</v>
      </c>
      <c r="I813" t="s">
        <v>32</v>
      </c>
      <c r="J813" t="s">
        <v>1662</v>
      </c>
      <c r="K813" t="s">
        <v>24</v>
      </c>
      <c r="L813" t="s">
        <v>42</v>
      </c>
      <c r="M813" t="s">
        <v>9438</v>
      </c>
      <c r="N813" t="s">
        <v>9439</v>
      </c>
    </row>
    <row r="814" spans="1:14" x14ac:dyDescent="0.25">
      <c r="A814" t="s">
        <v>4010</v>
      </c>
      <c r="B814" t="s">
        <v>4011</v>
      </c>
      <c r="C814" t="s">
        <v>69</v>
      </c>
      <c r="D814" t="s">
        <v>93</v>
      </c>
      <c r="E814" t="s">
        <v>18</v>
      </c>
      <c r="F814" t="s">
        <v>4012</v>
      </c>
      <c r="G814" t="s">
        <v>4013</v>
      </c>
      <c r="H814" t="s">
        <v>4014</v>
      </c>
      <c r="I814" t="s">
        <v>32</v>
      </c>
      <c r="J814" t="s">
        <v>115</v>
      </c>
      <c r="K814" t="s">
        <v>24</v>
      </c>
      <c r="L814" t="s">
        <v>75</v>
      </c>
      <c r="M814" t="s">
        <v>9717</v>
      </c>
      <c r="N814" t="s">
        <v>9441</v>
      </c>
    </row>
    <row r="815" spans="1:14" x14ac:dyDescent="0.25">
      <c r="A815" t="s">
        <v>4015</v>
      </c>
      <c r="B815" t="s">
        <v>4016</v>
      </c>
      <c r="C815" t="s">
        <v>16</v>
      </c>
      <c r="D815" t="s">
        <v>3958</v>
      </c>
      <c r="E815" t="s">
        <v>18</v>
      </c>
      <c r="F815" t="s">
        <v>4017</v>
      </c>
      <c r="G815" t="s">
        <v>4018</v>
      </c>
      <c r="H815" t="s">
        <v>4019</v>
      </c>
      <c r="I815" t="s">
        <v>32</v>
      </c>
      <c r="J815" t="s">
        <v>65</v>
      </c>
      <c r="K815" t="s">
        <v>24</v>
      </c>
      <c r="L815" t="s">
        <v>439</v>
      </c>
      <c r="M815" t="s">
        <v>9718</v>
      </c>
      <c r="N815" t="s">
        <v>9441</v>
      </c>
    </row>
    <row r="816" spans="1:14" x14ac:dyDescent="0.25">
      <c r="A816" t="s">
        <v>4020</v>
      </c>
      <c r="B816" t="s">
        <v>501</v>
      </c>
      <c r="C816" t="s">
        <v>69</v>
      </c>
      <c r="D816" t="s">
        <v>502</v>
      </c>
      <c r="E816" t="s">
        <v>18</v>
      </c>
      <c r="F816" t="s">
        <v>4021</v>
      </c>
      <c r="G816" t="s">
        <v>4022</v>
      </c>
      <c r="H816" t="s">
        <v>4023</v>
      </c>
      <c r="I816" t="s">
        <v>32</v>
      </c>
      <c r="J816" t="s">
        <v>379</v>
      </c>
      <c r="K816" t="s">
        <v>24</v>
      </c>
      <c r="L816" t="s">
        <v>507</v>
      </c>
      <c r="M816" t="s">
        <v>9719</v>
      </c>
      <c r="N816" t="s">
        <v>9441</v>
      </c>
    </row>
    <row r="817" spans="1:14" x14ac:dyDescent="0.25">
      <c r="A817" t="s">
        <v>4024</v>
      </c>
      <c r="C817" t="s">
        <v>16</v>
      </c>
      <c r="D817" t="s">
        <v>4025</v>
      </c>
      <c r="E817" t="s">
        <v>18</v>
      </c>
      <c r="F817" t="s">
        <v>4026</v>
      </c>
      <c r="G817" t="s">
        <v>4027</v>
      </c>
      <c r="H817" t="s">
        <v>4028</v>
      </c>
      <c r="I817" t="s">
        <v>320</v>
      </c>
      <c r="J817" t="s">
        <v>211</v>
      </c>
      <c r="K817" t="s">
        <v>24</v>
      </c>
      <c r="L817" t="s">
        <v>361</v>
      </c>
      <c r="M817" t="s">
        <v>9438</v>
      </c>
      <c r="N817" t="s">
        <v>9439</v>
      </c>
    </row>
    <row r="818" spans="1:14" x14ac:dyDescent="0.25">
      <c r="A818" t="s">
        <v>4029</v>
      </c>
      <c r="B818" t="s">
        <v>4030</v>
      </c>
      <c r="C818" t="s">
        <v>16</v>
      </c>
      <c r="D818" t="s">
        <v>4031</v>
      </c>
      <c r="E818" t="s">
        <v>18</v>
      </c>
      <c r="F818" t="s">
        <v>4032</v>
      </c>
      <c r="G818" t="s">
        <v>4033</v>
      </c>
      <c r="H818" t="s">
        <v>4034</v>
      </c>
      <c r="I818" t="s">
        <v>32</v>
      </c>
      <c r="J818" t="s">
        <v>290</v>
      </c>
      <c r="K818" t="s">
        <v>24</v>
      </c>
      <c r="L818" t="s">
        <v>34</v>
      </c>
      <c r="M818" t="s">
        <v>9720</v>
      </c>
      <c r="N818" t="s">
        <v>9441</v>
      </c>
    </row>
    <row r="819" spans="1:14" x14ac:dyDescent="0.25">
      <c r="A819" t="s">
        <v>4035</v>
      </c>
      <c r="B819" t="s">
        <v>4036</v>
      </c>
      <c r="C819" t="s">
        <v>69</v>
      </c>
      <c r="D819" t="s">
        <v>4037</v>
      </c>
      <c r="E819" t="s">
        <v>18</v>
      </c>
      <c r="F819" t="s">
        <v>4038</v>
      </c>
      <c r="G819" t="s">
        <v>4039</v>
      </c>
      <c r="H819" t="s">
        <v>4040</v>
      </c>
      <c r="I819" t="s">
        <v>32</v>
      </c>
      <c r="J819" t="s">
        <v>2353</v>
      </c>
      <c r="K819" t="s">
        <v>24</v>
      </c>
      <c r="L819" t="s">
        <v>4041</v>
      </c>
      <c r="M819" t="s">
        <v>9438</v>
      </c>
      <c r="N819" t="s">
        <v>9439</v>
      </c>
    </row>
    <row r="820" spans="1:14" x14ac:dyDescent="0.25">
      <c r="A820" t="s">
        <v>4042</v>
      </c>
      <c r="B820" t="s">
        <v>4043</v>
      </c>
      <c r="C820" t="s">
        <v>16</v>
      </c>
      <c r="D820" t="s">
        <v>1916</v>
      </c>
      <c r="E820" t="s">
        <v>18</v>
      </c>
      <c r="F820" t="s">
        <v>4044</v>
      </c>
      <c r="G820" t="s">
        <v>4045</v>
      </c>
      <c r="H820" t="s">
        <v>4046</v>
      </c>
      <c r="I820" t="s">
        <v>32</v>
      </c>
      <c r="J820" t="s">
        <v>162</v>
      </c>
      <c r="K820" t="s">
        <v>24</v>
      </c>
      <c r="L820" t="s">
        <v>314</v>
      </c>
      <c r="M820" t="s">
        <v>9438</v>
      </c>
      <c r="N820" t="s">
        <v>9439</v>
      </c>
    </row>
    <row r="821" spans="1:14" x14ac:dyDescent="0.25">
      <c r="A821" t="s">
        <v>91</v>
      </c>
      <c r="B821" t="s">
        <v>92</v>
      </c>
      <c r="C821" t="s">
        <v>69</v>
      </c>
      <c r="D821" t="s">
        <v>93</v>
      </c>
      <c r="E821" t="s">
        <v>18</v>
      </c>
      <c r="F821" t="s">
        <v>4047</v>
      </c>
      <c r="G821" t="s">
        <v>4048</v>
      </c>
      <c r="H821" t="s">
        <v>4049</v>
      </c>
      <c r="I821" t="s">
        <v>32</v>
      </c>
      <c r="J821" t="s">
        <v>1305</v>
      </c>
      <c r="K821" t="s">
        <v>24</v>
      </c>
      <c r="L821" t="s">
        <v>75</v>
      </c>
      <c r="M821" t="s">
        <v>9721</v>
      </c>
      <c r="N821" t="s">
        <v>9441</v>
      </c>
    </row>
    <row r="822" spans="1:14" x14ac:dyDescent="0.25">
      <c r="A822" t="s">
        <v>26</v>
      </c>
      <c r="B822" t="s">
        <v>4050</v>
      </c>
      <c r="C822" t="s">
        <v>16</v>
      </c>
      <c r="D822" t="s">
        <v>585</v>
      </c>
      <c r="E822" t="s">
        <v>18</v>
      </c>
      <c r="F822" t="s">
        <v>4051</v>
      </c>
      <c r="G822" t="s">
        <v>4052</v>
      </c>
      <c r="H822" t="s">
        <v>4053</v>
      </c>
      <c r="I822" t="s">
        <v>32</v>
      </c>
      <c r="J822" t="s">
        <v>438</v>
      </c>
      <c r="K822" t="s">
        <v>24</v>
      </c>
      <c r="L822" t="s">
        <v>75</v>
      </c>
      <c r="M822" t="s">
        <v>9438</v>
      </c>
      <c r="N822" t="s">
        <v>9439</v>
      </c>
    </row>
    <row r="823" spans="1:14" x14ac:dyDescent="0.25">
      <c r="A823" t="s">
        <v>4054</v>
      </c>
      <c r="B823" t="s">
        <v>4055</v>
      </c>
      <c r="C823" t="s">
        <v>69</v>
      </c>
      <c r="D823" t="s">
        <v>4056</v>
      </c>
      <c r="E823" t="s">
        <v>18</v>
      </c>
      <c r="F823" t="s">
        <v>4057</v>
      </c>
      <c r="G823" t="s">
        <v>4058</v>
      </c>
      <c r="H823" t="s">
        <v>4059</v>
      </c>
      <c r="I823" t="s">
        <v>32</v>
      </c>
      <c r="J823" t="s">
        <v>412</v>
      </c>
      <c r="K823" t="s">
        <v>24</v>
      </c>
      <c r="L823" t="s">
        <v>204</v>
      </c>
      <c r="M823" t="s">
        <v>9438</v>
      </c>
      <c r="N823" t="s">
        <v>9439</v>
      </c>
    </row>
    <row r="824" spans="1:14" x14ac:dyDescent="0.25">
      <c r="A824" t="s">
        <v>4060</v>
      </c>
      <c r="B824" t="s">
        <v>4061</v>
      </c>
      <c r="C824" t="s">
        <v>69</v>
      </c>
      <c r="D824" t="s">
        <v>85</v>
      </c>
      <c r="E824" t="s">
        <v>18</v>
      </c>
      <c r="F824" t="s">
        <v>4062</v>
      </c>
      <c r="G824" t="s">
        <v>4063</v>
      </c>
      <c r="H824" t="s">
        <v>4064</v>
      </c>
      <c r="I824" t="s">
        <v>32</v>
      </c>
      <c r="J824" t="s">
        <v>253</v>
      </c>
      <c r="K824" t="s">
        <v>24</v>
      </c>
      <c r="L824" t="s">
        <v>3503</v>
      </c>
      <c r="M824" t="s">
        <v>9438</v>
      </c>
      <c r="N824" t="s">
        <v>9439</v>
      </c>
    </row>
    <row r="825" spans="1:14" x14ac:dyDescent="0.25">
      <c r="A825" t="s">
        <v>4065</v>
      </c>
      <c r="C825" t="s">
        <v>16</v>
      </c>
      <c r="D825" t="s">
        <v>2867</v>
      </c>
      <c r="E825" t="s">
        <v>18</v>
      </c>
      <c r="F825" t="s">
        <v>4066</v>
      </c>
      <c r="G825" t="s">
        <v>4067</v>
      </c>
      <c r="H825" t="s">
        <v>4068</v>
      </c>
      <c r="I825" t="s">
        <v>32</v>
      </c>
      <c r="J825" t="s">
        <v>274</v>
      </c>
      <c r="K825" t="s">
        <v>24</v>
      </c>
      <c r="L825" t="s">
        <v>204</v>
      </c>
      <c r="M825" t="s">
        <v>9722</v>
      </c>
      <c r="N825" t="s">
        <v>9441</v>
      </c>
    </row>
    <row r="826" spans="1:14" x14ac:dyDescent="0.25">
      <c r="A826" t="s">
        <v>4069</v>
      </c>
      <c r="B826" t="s">
        <v>4070</v>
      </c>
      <c r="C826" t="s">
        <v>16</v>
      </c>
      <c r="D826" t="s">
        <v>4071</v>
      </c>
      <c r="E826" t="s">
        <v>18</v>
      </c>
      <c r="F826" t="s">
        <v>4072</v>
      </c>
      <c r="G826" t="s">
        <v>4073</v>
      </c>
      <c r="H826" t="s">
        <v>4074</v>
      </c>
      <c r="I826" t="s">
        <v>32</v>
      </c>
      <c r="J826" t="s">
        <v>991</v>
      </c>
      <c r="K826" t="s">
        <v>24</v>
      </c>
      <c r="L826" t="s">
        <v>4075</v>
      </c>
      <c r="M826" t="s">
        <v>9723</v>
      </c>
      <c r="N826" t="s">
        <v>9441</v>
      </c>
    </row>
    <row r="827" spans="1:14" x14ac:dyDescent="0.25">
      <c r="A827" t="s">
        <v>4076</v>
      </c>
      <c r="B827" t="s">
        <v>4077</v>
      </c>
      <c r="C827" t="s">
        <v>69</v>
      </c>
      <c r="D827" t="s">
        <v>3568</v>
      </c>
      <c r="E827" t="s">
        <v>18</v>
      </c>
      <c r="F827" t="s">
        <v>4078</v>
      </c>
      <c r="G827" t="s">
        <v>4079</v>
      </c>
      <c r="H827" t="s">
        <v>4080</v>
      </c>
      <c r="I827" t="s">
        <v>32</v>
      </c>
      <c r="J827" t="s">
        <v>2502</v>
      </c>
      <c r="K827" t="s">
        <v>24</v>
      </c>
      <c r="L827" t="s">
        <v>3572</v>
      </c>
      <c r="M827" t="s">
        <v>9724</v>
      </c>
      <c r="N827" t="s">
        <v>9441</v>
      </c>
    </row>
    <row r="828" spans="1:14" x14ac:dyDescent="0.25">
      <c r="A828" t="s">
        <v>4081</v>
      </c>
      <c r="B828" t="s">
        <v>4082</v>
      </c>
      <c r="C828" t="s">
        <v>69</v>
      </c>
      <c r="D828" t="s">
        <v>740</v>
      </c>
      <c r="E828" t="s">
        <v>18</v>
      </c>
      <c r="F828" t="s">
        <v>4083</v>
      </c>
      <c r="G828" t="s">
        <v>4084</v>
      </c>
      <c r="H828" t="s">
        <v>4085</v>
      </c>
      <c r="I828" t="s">
        <v>32</v>
      </c>
      <c r="J828" t="s">
        <v>321</v>
      </c>
      <c r="K828" t="s">
        <v>24</v>
      </c>
      <c r="L828" t="s">
        <v>837</v>
      </c>
      <c r="M828" t="s">
        <v>9725</v>
      </c>
      <c r="N828" t="s">
        <v>9441</v>
      </c>
    </row>
    <row r="829" spans="1:14" x14ac:dyDescent="0.25">
      <c r="A829" t="s">
        <v>4086</v>
      </c>
      <c r="C829" t="s">
        <v>16</v>
      </c>
      <c r="D829" t="s">
        <v>4087</v>
      </c>
      <c r="E829" t="s">
        <v>18</v>
      </c>
      <c r="F829" t="s">
        <v>4088</v>
      </c>
      <c r="G829" t="s">
        <v>4089</v>
      </c>
      <c r="H829" t="s">
        <v>4090</v>
      </c>
      <c r="I829" t="s">
        <v>22</v>
      </c>
      <c r="J829" t="s">
        <v>438</v>
      </c>
      <c r="K829" t="s">
        <v>24</v>
      </c>
      <c r="L829" t="s">
        <v>168</v>
      </c>
      <c r="M829" t="s">
        <v>9438</v>
      </c>
      <c r="N829" t="s">
        <v>9439</v>
      </c>
    </row>
    <row r="830" spans="1:14" x14ac:dyDescent="0.25">
      <c r="A830" t="s">
        <v>4091</v>
      </c>
      <c r="B830" t="s">
        <v>4092</v>
      </c>
      <c r="C830" t="s">
        <v>69</v>
      </c>
      <c r="D830" t="s">
        <v>93</v>
      </c>
      <c r="E830" t="s">
        <v>18</v>
      </c>
      <c r="F830" t="s">
        <v>4093</v>
      </c>
      <c r="G830" t="s">
        <v>4094</v>
      </c>
      <c r="H830" t="s">
        <v>4095</v>
      </c>
      <c r="I830" t="s">
        <v>32</v>
      </c>
      <c r="J830" t="s">
        <v>712</v>
      </c>
      <c r="K830" t="s">
        <v>24</v>
      </c>
      <c r="L830" t="s">
        <v>75</v>
      </c>
      <c r="M830" t="s">
        <v>9726</v>
      </c>
      <c r="N830" t="s">
        <v>9441</v>
      </c>
    </row>
    <row r="831" spans="1:14" x14ac:dyDescent="0.25">
      <c r="A831" t="s">
        <v>4096</v>
      </c>
      <c r="B831" t="s">
        <v>350</v>
      </c>
      <c r="C831" t="s">
        <v>69</v>
      </c>
      <c r="D831" t="s">
        <v>1272</v>
      </c>
      <c r="E831" t="s">
        <v>18</v>
      </c>
      <c r="F831" t="s">
        <v>4097</v>
      </c>
      <c r="G831" t="s">
        <v>4098</v>
      </c>
      <c r="H831" t="s">
        <v>4099</v>
      </c>
      <c r="I831" t="s">
        <v>32</v>
      </c>
      <c r="J831" t="s">
        <v>1294</v>
      </c>
      <c r="K831" t="s">
        <v>24</v>
      </c>
      <c r="L831" t="s">
        <v>184</v>
      </c>
      <c r="M831" t="s">
        <v>9727</v>
      </c>
      <c r="N831" t="s">
        <v>9441</v>
      </c>
    </row>
    <row r="832" spans="1:14" x14ac:dyDescent="0.25">
      <c r="A832" t="s">
        <v>4100</v>
      </c>
      <c r="B832" t="s">
        <v>3870</v>
      </c>
      <c r="C832" t="s">
        <v>16</v>
      </c>
      <c r="D832" t="s">
        <v>394</v>
      </c>
      <c r="E832" t="s">
        <v>18</v>
      </c>
      <c r="F832" t="s">
        <v>4101</v>
      </c>
      <c r="G832" t="s">
        <v>4102</v>
      </c>
      <c r="H832" t="s">
        <v>4103</v>
      </c>
      <c r="I832" t="s">
        <v>32</v>
      </c>
      <c r="J832" t="s">
        <v>955</v>
      </c>
      <c r="K832" t="s">
        <v>24</v>
      </c>
      <c r="L832" t="s">
        <v>399</v>
      </c>
      <c r="M832" t="s">
        <v>9438</v>
      </c>
      <c r="N832" t="s">
        <v>9439</v>
      </c>
    </row>
    <row r="833" spans="1:14" x14ac:dyDescent="0.25">
      <c r="A833" t="s">
        <v>4104</v>
      </c>
      <c r="B833" t="s">
        <v>4105</v>
      </c>
      <c r="C833" t="s">
        <v>16</v>
      </c>
      <c r="D833" t="s">
        <v>4106</v>
      </c>
      <c r="E833" t="s">
        <v>18</v>
      </c>
      <c r="F833" t="s">
        <v>4107</v>
      </c>
      <c r="G833" t="s">
        <v>4108</v>
      </c>
      <c r="H833" t="s">
        <v>4109</v>
      </c>
      <c r="I833" t="s">
        <v>22</v>
      </c>
      <c r="J833" t="s">
        <v>1912</v>
      </c>
      <c r="K833" t="s">
        <v>24</v>
      </c>
      <c r="L833" t="s">
        <v>83</v>
      </c>
      <c r="M833" t="s">
        <v>9438</v>
      </c>
      <c r="N833" t="s">
        <v>9439</v>
      </c>
    </row>
    <row r="834" spans="1:14" x14ac:dyDescent="0.25">
      <c r="A834" t="s">
        <v>4110</v>
      </c>
      <c r="B834" t="s">
        <v>4111</v>
      </c>
      <c r="C834" t="s">
        <v>16</v>
      </c>
      <c r="D834" t="s">
        <v>2532</v>
      </c>
      <c r="E834" t="s">
        <v>18</v>
      </c>
      <c r="F834" t="s">
        <v>4112</v>
      </c>
      <c r="G834" t="s">
        <v>4113</v>
      </c>
      <c r="H834" t="s">
        <v>4114</v>
      </c>
      <c r="I834" t="s">
        <v>32</v>
      </c>
      <c r="J834" t="s">
        <v>341</v>
      </c>
      <c r="K834" t="s">
        <v>24</v>
      </c>
      <c r="L834" t="s">
        <v>204</v>
      </c>
      <c r="M834" t="s">
        <v>9728</v>
      </c>
      <c r="N834" t="s">
        <v>9441</v>
      </c>
    </row>
    <row r="835" spans="1:14" x14ac:dyDescent="0.25">
      <c r="A835" t="s">
        <v>4115</v>
      </c>
      <c r="B835" t="s">
        <v>4116</v>
      </c>
      <c r="C835" t="s">
        <v>16</v>
      </c>
      <c r="D835" t="s">
        <v>4117</v>
      </c>
      <c r="E835" t="s">
        <v>18</v>
      </c>
      <c r="F835" t="s">
        <v>4118</v>
      </c>
      <c r="G835" t="s">
        <v>4119</v>
      </c>
      <c r="H835" t="s">
        <v>4120</v>
      </c>
      <c r="I835" t="s">
        <v>32</v>
      </c>
      <c r="J835" t="s">
        <v>290</v>
      </c>
      <c r="K835" t="s">
        <v>24</v>
      </c>
      <c r="L835" t="s">
        <v>212</v>
      </c>
      <c r="M835" t="s">
        <v>9729</v>
      </c>
      <c r="N835" t="s">
        <v>9441</v>
      </c>
    </row>
    <row r="836" spans="1:14" x14ac:dyDescent="0.25">
      <c r="A836" t="s">
        <v>4121</v>
      </c>
      <c r="B836" t="s">
        <v>4122</v>
      </c>
      <c r="C836" t="s">
        <v>16</v>
      </c>
      <c r="D836" t="s">
        <v>1359</v>
      </c>
      <c r="E836" t="s">
        <v>18</v>
      </c>
      <c r="F836" t="s">
        <v>4123</v>
      </c>
      <c r="G836" t="s">
        <v>4124</v>
      </c>
      <c r="H836" t="s">
        <v>4125</v>
      </c>
      <c r="I836" t="s">
        <v>22</v>
      </c>
      <c r="J836" t="s">
        <v>527</v>
      </c>
      <c r="K836" t="s">
        <v>24</v>
      </c>
      <c r="L836" t="s">
        <v>83</v>
      </c>
      <c r="M836" t="s">
        <v>9730</v>
      </c>
      <c r="N836" t="s">
        <v>9441</v>
      </c>
    </row>
    <row r="837" spans="1:14" x14ac:dyDescent="0.25">
      <c r="A837" t="s">
        <v>4126</v>
      </c>
      <c r="B837" t="s">
        <v>4127</v>
      </c>
      <c r="C837" t="s">
        <v>16</v>
      </c>
      <c r="D837" t="s">
        <v>4128</v>
      </c>
      <c r="E837" t="s">
        <v>18</v>
      </c>
      <c r="F837" t="s">
        <v>4129</v>
      </c>
      <c r="G837" t="s">
        <v>4130</v>
      </c>
      <c r="H837" t="s">
        <v>4131</v>
      </c>
      <c r="I837" t="s">
        <v>32</v>
      </c>
      <c r="J837" t="s">
        <v>74</v>
      </c>
      <c r="K837" t="s">
        <v>24</v>
      </c>
      <c r="L837" t="s">
        <v>204</v>
      </c>
      <c r="M837" t="s">
        <v>9731</v>
      </c>
      <c r="N837" t="s">
        <v>9441</v>
      </c>
    </row>
    <row r="838" spans="1:14" x14ac:dyDescent="0.25">
      <c r="A838" t="s">
        <v>4132</v>
      </c>
      <c r="B838" t="s">
        <v>206</v>
      </c>
      <c r="C838" t="s">
        <v>16</v>
      </c>
      <c r="D838" t="s">
        <v>1364</v>
      </c>
      <c r="E838" t="s">
        <v>18</v>
      </c>
      <c r="F838" t="s">
        <v>4133</v>
      </c>
      <c r="G838" t="s">
        <v>4134</v>
      </c>
      <c r="H838" t="s">
        <v>4135</v>
      </c>
      <c r="I838" t="s">
        <v>32</v>
      </c>
      <c r="J838" t="s">
        <v>923</v>
      </c>
      <c r="K838" t="s">
        <v>24</v>
      </c>
      <c r="L838" t="s">
        <v>1368</v>
      </c>
      <c r="M838" t="s">
        <v>9438</v>
      </c>
      <c r="N838" t="s">
        <v>9439</v>
      </c>
    </row>
    <row r="839" spans="1:14" x14ac:dyDescent="0.25">
      <c r="A839" t="s">
        <v>4136</v>
      </c>
      <c r="B839" t="s">
        <v>144</v>
      </c>
      <c r="C839" t="s">
        <v>1475</v>
      </c>
      <c r="D839" t="s">
        <v>93</v>
      </c>
      <c r="E839" t="s">
        <v>18</v>
      </c>
      <c r="F839" t="s">
        <v>4137</v>
      </c>
      <c r="G839" t="s">
        <v>4138</v>
      </c>
      <c r="H839" t="s">
        <v>4139</v>
      </c>
      <c r="I839" t="s">
        <v>32</v>
      </c>
      <c r="J839" t="s">
        <v>991</v>
      </c>
      <c r="K839" t="s">
        <v>24</v>
      </c>
      <c r="L839" t="s">
        <v>75</v>
      </c>
      <c r="M839" t="s">
        <v>9732</v>
      </c>
      <c r="N839" t="s">
        <v>9441</v>
      </c>
    </row>
    <row r="840" spans="1:14" x14ac:dyDescent="0.25">
      <c r="A840" t="s">
        <v>4140</v>
      </c>
      <c r="B840" t="s">
        <v>4141</v>
      </c>
      <c r="C840" t="s">
        <v>16</v>
      </c>
      <c r="D840" t="s">
        <v>2241</v>
      </c>
      <c r="E840" t="s">
        <v>18</v>
      </c>
      <c r="F840" t="s">
        <v>4142</v>
      </c>
      <c r="G840" t="s">
        <v>4143</v>
      </c>
      <c r="H840" t="s">
        <v>4144</v>
      </c>
      <c r="I840" t="s">
        <v>32</v>
      </c>
      <c r="J840" t="s">
        <v>527</v>
      </c>
      <c r="K840" t="s">
        <v>24</v>
      </c>
      <c r="L840" t="s">
        <v>204</v>
      </c>
      <c r="M840" t="s">
        <v>9733</v>
      </c>
      <c r="N840" t="s">
        <v>9441</v>
      </c>
    </row>
    <row r="841" spans="1:14" x14ac:dyDescent="0.25">
      <c r="A841" t="s">
        <v>4145</v>
      </c>
      <c r="B841" t="s">
        <v>4146</v>
      </c>
      <c r="C841" t="s">
        <v>16</v>
      </c>
      <c r="D841" t="s">
        <v>4147</v>
      </c>
      <c r="E841" t="s">
        <v>18</v>
      </c>
      <c r="F841" t="s">
        <v>4148</v>
      </c>
      <c r="G841" t="s">
        <v>4149</v>
      </c>
      <c r="H841" t="s">
        <v>4150</v>
      </c>
      <c r="I841" t="s">
        <v>32</v>
      </c>
      <c r="J841" t="s">
        <v>234</v>
      </c>
      <c r="K841" t="s">
        <v>24</v>
      </c>
      <c r="L841" t="s">
        <v>4151</v>
      </c>
      <c r="M841" t="s">
        <v>9438</v>
      </c>
      <c r="N841" t="s">
        <v>9439</v>
      </c>
    </row>
    <row r="842" spans="1:14" x14ac:dyDescent="0.25">
      <c r="A842" t="s">
        <v>4152</v>
      </c>
      <c r="B842" t="s">
        <v>4153</v>
      </c>
      <c r="C842" t="s">
        <v>16</v>
      </c>
      <c r="D842" t="s">
        <v>4154</v>
      </c>
      <c r="E842" t="s">
        <v>18</v>
      </c>
      <c r="F842" t="s">
        <v>4155</v>
      </c>
      <c r="G842" t="s">
        <v>4156</v>
      </c>
      <c r="H842" t="s">
        <v>4157</v>
      </c>
      <c r="I842" t="s">
        <v>32</v>
      </c>
      <c r="J842" t="s">
        <v>379</v>
      </c>
      <c r="K842" t="s">
        <v>24</v>
      </c>
      <c r="L842" t="s">
        <v>75</v>
      </c>
      <c r="M842" t="s">
        <v>9734</v>
      </c>
      <c r="N842" t="s">
        <v>9441</v>
      </c>
    </row>
    <row r="843" spans="1:14" x14ac:dyDescent="0.25">
      <c r="A843" t="s">
        <v>4158</v>
      </c>
      <c r="B843" t="s">
        <v>206</v>
      </c>
      <c r="C843" t="s">
        <v>16</v>
      </c>
      <c r="D843" t="s">
        <v>4159</v>
      </c>
      <c r="E843" t="s">
        <v>18</v>
      </c>
      <c r="F843" t="s">
        <v>4160</v>
      </c>
      <c r="G843" t="s">
        <v>4161</v>
      </c>
      <c r="H843" t="s">
        <v>4162</v>
      </c>
      <c r="I843" t="s">
        <v>32</v>
      </c>
      <c r="J843" t="s">
        <v>614</v>
      </c>
      <c r="K843" t="s">
        <v>24</v>
      </c>
      <c r="L843" t="s">
        <v>4163</v>
      </c>
      <c r="M843" t="s">
        <v>9735</v>
      </c>
      <c r="N843" t="s">
        <v>9441</v>
      </c>
    </row>
    <row r="844" spans="1:14" x14ac:dyDescent="0.25">
      <c r="A844" t="s">
        <v>4164</v>
      </c>
      <c r="B844" t="s">
        <v>4165</v>
      </c>
      <c r="C844" t="s">
        <v>69</v>
      </c>
      <c r="D844" t="s">
        <v>4166</v>
      </c>
      <c r="E844" t="s">
        <v>18</v>
      </c>
      <c r="F844" t="s">
        <v>4167</v>
      </c>
      <c r="G844" t="s">
        <v>4168</v>
      </c>
      <c r="H844" t="s">
        <v>4169</v>
      </c>
      <c r="I844" t="s">
        <v>32</v>
      </c>
      <c r="J844" t="s">
        <v>4170</v>
      </c>
      <c r="K844" t="s">
        <v>24</v>
      </c>
      <c r="L844" t="s">
        <v>204</v>
      </c>
      <c r="M844" t="s">
        <v>9736</v>
      </c>
      <c r="N844" t="s">
        <v>9441</v>
      </c>
    </row>
    <row r="845" spans="1:14" x14ac:dyDescent="0.25">
      <c r="A845" t="s">
        <v>4171</v>
      </c>
      <c r="B845" t="s">
        <v>4172</v>
      </c>
      <c r="C845" t="s">
        <v>16</v>
      </c>
      <c r="D845" t="s">
        <v>93</v>
      </c>
      <c r="E845" t="s">
        <v>18</v>
      </c>
      <c r="F845" t="s">
        <v>4173</v>
      </c>
      <c r="G845" t="s">
        <v>4174</v>
      </c>
      <c r="H845" t="s">
        <v>4175</v>
      </c>
      <c r="I845" t="s">
        <v>32</v>
      </c>
      <c r="J845" t="s">
        <v>115</v>
      </c>
      <c r="K845" t="s">
        <v>24</v>
      </c>
      <c r="L845" t="s">
        <v>75</v>
      </c>
      <c r="M845" t="s">
        <v>9737</v>
      </c>
      <c r="N845" t="s">
        <v>9441</v>
      </c>
    </row>
    <row r="846" spans="1:14" x14ac:dyDescent="0.25">
      <c r="A846" t="s">
        <v>4176</v>
      </c>
      <c r="B846" t="s">
        <v>4177</v>
      </c>
      <c r="C846" t="s">
        <v>16</v>
      </c>
      <c r="D846" t="s">
        <v>1313</v>
      </c>
      <c r="E846" t="s">
        <v>18</v>
      </c>
      <c r="F846" t="s">
        <v>4178</v>
      </c>
      <c r="G846" t="s">
        <v>4179</v>
      </c>
      <c r="H846" t="s">
        <v>4180</v>
      </c>
      <c r="I846" t="s">
        <v>32</v>
      </c>
      <c r="J846" t="s">
        <v>33</v>
      </c>
      <c r="K846" t="s">
        <v>24</v>
      </c>
      <c r="L846" t="s">
        <v>235</v>
      </c>
      <c r="M846" t="s">
        <v>9438</v>
      </c>
      <c r="N846" t="s">
        <v>9439</v>
      </c>
    </row>
    <row r="847" spans="1:14" x14ac:dyDescent="0.25">
      <c r="A847" t="s">
        <v>4181</v>
      </c>
      <c r="C847" t="s">
        <v>16</v>
      </c>
      <c r="D847" t="s">
        <v>502</v>
      </c>
      <c r="E847" t="s">
        <v>18</v>
      </c>
      <c r="F847" t="s">
        <v>4182</v>
      </c>
      <c r="G847" t="s">
        <v>4183</v>
      </c>
      <c r="H847" t="s">
        <v>4184</v>
      </c>
      <c r="I847" t="s">
        <v>32</v>
      </c>
      <c r="J847" t="s">
        <v>360</v>
      </c>
      <c r="K847" t="s">
        <v>24</v>
      </c>
      <c r="L847" t="s">
        <v>507</v>
      </c>
      <c r="M847" t="s">
        <v>9438</v>
      </c>
      <c r="N847" t="s">
        <v>9439</v>
      </c>
    </row>
    <row r="848" spans="1:14" x14ac:dyDescent="0.25">
      <c r="A848" t="s">
        <v>4185</v>
      </c>
      <c r="B848" t="s">
        <v>4186</v>
      </c>
      <c r="C848" t="s">
        <v>69</v>
      </c>
      <c r="D848" t="s">
        <v>61</v>
      </c>
      <c r="E848" t="s">
        <v>18</v>
      </c>
      <c r="F848" t="s">
        <v>4187</v>
      </c>
      <c r="G848" t="s">
        <v>4188</v>
      </c>
      <c r="H848" t="s">
        <v>4189</v>
      </c>
      <c r="I848" t="s">
        <v>32</v>
      </c>
      <c r="J848" t="s">
        <v>290</v>
      </c>
      <c r="K848" t="s">
        <v>24</v>
      </c>
      <c r="L848" t="s">
        <v>4190</v>
      </c>
      <c r="M848" t="s">
        <v>9738</v>
      </c>
      <c r="N848" t="s">
        <v>9441</v>
      </c>
    </row>
    <row r="849" spans="1:14" x14ac:dyDescent="0.25">
      <c r="A849" t="s">
        <v>4191</v>
      </c>
      <c r="B849" t="s">
        <v>4192</v>
      </c>
      <c r="C849" t="s">
        <v>69</v>
      </c>
      <c r="D849" t="s">
        <v>4193</v>
      </c>
      <c r="E849" t="s">
        <v>18</v>
      </c>
      <c r="F849" t="s">
        <v>4194</v>
      </c>
      <c r="G849" t="s">
        <v>4195</v>
      </c>
      <c r="H849" t="s">
        <v>4196</v>
      </c>
      <c r="I849" t="s">
        <v>32</v>
      </c>
      <c r="J849" t="s">
        <v>329</v>
      </c>
      <c r="K849" t="s">
        <v>24</v>
      </c>
      <c r="L849" t="s">
        <v>4197</v>
      </c>
      <c r="M849" t="s">
        <v>9739</v>
      </c>
      <c r="N849" t="s">
        <v>9441</v>
      </c>
    </row>
    <row r="850" spans="1:14" x14ac:dyDescent="0.25">
      <c r="A850" t="s">
        <v>4198</v>
      </c>
      <c r="B850" t="s">
        <v>3894</v>
      </c>
      <c r="C850" t="s">
        <v>69</v>
      </c>
      <c r="D850" t="s">
        <v>3895</v>
      </c>
      <c r="E850" t="s">
        <v>18</v>
      </c>
      <c r="F850" t="s">
        <v>4199</v>
      </c>
      <c r="G850" t="s">
        <v>4200</v>
      </c>
      <c r="H850" t="s">
        <v>4201</v>
      </c>
      <c r="I850" t="s">
        <v>32</v>
      </c>
      <c r="J850" t="s">
        <v>1317</v>
      </c>
      <c r="K850" t="s">
        <v>24</v>
      </c>
      <c r="L850" t="s">
        <v>212</v>
      </c>
      <c r="M850" t="s">
        <v>9740</v>
      </c>
      <c r="N850" t="s">
        <v>9441</v>
      </c>
    </row>
    <row r="851" spans="1:14" x14ac:dyDescent="0.25">
      <c r="A851" t="s">
        <v>4202</v>
      </c>
      <c r="B851" t="s">
        <v>4203</v>
      </c>
      <c r="C851" t="s">
        <v>69</v>
      </c>
      <c r="D851" t="s">
        <v>45</v>
      </c>
      <c r="E851" t="s">
        <v>18</v>
      </c>
      <c r="F851" t="s">
        <v>4204</v>
      </c>
      <c r="G851" t="s">
        <v>4205</v>
      </c>
      <c r="H851" t="s">
        <v>4206</v>
      </c>
      <c r="I851" t="s">
        <v>32</v>
      </c>
      <c r="J851" t="s">
        <v>1461</v>
      </c>
      <c r="K851" t="s">
        <v>24</v>
      </c>
      <c r="L851" t="s">
        <v>50</v>
      </c>
      <c r="M851" t="s">
        <v>9741</v>
      </c>
      <c r="N851" t="s">
        <v>9441</v>
      </c>
    </row>
    <row r="852" spans="1:14" x14ac:dyDescent="0.25">
      <c r="A852" t="s">
        <v>4207</v>
      </c>
      <c r="B852" t="s">
        <v>4208</v>
      </c>
      <c r="C852" t="s">
        <v>16</v>
      </c>
      <c r="D852" t="s">
        <v>4209</v>
      </c>
      <c r="E852" t="s">
        <v>18</v>
      </c>
      <c r="F852" t="s">
        <v>4210</v>
      </c>
      <c r="G852" t="s">
        <v>4211</v>
      </c>
      <c r="H852" t="s">
        <v>4212</v>
      </c>
      <c r="I852" t="s">
        <v>32</v>
      </c>
      <c r="J852" t="s">
        <v>426</v>
      </c>
      <c r="K852" t="s">
        <v>24</v>
      </c>
      <c r="L852" t="s">
        <v>204</v>
      </c>
      <c r="M852" t="s">
        <v>9438</v>
      </c>
      <c r="N852" t="s">
        <v>9439</v>
      </c>
    </row>
    <row r="853" spans="1:14" x14ac:dyDescent="0.25">
      <c r="A853" t="s">
        <v>4213</v>
      </c>
      <c r="C853" t="s">
        <v>16</v>
      </c>
      <c r="D853" t="s">
        <v>4214</v>
      </c>
      <c r="E853" t="s">
        <v>18</v>
      </c>
      <c r="F853" t="s">
        <v>4215</v>
      </c>
      <c r="G853" t="s">
        <v>4216</v>
      </c>
      <c r="H853" t="s">
        <v>4217</v>
      </c>
      <c r="I853" t="s">
        <v>32</v>
      </c>
      <c r="J853" t="s">
        <v>1207</v>
      </c>
      <c r="K853" t="s">
        <v>24</v>
      </c>
      <c r="L853" t="s">
        <v>4218</v>
      </c>
      <c r="M853" t="s">
        <v>9438</v>
      </c>
      <c r="N853" t="s">
        <v>9439</v>
      </c>
    </row>
    <row r="854" spans="1:14" x14ac:dyDescent="0.25">
      <c r="A854" t="s">
        <v>4219</v>
      </c>
      <c r="B854" t="s">
        <v>2333</v>
      </c>
      <c r="C854" t="s">
        <v>16</v>
      </c>
      <c r="D854" t="s">
        <v>530</v>
      </c>
      <c r="E854" t="s">
        <v>18</v>
      </c>
      <c r="F854" t="s">
        <v>4220</v>
      </c>
      <c r="G854" t="s">
        <v>4221</v>
      </c>
      <c r="H854" t="s">
        <v>4222</v>
      </c>
      <c r="I854" t="s">
        <v>32</v>
      </c>
      <c r="J854" t="s">
        <v>211</v>
      </c>
      <c r="K854" t="s">
        <v>24</v>
      </c>
      <c r="L854" t="s">
        <v>176</v>
      </c>
      <c r="M854" t="s">
        <v>9438</v>
      </c>
      <c r="N854" t="s">
        <v>9439</v>
      </c>
    </row>
    <row r="855" spans="1:14" x14ac:dyDescent="0.25">
      <c r="A855" t="s">
        <v>4223</v>
      </c>
      <c r="B855" t="s">
        <v>4224</v>
      </c>
      <c r="C855" t="s">
        <v>16</v>
      </c>
      <c r="D855" t="s">
        <v>2671</v>
      </c>
      <c r="E855" t="s">
        <v>18</v>
      </c>
      <c r="F855" t="s">
        <v>4225</v>
      </c>
      <c r="G855" t="s">
        <v>4226</v>
      </c>
      <c r="H855" t="s">
        <v>4227</v>
      </c>
      <c r="I855" t="s">
        <v>32</v>
      </c>
      <c r="J855" t="s">
        <v>74</v>
      </c>
      <c r="K855" t="s">
        <v>24</v>
      </c>
      <c r="L855" t="s">
        <v>75</v>
      </c>
      <c r="M855" t="s">
        <v>9742</v>
      </c>
      <c r="N855" t="s">
        <v>9441</v>
      </c>
    </row>
    <row r="856" spans="1:14" x14ac:dyDescent="0.25">
      <c r="A856" t="s">
        <v>4228</v>
      </c>
      <c r="B856" t="s">
        <v>4229</v>
      </c>
      <c r="C856" t="s">
        <v>16</v>
      </c>
      <c r="D856" t="s">
        <v>4230</v>
      </c>
      <c r="E856" t="s">
        <v>18</v>
      </c>
      <c r="F856" t="s">
        <v>4231</v>
      </c>
      <c r="G856" t="s">
        <v>4232</v>
      </c>
      <c r="H856" t="s">
        <v>4233</v>
      </c>
      <c r="I856" t="s">
        <v>32</v>
      </c>
      <c r="J856" t="s">
        <v>82</v>
      </c>
      <c r="K856" t="s">
        <v>24</v>
      </c>
      <c r="L856" t="s">
        <v>176</v>
      </c>
      <c r="M856" t="s">
        <v>9743</v>
      </c>
      <c r="N856" t="s">
        <v>9441</v>
      </c>
    </row>
    <row r="857" spans="1:14" x14ac:dyDescent="0.25">
      <c r="A857" t="s">
        <v>4234</v>
      </c>
      <c r="B857" t="s">
        <v>4235</v>
      </c>
      <c r="C857" t="s">
        <v>69</v>
      </c>
      <c r="D857" t="s">
        <v>4236</v>
      </c>
      <c r="E857" t="s">
        <v>18</v>
      </c>
      <c r="F857" t="s">
        <v>4237</v>
      </c>
      <c r="G857" t="s">
        <v>4238</v>
      </c>
      <c r="H857" t="s">
        <v>4239</v>
      </c>
      <c r="I857" t="s">
        <v>32</v>
      </c>
      <c r="J857" t="s">
        <v>306</v>
      </c>
      <c r="K857" t="s">
        <v>24</v>
      </c>
      <c r="L857" t="s">
        <v>204</v>
      </c>
      <c r="M857" t="s">
        <v>9744</v>
      </c>
      <c r="N857" t="s">
        <v>9441</v>
      </c>
    </row>
    <row r="858" spans="1:14" x14ac:dyDescent="0.25">
      <c r="A858" t="s">
        <v>4240</v>
      </c>
      <c r="B858" t="s">
        <v>4241</v>
      </c>
      <c r="C858" t="s">
        <v>16</v>
      </c>
      <c r="D858" t="s">
        <v>1254</v>
      </c>
      <c r="E858" t="s">
        <v>18</v>
      </c>
      <c r="F858" t="s">
        <v>4242</v>
      </c>
      <c r="G858" t="s">
        <v>4243</v>
      </c>
      <c r="H858" t="s">
        <v>4244</v>
      </c>
      <c r="I858" t="s">
        <v>32</v>
      </c>
      <c r="J858" t="s">
        <v>1639</v>
      </c>
      <c r="K858" t="s">
        <v>24</v>
      </c>
      <c r="L858" t="s">
        <v>1258</v>
      </c>
      <c r="M858" t="s">
        <v>9745</v>
      </c>
      <c r="N858" t="s">
        <v>9441</v>
      </c>
    </row>
    <row r="859" spans="1:14" x14ac:dyDescent="0.25">
      <c r="A859" t="s">
        <v>26</v>
      </c>
      <c r="B859" t="s">
        <v>27</v>
      </c>
      <c r="C859" t="s">
        <v>69</v>
      </c>
      <c r="D859" t="s">
        <v>394</v>
      </c>
      <c r="E859" t="s">
        <v>18</v>
      </c>
      <c r="F859" t="s">
        <v>4245</v>
      </c>
      <c r="G859" t="s">
        <v>4246</v>
      </c>
      <c r="H859" t="s">
        <v>4247</v>
      </c>
      <c r="I859" t="s">
        <v>32</v>
      </c>
      <c r="J859" t="s">
        <v>2591</v>
      </c>
      <c r="K859" t="s">
        <v>24</v>
      </c>
      <c r="L859" t="s">
        <v>399</v>
      </c>
      <c r="M859" t="s">
        <v>9438</v>
      </c>
      <c r="N859" t="s">
        <v>9439</v>
      </c>
    </row>
    <row r="860" spans="1:14" x14ac:dyDescent="0.25">
      <c r="A860" t="s">
        <v>26</v>
      </c>
      <c r="B860" t="s">
        <v>4248</v>
      </c>
      <c r="C860" t="s">
        <v>16</v>
      </c>
      <c r="D860" t="s">
        <v>4249</v>
      </c>
      <c r="E860" t="s">
        <v>18</v>
      </c>
      <c r="F860" t="s">
        <v>4250</v>
      </c>
      <c r="G860" t="s">
        <v>4251</v>
      </c>
      <c r="H860" t="s">
        <v>4252</v>
      </c>
      <c r="I860" t="s">
        <v>32</v>
      </c>
      <c r="J860" t="s">
        <v>197</v>
      </c>
      <c r="K860" t="s">
        <v>24</v>
      </c>
      <c r="L860" t="s">
        <v>4253</v>
      </c>
      <c r="M860" t="s">
        <v>9438</v>
      </c>
      <c r="N860" t="s">
        <v>9439</v>
      </c>
    </row>
    <row r="861" spans="1:14" x14ac:dyDescent="0.25">
      <c r="A861" t="s">
        <v>4254</v>
      </c>
      <c r="B861" t="s">
        <v>4255</v>
      </c>
      <c r="C861" t="s">
        <v>69</v>
      </c>
      <c r="D861" t="s">
        <v>2867</v>
      </c>
      <c r="E861" t="s">
        <v>18</v>
      </c>
      <c r="F861" t="s">
        <v>4256</v>
      </c>
      <c r="G861" t="s">
        <v>4257</v>
      </c>
      <c r="H861" t="s">
        <v>4258</v>
      </c>
      <c r="I861" t="s">
        <v>32</v>
      </c>
      <c r="J861" t="s">
        <v>1294</v>
      </c>
      <c r="K861" t="s">
        <v>24</v>
      </c>
      <c r="L861" t="s">
        <v>204</v>
      </c>
      <c r="M861" t="s">
        <v>9746</v>
      </c>
      <c r="N861" t="s">
        <v>9441</v>
      </c>
    </row>
    <row r="862" spans="1:14" x14ac:dyDescent="0.25">
      <c r="A862" t="s">
        <v>4259</v>
      </c>
      <c r="C862" t="s">
        <v>16</v>
      </c>
      <c r="D862" t="s">
        <v>1445</v>
      </c>
      <c r="E862" t="s">
        <v>18</v>
      </c>
      <c r="F862" t="s">
        <v>4260</v>
      </c>
      <c r="G862" t="s">
        <v>4261</v>
      </c>
      <c r="H862" t="s">
        <v>4262</v>
      </c>
      <c r="I862" t="s">
        <v>32</v>
      </c>
      <c r="J862" t="s">
        <v>1330</v>
      </c>
      <c r="K862" t="s">
        <v>24</v>
      </c>
      <c r="L862" t="s">
        <v>204</v>
      </c>
      <c r="M862" t="s">
        <v>9747</v>
      </c>
      <c r="N862" t="s">
        <v>9441</v>
      </c>
    </row>
    <row r="863" spans="1:14" x14ac:dyDescent="0.25">
      <c r="A863" t="s">
        <v>4263</v>
      </c>
      <c r="B863" t="s">
        <v>4092</v>
      </c>
      <c r="C863" t="s">
        <v>69</v>
      </c>
      <c r="D863" t="s">
        <v>93</v>
      </c>
      <c r="E863" t="s">
        <v>18</v>
      </c>
      <c r="F863" t="s">
        <v>4264</v>
      </c>
      <c r="G863" t="s">
        <v>4265</v>
      </c>
      <c r="H863" t="s">
        <v>4266</v>
      </c>
      <c r="I863" t="s">
        <v>32</v>
      </c>
      <c r="J863" t="s">
        <v>142</v>
      </c>
      <c r="K863" t="s">
        <v>24</v>
      </c>
      <c r="L863" t="s">
        <v>75</v>
      </c>
      <c r="M863" t="s">
        <v>9748</v>
      </c>
      <c r="N863" t="s">
        <v>9441</v>
      </c>
    </row>
    <row r="864" spans="1:14" x14ac:dyDescent="0.25">
      <c r="A864" t="s">
        <v>4267</v>
      </c>
      <c r="C864" t="s">
        <v>16</v>
      </c>
      <c r="D864" t="s">
        <v>2543</v>
      </c>
      <c r="E864" t="s">
        <v>18</v>
      </c>
      <c r="F864" t="s">
        <v>4268</v>
      </c>
      <c r="G864" t="s">
        <v>4269</v>
      </c>
      <c r="H864" t="s">
        <v>4270</v>
      </c>
      <c r="I864" t="s">
        <v>32</v>
      </c>
      <c r="J864" t="s">
        <v>2164</v>
      </c>
      <c r="K864" t="s">
        <v>24</v>
      </c>
      <c r="L864" t="s">
        <v>2331</v>
      </c>
      <c r="M864" t="s">
        <v>9749</v>
      </c>
      <c r="N864" t="s">
        <v>9441</v>
      </c>
    </row>
    <row r="865" spans="1:14" x14ac:dyDescent="0.25">
      <c r="A865" t="s">
        <v>4271</v>
      </c>
      <c r="B865" t="s">
        <v>4272</v>
      </c>
      <c r="C865" t="s">
        <v>16</v>
      </c>
      <c r="D865" t="s">
        <v>4273</v>
      </c>
      <c r="E865" t="s">
        <v>18</v>
      </c>
      <c r="F865" t="s">
        <v>4274</v>
      </c>
      <c r="G865" t="s">
        <v>4275</v>
      </c>
      <c r="H865" t="s">
        <v>4276</v>
      </c>
      <c r="I865" t="s">
        <v>22</v>
      </c>
      <c r="J865" t="s">
        <v>148</v>
      </c>
      <c r="K865" t="s">
        <v>24</v>
      </c>
      <c r="L865" t="s">
        <v>4277</v>
      </c>
      <c r="M865" t="s">
        <v>9750</v>
      </c>
      <c r="N865" t="s">
        <v>9441</v>
      </c>
    </row>
    <row r="866" spans="1:14" x14ac:dyDescent="0.25">
      <c r="A866" t="s">
        <v>4278</v>
      </c>
      <c r="B866" t="s">
        <v>888</v>
      </c>
      <c r="C866" t="s">
        <v>69</v>
      </c>
      <c r="D866" t="s">
        <v>4279</v>
      </c>
      <c r="E866" t="s">
        <v>18</v>
      </c>
      <c r="F866" t="s">
        <v>4280</v>
      </c>
      <c r="G866" t="s">
        <v>4281</v>
      </c>
      <c r="H866" t="s">
        <v>4282</v>
      </c>
      <c r="I866" t="s">
        <v>22</v>
      </c>
      <c r="J866" t="s">
        <v>1000</v>
      </c>
      <c r="K866" t="s">
        <v>24</v>
      </c>
      <c r="L866" t="s">
        <v>4283</v>
      </c>
      <c r="M866" t="s">
        <v>9438</v>
      </c>
      <c r="N866" t="s">
        <v>9439</v>
      </c>
    </row>
    <row r="867" spans="1:14" x14ac:dyDescent="0.25">
      <c r="A867" t="s">
        <v>4284</v>
      </c>
      <c r="B867" t="s">
        <v>4285</v>
      </c>
      <c r="C867" t="s">
        <v>69</v>
      </c>
      <c r="D867" t="s">
        <v>610</v>
      </c>
      <c r="E867" t="s">
        <v>18</v>
      </c>
      <c r="F867" t="s">
        <v>4286</v>
      </c>
      <c r="G867" t="s">
        <v>4287</v>
      </c>
      <c r="H867" t="s">
        <v>4288</v>
      </c>
      <c r="I867" t="s">
        <v>32</v>
      </c>
      <c r="J867" t="s">
        <v>234</v>
      </c>
      <c r="K867" t="s">
        <v>24</v>
      </c>
      <c r="L867" t="s">
        <v>42</v>
      </c>
      <c r="M867" t="s">
        <v>9438</v>
      </c>
      <c r="N867" t="s">
        <v>9439</v>
      </c>
    </row>
    <row r="868" spans="1:14" x14ac:dyDescent="0.25">
      <c r="A868" t="s">
        <v>4289</v>
      </c>
      <c r="B868" t="s">
        <v>4290</v>
      </c>
      <c r="C868" t="s">
        <v>16</v>
      </c>
      <c r="D868" t="s">
        <v>4291</v>
      </c>
      <c r="E868" t="s">
        <v>638</v>
      </c>
      <c r="F868" t="s">
        <v>4292</v>
      </c>
      <c r="G868" t="s">
        <v>4293</v>
      </c>
      <c r="H868" t="s">
        <v>4294</v>
      </c>
      <c r="I868" t="s">
        <v>32</v>
      </c>
      <c r="J868" t="s">
        <v>3776</v>
      </c>
      <c r="K868" t="s">
        <v>24</v>
      </c>
      <c r="L868" t="s">
        <v>75</v>
      </c>
      <c r="M868" t="s">
        <v>9438</v>
      </c>
      <c r="N868" t="s">
        <v>9439</v>
      </c>
    </row>
    <row r="869" spans="1:14" x14ac:dyDescent="0.25">
      <c r="A869" t="s">
        <v>4295</v>
      </c>
      <c r="B869" t="s">
        <v>4296</v>
      </c>
      <c r="C869" t="s">
        <v>69</v>
      </c>
      <c r="D869" t="s">
        <v>402</v>
      </c>
      <c r="E869" t="s">
        <v>638</v>
      </c>
      <c r="F869" t="s">
        <v>4297</v>
      </c>
      <c r="G869" t="s">
        <v>4298</v>
      </c>
      <c r="H869" t="s">
        <v>4299</v>
      </c>
      <c r="I869" t="s">
        <v>32</v>
      </c>
      <c r="J869" t="s">
        <v>1350</v>
      </c>
      <c r="K869" t="s">
        <v>24</v>
      </c>
      <c r="L869" t="s">
        <v>406</v>
      </c>
      <c r="M869" t="s">
        <v>9751</v>
      </c>
      <c r="N869" t="s">
        <v>9441</v>
      </c>
    </row>
    <row r="870" spans="1:14" x14ac:dyDescent="0.25">
      <c r="A870" t="s">
        <v>4300</v>
      </c>
      <c r="B870" t="s">
        <v>4301</v>
      </c>
      <c r="C870" t="s">
        <v>69</v>
      </c>
      <c r="D870" t="s">
        <v>4302</v>
      </c>
      <c r="E870" t="s">
        <v>638</v>
      </c>
      <c r="F870" t="s">
        <v>4303</v>
      </c>
      <c r="G870" t="s">
        <v>4304</v>
      </c>
      <c r="H870" t="s">
        <v>4305</v>
      </c>
      <c r="I870" t="s">
        <v>32</v>
      </c>
      <c r="J870" t="s">
        <v>1545</v>
      </c>
      <c r="K870" t="s">
        <v>24</v>
      </c>
      <c r="L870" t="s">
        <v>34</v>
      </c>
      <c r="M870" t="s">
        <v>9438</v>
      </c>
      <c r="N870" t="s">
        <v>9439</v>
      </c>
    </row>
    <row r="871" spans="1:14" x14ac:dyDescent="0.25">
      <c r="A871" t="s">
        <v>4289</v>
      </c>
      <c r="B871" t="s">
        <v>4290</v>
      </c>
      <c r="C871" t="s">
        <v>16</v>
      </c>
      <c r="D871" t="s">
        <v>4291</v>
      </c>
      <c r="E871" t="s">
        <v>630</v>
      </c>
      <c r="F871" t="s">
        <v>4306</v>
      </c>
      <c r="G871" t="s">
        <v>4307</v>
      </c>
      <c r="H871" t="s">
        <v>4308</v>
      </c>
      <c r="I871" t="s">
        <v>32</v>
      </c>
      <c r="J871" t="s">
        <v>3776</v>
      </c>
      <c r="K871" t="s">
        <v>24</v>
      </c>
      <c r="L871" t="s">
        <v>75</v>
      </c>
      <c r="M871" t="s">
        <v>9438</v>
      </c>
      <c r="N871" t="s">
        <v>9439</v>
      </c>
    </row>
    <row r="872" spans="1:14" x14ac:dyDescent="0.25">
      <c r="A872" t="s">
        <v>4309</v>
      </c>
      <c r="B872" t="s">
        <v>4310</v>
      </c>
      <c r="C872" t="s">
        <v>16</v>
      </c>
      <c r="D872" t="s">
        <v>3646</v>
      </c>
      <c r="E872" t="s">
        <v>638</v>
      </c>
      <c r="F872" t="s">
        <v>4311</v>
      </c>
      <c r="G872" t="s">
        <v>4312</v>
      </c>
      <c r="H872" t="s">
        <v>4313</v>
      </c>
      <c r="I872" t="s">
        <v>32</v>
      </c>
      <c r="J872" t="s">
        <v>234</v>
      </c>
      <c r="K872" t="s">
        <v>24</v>
      </c>
      <c r="L872" t="s">
        <v>42</v>
      </c>
      <c r="M872" t="s">
        <v>9438</v>
      </c>
      <c r="N872" t="s">
        <v>9439</v>
      </c>
    </row>
    <row r="873" spans="1:14" x14ac:dyDescent="0.25">
      <c r="A873" t="s">
        <v>4314</v>
      </c>
      <c r="B873" t="s">
        <v>4315</v>
      </c>
      <c r="C873" t="s">
        <v>69</v>
      </c>
      <c r="D873" t="s">
        <v>4316</v>
      </c>
      <c r="E873" t="s">
        <v>638</v>
      </c>
      <c r="F873" t="s">
        <v>4317</v>
      </c>
      <c r="G873" t="s">
        <v>4318</v>
      </c>
      <c r="H873" t="s">
        <v>4319</v>
      </c>
      <c r="I873" t="s">
        <v>32</v>
      </c>
      <c r="J873" t="s">
        <v>4320</v>
      </c>
      <c r="K873" t="s">
        <v>24</v>
      </c>
      <c r="L873" t="s">
        <v>4321</v>
      </c>
      <c r="M873" t="s">
        <v>9752</v>
      </c>
      <c r="N873" t="s">
        <v>9441</v>
      </c>
    </row>
    <row r="874" spans="1:14" x14ac:dyDescent="0.25">
      <c r="A874" t="s">
        <v>4322</v>
      </c>
      <c r="B874" t="s">
        <v>4323</v>
      </c>
      <c r="C874" t="s">
        <v>16</v>
      </c>
      <c r="D874" t="s">
        <v>4324</v>
      </c>
      <c r="E874" t="s">
        <v>638</v>
      </c>
      <c r="F874" t="s">
        <v>4325</v>
      </c>
      <c r="G874" t="s">
        <v>4326</v>
      </c>
      <c r="H874" t="s">
        <v>4327</v>
      </c>
      <c r="I874" t="s">
        <v>22</v>
      </c>
      <c r="J874" t="s">
        <v>1584</v>
      </c>
      <c r="K874" t="s">
        <v>24</v>
      </c>
      <c r="L874" t="s">
        <v>4328</v>
      </c>
      <c r="M874" t="s">
        <v>9438</v>
      </c>
      <c r="N874" t="s">
        <v>9439</v>
      </c>
    </row>
    <row r="875" spans="1:14" x14ac:dyDescent="0.25">
      <c r="A875" t="s">
        <v>4329</v>
      </c>
      <c r="B875" t="s">
        <v>4330</v>
      </c>
      <c r="C875" t="s">
        <v>16</v>
      </c>
      <c r="E875" t="s">
        <v>638</v>
      </c>
      <c r="F875" t="s">
        <v>4331</v>
      </c>
      <c r="G875" t="s">
        <v>4332</v>
      </c>
      <c r="H875" t="s">
        <v>4333</v>
      </c>
      <c r="I875" t="s">
        <v>22</v>
      </c>
      <c r="J875" t="s">
        <v>4334</v>
      </c>
      <c r="K875" t="s">
        <v>24</v>
      </c>
      <c r="M875" t="s">
        <v>9438</v>
      </c>
      <c r="N875" t="s">
        <v>9439</v>
      </c>
    </row>
    <row r="876" spans="1:14" x14ac:dyDescent="0.25">
      <c r="A876" t="s">
        <v>4335</v>
      </c>
      <c r="B876" t="s">
        <v>4336</v>
      </c>
      <c r="C876" t="s">
        <v>16</v>
      </c>
      <c r="D876" t="s">
        <v>4337</v>
      </c>
      <c r="E876" t="s">
        <v>630</v>
      </c>
      <c r="F876" t="s">
        <v>4338</v>
      </c>
      <c r="G876" t="s">
        <v>4339</v>
      </c>
      <c r="H876" t="s">
        <v>4340</v>
      </c>
      <c r="I876" t="s">
        <v>32</v>
      </c>
      <c r="J876" t="s">
        <v>1000</v>
      </c>
      <c r="K876" t="s">
        <v>24</v>
      </c>
      <c r="L876" t="s">
        <v>2609</v>
      </c>
      <c r="M876" t="s">
        <v>9438</v>
      </c>
      <c r="N876" t="s">
        <v>9439</v>
      </c>
    </row>
    <row r="877" spans="1:14" x14ac:dyDescent="0.25">
      <c r="A877" t="s">
        <v>4341</v>
      </c>
      <c r="B877" t="s">
        <v>4342</v>
      </c>
      <c r="C877" t="s">
        <v>69</v>
      </c>
      <c r="D877" t="s">
        <v>4343</v>
      </c>
      <c r="E877" t="s">
        <v>638</v>
      </c>
      <c r="F877" t="s">
        <v>4344</v>
      </c>
      <c r="G877" t="s">
        <v>4345</v>
      </c>
      <c r="H877" t="s">
        <v>4346</v>
      </c>
      <c r="I877" t="s">
        <v>32</v>
      </c>
      <c r="J877" t="s">
        <v>142</v>
      </c>
      <c r="K877" t="s">
        <v>24</v>
      </c>
      <c r="L877" t="s">
        <v>42</v>
      </c>
      <c r="M877" t="s">
        <v>9753</v>
      </c>
      <c r="N877" t="s">
        <v>9441</v>
      </c>
    </row>
    <row r="878" spans="1:14" x14ac:dyDescent="0.25">
      <c r="A878" t="s">
        <v>4347</v>
      </c>
      <c r="B878" t="s">
        <v>4348</v>
      </c>
      <c r="C878" t="s">
        <v>69</v>
      </c>
      <c r="D878" t="s">
        <v>4349</v>
      </c>
      <c r="E878" t="s">
        <v>630</v>
      </c>
      <c r="F878" t="s">
        <v>4350</v>
      </c>
      <c r="G878" t="s">
        <v>4351</v>
      </c>
      <c r="H878" t="s">
        <v>4352</v>
      </c>
      <c r="I878" t="s">
        <v>32</v>
      </c>
      <c r="J878" t="s">
        <v>1650</v>
      </c>
      <c r="K878" t="s">
        <v>24</v>
      </c>
      <c r="L878" t="s">
        <v>643</v>
      </c>
      <c r="M878" t="s">
        <v>9438</v>
      </c>
      <c r="N878" t="s">
        <v>9439</v>
      </c>
    </row>
    <row r="879" spans="1:14" x14ac:dyDescent="0.25">
      <c r="A879" t="s">
        <v>4353</v>
      </c>
      <c r="B879" t="s">
        <v>4354</v>
      </c>
      <c r="C879" t="s">
        <v>69</v>
      </c>
      <c r="D879" t="s">
        <v>4355</v>
      </c>
      <c r="E879" t="s">
        <v>630</v>
      </c>
      <c r="F879" t="s">
        <v>4356</v>
      </c>
      <c r="G879" t="s">
        <v>4357</v>
      </c>
      <c r="H879" t="s">
        <v>4358</v>
      </c>
      <c r="I879" t="s">
        <v>32</v>
      </c>
      <c r="J879" t="s">
        <v>634</v>
      </c>
      <c r="K879" t="s">
        <v>24</v>
      </c>
      <c r="L879" t="s">
        <v>1368</v>
      </c>
      <c r="M879" t="s">
        <v>9438</v>
      </c>
      <c r="N879" t="s">
        <v>9439</v>
      </c>
    </row>
    <row r="880" spans="1:14" x14ac:dyDescent="0.25">
      <c r="A880" t="s">
        <v>4359</v>
      </c>
      <c r="B880" t="s">
        <v>2531</v>
      </c>
      <c r="C880" t="s">
        <v>16</v>
      </c>
      <c r="D880" t="s">
        <v>37</v>
      </c>
      <c r="E880" t="s">
        <v>638</v>
      </c>
      <c r="F880" t="s">
        <v>4360</v>
      </c>
      <c r="G880" t="s">
        <v>4361</v>
      </c>
      <c r="H880" t="s">
        <v>4362</v>
      </c>
      <c r="I880" t="s">
        <v>32</v>
      </c>
      <c r="J880" t="s">
        <v>290</v>
      </c>
      <c r="K880" t="s">
        <v>24</v>
      </c>
      <c r="L880" t="s">
        <v>4363</v>
      </c>
      <c r="M880" t="s">
        <v>9754</v>
      </c>
      <c r="N880" t="s">
        <v>9441</v>
      </c>
    </row>
    <row r="881" spans="1:14" x14ac:dyDescent="0.25">
      <c r="A881" t="s">
        <v>4364</v>
      </c>
      <c r="B881" t="s">
        <v>4365</v>
      </c>
      <c r="C881" t="s">
        <v>69</v>
      </c>
      <c r="D881" t="s">
        <v>1513</v>
      </c>
      <c r="E881" t="s">
        <v>630</v>
      </c>
      <c r="F881" t="s">
        <v>4366</v>
      </c>
      <c r="G881" t="s">
        <v>4367</v>
      </c>
      <c r="H881" t="s">
        <v>4368</v>
      </c>
      <c r="I881" t="s">
        <v>32</v>
      </c>
      <c r="J881" t="s">
        <v>642</v>
      </c>
      <c r="K881" t="s">
        <v>24</v>
      </c>
      <c r="L881" t="s">
        <v>75</v>
      </c>
      <c r="M881" t="s">
        <v>9438</v>
      </c>
      <c r="N881" t="s">
        <v>9439</v>
      </c>
    </row>
    <row r="882" spans="1:14" x14ac:dyDescent="0.25">
      <c r="A882" t="s">
        <v>4314</v>
      </c>
      <c r="B882" t="s">
        <v>4369</v>
      </c>
      <c r="C882" t="s">
        <v>16</v>
      </c>
      <c r="D882" t="s">
        <v>4370</v>
      </c>
      <c r="E882" t="s">
        <v>638</v>
      </c>
      <c r="F882" t="s">
        <v>4371</v>
      </c>
      <c r="G882" t="s">
        <v>4372</v>
      </c>
      <c r="H882" t="s">
        <v>4373</v>
      </c>
      <c r="I882" t="s">
        <v>32</v>
      </c>
      <c r="J882" t="s">
        <v>420</v>
      </c>
      <c r="K882" t="s">
        <v>24</v>
      </c>
      <c r="L882" t="s">
        <v>4321</v>
      </c>
      <c r="M882" t="s">
        <v>9755</v>
      </c>
      <c r="N882" t="s">
        <v>9441</v>
      </c>
    </row>
    <row r="883" spans="1:14" x14ac:dyDescent="0.25">
      <c r="A883" t="s">
        <v>4374</v>
      </c>
      <c r="B883" t="s">
        <v>3865</v>
      </c>
      <c r="C883" t="s">
        <v>69</v>
      </c>
      <c r="D883" t="s">
        <v>1916</v>
      </c>
      <c r="E883" t="s">
        <v>638</v>
      </c>
      <c r="F883" t="s">
        <v>4375</v>
      </c>
      <c r="G883" t="s">
        <v>4376</v>
      </c>
      <c r="H883" t="s">
        <v>4377</v>
      </c>
      <c r="I883" t="s">
        <v>32</v>
      </c>
      <c r="J883" t="s">
        <v>175</v>
      </c>
      <c r="K883" t="s">
        <v>24</v>
      </c>
      <c r="L883" t="s">
        <v>75</v>
      </c>
      <c r="M883" t="s">
        <v>9756</v>
      </c>
      <c r="N883" t="s">
        <v>9441</v>
      </c>
    </row>
    <row r="884" spans="1:14" x14ac:dyDescent="0.25">
      <c r="A884" t="s">
        <v>4378</v>
      </c>
      <c r="B884" t="s">
        <v>4379</v>
      </c>
      <c r="C884" t="s">
        <v>16</v>
      </c>
      <c r="D884" t="s">
        <v>2510</v>
      </c>
      <c r="E884" t="s">
        <v>638</v>
      </c>
      <c r="F884" t="s">
        <v>4380</v>
      </c>
      <c r="G884" t="s">
        <v>4381</v>
      </c>
      <c r="H884" t="s">
        <v>4382</v>
      </c>
      <c r="I884" t="s">
        <v>32</v>
      </c>
      <c r="J884" t="s">
        <v>412</v>
      </c>
      <c r="K884" t="s">
        <v>24</v>
      </c>
      <c r="L884" t="s">
        <v>4383</v>
      </c>
      <c r="M884" t="s">
        <v>9438</v>
      </c>
      <c r="N884" t="s">
        <v>9439</v>
      </c>
    </row>
    <row r="885" spans="1:14" x14ac:dyDescent="0.25">
      <c r="A885" t="s">
        <v>4384</v>
      </c>
      <c r="B885" t="s">
        <v>4385</v>
      </c>
      <c r="C885" t="s">
        <v>69</v>
      </c>
      <c r="D885" t="s">
        <v>3448</v>
      </c>
      <c r="E885" t="s">
        <v>630</v>
      </c>
      <c r="F885" t="s">
        <v>4386</v>
      </c>
      <c r="G885" t="s">
        <v>4387</v>
      </c>
      <c r="H885" t="s">
        <v>4388</v>
      </c>
      <c r="I885" t="s">
        <v>32</v>
      </c>
      <c r="J885" t="s">
        <v>4389</v>
      </c>
      <c r="K885" t="s">
        <v>24</v>
      </c>
      <c r="L885" t="s">
        <v>75</v>
      </c>
      <c r="M885" t="s">
        <v>9438</v>
      </c>
      <c r="N885" t="s">
        <v>9439</v>
      </c>
    </row>
    <row r="886" spans="1:14" x14ac:dyDescent="0.25">
      <c r="A886" t="s">
        <v>4390</v>
      </c>
      <c r="B886" t="s">
        <v>4391</v>
      </c>
      <c r="C886" t="s">
        <v>16</v>
      </c>
      <c r="D886" t="s">
        <v>2510</v>
      </c>
      <c r="E886" t="s">
        <v>630</v>
      </c>
      <c r="F886" t="s">
        <v>4392</v>
      </c>
      <c r="G886" t="s">
        <v>4393</v>
      </c>
      <c r="H886" t="s">
        <v>4394</v>
      </c>
      <c r="I886" t="s">
        <v>32</v>
      </c>
      <c r="J886" t="s">
        <v>412</v>
      </c>
      <c r="K886" t="s">
        <v>24</v>
      </c>
      <c r="L886" t="s">
        <v>4395</v>
      </c>
      <c r="M886" t="s">
        <v>9438</v>
      </c>
      <c r="N886" t="s">
        <v>9439</v>
      </c>
    </row>
    <row r="887" spans="1:14" x14ac:dyDescent="0.25">
      <c r="A887" t="s">
        <v>4396</v>
      </c>
      <c r="B887" t="s">
        <v>4365</v>
      </c>
      <c r="C887" t="s">
        <v>69</v>
      </c>
      <c r="D887" t="s">
        <v>1513</v>
      </c>
      <c r="E887" t="s">
        <v>638</v>
      </c>
      <c r="F887" t="s">
        <v>4397</v>
      </c>
      <c r="G887" t="s">
        <v>4398</v>
      </c>
      <c r="H887" t="s">
        <v>4399</v>
      </c>
      <c r="I887" t="s">
        <v>32</v>
      </c>
      <c r="J887" t="s">
        <v>1000</v>
      </c>
      <c r="K887" t="s">
        <v>24</v>
      </c>
      <c r="L887" t="s">
        <v>75</v>
      </c>
      <c r="M887" t="s">
        <v>9438</v>
      </c>
      <c r="N887" t="s">
        <v>9439</v>
      </c>
    </row>
    <row r="888" spans="1:14" x14ac:dyDescent="0.25">
      <c r="A888" t="s">
        <v>4400</v>
      </c>
      <c r="B888" t="s">
        <v>4401</v>
      </c>
      <c r="C888" t="s">
        <v>16</v>
      </c>
      <c r="D888" t="s">
        <v>2510</v>
      </c>
      <c r="E888" t="s">
        <v>638</v>
      </c>
      <c r="F888" t="s">
        <v>4402</v>
      </c>
      <c r="G888" t="s">
        <v>4403</v>
      </c>
      <c r="H888" t="s">
        <v>4404</v>
      </c>
      <c r="I888" t="s">
        <v>32</v>
      </c>
      <c r="J888" t="s">
        <v>261</v>
      </c>
      <c r="K888" t="s">
        <v>24</v>
      </c>
      <c r="L888" t="s">
        <v>786</v>
      </c>
      <c r="M888" t="s">
        <v>9438</v>
      </c>
      <c r="N888" t="s">
        <v>9439</v>
      </c>
    </row>
    <row r="889" spans="1:14" x14ac:dyDescent="0.25">
      <c r="A889" t="s">
        <v>3389</v>
      </c>
      <c r="B889" t="s">
        <v>3068</v>
      </c>
      <c r="C889" t="s">
        <v>69</v>
      </c>
      <c r="D889" t="s">
        <v>4405</v>
      </c>
      <c r="E889" t="s">
        <v>638</v>
      </c>
      <c r="F889" t="s">
        <v>4406</v>
      </c>
      <c r="G889" t="s">
        <v>4407</v>
      </c>
      <c r="H889" t="s">
        <v>4408</v>
      </c>
      <c r="I889" t="s">
        <v>22</v>
      </c>
      <c r="J889" t="s">
        <v>148</v>
      </c>
      <c r="K889" t="s">
        <v>24</v>
      </c>
      <c r="L889" t="s">
        <v>83</v>
      </c>
      <c r="M889" t="s">
        <v>9757</v>
      </c>
      <c r="N889" t="s">
        <v>9441</v>
      </c>
    </row>
    <row r="890" spans="1:14" x14ac:dyDescent="0.25">
      <c r="A890" t="s">
        <v>4409</v>
      </c>
      <c r="B890" t="s">
        <v>4365</v>
      </c>
      <c r="C890" t="s">
        <v>69</v>
      </c>
      <c r="D890" t="s">
        <v>1513</v>
      </c>
      <c r="E890" t="s">
        <v>638</v>
      </c>
      <c r="F890" t="s">
        <v>4410</v>
      </c>
      <c r="G890" t="s">
        <v>4411</v>
      </c>
      <c r="H890" t="s">
        <v>4412</v>
      </c>
      <c r="I890" t="s">
        <v>32</v>
      </c>
      <c r="J890" t="s">
        <v>642</v>
      </c>
      <c r="K890" t="s">
        <v>24</v>
      </c>
      <c r="L890" t="s">
        <v>75</v>
      </c>
      <c r="M890" t="s">
        <v>9438</v>
      </c>
      <c r="N890" t="s">
        <v>9439</v>
      </c>
    </row>
    <row r="891" spans="1:14" x14ac:dyDescent="0.25">
      <c r="A891" t="s">
        <v>4413</v>
      </c>
      <c r="B891" t="s">
        <v>4414</v>
      </c>
      <c r="C891" t="s">
        <v>69</v>
      </c>
      <c r="D891" t="s">
        <v>4355</v>
      </c>
      <c r="E891" t="s">
        <v>638</v>
      </c>
      <c r="F891" t="s">
        <v>4415</v>
      </c>
      <c r="G891" t="s">
        <v>4416</v>
      </c>
      <c r="H891" t="s">
        <v>4417</v>
      </c>
      <c r="I891" t="s">
        <v>32</v>
      </c>
      <c r="J891" t="s">
        <v>162</v>
      </c>
      <c r="K891" t="s">
        <v>24</v>
      </c>
      <c r="L891" t="s">
        <v>1368</v>
      </c>
      <c r="M891" t="s">
        <v>9438</v>
      </c>
      <c r="N891" t="s">
        <v>9439</v>
      </c>
    </row>
    <row r="892" spans="1:14" x14ac:dyDescent="0.25">
      <c r="A892" t="s">
        <v>4418</v>
      </c>
      <c r="B892" t="s">
        <v>4419</v>
      </c>
      <c r="C892" t="s">
        <v>16</v>
      </c>
      <c r="D892" t="s">
        <v>93</v>
      </c>
      <c r="E892" t="s">
        <v>638</v>
      </c>
      <c r="F892" t="s">
        <v>4420</v>
      </c>
      <c r="G892" t="s">
        <v>4421</v>
      </c>
      <c r="H892" t="s">
        <v>4422</v>
      </c>
      <c r="I892" t="s">
        <v>32</v>
      </c>
      <c r="J892" t="s">
        <v>1381</v>
      </c>
      <c r="K892" t="s">
        <v>24</v>
      </c>
      <c r="L892" t="s">
        <v>75</v>
      </c>
      <c r="M892" t="s">
        <v>9758</v>
      </c>
      <c r="N892" t="s">
        <v>9441</v>
      </c>
    </row>
    <row r="893" spans="1:14" x14ac:dyDescent="0.25">
      <c r="A893" t="s">
        <v>4423</v>
      </c>
      <c r="B893" t="s">
        <v>3865</v>
      </c>
      <c r="C893" t="s">
        <v>69</v>
      </c>
      <c r="D893" t="s">
        <v>1916</v>
      </c>
      <c r="E893" t="s">
        <v>630</v>
      </c>
      <c r="F893" t="s">
        <v>4424</v>
      </c>
      <c r="G893" t="s">
        <v>4425</v>
      </c>
      <c r="H893" t="s">
        <v>4426</v>
      </c>
      <c r="I893" t="s">
        <v>32</v>
      </c>
      <c r="J893" t="s">
        <v>290</v>
      </c>
      <c r="K893" t="s">
        <v>24</v>
      </c>
      <c r="L893" t="s">
        <v>75</v>
      </c>
      <c r="M893" t="s">
        <v>9438</v>
      </c>
      <c r="N893" t="s">
        <v>9439</v>
      </c>
    </row>
    <row r="894" spans="1:14" x14ac:dyDescent="0.25">
      <c r="A894" t="s">
        <v>4427</v>
      </c>
      <c r="B894" t="s">
        <v>4365</v>
      </c>
      <c r="C894" t="s">
        <v>69</v>
      </c>
      <c r="D894" t="s">
        <v>1513</v>
      </c>
      <c r="E894" t="s">
        <v>638</v>
      </c>
      <c r="F894" t="s">
        <v>4428</v>
      </c>
      <c r="G894" t="s">
        <v>4429</v>
      </c>
      <c r="H894" t="s">
        <v>4430</v>
      </c>
      <c r="I894" t="s">
        <v>32</v>
      </c>
      <c r="J894" t="s">
        <v>398</v>
      </c>
      <c r="K894" t="s">
        <v>24</v>
      </c>
      <c r="L894" t="s">
        <v>75</v>
      </c>
      <c r="M894" t="s">
        <v>9438</v>
      </c>
      <c r="N894" t="s">
        <v>9439</v>
      </c>
    </row>
    <row r="895" spans="1:14" x14ac:dyDescent="0.25">
      <c r="A895" t="s">
        <v>4431</v>
      </c>
      <c r="C895" t="s">
        <v>16</v>
      </c>
      <c r="D895" t="s">
        <v>4432</v>
      </c>
      <c r="E895" t="s">
        <v>638</v>
      </c>
      <c r="F895" t="s">
        <v>4433</v>
      </c>
      <c r="G895" t="s">
        <v>4434</v>
      </c>
      <c r="H895" t="s">
        <v>4435</v>
      </c>
      <c r="I895" t="s">
        <v>22</v>
      </c>
      <c r="J895" t="s">
        <v>438</v>
      </c>
      <c r="K895" t="s">
        <v>24</v>
      </c>
      <c r="L895" t="s">
        <v>83</v>
      </c>
      <c r="M895" t="s">
        <v>9438</v>
      </c>
      <c r="N895" t="s">
        <v>9439</v>
      </c>
    </row>
    <row r="896" spans="1:14" x14ac:dyDescent="0.25">
      <c r="A896" t="s">
        <v>4436</v>
      </c>
      <c r="B896" t="s">
        <v>4437</v>
      </c>
      <c r="C896" t="s">
        <v>69</v>
      </c>
      <c r="D896" t="s">
        <v>4438</v>
      </c>
      <c r="E896" t="s">
        <v>638</v>
      </c>
      <c r="F896" t="s">
        <v>4439</v>
      </c>
      <c r="G896" t="s">
        <v>4440</v>
      </c>
      <c r="H896" t="s">
        <v>4441</v>
      </c>
      <c r="I896" t="s">
        <v>32</v>
      </c>
      <c r="J896" t="s">
        <v>1137</v>
      </c>
      <c r="K896" t="s">
        <v>24</v>
      </c>
      <c r="L896" t="s">
        <v>75</v>
      </c>
      <c r="M896" t="s">
        <v>9438</v>
      </c>
      <c r="N896" t="s">
        <v>9439</v>
      </c>
    </row>
    <row r="897" spans="1:14" x14ac:dyDescent="0.25">
      <c r="A897" t="s">
        <v>4442</v>
      </c>
      <c r="B897" t="s">
        <v>4443</v>
      </c>
      <c r="C897" t="s">
        <v>16</v>
      </c>
      <c r="D897" t="s">
        <v>4438</v>
      </c>
      <c r="E897" t="s">
        <v>638</v>
      </c>
      <c r="F897" t="s">
        <v>4444</v>
      </c>
      <c r="G897" t="s">
        <v>4445</v>
      </c>
      <c r="H897" t="s">
        <v>4446</v>
      </c>
      <c r="I897" t="s">
        <v>32</v>
      </c>
      <c r="J897" t="s">
        <v>634</v>
      </c>
      <c r="K897" t="s">
        <v>24</v>
      </c>
      <c r="L897" t="s">
        <v>75</v>
      </c>
      <c r="M897" t="s">
        <v>9438</v>
      </c>
      <c r="N897" t="s">
        <v>9439</v>
      </c>
    </row>
    <row r="898" spans="1:14" x14ac:dyDescent="0.25">
      <c r="A898" t="s">
        <v>4314</v>
      </c>
      <c r="B898" t="s">
        <v>4447</v>
      </c>
      <c r="C898" t="s">
        <v>69</v>
      </c>
      <c r="D898" t="s">
        <v>4448</v>
      </c>
      <c r="E898" t="s">
        <v>638</v>
      </c>
      <c r="F898" t="s">
        <v>4449</v>
      </c>
      <c r="G898" t="s">
        <v>4450</v>
      </c>
      <c r="H898" t="s">
        <v>4451</v>
      </c>
      <c r="I898" t="s">
        <v>32</v>
      </c>
      <c r="J898" t="s">
        <v>4320</v>
      </c>
      <c r="K898" t="s">
        <v>24</v>
      </c>
      <c r="L898" t="s">
        <v>4321</v>
      </c>
      <c r="M898" t="s">
        <v>9759</v>
      </c>
      <c r="N898" t="s">
        <v>9441</v>
      </c>
    </row>
    <row r="899" spans="1:14" x14ac:dyDescent="0.25">
      <c r="A899" t="s">
        <v>4452</v>
      </c>
      <c r="B899" t="s">
        <v>4437</v>
      </c>
      <c r="C899" t="s">
        <v>69</v>
      </c>
      <c r="D899" t="s">
        <v>4438</v>
      </c>
      <c r="E899" t="s">
        <v>638</v>
      </c>
      <c r="F899" t="s">
        <v>4453</v>
      </c>
      <c r="G899" t="s">
        <v>4454</v>
      </c>
      <c r="H899" t="s">
        <v>4455</v>
      </c>
      <c r="I899" t="s">
        <v>32</v>
      </c>
      <c r="J899" t="s">
        <v>1137</v>
      </c>
      <c r="K899" t="s">
        <v>24</v>
      </c>
      <c r="L899" t="s">
        <v>75</v>
      </c>
      <c r="M899" t="s">
        <v>9438</v>
      </c>
      <c r="N899" t="s">
        <v>9439</v>
      </c>
    </row>
    <row r="900" spans="1:14" x14ac:dyDescent="0.25">
      <c r="A900" t="s">
        <v>4456</v>
      </c>
      <c r="B900" t="s">
        <v>4457</v>
      </c>
      <c r="C900" t="s">
        <v>69</v>
      </c>
      <c r="D900" t="s">
        <v>179</v>
      </c>
      <c r="E900" t="s">
        <v>630</v>
      </c>
      <c r="F900" t="s">
        <v>4458</v>
      </c>
      <c r="G900" t="s">
        <v>4459</v>
      </c>
      <c r="H900" t="s">
        <v>4460</v>
      </c>
      <c r="I900" t="s">
        <v>32</v>
      </c>
      <c r="J900" t="s">
        <v>4461</v>
      </c>
      <c r="K900" t="s">
        <v>24</v>
      </c>
      <c r="L900" t="s">
        <v>184</v>
      </c>
      <c r="M900" t="s">
        <v>9438</v>
      </c>
      <c r="N900" t="s">
        <v>9439</v>
      </c>
    </row>
    <row r="901" spans="1:14" x14ac:dyDescent="0.25">
      <c r="A901" t="s">
        <v>4462</v>
      </c>
      <c r="B901" t="s">
        <v>4463</v>
      </c>
      <c r="C901" t="s">
        <v>69</v>
      </c>
      <c r="D901" t="s">
        <v>4464</v>
      </c>
      <c r="E901" t="s">
        <v>638</v>
      </c>
      <c r="F901" t="s">
        <v>4465</v>
      </c>
      <c r="G901" t="s">
        <v>4466</v>
      </c>
      <c r="H901" t="s">
        <v>4467</v>
      </c>
      <c r="I901" t="s">
        <v>32</v>
      </c>
      <c r="J901" t="s">
        <v>2262</v>
      </c>
      <c r="K901" t="s">
        <v>24</v>
      </c>
      <c r="L901" t="s">
        <v>4468</v>
      </c>
      <c r="M901" t="s">
        <v>9438</v>
      </c>
      <c r="N901" t="s">
        <v>9439</v>
      </c>
    </row>
    <row r="902" spans="1:14" x14ac:dyDescent="0.25">
      <c r="A902" t="s">
        <v>4469</v>
      </c>
      <c r="B902" t="s">
        <v>651</v>
      </c>
      <c r="C902" t="s">
        <v>16</v>
      </c>
      <c r="D902" t="s">
        <v>4470</v>
      </c>
      <c r="E902" t="s">
        <v>638</v>
      </c>
      <c r="F902" t="s">
        <v>4471</v>
      </c>
      <c r="G902" t="s">
        <v>4472</v>
      </c>
      <c r="H902" t="s">
        <v>4473</v>
      </c>
      <c r="I902" t="s">
        <v>32</v>
      </c>
      <c r="J902" t="s">
        <v>809</v>
      </c>
      <c r="K902" t="s">
        <v>24</v>
      </c>
      <c r="L902" t="s">
        <v>851</v>
      </c>
      <c r="M902" t="s">
        <v>9438</v>
      </c>
      <c r="N902" t="s">
        <v>9439</v>
      </c>
    </row>
    <row r="903" spans="1:14" x14ac:dyDescent="0.25">
      <c r="A903" t="s">
        <v>4474</v>
      </c>
      <c r="B903" t="s">
        <v>4475</v>
      </c>
      <c r="C903" t="s">
        <v>16</v>
      </c>
      <c r="D903" t="s">
        <v>4476</v>
      </c>
      <c r="E903" t="s">
        <v>630</v>
      </c>
      <c r="F903" t="s">
        <v>4477</v>
      </c>
      <c r="G903" t="s">
        <v>4478</v>
      </c>
      <c r="H903" t="s">
        <v>4479</v>
      </c>
      <c r="I903" t="s">
        <v>22</v>
      </c>
      <c r="J903" t="s">
        <v>642</v>
      </c>
      <c r="K903" t="s">
        <v>24</v>
      </c>
      <c r="L903" t="s">
        <v>83</v>
      </c>
      <c r="M903" t="s">
        <v>9438</v>
      </c>
      <c r="N903" t="s">
        <v>9439</v>
      </c>
    </row>
    <row r="904" spans="1:14" x14ac:dyDescent="0.25">
      <c r="A904" t="s">
        <v>4314</v>
      </c>
      <c r="B904" t="s">
        <v>92</v>
      </c>
      <c r="C904" t="s">
        <v>69</v>
      </c>
      <c r="D904" t="s">
        <v>4370</v>
      </c>
      <c r="E904" t="s">
        <v>638</v>
      </c>
      <c r="F904" t="s">
        <v>4480</v>
      </c>
      <c r="G904" t="s">
        <v>4481</v>
      </c>
      <c r="H904" t="s">
        <v>4482</v>
      </c>
      <c r="I904" t="s">
        <v>32</v>
      </c>
      <c r="J904" t="s">
        <v>329</v>
      </c>
      <c r="K904" t="s">
        <v>24</v>
      </c>
      <c r="L904" t="s">
        <v>4321</v>
      </c>
      <c r="M904" t="s">
        <v>9760</v>
      </c>
      <c r="N904" t="s">
        <v>9441</v>
      </c>
    </row>
    <row r="905" spans="1:14" x14ac:dyDescent="0.25">
      <c r="A905" t="s">
        <v>4483</v>
      </c>
      <c r="B905" t="s">
        <v>4484</v>
      </c>
      <c r="C905" t="s">
        <v>69</v>
      </c>
      <c r="D905" t="s">
        <v>4485</v>
      </c>
      <c r="E905" t="s">
        <v>638</v>
      </c>
      <c r="F905" t="s">
        <v>4486</v>
      </c>
      <c r="G905" t="s">
        <v>4487</v>
      </c>
      <c r="H905" t="s">
        <v>4488</v>
      </c>
      <c r="I905" t="s">
        <v>32</v>
      </c>
      <c r="J905" t="s">
        <v>109</v>
      </c>
      <c r="K905" t="s">
        <v>24</v>
      </c>
      <c r="L905" t="s">
        <v>1331</v>
      </c>
      <c r="M905" t="s">
        <v>9761</v>
      </c>
      <c r="N905" t="s">
        <v>9441</v>
      </c>
    </row>
    <row r="906" spans="1:14" x14ac:dyDescent="0.25">
      <c r="A906" t="s">
        <v>4489</v>
      </c>
      <c r="B906" t="s">
        <v>4379</v>
      </c>
      <c r="C906" t="s">
        <v>16</v>
      </c>
      <c r="D906" t="s">
        <v>2510</v>
      </c>
      <c r="E906" t="s">
        <v>638</v>
      </c>
      <c r="F906" t="s">
        <v>4490</v>
      </c>
      <c r="G906" t="s">
        <v>4491</v>
      </c>
      <c r="H906" t="s">
        <v>4492</v>
      </c>
      <c r="I906" t="s">
        <v>32</v>
      </c>
      <c r="J906" t="s">
        <v>412</v>
      </c>
      <c r="K906" t="s">
        <v>24</v>
      </c>
      <c r="L906" t="s">
        <v>4395</v>
      </c>
      <c r="M906" t="s">
        <v>9438</v>
      </c>
      <c r="N906" t="s">
        <v>9439</v>
      </c>
    </row>
    <row r="907" spans="1:14" x14ac:dyDescent="0.25">
      <c r="A907" t="s">
        <v>4493</v>
      </c>
      <c r="B907" t="s">
        <v>4336</v>
      </c>
      <c r="C907" t="s">
        <v>16</v>
      </c>
      <c r="D907" t="s">
        <v>4337</v>
      </c>
      <c r="E907" t="s">
        <v>638</v>
      </c>
      <c r="F907" t="s">
        <v>4494</v>
      </c>
      <c r="G907" t="s">
        <v>4495</v>
      </c>
      <c r="H907" t="s">
        <v>4496</v>
      </c>
      <c r="I907" t="s">
        <v>32</v>
      </c>
      <c r="J907" t="s">
        <v>1000</v>
      </c>
      <c r="K907" t="s">
        <v>24</v>
      </c>
      <c r="L907" t="s">
        <v>2609</v>
      </c>
      <c r="M907" t="s">
        <v>9438</v>
      </c>
      <c r="N907" t="s">
        <v>9439</v>
      </c>
    </row>
    <row r="908" spans="1:14" x14ac:dyDescent="0.25">
      <c r="A908" t="s">
        <v>4497</v>
      </c>
      <c r="B908" t="s">
        <v>4365</v>
      </c>
      <c r="C908" t="s">
        <v>69</v>
      </c>
      <c r="D908" t="s">
        <v>1513</v>
      </c>
      <c r="E908" t="s">
        <v>638</v>
      </c>
      <c r="F908" t="s">
        <v>4498</v>
      </c>
      <c r="G908" t="s">
        <v>4499</v>
      </c>
      <c r="H908" t="s">
        <v>4500</v>
      </c>
      <c r="I908" t="s">
        <v>32</v>
      </c>
      <c r="J908" t="s">
        <v>688</v>
      </c>
      <c r="K908" t="s">
        <v>24</v>
      </c>
      <c r="L908" t="s">
        <v>75</v>
      </c>
      <c r="M908" t="s">
        <v>9438</v>
      </c>
      <c r="N908" t="s">
        <v>9439</v>
      </c>
    </row>
    <row r="909" spans="1:14" x14ac:dyDescent="0.25">
      <c r="A909" t="s">
        <v>4501</v>
      </c>
      <c r="B909" t="s">
        <v>4502</v>
      </c>
      <c r="C909" t="s">
        <v>69</v>
      </c>
      <c r="D909" t="s">
        <v>4302</v>
      </c>
      <c r="E909" t="s">
        <v>638</v>
      </c>
      <c r="F909" t="s">
        <v>4503</v>
      </c>
      <c r="G909" t="s">
        <v>4504</v>
      </c>
      <c r="H909" t="s">
        <v>4505</v>
      </c>
      <c r="I909" t="s">
        <v>32</v>
      </c>
      <c r="J909" t="s">
        <v>1545</v>
      </c>
      <c r="K909" t="s">
        <v>24</v>
      </c>
      <c r="L909" t="s">
        <v>34</v>
      </c>
      <c r="M909" t="s">
        <v>9438</v>
      </c>
      <c r="N909" t="s">
        <v>9439</v>
      </c>
    </row>
    <row r="910" spans="1:14" x14ac:dyDescent="0.25">
      <c r="A910" t="s">
        <v>4483</v>
      </c>
      <c r="B910" t="s">
        <v>4484</v>
      </c>
      <c r="C910" t="s">
        <v>69</v>
      </c>
      <c r="D910" t="s">
        <v>4485</v>
      </c>
      <c r="E910" t="s">
        <v>638</v>
      </c>
      <c r="F910" t="s">
        <v>4506</v>
      </c>
      <c r="G910" t="s">
        <v>4507</v>
      </c>
      <c r="H910" t="s">
        <v>4508</v>
      </c>
      <c r="I910" t="s">
        <v>32</v>
      </c>
      <c r="J910" t="s">
        <v>486</v>
      </c>
      <c r="K910" t="s">
        <v>24</v>
      </c>
      <c r="L910" t="s">
        <v>1331</v>
      </c>
      <c r="M910" t="s">
        <v>9762</v>
      </c>
      <c r="N910" t="s">
        <v>9441</v>
      </c>
    </row>
    <row r="911" spans="1:14" x14ac:dyDescent="0.25">
      <c r="A911" t="s">
        <v>4509</v>
      </c>
      <c r="B911" t="s">
        <v>4310</v>
      </c>
      <c r="C911" t="s">
        <v>69</v>
      </c>
      <c r="D911" t="s">
        <v>3646</v>
      </c>
      <c r="E911" t="s">
        <v>630</v>
      </c>
      <c r="F911" t="s">
        <v>4510</v>
      </c>
      <c r="G911" t="s">
        <v>4511</v>
      </c>
      <c r="H911" t="s">
        <v>4512</v>
      </c>
      <c r="I911" t="s">
        <v>32</v>
      </c>
      <c r="J911" t="s">
        <v>89</v>
      </c>
      <c r="K911" t="s">
        <v>24</v>
      </c>
      <c r="L911" t="s">
        <v>42</v>
      </c>
      <c r="M911" t="s">
        <v>9438</v>
      </c>
      <c r="N911" t="s">
        <v>9439</v>
      </c>
    </row>
    <row r="912" spans="1:14" x14ac:dyDescent="0.25">
      <c r="A912" t="s">
        <v>4513</v>
      </c>
      <c r="B912" t="s">
        <v>4457</v>
      </c>
      <c r="C912" t="s">
        <v>69</v>
      </c>
      <c r="D912" t="s">
        <v>179</v>
      </c>
      <c r="E912" t="s">
        <v>638</v>
      </c>
      <c r="F912" t="s">
        <v>4514</v>
      </c>
      <c r="G912" t="s">
        <v>4515</v>
      </c>
      <c r="H912" t="s">
        <v>4516</v>
      </c>
      <c r="I912" t="s">
        <v>32</v>
      </c>
      <c r="J912" t="s">
        <v>4461</v>
      </c>
      <c r="K912" t="s">
        <v>24</v>
      </c>
      <c r="L912" t="s">
        <v>342</v>
      </c>
      <c r="M912" t="s">
        <v>9763</v>
      </c>
      <c r="N912" t="s">
        <v>9441</v>
      </c>
    </row>
    <row r="913" spans="1:14" x14ac:dyDescent="0.25">
      <c r="A913" t="s">
        <v>4517</v>
      </c>
      <c r="B913" t="s">
        <v>4457</v>
      </c>
      <c r="C913" t="s">
        <v>69</v>
      </c>
      <c r="D913" t="s">
        <v>179</v>
      </c>
      <c r="E913" t="s">
        <v>638</v>
      </c>
      <c r="F913" t="s">
        <v>4518</v>
      </c>
      <c r="G913" t="s">
        <v>4519</v>
      </c>
      <c r="H913" t="s">
        <v>4520</v>
      </c>
      <c r="I913" t="s">
        <v>32</v>
      </c>
      <c r="J913" t="s">
        <v>290</v>
      </c>
      <c r="K913" t="s">
        <v>24</v>
      </c>
      <c r="L913" t="s">
        <v>184</v>
      </c>
      <c r="M913" t="s">
        <v>9764</v>
      </c>
      <c r="N913" t="s">
        <v>9441</v>
      </c>
    </row>
    <row r="914" spans="1:14" x14ac:dyDescent="0.25">
      <c r="A914" t="s">
        <v>4431</v>
      </c>
      <c r="C914" t="s">
        <v>16</v>
      </c>
      <c r="D914" t="s">
        <v>4432</v>
      </c>
      <c r="E914" t="s">
        <v>638</v>
      </c>
      <c r="F914" t="s">
        <v>4521</v>
      </c>
      <c r="G914" t="s">
        <v>4522</v>
      </c>
      <c r="H914" t="s">
        <v>4523</v>
      </c>
      <c r="I914" t="s">
        <v>22</v>
      </c>
      <c r="J914" t="s">
        <v>438</v>
      </c>
      <c r="K914" t="s">
        <v>24</v>
      </c>
      <c r="L914" t="s">
        <v>83</v>
      </c>
      <c r="M914" t="s">
        <v>9438</v>
      </c>
      <c r="N914" t="s">
        <v>9439</v>
      </c>
    </row>
    <row r="915" spans="1:14" x14ac:dyDescent="0.25">
      <c r="A915" t="s">
        <v>4524</v>
      </c>
      <c r="B915" t="s">
        <v>2768</v>
      </c>
      <c r="C915" t="s">
        <v>69</v>
      </c>
      <c r="D915" t="s">
        <v>2769</v>
      </c>
      <c r="E915" t="s">
        <v>638</v>
      </c>
      <c r="F915" t="s">
        <v>4525</v>
      </c>
      <c r="G915" t="s">
        <v>4526</v>
      </c>
      <c r="H915" t="s">
        <v>4527</v>
      </c>
      <c r="I915" t="s">
        <v>32</v>
      </c>
      <c r="J915" t="s">
        <v>398</v>
      </c>
      <c r="K915" t="s">
        <v>24</v>
      </c>
      <c r="L915" t="s">
        <v>494</v>
      </c>
      <c r="M915" t="s">
        <v>9438</v>
      </c>
      <c r="N915" t="s">
        <v>9439</v>
      </c>
    </row>
    <row r="916" spans="1:14" x14ac:dyDescent="0.25">
      <c r="A916" t="s">
        <v>4314</v>
      </c>
      <c r="B916" t="s">
        <v>4528</v>
      </c>
      <c r="C916" t="s">
        <v>16</v>
      </c>
      <c r="D916" t="s">
        <v>4370</v>
      </c>
      <c r="E916" t="s">
        <v>638</v>
      </c>
      <c r="F916" t="s">
        <v>4529</v>
      </c>
      <c r="G916" t="s">
        <v>4530</v>
      </c>
      <c r="H916" t="s">
        <v>4531</v>
      </c>
      <c r="I916" t="s">
        <v>32</v>
      </c>
      <c r="J916" t="s">
        <v>527</v>
      </c>
      <c r="K916" t="s">
        <v>24</v>
      </c>
      <c r="L916" t="s">
        <v>4321</v>
      </c>
      <c r="M916" t="s">
        <v>9765</v>
      </c>
      <c r="N916" t="s">
        <v>9441</v>
      </c>
    </row>
    <row r="917" spans="1:14" x14ac:dyDescent="0.25">
      <c r="A917" t="s">
        <v>4532</v>
      </c>
      <c r="B917" t="s">
        <v>4533</v>
      </c>
      <c r="C917" t="s">
        <v>69</v>
      </c>
      <c r="D917" t="s">
        <v>1513</v>
      </c>
      <c r="E917" t="s">
        <v>638</v>
      </c>
      <c r="F917" t="s">
        <v>4534</v>
      </c>
      <c r="G917" t="s">
        <v>4535</v>
      </c>
      <c r="H917" t="s">
        <v>4536</v>
      </c>
      <c r="I917" t="s">
        <v>32</v>
      </c>
      <c r="J917" t="s">
        <v>1207</v>
      </c>
      <c r="K917" t="s">
        <v>24</v>
      </c>
      <c r="L917" t="s">
        <v>75</v>
      </c>
      <c r="M917" t="s">
        <v>9438</v>
      </c>
      <c r="N917" t="s">
        <v>9439</v>
      </c>
    </row>
    <row r="918" spans="1:14" x14ac:dyDescent="0.25">
      <c r="A918" t="s">
        <v>4537</v>
      </c>
      <c r="B918" t="s">
        <v>4538</v>
      </c>
      <c r="C918" t="s">
        <v>69</v>
      </c>
      <c r="D918" t="s">
        <v>4539</v>
      </c>
      <c r="E918" t="s">
        <v>638</v>
      </c>
      <c r="F918" t="s">
        <v>4540</v>
      </c>
      <c r="G918" t="s">
        <v>4541</v>
      </c>
      <c r="H918" t="s">
        <v>4542</v>
      </c>
      <c r="I918" t="s">
        <v>32</v>
      </c>
      <c r="J918" t="s">
        <v>4543</v>
      </c>
      <c r="K918" t="s">
        <v>24</v>
      </c>
      <c r="L918" t="s">
        <v>4544</v>
      </c>
      <c r="M918" t="s">
        <v>9766</v>
      </c>
      <c r="N918" t="s">
        <v>9441</v>
      </c>
    </row>
    <row r="919" spans="1:14" x14ac:dyDescent="0.25">
      <c r="A919" t="s">
        <v>4545</v>
      </c>
      <c r="B919" t="s">
        <v>4546</v>
      </c>
      <c r="C919" t="s">
        <v>16</v>
      </c>
      <c r="D919" t="s">
        <v>4547</v>
      </c>
      <c r="E919" t="s">
        <v>630</v>
      </c>
      <c r="F919" t="s">
        <v>4548</v>
      </c>
      <c r="G919" t="s">
        <v>4549</v>
      </c>
      <c r="H919" t="s">
        <v>4550</v>
      </c>
      <c r="I919" t="s">
        <v>32</v>
      </c>
      <c r="J919" t="s">
        <v>2107</v>
      </c>
      <c r="K919" t="s">
        <v>24</v>
      </c>
      <c r="L919" t="s">
        <v>663</v>
      </c>
      <c r="M919" t="s">
        <v>9438</v>
      </c>
      <c r="N919" t="s">
        <v>9439</v>
      </c>
    </row>
    <row r="920" spans="1:14" x14ac:dyDescent="0.25">
      <c r="A920" t="s">
        <v>3389</v>
      </c>
      <c r="B920" t="s">
        <v>3068</v>
      </c>
      <c r="C920" t="s">
        <v>69</v>
      </c>
      <c r="D920" t="s">
        <v>4405</v>
      </c>
      <c r="E920" t="s">
        <v>638</v>
      </c>
      <c r="F920" t="s">
        <v>4551</v>
      </c>
      <c r="G920" t="s">
        <v>4552</v>
      </c>
      <c r="H920" t="s">
        <v>4553</v>
      </c>
      <c r="I920" t="s">
        <v>22</v>
      </c>
      <c r="J920" t="s">
        <v>148</v>
      </c>
      <c r="K920" t="s">
        <v>24</v>
      </c>
      <c r="L920" t="s">
        <v>83</v>
      </c>
      <c r="M920" t="s">
        <v>9767</v>
      </c>
      <c r="N920" t="s">
        <v>9441</v>
      </c>
    </row>
    <row r="921" spans="1:14" x14ac:dyDescent="0.25">
      <c r="A921" t="s">
        <v>4322</v>
      </c>
      <c r="B921" t="s">
        <v>4323</v>
      </c>
      <c r="C921" t="s">
        <v>16</v>
      </c>
      <c r="D921" t="s">
        <v>4324</v>
      </c>
      <c r="E921" t="s">
        <v>630</v>
      </c>
      <c r="F921" t="s">
        <v>4554</v>
      </c>
      <c r="G921" t="s">
        <v>4555</v>
      </c>
      <c r="H921" t="s">
        <v>4556</v>
      </c>
      <c r="I921" t="s">
        <v>22</v>
      </c>
      <c r="J921" t="s">
        <v>1584</v>
      </c>
      <c r="K921" t="s">
        <v>24</v>
      </c>
      <c r="L921" t="s">
        <v>4328</v>
      </c>
      <c r="M921" t="s">
        <v>9438</v>
      </c>
      <c r="N921" t="s">
        <v>9439</v>
      </c>
    </row>
    <row r="922" spans="1:14" x14ac:dyDescent="0.25">
      <c r="A922" t="s">
        <v>4557</v>
      </c>
      <c r="B922" t="s">
        <v>4365</v>
      </c>
      <c r="C922" t="s">
        <v>69</v>
      </c>
      <c r="D922" t="s">
        <v>1513</v>
      </c>
      <c r="E922" t="s">
        <v>638</v>
      </c>
      <c r="F922" t="s">
        <v>4558</v>
      </c>
      <c r="G922" t="s">
        <v>4559</v>
      </c>
      <c r="H922" t="s">
        <v>4560</v>
      </c>
      <c r="I922" t="s">
        <v>32</v>
      </c>
      <c r="J922" t="s">
        <v>398</v>
      </c>
      <c r="K922" t="s">
        <v>24</v>
      </c>
      <c r="L922" t="s">
        <v>75</v>
      </c>
      <c r="M922" t="s">
        <v>9438</v>
      </c>
      <c r="N922" t="s">
        <v>9439</v>
      </c>
    </row>
    <row r="923" spans="1:14" x14ac:dyDescent="0.25">
      <c r="A923" t="s">
        <v>4561</v>
      </c>
      <c r="B923" t="s">
        <v>4538</v>
      </c>
      <c r="C923" t="s">
        <v>69</v>
      </c>
      <c r="D923" t="s">
        <v>4539</v>
      </c>
      <c r="E923" t="s">
        <v>630</v>
      </c>
      <c r="F923" t="s">
        <v>4562</v>
      </c>
      <c r="G923" t="s">
        <v>4563</v>
      </c>
      <c r="H923" t="s">
        <v>4564</v>
      </c>
      <c r="I923" t="s">
        <v>32</v>
      </c>
      <c r="J923" t="s">
        <v>4543</v>
      </c>
      <c r="K923" t="s">
        <v>24</v>
      </c>
      <c r="L923" t="s">
        <v>4544</v>
      </c>
      <c r="M923" t="s">
        <v>9438</v>
      </c>
      <c r="N923" t="s">
        <v>9439</v>
      </c>
    </row>
    <row r="924" spans="1:14" x14ac:dyDescent="0.25">
      <c r="A924" t="s">
        <v>4565</v>
      </c>
      <c r="B924" t="s">
        <v>665</v>
      </c>
      <c r="C924" t="s">
        <v>69</v>
      </c>
      <c r="D924" t="s">
        <v>4566</v>
      </c>
      <c r="E924" t="s">
        <v>630</v>
      </c>
      <c r="F924" t="s">
        <v>4567</v>
      </c>
      <c r="G924" t="s">
        <v>4568</v>
      </c>
      <c r="H924" t="s">
        <v>4569</v>
      </c>
      <c r="I924" t="s">
        <v>32</v>
      </c>
      <c r="J924" t="s">
        <v>1782</v>
      </c>
      <c r="K924" t="s">
        <v>24</v>
      </c>
      <c r="L924" t="s">
        <v>2585</v>
      </c>
      <c r="M924" t="s">
        <v>9438</v>
      </c>
      <c r="N924" t="s">
        <v>9439</v>
      </c>
    </row>
    <row r="925" spans="1:14" x14ac:dyDescent="0.25">
      <c r="A925" t="s">
        <v>4570</v>
      </c>
      <c r="B925" t="s">
        <v>928</v>
      </c>
      <c r="C925" t="s">
        <v>16</v>
      </c>
      <c r="D925" t="s">
        <v>3186</v>
      </c>
      <c r="E925" t="s">
        <v>638</v>
      </c>
      <c r="F925" t="s">
        <v>4571</v>
      </c>
      <c r="G925" t="s">
        <v>4572</v>
      </c>
      <c r="H925" t="s">
        <v>4573</v>
      </c>
      <c r="I925" t="s">
        <v>32</v>
      </c>
      <c r="J925" t="s">
        <v>4574</v>
      </c>
      <c r="K925" t="s">
        <v>24</v>
      </c>
      <c r="L925" t="s">
        <v>4575</v>
      </c>
      <c r="M925" t="s">
        <v>9438</v>
      </c>
      <c r="N925" t="s">
        <v>9439</v>
      </c>
    </row>
    <row r="926" spans="1:14" x14ac:dyDescent="0.25">
      <c r="A926" t="s">
        <v>4576</v>
      </c>
      <c r="B926" t="s">
        <v>665</v>
      </c>
      <c r="C926" t="s">
        <v>69</v>
      </c>
      <c r="D926" t="s">
        <v>4566</v>
      </c>
      <c r="E926" t="s">
        <v>638</v>
      </c>
      <c r="F926" t="s">
        <v>4577</v>
      </c>
      <c r="G926" t="s">
        <v>4578</v>
      </c>
      <c r="H926" t="s">
        <v>4579</v>
      </c>
      <c r="I926" t="s">
        <v>32</v>
      </c>
      <c r="J926" t="s">
        <v>634</v>
      </c>
      <c r="K926" t="s">
        <v>24</v>
      </c>
      <c r="L926" t="s">
        <v>2585</v>
      </c>
      <c r="M926" t="s">
        <v>9438</v>
      </c>
      <c r="N926" t="s">
        <v>9439</v>
      </c>
    </row>
    <row r="927" spans="1:14" x14ac:dyDescent="0.25">
      <c r="A927" t="s">
        <v>4580</v>
      </c>
      <c r="B927" t="s">
        <v>4385</v>
      </c>
      <c r="C927" t="s">
        <v>69</v>
      </c>
      <c r="D927" t="s">
        <v>3448</v>
      </c>
      <c r="E927" t="s">
        <v>638</v>
      </c>
      <c r="F927" t="s">
        <v>4581</v>
      </c>
      <c r="G927" t="s">
        <v>4582</v>
      </c>
      <c r="H927" t="s">
        <v>4583</v>
      </c>
      <c r="I927" t="s">
        <v>32</v>
      </c>
      <c r="J927" t="s">
        <v>614</v>
      </c>
      <c r="K927" t="s">
        <v>24</v>
      </c>
      <c r="L927" t="s">
        <v>75</v>
      </c>
      <c r="M927" t="s">
        <v>9768</v>
      </c>
      <c r="N927" t="s">
        <v>9441</v>
      </c>
    </row>
    <row r="928" spans="1:14" x14ac:dyDescent="0.25">
      <c r="A928" t="s">
        <v>4431</v>
      </c>
      <c r="C928" t="s">
        <v>16</v>
      </c>
      <c r="D928" t="s">
        <v>4432</v>
      </c>
      <c r="E928" t="s">
        <v>638</v>
      </c>
      <c r="F928" t="s">
        <v>4584</v>
      </c>
      <c r="G928" t="s">
        <v>4585</v>
      </c>
      <c r="H928" t="s">
        <v>4586</v>
      </c>
      <c r="I928" t="s">
        <v>22</v>
      </c>
      <c r="J928" t="s">
        <v>438</v>
      </c>
      <c r="K928" t="s">
        <v>24</v>
      </c>
      <c r="L928" t="s">
        <v>83</v>
      </c>
      <c r="M928" t="s">
        <v>9438</v>
      </c>
      <c r="N928" t="s">
        <v>9439</v>
      </c>
    </row>
    <row r="929" spans="1:14" x14ac:dyDescent="0.25">
      <c r="A929" t="s">
        <v>4587</v>
      </c>
      <c r="B929" t="s">
        <v>4588</v>
      </c>
      <c r="C929" t="s">
        <v>69</v>
      </c>
      <c r="D929" t="s">
        <v>1513</v>
      </c>
      <c r="E929" t="s">
        <v>638</v>
      </c>
      <c r="F929" t="s">
        <v>4589</v>
      </c>
      <c r="G929" t="s">
        <v>4590</v>
      </c>
      <c r="H929" t="s">
        <v>4591</v>
      </c>
      <c r="I929" t="s">
        <v>32</v>
      </c>
      <c r="J929" t="s">
        <v>642</v>
      </c>
      <c r="K929" t="s">
        <v>24</v>
      </c>
      <c r="L929" t="s">
        <v>75</v>
      </c>
      <c r="M929" t="s">
        <v>9438</v>
      </c>
      <c r="N929" t="s">
        <v>9439</v>
      </c>
    </row>
    <row r="930" spans="1:14" x14ac:dyDescent="0.25">
      <c r="A930" t="s">
        <v>4592</v>
      </c>
      <c r="B930" t="s">
        <v>3865</v>
      </c>
      <c r="C930" t="s">
        <v>69</v>
      </c>
      <c r="D930" t="s">
        <v>1916</v>
      </c>
      <c r="E930" t="s">
        <v>638</v>
      </c>
      <c r="F930" t="s">
        <v>4593</v>
      </c>
      <c r="G930" t="s">
        <v>4594</v>
      </c>
      <c r="H930" t="s">
        <v>4595</v>
      </c>
      <c r="I930" t="s">
        <v>32</v>
      </c>
      <c r="J930" t="s">
        <v>183</v>
      </c>
      <c r="K930" t="s">
        <v>24</v>
      </c>
      <c r="L930" t="s">
        <v>75</v>
      </c>
      <c r="M930" t="s">
        <v>9769</v>
      </c>
      <c r="N930" t="s">
        <v>9441</v>
      </c>
    </row>
    <row r="931" spans="1:14" x14ac:dyDescent="0.25">
      <c r="A931" t="s">
        <v>4596</v>
      </c>
      <c r="B931" t="s">
        <v>821</v>
      </c>
      <c r="C931" t="s">
        <v>16</v>
      </c>
      <c r="D931" t="s">
        <v>3536</v>
      </c>
      <c r="E931" t="s">
        <v>638</v>
      </c>
      <c r="F931" t="s">
        <v>4597</v>
      </c>
      <c r="G931" t="s">
        <v>4598</v>
      </c>
      <c r="H931" t="s">
        <v>4599</v>
      </c>
      <c r="I931" t="s">
        <v>32</v>
      </c>
      <c r="J931" t="s">
        <v>946</v>
      </c>
      <c r="K931" t="s">
        <v>24</v>
      </c>
      <c r="L931" t="s">
        <v>42</v>
      </c>
      <c r="M931" t="s">
        <v>9438</v>
      </c>
      <c r="N931" t="s">
        <v>9439</v>
      </c>
    </row>
    <row r="932" spans="1:14" x14ac:dyDescent="0.25">
      <c r="A932" t="s">
        <v>4600</v>
      </c>
      <c r="C932" t="s">
        <v>16</v>
      </c>
      <c r="D932" t="s">
        <v>4601</v>
      </c>
      <c r="E932" t="s">
        <v>638</v>
      </c>
      <c r="F932" t="s">
        <v>4602</v>
      </c>
      <c r="G932" t="s">
        <v>4603</v>
      </c>
      <c r="H932" t="s">
        <v>4604</v>
      </c>
      <c r="I932" t="s">
        <v>32</v>
      </c>
      <c r="J932" t="s">
        <v>1751</v>
      </c>
      <c r="K932" t="s">
        <v>24</v>
      </c>
      <c r="L932" t="s">
        <v>227</v>
      </c>
      <c r="M932" t="s">
        <v>9438</v>
      </c>
      <c r="N932" t="s">
        <v>9439</v>
      </c>
    </row>
    <row r="933" spans="1:14" x14ac:dyDescent="0.25">
      <c r="A933" t="s">
        <v>4605</v>
      </c>
      <c r="C933" t="s">
        <v>16</v>
      </c>
      <c r="D933" t="s">
        <v>4606</v>
      </c>
      <c r="E933" t="s">
        <v>630</v>
      </c>
      <c r="F933" t="s">
        <v>4607</v>
      </c>
      <c r="G933" t="s">
        <v>4608</v>
      </c>
      <c r="H933" t="s">
        <v>4609</v>
      </c>
      <c r="I933" t="s">
        <v>22</v>
      </c>
      <c r="J933" t="s">
        <v>3208</v>
      </c>
      <c r="K933" t="s">
        <v>24</v>
      </c>
      <c r="L933" t="s">
        <v>83</v>
      </c>
      <c r="M933" t="s">
        <v>9438</v>
      </c>
      <c r="N933" t="s">
        <v>9439</v>
      </c>
    </row>
    <row r="934" spans="1:14" x14ac:dyDescent="0.25">
      <c r="A934" t="s">
        <v>4610</v>
      </c>
      <c r="B934" t="s">
        <v>4611</v>
      </c>
      <c r="C934" t="s">
        <v>69</v>
      </c>
      <c r="D934" t="s">
        <v>4612</v>
      </c>
      <c r="E934" t="s">
        <v>638</v>
      </c>
      <c r="F934" t="s">
        <v>4613</v>
      </c>
      <c r="G934" t="s">
        <v>4614</v>
      </c>
      <c r="H934" t="s">
        <v>4615</v>
      </c>
      <c r="I934" t="s">
        <v>32</v>
      </c>
      <c r="J934" t="s">
        <v>41</v>
      </c>
      <c r="K934" t="s">
        <v>24</v>
      </c>
      <c r="L934" t="s">
        <v>75</v>
      </c>
      <c r="M934" t="s">
        <v>9770</v>
      </c>
      <c r="N934" t="s">
        <v>9441</v>
      </c>
    </row>
    <row r="935" spans="1:14" x14ac:dyDescent="0.25">
      <c r="A935" t="s">
        <v>4469</v>
      </c>
      <c r="B935" t="s">
        <v>651</v>
      </c>
      <c r="C935" t="s">
        <v>16</v>
      </c>
      <c r="D935" t="s">
        <v>4470</v>
      </c>
      <c r="E935" t="s">
        <v>638</v>
      </c>
      <c r="F935" t="s">
        <v>4616</v>
      </c>
      <c r="G935" t="s">
        <v>4617</v>
      </c>
      <c r="H935" t="s">
        <v>4618</v>
      </c>
      <c r="I935" t="s">
        <v>32</v>
      </c>
      <c r="J935" t="s">
        <v>809</v>
      </c>
      <c r="K935" t="s">
        <v>24</v>
      </c>
      <c r="L935" t="s">
        <v>851</v>
      </c>
      <c r="M935" t="s">
        <v>9438</v>
      </c>
      <c r="N935" t="s">
        <v>9439</v>
      </c>
    </row>
    <row r="936" spans="1:14" x14ac:dyDescent="0.25">
      <c r="A936" t="s">
        <v>4314</v>
      </c>
      <c r="B936" t="s">
        <v>4619</v>
      </c>
      <c r="C936" t="s">
        <v>69</v>
      </c>
      <c r="D936" t="s">
        <v>4370</v>
      </c>
      <c r="E936" t="s">
        <v>638</v>
      </c>
      <c r="F936" t="s">
        <v>4620</v>
      </c>
      <c r="G936" t="s">
        <v>4621</v>
      </c>
      <c r="H936" t="s">
        <v>4622</v>
      </c>
      <c r="I936" t="s">
        <v>32</v>
      </c>
      <c r="J936" t="s">
        <v>142</v>
      </c>
      <c r="K936" t="s">
        <v>24</v>
      </c>
      <c r="L936" t="s">
        <v>4321</v>
      </c>
      <c r="M936" t="s">
        <v>9771</v>
      </c>
      <c r="N936" t="s">
        <v>9441</v>
      </c>
    </row>
    <row r="937" spans="1:14" x14ac:dyDescent="0.25">
      <c r="A937" t="s">
        <v>4309</v>
      </c>
      <c r="B937" t="s">
        <v>4310</v>
      </c>
      <c r="C937" t="s">
        <v>69</v>
      </c>
      <c r="D937" t="s">
        <v>3646</v>
      </c>
      <c r="E937" t="s">
        <v>638</v>
      </c>
      <c r="F937" t="s">
        <v>4623</v>
      </c>
      <c r="G937" t="s">
        <v>4624</v>
      </c>
      <c r="H937" t="s">
        <v>4625</v>
      </c>
      <c r="I937" t="s">
        <v>32</v>
      </c>
      <c r="J937" t="s">
        <v>1650</v>
      </c>
      <c r="K937" t="s">
        <v>24</v>
      </c>
      <c r="L937" t="s">
        <v>42</v>
      </c>
      <c r="M937" t="s">
        <v>9438</v>
      </c>
      <c r="N937" t="s">
        <v>9439</v>
      </c>
    </row>
    <row r="938" spans="1:14" x14ac:dyDescent="0.25">
      <c r="A938" t="s">
        <v>4626</v>
      </c>
      <c r="C938" t="s">
        <v>16</v>
      </c>
      <c r="D938" t="s">
        <v>4627</v>
      </c>
      <c r="E938" t="s">
        <v>638</v>
      </c>
      <c r="F938" t="s">
        <v>4628</v>
      </c>
      <c r="G938" t="s">
        <v>4629</v>
      </c>
      <c r="H938" t="s">
        <v>4630</v>
      </c>
      <c r="I938" t="s">
        <v>32</v>
      </c>
      <c r="J938" t="s">
        <v>234</v>
      </c>
      <c r="K938" t="s">
        <v>24</v>
      </c>
      <c r="L938" t="s">
        <v>4631</v>
      </c>
      <c r="M938" t="s">
        <v>9438</v>
      </c>
      <c r="N938" t="s">
        <v>9439</v>
      </c>
    </row>
    <row r="939" spans="1:14" x14ac:dyDescent="0.25">
      <c r="A939" t="s">
        <v>4632</v>
      </c>
      <c r="B939" t="s">
        <v>4633</v>
      </c>
      <c r="C939" t="s">
        <v>69</v>
      </c>
      <c r="D939" t="s">
        <v>4634</v>
      </c>
      <c r="E939" t="s">
        <v>630</v>
      </c>
      <c r="F939" t="s">
        <v>4635</v>
      </c>
      <c r="G939" t="s">
        <v>4636</v>
      </c>
      <c r="H939" t="s">
        <v>4637</v>
      </c>
      <c r="I939" t="s">
        <v>32</v>
      </c>
      <c r="J939" t="s">
        <v>479</v>
      </c>
      <c r="K939" t="s">
        <v>24</v>
      </c>
      <c r="L939" t="s">
        <v>4638</v>
      </c>
      <c r="M939" t="s">
        <v>9438</v>
      </c>
      <c r="N939" t="s">
        <v>9439</v>
      </c>
    </row>
    <row r="940" spans="1:14" x14ac:dyDescent="0.25">
      <c r="A940" t="s">
        <v>4639</v>
      </c>
      <c r="B940" t="s">
        <v>4419</v>
      </c>
      <c r="C940" t="s">
        <v>16</v>
      </c>
      <c r="D940" t="s">
        <v>93</v>
      </c>
      <c r="E940" t="s">
        <v>638</v>
      </c>
      <c r="F940" t="s">
        <v>4640</v>
      </c>
      <c r="G940" t="s">
        <v>4641</v>
      </c>
      <c r="H940" t="s">
        <v>4642</v>
      </c>
      <c r="I940" t="s">
        <v>32</v>
      </c>
      <c r="J940" t="s">
        <v>1381</v>
      </c>
      <c r="K940" t="s">
        <v>24</v>
      </c>
      <c r="L940" t="s">
        <v>75</v>
      </c>
      <c r="M940" t="s">
        <v>9772</v>
      </c>
      <c r="N940" t="s">
        <v>9441</v>
      </c>
    </row>
    <row r="941" spans="1:14" x14ac:dyDescent="0.25">
      <c r="A941" t="s">
        <v>4314</v>
      </c>
      <c r="B941" t="s">
        <v>4643</v>
      </c>
      <c r="C941" t="s">
        <v>69</v>
      </c>
      <c r="D941" t="s">
        <v>4370</v>
      </c>
      <c r="E941" t="s">
        <v>638</v>
      </c>
      <c r="F941" t="s">
        <v>4644</v>
      </c>
      <c r="G941" t="s">
        <v>4645</v>
      </c>
      <c r="H941" t="s">
        <v>4646</v>
      </c>
      <c r="I941" t="s">
        <v>32</v>
      </c>
      <c r="J941" t="s">
        <v>109</v>
      </c>
      <c r="K941" t="s">
        <v>24</v>
      </c>
      <c r="L941" t="s">
        <v>4321</v>
      </c>
      <c r="M941" t="s">
        <v>9773</v>
      </c>
      <c r="N941" t="s">
        <v>9441</v>
      </c>
    </row>
    <row r="942" spans="1:14" x14ac:dyDescent="0.25">
      <c r="A942" t="s">
        <v>4431</v>
      </c>
      <c r="C942" t="s">
        <v>16</v>
      </c>
      <c r="D942" t="s">
        <v>4432</v>
      </c>
      <c r="E942" t="s">
        <v>638</v>
      </c>
      <c r="F942" t="s">
        <v>4647</v>
      </c>
      <c r="G942" t="s">
        <v>4648</v>
      </c>
      <c r="H942" t="s">
        <v>4649</v>
      </c>
      <c r="I942" t="s">
        <v>22</v>
      </c>
      <c r="J942" t="s">
        <v>438</v>
      </c>
      <c r="K942" t="s">
        <v>24</v>
      </c>
      <c r="L942" t="s">
        <v>83</v>
      </c>
      <c r="M942" t="s">
        <v>9438</v>
      </c>
      <c r="N942" t="s">
        <v>9439</v>
      </c>
    </row>
    <row r="943" spans="1:14" x14ac:dyDescent="0.25">
      <c r="A943" t="s">
        <v>4650</v>
      </c>
      <c r="B943" t="s">
        <v>4651</v>
      </c>
      <c r="C943" t="s">
        <v>16</v>
      </c>
      <c r="D943" t="s">
        <v>4652</v>
      </c>
      <c r="E943" t="s">
        <v>638</v>
      </c>
      <c r="F943" t="s">
        <v>4653</v>
      </c>
      <c r="G943" t="s">
        <v>4654</v>
      </c>
      <c r="H943" t="s">
        <v>4655</v>
      </c>
      <c r="I943" t="s">
        <v>32</v>
      </c>
      <c r="J943" t="s">
        <v>506</v>
      </c>
      <c r="K943" t="s">
        <v>24</v>
      </c>
      <c r="L943" t="s">
        <v>4656</v>
      </c>
      <c r="M943" t="s">
        <v>9774</v>
      </c>
      <c r="N943" t="s">
        <v>9441</v>
      </c>
    </row>
    <row r="944" spans="1:14" x14ac:dyDescent="0.25">
      <c r="A944" t="s">
        <v>4657</v>
      </c>
      <c r="B944" t="s">
        <v>4385</v>
      </c>
      <c r="C944" t="s">
        <v>69</v>
      </c>
      <c r="D944" t="s">
        <v>3448</v>
      </c>
      <c r="E944" t="s">
        <v>638</v>
      </c>
      <c r="F944" t="s">
        <v>4658</v>
      </c>
      <c r="G944" t="s">
        <v>4659</v>
      </c>
      <c r="H944" t="s">
        <v>4660</v>
      </c>
      <c r="I944" t="s">
        <v>32</v>
      </c>
      <c r="J944" t="s">
        <v>33</v>
      </c>
      <c r="K944" t="s">
        <v>24</v>
      </c>
      <c r="L944" t="s">
        <v>75</v>
      </c>
      <c r="M944" t="s">
        <v>9438</v>
      </c>
      <c r="N944" t="s">
        <v>9439</v>
      </c>
    </row>
    <row r="945" spans="1:14" x14ac:dyDescent="0.25">
      <c r="A945" t="s">
        <v>4661</v>
      </c>
      <c r="C945" t="s">
        <v>69</v>
      </c>
      <c r="D945" t="s">
        <v>402</v>
      </c>
      <c r="E945" t="s">
        <v>630</v>
      </c>
      <c r="F945" t="s">
        <v>4662</v>
      </c>
      <c r="G945" t="s">
        <v>4663</v>
      </c>
      <c r="H945" t="s">
        <v>4664</v>
      </c>
      <c r="I945" t="s">
        <v>32</v>
      </c>
      <c r="J945" t="s">
        <v>360</v>
      </c>
      <c r="K945" t="s">
        <v>24</v>
      </c>
      <c r="L945" t="s">
        <v>4665</v>
      </c>
      <c r="M945" t="s">
        <v>9438</v>
      </c>
      <c r="N945" t="s">
        <v>9439</v>
      </c>
    </row>
    <row r="946" spans="1:14" x14ac:dyDescent="0.25">
      <c r="A946" t="s">
        <v>4666</v>
      </c>
      <c r="B946" t="s">
        <v>4348</v>
      </c>
      <c r="C946" t="s">
        <v>69</v>
      </c>
      <c r="E946" t="s">
        <v>638</v>
      </c>
      <c r="F946" t="s">
        <v>4667</v>
      </c>
      <c r="G946" t="s">
        <v>4668</v>
      </c>
      <c r="H946" t="s">
        <v>4669</v>
      </c>
      <c r="I946" t="s">
        <v>32</v>
      </c>
      <c r="J946" t="s">
        <v>688</v>
      </c>
      <c r="K946" t="s">
        <v>24</v>
      </c>
      <c r="M946" t="s">
        <v>9438</v>
      </c>
      <c r="N946" t="s">
        <v>9439</v>
      </c>
    </row>
    <row r="947" spans="1:14" x14ac:dyDescent="0.25">
      <c r="A947" t="s">
        <v>4670</v>
      </c>
      <c r="B947" t="s">
        <v>821</v>
      </c>
      <c r="C947" t="s">
        <v>16</v>
      </c>
      <c r="D947" t="s">
        <v>3536</v>
      </c>
      <c r="E947" t="s">
        <v>630</v>
      </c>
      <c r="F947" t="s">
        <v>4671</v>
      </c>
      <c r="G947" t="s">
        <v>4672</v>
      </c>
      <c r="H947" t="s">
        <v>4673</v>
      </c>
      <c r="I947" t="s">
        <v>32</v>
      </c>
      <c r="J947" t="s">
        <v>946</v>
      </c>
      <c r="K947" t="s">
        <v>24</v>
      </c>
      <c r="L947" t="s">
        <v>42</v>
      </c>
      <c r="M947" t="s">
        <v>9438</v>
      </c>
      <c r="N947" t="s">
        <v>9439</v>
      </c>
    </row>
    <row r="948" spans="1:14" x14ac:dyDescent="0.25">
      <c r="A948" t="s">
        <v>4674</v>
      </c>
      <c r="B948" t="s">
        <v>4348</v>
      </c>
      <c r="C948" t="s">
        <v>69</v>
      </c>
      <c r="E948" t="s">
        <v>638</v>
      </c>
      <c r="F948" t="s">
        <v>4675</v>
      </c>
      <c r="G948" t="s">
        <v>4676</v>
      </c>
      <c r="H948" t="s">
        <v>4677</v>
      </c>
      <c r="I948" t="s">
        <v>32</v>
      </c>
      <c r="J948" t="s">
        <v>1650</v>
      </c>
      <c r="K948" t="s">
        <v>24</v>
      </c>
      <c r="M948" t="s">
        <v>9438</v>
      </c>
      <c r="N948" t="s">
        <v>9439</v>
      </c>
    </row>
    <row r="949" spans="1:14" x14ac:dyDescent="0.25">
      <c r="A949" t="s">
        <v>4314</v>
      </c>
      <c r="B949" t="s">
        <v>4678</v>
      </c>
      <c r="C949" t="s">
        <v>69</v>
      </c>
      <c r="D949" t="s">
        <v>4370</v>
      </c>
      <c r="E949" t="s">
        <v>638</v>
      </c>
      <c r="F949" t="s">
        <v>4679</v>
      </c>
      <c r="G949" t="s">
        <v>4680</v>
      </c>
      <c r="H949" t="s">
        <v>4681</v>
      </c>
      <c r="I949" t="s">
        <v>32</v>
      </c>
      <c r="J949" t="s">
        <v>306</v>
      </c>
      <c r="K949" t="s">
        <v>24</v>
      </c>
      <c r="L949" t="s">
        <v>4321</v>
      </c>
      <c r="M949" t="s">
        <v>9775</v>
      </c>
      <c r="N949" t="s">
        <v>9441</v>
      </c>
    </row>
    <row r="950" spans="1:14" x14ac:dyDescent="0.25">
      <c r="A950" t="s">
        <v>4682</v>
      </c>
      <c r="B950" t="s">
        <v>4683</v>
      </c>
      <c r="C950" t="s">
        <v>69</v>
      </c>
      <c r="D950" t="s">
        <v>4370</v>
      </c>
      <c r="E950" t="s">
        <v>630</v>
      </c>
      <c r="F950" t="s">
        <v>4684</v>
      </c>
      <c r="G950" t="s">
        <v>4685</v>
      </c>
      <c r="H950" t="s">
        <v>4686</v>
      </c>
      <c r="I950" t="s">
        <v>32</v>
      </c>
      <c r="J950" t="s">
        <v>527</v>
      </c>
      <c r="K950" t="s">
        <v>24</v>
      </c>
      <c r="L950" t="s">
        <v>4321</v>
      </c>
      <c r="M950" t="s">
        <v>9438</v>
      </c>
      <c r="N950" t="s">
        <v>9439</v>
      </c>
    </row>
    <row r="951" spans="1:14" x14ac:dyDescent="0.25">
      <c r="A951" t="s">
        <v>2374</v>
      </c>
      <c r="B951" t="s">
        <v>4687</v>
      </c>
      <c r="C951" t="s">
        <v>69</v>
      </c>
      <c r="D951" t="s">
        <v>4230</v>
      </c>
      <c r="E951" t="s">
        <v>638</v>
      </c>
      <c r="F951" t="s">
        <v>4688</v>
      </c>
      <c r="G951" t="s">
        <v>4689</v>
      </c>
      <c r="H951" t="s">
        <v>4690</v>
      </c>
      <c r="I951" t="s">
        <v>32</v>
      </c>
      <c r="J951" t="s">
        <v>4320</v>
      </c>
      <c r="K951" t="s">
        <v>24</v>
      </c>
      <c r="L951" t="s">
        <v>176</v>
      </c>
      <c r="M951" t="s">
        <v>9776</v>
      </c>
      <c r="N951" t="s">
        <v>9441</v>
      </c>
    </row>
    <row r="952" spans="1:14" x14ac:dyDescent="0.25">
      <c r="A952" t="s">
        <v>4691</v>
      </c>
      <c r="B952" t="s">
        <v>92</v>
      </c>
      <c r="C952" t="s">
        <v>16</v>
      </c>
      <c r="D952" t="s">
        <v>302</v>
      </c>
      <c r="E952" t="s">
        <v>638</v>
      </c>
      <c r="F952" t="s">
        <v>4692</v>
      </c>
      <c r="G952" t="s">
        <v>4693</v>
      </c>
      <c r="H952" t="s">
        <v>4694</v>
      </c>
      <c r="I952" t="s">
        <v>32</v>
      </c>
      <c r="J952" t="s">
        <v>1330</v>
      </c>
      <c r="K952" t="s">
        <v>24</v>
      </c>
      <c r="L952" t="s">
        <v>307</v>
      </c>
      <c r="M952" t="s">
        <v>9777</v>
      </c>
      <c r="N952" t="s">
        <v>9441</v>
      </c>
    </row>
    <row r="953" spans="1:14" x14ac:dyDescent="0.25">
      <c r="A953" t="s">
        <v>4695</v>
      </c>
      <c r="B953" t="s">
        <v>4696</v>
      </c>
      <c r="C953" t="s">
        <v>16</v>
      </c>
      <c r="D953" t="s">
        <v>93</v>
      </c>
      <c r="E953" t="s">
        <v>638</v>
      </c>
      <c r="F953" t="s">
        <v>4697</v>
      </c>
      <c r="G953" t="s">
        <v>4698</v>
      </c>
      <c r="H953" t="s">
        <v>4699</v>
      </c>
      <c r="I953" t="s">
        <v>32</v>
      </c>
      <c r="J953" t="s">
        <v>1449</v>
      </c>
      <c r="K953" t="s">
        <v>24</v>
      </c>
      <c r="L953" t="s">
        <v>75</v>
      </c>
      <c r="M953" t="s">
        <v>9778</v>
      </c>
      <c r="N953" t="s">
        <v>9441</v>
      </c>
    </row>
    <row r="954" spans="1:14" x14ac:dyDescent="0.25">
      <c r="A954" t="s">
        <v>4469</v>
      </c>
      <c r="B954" t="s">
        <v>4700</v>
      </c>
      <c r="C954" t="s">
        <v>16</v>
      </c>
      <c r="D954" t="s">
        <v>4701</v>
      </c>
      <c r="E954" t="s">
        <v>638</v>
      </c>
      <c r="F954" t="s">
        <v>4702</v>
      </c>
      <c r="G954" t="s">
        <v>4703</v>
      </c>
      <c r="H954" t="s">
        <v>4704</v>
      </c>
      <c r="I954" t="s">
        <v>22</v>
      </c>
      <c r="J954" t="s">
        <v>162</v>
      </c>
      <c r="K954" t="s">
        <v>24</v>
      </c>
      <c r="L954" t="s">
        <v>851</v>
      </c>
      <c r="M954" t="s">
        <v>9438</v>
      </c>
      <c r="N954" t="s">
        <v>9439</v>
      </c>
    </row>
    <row r="955" spans="1:14" x14ac:dyDescent="0.25">
      <c r="A955" t="s">
        <v>4705</v>
      </c>
      <c r="B955" t="s">
        <v>4706</v>
      </c>
      <c r="C955" t="s">
        <v>16</v>
      </c>
      <c r="D955" t="s">
        <v>4476</v>
      </c>
      <c r="E955" t="s">
        <v>638</v>
      </c>
      <c r="F955" t="s">
        <v>4707</v>
      </c>
      <c r="G955" t="s">
        <v>4708</v>
      </c>
      <c r="H955" t="s">
        <v>4709</v>
      </c>
      <c r="I955" t="s">
        <v>22</v>
      </c>
      <c r="J955" t="s">
        <v>642</v>
      </c>
      <c r="K955" t="s">
        <v>24</v>
      </c>
      <c r="L955" t="s">
        <v>83</v>
      </c>
      <c r="M955" t="s">
        <v>9438</v>
      </c>
      <c r="N955" t="s">
        <v>9439</v>
      </c>
    </row>
    <row r="956" spans="1:14" x14ac:dyDescent="0.25">
      <c r="A956" t="s">
        <v>4469</v>
      </c>
      <c r="B956" t="s">
        <v>651</v>
      </c>
      <c r="C956" t="s">
        <v>16</v>
      </c>
      <c r="D956" t="s">
        <v>4470</v>
      </c>
      <c r="E956" t="s">
        <v>638</v>
      </c>
      <c r="F956" t="s">
        <v>4710</v>
      </c>
      <c r="G956" t="s">
        <v>4711</v>
      </c>
      <c r="H956" t="s">
        <v>4712</v>
      </c>
      <c r="I956" t="s">
        <v>32</v>
      </c>
      <c r="J956" t="s">
        <v>809</v>
      </c>
      <c r="K956" t="s">
        <v>24</v>
      </c>
      <c r="L956" t="s">
        <v>851</v>
      </c>
      <c r="M956" t="s">
        <v>9438</v>
      </c>
      <c r="N956" t="s">
        <v>9439</v>
      </c>
    </row>
    <row r="957" spans="1:14" x14ac:dyDescent="0.25">
      <c r="A957" t="s">
        <v>4309</v>
      </c>
      <c r="B957" t="s">
        <v>4310</v>
      </c>
      <c r="C957" t="s">
        <v>69</v>
      </c>
      <c r="D957" t="s">
        <v>3646</v>
      </c>
      <c r="E957" t="s">
        <v>638</v>
      </c>
      <c r="F957" t="s">
        <v>4713</v>
      </c>
      <c r="G957" t="s">
        <v>4714</v>
      </c>
      <c r="H957" t="s">
        <v>4715</v>
      </c>
      <c r="I957" t="s">
        <v>32</v>
      </c>
      <c r="J957" t="s">
        <v>1650</v>
      </c>
      <c r="K957" t="s">
        <v>24</v>
      </c>
      <c r="L957" t="s">
        <v>42</v>
      </c>
      <c r="M957" t="s">
        <v>9438</v>
      </c>
      <c r="N957" t="s">
        <v>9439</v>
      </c>
    </row>
    <row r="958" spans="1:14" x14ac:dyDescent="0.25">
      <c r="A958" t="s">
        <v>4716</v>
      </c>
      <c r="B958" t="s">
        <v>4385</v>
      </c>
      <c r="C958" t="s">
        <v>69</v>
      </c>
      <c r="D958" t="s">
        <v>3448</v>
      </c>
      <c r="E958" t="s">
        <v>638</v>
      </c>
      <c r="F958" t="s">
        <v>4717</v>
      </c>
      <c r="G958" t="s">
        <v>4718</v>
      </c>
      <c r="H958" t="s">
        <v>4719</v>
      </c>
      <c r="I958" t="s">
        <v>32</v>
      </c>
      <c r="J958" t="s">
        <v>4389</v>
      </c>
      <c r="K958" t="s">
        <v>24</v>
      </c>
      <c r="L958" t="s">
        <v>75</v>
      </c>
      <c r="M958" t="s">
        <v>9438</v>
      </c>
      <c r="N958" t="s">
        <v>9439</v>
      </c>
    </row>
    <row r="959" spans="1:14" x14ac:dyDescent="0.25">
      <c r="A959" t="s">
        <v>4720</v>
      </c>
      <c r="B959" t="s">
        <v>4463</v>
      </c>
      <c r="C959" t="s">
        <v>69</v>
      </c>
      <c r="D959" t="s">
        <v>4464</v>
      </c>
      <c r="E959" t="s">
        <v>638</v>
      </c>
      <c r="F959" t="s">
        <v>4721</v>
      </c>
      <c r="G959" t="s">
        <v>4722</v>
      </c>
      <c r="H959" t="s">
        <v>4723</v>
      </c>
      <c r="I959" t="s">
        <v>32</v>
      </c>
      <c r="J959" t="s">
        <v>33</v>
      </c>
      <c r="K959" t="s">
        <v>24</v>
      </c>
      <c r="L959" t="s">
        <v>4468</v>
      </c>
      <c r="M959" t="s">
        <v>9438</v>
      </c>
      <c r="N959" t="s">
        <v>9439</v>
      </c>
    </row>
    <row r="960" spans="1:14" x14ac:dyDescent="0.25">
      <c r="A960" t="s">
        <v>4724</v>
      </c>
      <c r="B960" t="s">
        <v>4687</v>
      </c>
      <c r="C960" t="s">
        <v>69</v>
      </c>
      <c r="D960" t="s">
        <v>4230</v>
      </c>
      <c r="E960" t="s">
        <v>638</v>
      </c>
      <c r="F960" t="s">
        <v>4725</v>
      </c>
      <c r="G960" t="s">
        <v>4726</v>
      </c>
      <c r="H960" t="s">
        <v>4727</v>
      </c>
      <c r="I960" t="s">
        <v>32</v>
      </c>
      <c r="J960" t="s">
        <v>4320</v>
      </c>
      <c r="K960" t="s">
        <v>24</v>
      </c>
      <c r="L960" t="s">
        <v>176</v>
      </c>
      <c r="M960" t="s">
        <v>9779</v>
      </c>
      <c r="N960" t="s">
        <v>9441</v>
      </c>
    </row>
    <row r="961" spans="1:14" x14ac:dyDescent="0.25">
      <c r="A961" t="s">
        <v>4728</v>
      </c>
      <c r="B961" t="s">
        <v>2768</v>
      </c>
      <c r="C961" t="s">
        <v>69</v>
      </c>
      <c r="D961" t="s">
        <v>2769</v>
      </c>
      <c r="E961" t="s">
        <v>638</v>
      </c>
      <c r="F961" t="s">
        <v>4729</v>
      </c>
      <c r="G961" t="s">
        <v>4730</v>
      </c>
      <c r="H961" t="s">
        <v>4731</v>
      </c>
      <c r="I961" t="s">
        <v>32</v>
      </c>
      <c r="J961" t="s">
        <v>398</v>
      </c>
      <c r="K961" t="s">
        <v>24</v>
      </c>
      <c r="L961" t="s">
        <v>494</v>
      </c>
      <c r="M961" t="s">
        <v>9438</v>
      </c>
      <c r="N961" t="s">
        <v>9439</v>
      </c>
    </row>
    <row r="962" spans="1:14" x14ac:dyDescent="0.25">
      <c r="A962" t="s">
        <v>4469</v>
      </c>
      <c r="B962" t="s">
        <v>651</v>
      </c>
      <c r="C962" t="s">
        <v>16</v>
      </c>
      <c r="D962" t="s">
        <v>4470</v>
      </c>
      <c r="E962" t="s">
        <v>638</v>
      </c>
      <c r="F962" t="s">
        <v>4732</v>
      </c>
      <c r="G962" t="s">
        <v>4733</v>
      </c>
      <c r="H962" t="s">
        <v>4734</v>
      </c>
      <c r="I962" t="s">
        <v>32</v>
      </c>
      <c r="J962" t="s">
        <v>1951</v>
      </c>
      <c r="K962" t="s">
        <v>24</v>
      </c>
      <c r="L962" t="s">
        <v>851</v>
      </c>
      <c r="M962" t="s">
        <v>9438</v>
      </c>
      <c r="N962" t="s">
        <v>9439</v>
      </c>
    </row>
    <row r="963" spans="1:14" x14ac:dyDescent="0.25">
      <c r="A963" t="s">
        <v>4735</v>
      </c>
      <c r="B963" t="s">
        <v>4736</v>
      </c>
      <c r="C963" t="s">
        <v>69</v>
      </c>
      <c r="D963" t="s">
        <v>4737</v>
      </c>
      <c r="E963" t="s">
        <v>638</v>
      </c>
      <c r="F963" t="s">
        <v>4738</v>
      </c>
      <c r="G963" t="s">
        <v>4739</v>
      </c>
      <c r="H963" t="s">
        <v>4740</v>
      </c>
      <c r="I963" t="s">
        <v>32</v>
      </c>
      <c r="J963" t="s">
        <v>148</v>
      </c>
      <c r="K963" t="s">
        <v>24</v>
      </c>
      <c r="L963" t="s">
        <v>4656</v>
      </c>
      <c r="M963" t="s">
        <v>9780</v>
      </c>
      <c r="N963" t="s">
        <v>9441</v>
      </c>
    </row>
    <row r="964" spans="1:14" x14ac:dyDescent="0.25">
      <c r="A964" t="s">
        <v>4741</v>
      </c>
      <c r="B964" t="s">
        <v>4365</v>
      </c>
      <c r="C964" t="s">
        <v>69</v>
      </c>
      <c r="D964" t="s">
        <v>1513</v>
      </c>
      <c r="E964" t="s">
        <v>638</v>
      </c>
      <c r="F964" t="s">
        <v>4742</v>
      </c>
      <c r="G964" t="s">
        <v>4743</v>
      </c>
      <c r="H964" t="s">
        <v>4744</v>
      </c>
      <c r="I964" t="s">
        <v>32</v>
      </c>
      <c r="J964" t="s">
        <v>756</v>
      </c>
      <c r="K964" t="s">
        <v>24</v>
      </c>
      <c r="L964" t="s">
        <v>75</v>
      </c>
      <c r="M964" t="s">
        <v>9438</v>
      </c>
      <c r="N964" t="s">
        <v>9439</v>
      </c>
    </row>
    <row r="965" spans="1:14" x14ac:dyDescent="0.25">
      <c r="A965" t="s">
        <v>4289</v>
      </c>
      <c r="B965" t="s">
        <v>4745</v>
      </c>
      <c r="C965" t="s">
        <v>16</v>
      </c>
      <c r="D965" t="s">
        <v>4291</v>
      </c>
      <c r="E965" t="s">
        <v>638</v>
      </c>
      <c r="F965" t="s">
        <v>4746</v>
      </c>
      <c r="G965" t="s">
        <v>4747</v>
      </c>
      <c r="H965" t="s">
        <v>4748</v>
      </c>
      <c r="I965" t="s">
        <v>32</v>
      </c>
      <c r="J965" t="s">
        <v>3171</v>
      </c>
      <c r="K965" t="s">
        <v>24</v>
      </c>
      <c r="L965" t="s">
        <v>75</v>
      </c>
      <c r="M965" t="s">
        <v>9438</v>
      </c>
      <c r="N965" t="s">
        <v>9439</v>
      </c>
    </row>
    <row r="966" spans="1:14" x14ac:dyDescent="0.25">
      <c r="A966" t="s">
        <v>4353</v>
      </c>
      <c r="B966" t="s">
        <v>4414</v>
      </c>
      <c r="C966" t="s">
        <v>69</v>
      </c>
      <c r="D966" t="s">
        <v>4749</v>
      </c>
      <c r="E966" t="s">
        <v>638</v>
      </c>
      <c r="F966" t="s">
        <v>4750</v>
      </c>
      <c r="G966" t="s">
        <v>4751</v>
      </c>
      <c r="H966" t="s">
        <v>4752</v>
      </c>
      <c r="I966" t="s">
        <v>32</v>
      </c>
      <c r="J966" t="s">
        <v>246</v>
      </c>
      <c r="K966" t="s">
        <v>24</v>
      </c>
      <c r="L966" t="s">
        <v>4753</v>
      </c>
      <c r="M966" t="s">
        <v>9438</v>
      </c>
      <c r="N966" t="s">
        <v>9439</v>
      </c>
    </row>
    <row r="967" spans="1:14" x14ac:dyDescent="0.25">
      <c r="A967" t="s">
        <v>4754</v>
      </c>
      <c r="B967" t="s">
        <v>3343</v>
      </c>
      <c r="C967" t="s">
        <v>16</v>
      </c>
      <c r="D967" t="s">
        <v>530</v>
      </c>
      <c r="E967" t="s">
        <v>638</v>
      </c>
      <c r="F967" t="s">
        <v>4755</v>
      </c>
      <c r="G967" t="s">
        <v>4756</v>
      </c>
      <c r="H967" t="s">
        <v>4757</v>
      </c>
      <c r="I967" t="s">
        <v>32</v>
      </c>
      <c r="J967" t="s">
        <v>606</v>
      </c>
      <c r="K967" t="s">
        <v>24</v>
      </c>
      <c r="L967" t="s">
        <v>176</v>
      </c>
      <c r="M967" t="s">
        <v>9438</v>
      </c>
      <c r="N967" t="s">
        <v>9439</v>
      </c>
    </row>
    <row r="968" spans="1:14" x14ac:dyDescent="0.25">
      <c r="A968" t="s">
        <v>4758</v>
      </c>
      <c r="B968" t="s">
        <v>3093</v>
      </c>
      <c r="C968" t="s">
        <v>1475</v>
      </c>
      <c r="D968" t="s">
        <v>3094</v>
      </c>
      <c r="E968" t="s">
        <v>638</v>
      </c>
      <c r="F968" t="s">
        <v>4759</v>
      </c>
      <c r="G968" t="s">
        <v>4760</v>
      </c>
      <c r="H968" t="s">
        <v>4761</v>
      </c>
      <c r="I968" t="s">
        <v>32</v>
      </c>
      <c r="J968" t="s">
        <v>4762</v>
      </c>
      <c r="K968" t="s">
        <v>24</v>
      </c>
      <c r="L968" t="s">
        <v>75</v>
      </c>
      <c r="M968" t="s">
        <v>9438</v>
      </c>
      <c r="N968" t="s">
        <v>9439</v>
      </c>
    </row>
    <row r="969" spans="1:14" x14ac:dyDescent="0.25">
      <c r="A969" t="s">
        <v>4763</v>
      </c>
      <c r="B969" t="s">
        <v>4437</v>
      </c>
      <c r="C969" t="s">
        <v>69</v>
      </c>
      <c r="D969" t="s">
        <v>4764</v>
      </c>
      <c r="E969" t="s">
        <v>630</v>
      </c>
      <c r="F969" t="s">
        <v>4765</v>
      </c>
      <c r="G969" t="s">
        <v>4766</v>
      </c>
      <c r="H969" t="s">
        <v>4767</v>
      </c>
      <c r="I969" t="s">
        <v>32</v>
      </c>
      <c r="J969" t="s">
        <v>723</v>
      </c>
      <c r="K969" t="s">
        <v>24</v>
      </c>
      <c r="L969" t="s">
        <v>42</v>
      </c>
      <c r="M969" t="s">
        <v>9438</v>
      </c>
      <c r="N969" t="s">
        <v>9439</v>
      </c>
    </row>
    <row r="970" spans="1:14" x14ac:dyDescent="0.25">
      <c r="A970" t="s">
        <v>4768</v>
      </c>
      <c r="B970" t="s">
        <v>2392</v>
      </c>
      <c r="C970" t="s">
        <v>69</v>
      </c>
      <c r="D970" t="s">
        <v>4302</v>
      </c>
      <c r="E970" t="s">
        <v>630</v>
      </c>
      <c r="F970" t="s">
        <v>4769</v>
      </c>
      <c r="G970" t="s">
        <v>4770</v>
      </c>
      <c r="H970" t="s">
        <v>4771</v>
      </c>
      <c r="I970" t="s">
        <v>32</v>
      </c>
      <c r="J970" t="s">
        <v>1545</v>
      </c>
      <c r="K970" t="s">
        <v>24</v>
      </c>
      <c r="L970" t="s">
        <v>34</v>
      </c>
      <c r="M970" t="s">
        <v>9438</v>
      </c>
      <c r="N970" t="s">
        <v>9439</v>
      </c>
    </row>
    <row r="971" spans="1:14" x14ac:dyDescent="0.25">
      <c r="A971" t="s">
        <v>4772</v>
      </c>
      <c r="B971" t="s">
        <v>4336</v>
      </c>
      <c r="C971" t="s">
        <v>16</v>
      </c>
      <c r="D971" t="s">
        <v>4337</v>
      </c>
      <c r="E971" t="s">
        <v>638</v>
      </c>
      <c r="F971" t="s">
        <v>4773</v>
      </c>
      <c r="G971" t="s">
        <v>4774</v>
      </c>
      <c r="H971" t="s">
        <v>4775</v>
      </c>
      <c r="I971" t="s">
        <v>32</v>
      </c>
      <c r="J971" t="s">
        <v>1000</v>
      </c>
      <c r="K971" t="s">
        <v>24</v>
      </c>
      <c r="L971" t="s">
        <v>2609</v>
      </c>
      <c r="M971" t="s">
        <v>9438</v>
      </c>
      <c r="N971" t="s">
        <v>9439</v>
      </c>
    </row>
    <row r="972" spans="1:14" x14ac:dyDescent="0.25">
      <c r="A972" t="s">
        <v>4691</v>
      </c>
      <c r="B972" t="s">
        <v>4776</v>
      </c>
      <c r="C972" t="s">
        <v>16</v>
      </c>
      <c r="D972" t="s">
        <v>302</v>
      </c>
      <c r="E972" t="s">
        <v>638</v>
      </c>
      <c r="F972" t="s">
        <v>4777</v>
      </c>
      <c r="G972" t="s">
        <v>4778</v>
      </c>
      <c r="H972" t="s">
        <v>4779</v>
      </c>
      <c r="I972" t="s">
        <v>32</v>
      </c>
      <c r="J972" t="s">
        <v>1350</v>
      </c>
      <c r="K972" t="s">
        <v>24</v>
      </c>
      <c r="L972" t="s">
        <v>307</v>
      </c>
      <c r="M972" t="s">
        <v>9781</v>
      </c>
      <c r="N972" t="s">
        <v>9441</v>
      </c>
    </row>
    <row r="973" spans="1:14" x14ac:dyDescent="0.25">
      <c r="A973" t="s">
        <v>4780</v>
      </c>
      <c r="B973" t="s">
        <v>4781</v>
      </c>
      <c r="C973" t="s">
        <v>16</v>
      </c>
      <c r="D973" t="s">
        <v>565</v>
      </c>
      <c r="E973" t="s">
        <v>630</v>
      </c>
      <c r="F973" t="s">
        <v>4782</v>
      </c>
      <c r="G973" t="s">
        <v>4783</v>
      </c>
      <c r="H973" t="s">
        <v>4784</v>
      </c>
      <c r="I973" t="s">
        <v>32</v>
      </c>
      <c r="J973" t="s">
        <v>880</v>
      </c>
      <c r="K973" t="s">
        <v>24</v>
      </c>
      <c r="L973" t="s">
        <v>4785</v>
      </c>
      <c r="M973" t="s">
        <v>9438</v>
      </c>
      <c r="N973" t="s">
        <v>9439</v>
      </c>
    </row>
    <row r="974" spans="1:14" x14ac:dyDescent="0.25">
      <c r="A974" t="s">
        <v>4786</v>
      </c>
      <c r="B974" t="s">
        <v>4787</v>
      </c>
      <c r="C974" t="s">
        <v>16</v>
      </c>
      <c r="D974" t="s">
        <v>3094</v>
      </c>
      <c r="E974" t="s">
        <v>630</v>
      </c>
      <c r="F974" t="s">
        <v>4788</v>
      </c>
      <c r="G974" t="s">
        <v>4789</v>
      </c>
      <c r="H974" t="s">
        <v>4790</v>
      </c>
      <c r="I974" t="s">
        <v>32</v>
      </c>
      <c r="J974" t="s">
        <v>1878</v>
      </c>
      <c r="K974" t="s">
        <v>24</v>
      </c>
      <c r="L974" t="s">
        <v>75</v>
      </c>
      <c r="M974" t="s">
        <v>9438</v>
      </c>
      <c r="N974" t="s">
        <v>9439</v>
      </c>
    </row>
    <row r="975" spans="1:14" x14ac:dyDescent="0.25">
      <c r="A975" t="s">
        <v>4772</v>
      </c>
      <c r="B975" t="s">
        <v>4336</v>
      </c>
      <c r="C975" t="s">
        <v>16</v>
      </c>
      <c r="D975" t="s">
        <v>4337</v>
      </c>
      <c r="E975" t="s">
        <v>638</v>
      </c>
      <c r="F975" t="s">
        <v>4791</v>
      </c>
      <c r="G975" t="s">
        <v>4792</v>
      </c>
      <c r="H975" t="s">
        <v>4793</v>
      </c>
      <c r="I975" t="s">
        <v>32</v>
      </c>
      <c r="J975" t="s">
        <v>1000</v>
      </c>
      <c r="K975" t="s">
        <v>24</v>
      </c>
      <c r="L975" t="s">
        <v>2609</v>
      </c>
      <c r="M975" t="s">
        <v>9438</v>
      </c>
      <c r="N975" t="s">
        <v>9439</v>
      </c>
    </row>
    <row r="976" spans="1:14" x14ac:dyDescent="0.25">
      <c r="A976" t="s">
        <v>4314</v>
      </c>
      <c r="B976" t="s">
        <v>4643</v>
      </c>
      <c r="C976" t="s">
        <v>69</v>
      </c>
      <c r="D976" t="s">
        <v>4370</v>
      </c>
      <c r="E976" t="s">
        <v>638</v>
      </c>
      <c r="F976" t="s">
        <v>4794</v>
      </c>
      <c r="G976" t="s">
        <v>4795</v>
      </c>
      <c r="H976" t="s">
        <v>4796</v>
      </c>
      <c r="I976" t="s">
        <v>32</v>
      </c>
      <c r="J976" t="s">
        <v>329</v>
      </c>
      <c r="K976" t="s">
        <v>24</v>
      </c>
      <c r="L976" t="s">
        <v>4321</v>
      </c>
      <c r="M976" t="s">
        <v>9782</v>
      </c>
      <c r="N976" t="s">
        <v>9441</v>
      </c>
    </row>
    <row r="977" spans="1:14" x14ac:dyDescent="0.25">
      <c r="A977" t="s">
        <v>4797</v>
      </c>
      <c r="C977" t="s">
        <v>69</v>
      </c>
      <c r="D977" t="s">
        <v>4798</v>
      </c>
      <c r="E977" t="s">
        <v>638</v>
      </c>
      <c r="F977" t="s">
        <v>4799</v>
      </c>
      <c r="G977" t="s">
        <v>4800</v>
      </c>
      <c r="H977" t="s">
        <v>4801</v>
      </c>
      <c r="I977" t="s">
        <v>32</v>
      </c>
      <c r="J977" t="s">
        <v>183</v>
      </c>
      <c r="K977" t="s">
        <v>24</v>
      </c>
      <c r="L977" t="s">
        <v>4802</v>
      </c>
      <c r="M977" t="s">
        <v>9783</v>
      </c>
      <c r="N977" t="s">
        <v>9441</v>
      </c>
    </row>
    <row r="978" spans="1:14" x14ac:dyDescent="0.25">
      <c r="A978" t="s">
        <v>4803</v>
      </c>
      <c r="B978" t="s">
        <v>4804</v>
      </c>
      <c r="C978" t="s">
        <v>16</v>
      </c>
      <c r="D978" t="s">
        <v>530</v>
      </c>
      <c r="E978" t="s">
        <v>638</v>
      </c>
      <c r="F978" t="s">
        <v>4805</v>
      </c>
      <c r="G978" t="s">
        <v>4806</v>
      </c>
      <c r="H978" t="s">
        <v>4807</v>
      </c>
      <c r="I978" t="s">
        <v>32</v>
      </c>
      <c r="J978" t="s">
        <v>234</v>
      </c>
      <c r="K978" t="s">
        <v>24</v>
      </c>
      <c r="L978" t="s">
        <v>176</v>
      </c>
      <c r="M978" t="s">
        <v>9438</v>
      </c>
      <c r="N978" t="s">
        <v>9439</v>
      </c>
    </row>
    <row r="979" spans="1:14" x14ac:dyDescent="0.25">
      <c r="A979" t="s">
        <v>4808</v>
      </c>
      <c r="B979" t="s">
        <v>4809</v>
      </c>
      <c r="C979" t="s">
        <v>69</v>
      </c>
      <c r="D979" t="s">
        <v>4810</v>
      </c>
      <c r="E979" t="s">
        <v>638</v>
      </c>
      <c r="F979" t="s">
        <v>4811</v>
      </c>
      <c r="G979" t="s">
        <v>4812</v>
      </c>
      <c r="H979" t="s">
        <v>4813</v>
      </c>
      <c r="I979" t="s">
        <v>32</v>
      </c>
      <c r="J979" t="s">
        <v>162</v>
      </c>
      <c r="K979" t="s">
        <v>24</v>
      </c>
      <c r="L979" t="s">
        <v>4814</v>
      </c>
      <c r="M979" t="s">
        <v>9438</v>
      </c>
      <c r="N979" t="s">
        <v>9439</v>
      </c>
    </row>
    <row r="980" spans="1:14" x14ac:dyDescent="0.25">
      <c r="A980" t="s">
        <v>4431</v>
      </c>
      <c r="C980" t="s">
        <v>16</v>
      </c>
      <c r="D980" t="s">
        <v>4432</v>
      </c>
      <c r="E980" t="s">
        <v>638</v>
      </c>
      <c r="F980" t="s">
        <v>4815</v>
      </c>
      <c r="G980" t="s">
        <v>4816</v>
      </c>
      <c r="H980" t="s">
        <v>4817</v>
      </c>
      <c r="I980" t="s">
        <v>22</v>
      </c>
      <c r="J980" t="s">
        <v>438</v>
      </c>
      <c r="K980" t="s">
        <v>24</v>
      </c>
      <c r="L980" t="s">
        <v>83</v>
      </c>
      <c r="M980" t="s">
        <v>9438</v>
      </c>
      <c r="N980" t="s">
        <v>9439</v>
      </c>
    </row>
    <row r="981" spans="1:14" x14ac:dyDescent="0.25">
      <c r="A981" t="s">
        <v>4610</v>
      </c>
      <c r="B981" t="s">
        <v>4818</v>
      </c>
      <c r="C981" t="s">
        <v>69</v>
      </c>
      <c r="D981" t="s">
        <v>4612</v>
      </c>
      <c r="E981" t="s">
        <v>638</v>
      </c>
      <c r="F981" t="s">
        <v>4819</v>
      </c>
      <c r="G981" t="s">
        <v>4820</v>
      </c>
      <c r="H981" t="s">
        <v>4821</v>
      </c>
      <c r="I981" t="s">
        <v>32</v>
      </c>
      <c r="J981" t="s">
        <v>341</v>
      </c>
      <c r="K981" t="s">
        <v>24</v>
      </c>
      <c r="L981" t="s">
        <v>75</v>
      </c>
      <c r="M981" t="s">
        <v>9784</v>
      </c>
      <c r="N981" t="s">
        <v>9441</v>
      </c>
    </row>
    <row r="982" spans="1:14" x14ac:dyDescent="0.25">
      <c r="A982" t="s">
        <v>4600</v>
      </c>
      <c r="C982" t="s">
        <v>16</v>
      </c>
      <c r="D982" t="s">
        <v>4601</v>
      </c>
      <c r="E982" t="s">
        <v>638</v>
      </c>
      <c r="F982" t="s">
        <v>4822</v>
      </c>
      <c r="G982" t="s">
        <v>4823</v>
      </c>
      <c r="H982" t="s">
        <v>4824</v>
      </c>
      <c r="I982" t="s">
        <v>32</v>
      </c>
      <c r="J982" t="s">
        <v>1751</v>
      </c>
      <c r="K982" t="s">
        <v>24</v>
      </c>
      <c r="L982" t="s">
        <v>227</v>
      </c>
      <c r="M982" t="s">
        <v>9438</v>
      </c>
      <c r="N982" t="s">
        <v>9439</v>
      </c>
    </row>
    <row r="983" spans="1:14" x14ac:dyDescent="0.25">
      <c r="A983" t="s">
        <v>4825</v>
      </c>
      <c r="B983" t="s">
        <v>4379</v>
      </c>
      <c r="C983" t="s">
        <v>16</v>
      </c>
      <c r="D983" t="s">
        <v>2510</v>
      </c>
      <c r="E983" t="s">
        <v>638</v>
      </c>
      <c r="F983" t="s">
        <v>4826</v>
      </c>
      <c r="G983" t="s">
        <v>4827</v>
      </c>
      <c r="H983" t="s">
        <v>4828</v>
      </c>
      <c r="I983" t="s">
        <v>32</v>
      </c>
      <c r="J983" t="s">
        <v>412</v>
      </c>
      <c r="K983" t="s">
        <v>24</v>
      </c>
      <c r="L983" t="s">
        <v>4383</v>
      </c>
      <c r="M983" t="s">
        <v>9438</v>
      </c>
      <c r="N983" t="s">
        <v>9439</v>
      </c>
    </row>
    <row r="984" spans="1:14" x14ac:dyDescent="0.25">
      <c r="A984" t="s">
        <v>4829</v>
      </c>
      <c r="B984" t="s">
        <v>4365</v>
      </c>
      <c r="C984" t="s">
        <v>69</v>
      </c>
      <c r="D984" t="s">
        <v>1513</v>
      </c>
      <c r="E984" t="s">
        <v>638</v>
      </c>
      <c r="F984" t="s">
        <v>4830</v>
      </c>
      <c r="G984" t="s">
        <v>4831</v>
      </c>
      <c r="H984" t="s">
        <v>4832</v>
      </c>
      <c r="I984" t="s">
        <v>32</v>
      </c>
      <c r="J984" t="s">
        <v>923</v>
      </c>
      <c r="K984" t="s">
        <v>24</v>
      </c>
      <c r="L984" t="s">
        <v>75</v>
      </c>
      <c r="M984" t="s">
        <v>9438</v>
      </c>
      <c r="N984" t="s">
        <v>9439</v>
      </c>
    </row>
    <row r="985" spans="1:14" x14ac:dyDescent="0.25">
      <c r="A985" t="s">
        <v>4833</v>
      </c>
      <c r="B985" t="s">
        <v>4834</v>
      </c>
      <c r="C985" t="s">
        <v>69</v>
      </c>
      <c r="D985" t="s">
        <v>4485</v>
      </c>
      <c r="E985" t="s">
        <v>630</v>
      </c>
      <c r="F985" t="s">
        <v>4835</v>
      </c>
      <c r="G985" t="s">
        <v>4836</v>
      </c>
      <c r="H985" t="s">
        <v>4837</v>
      </c>
      <c r="I985" t="s">
        <v>32</v>
      </c>
      <c r="J985" t="s">
        <v>486</v>
      </c>
      <c r="K985" t="s">
        <v>24</v>
      </c>
      <c r="L985" t="s">
        <v>1331</v>
      </c>
      <c r="M985" t="s">
        <v>9438</v>
      </c>
      <c r="N985" t="s">
        <v>9439</v>
      </c>
    </row>
    <row r="986" spans="1:14" x14ac:dyDescent="0.25">
      <c r="A986" t="s">
        <v>4838</v>
      </c>
      <c r="B986" t="s">
        <v>4633</v>
      </c>
      <c r="C986" t="s">
        <v>69</v>
      </c>
      <c r="D986" t="s">
        <v>4634</v>
      </c>
      <c r="E986" t="s">
        <v>638</v>
      </c>
      <c r="F986" t="s">
        <v>4839</v>
      </c>
      <c r="G986" t="s">
        <v>4840</v>
      </c>
      <c r="H986" t="s">
        <v>4841</v>
      </c>
      <c r="I986" t="s">
        <v>32</v>
      </c>
      <c r="J986" t="s">
        <v>1203</v>
      </c>
      <c r="K986" t="s">
        <v>24</v>
      </c>
      <c r="L986" t="s">
        <v>4638</v>
      </c>
      <c r="M986" t="s">
        <v>9438</v>
      </c>
      <c r="N986" t="s">
        <v>9439</v>
      </c>
    </row>
    <row r="987" spans="1:14" x14ac:dyDescent="0.25">
      <c r="A987" t="s">
        <v>4842</v>
      </c>
      <c r="B987" t="s">
        <v>4843</v>
      </c>
      <c r="C987" t="s">
        <v>16</v>
      </c>
      <c r="D987" t="s">
        <v>530</v>
      </c>
      <c r="E987" t="s">
        <v>638</v>
      </c>
      <c r="F987" t="s">
        <v>4844</v>
      </c>
      <c r="G987" t="s">
        <v>4845</v>
      </c>
      <c r="H987" t="s">
        <v>4846</v>
      </c>
      <c r="I987" t="s">
        <v>32</v>
      </c>
      <c r="J987" t="s">
        <v>606</v>
      </c>
      <c r="K987" t="s">
        <v>24</v>
      </c>
      <c r="L987" t="s">
        <v>176</v>
      </c>
      <c r="M987" t="s">
        <v>9438</v>
      </c>
      <c r="N987" t="s">
        <v>9439</v>
      </c>
    </row>
    <row r="988" spans="1:14" x14ac:dyDescent="0.25">
      <c r="A988" t="s">
        <v>4309</v>
      </c>
      <c r="B988" t="s">
        <v>4310</v>
      </c>
      <c r="C988" t="s">
        <v>16</v>
      </c>
      <c r="D988" t="s">
        <v>3646</v>
      </c>
      <c r="E988" t="s">
        <v>638</v>
      </c>
      <c r="F988" t="s">
        <v>4847</v>
      </c>
      <c r="G988" t="s">
        <v>4848</v>
      </c>
      <c r="H988" t="s">
        <v>4849</v>
      </c>
      <c r="I988" t="s">
        <v>32</v>
      </c>
      <c r="J988" t="s">
        <v>89</v>
      </c>
      <c r="K988" t="s">
        <v>24</v>
      </c>
      <c r="L988" t="s">
        <v>42</v>
      </c>
      <c r="M988" t="s">
        <v>9438</v>
      </c>
      <c r="N988" t="s">
        <v>9439</v>
      </c>
    </row>
    <row r="989" spans="1:14" x14ac:dyDescent="0.25">
      <c r="A989" t="s">
        <v>4850</v>
      </c>
      <c r="B989" t="s">
        <v>4851</v>
      </c>
      <c r="C989" t="s">
        <v>16</v>
      </c>
      <c r="D989" t="s">
        <v>2997</v>
      </c>
      <c r="E989" t="s">
        <v>630</v>
      </c>
      <c r="F989" t="s">
        <v>4852</v>
      </c>
      <c r="G989" t="s">
        <v>4853</v>
      </c>
      <c r="H989" t="s">
        <v>4854</v>
      </c>
      <c r="I989" t="s">
        <v>32</v>
      </c>
      <c r="J989" t="s">
        <v>866</v>
      </c>
      <c r="K989" t="s">
        <v>24</v>
      </c>
      <c r="L989" t="s">
        <v>75</v>
      </c>
      <c r="M989" t="s">
        <v>9438</v>
      </c>
      <c r="N989" t="s">
        <v>9439</v>
      </c>
    </row>
    <row r="990" spans="1:14" x14ac:dyDescent="0.25">
      <c r="A990" t="s">
        <v>4855</v>
      </c>
      <c r="B990" t="s">
        <v>92</v>
      </c>
      <c r="C990" t="s">
        <v>16</v>
      </c>
      <c r="D990" t="s">
        <v>302</v>
      </c>
      <c r="E990" t="s">
        <v>630</v>
      </c>
      <c r="F990" t="s">
        <v>4856</v>
      </c>
      <c r="G990" t="s">
        <v>4857</v>
      </c>
      <c r="H990" t="s">
        <v>4858</v>
      </c>
      <c r="I990" t="s">
        <v>32</v>
      </c>
      <c r="J990" t="s">
        <v>1350</v>
      </c>
      <c r="K990" t="s">
        <v>24</v>
      </c>
      <c r="L990" t="s">
        <v>307</v>
      </c>
      <c r="M990" t="s">
        <v>9438</v>
      </c>
      <c r="N990" t="s">
        <v>9439</v>
      </c>
    </row>
    <row r="991" spans="1:14" x14ac:dyDescent="0.25">
      <c r="A991" t="s">
        <v>26</v>
      </c>
      <c r="B991" t="s">
        <v>4859</v>
      </c>
      <c r="C991" t="s">
        <v>16</v>
      </c>
      <c r="D991" t="s">
        <v>4652</v>
      </c>
      <c r="E991" t="s">
        <v>630</v>
      </c>
      <c r="F991" t="s">
        <v>4860</v>
      </c>
      <c r="G991" t="s">
        <v>4861</v>
      </c>
      <c r="H991" t="s">
        <v>4862</v>
      </c>
      <c r="I991" t="s">
        <v>32</v>
      </c>
      <c r="J991" t="s">
        <v>606</v>
      </c>
      <c r="K991" t="s">
        <v>24</v>
      </c>
      <c r="L991" t="s">
        <v>4656</v>
      </c>
      <c r="M991" t="s">
        <v>9438</v>
      </c>
      <c r="N991" t="s">
        <v>9439</v>
      </c>
    </row>
    <row r="992" spans="1:14" x14ac:dyDescent="0.25">
      <c r="A992" t="s">
        <v>4786</v>
      </c>
      <c r="B992" t="s">
        <v>4787</v>
      </c>
      <c r="C992" t="s">
        <v>16</v>
      </c>
      <c r="D992" t="s">
        <v>3094</v>
      </c>
      <c r="E992" t="s">
        <v>638</v>
      </c>
      <c r="F992" t="s">
        <v>4863</v>
      </c>
      <c r="G992" t="s">
        <v>4864</v>
      </c>
      <c r="H992" t="s">
        <v>4865</v>
      </c>
      <c r="I992" t="s">
        <v>32</v>
      </c>
      <c r="J992" t="s">
        <v>1967</v>
      </c>
      <c r="K992" t="s">
        <v>24</v>
      </c>
      <c r="L992" t="s">
        <v>75</v>
      </c>
      <c r="M992" t="s">
        <v>9438</v>
      </c>
      <c r="N992" t="s">
        <v>9439</v>
      </c>
    </row>
    <row r="993" spans="1:14" x14ac:dyDescent="0.25">
      <c r="A993" t="s">
        <v>4866</v>
      </c>
      <c r="B993" t="s">
        <v>3068</v>
      </c>
      <c r="C993" t="s">
        <v>69</v>
      </c>
      <c r="D993" t="s">
        <v>4405</v>
      </c>
      <c r="E993" t="s">
        <v>630</v>
      </c>
      <c r="F993" t="s">
        <v>4867</v>
      </c>
      <c r="G993" t="s">
        <v>4868</v>
      </c>
      <c r="H993" t="s">
        <v>4869</v>
      </c>
      <c r="I993" t="s">
        <v>22</v>
      </c>
      <c r="J993" t="s">
        <v>148</v>
      </c>
      <c r="K993" t="s">
        <v>24</v>
      </c>
      <c r="L993" t="s">
        <v>83</v>
      </c>
      <c r="M993" t="s">
        <v>9438</v>
      </c>
      <c r="N993" t="s">
        <v>9439</v>
      </c>
    </row>
    <row r="994" spans="1:14" x14ac:dyDescent="0.25">
      <c r="A994" t="s">
        <v>4870</v>
      </c>
      <c r="B994" t="s">
        <v>4502</v>
      </c>
      <c r="C994" t="s">
        <v>69</v>
      </c>
      <c r="D994" t="s">
        <v>4302</v>
      </c>
      <c r="E994" t="s">
        <v>638</v>
      </c>
      <c r="F994" t="s">
        <v>4871</v>
      </c>
      <c r="G994" t="s">
        <v>4872</v>
      </c>
      <c r="H994" t="s">
        <v>4873</v>
      </c>
      <c r="I994" t="s">
        <v>32</v>
      </c>
      <c r="J994" t="s">
        <v>1545</v>
      </c>
      <c r="K994" t="s">
        <v>24</v>
      </c>
      <c r="L994" t="s">
        <v>34</v>
      </c>
      <c r="M994" t="s">
        <v>9438</v>
      </c>
      <c r="N994" t="s">
        <v>9439</v>
      </c>
    </row>
    <row r="995" spans="1:14" x14ac:dyDescent="0.25">
      <c r="A995" t="s">
        <v>4874</v>
      </c>
      <c r="B995" t="s">
        <v>4379</v>
      </c>
      <c r="C995" t="s">
        <v>16</v>
      </c>
      <c r="D995" t="s">
        <v>2510</v>
      </c>
      <c r="E995" t="s">
        <v>638</v>
      </c>
      <c r="F995" t="s">
        <v>4875</v>
      </c>
      <c r="G995" t="s">
        <v>4876</v>
      </c>
      <c r="H995" t="s">
        <v>4877</v>
      </c>
      <c r="I995" t="s">
        <v>32</v>
      </c>
      <c r="J995" t="s">
        <v>412</v>
      </c>
      <c r="K995" t="s">
        <v>24</v>
      </c>
      <c r="L995" t="s">
        <v>4395</v>
      </c>
      <c r="M995" t="s">
        <v>9438</v>
      </c>
      <c r="N995" t="s">
        <v>9439</v>
      </c>
    </row>
    <row r="996" spans="1:14" x14ac:dyDescent="0.25">
      <c r="A996" t="s">
        <v>4878</v>
      </c>
      <c r="B996" t="s">
        <v>4879</v>
      </c>
      <c r="C996" t="s">
        <v>69</v>
      </c>
      <c r="D996" t="s">
        <v>4880</v>
      </c>
      <c r="E996" t="s">
        <v>630</v>
      </c>
      <c r="F996" t="s">
        <v>4881</v>
      </c>
      <c r="G996" t="s">
        <v>4882</v>
      </c>
      <c r="H996" t="s">
        <v>4883</v>
      </c>
      <c r="I996" t="s">
        <v>32</v>
      </c>
      <c r="J996" t="s">
        <v>49</v>
      </c>
      <c r="K996" t="s">
        <v>24</v>
      </c>
      <c r="L996" t="s">
        <v>2685</v>
      </c>
      <c r="M996" t="s">
        <v>9438</v>
      </c>
      <c r="N996" t="s">
        <v>9439</v>
      </c>
    </row>
    <row r="997" spans="1:14" x14ac:dyDescent="0.25">
      <c r="A997" t="s">
        <v>4884</v>
      </c>
      <c r="B997" t="s">
        <v>4885</v>
      </c>
      <c r="C997" t="s">
        <v>69</v>
      </c>
      <c r="D997" t="s">
        <v>402</v>
      </c>
      <c r="E997" t="s">
        <v>638</v>
      </c>
      <c r="F997" t="s">
        <v>4886</v>
      </c>
      <c r="G997" t="s">
        <v>4887</v>
      </c>
      <c r="H997" t="s">
        <v>4888</v>
      </c>
      <c r="I997" t="s">
        <v>32</v>
      </c>
      <c r="J997" t="s">
        <v>155</v>
      </c>
      <c r="K997" t="s">
        <v>24</v>
      </c>
      <c r="L997" t="s">
        <v>406</v>
      </c>
      <c r="M997" t="s">
        <v>9785</v>
      </c>
      <c r="N997" t="s">
        <v>9441</v>
      </c>
    </row>
    <row r="998" spans="1:14" x14ac:dyDescent="0.25">
      <c r="A998" t="s">
        <v>4469</v>
      </c>
      <c r="B998" t="s">
        <v>651</v>
      </c>
      <c r="C998" t="s">
        <v>16</v>
      </c>
      <c r="D998" t="s">
        <v>4470</v>
      </c>
      <c r="E998" t="s">
        <v>638</v>
      </c>
      <c r="F998" t="s">
        <v>4889</v>
      </c>
      <c r="G998" t="s">
        <v>4890</v>
      </c>
      <c r="H998" t="s">
        <v>4891</v>
      </c>
      <c r="I998" t="s">
        <v>32</v>
      </c>
      <c r="J998" t="s">
        <v>555</v>
      </c>
      <c r="K998" t="s">
        <v>24</v>
      </c>
      <c r="L998" t="s">
        <v>851</v>
      </c>
      <c r="M998" t="s">
        <v>9438</v>
      </c>
      <c r="N998" t="s">
        <v>9439</v>
      </c>
    </row>
    <row r="999" spans="1:14" x14ac:dyDescent="0.25">
      <c r="A999" t="s">
        <v>4892</v>
      </c>
      <c r="B999" t="s">
        <v>4859</v>
      </c>
      <c r="C999" t="s">
        <v>16</v>
      </c>
      <c r="D999" t="s">
        <v>4652</v>
      </c>
      <c r="E999" t="s">
        <v>638</v>
      </c>
      <c r="F999" t="s">
        <v>4893</v>
      </c>
      <c r="G999" t="s">
        <v>4894</v>
      </c>
      <c r="H999" t="s">
        <v>4895</v>
      </c>
      <c r="I999" t="s">
        <v>32</v>
      </c>
      <c r="J999" t="s">
        <v>506</v>
      </c>
      <c r="K999" t="s">
        <v>24</v>
      </c>
      <c r="L999" t="s">
        <v>4656</v>
      </c>
      <c r="M999" t="s">
        <v>9786</v>
      </c>
      <c r="N999" t="s">
        <v>9441</v>
      </c>
    </row>
    <row r="1000" spans="1:14" x14ac:dyDescent="0.25">
      <c r="A1000" t="s">
        <v>4576</v>
      </c>
      <c r="B1000" t="s">
        <v>665</v>
      </c>
      <c r="C1000" t="s">
        <v>69</v>
      </c>
      <c r="D1000" t="s">
        <v>4566</v>
      </c>
      <c r="E1000" t="s">
        <v>638</v>
      </c>
      <c r="F1000" t="s">
        <v>4896</v>
      </c>
      <c r="G1000" t="s">
        <v>4897</v>
      </c>
      <c r="H1000" t="s">
        <v>4898</v>
      </c>
      <c r="I1000" t="s">
        <v>32</v>
      </c>
      <c r="J1000" t="s">
        <v>634</v>
      </c>
      <c r="K1000" t="s">
        <v>24</v>
      </c>
      <c r="L1000" t="s">
        <v>2585</v>
      </c>
      <c r="M1000" t="s">
        <v>9438</v>
      </c>
      <c r="N1000" t="s">
        <v>9439</v>
      </c>
    </row>
    <row r="1001" spans="1:14" x14ac:dyDescent="0.25">
      <c r="A1001" t="s">
        <v>4899</v>
      </c>
      <c r="B1001" t="s">
        <v>2611</v>
      </c>
      <c r="C1001" t="s">
        <v>69</v>
      </c>
      <c r="D1001" t="s">
        <v>93</v>
      </c>
      <c r="E1001" t="s">
        <v>18</v>
      </c>
      <c r="F1001" t="s">
        <v>4900</v>
      </c>
      <c r="G1001" t="s">
        <v>4901</v>
      </c>
      <c r="H1001" t="s">
        <v>4902</v>
      </c>
      <c r="I1001" t="s">
        <v>32</v>
      </c>
      <c r="J1001" t="s">
        <v>65</v>
      </c>
      <c r="K1001" t="s">
        <v>24</v>
      </c>
      <c r="L1001" t="s">
        <v>75</v>
      </c>
      <c r="M1001" t="s">
        <v>9787</v>
      </c>
      <c r="N1001" t="s">
        <v>9441</v>
      </c>
    </row>
    <row r="1002" spans="1:14" x14ac:dyDescent="0.25">
      <c r="A1002" t="s">
        <v>2297</v>
      </c>
      <c r="B1002" t="s">
        <v>1451</v>
      </c>
      <c r="C1002" t="s">
        <v>69</v>
      </c>
      <c r="D1002" t="s">
        <v>45</v>
      </c>
      <c r="E1002" t="s">
        <v>18</v>
      </c>
      <c r="F1002" t="s">
        <v>4903</v>
      </c>
      <c r="G1002" t="s">
        <v>4904</v>
      </c>
      <c r="H1002" t="s">
        <v>4905</v>
      </c>
      <c r="I1002" t="s">
        <v>32</v>
      </c>
      <c r="J1002" t="s">
        <v>1449</v>
      </c>
      <c r="K1002" t="s">
        <v>24</v>
      </c>
      <c r="L1002" t="s">
        <v>50</v>
      </c>
      <c r="M1002" t="s">
        <v>9788</v>
      </c>
      <c r="N1002" t="s">
        <v>9441</v>
      </c>
    </row>
    <row r="1003" spans="1:14" x14ac:dyDescent="0.25">
      <c r="A1003" t="s">
        <v>4906</v>
      </c>
      <c r="B1003" t="s">
        <v>4907</v>
      </c>
      <c r="C1003" t="s">
        <v>69</v>
      </c>
      <c r="E1003" t="s">
        <v>18</v>
      </c>
      <c r="F1003" t="s">
        <v>4908</v>
      </c>
      <c r="G1003" t="s">
        <v>4909</v>
      </c>
      <c r="H1003" t="s">
        <v>4910</v>
      </c>
      <c r="I1003" t="s">
        <v>32</v>
      </c>
      <c r="J1003" t="s">
        <v>583</v>
      </c>
      <c r="K1003" t="s">
        <v>24</v>
      </c>
      <c r="L1003" t="s">
        <v>4911</v>
      </c>
      <c r="M1003" t="s">
        <v>9789</v>
      </c>
      <c r="N1003" t="s">
        <v>9441</v>
      </c>
    </row>
    <row r="1004" spans="1:14" x14ac:dyDescent="0.25">
      <c r="A1004" t="s">
        <v>4912</v>
      </c>
      <c r="B1004" t="s">
        <v>4153</v>
      </c>
      <c r="C1004" t="s">
        <v>16</v>
      </c>
      <c r="D1004" t="s">
        <v>4913</v>
      </c>
      <c r="E1004" t="s">
        <v>18</v>
      </c>
      <c r="F1004" t="s">
        <v>4914</v>
      </c>
      <c r="G1004" t="s">
        <v>4915</v>
      </c>
      <c r="H1004" t="s">
        <v>4916</v>
      </c>
      <c r="I1004" t="s">
        <v>32</v>
      </c>
      <c r="J1004" t="s">
        <v>1727</v>
      </c>
      <c r="K1004" t="s">
        <v>24</v>
      </c>
      <c r="L1004" t="s">
        <v>275</v>
      </c>
      <c r="M1004" t="s">
        <v>9790</v>
      </c>
      <c r="N1004" t="s">
        <v>9441</v>
      </c>
    </row>
    <row r="1005" spans="1:14" x14ac:dyDescent="0.25">
      <c r="A1005" t="s">
        <v>4917</v>
      </c>
      <c r="B1005" t="s">
        <v>1402</v>
      </c>
      <c r="C1005" t="s">
        <v>69</v>
      </c>
      <c r="D1005" t="s">
        <v>1403</v>
      </c>
      <c r="E1005" t="s">
        <v>18</v>
      </c>
      <c r="F1005" t="s">
        <v>4918</v>
      </c>
      <c r="G1005" t="s">
        <v>4919</v>
      </c>
      <c r="H1005" t="s">
        <v>4920</v>
      </c>
      <c r="I1005" t="s">
        <v>32</v>
      </c>
      <c r="J1005" t="s">
        <v>379</v>
      </c>
      <c r="K1005" t="s">
        <v>24</v>
      </c>
      <c r="L1005" t="s">
        <v>104</v>
      </c>
      <c r="M1005" t="s">
        <v>9791</v>
      </c>
      <c r="N1005" t="s">
        <v>9441</v>
      </c>
    </row>
    <row r="1006" spans="1:14" x14ac:dyDescent="0.25">
      <c r="A1006" t="s">
        <v>4921</v>
      </c>
      <c r="B1006" t="s">
        <v>92</v>
      </c>
      <c r="C1006" t="s">
        <v>69</v>
      </c>
      <c r="D1006" t="s">
        <v>93</v>
      </c>
      <c r="E1006" t="s">
        <v>18</v>
      </c>
      <c r="F1006" t="s">
        <v>4922</v>
      </c>
      <c r="G1006" t="s">
        <v>4923</v>
      </c>
      <c r="H1006" t="s">
        <v>4924</v>
      </c>
      <c r="I1006" t="s">
        <v>32</v>
      </c>
      <c r="J1006" t="s">
        <v>298</v>
      </c>
      <c r="K1006" t="s">
        <v>24</v>
      </c>
      <c r="L1006" t="s">
        <v>75</v>
      </c>
      <c r="M1006" t="s">
        <v>9792</v>
      </c>
      <c r="N1006" t="s">
        <v>9441</v>
      </c>
    </row>
    <row r="1007" spans="1:14" x14ac:dyDescent="0.25">
      <c r="A1007" t="s">
        <v>4925</v>
      </c>
      <c r="B1007" t="s">
        <v>2632</v>
      </c>
      <c r="C1007" t="s">
        <v>69</v>
      </c>
      <c r="D1007" t="s">
        <v>4926</v>
      </c>
      <c r="E1007" t="s">
        <v>18</v>
      </c>
      <c r="F1007" t="s">
        <v>4927</v>
      </c>
      <c r="G1007" t="s">
        <v>4928</v>
      </c>
      <c r="H1007" t="s">
        <v>4929</v>
      </c>
      <c r="I1007" t="s">
        <v>32</v>
      </c>
      <c r="J1007" t="s">
        <v>148</v>
      </c>
      <c r="K1007" t="s">
        <v>24</v>
      </c>
      <c r="L1007" t="s">
        <v>204</v>
      </c>
      <c r="M1007" t="s">
        <v>9793</v>
      </c>
      <c r="N1007" t="s">
        <v>9441</v>
      </c>
    </row>
    <row r="1008" spans="1:14" x14ac:dyDescent="0.25">
      <c r="A1008" t="s">
        <v>4930</v>
      </c>
      <c r="B1008" t="s">
        <v>4931</v>
      </c>
      <c r="C1008" t="s">
        <v>16</v>
      </c>
      <c r="D1008" t="s">
        <v>2532</v>
      </c>
      <c r="E1008" t="s">
        <v>18</v>
      </c>
      <c r="F1008" t="s">
        <v>4932</v>
      </c>
      <c r="G1008" t="s">
        <v>4933</v>
      </c>
      <c r="H1008" t="s">
        <v>4934</v>
      </c>
      <c r="I1008" t="s">
        <v>32</v>
      </c>
      <c r="J1008" t="s">
        <v>4935</v>
      </c>
      <c r="K1008" t="s">
        <v>24</v>
      </c>
      <c r="L1008" t="s">
        <v>58</v>
      </c>
      <c r="M1008" t="s">
        <v>9794</v>
      </c>
      <c r="N1008" t="s">
        <v>9441</v>
      </c>
    </row>
    <row r="1009" spans="1:14" x14ac:dyDescent="0.25">
      <c r="A1009" t="s">
        <v>4936</v>
      </c>
      <c r="B1009" t="s">
        <v>4937</v>
      </c>
      <c r="C1009" t="s">
        <v>69</v>
      </c>
      <c r="D1009" t="s">
        <v>4938</v>
      </c>
      <c r="E1009" t="s">
        <v>18</v>
      </c>
      <c r="F1009" t="s">
        <v>4939</v>
      </c>
      <c r="G1009" t="s">
        <v>4940</v>
      </c>
      <c r="H1009" t="s">
        <v>4941</v>
      </c>
      <c r="I1009" t="s">
        <v>32</v>
      </c>
      <c r="J1009" t="s">
        <v>1650</v>
      </c>
      <c r="K1009" t="s">
        <v>24</v>
      </c>
      <c r="L1009" t="s">
        <v>4151</v>
      </c>
      <c r="M1009" t="s">
        <v>9438</v>
      </c>
      <c r="N1009" t="s">
        <v>9439</v>
      </c>
    </row>
    <row r="1010" spans="1:14" x14ac:dyDescent="0.25">
      <c r="A1010" t="s">
        <v>4942</v>
      </c>
      <c r="B1010" t="s">
        <v>4943</v>
      </c>
      <c r="C1010" t="s">
        <v>16</v>
      </c>
      <c r="D1010" t="s">
        <v>4944</v>
      </c>
      <c r="E1010" t="s">
        <v>18</v>
      </c>
      <c r="F1010" t="s">
        <v>4945</v>
      </c>
      <c r="G1010" t="s">
        <v>4946</v>
      </c>
      <c r="H1010" t="s">
        <v>4947</v>
      </c>
      <c r="I1010" t="s">
        <v>32</v>
      </c>
      <c r="J1010" t="s">
        <v>74</v>
      </c>
      <c r="K1010" t="s">
        <v>24</v>
      </c>
      <c r="L1010" t="s">
        <v>104</v>
      </c>
      <c r="M1010" t="s">
        <v>9795</v>
      </c>
      <c r="N1010" t="s">
        <v>9441</v>
      </c>
    </row>
    <row r="1011" spans="1:14" x14ac:dyDescent="0.25">
      <c r="A1011" t="s">
        <v>4948</v>
      </c>
      <c r="B1011" t="s">
        <v>4949</v>
      </c>
      <c r="C1011" t="s">
        <v>16</v>
      </c>
      <c r="D1011" t="s">
        <v>151</v>
      </c>
      <c r="E1011" t="s">
        <v>18</v>
      </c>
      <c r="F1011" t="s">
        <v>4950</v>
      </c>
      <c r="G1011" t="s">
        <v>4951</v>
      </c>
      <c r="H1011" t="s">
        <v>4952</v>
      </c>
      <c r="I1011" t="s">
        <v>32</v>
      </c>
      <c r="J1011" t="s">
        <v>341</v>
      </c>
      <c r="K1011" t="s">
        <v>24</v>
      </c>
      <c r="L1011" t="s">
        <v>104</v>
      </c>
      <c r="M1011" t="s">
        <v>9796</v>
      </c>
      <c r="N1011" t="s">
        <v>9441</v>
      </c>
    </row>
    <row r="1012" spans="1:14" x14ac:dyDescent="0.25">
      <c r="A1012" t="s">
        <v>4953</v>
      </c>
      <c r="B1012" t="s">
        <v>3535</v>
      </c>
      <c r="C1012" t="s">
        <v>69</v>
      </c>
      <c r="D1012" t="s">
        <v>4954</v>
      </c>
      <c r="E1012" t="s">
        <v>18</v>
      </c>
      <c r="F1012" t="s">
        <v>4955</v>
      </c>
      <c r="G1012" t="s">
        <v>4956</v>
      </c>
      <c r="H1012" t="s">
        <v>4957</v>
      </c>
      <c r="I1012" t="s">
        <v>32</v>
      </c>
      <c r="J1012" t="s">
        <v>321</v>
      </c>
      <c r="K1012" t="s">
        <v>24</v>
      </c>
      <c r="L1012" t="s">
        <v>42</v>
      </c>
      <c r="M1012" t="s">
        <v>9797</v>
      </c>
      <c r="N1012" t="s">
        <v>9441</v>
      </c>
    </row>
    <row r="1013" spans="1:14" x14ac:dyDescent="0.25">
      <c r="A1013" t="s">
        <v>4958</v>
      </c>
      <c r="B1013" t="s">
        <v>4959</v>
      </c>
      <c r="C1013" t="s">
        <v>69</v>
      </c>
      <c r="D1013" t="s">
        <v>179</v>
      </c>
      <c r="E1013" t="s">
        <v>18</v>
      </c>
      <c r="F1013" t="s">
        <v>4960</v>
      </c>
      <c r="G1013" t="s">
        <v>4961</v>
      </c>
      <c r="H1013" t="s">
        <v>4962</v>
      </c>
      <c r="I1013" t="s">
        <v>32</v>
      </c>
      <c r="J1013" t="s">
        <v>341</v>
      </c>
      <c r="K1013" t="s">
        <v>24</v>
      </c>
      <c r="L1013" t="s">
        <v>342</v>
      </c>
      <c r="M1013" t="s">
        <v>9798</v>
      </c>
      <c r="N1013" t="s">
        <v>9441</v>
      </c>
    </row>
    <row r="1014" spans="1:14" x14ac:dyDescent="0.25">
      <c r="A1014" t="s">
        <v>4963</v>
      </c>
      <c r="C1014" t="s">
        <v>69</v>
      </c>
      <c r="D1014" t="s">
        <v>434</v>
      </c>
      <c r="E1014" t="s">
        <v>18</v>
      </c>
      <c r="F1014" t="s">
        <v>4964</v>
      </c>
      <c r="G1014" t="s">
        <v>4965</v>
      </c>
      <c r="H1014" t="s">
        <v>4966</v>
      </c>
      <c r="I1014" t="s">
        <v>32</v>
      </c>
      <c r="J1014" t="s">
        <v>261</v>
      </c>
      <c r="K1014" t="s">
        <v>24</v>
      </c>
      <c r="L1014" t="s">
        <v>439</v>
      </c>
      <c r="M1014" t="s">
        <v>9438</v>
      </c>
      <c r="N1014" t="s">
        <v>9439</v>
      </c>
    </row>
    <row r="1015" spans="1:14" x14ac:dyDescent="0.25">
      <c r="A1015" t="s">
        <v>1383</v>
      </c>
      <c r="B1015" t="s">
        <v>1384</v>
      </c>
      <c r="C1015" t="s">
        <v>69</v>
      </c>
      <c r="D1015" t="s">
        <v>585</v>
      </c>
      <c r="E1015" t="s">
        <v>18</v>
      </c>
      <c r="F1015" t="s">
        <v>4967</v>
      </c>
      <c r="G1015" t="s">
        <v>4968</v>
      </c>
      <c r="H1015" t="s">
        <v>4969</v>
      </c>
      <c r="I1015" t="s">
        <v>32</v>
      </c>
      <c r="J1015" t="s">
        <v>826</v>
      </c>
      <c r="K1015" t="s">
        <v>24</v>
      </c>
      <c r="L1015" t="s">
        <v>75</v>
      </c>
      <c r="M1015" t="s">
        <v>9438</v>
      </c>
      <c r="N1015" t="s">
        <v>9439</v>
      </c>
    </row>
    <row r="1016" spans="1:14" x14ac:dyDescent="0.25">
      <c r="A1016" t="s">
        <v>4970</v>
      </c>
      <c r="B1016" t="s">
        <v>4971</v>
      </c>
      <c r="C1016" t="s">
        <v>16</v>
      </c>
      <c r="D1016" t="s">
        <v>371</v>
      </c>
      <c r="E1016" t="s">
        <v>18</v>
      </c>
      <c r="F1016" t="s">
        <v>4972</v>
      </c>
      <c r="G1016" t="s">
        <v>4973</v>
      </c>
      <c r="H1016" t="s">
        <v>4974</v>
      </c>
      <c r="I1016" t="s">
        <v>32</v>
      </c>
      <c r="J1016" t="s">
        <v>1000</v>
      </c>
      <c r="K1016" t="s">
        <v>24</v>
      </c>
      <c r="L1016" t="s">
        <v>75</v>
      </c>
      <c r="M1016" t="s">
        <v>9438</v>
      </c>
      <c r="N1016" t="s">
        <v>9439</v>
      </c>
    </row>
    <row r="1017" spans="1:14" x14ac:dyDescent="0.25">
      <c r="A1017" t="s">
        <v>4975</v>
      </c>
      <c r="B1017" t="s">
        <v>4976</v>
      </c>
      <c r="C1017" t="s">
        <v>16</v>
      </c>
      <c r="D1017" t="s">
        <v>179</v>
      </c>
      <c r="E1017" t="s">
        <v>18</v>
      </c>
      <c r="F1017" t="s">
        <v>4977</v>
      </c>
      <c r="G1017" t="s">
        <v>4978</v>
      </c>
      <c r="H1017" t="s">
        <v>4979</v>
      </c>
      <c r="I1017" t="s">
        <v>32</v>
      </c>
      <c r="J1017" t="s">
        <v>290</v>
      </c>
      <c r="K1017" t="s">
        <v>24</v>
      </c>
      <c r="L1017" t="s">
        <v>3475</v>
      </c>
      <c r="M1017" t="s">
        <v>9799</v>
      </c>
      <c r="N1017" t="s">
        <v>9441</v>
      </c>
    </row>
    <row r="1018" spans="1:14" x14ac:dyDescent="0.25">
      <c r="A1018" t="s">
        <v>1383</v>
      </c>
      <c r="B1018" t="s">
        <v>1384</v>
      </c>
      <c r="C1018" t="s">
        <v>69</v>
      </c>
      <c r="D1018" t="s">
        <v>585</v>
      </c>
      <c r="E1018" t="s">
        <v>18</v>
      </c>
      <c r="F1018" t="s">
        <v>4980</v>
      </c>
      <c r="G1018" t="s">
        <v>4981</v>
      </c>
      <c r="H1018" t="s">
        <v>4982</v>
      </c>
      <c r="I1018" t="s">
        <v>32</v>
      </c>
      <c r="J1018" t="s">
        <v>253</v>
      </c>
      <c r="K1018" t="s">
        <v>24</v>
      </c>
      <c r="L1018" t="s">
        <v>75</v>
      </c>
      <c r="M1018" t="s">
        <v>9438</v>
      </c>
      <c r="N1018" t="s">
        <v>9439</v>
      </c>
    </row>
    <row r="1019" spans="1:14" x14ac:dyDescent="0.25">
      <c r="A1019" t="s">
        <v>4983</v>
      </c>
      <c r="B1019" t="s">
        <v>4984</v>
      </c>
      <c r="C1019" t="s">
        <v>16</v>
      </c>
      <c r="D1019" t="s">
        <v>4985</v>
      </c>
      <c r="E1019" t="s">
        <v>18</v>
      </c>
      <c r="F1019" t="s">
        <v>4986</v>
      </c>
      <c r="G1019" t="s">
        <v>4987</v>
      </c>
      <c r="H1019" t="s">
        <v>4988</v>
      </c>
      <c r="I1019" t="s">
        <v>32</v>
      </c>
      <c r="J1019" t="s">
        <v>234</v>
      </c>
      <c r="K1019" t="s">
        <v>24</v>
      </c>
      <c r="L1019" t="s">
        <v>204</v>
      </c>
      <c r="M1019" t="s">
        <v>9438</v>
      </c>
      <c r="N1019" t="s">
        <v>9439</v>
      </c>
    </row>
    <row r="1020" spans="1:14" x14ac:dyDescent="0.25">
      <c r="A1020" t="s">
        <v>4989</v>
      </c>
      <c r="B1020" t="s">
        <v>4990</v>
      </c>
      <c r="C1020" t="s">
        <v>16</v>
      </c>
      <c r="D1020" t="s">
        <v>3536</v>
      </c>
      <c r="E1020" t="s">
        <v>18</v>
      </c>
      <c r="F1020" t="s">
        <v>4991</v>
      </c>
      <c r="G1020" t="s">
        <v>4992</v>
      </c>
      <c r="H1020" t="s">
        <v>4993</v>
      </c>
      <c r="I1020" t="s">
        <v>32</v>
      </c>
      <c r="J1020" t="s">
        <v>175</v>
      </c>
      <c r="K1020" t="s">
        <v>24</v>
      </c>
      <c r="L1020" t="s">
        <v>104</v>
      </c>
      <c r="M1020" t="s">
        <v>9800</v>
      </c>
      <c r="N1020" t="s">
        <v>9441</v>
      </c>
    </row>
    <row r="1021" spans="1:14" x14ac:dyDescent="0.25">
      <c r="A1021" t="s">
        <v>4994</v>
      </c>
      <c r="B1021" t="s">
        <v>4995</v>
      </c>
      <c r="C1021" t="s">
        <v>69</v>
      </c>
      <c r="D1021" t="s">
        <v>4996</v>
      </c>
      <c r="E1021" t="s">
        <v>18</v>
      </c>
      <c r="F1021" t="s">
        <v>4997</v>
      </c>
      <c r="G1021" t="s">
        <v>4998</v>
      </c>
      <c r="H1021" t="s">
        <v>4999</v>
      </c>
      <c r="I1021" t="s">
        <v>32</v>
      </c>
      <c r="J1021" t="s">
        <v>282</v>
      </c>
      <c r="K1021" t="s">
        <v>24</v>
      </c>
      <c r="L1021" t="s">
        <v>227</v>
      </c>
      <c r="M1021" t="s">
        <v>9438</v>
      </c>
      <c r="N1021" t="s">
        <v>9439</v>
      </c>
    </row>
    <row r="1022" spans="1:14" x14ac:dyDescent="0.25">
      <c r="A1022" t="s">
        <v>1487</v>
      </c>
      <c r="B1022" t="s">
        <v>1488</v>
      </c>
      <c r="C1022" t="s">
        <v>16</v>
      </c>
      <c r="D1022" t="s">
        <v>434</v>
      </c>
      <c r="E1022" t="s">
        <v>18</v>
      </c>
      <c r="F1022" t="s">
        <v>5000</v>
      </c>
      <c r="G1022" t="s">
        <v>5001</v>
      </c>
      <c r="H1022" t="s">
        <v>5002</v>
      </c>
      <c r="I1022" t="s">
        <v>32</v>
      </c>
      <c r="J1022" t="s">
        <v>642</v>
      </c>
      <c r="K1022" t="s">
        <v>24</v>
      </c>
      <c r="L1022" t="s">
        <v>439</v>
      </c>
      <c r="M1022" t="s">
        <v>9438</v>
      </c>
      <c r="N1022" t="s">
        <v>9439</v>
      </c>
    </row>
    <row r="1023" spans="1:14" x14ac:dyDescent="0.25">
      <c r="A1023" t="s">
        <v>5003</v>
      </c>
      <c r="B1023" t="s">
        <v>5004</v>
      </c>
      <c r="C1023" t="s">
        <v>69</v>
      </c>
      <c r="D1023" t="s">
        <v>5005</v>
      </c>
      <c r="E1023" t="s">
        <v>18</v>
      </c>
      <c r="F1023" t="s">
        <v>5006</v>
      </c>
      <c r="G1023" t="s">
        <v>5007</v>
      </c>
      <c r="H1023" t="s">
        <v>5008</v>
      </c>
      <c r="I1023" t="s">
        <v>32</v>
      </c>
      <c r="J1023" t="s">
        <v>1317</v>
      </c>
      <c r="K1023" t="s">
        <v>24</v>
      </c>
      <c r="L1023" t="s">
        <v>643</v>
      </c>
      <c r="M1023" t="s">
        <v>9801</v>
      </c>
      <c r="N1023" t="s">
        <v>9441</v>
      </c>
    </row>
    <row r="1024" spans="1:14" x14ac:dyDescent="0.25">
      <c r="A1024" t="s">
        <v>5009</v>
      </c>
      <c r="B1024" t="s">
        <v>5010</v>
      </c>
      <c r="C1024" t="s">
        <v>16</v>
      </c>
      <c r="D1024" t="s">
        <v>200</v>
      </c>
      <c r="E1024" t="s">
        <v>18</v>
      </c>
      <c r="F1024" t="s">
        <v>5011</v>
      </c>
      <c r="G1024" t="s">
        <v>5012</v>
      </c>
      <c r="H1024" t="s">
        <v>5013</v>
      </c>
      <c r="I1024" t="s">
        <v>32</v>
      </c>
      <c r="J1024" t="s">
        <v>2107</v>
      </c>
      <c r="K1024" t="s">
        <v>24</v>
      </c>
      <c r="L1024" t="s">
        <v>204</v>
      </c>
      <c r="M1024" t="s">
        <v>9438</v>
      </c>
      <c r="N1024" t="s">
        <v>9439</v>
      </c>
    </row>
    <row r="1025" spans="1:14" x14ac:dyDescent="0.25">
      <c r="A1025" t="s">
        <v>5014</v>
      </c>
      <c r="B1025" t="s">
        <v>5015</v>
      </c>
      <c r="C1025" t="s">
        <v>1475</v>
      </c>
      <c r="D1025" t="s">
        <v>5016</v>
      </c>
      <c r="E1025" t="s">
        <v>18</v>
      </c>
      <c r="F1025" t="s">
        <v>5017</v>
      </c>
      <c r="G1025" t="s">
        <v>5018</v>
      </c>
      <c r="H1025" t="s">
        <v>5019</v>
      </c>
      <c r="I1025" t="s">
        <v>32</v>
      </c>
      <c r="J1025" t="s">
        <v>1461</v>
      </c>
      <c r="K1025" t="s">
        <v>24</v>
      </c>
      <c r="L1025" t="s">
        <v>204</v>
      </c>
      <c r="M1025" t="s">
        <v>9802</v>
      </c>
      <c r="N1025" t="s">
        <v>9441</v>
      </c>
    </row>
    <row r="1026" spans="1:14" x14ac:dyDescent="0.25">
      <c r="A1026" t="s">
        <v>5020</v>
      </c>
      <c r="B1026" t="s">
        <v>5021</v>
      </c>
      <c r="C1026" t="s">
        <v>16</v>
      </c>
      <c r="D1026" t="s">
        <v>5022</v>
      </c>
      <c r="E1026" t="s">
        <v>18</v>
      </c>
      <c r="F1026" t="s">
        <v>5023</v>
      </c>
      <c r="G1026" t="s">
        <v>5024</v>
      </c>
      <c r="H1026" t="s">
        <v>5025</v>
      </c>
      <c r="I1026" t="s">
        <v>32</v>
      </c>
      <c r="J1026" t="s">
        <v>583</v>
      </c>
      <c r="K1026" t="s">
        <v>24</v>
      </c>
      <c r="L1026" t="s">
        <v>42</v>
      </c>
      <c r="M1026" t="s">
        <v>9803</v>
      </c>
      <c r="N1026" t="s">
        <v>9441</v>
      </c>
    </row>
    <row r="1027" spans="1:14" x14ac:dyDescent="0.25">
      <c r="A1027" t="s">
        <v>5026</v>
      </c>
      <c r="B1027" t="s">
        <v>5027</v>
      </c>
      <c r="C1027" t="s">
        <v>16</v>
      </c>
      <c r="D1027" t="s">
        <v>2671</v>
      </c>
      <c r="E1027" t="s">
        <v>18</v>
      </c>
      <c r="F1027" t="s">
        <v>5028</v>
      </c>
      <c r="G1027" t="s">
        <v>5029</v>
      </c>
      <c r="H1027" t="s">
        <v>5030</v>
      </c>
      <c r="I1027" t="s">
        <v>32</v>
      </c>
      <c r="J1027" t="s">
        <v>493</v>
      </c>
      <c r="K1027" t="s">
        <v>24</v>
      </c>
      <c r="L1027" t="s">
        <v>75</v>
      </c>
      <c r="M1027" t="s">
        <v>9804</v>
      </c>
      <c r="N1027" t="s">
        <v>9441</v>
      </c>
    </row>
    <row r="1028" spans="1:14" x14ac:dyDescent="0.25">
      <c r="A1028" t="s">
        <v>5031</v>
      </c>
      <c r="B1028" t="s">
        <v>5032</v>
      </c>
      <c r="C1028" t="s">
        <v>16</v>
      </c>
      <c r="D1028" t="s">
        <v>5033</v>
      </c>
      <c r="E1028" t="s">
        <v>18</v>
      </c>
      <c r="F1028" t="s">
        <v>5034</v>
      </c>
      <c r="G1028" t="s">
        <v>5035</v>
      </c>
      <c r="H1028" t="s">
        <v>5036</v>
      </c>
      <c r="I1028" t="s">
        <v>32</v>
      </c>
      <c r="J1028" t="s">
        <v>634</v>
      </c>
      <c r="K1028" t="s">
        <v>24</v>
      </c>
      <c r="L1028" t="s">
        <v>227</v>
      </c>
      <c r="M1028" t="s">
        <v>9438</v>
      </c>
      <c r="N1028" t="s">
        <v>9439</v>
      </c>
    </row>
    <row r="1029" spans="1:14" x14ac:dyDescent="0.25">
      <c r="A1029" t="s">
        <v>5037</v>
      </c>
      <c r="B1029" t="s">
        <v>5038</v>
      </c>
      <c r="C1029" t="s">
        <v>16</v>
      </c>
      <c r="D1029" t="s">
        <v>502</v>
      </c>
      <c r="E1029" t="s">
        <v>18</v>
      </c>
      <c r="F1029" t="s">
        <v>5039</v>
      </c>
      <c r="G1029" t="s">
        <v>5040</v>
      </c>
      <c r="H1029" t="s">
        <v>5041</v>
      </c>
      <c r="I1029" t="s">
        <v>32</v>
      </c>
      <c r="J1029" t="s">
        <v>306</v>
      </c>
      <c r="K1029" t="s">
        <v>24</v>
      </c>
      <c r="L1029" t="s">
        <v>507</v>
      </c>
      <c r="M1029" t="s">
        <v>9805</v>
      </c>
      <c r="N1029" t="s">
        <v>9441</v>
      </c>
    </row>
    <row r="1030" spans="1:14" x14ac:dyDescent="0.25">
      <c r="A1030" t="s">
        <v>5042</v>
      </c>
      <c r="B1030" t="s">
        <v>5043</v>
      </c>
      <c r="C1030" t="s">
        <v>16</v>
      </c>
      <c r="D1030" t="s">
        <v>3585</v>
      </c>
      <c r="E1030" t="s">
        <v>18</v>
      </c>
      <c r="F1030" t="s">
        <v>5044</v>
      </c>
      <c r="G1030" t="s">
        <v>5045</v>
      </c>
      <c r="H1030" t="s">
        <v>5046</v>
      </c>
      <c r="I1030" t="s">
        <v>32</v>
      </c>
      <c r="J1030" t="s">
        <v>341</v>
      </c>
      <c r="K1030" t="s">
        <v>24</v>
      </c>
      <c r="L1030" t="s">
        <v>786</v>
      </c>
      <c r="M1030" t="s">
        <v>9806</v>
      </c>
      <c r="N1030" t="s">
        <v>9441</v>
      </c>
    </row>
    <row r="1031" spans="1:14" x14ac:dyDescent="0.25">
      <c r="A1031" t="s">
        <v>5047</v>
      </c>
      <c r="B1031" t="s">
        <v>5048</v>
      </c>
      <c r="C1031" t="s">
        <v>69</v>
      </c>
      <c r="D1031" t="s">
        <v>179</v>
      </c>
      <c r="E1031" t="s">
        <v>18</v>
      </c>
      <c r="F1031" t="s">
        <v>5049</v>
      </c>
      <c r="G1031" t="s">
        <v>5050</v>
      </c>
      <c r="H1031" t="s">
        <v>5051</v>
      </c>
      <c r="I1031" t="s">
        <v>32</v>
      </c>
      <c r="J1031" t="s">
        <v>290</v>
      </c>
      <c r="K1031" t="s">
        <v>24</v>
      </c>
      <c r="L1031" t="s">
        <v>184</v>
      </c>
      <c r="M1031" t="s">
        <v>9807</v>
      </c>
      <c r="N1031" t="s">
        <v>9441</v>
      </c>
    </row>
    <row r="1032" spans="1:14" x14ac:dyDescent="0.25">
      <c r="A1032" t="s">
        <v>5052</v>
      </c>
      <c r="C1032" t="s">
        <v>69</v>
      </c>
      <c r="D1032" t="s">
        <v>5053</v>
      </c>
      <c r="E1032" t="s">
        <v>18</v>
      </c>
      <c r="F1032" t="s">
        <v>5054</v>
      </c>
      <c r="G1032" t="s">
        <v>5055</v>
      </c>
      <c r="H1032" t="s">
        <v>5056</v>
      </c>
      <c r="I1032" t="s">
        <v>32</v>
      </c>
      <c r="J1032" t="s">
        <v>155</v>
      </c>
      <c r="K1032" t="s">
        <v>24</v>
      </c>
      <c r="L1032" t="s">
        <v>42</v>
      </c>
      <c r="M1032" t="s">
        <v>9808</v>
      </c>
      <c r="N1032" t="s">
        <v>9441</v>
      </c>
    </row>
    <row r="1033" spans="1:14" x14ac:dyDescent="0.25">
      <c r="A1033" t="s">
        <v>5057</v>
      </c>
      <c r="C1033" t="s">
        <v>69</v>
      </c>
      <c r="D1033" t="s">
        <v>462</v>
      </c>
      <c r="E1033" t="s">
        <v>18</v>
      </c>
      <c r="F1033" t="s">
        <v>5058</v>
      </c>
      <c r="G1033" t="s">
        <v>5059</v>
      </c>
      <c r="H1033" t="s">
        <v>5060</v>
      </c>
      <c r="I1033" t="s">
        <v>32</v>
      </c>
      <c r="J1033" t="s">
        <v>148</v>
      </c>
      <c r="K1033" t="s">
        <v>24</v>
      </c>
      <c r="L1033" t="s">
        <v>204</v>
      </c>
      <c r="M1033" t="s">
        <v>9809</v>
      </c>
      <c r="N1033" t="s">
        <v>9441</v>
      </c>
    </row>
    <row r="1034" spans="1:14" x14ac:dyDescent="0.25">
      <c r="A1034" t="s">
        <v>5061</v>
      </c>
      <c r="B1034" t="s">
        <v>2504</v>
      </c>
      <c r="C1034" t="s">
        <v>69</v>
      </c>
      <c r="D1034" t="s">
        <v>5062</v>
      </c>
      <c r="E1034" t="s">
        <v>18</v>
      </c>
      <c r="F1034" t="s">
        <v>5063</v>
      </c>
      <c r="G1034" t="s">
        <v>5064</v>
      </c>
      <c r="H1034" t="s">
        <v>5065</v>
      </c>
      <c r="I1034" t="s">
        <v>320</v>
      </c>
      <c r="J1034" t="s">
        <v>253</v>
      </c>
      <c r="K1034" t="s">
        <v>24</v>
      </c>
      <c r="L1034" t="s">
        <v>5066</v>
      </c>
      <c r="M1034" t="s">
        <v>9438</v>
      </c>
      <c r="N1034" t="s">
        <v>9439</v>
      </c>
    </row>
    <row r="1035" spans="1:14" x14ac:dyDescent="0.25">
      <c r="A1035" t="s">
        <v>5067</v>
      </c>
      <c r="B1035" t="s">
        <v>5068</v>
      </c>
      <c r="C1035" t="s">
        <v>16</v>
      </c>
      <c r="D1035" t="s">
        <v>93</v>
      </c>
      <c r="E1035" t="s">
        <v>18</v>
      </c>
      <c r="F1035" t="s">
        <v>5069</v>
      </c>
      <c r="G1035" t="s">
        <v>5070</v>
      </c>
      <c r="H1035" t="s">
        <v>5071</v>
      </c>
      <c r="I1035" t="s">
        <v>32</v>
      </c>
      <c r="J1035" t="s">
        <v>65</v>
      </c>
      <c r="K1035" t="s">
        <v>24</v>
      </c>
      <c r="L1035" t="s">
        <v>75</v>
      </c>
      <c r="M1035" t="s">
        <v>9810</v>
      </c>
      <c r="N1035" t="s">
        <v>9441</v>
      </c>
    </row>
    <row r="1036" spans="1:14" x14ac:dyDescent="0.25">
      <c r="A1036" t="s">
        <v>5072</v>
      </c>
      <c r="B1036" t="s">
        <v>5073</v>
      </c>
      <c r="C1036" t="s">
        <v>69</v>
      </c>
      <c r="D1036" t="s">
        <v>5074</v>
      </c>
      <c r="E1036" t="s">
        <v>18</v>
      </c>
      <c r="F1036" t="s">
        <v>5075</v>
      </c>
      <c r="G1036" t="s">
        <v>5076</v>
      </c>
      <c r="H1036" t="s">
        <v>5077</v>
      </c>
      <c r="I1036" t="s">
        <v>32</v>
      </c>
      <c r="J1036" t="s">
        <v>506</v>
      </c>
      <c r="K1036" t="s">
        <v>24</v>
      </c>
      <c r="L1036" t="s">
        <v>5078</v>
      </c>
      <c r="M1036" t="s">
        <v>9811</v>
      </c>
      <c r="N1036" t="s">
        <v>9441</v>
      </c>
    </row>
    <row r="1037" spans="1:14" x14ac:dyDescent="0.25">
      <c r="A1037" t="s">
        <v>5020</v>
      </c>
      <c r="B1037" t="s">
        <v>5079</v>
      </c>
      <c r="C1037" t="s">
        <v>69</v>
      </c>
      <c r="D1037" t="s">
        <v>5022</v>
      </c>
      <c r="E1037" t="s">
        <v>18</v>
      </c>
      <c r="F1037" t="s">
        <v>5080</v>
      </c>
      <c r="G1037" t="s">
        <v>5081</v>
      </c>
      <c r="H1037" t="s">
        <v>5082</v>
      </c>
      <c r="I1037" t="s">
        <v>32</v>
      </c>
      <c r="J1037" t="s">
        <v>341</v>
      </c>
      <c r="K1037" t="s">
        <v>24</v>
      </c>
      <c r="L1037" t="s">
        <v>42</v>
      </c>
      <c r="M1037" t="s">
        <v>9812</v>
      </c>
      <c r="N1037" t="s">
        <v>9441</v>
      </c>
    </row>
    <row r="1038" spans="1:14" x14ac:dyDescent="0.25">
      <c r="A1038" t="s">
        <v>5083</v>
      </c>
      <c r="B1038" t="s">
        <v>3640</v>
      </c>
      <c r="C1038" t="s">
        <v>69</v>
      </c>
      <c r="D1038" t="s">
        <v>78</v>
      </c>
      <c r="E1038" t="s">
        <v>18</v>
      </c>
      <c r="F1038" t="s">
        <v>5084</v>
      </c>
      <c r="G1038" t="s">
        <v>5085</v>
      </c>
      <c r="H1038" t="s">
        <v>5086</v>
      </c>
      <c r="I1038" t="s">
        <v>22</v>
      </c>
      <c r="J1038" t="s">
        <v>540</v>
      </c>
      <c r="K1038" t="s">
        <v>24</v>
      </c>
      <c r="L1038" t="s">
        <v>83</v>
      </c>
      <c r="M1038" t="s">
        <v>9813</v>
      </c>
      <c r="N1038" t="s">
        <v>9441</v>
      </c>
    </row>
    <row r="1039" spans="1:14" x14ac:dyDescent="0.25">
      <c r="A1039" t="s">
        <v>5087</v>
      </c>
      <c r="B1039" t="s">
        <v>4538</v>
      </c>
      <c r="C1039" t="s">
        <v>69</v>
      </c>
      <c r="D1039" t="s">
        <v>2898</v>
      </c>
      <c r="E1039" t="s">
        <v>18</v>
      </c>
      <c r="F1039" t="s">
        <v>5088</v>
      </c>
      <c r="G1039" t="s">
        <v>5089</v>
      </c>
      <c r="H1039" t="s">
        <v>5090</v>
      </c>
      <c r="I1039" t="s">
        <v>32</v>
      </c>
      <c r="J1039" t="s">
        <v>5091</v>
      </c>
      <c r="K1039" t="s">
        <v>3596</v>
      </c>
      <c r="L1039" t="s">
        <v>3106</v>
      </c>
      <c r="M1039" t="s">
        <v>9438</v>
      </c>
      <c r="N1039" t="s">
        <v>9439</v>
      </c>
    </row>
    <row r="1040" spans="1:14" x14ac:dyDescent="0.25">
      <c r="A1040" t="s">
        <v>5092</v>
      </c>
      <c r="C1040" t="s">
        <v>16</v>
      </c>
      <c r="D1040" t="s">
        <v>5093</v>
      </c>
      <c r="E1040" t="s">
        <v>18</v>
      </c>
      <c r="F1040" t="s">
        <v>5094</v>
      </c>
      <c r="G1040" t="s">
        <v>5095</v>
      </c>
      <c r="H1040" t="s">
        <v>5096</v>
      </c>
      <c r="I1040" t="s">
        <v>32</v>
      </c>
      <c r="J1040" t="s">
        <v>162</v>
      </c>
      <c r="K1040" t="s">
        <v>24</v>
      </c>
      <c r="L1040" t="s">
        <v>5097</v>
      </c>
      <c r="M1040" t="s">
        <v>9438</v>
      </c>
      <c r="N1040" t="s">
        <v>9439</v>
      </c>
    </row>
    <row r="1041" spans="1:14" x14ac:dyDescent="0.25">
      <c r="A1041" t="s">
        <v>5098</v>
      </c>
      <c r="B1041" t="s">
        <v>5099</v>
      </c>
      <c r="C1041" t="s">
        <v>69</v>
      </c>
      <c r="D1041" t="s">
        <v>5100</v>
      </c>
      <c r="E1041" t="s">
        <v>18</v>
      </c>
      <c r="F1041" t="s">
        <v>5101</v>
      </c>
      <c r="G1041" t="s">
        <v>5102</v>
      </c>
      <c r="H1041" t="s">
        <v>5103</v>
      </c>
      <c r="I1041" t="s">
        <v>32</v>
      </c>
      <c r="J1041" t="s">
        <v>2502</v>
      </c>
      <c r="K1041" t="s">
        <v>24</v>
      </c>
      <c r="L1041" t="s">
        <v>5104</v>
      </c>
      <c r="M1041" t="s">
        <v>9814</v>
      </c>
      <c r="N1041" t="s">
        <v>9441</v>
      </c>
    </row>
    <row r="1042" spans="1:14" x14ac:dyDescent="0.25">
      <c r="A1042" t="s">
        <v>349</v>
      </c>
      <c r="B1042" t="s">
        <v>350</v>
      </c>
      <c r="C1042" t="s">
        <v>69</v>
      </c>
      <c r="D1042" t="s">
        <v>179</v>
      </c>
      <c r="E1042" t="s">
        <v>18</v>
      </c>
      <c r="F1042" t="s">
        <v>5105</v>
      </c>
      <c r="G1042" t="s">
        <v>5106</v>
      </c>
      <c r="H1042" t="s">
        <v>5107</v>
      </c>
      <c r="I1042" t="s">
        <v>32</v>
      </c>
      <c r="J1042" t="s">
        <v>2127</v>
      </c>
      <c r="K1042" t="s">
        <v>24</v>
      </c>
      <c r="L1042" t="s">
        <v>5108</v>
      </c>
      <c r="M1042" t="s">
        <v>9815</v>
      </c>
      <c r="N1042" t="s">
        <v>9441</v>
      </c>
    </row>
    <row r="1043" spans="1:14" x14ac:dyDescent="0.25">
      <c r="A1043" t="s">
        <v>5109</v>
      </c>
      <c r="B1043" t="s">
        <v>5110</v>
      </c>
      <c r="C1043" t="s">
        <v>16</v>
      </c>
      <c r="D1043" t="s">
        <v>5111</v>
      </c>
      <c r="E1043" t="s">
        <v>18</v>
      </c>
      <c r="F1043" t="s">
        <v>5112</v>
      </c>
      <c r="G1043" t="s">
        <v>5113</v>
      </c>
      <c r="H1043" t="s">
        <v>5114</v>
      </c>
      <c r="I1043" t="s">
        <v>32</v>
      </c>
      <c r="J1043" t="s">
        <v>412</v>
      </c>
      <c r="K1043" t="s">
        <v>24</v>
      </c>
      <c r="L1043" t="s">
        <v>42</v>
      </c>
      <c r="M1043" t="s">
        <v>9438</v>
      </c>
      <c r="N1043" t="s">
        <v>9439</v>
      </c>
    </row>
    <row r="1044" spans="1:14" x14ac:dyDescent="0.25">
      <c r="A1044" t="s">
        <v>5115</v>
      </c>
      <c r="B1044" t="s">
        <v>5116</v>
      </c>
      <c r="C1044" t="s">
        <v>69</v>
      </c>
      <c r="D1044" t="s">
        <v>5117</v>
      </c>
      <c r="E1044" t="s">
        <v>18</v>
      </c>
      <c r="F1044" t="s">
        <v>5118</v>
      </c>
      <c r="G1044" t="s">
        <v>5119</v>
      </c>
      <c r="H1044" t="s">
        <v>5120</v>
      </c>
      <c r="I1044" t="s">
        <v>32</v>
      </c>
      <c r="J1044" t="s">
        <v>575</v>
      </c>
      <c r="K1044" t="s">
        <v>24</v>
      </c>
      <c r="L1044" t="s">
        <v>757</v>
      </c>
      <c r="M1044" t="s">
        <v>9816</v>
      </c>
      <c r="N1044" t="s">
        <v>9441</v>
      </c>
    </row>
    <row r="1045" spans="1:14" x14ac:dyDescent="0.25">
      <c r="A1045" t="s">
        <v>5121</v>
      </c>
      <c r="B1045" t="s">
        <v>5122</v>
      </c>
      <c r="C1045" t="s">
        <v>69</v>
      </c>
      <c r="D1045" t="s">
        <v>5123</v>
      </c>
      <c r="E1045" t="s">
        <v>18</v>
      </c>
      <c r="F1045" t="s">
        <v>5124</v>
      </c>
      <c r="G1045" t="s">
        <v>5125</v>
      </c>
      <c r="H1045" t="s">
        <v>5126</v>
      </c>
      <c r="I1045" t="s">
        <v>32</v>
      </c>
      <c r="J1045" t="s">
        <v>1000</v>
      </c>
      <c r="K1045" t="s">
        <v>24</v>
      </c>
      <c r="L1045" t="s">
        <v>2307</v>
      </c>
      <c r="M1045" t="s">
        <v>9438</v>
      </c>
      <c r="N1045" t="s">
        <v>9439</v>
      </c>
    </row>
    <row r="1046" spans="1:14" x14ac:dyDescent="0.25">
      <c r="A1046" t="s">
        <v>5127</v>
      </c>
      <c r="B1046" t="s">
        <v>5128</v>
      </c>
      <c r="C1046" t="s">
        <v>69</v>
      </c>
      <c r="D1046" t="s">
        <v>5129</v>
      </c>
      <c r="E1046" t="s">
        <v>18</v>
      </c>
      <c r="F1046" t="s">
        <v>5130</v>
      </c>
      <c r="G1046" t="s">
        <v>5131</v>
      </c>
      <c r="H1046" t="s">
        <v>5132</v>
      </c>
      <c r="I1046" t="s">
        <v>32</v>
      </c>
      <c r="J1046" t="s">
        <v>1381</v>
      </c>
      <c r="K1046" t="s">
        <v>24</v>
      </c>
      <c r="L1046" t="s">
        <v>4656</v>
      </c>
      <c r="M1046" t="s">
        <v>9817</v>
      </c>
      <c r="N1046" t="s">
        <v>9441</v>
      </c>
    </row>
    <row r="1047" spans="1:14" x14ac:dyDescent="0.25">
      <c r="A1047" t="s">
        <v>5133</v>
      </c>
      <c r="B1047" t="s">
        <v>5134</v>
      </c>
      <c r="C1047" t="s">
        <v>16</v>
      </c>
      <c r="D1047" t="s">
        <v>200</v>
      </c>
      <c r="E1047" t="s">
        <v>18</v>
      </c>
      <c r="F1047" t="s">
        <v>5135</v>
      </c>
      <c r="G1047" t="s">
        <v>5136</v>
      </c>
      <c r="H1047" t="s">
        <v>5137</v>
      </c>
      <c r="I1047" t="s">
        <v>32</v>
      </c>
      <c r="J1047" t="s">
        <v>2353</v>
      </c>
      <c r="K1047" t="s">
        <v>24</v>
      </c>
      <c r="L1047" t="s">
        <v>204</v>
      </c>
      <c r="M1047" t="s">
        <v>9438</v>
      </c>
      <c r="N1047" t="s">
        <v>9439</v>
      </c>
    </row>
    <row r="1048" spans="1:14" x14ac:dyDescent="0.25">
      <c r="A1048" t="s">
        <v>5138</v>
      </c>
      <c r="B1048" t="s">
        <v>5139</v>
      </c>
      <c r="C1048" t="s">
        <v>69</v>
      </c>
      <c r="D1048" t="s">
        <v>5140</v>
      </c>
      <c r="E1048" t="s">
        <v>18</v>
      </c>
      <c r="F1048" t="s">
        <v>5141</v>
      </c>
      <c r="G1048" t="s">
        <v>5142</v>
      </c>
      <c r="H1048" t="s">
        <v>5143</v>
      </c>
      <c r="I1048" t="s">
        <v>22</v>
      </c>
      <c r="J1048" t="s">
        <v>420</v>
      </c>
      <c r="K1048" t="s">
        <v>24</v>
      </c>
      <c r="L1048" t="s">
        <v>514</v>
      </c>
      <c r="M1048" t="s">
        <v>9818</v>
      </c>
      <c r="N1048" t="s">
        <v>9441</v>
      </c>
    </row>
    <row r="1049" spans="1:14" x14ac:dyDescent="0.25">
      <c r="A1049" t="s">
        <v>263</v>
      </c>
      <c r="B1049" t="s">
        <v>264</v>
      </c>
      <c r="C1049" t="s">
        <v>16</v>
      </c>
      <c r="D1049" t="s">
        <v>265</v>
      </c>
      <c r="E1049" t="s">
        <v>18</v>
      </c>
      <c r="F1049" t="s">
        <v>5144</v>
      </c>
      <c r="G1049" t="s">
        <v>5145</v>
      </c>
      <c r="H1049" t="s">
        <v>5146</v>
      </c>
      <c r="I1049" t="s">
        <v>32</v>
      </c>
      <c r="J1049" t="s">
        <v>115</v>
      </c>
      <c r="K1049" t="s">
        <v>24</v>
      </c>
      <c r="L1049" t="s">
        <v>204</v>
      </c>
      <c r="M1049" t="s">
        <v>9819</v>
      </c>
      <c r="N1049" t="s">
        <v>9441</v>
      </c>
    </row>
    <row r="1050" spans="1:14" x14ac:dyDescent="0.25">
      <c r="A1050" t="s">
        <v>5147</v>
      </c>
      <c r="B1050" t="s">
        <v>5148</v>
      </c>
      <c r="C1050" t="s">
        <v>69</v>
      </c>
      <c r="D1050" t="s">
        <v>93</v>
      </c>
      <c r="E1050" t="s">
        <v>18</v>
      </c>
      <c r="F1050" t="s">
        <v>5149</v>
      </c>
      <c r="G1050" t="s">
        <v>5150</v>
      </c>
      <c r="H1050" t="s">
        <v>5151</v>
      </c>
      <c r="I1050" t="s">
        <v>32</v>
      </c>
      <c r="J1050" t="s">
        <v>595</v>
      </c>
      <c r="K1050" t="s">
        <v>24</v>
      </c>
      <c r="L1050" t="s">
        <v>75</v>
      </c>
      <c r="M1050" t="s">
        <v>9820</v>
      </c>
      <c r="N1050" t="s">
        <v>9441</v>
      </c>
    </row>
    <row r="1051" spans="1:14" x14ac:dyDescent="0.25">
      <c r="A1051" t="s">
        <v>5152</v>
      </c>
      <c r="C1051" t="s">
        <v>16</v>
      </c>
      <c r="D1051" t="s">
        <v>3801</v>
      </c>
      <c r="E1051" t="s">
        <v>18</v>
      </c>
      <c r="F1051" t="s">
        <v>5153</v>
      </c>
      <c r="G1051" t="s">
        <v>5154</v>
      </c>
      <c r="H1051" t="s">
        <v>5155</v>
      </c>
      <c r="I1051" t="s">
        <v>32</v>
      </c>
      <c r="J1051" t="s">
        <v>472</v>
      </c>
      <c r="K1051" t="s">
        <v>24</v>
      </c>
      <c r="L1051" t="s">
        <v>204</v>
      </c>
      <c r="M1051" t="s">
        <v>9438</v>
      </c>
      <c r="N1051" t="s">
        <v>9439</v>
      </c>
    </row>
    <row r="1052" spans="1:14" x14ac:dyDescent="0.25">
      <c r="A1052" t="s">
        <v>5156</v>
      </c>
      <c r="B1052" t="s">
        <v>2795</v>
      </c>
      <c r="C1052" t="s">
        <v>16</v>
      </c>
      <c r="D1052" t="s">
        <v>5157</v>
      </c>
      <c r="E1052" t="s">
        <v>18</v>
      </c>
      <c r="F1052" t="s">
        <v>5158</v>
      </c>
      <c r="G1052" t="s">
        <v>5159</v>
      </c>
      <c r="H1052" t="s">
        <v>5160</v>
      </c>
      <c r="I1052" t="s">
        <v>320</v>
      </c>
      <c r="J1052" t="s">
        <v>134</v>
      </c>
      <c r="K1052" t="s">
        <v>24</v>
      </c>
      <c r="L1052" t="s">
        <v>361</v>
      </c>
      <c r="M1052" t="s">
        <v>9438</v>
      </c>
      <c r="N1052" t="s">
        <v>9439</v>
      </c>
    </row>
    <row r="1053" spans="1:14" x14ac:dyDescent="0.25">
      <c r="A1053" t="s">
        <v>5161</v>
      </c>
      <c r="B1053" t="s">
        <v>5162</v>
      </c>
      <c r="C1053" t="s">
        <v>69</v>
      </c>
      <c r="D1053" t="s">
        <v>5163</v>
      </c>
      <c r="E1053" t="s">
        <v>18</v>
      </c>
      <c r="F1053" t="s">
        <v>5164</v>
      </c>
      <c r="G1053" t="s">
        <v>5165</v>
      </c>
      <c r="H1053" t="s">
        <v>5166</v>
      </c>
      <c r="I1053" t="s">
        <v>32</v>
      </c>
      <c r="J1053" t="s">
        <v>880</v>
      </c>
      <c r="K1053" t="s">
        <v>24</v>
      </c>
      <c r="L1053" t="s">
        <v>75</v>
      </c>
      <c r="M1053" t="s">
        <v>9438</v>
      </c>
      <c r="N1053" t="s">
        <v>9439</v>
      </c>
    </row>
    <row r="1054" spans="1:14" x14ac:dyDescent="0.25">
      <c r="A1054" t="s">
        <v>5167</v>
      </c>
      <c r="B1054" t="s">
        <v>1246</v>
      </c>
      <c r="C1054" t="s">
        <v>16</v>
      </c>
      <c r="D1054" t="s">
        <v>1247</v>
      </c>
      <c r="E1054" t="s">
        <v>18</v>
      </c>
      <c r="F1054" t="s">
        <v>5168</v>
      </c>
      <c r="G1054" t="s">
        <v>5169</v>
      </c>
      <c r="H1054" t="s">
        <v>5170</v>
      </c>
      <c r="I1054" t="s">
        <v>32</v>
      </c>
      <c r="J1054" t="s">
        <v>826</v>
      </c>
      <c r="K1054" t="s">
        <v>24</v>
      </c>
      <c r="L1054" t="s">
        <v>1251</v>
      </c>
      <c r="M1054" t="s">
        <v>9438</v>
      </c>
      <c r="N1054" t="s">
        <v>9439</v>
      </c>
    </row>
    <row r="1055" spans="1:14" x14ac:dyDescent="0.25">
      <c r="A1055" t="s">
        <v>5171</v>
      </c>
      <c r="B1055" t="s">
        <v>5172</v>
      </c>
      <c r="C1055" t="s">
        <v>69</v>
      </c>
      <c r="D1055" t="s">
        <v>5173</v>
      </c>
      <c r="E1055" t="s">
        <v>18</v>
      </c>
      <c r="F1055" t="s">
        <v>5174</v>
      </c>
      <c r="G1055" t="s">
        <v>5175</v>
      </c>
      <c r="H1055" t="s">
        <v>5176</v>
      </c>
      <c r="I1055" t="s">
        <v>32</v>
      </c>
      <c r="J1055" t="s">
        <v>341</v>
      </c>
      <c r="K1055" t="s">
        <v>24</v>
      </c>
      <c r="L1055" t="s">
        <v>75</v>
      </c>
      <c r="M1055" t="s">
        <v>9821</v>
      </c>
      <c r="N1055" t="s">
        <v>9441</v>
      </c>
    </row>
    <row r="1056" spans="1:14" x14ac:dyDescent="0.25">
      <c r="A1056" t="s">
        <v>5177</v>
      </c>
      <c r="B1056" t="s">
        <v>5178</v>
      </c>
      <c r="C1056" t="s">
        <v>16</v>
      </c>
      <c r="D1056" t="s">
        <v>1822</v>
      </c>
      <c r="E1056" t="s">
        <v>18</v>
      </c>
      <c r="F1056" t="s">
        <v>5179</v>
      </c>
      <c r="G1056" t="s">
        <v>5180</v>
      </c>
      <c r="H1056" t="s">
        <v>5181</v>
      </c>
      <c r="I1056" t="s">
        <v>32</v>
      </c>
      <c r="J1056" t="s">
        <v>1650</v>
      </c>
      <c r="K1056" t="s">
        <v>24</v>
      </c>
      <c r="L1056" t="s">
        <v>42</v>
      </c>
      <c r="M1056" t="s">
        <v>9438</v>
      </c>
      <c r="N1056" t="s">
        <v>9439</v>
      </c>
    </row>
    <row r="1057" spans="1:14" x14ac:dyDescent="0.25">
      <c r="A1057" t="s">
        <v>5182</v>
      </c>
      <c r="B1057" t="s">
        <v>5183</v>
      </c>
      <c r="C1057" t="s">
        <v>16</v>
      </c>
      <c r="D1057" t="s">
        <v>2575</v>
      </c>
      <c r="E1057" t="s">
        <v>18</v>
      </c>
      <c r="F1057" t="s">
        <v>5184</v>
      </c>
      <c r="G1057" t="s">
        <v>5185</v>
      </c>
      <c r="H1057" t="s">
        <v>5186</v>
      </c>
      <c r="I1057" t="s">
        <v>22</v>
      </c>
      <c r="J1057" t="s">
        <v>2107</v>
      </c>
      <c r="K1057" t="s">
        <v>24</v>
      </c>
      <c r="L1057" t="s">
        <v>2579</v>
      </c>
      <c r="M1057" t="s">
        <v>9438</v>
      </c>
      <c r="N1057" t="s">
        <v>9439</v>
      </c>
    </row>
    <row r="1058" spans="1:14" x14ac:dyDescent="0.25">
      <c r="A1058" t="s">
        <v>5187</v>
      </c>
      <c r="C1058" t="s">
        <v>16</v>
      </c>
      <c r="D1058" t="s">
        <v>5188</v>
      </c>
      <c r="E1058" t="s">
        <v>18</v>
      </c>
      <c r="F1058" t="s">
        <v>5189</v>
      </c>
      <c r="G1058" t="s">
        <v>5190</v>
      </c>
      <c r="H1058" t="s">
        <v>5191</v>
      </c>
      <c r="I1058" t="s">
        <v>32</v>
      </c>
      <c r="J1058" t="s">
        <v>438</v>
      </c>
      <c r="K1058" t="s">
        <v>24</v>
      </c>
      <c r="L1058" t="s">
        <v>5192</v>
      </c>
      <c r="M1058" t="s">
        <v>9438</v>
      </c>
      <c r="N1058" t="s">
        <v>9439</v>
      </c>
    </row>
    <row r="1059" spans="1:14" x14ac:dyDescent="0.25">
      <c r="A1059" t="s">
        <v>4442</v>
      </c>
      <c r="B1059" t="s">
        <v>4443</v>
      </c>
      <c r="C1059" t="s">
        <v>16</v>
      </c>
      <c r="D1059" t="s">
        <v>4438</v>
      </c>
      <c r="E1059" t="s">
        <v>638</v>
      </c>
      <c r="F1059" t="s">
        <v>5193</v>
      </c>
      <c r="G1059" t="s">
        <v>5194</v>
      </c>
      <c r="H1059" t="s">
        <v>5195</v>
      </c>
      <c r="I1059" t="s">
        <v>32</v>
      </c>
      <c r="J1059" t="s">
        <v>1093</v>
      </c>
      <c r="K1059" t="s">
        <v>24</v>
      </c>
      <c r="L1059" t="s">
        <v>75</v>
      </c>
      <c r="M1059" t="s">
        <v>9438</v>
      </c>
      <c r="N1059" t="s">
        <v>9439</v>
      </c>
    </row>
    <row r="1060" spans="1:14" x14ac:dyDescent="0.25">
      <c r="A1060" t="s">
        <v>5196</v>
      </c>
      <c r="B1060" t="s">
        <v>4879</v>
      </c>
      <c r="C1060" t="s">
        <v>69</v>
      </c>
      <c r="D1060" t="s">
        <v>4880</v>
      </c>
      <c r="E1060" t="s">
        <v>638</v>
      </c>
      <c r="F1060" t="s">
        <v>5197</v>
      </c>
      <c r="G1060" t="s">
        <v>5198</v>
      </c>
      <c r="H1060" t="s">
        <v>5199</v>
      </c>
      <c r="I1060" t="s">
        <v>32</v>
      </c>
      <c r="J1060" t="s">
        <v>49</v>
      </c>
      <c r="K1060" t="s">
        <v>24</v>
      </c>
      <c r="L1060" t="s">
        <v>2685</v>
      </c>
      <c r="M1060" t="s">
        <v>9822</v>
      </c>
      <c r="N1060" t="s">
        <v>9441</v>
      </c>
    </row>
    <row r="1061" spans="1:14" x14ac:dyDescent="0.25">
      <c r="A1061" t="s">
        <v>5200</v>
      </c>
      <c r="B1061" t="s">
        <v>5201</v>
      </c>
      <c r="C1061" t="s">
        <v>69</v>
      </c>
      <c r="D1061" t="s">
        <v>5202</v>
      </c>
      <c r="E1061" t="s">
        <v>638</v>
      </c>
      <c r="F1061" t="s">
        <v>5203</v>
      </c>
      <c r="G1061" t="s">
        <v>5204</v>
      </c>
      <c r="H1061" t="s">
        <v>5205</v>
      </c>
      <c r="I1061" t="s">
        <v>32</v>
      </c>
      <c r="J1061" t="s">
        <v>1350</v>
      </c>
      <c r="K1061" t="s">
        <v>24</v>
      </c>
      <c r="L1061" t="s">
        <v>1331</v>
      </c>
      <c r="M1061" t="s">
        <v>9823</v>
      </c>
      <c r="N1061" t="s">
        <v>9441</v>
      </c>
    </row>
    <row r="1062" spans="1:14" x14ac:dyDescent="0.25">
      <c r="A1062" t="s">
        <v>5206</v>
      </c>
      <c r="B1062" t="s">
        <v>2531</v>
      </c>
      <c r="C1062" t="s">
        <v>16</v>
      </c>
      <c r="D1062" t="s">
        <v>37</v>
      </c>
      <c r="E1062" t="s">
        <v>638</v>
      </c>
      <c r="F1062" t="s">
        <v>5207</v>
      </c>
      <c r="G1062" t="s">
        <v>5208</v>
      </c>
      <c r="H1062" t="s">
        <v>5209</v>
      </c>
      <c r="I1062" t="s">
        <v>32</v>
      </c>
      <c r="J1062" t="s">
        <v>290</v>
      </c>
      <c r="K1062" t="s">
        <v>24</v>
      </c>
      <c r="L1062" t="s">
        <v>4363</v>
      </c>
      <c r="M1062" t="s">
        <v>9824</v>
      </c>
      <c r="N1062" t="s">
        <v>9441</v>
      </c>
    </row>
    <row r="1063" spans="1:14" x14ac:dyDescent="0.25">
      <c r="A1063" t="s">
        <v>5210</v>
      </c>
      <c r="B1063" t="s">
        <v>4365</v>
      </c>
      <c r="C1063" t="s">
        <v>69</v>
      </c>
      <c r="D1063" t="s">
        <v>1513</v>
      </c>
      <c r="E1063" t="s">
        <v>638</v>
      </c>
      <c r="F1063" t="s">
        <v>5211</v>
      </c>
      <c r="G1063" t="s">
        <v>5212</v>
      </c>
      <c r="H1063" t="s">
        <v>5213</v>
      </c>
      <c r="I1063" t="s">
        <v>32</v>
      </c>
      <c r="J1063" t="s">
        <v>642</v>
      </c>
      <c r="K1063" t="s">
        <v>24</v>
      </c>
      <c r="L1063" t="s">
        <v>75</v>
      </c>
      <c r="M1063" t="s">
        <v>9438</v>
      </c>
      <c r="N1063" t="s">
        <v>9439</v>
      </c>
    </row>
    <row r="1064" spans="1:14" x14ac:dyDescent="0.25">
      <c r="A1064" t="s">
        <v>4600</v>
      </c>
      <c r="C1064" t="s">
        <v>16</v>
      </c>
      <c r="D1064" t="s">
        <v>4601</v>
      </c>
      <c r="E1064" t="s">
        <v>630</v>
      </c>
      <c r="F1064" t="s">
        <v>5214</v>
      </c>
      <c r="G1064" t="s">
        <v>5215</v>
      </c>
      <c r="H1064" t="s">
        <v>5216</v>
      </c>
      <c r="I1064" t="s">
        <v>32</v>
      </c>
      <c r="J1064" t="s">
        <v>1751</v>
      </c>
      <c r="K1064" t="s">
        <v>24</v>
      </c>
      <c r="L1064" t="s">
        <v>227</v>
      </c>
      <c r="M1064" t="s">
        <v>9438</v>
      </c>
      <c r="N1064" t="s">
        <v>9439</v>
      </c>
    </row>
    <row r="1065" spans="1:14" x14ac:dyDescent="0.25">
      <c r="A1065" t="s">
        <v>5217</v>
      </c>
      <c r="B1065" t="s">
        <v>4546</v>
      </c>
      <c r="C1065" t="s">
        <v>16</v>
      </c>
      <c r="D1065" t="s">
        <v>5218</v>
      </c>
      <c r="E1065" t="s">
        <v>638</v>
      </c>
      <c r="F1065" t="s">
        <v>5219</v>
      </c>
      <c r="G1065" t="s">
        <v>5220</v>
      </c>
      <c r="H1065" t="s">
        <v>5221</v>
      </c>
      <c r="I1065" t="s">
        <v>32</v>
      </c>
      <c r="J1065" t="s">
        <v>2107</v>
      </c>
      <c r="K1065" t="s">
        <v>24</v>
      </c>
      <c r="L1065" t="s">
        <v>663</v>
      </c>
      <c r="M1065" t="s">
        <v>9438</v>
      </c>
      <c r="N1065" t="s">
        <v>9439</v>
      </c>
    </row>
    <row r="1066" spans="1:14" x14ac:dyDescent="0.25">
      <c r="A1066" t="s">
        <v>4772</v>
      </c>
      <c r="B1066" t="s">
        <v>4336</v>
      </c>
      <c r="C1066" t="s">
        <v>16</v>
      </c>
      <c r="D1066" t="s">
        <v>4337</v>
      </c>
      <c r="E1066" t="s">
        <v>638</v>
      </c>
      <c r="F1066" t="s">
        <v>5222</v>
      </c>
      <c r="G1066" t="s">
        <v>5223</v>
      </c>
      <c r="H1066" t="s">
        <v>5224</v>
      </c>
      <c r="I1066" t="s">
        <v>32</v>
      </c>
      <c r="J1066" t="s">
        <v>1000</v>
      </c>
      <c r="K1066" t="s">
        <v>24</v>
      </c>
      <c r="L1066" t="s">
        <v>2609</v>
      </c>
      <c r="M1066" t="s">
        <v>9438</v>
      </c>
      <c r="N1066" t="s">
        <v>9439</v>
      </c>
    </row>
    <row r="1067" spans="1:14" x14ac:dyDescent="0.25">
      <c r="A1067" t="s">
        <v>5225</v>
      </c>
      <c r="B1067" t="s">
        <v>4804</v>
      </c>
      <c r="C1067" t="s">
        <v>16</v>
      </c>
      <c r="D1067" t="s">
        <v>530</v>
      </c>
      <c r="E1067" t="s">
        <v>630</v>
      </c>
      <c r="F1067" t="s">
        <v>5226</v>
      </c>
      <c r="G1067" t="s">
        <v>5227</v>
      </c>
      <c r="H1067" t="s">
        <v>5228</v>
      </c>
      <c r="I1067" t="s">
        <v>32</v>
      </c>
      <c r="J1067" t="s">
        <v>234</v>
      </c>
      <c r="K1067" t="s">
        <v>24</v>
      </c>
      <c r="L1067" t="s">
        <v>176</v>
      </c>
      <c r="M1067" t="s">
        <v>9438</v>
      </c>
      <c r="N1067" t="s">
        <v>9439</v>
      </c>
    </row>
    <row r="1068" spans="1:14" x14ac:dyDescent="0.25">
      <c r="A1068" t="s">
        <v>5229</v>
      </c>
      <c r="B1068" t="s">
        <v>5230</v>
      </c>
      <c r="C1068" t="s">
        <v>16</v>
      </c>
      <c r="D1068" t="s">
        <v>5231</v>
      </c>
      <c r="E1068" t="s">
        <v>630</v>
      </c>
      <c r="F1068" t="s">
        <v>5232</v>
      </c>
      <c r="G1068" t="s">
        <v>5233</v>
      </c>
      <c r="H1068" t="s">
        <v>5234</v>
      </c>
      <c r="I1068" t="s">
        <v>32</v>
      </c>
      <c r="J1068" t="s">
        <v>745</v>
      </c>
      <c r="K1068" t="s">
        <v>24</v>
      </c>
      <c r="L1068" t="s">
        <v>75</v>
      </c>
      <c r="M1068" t="s">
        <v>9438</v>
      </c>
      <c r="N1068" t="s">
        <v>9439</v>
      </c>
    </row>
    <row r="1069" spans="1:14" x14ac:dyDescent="0.25">
      <c r="A1069" t="s">
        <v>4314</v>
      </c>
      <c r="B1069" t="s">
        <v>92</v>
      </c>
      <c r="C1069" t="s">
        <v>69</v>
      </c>
      <c r="D1069" t="s">
        <v>4370</v>
      </c>
      <c r="E1069" t="s">
        <v>638</v>
      </c>
      <c r="F1069" t="s">
        <v>5235</v>
      </c>
      <c r="G1069" t="s">
        <v>5236</v>
      </c>
      <c r="H1069" t="s">
        <v>5237</v>
      </c>
      <c r="I1069" t="s">
        <v>32</v>
      </c>
      <c r="J1069" t="s">
        <v>521</v>
      </c>
      <c r="K1069" t="s">
        <v>24</v>
      </c>
      <c r="L1069" t="s">
        <v>4321</v>
      </c>
      <c r="M1069" t="s">
        <v>9825</v>
      </c>
      <c r="N1069" t="s">
        <v>9441</v>
      </c>
    </row>
    <row r="1070" spans="1:14" x14ac:dyDescent="0.25">
      <c r="A1070" t="s">
        <v>5238</v>
      </c>
      <c r="B1070" t="s">
        <v>5239</v>
      </c>
      <c r="C1070" t="s">
        <v>550</v>
      </c>
      <c r="D1070" t="s">
        <v>3174</v>
      </c>
      <c r="E1070" t="s">
        <v>18</v>
      </c>
      <c r="F1070" t="s">
        <v>5240</v>
      </c>
      <c r="G1070" t="s">
        <v>5241</v>
      </c>
      <c r="H1070" t="s">
        <v>5242</v>
      </c>
      <c r="I1070" t="s">
        <v>32</v>
      </c>
      <c r="J1070" t="s">
        <v>1155</v>
      </c>
      <c r="K1070" t="s">
        <v>556</v>
      </c>
      <c r="L1070" t="s">
        <v>75</v>
      </c>
      <c r="M1070" t="s">
        <v>9438</v>
      </c>
      <c r="N1070" t="s">
        <v>9439</v>
      </c>
    </row>
    <row r="1071" spans="1:14" x14ac:dyDescent="0.25">
      <c r="A1071" t="s">
        <v>5243</v>
      </c>
      <c r="B1071" t="s">
        <v>5244</v>
      </c>
      <c r="C1071" t="s">
        <v>550</v>
      </c>
      <c r="D1071" t="s">
        <v>5245</v>
      </c>
      <c r="E1071" t="s">
        <v>18</v>
      </c>
      <c r="F1071" t="s">
        <v>5246</v>
      </c>
      <c r="G1071" t="s">
        <v>5247</v>
      </c>
      <c r="H1071" t="s">
        <v>5248</v>
      </c>
      <c r="I1071" t="s">
        <v>32</v>
      </c>
      <c r="J1071" t="s">
        <v>5249</v>
      </c>
      <c r="K1071" t="s">
        <v>556</v>
      </c>
      <c r="L1071" t="s">
        <v>439</v>
      </c>
      <c r="M1071" t="s">
        <v>9438</v>
      </c>
      <c r="N1071" t="s">
        <v>9439</v>
      </c>
    </row>
    <row r="1072" spans="1:14" x14ac:dyDescent="0.25">
      <c r="A1072" t="s">
        <v>1589</v>
      </c>
      <c r="B1072" t="s">
        <v>1580</v>
      </c>
      <c r="C1072" t="s">
        <v>1880</v>
      </c>
      <c r="D1072" t="s">
        <v>1576</v>
      </c>
      <c r="E1072" t="s">
        <v>630</v>
      </c>
      <c r="F1072" t="s">
        <v>5250</v>
      </c>
      <c r="G1072" t="s">
        <v>5251</v>
      </c>
      <c r="H1072" t="s">
        <v>5252</v>
      </c>
      <c r="I1072" t="s">
        <v>32</v>
      </c>
      <c r="J1072" t="s">
        <v>1885</v>
      </c>
      <c r="K1072" t="s">
        <v>556</v>
      </c>
      <c r="L1072" t="s">
        <v>75</v>
      </c>
      <c r="M1072" t="s">
        <v>9438</v>
      </c>
      <c r="N1072" t="s">
        <v>9439</v>
      </c>
    </row>
    <row r="1073" spans="1:14" x14ac:dyDescent="0.25">
      <c r="A1073" t="s">
        <v>5253</v>
      </c>
      <c r="B1073" t="s">
        <v>5254</v>
      </c>
      <c r="C1073" t="s">
        <v>550</v>
      </c>
      <c r="D1073" t="s">
        <v>3186</v>
      </c>
      <c r="E1073" t="s">
        <v>638</v>
      </c>
      <c r="F1073" t="s">
        <v>5255</v>
      </c>
      <c r="G1073" t="s">
        <v>5256</v>
      </c>
      <c r="H1073" t="s">
        <v>5257</v>
      </c>
      <c r="I1073" t="s">
        <v>32</v>
      </c>
      <c r="J1073" t="s">
        <v>3112</v>
      </c>
      <c r="K1073" t="s">
        <v>24</v>
      </c>
      <c r="L1073" t="s">
        <v>5258</v>
      </c>
      <c r="M1073" t="s">
        <v>9438</v>
      </c>
      <c r="N1073" t="s">
        <v>9439</v>
      </c>
    </row>
    <row r="1074" spans="1:14" x14ac:dyDescent="0.25">
      <c r="A1074" t="s">
        <v>5259</v>
      </c>
      <c r="B1074" t="s">
        <v>5260</v>
      </c>
      <c r="C1074" t="s">
        <v>550</v>
      </c>
      <c r="D1074" t="s">
        <v>5261</v>
      </c>
      <c r="E1074" t="s">
        <v>18</v>
      </c>
      <c r="F1074" t="s">
        <v>5262</v>
      </c>
      <c r="G1074" t="s">
        <v>5263</v>
      </c>
      <c r="H1074" t="s">
        <v>5264</v>
      </c>
      <c r="I1074" t="s">
        <v>32</v>
      </c>
      <c r="J1074" t="s">
        <v>1878</v>
      </c>
      <c r="K1074" t="s">
        <v>556</v>
      </c>
      <c r="L1074" t="s">
        <v>2585</v>
      </c>
      <c r="M1074" t="s">
        <v>9438</v>
      </c>
      <c r="N1074" t="s">
        <v>9439</v>
      </c>
    </row>
    <row r="1075" spans="1:14" x14ac:dyDescent="0.25">
      <c r="A1075" t="s">
        <v>1574</v>
      </c>
      <c r="B1075" t="s">
        <v>5265</v>
      </c>
      <c r="C1075" t="s">
        <v>1880</v>
      </c>
      <c r="D1075" t="s">
        <v>1576</v>
      </c>
      <c r="E1075" t="s">
        <v>638</v>
      </c>
      <c r="F1075" t="s">
        <v>5266</v>
      </c>
      <c r="G1075" t="s">
        <v>5267</v>
      </c>
      <c r="H1075" t="s">
        <v>5268</v>
      </c>
      <c r="I1075" t="s">
        <v>32</v>
      </c>
      <c r="J1075" t="s">
        <v>1885</v>
      </c>
      <c r="K1075" t="s">
        <v>556</v>
      </c>
      <c r="L1075" t="s">
        <v>75</v>
      </c>
      <c r="M1075" t="s">
        <v>9438</v>
      </c>
      <c r="N1075" t="s">
        <v>9439</v>
      </c>
    </row>
    <row r="1076" spans="1:14" x14ac:dyDescent="0.25">
      <c r="A1076" t="s">
        <v>5269</v>
      </c>
      <c r="B1076" t="s">
        <v>5270</v>
      </c>
      <c r="C1076" t="s">
        <v>1880</v>
      </c>
      <c r="D1076" t="s">
        <v>760</v>
      </c>
      <c r="E1076" t="s">
        <v>18</v>
      </c>
      <c r="F1076" t="s">
        <v>5271</v>
      </c>
      <c r="G1076" t="s">
        <v>5272</v>
      </c>
      <c r="H1076" t="s">
        <v>5273</v>
      </c>
      <c r="I1076" t="s">
        <v>32</v>
      </c>
      <c r="J1076" t="s">
        <v>1951</v>
      </c>
      <c r="K1076" t="s">
        <v>556</v>
      </c>
      <c r="L1076" t="s">
        <v>75</v>
      </c>
      <c r="M1076" t="s">
        <v>9438</v>
      </c>
      <c r="N1076" t="s">
        <v>9439</v>
      </c>
    </row>
    <row r="1077" spans="1:14" x14ac:dyDescent="0.25">
      <c r="A1077" t="s">
        <v>5253</v>
      </c>
      <c r="B1077" t="s">
        <v>5254</v>
      </c>
      <c r="C1077" t="s">
        <v>550</v>
      </c>
      <c r="D1077" t="s">
        <v>3186</v>
      </c>
      <c r="E1077" t="s">
        <v>638</v>
      </c>
      <c r="F1077" t="s">
        <v>5274</v>
      </c>
      <c r="G1077" t="s">
        <v>5275</v>
      </c>
      <c r="H1077" t="s">
        <v>5276</v>
      </c>
      <c r="I1077" t="s">
        <v>32</v>
      </c>
      <c r="J1077" t="s">
        <v>1584</v>
      </c>
      <c r="K1077" t="s">
        <v>24</v>
      </c>
      <c r="L1077" t="s">
        <v>5277</v>
      </c>
      <c r="M1077" t="s">
        <v>9438</v>
      </c>
      <c r="N1077" t="s">
        <v>9439</v>
      </c>
    </row>
    <row r="1078" spans="1:14" x14ac:dyDescent="0.25">
      <c r="A1078" t="s">
        <v>1574</v>
      </c>
      <c r="B1078" t="s">
        <v>1580</v>
      </c>
      <c r="C1078" t="s">
        <v>1880</v>
      </c>
      <c r="D1078" t="s">
        <v>1576</v>
      </c>
      <c r="E1078" t="s">
        <v>638</v>
      </c>
      <c r="F1078" t="s">
        <v>5278</v>
      </c>
      <c r="G1078" t="s">
        <v>5279</v>
      </c>
      <c r="H1078" t="s">
        <v>5280</v>
      </c>
      <c r="I1078" t="s">
        <v>32</v>
      </c>
      <c r="J1078" t="s">
        <v>5281</v>
      </c>
      <c r="K1078" t="s">
        <v>556</v>
      </c>
      <c r="L1078" t="s">
        <v>75</v>
      </c>
      <c r="M1078" t="s">
        <v>9438</v>
      </c>
      <c r="N1078" t="s">
        <v>9439</v>
      </c>
    </row>
    <row r="1079" spans="1:14" x14ac:dyDescent="0.25">
      <c r="A1079" t="s">
        <v>5282</v>
      </c>
      <c r="B1079" t="s">
        <v>5283</v>
      </c>
      <c r="C1079" t="s">
        <v>1880</v>
      </c>
      <c r="D1079" t="s">
        <v>394</v>
      </c>
      <c r="E1079" t="s">
        <v>18</v>
      </c>
      <c r="F1079" t="s">
        <v>5284</v>
      </c>
      <c r="G1079" t="s">
        <v>5285</v>
      </c>
      <c r="H1079" t="s">
        <v>5286</v>
      </c>
      <c r="I1079" t="s">
        <v>32</v>
      </c>
      <c r="J1079" t="s">
        <v>1940</v>
      </c>
      <c r="K1079" t="s">
        <v>556</v>
      </c>
      <c r="L1079" t="s">
        <v>399</v>
      </c>
      <c r="M1079" t="s">
        <v>9438</v>
      </c>
      <c r="N1079" t="s">
        <v>9439</v>
      </c>
    </row>
    <row r="1080" spans="1:14" x14ac:dyDescent="0.25">
      <c r="A1080" t="s">
        <v>1574</v>
      </c>
      <c r="B1080" t="s">
        <v>1580</v>
      </c>
      <c r="C1080" t="s">
        <v>1880</v>
      </c>
      <c r="D1080" t="s">
        <v>1576</v>
      </c>
      <c r="E1080" t="s">
        <v>638</v>
      </c>
      <c r="F1080" t="s">
        <v>5287</v>
      </c>
      <c r="G1080" t="s">
        <v>5288</v>
      </c>
      <c r="H1080" t="s">
        <v>5289</v>
      </c>
      <c r="I1080" t="s">
        <v>32</v>
      </c>
      <c r="J1080" t="s">
        <v>5290</v>
      </c>
      <c r="K1080" t="s">
        <v>556</v>
      </c>
      <c r="L1080" t="s">
        <v>75</v>
      </c>
      <c r="M1080" t="s">
        <v>9438</v>
      </c>
      <c r="N1080" t="s">
        <v>9439</v>
      </c>
    </row>
    <row r="1081" spans="1:14" x14ac:dyDescent="0.25">
      <c r="A1081" t="s">
        <v>5291</v>
      </c>
      <c r="B1081" t="s">
        <v>5254</v>
      </c>
      <c r="C1081" t="s">
        <v>550</v>
      </c>
      <c r="D1081" t="s">
        <v>3186</v>
      </c>
      <c r="E1081" t="s">
        <v>630</v>
      </c>
      <c r="F1081" t="s">
        <v>5292</v>
      </c>
      <c r="G1081" t="s">
        <v>5293</v>
      </c>
      <c r="H1081" t="s">
        <v>5294</v>
      </c>
      <c r="I1081" t="s">
        <v>32</v>
      </c>
      <c r="J1081" t="s">
        <v>1584</v>
      </c>
      <c r="K1081" t="s">
        <v>24</v>
      </c>
      <c r="L1081" t="s">
        <v>5258</v>
      </c>
      <c r="M1081" t="s">
        <v>9438</v>
      </c>
      <c r="N1081" t="s">
        <v>9439</v>
      </c>
    </row>
    <row r="1082" spans="1:14" x14ac:dyDescent="0.25">
      <c r="A1082" t="s">
        <v>5295</v>
      </c>
      <c r="C1082" t="s">
        <v>1595</v>
      </c>
      <c r="E1082" t="s">
        <v>18</v>
      </c>
      <c r="F1082" t="s">
        <v>5296</v>
      </c>
      <c r="G1082" t="s">
        <v>5297</v>
      </c>
      <c r="H1082" t="s">
        <v>5298</v>
      </c>
      <c r="I1082" t="s">
        <v>22</v>
      </c>
      <c r="J1082" t="s">
        <v>1878</v>
      </c>
      <c r="K1082" t="s">
        <v>1600</v>
      </c>
      <c r="L1082" t="s">
        <v>5299</v>
      </c>
      <c r="M1082" t="s">
        <v>9438</v>
      </c>
      <c r="N1082" t="s">
        <v>9439</v>
      </c>
    </row>
    <row r="1083" spans="1:14" x14ac:dyDescent="0.25">
      <c r="A1083" t="s">
        <v>4469</v>
      </c>
      <c r="B1083" t="s">
        <v>5300</v>
      </c>
      <c r="C1083" t="s">
        <v>1595</v>
      </c>
      <c r="D1083" t="s">
        <v>4470</v>
      </c>
      <c r="E1083" t="s">
        <v>638</v>
      </c>
      <c r="F1083" t="s">
        <v>5301</v>
      </c>
      <c r="G1083" t="s">
        <v>5302</v>
      </c>
      <c r="H1083" t="s">
        <v>5303</v>
      </c>
      <c r="I1083" t="s">
        <v>3607</v>
      </c>
      <c r="J1083" t="s">
        <v>809</v>
      </c>
      <c r="K1083" t="s">
        <v>1600</v>
      </c>
      <c r="L1083" t="s">
        <v>851</v>
      </c>
      <c r="M1083" t="s">
        <v>9438</v>
      </c>
      <c r="N1083" t="s">
        <v>9439</v>
      </c>
    </row>
    <row r="1084" spans="1:14" x14ac:dyDescent="0.25">
      <c r="A1084" t="s">
        <v>4469</v>
      </c>
      <c r="B1084" t="s">
        <v>5304</v>
      </c>
      <c r="C1084" t="s">
        <v>1595</v>
      </c>
      <c r="D1084" t="s">
        <v>5305</v>
      </c>
      <c r="E1084" t="s">
        <v>638</v>
      </c>
      <c r="F1084" t="s">
        <v>5306</v>
      </c>
      <c r="G1084" t="s">
        <v>5307</v>
      </c>
      <c r="H1084" t="s">
        <v>5308</v>
      </c>
      <c r="I1084" t="s">
        <v>5309</v>
      </c>
      <c r="J1084" t="s">
        <v>261</v>
      </c>
      <c r="K1084" t="s">
        <v>1600</v>
      </c>
      <c r="L1084" t="s">
        <v>851</v>
      </c>
      <c r="M1084" t="s">
        <v>9438</v>
      </c>
      <c r="N1084" t="s">
        <v>9439</v>
      </c>
    </row>
    <row r="1085" spans="1:14" x14ac:dyDescent="0.25">
      <c r="A1085" t="s">
        <v>4469</v>
      </c>
      <c r="B1085" t="s">
        <v>5310</v>
      </c>
      <c r="C1085" t="s">
        <v>1595</v>
      </c>
      <c r="D1085" t="s">
        <v>4470</v>
      </c>
      <c r="E1085" t="s">
        <v>638</v>
      </c>
      <c r="F1085" t="s">
        <v>5311</v>
      </c>
      <c r="G1085" t="s">
        <v>5312</v>
      </c>
      <c r="H1085" t="s">
        <v>5313</v>
      </c>
      <c r="I1085" t="s">
        <v>3607</v>
      </c>
      <c r="J1085" t="s">
        <v>1855</v>
      </c>
      <c r="K1085" t="s">
        <v>1600</v>
      </c>
      <c r="L1085" t="s">
        <v>851</v>
      </c>
      <c r="M1085" t="s">
        <v>9438</v>
      </c>
      <c r="N1085" t="s">
        <v>9439</v>
      </c>
    </row>
    <row r="1086" spans="1:14" x14ac:dyDescent="0.25">
      <c r="A1086" t="s">
        <v>4469</v>
      </c>
      <c r="B1086" t="s">
        <v>5314</v>
      </c>
      <c r="C1086" t="s">
        <v>1595</v>
      </c>
      <c r="D1086" t="s">
        <v>5305</v>
      </c>
      <c r="E1086" t="s">
        <v>638</v>
      </c>
      <c r="F1086" t="s">
        <v>5315</v>
      </c>
      <c r="G1086" t="s">
        <v>5316</v>
      </c>
      <c r="H1086" t="s">
        <v>5317</v>
      </c>
      <c r="I1086" t="s">
        <v>3607</v>
      </c>
      <c r="J1086" t="s">
        <v>642</v>
      </c>
      <c r="K1086" t="s">
        <v>1600</v>
      </c>
      <c r="L1086" t="s">
        <v>851</v>
      </c>
      <c r="M1086" t="s">
        <v>9438</v>
      </c>
      <c r="N1086" t="s">
        <v>9439</v>
      </c>
    </row>
    <row r="1087" spans="1:14" x14ac:dyDescent="0.25">
      <c r="A1087" t="s">
        <v>5318</v>
      </c>
      <c r="B1087" t="s">
        <v>5319</v>
      </c>
      <c r="C1087" t="s">
        <v>16</v>
      </c>
      <c r="D1087" t="s">
        <v>5320</v>
      </c>
      <c r="E1087" t="s">
        <v>638</v>
      </c>
      <c r="F1087" t="s">
        <v>5321</v>
      </c>
      <c r="G1087" t="s">
        <v>5322</v>
      </c>
      <c r="H1087" t="s">
        <v>5323</v>
      </c>
      <c r="I1087" t="s">
        <v>32</v>
      </c>
      <c r="J1087" t="s">
        <v>246</v>
      </c>
      <c r="K1087" t="s">
        <v>24</v>
      </c>
      <c r="L1087" t="s">
        <v>786</v>
      </c>
      <c r="M1087" t="s">
        <v>9438</v>
      </c>
      <c r="N1087" t="s">
        <v>9439</v>
      </c>
    </row>
    <row r="1088" spans="1:14" x14ac:dyDescent="0.25">
      <c r="A1088" t="s">
        <v>5196</v>
      </c>
      <c r="B1088" t="s">
        <v>4879</v>
      </c>
      <c r="C1088" t="s">
        <v>69</v>
      </c>
      <c r="D1088" t="s">
        <v>4880</v>
      </c>
      <c r="E1088" t="s">
        <v>638</v>
      </c>
      <c r="F1088" t="s">
        <v>5324</v>
      </c>
      <c r="G1088" t="s">
        <v>5325</v>
      </c>
      <c r="H1088" t="s">
        <v>5326</v>
      </c>
      <c r="I1088" t="s">
        <v>32</v>
      </c>
      <c r="J1088" t="s">
        <v>49</v>
      </c>
      <c r="K1088" t="s">
        <v>24</v>
      </c>
      <c r="L1088" t="s">
        <v>2685</v>
      </c>
      <c r="M1088" t="s">
        <v>9826</v>
      </c>
      <c r="N1088" t="s">
        <v>9441</v>
      </c>
    </row>
    <row r="1089" spans="1:14" x14ac:dyDescent="0.25">
      <c r="A1089" t="s">
        <v>4483</v>
      </c>
      <c r="B1089" t="s">
        <v>4484</v>
      </c>
      <c r="C1089" t="s">
        <v>69</v>
      </c>
      <c r="D1089" t="s">
        <v>4485</v>
      </c>
      <c r="E1089" t="s">
        <v>638</v>
      </c>
      <c r="F1089" t="s">
        <v>5327</v>
      </c>
      <c r="G1089" t="s">
        <v>5328</v>
      </c>
      <c r="H1089" t="s">
        <v>5329</v>
      </c>
      <c r="I1089" t="s">
        <v>32</v>
      </c>
      <c r="J1089" t="s">
        <v>115</v>
      </c>
      <c r="K1089" t="s">
        <v>24</v>
      </c>
      <c r="L1089" t="s">
        <v>1331</v>
      </c>
      <c r="M1089" t="s">
        <v>9827</v>
      </c>
      <c r="N1089" t="s">
        <v>9441</v>
      </c>
    </row>
    <row r="1090" spans="1:14" x14ac:dyDescent="0.25">
      <c r="A1090" t="s">
        <v>5330</v>
      </c>
      <c r="B1090" t="s">
        <v>4437</v>
      </c>
      <c r="C1090" t="s">
        <v>69</v>
      </c>
      <c r="D1090" t="s">
        <v>4764</v>
      </c>
      <c r="E1090" t="s">
        <v>638</v>
      </c>
      <c r="F1090" t="s">
        <v>5331</v>
      </c>
      <c r="G1090" t="s">
        <v>5332</v>
      </c>
      <c r="H1090" t="s">
        <v>5333</v>
      </c>
      <c r="I1090" t="s">
        <v>32</v>
      </c>
      <c r="J1090" t="s">
        <v>723</v>
      </c>
      <c r="K1090" t="s">
        <v>24</v>
      </c>
      <c r="L1090" t="s">
        <v>42</v>
      </c>
      <c r="M1090" t="s">
        <v>9438</v>
      </c>
      <c r="N1090" t="s">
        <v>9439</v>
      </c>
    </row>
    <row r="1091" spans="1:14" x14ac:dyDescent="0.25">
      <c r="A1091" t="s">
        <v>5334</v>
      </c>
      <c r="B1091" t="s">
        <v>5335</v>
      </c>
      <c r="C1091" t="s">
        <v>69</v>
      </c>
      <c r="D1091" t="s">
        <v>3603</v>
      </c>
      <c r="E1091" t="s">
        <v>638</v>
      </c>
      <c r="F1091" t="s">
        <v>5336</v>
      </c>
      <c r="G1091" t="s">
        <v>5337</v>
      </c>
      <c r="H1091" t="s">
        <v>5338</v>
      </c>
      <c r="I1091" t="s">
        <v>22</v>
      </c>
      <c r="J1091" t="s">
        <v>438</v>
      </c>
      <c r="K1091" t="s">
        <v>24</v>
      </c>
      <c r="L1091" t="s">
        <v>34</v>
      </c>
      <c r="M1091" t="s">
        <v>9438</v>
      </c>
      <c r="N1091" t="s">
        <v>9439</v>
      </c>
    </row>
    <row r="1092" spans="1:14" x14ac:dyDescent="0.25">
      <c r="A1092" t="s">
        <v>5339</v>
      </c>
      <c r="B1092" t="s">
        <v>4633</v>
      </c>
      <c r="C1092" t="s">
        <v>69</v>
      </c>
      <c r="D1092" t="s">
        <v>4634</v>
      </c>
      <c r="E1092" t="s">
        <v>638</v>
      </c>
      <c r="F1092" t="s">
        <v>5340</v>
      </c>
      <c r="G1092" t="s">
        <v>5341</v>
      </c>
      <c r="H1092" t="s">
        <v>5342</v>
      </c>
      <c r="I1092" t="s">
        <v>32</v>
      </c>
      <c r="J1092" t="s">
        <v>479</v>
      </c>
      <c r="K1092" t="s">
        <v>24</v>
      </c>
      <c r="L1092" t="s">
        <v>4638</v>
      </c>
      <c r="M1092" t="s">
        <v>9438</v>
      </c>
      <c r="N1092" t="s">
        <v>9439</v>
      </c>
    </row>
    <row r="1093" spans="1:14" x14ac:dyDescent="0.25">
      <c r="A1093" t="s">
        <v>5343</v>
      </c>
      <c r="B1093" t="s">
        <v>5344</v>
      </c>
      <c r="C1093" t="s">
        <v>16</v>
      </c>
      <c r="D1093" t="s">
        <v>2997</v>
      </c>
      <c r="E1093" t="s">
        <v>638</v>
      </c>
      <c r="F1093" t="s">
        <v>5345</v>
      </c>
      <c r="G1093" t="s">
        <v>5346</v>
      </c>
      <c r="H1093" t="s">
        <v>5347</v>
      </c>
      <c r="I1093" t="s">
        <v>32</v>
      </c>
      <c r="J1093" t="s">
        <v>955</v>
      </c>
      <c r="K1093" t="s">
        <v>24</v>
      </c>
      <c r="L1093" t="s">
        <v>75</v>
      </c>
      <c r="M1093" t="s">
        <v>9438</v>
      </c>
      <c r="N1093" t="s">
        <v>9439</v>
      </c>
    </row>
    <row r="1094" spans="1:14" x14ac:dyDescent="0.25">
      <c r="A1094" t="s">
        <v>5348</v>
      </c>
      <c r="B1094" t="s">
        <v>5230</v>
      </c>
      <c r="C1094" t="s">
        <v>16</v>
      </c>
      <c r="D1094" t="s">
        <v>5231</v>
      </c>
      <c r="E1094" t="s">
        <v>638</v>
      </c>
      <c r="F1094" t="s">
        <v>5349</v>
      </c>
      <c r="G1094" t="s">
        <v>5350</v>
      </c>
      <c r="H1094" t="s">
        <v>5351</v>
      </c>
      <c r="I1094" t="s">
        <v>32</v>
      </c>
      <c r="J1094" t="s">
        <v>5352</v>
      </c>
      <c r="K1094" t="s">
        <v>24</v>
      </c>
      <c r="L1094" t="s">
        <v>75</v>
      </c>
      <c r="M1094" t="s">
        <v>9438</v>
      </c>
      <c r="N1094" t="s">
        <v>9439</v>
      </c>
    </row>
    <row r="1095" spans="1:14" x14ac:dyDescent="0.25">
      <c r="A1095" t="s">
        <v>5353</v>
      </c>
      <c r="B1095" t="s">
        <v>2768</v>
      </c>
      <c r="C1095" t="s">
        <v>69</v>
      </c>
      <c r="D1095" t="s">
        <v>2769</v>
      </c>
      <c r="E1095" t="s">
        <v>630</v>
      </c>
      <c r="F1095" t="s">
        <v>5354</v>
      </c>
      <c r="G1095" t="s">
        <v>5355</v>
      </c>
      <c r="H1095" t="s">
        <v>5356</v>
      </c>
      <c r="I1095" t="s">
        <v>32</v>
      </c>
      <c r="J1095" t="s">
        <v>398</v>
      </c>
      <c r="K1095" t="s">
        <v>24</v>
      </c>
      <c r="L1095" t="s">
        <v>494</v>
      </c>
      <c r="M1095" t="s">
        <v>9438</v>
      </c>
      <c r="N1095" t="s">
        <v>9439</v>
      </c>
    </row>
    <row r="1096" spans="1:14" x14ac:dyDescent="0.25">
      <c r="A1096" t="s">
        <v>5357</v>
      </c>
      <c r="C1096" t="s">
        <v>69</v>
      </c>
      <c r="D1096" t="s">
        <v>402</v>
      </c>
      <c r="E1096" t="s">
        <v>638</v>
      </c>
      <c r="F1096" t="s">
        <v>5358</v>
      </c>
      <c r="G1096" t="s">
        <v>5359</v>
      </c>
      <c r="H1096" t="s">
        <v>5360</v>
      </c>
      <c r="I1096" t="s">
        <v>32</v>
      </c>
      <c r="J1096" t="s">
        <v>109</v>
      </c>
      <c r="K1096" t="s">
        <v>24</v>
      </c>
      <c r="L1096" t="s">
        <v>406</v>
      </c>
      <c r="M1096" t="s">
        <v>9828</v>
      </c>
      <c r="N1096" t="s">
        <v>9441</v>
      </c>
    </row>
    <row r="1097" spans="1:14" x14ac:dyDescent="0.25">
      <c r="A1097" t="s">
        <v>5361</v>
      </c>
      <c r="C1097" t="s">
        <v>16</v>
      </c>
      <c r="D1097" t="s">
        <v>4627</v>
      </c>
      <c r="E1097" t="s">
        <v>630</v>
      </c>
      <c r="F1097" t="s">
        <v>5362</v>
      </c>
      <c r="G1097" t="s">
        <v>5363</v>
      </c>
      <c r="H1097" t="s">
        <v>5364</v>
      </c>
      <c r="I1097" t="s">
        <v>32</v>
      </c>
      <c r="J1097" t="s">
        <v>234</v>
      </c>
      <c r="K1097" t="s">
        <v>24</v>
      </c>
      <c r="L1097" t="s">
        <v>4631</v>
      </c>
      <c r="M1097" t="s">
        <v>9438</v>
      </c>
      <c r="N1097" t="s">
        <v>9439</v>
      </c>
    </row>
    <row r="1098" spans="1:14" x14ac:dyDescent="0.25">
      <c r="A1098" t="s">
        <v>4309</v>
      </c>
      <c r="B1098" t="s">
        <v>4310</v>
      </c>
      <c r="C1098" t="s">
        <v>16</v>
      </c>
      <c r="D1098" t="s">
        <v>3646</v>
      </c>
      <c r="E1098" t="s">
        <v>638</v>
      </c>
      <c r="F1098" t="s">
        <v>5365</v>
      </c>
      <c r="G1098" t="s">
        <v>5366</v>
      </c>
      <c r="H1098" t="s">
        <v>5367</v>
      </c>
      <c r="I1098" t="s">
        <v>32</v>
      </c>
      <c r="J1098" t="s">
        <v>234</v>
      </c>
      <c r="K1098" t="s">
        <v>24</v>
      </c>
      <c r="L1098" t="s">
        <v>42</v>
      </c>
      <c r="M1098" t="s">
        <v>9438</v>
      </c>
      <c r="N1098" t="s">
        <v>9439</v>
      </c>
    </row>
    <row r="1099" spans="1:14" x14ac:dyDescent="0.25">
      <c r="A1099" t="s">
        <v>4469</v>
      </c>
      <c r="B1099" t="s">
        <v>651</v>
      </c>
      <c r="C1099" t="s">
        <v>16</v>
      </c>
      <c r="D1099" t="s">
        <v>4470</v>
      </c>
      <c r="E1099" t="s">
        <v>638</v>
      </c>
      <c r="F1099" t="s">
        <v>5368</v>
      </c>
      <c r="G1099" t="s">
        <v>5369</v>
      </c>
      <c r="H1099" t="s">
        <v>5370</v>
      </c>
      <c r="I1099" t="s">
        <v>32</v>
      </c>
      <c r="J1099" t="s">
        <v>809</v>
      </c>
      <c r="K1099" t="s">
        <v>24</v>
      </c>
      <c r="L1099" t="s">
        <v>851</v>
      </c>
      <c r="M1099" t="s">
        <v>9438</v>
      </c>
      <c r="N1099" t="s">
        <v>9439</v>
      </c>
    </row>
    <row r="1100" spans="1:14" x14ac:dyDescent="0.25">
      <c r="A1100" t="s">
        <v>5371</v>
      </c>
      <c r="B1100" t="s">
        <v>4401</v>
      </c>
      <c r="C1100" t="s">
        <v>16</v>
      </c>
      <c r="D1100" t="s">
        <v>2510</v>
      </c>
      <c r="E1100" t="s">
        <v>630</v>
      </c>
      <c r="F1100" t="s">
        <v>5372</v>
      </c>
      <c r="G1100" t="s">
        <v>5373</v>
      </c>
      <c r="H1100" t="s">
        <v>5374</v>
      </c>
      <c r="I1100" t="s">
        <v>32</v>
      </c>
      <c r="J1100" t="s">
        <v>261</v>
      </c>
      <c r="K1100" t="s">
        <v>24</v>
      </c>
      <c r="L1100" t="s">
        <v>786</v>
      </c>
      <c r="M1100" t="s">
        <v>9438</v>
      </c>
      <c r="N1100" t="s">
        <v>9439</v>
      </c>
    </row>
    <row r="1101" spans="1:14" x14ac:dyDescent="0.25">
      <c r="A1101" t="s">
        <v>5375</v>
      </c>
      <c r="B1101" t="s">
        <v>4859</v>
      </c>
      <c r="C1101" t="s">
        <v>16</v>
      </c>
      <c r="D1101" t="s">
        <v>4652</v>
      </c>
      <c r="E1101" t="s">
        <v>638</v>
      </c>
      <c r="F1101" t="s">
        <v>5376</v>
      </c>
      <c r="G1101" t="s">
        <v>5377</v>
      </c>
      <c r="H1101" t="s">
        <v>5378</v>
      </c>
      <c r="I1101" t="s">
        <v>32</v>
      </c>
      <c r="J1101" t="s">
        <v>379</v>
      </c>
      <c r="K1101" t="s">
        <v>24</v>
      </c>
      <c r="L1101" t="s">
        <v>4656</v>
      </c>
      <c r="M1101" t="s">
        <v>9829</v>
      </c>
      <c r="N1101" t="s">
        <v>9441</v>
      </c>
    </row>
    <row r="1102" spans="1:14" x14ac:dyDescent="0.25">
      <c r="A1102" t="s">
        <v>5379</v>
      </c>
      <c r="B1102" t="s">
        <v>957</v>
      </c>
      <c r="C1102" t="s">
        <v>16</v>
      </c>
      <c r="D1102" t="s">
        <v>93</v>
      </c>
      <c r="E1102" t="s">
        <v>630</v>
      </c>
      <c r="F1102" t="s">
        <v>5380</v>
      </c>
      <c r="G1102" t="s">
        <v>5381</v>
      </c>
      <c r="H1102" t="s">
        <v>5382</v>
      </c>
      <c r="I1102" t="s">
        <v>32</v>
      </c>
      <c r="J1102" t="s">
        <v>1381</v>
      </c>
      <c r="K1102" t="s">
        <v>24</v>
      </c>
      <c r="L1102" t="s">
        <v>75</v>
      </c>
      <c r="M1102" t="s">
        <v>9438</v>
      </c>
      <c r="N1102" t="s">
        <v>9439</v>
      </c>
    </row>
    <row r="1103" spans="1:14" x14ac:dyDescent="0.25">
      <c r="A1103" t="s">
        <v>5383</v>
      </c>
      <c r="B1103" t="s">
        <v>4385</v>
      </c>
      <c r="C1103" t="s">
        <v>69</v>
      </c>
      <c r="D1103" t="s">
        <v>3448</v>
      </c>
      <c r="E1103" t="s">
        <v>638</v>
      </c>
      <c r="F1103" t="s">
        <v>5384</v>
      </c>
      <c r="G1103" t="s">
        <v>5385</v>
      </c>
      <c r="H1103" t="s">
        <v>5386</v>
      </c>
      <c r="I1103" t="s">
        <v>32</v>
      </c>
      <c r="J1103" t="s">
        <v>2107</v>
      </c>
      <c r="K1103" t="s">
        <v>24</v>
      </c>
      <c r="L1103" t="s">
        <v>75</v>
      </c>
      <c r="M1103" t="s">
        <v>9438</v>
      </c>
      <c r="N1103" t="s">
        <v>9439</v>
      </c>
    </row>
    <row r="1104" spans="1:14" x14ac:dyDescent="0.25">
      <c r="A1104" t="s">
        <v>5387</v>
      </c>
      <c r="B1104" t="s">
        <v>2531</v>
      </c>
      <c r="C1104" t="s">
        <v>16</v>
      </c>
      <c r="D1104" t="s">
        <v>37</v>
      </c>
      <c r="E1104" t="s">
        <v>630</v>
      </c>
      <c r="F1104" t="s">
        <v>5388</v>
      </c>
      <c r="G1104" t="s">
        <v>5389</v>
      </c>
      <c r="H1104" t="s">
        <v>5390</v>
      </c>
      <c r="I1104" t="s">
        <v>32</v>
      </c>
      <c r="J1104" t="s">
        <v>290</v>
      </c>
      <c r="K1104" t="s">
        <v>24</v>
      </c>
      <c r="L1104" t="s">
        <v>4363</v>
      </c>
      <c r="M1104" t="s">
        <v>9438</v>
      </c>
      <c r="N1104" t="s">
        <v>9439</v>
      </c>
    </row>
    <row r="1105" spans="1:14" x14ac:dyDescent="0.25">
      <c r="A1105" t="s">
        <v>5391</v>
      </c>
      <c r="B1105" t="s">
        <v>4809</v>
      </c>
      <c r="C1105" t="s">
        <v>69</v>
      </c>
      <c r="D1105" t="s">
        <v>5392</v>
      </c>
      <c r="E1105" t="s">
        <v>630</v>
      </c>
      <c r="F1105" t="s">
        <v>5393</v>
      </c>
      <c r="G1105" t="s">
        <v>5394</v>
      </c>
      <c r="H1105" t="s">
        <v>5395</v>
      </c>
      <c r="I1105" t="s">
        <v>32</v>
      </c>
      <c r="J1105" t="s">
        <v>121</v>
      </c>
      <c r="K1105" t="s">
        <v>24</v>
      </c>
      <c r="L1105" t="s">
        <v>4814</v>
      </c>
      <c r="M1105" t="s">
        <v>9438</v>
      </c>
      <c r="N1105" t="s">
        <v>9439</v>
      </c>
    </row>
    <row r="1106" spans="1:14" x14ac:dyDescent="0.25">
      <c r="A1106" t="s">
        <v>4469</v>
      </c>
      <c r="B1106" t="s">
        <v>651</v>
      </c>
      <c r="C1106" t="s">
        <v>16</v>
      </c>
      <c r="D1106" t="s">
        <v>4470</v>
      </c>
      <c r="E1106" t="s">
        <v>638</v>
      </c>
      <c r="F1106" t="s">
        <v>5396</v>
      </c>
      <c r="G1106" t="s">
        <v>5397</v>
      </c>
      <c r="H1106" t="s">
        <v>5398</v>
      </c>
      <c r="I1106" t="s">
        <v>32</v>
      </c>
      <c r="J1106" t="s">
        <v>1951</v>
      </c>
      <c r="K1106" t="s">
        <v>24</v>
      </c>
      <c r="L1106" t="s">
        <v>851</v>
      </c>
      <c r="M1106" t="s">
        <v>9438</v>
      </c>
      <c r="N1106" t="s">
        <v>9439</v>
      </c>
    </row>
    <row r="1107" spans="1:14" x14ac:dyDescent="0.25">
      <c r="A1107" t="s">
        <v>5399</v>
      </c>
      <c r="B1107" t="s">
        <v>4365</v>
      </c>
      <c r="C1107" t="s">
        <v>69</v>
      </c>
      <c r="D1107" t="s">
        <v>1513</v>
      </c>
      <c r="E1107" t="s">
        <v>638</v>
      </c>
      <c r="F1107" t="s">
        <v>5400</v>
      </c>
      <c r="G1107" t="s">
        <v>5401</v>
      </c>
      <c r="H1107" t="s">
        <v>5402</v>
      </c>
      <c r="I1107" t="s">
        <v>32</v>
      </c>
      <c r="J1107" t="s">
        <v>1000</v>
      </c>
      <c r="K1107" t="s">
        <v>24</v>
      </c>
      <c r="L1107" t="s">
        <v>75</v>
      </c>
      <c r="M1107" t="s">
        <v>9438</v>
      </c>
      <c r="N1107" t="s">
        <v>9439</v>
      </c>
    </row>
    <row r="1108" spans="1:14" x14ac:dyDescent="0.25">
      <c r="A1108" t="s">
        <v>5403</v>
      </c>
      <c r="B1108" t="s">
        <v>4804</v>
      </c>
      <c r="C1108" t="s">
        <v>16</v>
      </c>
      <c r="D1108" t="s">
        <v>530</v>
      </c>
      <c r="E1108" t="s">
        <v>638</v>
      </c>
      <c r="F1108" t="s">
        <v>5404</v>
      </c>
      <c r="G1108" t="s">
        <v>5405</v>
      </c>
      <c r="H1108" t="s">
        <v>5406</v>
      </c>
      <c r="I1108" t="s">
        <v>32</v>
      </c>
      <c r="J1108" t="s">
        <v>234</v>
      </c>
      <c r="K1108" t="s">
        <v>24</v>
      </c>
      <c r="L1108" t="s">
        <v>176</v>
      </c>
      <c r="M1108" t="s">
        <v>9438</v>
      </c>
      <c r="N1108" t="s">
        <v>9439</v>
      </c>
    </row>
    <row r="1109" spans="1:14" x14ac:dyDescent="0.25">
      <c r="A1109" t="s">
        <v>5407</v>
      </c>
      <c r="B1109" t="s">
        <v>5335</v>
      </c>
      <c r="C1109" t="s">
        <v>69</v>
      </c>
      <c r="D1109" t="s">
        <v>3603</v>
      </c>
      <c r="E1109" t="s">
        <v>630</v>
      </c>
      <c r="F1109" t="s">
        <v>5408</v>
      </c>
      <c r="G1109" t="s">
        <v>5409</v>
      </c>
      <c r="H1109" t="s">
        <v>5410</v>
      </c>
      <c r="I1109" t="s">
        <v>22</v>
      </c>
      <c r="J1109" t="s">
        <v>438</v>
      </c>
      <c r="K1109" t="s">
        <v>24</v>
      </c>
      <c r="L1109" t="s">
        <v>34</v>
      </c>
      <c r="M1109" t="s">
        <v>9438</v>
      </c>
      <c r="N1109" t="s">
        <v>9439</v>
      </c>
    </row>
    <row r="1110" spans="1:14" x14ac:dyDescent="0.25">
      <c r="A1110" t="s">
        <v>5411</v>
      </c>
      <c r="B1110" t="s">
        <v>3093</v>
      </c>
      <c r="C1110" t="s">
        <v>69</v>
      </c>
      <c r="D1110" t="s">
        <v>3094</v>
      </c>
      <c r="E1110" t="s">
        <v>638</v>
      </c>
      <c r="F1110" t="s">
        <v>5412</v>
      </c>
      <c r="G1110" t="s">
        <v>5413</v>
      </c>
      <c r="H1110" t="s">
        <v>5414</v>
      </c>
      <c r="I1110" t="s">
        <v>32</v>
      </c>
      <c r="J1110" t="s">
        <v>5281</v>
      </c>
      <c r="K1110" t="s">
        <v>24</v>
      </c>
      <c r="L1110" t="s">
        <v>75</v>
      </c>
      <c r="M1110" t="s">
        <v>9438</v>
      </c>
      <c r="N1110" t="s">
        <v>9439</v>
      </c>
    </row>
    <row r="1111" spans="1:14" x14ac:dyDescent="0.25">
      <c r="A1111" t="s">
        <v>5415</v>
      </c>
      <c r="B1111" t="s">
        <v>928</v>
      </c>
      <c r="C1111" t="s">
        <v>16</v>
      </c>
      <c r="D1111" t="s">
        <v>812</v>
      </c>
      <c r="E1111" t="s">
        <v>630</v>
      </c>
      <c r="F1111" t="s">
        <v>5416</v>
      </c>
      <c r="G1111" t="s">
        <v>5417</v>
      </c>
      <c r="H1111" t="s">
        <v>5418</v>
      </c>
      <c r="I1111" t="s">
        <v>22</v>
      </c>
      <c r="J1111" t="s">
        <v>4334</v>
      </c>
      <c r="K1111" t="s">
        <v>24</v>
      </c>
      <c r="L1111" t="s">
        <v>83</v>
      </c>
      <c r="M1111" t="s">
        <v>9438</v>
      </c>
      <c r="N1111" t="s">
        <v>9439</v>
      </c>
    </row>
    <row r="1112" spans="1:14" x14ac:dyDescent="0.25">
      <c r="A1112" t="s">
        <v>5419</v>
      </c>
      <c r="B1112" t="s">
        <v>3093</v>
      </c>
      <c r="C1112" t="s">
        <v>69</v>
      </c>
      <c r="D1112" t="s">
        <v>3094</v>
      </c>
      <c r="E1112" t="s">
        <v>638</v>
      </c>
      <c r="F1112" t="s">
        <v>5420</v>
      </c>
      <c r="G1112" t="s">
        <v>5421</v>
      </c>
      <c r="H1112" t="s">
        <v>5422</v>
      </c>
      <c r="I1112" t="s">
        <v>32</v>
      </c>
      <c r="J1112" t="s">
        <v>1223</v>
      </c>
      <c r="K1112" t="s">
        <v>24</v>
      </c>
      <c r="L1112" t="s">
        <v>75</v>
      </c>
      <c r="M1112" t="s">
        <v>9438</v>
      </c>
      <c r="N1112" t="s">
        <v>9439</v>
      </c>
    </row>
    <row r="1113" spans="1:14" x14ac:dyDescent="0.25">
      <c r="A1113" t="s">
        <v>5423</v>
      </c>
      <c r="B1113" t="s">
        <v>4633</v>
      </c>
      <c r="C1113" t="s">
        <v>69</v>
      </c>
      <c r="D1113" t="s">
        <v>4634</v>
      </c>
      <c r="E1113" t="s">
        <v>638</v>
      </c>
      <c r="F1113" t="s">
        <v>5424</v>
      </c>
      <c r="G1113" t="s">
        <v>5425</v>
      </c>
      <c r="H1113" t="s">
        <v>5426</v>
      </c>
      <c r="I1113" t="s">
        <v>32</v>
      </c>
      <c r="J1113" t="s">
        <v>1203</v>
      </c>
      <c r="K1113" t="s">
        <v>24</v>
      </c>
      <c r="L1113" t="s">
        <v>4638</v>
      </c>
      <c r="M1113" t="s">
        <v>9438</v>
      </c>
      <c r="N1113" t="s">
        <v>9439</v>
      </c>
    </row>
    <row r="1114" spans="1:14" x14ac:dyDescent="0.25">
      <c r="A1114" t="s">
        <v>5427</v>
      </c>
      <c r="B1114" t="s">
        <v>5428</v>
      </c>
      <c r="C1114" t="s">
        <v>16</v>
      </c>
      <c r="D1114" t="s">
        <v>3186</v>
      </c>
      <c r="E1114" t="s">
        <v>630</v>
      </c>
      <c r="F1114" t="s">
        <v>5429</v>
      </c>
      <c r="G1114" t="s">
        <v>5430</v>
      </c>
      <c r="H1114" t="s">
        <v>5431</v>
      </c>
      <c r="I1114" t="s">
        <v>32</v>
      </c>
      <c r="J1114" t="s">
        <v>5432</v>
      </c>
      <c r="K1114" t="s">
        <v>24</v>
      </c>
      <c r="L1114" t="s">
        <v>122</v>
      </c>
      <c r="M1114" t="s">
        <v>9438</v>
      </c>
      <c r="N1114" t="s">
        <v>9439</v>
      </c>
    </row>
    <row r="1115" spans="1:14" x14ac:dyDescent="0.25">
      <c r="A1115" t="s">
        <v>5433</v>
      </c>
      <c r="B1115" t="s">
        <v>4696</v>
      </c>
      <c r="C1115" t="s">
        <v>16</v>
      </c>
      <c r="D1115" t="s">
        <v>93</v>
      </c>
      <c r="E1115" t="s">
        <v>638</v>
      </c>
      <c r="F1115" t="s">
        <v>5434</v>
      </c>
      <c r="G1115" t="s">
        <v>5435</v>
      </c>
      <c r="H1115" t="s">
        <v>5436</v>
      </c>
      <c r="I1115" t="s">
        <v>32</v>
      </c>
      <c r="J1115" t="s">
        <v>1350</v>
      </c>
      <c r="K1115" t="s">
        <v>24</v>
      </c>
      <c r="L1115" t="s">
        <v>75</v>
      </c>
      <c r="M1115" t="s">
        <v>9830</v>
      </c>
      <c r="N1115" t="s">
        <v>9441</v>
      </c>
    </row>
    <row r="1116" spans="1:14" x14ac:dyDescent="0.25">
      <c r="A1116" t="s">
        <v>5437</v>
      </c>
      <c r="B1116" t="s">
        <v>4502</v>
      </c>
      <c r="C1116" t="s">
        <v>69</v>
      </c>
      <c r="D1116" t="s">
        <v>4302</v>
      </c>
      <c r="E1116" t="s">
        <v>638</v>
      </c>
      <c r="F1116" t="s">
        <v>5438</v>
      </c>
      <c r="G1116" t="s">
        <v>5439</v>
      </c>
      <c r="H1116" t="s">
        <v>5440</v>
      </c>
      <c r="I1116" t="s">
        <v>32</v>
      </c>
      <c r="J1116" t="s">
        <v>1545</v>
      </c>
      <c r="K1116" t="s">
        <v>24</v>
      </c>
      <c r="L1116" t="s">
        <v>34</v>
      </c>
      <c r="M1116" t="s">
        <v>9438</v>
      </c>
      <c r="N1116" t="s">
        <v>9439</v>
      </c>
    </row>
    <row r="1117" spans="1:14" x14ac:dyDescent="0.25">
      <c r="A1117" t="s">
        <v>5441</v>
      </c>
      <c r="B1117" t="s">
        <v>4502</v>
      </c>
      <c r="C1117" t="s">
        <v>69</v>
      </c>
      <c r="D1117" t="s">
        <v>4302</v>
      </c>
      <c r="E1117" t="s">
        <v>638</v>
      </c>
      <c r="F1117" t="s">
        <v>5442</v>
      </c>
      <c r="G1117" t="s">
        <v>5443</v>
      </c>
      <c r="H1117" t="s">
        <v>5444</v>
      </c>
      <c r="I1117" t="s">
        <v>32</v>
      </c>
      <c r="J1117" t="s">
        <v>1545</v>
      </c>
      <c r="K1117" t="s">
        <v>24</v>
      </c>
      <c r="L1117" t="s">
        <v>34</v>
      </c>
      <c r="M1117" t="s">
        <v>9438</v>
      </c>
      <c r="N1117" t="s">
        <v>9439</v>
      </c>
    </row>
    <row r="1118" spans="1:14" x14ac:dyDescent="0.25">
      <c r="A1118" t="s">
        <v>4650</v>
      </c>
      <c r="B1118" t="s">
        <v>4859</v>
      </c>
      <c r="C1118" t="s">
        <v>16</v>
      </c>
      <c r="D1118" t="s">
        <v>4652</v>
      </c>
      <c r="E1118" t="s">
        <v>638</v>
      </c>
      <c r="F1118" t="s">
        <v>5445</v>
      </c>
      <c r="G1118" t="s">
        <v>5446</v>
      </c>
      <c r="H1118" t="s">
        <v>5447</v>
      </c>
      <c r="I1118" t="s">
        <v>32</v>
      </c>
      <c r="J1118" t="s">
        <v>379</v>
      </c>
      <c r="K1118" t="s">
        <v>24</v>
      </c>
      <c r="L1118" t="s">
        <v>4656</v>
      </c>
      <c r="M1118" t="s">
        <v>9831</v>
      </c>
      <c r="N1118" t="s">
        <v>9441</v>
      </c>
    </row>
    <row r="1119" spans="1:14" x14ac:dyDescent="0.25">
      <c r="A1119" t="s">
        <v>4309</v>
      </c>
      <c r="B1119" t="s">
        <v>4310</v>
      </c>
      <c r="C1119" t="s">
        <v>16</v>
      </c>
      <c r="D1119" t="s">
        <v>3646</v>
      </c>
      <c r="E1119" t="s">
        <v>638</v>
      </c>
      <c r="F1119" t="s">
        <v>5448</v>
      </c>
      <c r="G1119" t="s">
        <v>5449</v>
      </c>
      <c r="H1119" t="s">
        <v>5450</v>
      </c>
      <c r="I1119" t="s">
        <v>32</v>
      </c>
      <c r="J1119" t="s">
        <v>89</v>
      </c>
      <c r="K1119" t="s">
        <v>24</v>
      </c>
      <c r="L1119" t="s">
        <v>42</v>
      </c>
      <c r="M1119" t="s">
        <v>9438</v>
      </c>
      <c r="N1119" t="s">
        <v>9439</v>
      </c>
    </row>
    <row r="1120" spans="1:14" x14ac:dyDescent="0.25">
      <c r="A1120" t="s">
        <v>5451</v>
      </c>
      <c r="B1120" t="s">
        <v>4538</v>
      </c>
      <c r="C1120" t="s">
        <v>69</v>
      </c>
      <c r="D1120" t="s">
        <v>4539</v>
      </c>
      <c r="E1120" t="s">
        <v>638</v>
      </c>
      <c r="F1120" t="s">
        <v>5452</v>
      </c>
      <c r="G1120" t="s">
        <v>5453</v>
      </c>
      <c r="H1120" t="s">
        <v>5454</v>
      </c>
      <c r="I1120" t="s">
        <v>32</v>
      </c>
      <c r="J1120" t="s">
        <v>4543</v>
      </c>
      <c r="K1120" t="s">
        <v>24</v>
      </c>
      <c r="L1120" t="s">
        <v>3106</v>
      </c>
      <c r="M1120" t="s">
        <v>9438</v>
      </c>
      <c r="N1120" t="s">
        <v>9439</v>
      </c>
    </row>
    <row r="1121" spans="1:14" x14ac:dyDescent="0.25">
      <c r="A1121" t="s">
        <v>5455</v>
      </c>
      <c r="B1121" t="s">
        <v>5456</v>
      </c>
      <c r="C1121" t="s">
        <v>69</v>
      </c>
      <c r="D1121" t="s">
        <v>3465</v>
      </c>
      <c r="E1121" t="s">
        <v>630</v>
      </c>
      <c r="F1121" t="s">
        <v>5457</v>
      </c>
      <c r="G1121" t="s">
        <v>5458</v>
      </c>
      <c r="H1121" t="s">
        <v>5459</v>
      </c>
      <c r="I1121" t="s">
        <v>32</v>
      </c>
      <c r="J1121" t="s">
        <v>614</v>
      </c>
      <c r="K1121" t="s">
        <v>24</v>
      </c>
      <c r="L1121" t="s">
        <v>75</v>
      </c>
      <c r="M1121" t="s">
        <v>9438</v>
      </c>
      <c r="N1121" t="s">
        <v>9439</v>
      </c>
    </row>
    <row r="1122" spans="1:14" x14ac:dyDescent="0.25">
      <c r="A1122" t="s">
        <v>4442</v>
      </c>
      <c r="B1122" t="s">
        <v>4443</v>
      </c>
      <c r="C1122" t="s">
        <v>16</v>
      </c>
      <c r="D1122" t="s">
        <v>4438</v>
      </c>
      <c r="E1122" t="s">
        <v>630</v>
      </c>
      <c r="F1122" t="s">
        <v>5460</v>
      </c>
      <c r="G1122" t="s">
        <v>5461</v>
      </c>
      <c r="H1122" t="s">
        <v>5462</v>
      </c>
      <c r="I1122" t="s">
        <v>32</v>
      </c>
      <c r="J1122" t="s">
        <v>1093</v>
      </c>
      <c r="K1122" t="s">
        <v>24</v>
      </c>
      <c r="L1122" t="s">
        <v>75</v>
      </c>
      <c r="M1122" t="s">
        <v>9438</v>
      </c>
      <c r="N1122" t="s">
        <v>9439</v>
      </c>
    </row>
    <row r="1123" spans="1:14" x14ac:dyDescent="0.25">
      <c r="A1123" t="s">
        <v>4469</v>
      </c>
      <c r="B1123" t="s">
        <v>5463</v>
      </c>
      <c r="C1123" t="s">
        <v>16</v>
      </c>
      <c r="D1123" t="s">
        <v>5464</v>
      </c>
      <c r="E1123" t="s">
        <v>638</v>
      </c>
      <c r="F1123" t="s">
        <v>5465</v>
      </c>
      <c r="G1123" t="s">
        <v>5466</v>
      </c>
      <c r="H1123" t="s">
        <v>5467</v>
      </c>
      <c r="I1123" t="s">
        <v>22</v>
      </c>
      <c r="J1123" t="s">
        <v>261</v>
      </c>
      <c r="K1123" t="s">
        <v>24</v>
      </c>
      <c r="L1123" t="s">
        <v>851</v>
      </c>
      <c r="M1123" t="s">
        <v>9438</v>
      </c>
      <c r="N1123" t="s">
        <v>9439</v>
      </c>
    </row>
    <row r="1124" spans="1:14" x14ac:dyDescent="0.25">
      <c r="A1124" t="s">
        <v>4592</v>
      </c>
      <c r="B1124" t="s">
        <v>3865</v>
      </c>
      <c r="C1124" t="s">
        <v>69</v>
      </c>
      <c r="D1124" t="s">
        <v>1916</v>
      </c>
      <c r="E1124" t="s">
        <v>638</v>
      </c>
      <c r="F1124" t="s">
        <v>5468</v>
      </c>
      <c r="G1124" t="s">
        <v>5469</v>
      </c>
      <c r="H1124" t="s">
        <v>5470</v>
      </c>
      <c r="I1124" t="s">
        <v>32</v>
      </c>
      <c r="J1124" t="s">
        <v>290</v>
      </c>
      <c r="K1124" t="s">
        <v>24</v>
      </c>
      <c r="L1124" t="s">
        <v>75</v>
      </c>
      <c r="M1124" t="s">
        <v>9832</v>
      </c>
      <c r="N1124" t="s">
        <v>9441</v>
      </c>
    </row>
    <row r="1125" spans="1:14" x14ac:dyDescent="0.25">
      <c r="A1125" t="s">
        <v>5471</v>
      </c>
      <c r="B1125" t="s">
        <v>4687</v>
      </c>
      <c r="C1125" t="s">
        <v>69</v>
      </c>
      <c r="D1125" t="s">
        <v>4230</v>
      </c>
      <c r="E1125" t="s">
        <v>630</v>
      </c>
      <c r="F1125" t="s">
        <v>5472</v>
      </c>
      <c r="G1125" t="s">
        <v>5473</v>
      </c>
      <c r="H1125" t="s">
        <v>5474</v>
      </c>
      <c r="I1125" t="s">
        <v>32</v>
      </c>
      <c r="J1125" t="s">
        <v>4320</v>
      </c>
      <c r="K1125" t="s">
        <v>24</v>
      </c>
      <c r="L1125" t="s">
        <v>176</v>
      </c>
      <c r="M1125" t="s">
        <v>9438</v>
      </c>
      <c r="N1125" t="s">
        <v>9439</v>
      </c>
    </row>
    <row r="1126" spans="1:14" x14ac:dyDescent="0.25">
      <c r="A1126" t="s">
        <v>5475</v>
      </c>
      <c r="B1126" t="s">
        <v>4391</v>
      </c>
      <c r="C1126" t="s">
        <v>16</v>
      </c>
      <c r="D1126" t="s">
        <v>2510</v>
      </c>
      <c r="E1126" t="s">
        <v>638</v>
      </c>
      <c r="F1126" t="s">
        <v>5476</v>
      </c>
      <c r="G1126" t="s">
        <v>5477</v>
      </c>
      <c r="H1126" t="s">
        <v>5478</v>
      </c>
      <c r="I1126" t="s">
        <v>32</v>
      </c>
      <c r="J1126" t="s">
        <v>412</v>
      </c>
      <c r="K1126" t="s">
        <v>24</v>
      </c>
      <c r="L1126" t="s">
        <v>4383</v>
      </c>
      <c r="M1126" t="s">
        <v>9438</v>
      </c>
      <c r="N1126" t="s">
        <v>9439</v>
      </c>
    </row>
    <row r="1127" spans="1:14" x14ac:dyDescent="0.25">
      <c r="A1127" t="s">
        <v>5479</v>
      </c>
      <c r="B1127" t="s">
        <v>4502</v>
      </c>
      <c r="C1127" t="s">
        <v>69</v>
      </c>
      <c r="D1127" t="s">
        <v>4302</v>
      </c>
      <c r="E1127" t="s">
        <v>638</v>
      </c>
      <c r="F1127" t="s">
        <v>5480</v>
      </c>
      <c r="G1127" t="s">
        <v>5481</v>
      </c>
      <c r="H1127" t="s">
        <v>5482</v>
      </c>
      <c r="I1127" t="s">
        <v>32</v>
      </c>
      <c r="J1127" t="s">
        <v>1545</v>
      </c>
      <c r="K1127" t="s">
        <v>24</v>
      </c>
      <c r="L1127" t="s">
        <v>34</v>
      </c>
      <c r="M1127" t="s">
        <v>9438</v>
      </c>
      <c r="N1127" t="s">
        <v>9439</v>
      </c>
    </row>
    <row r="1128" spans="1:14" x14ac:dyDescent="0.25">
      <c r="A1128" t="s">
        <v>5483</v>
      </c>
      <c r="B1128" t="s">
        <v>4651</v>
      </c>
      <c r="C1128" t="s">
        <v>69</v>
      </c>
      <c r="D1128" t="s">
        <v>5484</v>
      </c>
      <c r="E1128" t="s">
        <v>638</v>
      </c>
      <c r="F1128" t="s">
        <v>5485</v>
      </c>
      <c r="G1128" t="s">
        <v>5486</v>
      </c>
      <c r="H1128" t="s">
        <v>5487</v>
      </c>
      <c r="I1128" t="s">
        <v>32</v>
      </c>
      <c r="J1128" t="s">
        <v>306</v>
      </c>
      <c r="K1128" t="s">
        <v>24</v>
      </c>
      <c r="L1128" t="s">
        <v>4656</v>
      </c>
      <c r="M1128" t="s">
        <v>9833</v>
      </c>
      <c r="N1128" t="s">
        <v>9441</v>
      </c>
    </row>
    <row r="1129" spans="1:14" x14ac:dyDescent="0.25">
      <c r="A1129" t="s">
        <v>5488</v>
      </c>
      <c r="B1129" t="s">
        <v>5456</v>
      </c>
      <c r="C1129" t="s">
        <v>69</v>
      </c>
      <c r="D1129" t="s">
        <v>3465</v>
      </c>
      <c r="E1129" t="s">
        <v>638</v>
      </c>
      <c r="F1129" t="s">
        <v>5489</v>
      </c>
      <c r="G1129" t="s">
        <v>5490</v>
      </c>
      <c r="H1129" t="s">
        <v>5491</v>
      </c>
      <c r="I1129" t="s">
        <v>32</v>
      </c>
      <c r="J1129" t="s">
        <v>614</v>
      </c>
      <c r="K1129" t="s">
        <v>24</v>
      </c>
      <c r="L1129" t="s">
        <v>75</v>
      </c>
      <c r="M1129" t="s">
        <v>9834</v>
      </c>
      <c r="N1129" t="s">
        <v>9441</v>
      </c>
    </row>
    <row r="1130" spans="1:14" x14ac:dyDescent="0.25">
      <c r="A1130" t="s">
        <v>5492</v>
      </c>
      <c r="B1130" t="s">
        <v>4365</v>
      </c>
      <c r="C1130" t="s">
        <v>69</v>
      </c>
      <c r="D1130" t="s">
        <v>1513</v>
      </c>
      <c r="E1130" t="s">
        <v>638</v>
      </c>
      <c r="F1130" t="s">
        <v>5493</v>
      </c>
      <c r="G1130" t="s">
        <v>5494</v>
      </c>
      <c r="H1130" t="s">
        <v>5495</v>
      </c>
      <c r="I1130" t="s">
        <v>32</v>
      </c>
      <c r="J1130" t="s">
        <v>253</v>
      </c>
      <c r="K1130" t="s">
        <v>24</v>
      </c>
      <c r="L1130" t="s">
        <v>75</v>
      </c>
      <c r="M1130" t="s">
        <v>9438</v>
      </c>
      <c r="N1130" t="s">
        <v>9439</v>
      </c>
    </row>
    <row r="1131" spans="1:14" x14ac:dyDescent="0.25">
      <c r="A1131" t="s">
        <v>4322</v>
      </c>
      <c r="B1131" t="s">
        <v>4323</v>
      </c>
      <c r="C1131" t="s">
        <v>16</v>
      </c>
      <c r="D1131" t="s">
        <v>4324</v>
      </c>
      <c r="E1131" t="s">
        <v>638</v>
      </c>
      <c r="F1131" t="s">
        <v>5496</v>
      </c>
      <c r="G1131" t="s">
        <v>5497</v>
      </c>
      <c r="H1131" t="s">
        <v>5498</v>
      </c>
      <c r="I1131" t="s">
        <v>22</v>
      </c>
      <c r="J1131" t="s">
        <v>2433</v>
      </c>
      <c r="K1131" t="s">
        <v>24</v>
      </c>
      <c r="L1131" t="s">
        <v>4328</v>
      </c>
      <c r="M1131" t="s">
        <v>9438</v>
      </c>
      <c r="N1131" t="s">
        <v>9439</v>
      </c>
    </row>
    <row r="1132" spans="1:14" x14ac:dyDescent="0.25">
      <c r="A1132" t="s">
        <v>4808</v>
      </c>
      <c r="B1132" t="s">
        <v>4809</v>
      </c>
      <c r="C1132" t="s">
        <v>69</v>
      </c>
      <c r="D1132" t="s">
        <v>4810</v>
      </c>
      <c r="E1132" t="s">
        <v>638</v>
      </c>
      <c r="F1132" t="s">
        <v>5499</v>
      </c>
      <c r="G1132" t="s">
        <v>5500</v>
      </c>
      <c r="H1132" t="s">
        <v>5501</v>
      </c>
      <c r="I1132" t="s">
        <v>32</v>
      </c>
      <c r="J1132" t="s">
        <v>162</v>
      </c>
      <c r="K1132" t="s">
        <v>24</v>
      </c>
      <c r="L1132" t="s">
        <v>4814</v>
      </c>
      <c r="M1132" t="s">
        <v>9438</v>
      </c>
      <c r="N1132" t="s">
        <v>9439</v>
      </c>
    </row>
    <row r="1133" spans="1:14" x14ac:dyDescent="0.25">
      <c r="A1133" t="s">
        <v>5502</v>
      </c>
      <c r="B1133" t="s">
        <v>5319</v>
      </c>
      <c r="C1133" t="s">
        <v>16</v>
      </c>
      <c r="D1133" t="s">
        <v>5503</v>
      </c>
      <c r="E1133" t="s">
        <v>630</v>
      </c>
      <c r="F1133" t="s">
        <v>5504</v>
      </c>
      <c r="G1133" t="s">
        <v>5505</v>
      </c>
      <c r="H1133" t="s">
        <v>5506</v>
      </c>
      <c r="I1133" t="s">
        <v>32</v>
      </c>
      <c r="J1133" t="s">
        <v>246</v>
      </c>
      <c r="K1133" t="s">
        <v>24</v>
      </c>
      <c r="L1133" t="s">
        <v>786</v>
      </c>
      <c r="M1133" t="s">
        <v>9438</v>
      </c>
      <c r="N1133" t="s">
        <v>9439</v>
      </c>
    </row>
    <row r="1134" spans="1:14" x14ac:dyDescent="0.25">
      <c r="A1134" t="s">
        <v>4892</v>
      </c>
      <c r="B1134" t="s">
        <v>4859</v>
      </c>
      <c r="C1134" t="s">
        <v>16</v>
      </c>
      <c r="D1134" t="s">
        <v>5507</v>
      </c>
      <c r="E1134" t="s">
        <v>638</v>
      </c>
      <c r="F1134" t="s">
        <v>5508</v>
      </c>
      <c r="G1134" t="s">
        <v>5509</v>
      </c>
      <c r="H1134" t="s">
        <v>5510</v>
      </c>
      <c r="I1134" t="s">
        <v>32</v>
      </c>
      <c r="J1134" t="s">
        <v>606</v>
      </c>
      <c r="K1134" t="s">
        <v>24</v>
      </c>
      <c r="L1134" t="s">
        <v>4656</v>
      </c>
      <c r="M1134" t="s">
        <v>9438</v>
      </c>
      <c r="N1134" t="s">
        <v>9439</v>
      </c>
    </row>
    <row r="1135" spans="1:14" x14ac:dyDescent="0.25">
      <c r="A1135" t="s">
        <v>5348</v>
      </c>
      <c r="B1135" t="s">
        <v>5511</v>
      </c>
      <c r="C1135" t="s">
        <v>16</v>
      </c>
      <c r="D1135" t="s">
        <v>5231</v>
      </c>
      <c r="E1135" t="s">
        <v>638</v>
      </c>
      <c r="F1135" t="s">
        <v>5512</v>
      </c>
      <c r="G1135" t="s">
        <v>5513</v>
      </c>
      <c r="H1135" t="s">
        <v>5514</v>
      </c>
      <c r="I1135" t="s">
        <v>32</v>
      </c>
      <c r="J1135" t="s">
        <v>745</v>
      </c>
      <c r="K1135" t="s">
        <v>24</v>
      </c>
      <c r="L1135" t="s">
        <v>75</v>
      </c>
      <c r="M1135" t="s">
        <v>9438</v>
      </c>
      <c r="N1135" t="s">
        <v>9439</v>
      </c>
    </row>
    <row r="1136" spans="1:14" x14ac:dyDescent="0.25">
      <c r="A1136" t="s">
        <v>5515</v>
      </c>
      <c r="B1136" t="s">
        <v>4651</v>
      </c>
      <c r="C1136" t="s">
        <v>69</v>
      </c>
      <c r="D1136" t="s">
        <v>5516</v>
      </c>
      <c r="E1136" t="s">
        <v>638</v>
      </c>
      <c r="F1136" t="s">
        <v>5517</v>
      </c>
      <c r="G1136" t="s">
        <v>5518</v>
      </c>
      <c r="H1136" t="s">
        <v>5519</v>
      </c>
      <c r="I1136" t="s">
        <v>32</v>
      </c>
      <c r="J1136" t="s">
        <v>329</v>
      </c>
      <c r="K1136" t="s">
        <v>24</v>
      </c>
      <c r="L1136" t="s">
        <v>4656</v>
      </c>
      <c r="M1136" t="s">
        <v>9835</v>
      </c>
      <c r="N1136" t="s">
        <v>9441</v>
      </c>
    </row>
    <row r="1137" spans="1:14" x14ac:dyDescent="0.25">
      <c r="A1137" t="s">
        <v>4808</v>
      </c>
      <c r="B1137" t="s">
        <v>4809</v>
      </c>
      <c r="C1137" t="s">
        <v>69</v>
      </c>
      <c r="D1137" t="s">
        <v>4810</v>
      </c>
      <c r="E1137" t="s">
        <v>638</v>
      </c>
      <c r="F1137" t="s">
        <v>5520</v>
      </c>
      <c r="G1137" t="s">
        <v>5521</v>
      </c>
      <c r="H1137" t="s">
        <v>5522</v>
      </c>
      <c r="I1137" t="s">
        <v>32</v>
      </c>
      <c r="J1137" t="s">
        <v>246</v>
      </c>
      <c r="K1137" t="s">
        <v>24</v>
      </c>
      <c r="L1137" t="s">
        <v>4814</v>
      </c>
      <c r="M1137" t="s">
        <v>9438</v>
      </c>
      <c r="N1137" t="s">
        <v>9439</v>
      </c>
    </row>
    <row r="1138" spans="1:14" x14ac:dyDescent="0.25">
      <c r="A1138" t="s">
        <v>5523</v>
      </c>
      <c r="B1138" t="s">
        <v>4781</v>
      </c>
      <c r="C1138" t="s">
        <v>16</v>
      </c>
      <c r="D1138" t="s">
        <v>565</v>
      </c>
      <c r="E1138" t="s">
        <v>638</v>
      </c>
      <c r="F1138" t="s">
        <v>5524</v>
      </c>
      <c r="G1138" t="s">
        <v>5525</v>
      </c>
      <c r="H1138" t="s">
        <v>5526</v>
      </c>
      <c r="I1138" t="s">
        <v>32</v>
      </c>
      <c r="J1138" t="s">
        <v>880</v>
      </c>
      <c r="K1138" t="s">
        <v>24</v>
      </c>
      <c r="L1138" t="s">
        <v>4785</v>
      </c>
      <c r="M1138" t="s">
        <v>9438</v>
      </c>
      <c r="N1138" t="s">
        <v>9439</v>
      </c>
    </row>
    <row r="1139" spans="1:14" x14ac:dyDescent="0.25">
      <c r="A1139" t="s">
        <v>5527</v>
      </c>
      <c r="B1139" t="s">
        <v>3865</v>
      </c>
      <c r="C1139" t="s">
        <v>69</v>
      </c>
      <c r="D1139" t="s">
        <v>1916</v>
      </c>
      <c r="E1139" t="s">
        <v>638</v>
      </c>
      <c r="F1139" t="s">
        <v>5528</v>
      </c>
      <c r="G1139" t="s">
        <v>5529</v>
      </c>
      <c r="H1139" t="s">
        <v>5530</v>
      </c>
      <c r="I1139" t="s">
        <v>32</v>
      </c>
      <c r="J1139" t="s">
        <v>183</v>
      </c>
      <c r="K1139" t="s">
        <v>24</v>
      </c>
      <c r="L1139" t="s">
        <v>75</v>
      </c>
      <c r="M1139" t="s">
        <v>9836</v>
      </c>
      <c r="N1139" t="s">
        <v>9441</v>
      </c>
    </row>
    <row r="1140" spans="1:14" x14ac:dyDescent="0.25">
      <c r="A1140" t="s">
        <v>3694</v>
      </c>
      <c r="B1140" t="s">
        <v>5531</v>
      </c>
      <c r="C1140" t="s">
        <v>16</v>
      </c>
      <c r="D1140" t="s">
        <v>5532</v>
      </c>
      <c r="E1140" t="s">
        <v>630</v>
      </c>
      <c r="F1140" t="s">
        <v>5533</v>
      </c>
      <c r="G1140" t="s">
        <v>5534</v>
      </c>
      <c r="H1140" t="s">
        <v>5535</v>
      </c>
      <c r="I1140" t="s">
        <v>32</v>
      </c>
      <c r="J1140" t="s">
        <v>1599</v>
      </c>
      <c r="K1140" t="s">
        <v>24</v>
      </c>
      <c r="L1140" t="s">
        <v>2585</v>
      </c>
      <c r="M1140" t="s">
        <v>9438</v>
      </c>
      <c r="N1140" t="s">
        <v>9439</v>
      </c>
    </row>
    <row r="1141" spans="1:14" x14ac:dyDescent="0.25">
      <c r="A1141" t="s">
        <v>5536</v>
      </c>
      <c r="B1141" t="s">
        <v>5537</v>
      </c>
      <c r="C1141" t="s">
        <v>16</v>
      </c>
      <c r="E1141" t="s">
        <v>638</v>
      </c>
      <c r="F1141" t="s">
        <v>5538</v>
      </c>
      <c r="G1141" t="s">
        <v>5539</v>
      </c>
      <c r="H1141" t="s">
        <v>5540</v>
      </c>
      <c r="I1141" t="s">
        <v>22</v>
      </c>
      <c r="J1141" t="s">
        <v>5541</v>
      </c>
      <c r="K1141" t="s">
        <v>24</v>
      </c>
      <c r="M1141" t="s">
        <v>9837</v>
      </c>
      <c r="N1141" t="s">
        <v>9441</v>
      </c>
    </row>
    <row r="1142" spans="1:14" x14ac:dyDescent="0.25">
      <c r="A1142" t="s">
        <v>5542</v>
      </c>
      <c r="B1142" t="s">
        <v>4365</v>
      </c>
      <c r="C1142" t="s">
        <v>69</v>
      </c>
      <c r="D1142" t="s">
        <v>1513</v>
      </c>
      <c r="E1142" t="s">
        <v>638</v>
      </c>
      <c r="F1142" t="s">
        <v>5543</v>
      </c>
      <c r="G1142" t="s">
        <v>5544</v>
      </c>
      <c r="H1142" t="s">
        <v>5545</v>
      </c>
      <c r="I1142" t="s">
        <v>32</v>
      </c>
      <c r="J1142" t="s">
        <v>211</v>
      </c>
      <c r="K1142" t="s">
        <v>24</v>
      </c>
      <c r="L1142" t="s">
        <v>75</v>
      </c>
      <c r="M1142" t="s">
        <v>9438</v>
      </c>
      <c r="N1142" t="s">
        <v>9439</v>
      </c>
    </row>
    <row r="1143" spans="1:14" x14ac:dyDescent="0.25">
      <c r="A1143" t="s">
        <v>4626</v>
      </c>
      <c r="C1143" t="s">
        <v>16</v>
      </c>
      <c r="D1143" t="s">
        <v>4627</v>
      </c>
      <c r="E1143" t="s">
        <v>638</v>
      </c>
      <c r="F1143" t="s">
        <v>5546</v>
      </c>
      <c r="G1143" t="s">
        <v>5547</v>
      </c>
      <c r="H1143" t="s">
        <v>5548</v>
      </c>
      <c r="I1143" t="s">
        <v>32</v>
      </c>
      <c r="J1143" t="s">
        <v>234</v>
      </c>
      <c r="K1143" t="s">
        <v>24</v>
      </c>
      <c r="L1143" t="s">
        <v>4631</v>
      </c>
      <c r="M1143" t="s">
        <v>9438</v>
      </c>
      <c r="N1143" t="s">
        <v>9439</v>
      </c>
    </row>
    <row r="1144" spans="1:14" x14ac:dyDescent="0.25">
      <c r="A1144" t="s">
        <v>5549</v>
      </c>
      <c r="B1144" t="s">
        <v>4310</v>
      </c>
      <c r="C1144" t="s">
        <v>16</v>
      </c>
      <c r="D1144" t="s">
        <v>3646</v>
      </c>
      <c r="E1144" t="s">
        <v>638</v>
      </c>
      <c r="F1144" t="s">
        <v>5550</v>
      </c>
      <c r="G1144" t="s">
        <v>5551</v>
      </c>
      <c r="H1144" t="s">
        <v>5552</v>
      </c>
      <c r="I1144" t="s">
        <v>32</v>
      </c>
      <c r="J1144" t="s">
        <v>398</v>
      </c>
      <c r="K1144" t="s">
        <v>24</v>
      </c>
      <c r="L1144" t="s">
        <v>42</v>
      </c>
      <c r="M1144" t="s">
        <v>9438</v>
      </c>
      <c r="N1144" t="s">
        <v>9439</v>
      </c>
    </row>
    <row r="1145" spans="1:14" x14ac:dyDescent="0.25">
      <c r="A1145" t="s">
        <v>5553</v>
      </c>
      <c r="B1145" t="s">
        <v>4365</v>
      </c>
      <c r="C1145" t="s">
        <v>69</v>
      </c>
      <c r="D1145" t="s">
        <v>1513</v>
      </c>
      <c r="E1145" t="s">
        <v>638</v>
      </c>
      <c r="F1145" t="s">
        <v>5554</v>
      </c>
      <c r="G1145" t="s">
        <v>5555</v>
      </c>
      <c r="H1145" t="s">
        <v>5556</v>
      </c>
      <c r="I1145" t="s">
        <v>32</v>
      </c>
      <c r="J1145" t="s">
        <v>1207</v>
      </c>
      <c r="K1145" t="s">
        <v>24</v>
      </c>
      <c r="L1145" t="s">
        <v>75</v>
      </c>
      <c r="M1145" t="s">
        <v>9438</v>
      </c>
      <c r="N1145" t="s">
        <v>9439</v>
      </c>
    </row>
    <row r="1146" spans="1:14" x14ac:dyDescent="0.25">
      <c r="A1146" t="s">
        <v>5557</v>
      </c>
      <c r="B1146" t="s">
        <v>4365</v>
      </c>
      <c r="C1146" t="s">
        <v>69</v>
      </c>
      <c r="D1146" t="s">
        <v>1513</v>
      </c>
      <c r="E1146" t="s">
        <v>638</v>
      </c>
      <c r="F1146" t="s">
        <v>5558</v>
      </c>
      <c r="G1146" t="s">
        <v>5559</v>
      </c>
      <c r="H1146" t="s">
        <v>5560</v>
      </c>
      <c r="I1146" t="s">
        <v>32</v>
      </c>
      <c r="J1146" t="s">
        <v>756</v>
      </c>
      <c r="K1146" t="s">
        <v>24</v>
      </c>
      <c r="L1146" t="s">
        <v>75</v>
      </c>
      <c r="M1146" t="s">
        <v>9438</v>
      </c>
      <c r="N1146" t="s">
        <v>9439</v>
      </c>
    </row>
    <row r="1147" spans="1:14" x14ac:dyDescent="0.25">
      <c r="A1147" t="s">
        <v>4808</v>
      </c>
      <c r="B1147" t="s">
        <v>4809</v>
      </c>
      <c r="C1147" t="s">
        <v>69</v>
      </c>
      <c r="D1147" t="s">
        <v>5392</v>
      </c>
      <c r="E1147" t="s">
        <v>638</v>
      </c>
      <c r="F1147" t="s">
        <v>5561</v>
      </c>
      <c r="G1147" t="s">
        <v>5562</v>
      </c>
      <c r="H1147" t="s">
        <v>5563</v>
      </c>
      <c r="I1147" t="s">
        <v>32</v>
      </c>
      <c r="J1147" t="s">
        <v>121</v>
      </c>
      <c r="K1147" t="s">
        <v>24</v>
      </c>
      <c r="L1147" t="s">
        <v>4814</v>
      </c>
      <c r="M1147" t="s">
        <v>9438</v>
      </c>
      <c r="N1147" t="s">
        <v>9439</v>
      </c>
    </row>
    <row r="1148" spans="1:14" x14ac:dyDescent="0.25">
      <c r="A1148" t="s">
        <v>5564</v>
      </c>
      <c r="C1148" t="s">
        <v>16</v>
      </c>
      <c r="D1148" t="s">
        <v>5565</v>
      </c>
      <c r="E1148" t="s">
        <v>638</v>
      </c>
      <c r="F1148" t="s">
        <v>5566</v>
      </c>
      <c r="G1148" t="s">
        <v>5567</v>
      </c>
      <c r="H1148" t="s">
        <v>5568</v>
      </c>
      <c r="I1148" t="s">
        <v>22</v>
      </c>
      <c r="J1148" t="s">
        <v>3208</v>
      </c>
      <c r="K1148" t="s">
        <v>24</v>
      </c>
      <c r="L1148" t="s">
        <v>83</v>
      </c>
      <c r="M1148" t="s">
        <v>9438</v>
      </c>
      <c r="N1148" t="s">
        <v>9439</v>
      </c>
    </row>
    <row r="1149" spans="1:14" x14ac:dyDescent="0.25">
      <c r="A1149" t="s">
        <v>4797</v>
      </c>
      <c r="C1149" t="s">
        <v>69</v>
      </c>
      <c r="E1149" t="s">
        <v>630</v>
      </c>
      <c r="F1149" t="s">
        <v>5569</v>
      </c>
      <c r="G1149" t="s">
        <v>5570</v>
      </c>
      <c r="H1149" t="s">
        <v>5571</v>
      </c>
      <c r="I1149" t="s">
        <v>32</v>
      </c>
      <c r="K1149" t="s">
        <v>24</v>
      </c>
      <c r="M1149" t="s">
        <v>9438</v>
      </c>
      <c r="N1149" t="s">
        <v>9439</v>
      </c>
    </row>
    <row r="1150" spans="1:14" x14ac:dyDescent="0.25">
      <c r="A1150" t="s">
        <v>4786</v>
      </c>
      <c r="B1150" t="s">
        <v>4787</v>
      </c>
      <c r="C1150" t="s">
        <v>16</v>
      </c>
      <c r="D1150" t="s">
        <v>3094</v>
      </c>
      <c r="E1150" t="s">
        <v>638</v>
      </c>
      <c r="F1150" t="s">
        <v>5572</v>
      </c>
      <c r="G1150" t="s">
        <v>5573</v>
      </c>
      <c r="H1150" t="s">
        <v>5574</v>
      </c>
      <c r="I1150" t="s">
        <v>32</v>
      </c>
      <c r="J1150" t="s">
        <v>1878</v>
      </c>
      <c r="K1150" t="s">
        <v>24</v>
      </c>
      <c r="L1150" t="s">
        <v>75</v>
      </c>
      <c r="M1150" t="s">
        <v>9438</v>
      </c>
      <c r="N1150" t="s">
        <v>9439</v>
      </c>
    </row>
    <row r="1151" spans="1:14" x14ac:dyDescent="0.25">
      <c r="A1151" t="s">
        <v>4610</v>
      </c>
      <c r="B1151" t="s">
        <v>5575</v>
      </c>
      <c r="C1151" t="s">
        <v>69</v>
      </c>
      <c r="D1151" t="s">
        <v>4612</v>
      </c>
      <c r="E1151" t="s">
        <v>630</v>
      </c>
      <c r="F1151" t="s">
        <v>5576</v>
      </c>
      <c r="G1151" t="s">
        <v>5577</v>
      </c>
      <c r="H1151" t="s">
        <v>5578</v>
      </c>
      <c r="I1151" t="s">
        <v>32</v>
      </c>
      <c r="J1151" t="s">
        <v>341</v>
      </c>
      <c r="K1151" t="s">
        <v>24</v>
      </c>
      <c r="L1151" t="s">
        <v>75</v>
      </c>
      <c r="M1151" t="s">
        <v>9438</v>
      </c>
      <c r="N1151" t="s">
        <v>9439</v>
      </c>
    </row>
    <row r="1152" spans="1:14" x14ac:dyDescent="0.25">
      <c r="A1152" t="s">
        <v>3694</v>
      </c>
      <c r="B1152" t="s">
        <v>3695</v>
      </c>
      <c r="C1152" t="s">
        <v>16</v>
      </c>
      <c r="D1152" t="s">
        <v>5532</v>
      </c>
      <c r="E1152" t="s">
        <v>638</v>
      </c>
      <c r="F1152" t="s">
        <v>5579</v>
      </c>
      <c r="G1152" t="s">
        <v>5580</v>
      </c>
      <c r="H1152" t="s">
        <v>5581</v>
      </c>
      <c r="I1152" t="s">
        <v>32</v>
      </c>
      <c r="J1152" t="s">
        <v>1599</v>
      </c>
      <c r="K1152" t="s">
        <v>24</v>
      </c>
      <c r="L1152" t="s">
        <v>2585</v>
      </c>
      <c r="M1152" t="s">
        <v>9438</v>
      </c>
      <c r="N1152" t="s">
        <v>9439</v>
      </c>
    </row>
    <row r="1153" spans="1:14" x14ac:dyDescent="0.25">
      <c r="A1153" t="s">
        <v>5437</v>
      </c>
      <c r="B1153" t="s">
        <v>4502</v>
      </c>
      <c r="C1153" t="s">
        <v>69</v>
      </c>
      <c r="D1153" t="s">
        <v>4302</v>
      </c>
      <c r="E1153" t="s">
        <v>638</v>
      </c>
      <c r="F1153" t="s">
        <v>5582</v>
      </c>
      <c r="G1153" t="s">
        <v>5583</v>
      </c>
      <c r="H1153" t="s">
        <v>5584</v>
      </c>
      <c r="I1153" t="s">
        <v>32</v>
      </c>
      <c r="J1153" t="s">
        <v>1545</v>
      </c>
      <c r="K1153" t="s">
        <v>24</v>
      </c>
      <c r="L1153" t="s">
        <v>34</v>
      </c>
      <c r="M1153" t="s">
        <v>9438</v>
      </c>
      <c r="N1153" t="s">
        <v>9439</v>
      </c>
    </row>
    <row r="1154" spans="1:14" x14ac:dyDescent="0.25">
      <c r="A1154" t="s">
        <v>5585</v>
      </c>
      <c r="B1154" t="s">
        <v>4463</v>
      </c>
      <c r="C1154" t="s">
        <v>69</v>
      </c>
      <c r="D1154" t="s">
        <v>4464</v>
      </c>
      <c r="E1154" t="s">
        <v>630</v>
      </c>
      <c r="F1154" t="s">
        <v>5586</v>
      </c>
      <c r="G1154" t="s">
        <v>5587</v>
      </c>
      <c r="H1154" t="s">
        <v>5588</v>
      </c>
      <c r="I1154" t="s">
        <v>32</v>
      </c>
      <c r="J1154" t="s">
        <v>33</v>
      </c>
      <c r="K1154" t="s">
        <v>24</v>
      </c>
      <c r="L1154" t="s">
        <v>4468</v>
      </c>
      <c r="M1154" t="s">
        <v>9438</v>
      </c>
      <c r="N1154" t="s">
        <v>9439</v>
      </c>
    </row>
    <row r="1155" spans="1:14" x14ac:dyDescent="0.25">
      <c r="A1155" t="s">
        <v>5589</v>
      </c>
      <c r="B1155" t="s">
        <v>5590</v>
      </c>
      <c r="C1155" t="s">
        <v>1595</v>
      </c>
      <c r="D1155" t="s">
        <v>5591</v>
      </c>
      <c r="E1155" t="s">
        <v>630</v>
      </c>
      <c r="F1155" t="s">
        <v>5592</v>
      </c>
      <c r="G1155" t="s">
        <v>5593</v>
      </c>
      <c r="H1155" t="s">
        <v>5594</v>
      </c>
      <c r="I1155" t="s">
        <v>32</v>
      </c>
      <c r="J1155" t="s">
        <v>3208</v>
      </c>
      <c r="K1155" t="s">
        <v>1600</v>
      </c>
      <c r="L1155" t="s">
        <v>5595</v>
      </c>
      <c r="M1155" t="s">
        <v>9438</v>
      </c>
      <c r="N1155" t="s">
        <v>9439</v>
      </c>
    </row>
    <row r="1156" spans="1:14" x14ac:dyDescent="0.25">
      <c r="A1156" t="s">
        <v>4469</v>
      </c>
      <c r="B1156" t="s">
        <v>5596</v>
      </c>
      <c r="C1156" t="s">
        <v>1595</v>
      </c>
      <c r="D1156" t="s">
        <v>5305</v>
      </c>
      <c r="E1156" t="s">
        <v>638</v>
      </c>
      <c r="F1156" t="s">
        <v>5597</v>
      </c>
      <c r="G1156" t="s">
        <v>5598</v>
      </c>
      <c r="H1156" t="s">
        <v>5599</v>
      </c>
      <c r="I1156" t="s">
        <v>3607</v>
      </c>
      <c r="J1156" t="s">
        <v>253</v>
      </c>
      <c r="K1156" t="s">
        <v>1600</v>
      </c>
      <c r="L1156" t="s">
        <v>851</v>
      </c>
      <c r="M1156" t="s">
        <v>9438</v>
      </c>
      <c r="N1156" t="s">
        <v>9439</v>
      </c>
    </row>
    <row r="1157" spans="1:14" x14ac:dyDescent="0.25">
      <c r="A1157" t="s">
        <v>4469</v>
      </c>
      <c r="B1157" t="s">
        <v>5600</v>
      </c>
      <c r="C1157" t="s">
        <v>1595</v>
      </c>
      <c r="D1157" t="s">
        <v>5601</v>
      </c>
      <c r="E1157" t="s">
        <v>638</v>
      </c>
      <c r="F1157" t="s">
        <v>5602</v>
      </c>
      <c r="G1157" t="s">
        <v>5603</v>
      </c>
      <c r="H1157" t="s">
        <v>5604</v>
      </c>
      <c r="I1157" t="s">
        <v>32</v>
      </c>
      <c r="J1157" t="s">
        <v>1912</v>
      </c>
      <c r="K1157" t="s">
        <v>1600</v>
      </c>
      <c r="L1157" t="s">
        <v>5605</v>
      </c>
      <c r="M1157" t="s">
        <v>9438</v>
      </c>
      <c r="N1157" t="s">
        <v>9439</v>
      </c>
    </row>
    <row r="1158" spans="1:14" x14ac:dyDescent="0.25">
      <c r="A1158" t="s">
        <v>4469</v>
      </c>
      <c r="B1158" t="s">
        <v>5314</v>
      </c>
      <c r="C1158" t="s">
        <v>1595</v>
      </c>
      <c r="D1158" t="s">
        <v>5305</v>
      </c>
      <c r="E1158" t="s">
        <v>638</v>
      </c>
      <c r="F1158" t="s">
        <v>5606</v>
      </c>
      <c r="G1158" t="s">
        <v>5607</v>
      </c>
      <c r="H1158" t="s">
        <v>5608</v>
      </c>
      <c r="I1158" t="s">
        <v>3607</v>
      </c>
      <c r="J1158" t="s">
        <v>1000</v>
      </c>
      <c r="K1158" t="s">
        <v>1600</v>
      </c>
      <c r="L1158" t="s">
        <v>851</v>
      </c>
      <c r="M1158" t="s">
        <v>9438</v>
      </c>
      <c r="N1158" t="s">
        <v>9439</v>
      </c>
    </row>
    <row r="1159" spans="1:14" x14ac:dyDescent="0.25">
      <c r="A1159" t="s">
        <v>4469</v>
      </c>
      <c r="B1159" t="s">
        <v>5609</v>
      </c>
      <c r="C1159" t="s">
        <v>1595</v>
      </c>
      <c r="D1159" t="s">
        <v>4470</v>
      </c>
      <c r="E1159" t="s">
        <v>638</v>
      </c>
      <c r="F1159" t="s">
        <v>5610</v>
      </c>
      <c r="G1159" t="s">
        <v>5611</v>
      </c>
      <c r="H1159" t="s">
        <v>5612</v>
      </c>
      <c r="I1159" t="s">
        <v>5309</v>
      </c>
      <c r="J1159" t="s">
        <v>121</v>
      </c>
      <c r="K1159" t="s">
        <v>1600</v>
      </c>
      <c r="L1159" t="s">
        <v>851</v>
      </c>
      <c r="M1159" t="s">
        <v>9438</v>
      </c>
      <c r="N1159" t="s">
        <v>9439</v>
      </c>
    </row>
    <row r="1160" spans="1:14" x14ac:dyDescent="0.25">
      <c r="A1160" t="s">
        <v>4469</v>
      </c>
      <c r="B1160" t="s">
        <v>5613</v>
      </c>
      <c r="C1160" t="s">
        <v>1595</v>
      </c>
      <c r="D1160" t="s">
        <v>4470</v>
      </c>
      <c r="E1160" t="s">
        <v>638</v>
      </c>
      <c r="F1160" t="s">
        <v>5614</v>
      </c>
      <c r="G1160" t="s">
        <v>5615</v>
      </c>
      <c r="H1160" t="s">
        <v>5616</v>
      </c>
      <c r="I1160" t="s">
        <v>3607</v>
      </c>
      <c r="J1160" t="s">
        <v>1951</v>
      </c>
      <c r="K1160" t="s">
        <v>1600</v>
      </c>
      <c r="L1160" t="s">
        <v>851</v>
      </c>
      <c r="M1160" t="s">
        <v>9438</v>
      </c>
      <c r="N1160" t="s">
        <v>9439</v>
      </c>
    </row>
    <row r="1161" spans="1:14" x14ac:dyDescent="0.25">
      <c r="A1161" t="s">
        <v>4469</v>
      </c>
      <c r="B1161" t="s">
        <v>5304</v>
      </c>
      <c r="C1161" t="s">
        <v>1595</v>
      </c>
      <c r="D1161" t="s">
        <v>5305</v>
      </c>
      <c r="E1161" t="s">
        <v>638</v>
      </c>
      <c r="F1161" t="s">
        <v>5617</v>
      </c>
      <c r="G1161" t="s">
        <v>5618</v>
      </c>
      <c r="H1161" t="s">
        <v>5619</v>
      </c>
      <c r="I1161" t="s">
        <v>3607</v>
      </c>
      <c r="J1161" t="s">
        <v>1472</v>
      </c>
      <c r="K1161" t="s">
        <v>1600</v>
      </c>
      <c r="L1161" t="s">
        <v>851</v>
      </c>
      <c r="M1161" t="s">
        <v>9438</v>
      </c>
      <c r="N1161" t="s">
        <v>9439</v>
      </c>
    </row>
    <row r="1162" spans="1:14" x14ac:dyDescent="0.25">
      <c r="A1162" t="s">
        <v>5620</v>
      </c>
      <c r="B1162" t="s">
        <v>651</v>
      </c>
      <c r="C1162" t="s">
        <v>1595</v>
      </c>
      <c r="D1162" t="s">
        <v>5601</v>
      </c>
      <c r="E1162" t="s">
        <v>630</v>
      </c>
      <c r="F1162" t="s">
        <v>5621</v>
      </c>
      <c r="G1162" t="s">
        <v>5622</v>
      </c>
      <c r="H1162" t="s">
        <v>5623</v>
      </c>
      <c r="I1162" t="s">
        <v>3607</v>
      </c>
      <c r="J1162" t="s">
        <v>1912</v>
      </c>
      <c r="K1162" t="s">
        <v>1600</v>
      </c>
      <c r="L1162" t="s">
        <v>5624</v>
      </c>
      <c r="M1162" t="s">
        <v>9438</v>
      </c>
      <c r="N1162" t="s">
        <v>9439</v>
      </c>
    </row>
    <row r="1163" spans="1:14" x14ac:dyDescent="0.25">
      <c r="A1163" t="s">
        <v>4469</v>
      </c>
      <c r="B1163" t="s">
        <v>5625</v>
      </c>
      <c r="C1163" t="s">
        <v>1595</v>
      </c>
      <c r="D1163" t="s">
        <v>5305</v>
      </c>
      <c r="E1163" t="s">
        <v>638</v>
      </c>
      <c r="F1163" t="s">
        <v>5626</v>
      </c>
      <c r="G1163" t="s">
        <v>5627</v>
      </c>
      <c r="H1163" t="s">
        <v>5628</v>
      </c>
      <c r="I1163" t="s">
        <v>3607</v>
      </c>
      <c r="J1163" t="s">
        <v>23</v>
      </c>
      <c r="K1163" t="s">
        <v>1600</v>
      </c>
      <c r="L1163" t="s">
        <v>851</v>
      </c>
      <c r="M1163" t="s">
        <v>9438</v>
      </c>
      <c r="N1163" t="s">
        <v>9439</v>
      </c>
    </row>
    <row r="1164" spans="1:14" x14ac:dyDescent="0.25">
      <c r="A1164" t="s">
        <v>5629</v>
      </c>
      <c r="B1164" t="s">
        <v>5630</v>
      </c>
      <c r="C1164" t="s">
        <v>1880</v>
      </c>
      <c r="D1164" t="s">
        <v>61</v>
      </c>
      <c r="E1164" t="s">
        <v>638</v>
      </c>
      <c r="F1164" t="s">
        <v>5631</v>
      </c>
      <c r="G1164" t="s">
        <v>5632</v>
      </c>
      <c r="H1164" t="s">
        <v>5633</v>
      </c>
      <c r="I1164" t="s">
        <v>32</v>
      </c>
      <c r="J1164" t="s">
        <v>246</v>
      </c>
      <c r="K1164" t="s">
        <v>556</v>
      </c>
      <c r="L1164" t="s">
        <v>42</v>
      </c>
      <c r="M1164" t="s">
        <v>9438</v>
      </c>
      <c r="N1164" t="s">
        <v>9439</v>
      </c>
    </row>
    <row r="1165" spans="1:14" x14ac:dyDescent="0.25">
      <c r="A1165" t="s">
        <v>5634</v>
      </c>
      <c r="B1165" t="s">
        <v>5635</v>
      </c>
      <c r="C1165" t="s">
        <v>550</v>
      </c>
      <c r="D1165" t="s">
        <v>2393</v>
      </c>
      <c r="E1165" t="s">
        <v>638</v>
      </c>
      <c r="F1165" t="s">
        <v>5636</v>
      </c>
      <c r="G1165" t="s">
        <v>5637</v>
      </c>
      <c r="H1165" t="s">
        <v>5638</v>
      </c>
      <c r="I1165" t="s">
        <v>32</v>
      </c>
      <c r="J1165" t="s">
        <v>1599</v>
      </c>
      <c r="K1165" t="s">
        <v>556</v>
      </c>
      <c r="L1165" t="s">
        <v>235</v>
      </c>
      <c r="M1165" t="s">
        <v>9438</v>
      </c>
      <c r="N1165" t="s">
        <v>9439</v>
      </c>
    </row>
    <row r="1166" spans="1:14" x14ac:dyDescent="0.25">
      <c r="A1166" t="s">
        <v>5639</v>
      </c>
      <c r="B1166" t="s">
        <v>5640</v>
      </c>
      <c r="C1166" t="s">
        <v>550</v>
      </c>
      <c r="D1166" t="s">
        <v>2393</v>
      </c>
      <c r="E1166" t="s">
        <v>638</v>
      </c>
      <c r="F1166" t="s">
        <v>5641</v>
      </c>
      <c r="G1166" t="s">
        <v>5642</v>
      </c>
      <c r="H1166" t="s">
        <v>5643</v>
      </c>
      <c r="I1166" t="s">
        <v>32</v>
      </c>
      <c r="J1166" t="s">
        <v>1967</v>
      </c>
      <c r="K1166" t="s">
        <v>556</v>
      </c>
      <c r="L1166" t="s">
        <v>235</v>
      </c>
      <c r="M1166" t="s">
        <v>9838</v>
      </c>
      <c r="N1166" t="s">
        <v>9441</v>
      </c>
    </row>
    <row r="1167" spans="1:14" x14ac:dyDescent="0.25">
      <c r="A1167" t="s">
        <v>5644</v>
      </c>
      <c r="B1167" t="s">
        <v>5645</v>
      </c>
      <c r="C1167" t="s">
        <v>550</v>
      </c>
      <c r="D1167" t="s">
        <v>5646</v>
      </c>
      <c r="E1167" t="s">
        <v>638</v>
      </c>
      <c r="F1167" t="s">
        <v>5647</v>
      </c>
      <c r="G1167" t="s">
        <v>5648</v>
      </c>
      <c r="H1167" t="s">
        <v>5649</v>
      </c>
      <c r="I1167" t="s">
        <v>32</v>
      </c>
      <c r="J1167" t="s">
        <v>1855</v>
      </c>
      <c r="K1167" t="s">
        <v>556</v>
      </c>
      <c r="L1167" t="s">
        <v>5650</v>
      </c>
      <c r="M1167" t="s">
        <v>9438</v>
      </c>
      <c r="N1167" t="s">
        <v>9439</v>
      </c>
    </row>
    <row r="1168" spans="1:14" x14ac:dyDescent="0.25">
      <c r="A1168" t="s">
        <v>5651</v>
      </c>
      <c r="B1168" t="s">
        <v>5630</v>
      </c>
      <c r="C1168" t="s">
        <v>1880</v>
      </c>
      <c r="D1168" t="s">
        <v>61</v>
      </c>
      <c r="E1168" t="s">
        <v>638</v>
      </c>
      <c r="F1168" t="s">
        <v>5652</v>
      </c>
      <c r="G1168" t="s">
        <v>5653</v>
      </c>
      <c r="H1168" t="s">
        <v>5654</v>
      </c>
      <c r="I1168" t="s">
        <v>32</v>
      </c>
      <c r="J1168" t="s">
        <v>121</v>
      </c>
      <c r="K1168" t="s">
        <v>556</v>
      </c>
      <c r="L1168" t="s">
        <v>42</v>
      </c>
      <c r="M1168" t="s">
        <v>9438</v>
      </c>
      <c r="N1168" t="s">
        <v>9439</v>
      </c>
    </row>
    <row r="1169" spans="1:14" x14ac:dyDescent="0.25">
      <c r="A1169" t="s">
        <v>5655</v>
      </c>
      <c r="B1169" t="s">
        <v>5656</v>
      </c>
      <c r="C1169" t="s">
        <v>550</v>
      </c>
      <c r="D1169" t="s">
        <v>5657</v>
      </c>
      <c r="E1169" t="s">
        <v>638</v>
      </c>
      <c r="F1169" t="s">
        <v>5658</v>
      </c>
      <c r="G1169" t="s">
        <v>5659</v>
      </c>
      <c r="H1169" t="s">
        <v>5660</v>
      </c>
      <c r="I1169" t="s">
        <v>32</v>
      </c>
      <c r="J1169" t="s">
        <v>1940</v>
      </c>
      <c r="K1169" t="s">
        <v>556</v>
      </c>
      <c r="L1169" t="s">
        <v>42</v>
      </c>
      <c r="M1169" t="s">
        <v>9438</v>
      </c>
      <c r="N1169" t="s">
        <v>9439</v>
      </c>
    </row>
    <row r="1170" spans="1:14" x14ac:dyDescent="0.25">
      <c r="A1170" t="s">
        <v>5661</v>
      </c>
      <c r="B1170" t="s">
        <v>5630</v>
      </c>
      <c r="C1170" t="s">
        <v>1880</v>
      </c>
      <c r="D1170" t="s">
        <v>61</v>
      </c>
      <c r="E1170" t="s">
        <v>638</v>
      </c>
      <c r="F1170" t="s">
        <v>5662</v>
      </c>
      <c r="G1170" t="s">
        <v>5663</v>
      </c>
      <c r="H1170" t="s">
        <v>5664</v>
      </c>
      <c r="I1170" t="s">
        <v>32</v>
      </c>
      <c r="J1170" t="s">
        <v>809</v>
      </c>
      <c r="K1170" t="s">
        <v>556</v>
      </c>
      <c r="L1170" t="s">
        <v>42</v>
      </c>
      <c r="M1170" t="s">
        <v>9438</v>
      </c>
      <c r="N1170" t="s">
        <v>9439</v>
      </c>
    </row>
    <row r="1171" spans="1:14" x14ac:dyDescent="0.25">
      <c r="A1171" t="s">
        <v>5665</v>
      </c>
      <c r="C1171" t="s">
        <v>550</v>
      </c>
      <c r="D1171" t="s">
        <v>5646</v>
      </c>
      <c r="E1171" t="s">
        <v>630</v>
      </c>
      <c r="F1171" t="s">
        <v>5666</v>
      </c>
      <c r="G1171" t="s">
        <v>5667</v>
      </c>
      <c r="H1171" t="s">
        <v>5668</v>
      </c>
      <c r="I1171" t="s">
        <v>32</v>
      </c>
      <c r="J1171" t="s">
        <v>1967</v>
      </c>
      <c r="K1171" t="s">
        <v>556</v>
      </c>
      <c r="L1171" t="s">
        <v>5650</v>
      </c>
      <c r="M1171" t="s">
        <v>9438</v>
      </c>
      <c r="N1171" t="s">
        <v>9439</v>
      </c>
    </row>
    <row r="1172" spans="1:14" x14ac:dyDescent="0.25">
      <c r="A1172" t="s">
        <v>5669</v>
      </c>
      <c r="B1172" t="s">
        <v>5630</v>
      </c>
      <c r="C1172" t="s">
        <v>550</v>
      </c>
      <c r="D1172" t="s">
        <v>61</v>
      </c>
      <c r="E1172" t="s">
        <v>638</v>
      </c>
      <c r="F1172" t="s">
        <v>5670</v>
      </c>
      <c r="G1172" t="s">
        <v>5671</v>
      </c>
      <c r="H1172" t="s">
        <v>5672</v>
      </c>
      <c r="I1172" t="s">
        <v>32</v>
      </c>
      <c r="J1172" t="s">
        <v>1545</v>
      </c>
      <c r="K1172" t="s">
        <v>556</v>
      </c>
      <c r="L1172" t="s">
        <v>42</v>
      </c>
      <c r="M1172" t="s">
        <v>9438</v>
      </c>
      <c r="N1172" t="s">
        <v>9439</v>
      </c>
    </row>
    <row r="1173" spans="1:14" x14ac:dyDescent="0.25">
      <c r="A1173" t="s">
        <v>5673</v>
      </c>
      <c r="B1173" t="s">
        <v>5656</v>
      </c>
      <c r="C1173" t="s">
        <v>550</v>
      </c>
      <c r="D1173" t="s">
        <v>5657</v>
      </c>
      <c r="E1173" t="s">
        <v>630</v>
      </c>
      <c r="F1173" t="s">
        <v>5659</v>
      </c>
      <c r="G1173" t="s">
        <v>5674</v>
      </c>
      <c r="H1173" t="s">
        <v>5675</v>
      </c>
      <c r="I1173" t="s">
        <v>32</v>
      </c>
      <c r="J1173" t="s">
        <v>3776</v>
      </c>
      <c r="K1173" t="s">
        <v>556</v>
      </c>
      <c r="L1173" t="s">
        <v>42</v>
      </c>
      <c r="M1173" t="s">
        <v>9438</v>
      </c>
      <c r="N1173" t="s">
        <v>9439</v>
      </c>
    </row>
    <row r="1174" spans="1:14" x14ac:dyDescent="0.25">
      <c r="A1174" t="s">
        <v>5676</v>
      </c>
      <c r="B1174" t="s">
        <v>5677</v>
      </c>
      <c r="C1174" t="s">
        <v>1880</v>
      </c>
      <c r="D1174" t="s">
        <v>5678</v>
      </c>
      <c r="E1174" t="s">
        <v>630</v>
      </c>
      <c r="F1174" t="s">
        <v>5679</v>
      </c>
      <c r="G1174" t="s">
        <v>5680</v>
      </c>
      <c r="H1174" t="s">
        <v>5681</v>
      </c>
      <c r="I1174" t="s">
        <v>32</v>
      </c>
      <c r="J1174" t="s">
        <v>3776</v>
      </c>
      <c r="K1174" t="s">
        <v>556</v>
      </c>
      <c r="L1174" t="s">
        <v>5682</v>
      </c>
      <c r="M1174" t="s">
        <v>9438</v>
      </c>
      <c r="N1174" t="s">
        <v>9439</v>
      </c>
    </row>
    <row r="1175" spans="1:14" x14ac:dyDescent="0.25">
      <c r="A1175" t="s">
        <v>5644</v>
      </c>
      <c r="B1175" t="s">
        <v>5645</v>
      </c>
      <c r="C1175" t="s">
        <v>550</v>
      </c>
      <c r="D1175" t="s">
        <v>2393</v>
      </c>
      <c r="E1175" t="s">
        <v>638</v>
      </c>
      <c r="F1175" t="s">
        <v>5683</v>
      </c>
      <c r="G1175" t="s">
        <v>5684</v>
      </c>
      <c r="H1175" t="s">
        <v>5685</v>
      </c>
      <c r="I1175" t="s">
        <v>32</v>
      </c>
      <c r="J1175" t="s">
        <v>1782</v>
      </c>
      <c r="K1175" t="s">
        <v>5686</v>
      </c>
      <c r="L1175" t="s">
        <v>235</v>
      </c>
      <c r="M1175" t="s">
        <v>9438</v>
      </c>
      <c r="N1175" t="s">
        <v>9439</v>
      </c>
    </row>
    <row r="1176" spans="1:14" x14ac:dyDescent="0.25">
      <c r="A1176" t="s">
        <v>5639</v>
      </c>
      <c r="B1176" t="s">
        <v>5640</v>
      </c>
      <c r="C1176" t="s">
        <v>550</v>
      </c>
      <c r="D1176" t="s">
        <v>5646</v>
      </c>
      <c r="E1176" t="s">
        <v>638</v>
      </c>
      <c r="F1176" t="s">
        <v>5687</v>
      </c>
      <c r="G1176" t="s">
        <v>5688</v>
      </c>
      <c r="H1176" t="s">
        <v>5689</v>
      </c>
      <c r="I1176" t="s">
        <v>32</v>
      </c>
      <c r="J1176" t="s">
        <v>1951</v>
      </c>
      <c r="K1176" t="s">
        <v>556</v>
      </c>
      <c r="L1176" t="s">
        <v>5650</v>
      </c>
      <c r="M1176" t="s">
        <v>9438</v>
      </c>
      <c r="N1176" t="s">
        <v>9439</v>
      </c>
    </row>
    <row r="1177" spans="1:14" x14ac:dyDescent="0.25">
      <c r="A1177" t="s">
        <v>5690</v>
      </c>
      <c r="B1177" t="s">
        <v>5630</v>
      </c>
      <c r="C1177" t="s">
        <v>1880</v>
      </c>
      <c r="D1177" t="s">
        <v>61</v>
      </c>
      <c r="E1177" t="s">
        <v>638</v>
      </c>
      <c r="F1177" t="s">
        <v>5691</v>
      </c>
      <c r="G1177" t="s">
        <v>5692</v>
      </c>
      <c r="H1177" t="s">
        <v>5693</v>
      </c>
      <c r="I1177" t="s">
        <v>32</v>
      </c>
      <c r="J1177" t="s">
        <v>1093</v>
      </c>
      <c r="K1177" t="s">
        <v>556</v>
      </c>
      <c r="L1177" t="s">
        <v>42</v>
      </c>
      <c r="M1177" t="s">
        <v>9438</v>
      </c>
      <c r="N1177" t="s">
        <v>9439</v>
      </c>
    </row>
    <row r="1178" spans="1:14" x14ac:dyDescent="0.25">
      <c r="A1178" t="s">
        <v>5694</v>
      </c>
      <c r="B1178" t="s">
        <v>5695</v>
      </c>
      <c r="C1178" t="s">
        <v>1595</v>
      </c>
      <c r="D1178" t="s">
        <v>5696</v>
      </c>
      <c r="E1178" t="s">
        <v>638</v>
      </c>
      <c r="F1178" t="s">
        <v>5697</v>
      </c>
      <c r="G1178" t="s">
        <v>5698</v>
      </c>
      <c r="H1178" t="s">
        <v>5699</v>
      </c>
      <c r="I1178" t="s">
        <v>32</v>
      </c>
      <c r="J1178" t="s">
        <v>4543</v>
      </c>
      <c r="K1178" t="s">
        <v>1600</v>
      </c>
      <c r="L1178" t="s">
        <v>1331</v>
      </c>
      <c r="M1178" t="s">
        <v>9438</v>
      </c>
      <c r="N1178" t="s">
        <v>9439</v>
      </c>
    </row>
    <row r="1179" spans="1:14" x14ac:dyDescent="0.25">
      <c r="A1179" t="s">
        <v>2092</v>
      </c>
      <c r="B1179" t="s">
        <v>549</v>
      </c>
      <c r="C1179" t="s">
        <v>1595</v>
      </c>
      <c r="D1179" t="s">
        <v>1513</v>
      </c>
      <c r="E1179" t="s">
        <v>638</v>
      </c>
      <c r="F1179" t="s">
        <v>5700</v>
      </c>
      <c r="G1179" t="s">
        <v>5701</v>
      </c>
      <c r="H1179" t="s">
        <v>5702</v>
      </c>
      <c r="I1179" t="s">
        <v>32</v>
      </c>
      <c r="J1179" t="s">
        <v>1967</v>
      </c>
      <c r="K1179" t="s">
        <v>1600</v>
      </c>
      <c r="L1179" t="s">
        <v>75</v>
      </c>
      <c r="M1179" t="s">
        <v>9438</v>
      </c>
      <c r="N1179" t="s">
        <v>9439</v>
      </c>
    </row>
    <row r="1180" spans="1:14" x14ac:dyDescent="0.25">
      <c r="A1180" t="s">
        <v>5703</v>
      </c>
      <c r="C1180" t="s">
        <v>1943</v>
      </c>
      <c r="D1180" t="s">
        <v>5704</v>
      </c>
      <c r="E1180" t="s">
        <v>18</v>
      </c>
      <c r="F1180" t="s">
        <v>5705</v>
      </c>
      <c r="G1180" t="s">
        <v>5706</v>
      </c>
      <c r="H1180" t="s">
        <v>5707</v>
      </c>
      <c r="I1180" t="s">
        <v>32</v>
      </c>
      <c r="J1180" t="s">
        <v>1782</v>
      </c>
      <c r="K1180" t="s">
        <v>1600</v>
      </c>
      <c r="L1180" t="s">
        <v>75</v>
      </c>
      <c r="M1180" t="s">
        <v>9438</v>
      </c>
      <c r="N1180" t="s">
        <v>9439</v>
      </c>
    </row>
    <row r="1181" spans="1:14" x14ac:dyDescent="0.25">
      <c r="A1181" t="s">
        <v>5708</v>
      </c>
      <c r="B1181" t="s">
        <v>5709</v>
      </c>
      <c r="C1181" t="s">
        <v>5710</v>
      </c>
      <c r="D1181" t="s">
        <v>5711</v>
      </c>
      <c r="E1181" t="s">
        <v>18</v>
      </c>
      <c r="F1181" t="s">
        <v>5712</v>
      </c>
      <c r="G1181" t="s">
        <v>5713</v>
      </c>
      <c r="H1181" t="s">
        <v>5714</v>
      </c>
      <c r="I1181" t="s">
        <v>32</v>
      </c>
      <c r="J1181" t="s">
        <v>1855</v>
      </c>
      <c r="K1181" t="s">
        <v>1600</v>
      </c>
      <c r="L1181" t="s">
        <v>1368</v>
      </c>
      <c r="M1181" t="s">
        <v>9438</v>
      </c>
      <c r="N1181" t="s">
        <v>9439</v>
      </c>
    </row>
    <row r="1182" spans="1:14" x14ac:dyDescent="0.25">
      <c r="A1182" t="s">
        <v>5715</v>
      </c>
      <c r="B1182" t="s">
        <v>5695</v>
      </c>
      <c r="C1182" t="s">
        <v>1595</v>
      </c>
      <c r="D1182" t="s">
        <v>5696</v>
      </c>
      <c r="E1182" t="s">
        <v>630</v>
      </c>
      <c r="F1182" t="s">
        <v>5716</v>
      </c>
      <c r="G1182" t="s">
        <v>5717</v>
      </c>
      <c r="H1182" t="s">
        <v>5718</v>
      </c>
      <c r="I1182" t="s">
        <v>32</v>
      </c>
      <c r="J1182" t="s">
        <v>1900</v>
      </c>
      <c r="K1182" t="s">
        <v>1600</v>
      </c>
      <c r="L1182" t="s">
        <v>1331</v>
      </c>
      <c r="M1182" t="s">
        <v>9438</v>
      </c>
      <c r="N1182" t="s">
        <v>9439</v>
      </c>
    </row>
    <row r="1183" spans="1:14" x14ac:dyDescent="0.25">
      <c r="A1183" t="s">
        <v>5589</v>
      </c>
      <c r="B1183" t="s">
        <v>5590</v>
      </c>
      <c r="C1183" t="s">
        <v>1595</v>
      </c>
      <c r="D1183" t="s">
        <v>5591</v>
      </c>
      <c r="E1183" t="s">
        <v>638</v>
      </c>
      <c r="F1183" t="s">
        <v>5719</v>
      </c>
      <c r="G1183" t="s">
        <v>5720</v>
      </c>
      <c r="H1183" t="s">
        <v>5721</v>
      </c>
      <c r="I1183" t="s">
        <v>32</v>
      </c>
      <c r="J1183" t="s">
        <v>3208</v>
      </c>
      <c r="K1183" t="s">
        <v>1600</v>
      </c>
      <c r="L1183" t="s">
        <v>5595</v>
      </c>
      <c r="M1183" t="s">
        <v>9438</v>
      </c>
      <c r="N1183" t="s">
        <v>9439</v>
      </c>
    </row>
    <row r="1184" spans="1:14" x14ac:dyDescent="0.25">
      <c r="A1184" t="s">
        <v>4322</v>
      </c>
      <c r="B1184" t="s">
        <v>4323</v>
      </c>
      <c r="C1184" t="s">
        <v>550</v>
      </c>
      <c r="D1184" t="s">
        <v>4324</v>
      </c>
      <c r="E1184" t="s">
        <v>18</v>
      </c>
      <c r="F1184" t="s">
        <v>5722</v>
      </c>
      <c r="G1184" t="s">
        <v>5723</v>
      </c>
      <c r="H1184" t="s">
        <v>5724</v>
      </c>
      <c r="I1184" t="s">
        <v>22</v>
      </c>
      <c r="J1184" t="s">
        <v>5725</v>
      </c>
      <c r="K1184" t="s">
        <v>556</v>
      </c>
      <c r="L1184" t="s">
        <v>4328</v>
      </c>
      <c r="M1184" t="s">
        <v>9438</v>
      </c>
      <c r="N1184" t="s">
        <v>9439</v>
      </c>
    </row>
    <row r="1185" spans="1:14" x14ac:dyDescent="0.25">
      <c r="A1185" t="s">
        <v>5726</v>
      </c>
      <c r="B1185" t="s">
        <v>549</v>
      </c>
      <c r="C1185" t="s">
        <v>1887</v>
      </c>
      <c r="D1185" t="s">
        <v>1513</v>
      </c>
      <c r="E1185" t="s">
        <v>638</v>
      </c>
      <c r="F1185" t="s">
        <v>5727</v>
      </c>
      <c r="G1185" t="s">
        <v>5728</v>
      </c>
      <c r="H1185" t="s">
        <v>5729</v>
      </c>
      <c r="I1185" t="s">
        <v>32</v>
      </c>
      <c r="J1185" t="s">
        <v>438</v>
      </c>
      <c r="K1185" t="s">
        <v>24</v>
      </c>
      <c r="L1185" t="s">
        <v>75</v>
      </c>
      <c r="M1185" t="s">
        <v>9438</v>
      </c>
      <c r="N1185" t="s">
        <v>9439</v>
      </c>
    </row>
    <row r="1186" spans="1:14" x14ac:dyDescent="0.25">
      <c r="A1186" t="s">
        <v>5730</v>
      </c>
      <c r="C1186" t="s">
        <v>5731</v>
      </c>
      <c r="D1186" t="s">
        <v>4343</v>
      </c>
      <c r="E1186" t="s">
        <v>630</v>
      </c>
      <c r="F1186" t="s">
        <v>5732</v>
      </c>
      <c r="G1186" t="s">
        <v>5733</v>
      </c>
      <c r="H1186" t="s">
        <v>5734</v>
      </c>
      <c r="I1186" t="s">
        <v>32</v>
      </c>
      <c r="J1186" t="s">
        <v>142</v>
      </c>
      <c r="K1186" t="s">
        <v>5735</v>
      </c>
      <c r="L1186" t="s">
        <v>42</v>
      </c>
      <c r="M1186" t="s">
        <v>9438</v>
      </c>
      <c r="N1186" t="s">
        <v>9439</v>
      </c>
    </row>
    <row r="1187" spans="1:14" x14ac:dyDescent="0.25">
      <c r="A1187" t="s">
        <v>5736</v>
      </c>
      <c r="B1187" t="s">
        <v>3093</v>
      </c>
      <c r="C1187" t="s">
        <v>1595</v>
      </c>
      <c r="D1187" t="s">
        <v>3094</v>
      </c>
      <c r="E1187" t="s">
        <v>630</v>
      </c>
      <c r="F1187" t="s">
        <v>5737</v>
      </c>
      <c r="G1187" t="s">
        <v>5738</v>
      </c>
      <c r="H1187" t="s">
        <v>5739</v>
      </c>
      <c r="I1187" t="s">
        <v>32</v>
      </c>
      <c r="J1187" t="s">
        <v>5281</v>
      </c>
      <c r="K1187" t="s">
        <v>1600</v>
      </c>
      <c r="L1187" t="s">
        <v>75</v>
      </c>
      <c r="M1187" t="s">
        <v>9438</v>
      </c>
      <c r="N1187" t="s">
        <v>9439</v>
      </c>
    </row>
    <row r="1188" spans="1:14" x14ac:dyDescent="0.25">
      <c r="A1188" t="s">
        <v>5589</v>
      </c>
      <c r="B1188" t="s">
        <v>5740</v>
      </c>
      <c r="C1188" t="s">
        <v>1595</v>
      </c>
      <c r="D1188" t="s">
        <v>5591</v>
      </c>
      <c r="E1188" t="s">
        <v>638</v>
      </c>
      <c r="F1188" t="s">
        <v>5741</v>
      </c>
      <c r="G1188" t="s">
        <v>5742</v>
      </c>
      <c r="H1188" t="s">
        <v>5743</v>
      </c>
      <c r="I1188" t="s">
        <v>32</v>
      </c>
      <c r="J1188" t="s">
        <v>3208</v>
      </c>
      <c r="K1188" t="s">
        <v>1600</v>
      </c>
      <c r="L1188" t="s">
        <v>5595</v>
      </c>
      <c r="M1188" t="s">
        <v>9438</v>
      </c>
      <c r="N1188" t="s">
        <v>9439</v>
      </c>
    </row>
    <row r="1189" spans="1:14" x14ac:dyDescent="0.25">
      <c r="A1189" t="s">
        <v>5744</v>
      </c>
      <c r="B1189" t="s">
        <v>5745</v>
      </c>
      <c r="C1189" t="s">
        <v>16</v>
      </c>
      <c r="D1189" t="s">
        <v>1476</v>
      </c>
      <c r="E1189" t="s">
        <v>18</v>
      </c>
      <c r="F1189" t="s">
        <v>5746</v>
      </c>
      <c r="G1189" t="s">
        <v>5747</v>
      </c>
      <c r="H1189" t="s">
        <v>5748</v>
      </c>
      <c r="I1189" t="s">
        <v>32</v>
      </c>
      <c r="J1189" t="s">
        <v>2119</v>
      </c>
      <c r="K1189" t="s">
        <v>24</v>
      </c>
      <c r="L1189" t="s">
        <v>1480</v>
      </c>
      <c r="M1189" t="s">
        <v>9839</v>
      </c>
      <c r="N1189" t="s">
        <v>9441</v>
      </c>
    </row>
    <row r="1190" spans="1:14" x14ac:dyDescent="0.25">
      <c r="A1190" t="s">
        <v>5749</v>
      </c>
      <c r="B1190" t="s">
        <v>5750</v>
      </c>
      <c r="C1190" t="s">
        <v>69</v>
      </c>
      <c r="D1190" t="s">
        <v>2204</v>
      </c>
      <c r="E1190" t="s">
        <v>18</v>
      </c>
      <c r="F1190" t="s">
        <v>5751</v>
      </c>
      <c r="G1190" t="s">
        <v>5752</v>
      </c>
      <c r="H1190" t="s">
        <v>5753</v>
      </c>
      <c r="I1190" t="s">
        <v>32</v>
      </c>
      <c r="J1190" t="s">
        <v>2107</v>
      </c>
      <c r="K1190" t="s">
        <v>24</v>
      </c>
      <c r="L1190" t="s">
        <v>42</v>
      </c>
      <c r="M1190" t="s">
        <v>9438</v>
      </c>
      <c r="N1190" t="s">
        <v>9439</v>
      </c>
    </row>
    <row r="1191" spans="1:14" x14ac:dyDescent="0.25">
      <c r="A1191" t="s">
        <v>2092</v>
      </c>
      <c r="B1191" t="s">
        <v>549</v>
      </c>
      <c r="C1191" t="s">
        <v>1595</v>
      </c>
      <c r="D1191" t="s">
        <v>1513</v>
      </c>
      <c r="E1191" t="s">
        <v>630</v>
      </c>
      <c r="F1191" t="s">
        <v>5754</v>
      </c>
      <c r="G1191" t="s">
        <v>5755</v>
      </c>
      <c r="H1191" t="s">
        <v>5756</v>
      </c>
      <c r="I1191" t="s">
        <v>32</v>
      </c>
      <c r="J1191" t="s">
        <v>1967</v>
      </c>
      <c r="K1191" t="s">
        <v>1600</v>
      </c>
      <c r="L1191" t="s">
        <v>75</v>
      </c>
      <c r="M1191" t="s">
        <v>9438</v>
      </c>
      <c r="N1191" t="s">
        <v>9439</v>
      </c>
    </row>
    <row r="1192" spans="1:14" x14ac:dyDescent="0.25">
      <c r="A1192" t="s">
        <v>5757</v>
      </c>
      <c r="B1192" t="s">
        <v>5695</v>
      </c>
      <c r="C1192" t="s">
        <v>1595</v>
      </c>
      <c r="D1192" t="s">
        <v>5696</v>
      </c>
      <c r="E1192" t="s">
        <v>638</v>
      </c>
      <c r="F1192" t="s">
        <v>5758</v>
      </c>
      <c r="G1192" t="s">
        <v>5759</v>
      </c>
      <c r="H1192" t="s">
        <v>5760</v>
      </c>
      <c r="I1192" t="s">
        <v>32</v>
      </c>
      <c r="J1192" t="s">
        <v>4543</v>
      </c>
      <c r="K1192" t="s">
        <v>1600</v>
      </c>
      <c r="L1192" t="s">
        <v>1331</v>
      </c>
      <c r="M1192" t="s">
        <v>9438</v>
      </c>
      <c r="N1192" t="s">
        <v>9439</v>
      </c>
    </row>
    <row r="1193" spans="1:14" x14ac:dyDescent="0.25">
      <c r="A1193" t="s">
        <v>2092</v>
      </c>
      <c r="B1193" t="s">
        <v>549</v>
      </c>
      <c r="C1193" t="s">
        <v>1595</v>
      </c>
      <c r="D1193" t="s">
        <v>1513</v>
      </c>
      <c r="E1193" t="s">
        <v>638</v>
      </c>
      <c r="F1193" t="s">
        <v>5761</v>
      </c>
      <c r="G1193" t="s">
        <v>5762</v>
      </c>
      <c r="H1193" t="s">
        <v>5763</v>
      </c>
      <c r="I1193" t="s">
        <v>32</v>
      </c>
      <c r="J1193" t="s">
        <v>1093</v>
      </c>
      <c r="K1193" t="s">
        <v>1600</v>
      </c>
      <c r="L1193" t="s">
        <v>75</v>
      </c>
      <c r="M1193" t="s">
        <v>9438</v>
      </c>
      <c r="N1193" t="s">
        <v>9439</v>
      </c>
    </row>
    <row r="1194" spans="1:14" x14ac:dyDescent="0.25">
      <c r="A1194" t="s">
        <v>5764</v>
      </c>
      <c r="B1194" t="s">
        <v>5765</v>
      </c>
      <c r="C1194" t="s">
        <v>550</v>
      </c>
      <c r="D1194" t="s">
        <v>585</v>
      </c>
      <c r="E1194" t="s">
        <v>18</v>
      </c>
      <c r="F1194" t="s">
        <v>5766</v>
      </c>
      <c r="G1194" t="s">
        <v>5767</v>
      </c>
      <c r="H1194" t="s">
        <v>5768</v>
      </c>
      <c r="I1194" t="s">
        <v>5769</v>
      </c>
      <c r="J1194" t="s">
        <v>1855</v>
      </c>
      <c r="K1194" t="s">
        <v>556</v>
      </c>
      <c r="L1194" t="s">
        <v>5770</v>
      </c>
      <c r="M1194" t="s">
        <v>9438</v>
      </c>
      <c r="N1194" t="s">
        <v>9439</v>
      </c>
    </row>
    <row r="1195" spans="1:14" x14ac:dyDescent="0.25">
      <c r="A1195" t="s">
        <v>5771</v>
      </c>
      <c r="B1195" t="s">
        <v>5772</v>
      </c>
      <c r="C1195" t="s">
        <v>1595</v>
      </c>
      <c r="D1195" t="s">
        <v>5773</v>
      </c>
      <c r="E1195" t="s">
        <v>18</v>
      </c>
      <c r="F1195" t="s">
        <v>5774</v>
      </c>
      <c r="G1195" t="s">
        <v>5775</v>
      </c>
      <c r="H1195" t="s">
        <v>5776</v>
      </c>
      <c r="I1195" t="s">
        <v>32</v>
      </c>
      <c r="J1195" t="s">
        <v>4543</v>
      </c>
      <c r="K1195" t="s">
        <v>1600</v>
      </c>
      <c r="L1195" t="s">
        <v>5777</v>
      </c>
      <c r="M1195" t="s">
        <v>9438</v>
      </c>
      <c r="N1195" t="s">
        <v>9439</v>
      </c>
    </row>
    <row r="1196" spans="1:14" x14ac:dyDescent="0.25">
      <c r="A1196" t="s">
        <v>5778</v>
      </c>
      <c r="B1196" t="s">
        <v>5779</v>
      </c>
      <c r="C1196" t="s">
        <v>1943</v>
      </c>
      <c r="D1196" t="s">
        <v>5780</v>
      </c>
      <c r="E1196" t="s">
        <v>18</v>
      </c>
      <c r="F1196" t="s">
        <v>5781</v>
      </c>
      <c r="G1196" t="s">
        <v>5782</v>
      </c>
      <c r="H1196" t="s">
        <v>5783</v>
      </c>
      <c r="I1196" t="s">
        <v>32</v>
      </c>
      <c r="J1196" t="s">
        <v>809</v>
      </c>
      <c r="K1196" t="s">
        <v>1600</v>
      </c>
      <c r="L1196" t="s">
        <v>5784</v>
      </c>
      <c r="M1196" t="s">
        <v>9438</v>
      </c>
      <c r="N1196" t="s">
        <v>9439</v>
      </c>
    </row>
    <row r="1197" spans="1:14" x14ac:dyDescent="0.25">
      <c r="A1197" t="s">
        <v>5785</v>
      </c>
      <c r="C1197" t="s">
        <v>550</v>
      </c>
      <c r="D1197" t="s">
        <v>5786</v>
      </c>
      <c r="E1197" t="s">
        <v>18</v>
      </c>
      <c r="F1197" t="s">
        <v>5787</v>
      </c>
      <c r="G1197" t="s">
        <v>5788</v>
      </c>
      <c r="H1197" t="s">
        <v>5789</v>
      </c>
      <c r="I1197" t="s">
        <v>5790</v>
      </c>
      <c r="J1197" t="s">
        <v>907</v>
      </c>
      <c r="K1197" t="s">
        <v>556</v>
      </c>
      <c r="L1197" t="s">
        <v>439</v>
      </c>
      <c r="M1197" t="s">
        <v>9438</v>
      </c>
      <c r="N1197" t="s">
        <v>9439</v>
      </c>
    </row>
    <row r="1198" spans="1:14" x14ac:dyDescent="0.25">
      <c r="A1198" t="s">
        <v>5669</v>
      </c>
      <c r="B1198" t="s">
        <v>5791</v>
      </c>
      <c r="C1198" t="s">
        <v>1595</v>
      </c>
      <c r="D1198" t="s">
        <v>5792</v>
      </c>
      <c r="E1198" t="s">
        <v>638</v>
      </c>
      <c r="F1198" t="s">
        <v>5793</v>
      </c>
      <c r="G1198" t="s">
        <v>5671</v>
      </c>
      <c r="H1198" t="s">
        <v>5794</v>
      </c>
      <c r="I1198" t="s">
        <v>32</v>
      </c>
      <c r="J1198" t="s">
        <v>1545</v>
      </c>
      <c r="K1198" t="s">
        <v>1600</v>
      </c>
      <c r="L1198" t="s">
        <v>3638</v>
      </c>
      <c r="M1198" t="s">
        <v>9438</v>
      </c>
      <c r="N1198" t="s">
        <v>9439</v>
      </c>
    </row>
    <row r="1199" spans="1:14" x14ac:dyDescent="0.25">
      <c r="A1199" t="s">
        <v>5795</v>
      </c>
      <c r="B1199" t="s">
        <v>5796</v>
      </c>
      <c r="C1199" t="s">
        <v>5797</v>
      </c>
      <c r="D1199" t="s">
        <v>2898</v>
      </c>
      <c r="E1199" t="s">
        <v>638</v>
      </c>
      <c r="F1199" t="s">
        <v>5798</v>
      </c>
      <c r="G1199" t="s">
        <v>5799</v>
      </c>
      <c r="H1199" t="s">
        <v>5800</v>
      </c>
      <c r="I1199" t="s">
        <v>32</v>
      </c>
      <c r="J1199" t="s">
        <v>5801</v>
      </c>
      <c r="K1199" t="s">
        <v>1600</v>
      </c>
      <c r="L1199" t="s">
        <v>3106</v>
      </c>
      <c r="M1199" t="s">
        <v>9438</v>
      </c>
      <c r="N1199" t="s">
        <v>9439</v>
      </c>
    </row>
    <row r="1200" spans="1:14" x14ac:dyDescent="0.25">
      <c r="A1200" t="s">
        <v>5589</v>
      </c>
      <c r="B1200" t="s">
        <v>5590</v>
      </c>
      <c r="C1200" t="s">
        <v>1595</v>
      </c>
      <c r="D1200" t="s">
        <v>5591</v>
      </c>
      <c r="E1200" t="s">
        <v>638</v>
      </c>
      <c r="F1200" t="s">
        <v>5802</v>
      </c>
      <c r="G1200" t="s">
        <v>5803</v>
      </c>
      <c r="H1200" t="s">
        <v>5804</v>
      </c>
      <c r="I1200" t="s">
        <v>32</v>
      </c>
      <c r="J1200" t="s">
        <v>1912</v>
      </c>
      <c r="K1200" t="s">
        <v>1600</v>
      </c>
      <c r="L1200" t="s">
        <v>5595</v>
      </c>
      <c r="M1200" t="s">
        <v>9438</v>
      </c>
      <c r="N1200" t="s">
        <v>9439</v>
      </c>
    </row>
    <row r="1201" spans="1:14" x14ac:dyDescent="0.25">
      <c r="A1201" t="s">
        <v>5805</v>
      </c>
      <c r="B1201" t="s">
        <v>5806</v>
      </c>
      <c r="C1201" t="s">
        <v>1880</v>
      </c>
      <c r="D1201" t="s">
        <v>5696</v>
      </c>
      <c r="E1201" t="s">
        <v>18</v>
      </c>
      <c r="F1201" t="s">
        <v>5807</v>
      </c>
      <c r="G1201" t="s">
        <v>5808</v>
      </c>
      <c r="H1201" t="s">
        <v>5809</v>
      </c>
      <c r="I1201" t="s">
        <v>32</v>
      </c>
      <c r="J1201" t="s">
        <v>1940</v>
      </c>
      <c r="K1201" t="s">
        <v>556</v>
      </c>
      <c r="L1201" t="s">
        <v>1331</v>
      </c>
      <c r="M1201" t="s">
        <v>9438</v>
      </c>
      <c r="N1201" t="s">
        <v>9439</v>
      </c>
    </row>
    <row r="1202" spans="1:14" x14ac:dyDescent="0.25">
      <c r="A1202" t="s">
        <v>5771</v>
      </c>
      <c r="B1202" t="s">
        <v>5772</v>
      </c>
      <c r="C1202" t="s">
        <v>1595</v>
      </c>
      <c r="D1202" t="s">
        <v>5773</v>
      </c>
      <c r="E1202" t="s">
        <v>18</v>
      </c>
      <c r="F1202" t="s">
        <v>5774</v>
      </c>
      <c r="G1202" t="s">
        <v>5775</v>
      </c>
      <c r="H1202" t="s">
        <v>5776</v>
      </c>
      <c r="I1202" t="s">
        <v>32</v>
      </c>
      <c r="J1202" t="s">
        <v>4543</v>
      </c>
      <c r="K1202" t="s">
        <v>1600</v>
      </c>
      <c r="L1202" t="s">
        <v>5777</v>
      </c>
      <c r="M1202" t="s">
        <v>9438</v>
      </c>
      <c r="N1202" t="s">
        <v>9439</v>
      </c>
    </row>
    <row r="1203" spans="1:14" x14ac:dyDescent="0.25">
      <c r="A1203" t="s">
        <v>5778</v>
      </c>
      <c r="B1203" t="s">
        <v>5779</v>
      </c>
      <c r="C1203" t="s">
        <v>1943</v>
      </c>
      <c r="D1203" t="s">
        <v>5780</v>
      </c>
      <c r="E1203" t="s">
        <v>18</v>
      </c>
      <c r="F1203" t="s">
        <v>5781</v>
      </c>
      <c r="G1203" t="s">
        <v>5782</v>
      </c>
      <c r="H1203" t="s">
        <v>5783</v>
      </c>
      <c r="I1203" t="s">
        <v>32</v>
      </c>
      <c r="J1203" t="s">
        <v>809</v>
      </c>
      <c r="K1203" t="s">
        <v>1600</v>
      </c>
      <c r="L1203" t="s">
        <v>5784</v>
      </c>
      <c r="M1203" t="s">
        <v>9438</v>
      </c>
      <c r="N1203" t="s">
        <v>9439</v>
      </c>
    </row>
    <row r="1204" spans="1:14" x14ac:dyDescent="0.25">
      <c r="A1204" t="s">
        <v>5785</v>
      </c>
      <c r="C1204" t="s">
        <v>550</v>
      </c>
      <c r="D1204" t="s">
        <v>5786</v>
      </c>
      <c r="E1204" t="s">
        <v>18</v>
      </c>
      <c r="F1204" t="s">
        <v>5787</v>
      </c>
      <c r="G1204" t="s">
        <v>5788</v>
      </c>
      <c r="H1204" t="s">
        <v>5789</v>
      </c>
      <c r="I1204" t="s">
        <v>5790</v>
      </c>
      <c r="J1204" t="s">
        <v>907</v>
      </c>
      <c r="K1204" t="s">
        <v>556</v>
      </c>
      <c r="L1204" t="s">
        <v>439</v>
      </c>
      <c r="M1204" t="s">
        <v>9438</v>
      </c>
      <c r="N1204" t="s">
        <v>9439</v>
      </c>
    </row>
    <row r="1205" spans="1:14" x14ac:dyDescent="0.25">
      <c r="A1205" t="s">
        <v>5669</v>
      </c>
      <c r="B1205" t="s">
        <v>5791</v>
      </c>
      <c r="C1205" t="s">
        <v>1595</v>
      </c>
      <c r="D1205" t="s">
        <v>5792</v>
      </c>
      <c r="E1205" t="s">
        <v>638</v>
      </c>
      <c r="F1205" t="s">
        <v>5793</v>
      </c>
      <c r="G1205" t="s">
        <v>5671</v>
      </c>
      <c r="H1205" t="s">
        <v>5794</v>
      </c>
      <c r="I1205" t="s">
        <v>32</v>
      </c>
      <c r="J1205" t="s">
        <v>1545</v>
      </c>
      <c r="K1205" t="s">
        <v>1600</v>
      </c>
      <c r="L1205" t="s">
        <v>3638</v>
      </c>
      <c r="M1205" t="s">
        <v>9438</v>
      </c>
      <c r="N1205" t="s">
        <v>9439</v>
      </c>
    </row>
    <row r="1206" spans="1:14" x14ac:dyDescent="0.25">
      <c r="A1206" t="s">
        <v>5795</v>
      </c>
      <c r="B1206" t="s">
        <v>5796</v>
      </c>
      <c r="C1206" t="s">
        <v>5797</v>
      </c>
      <c r="D1206" t="s">
        <v>2898</v>
      </c>
      <c r="E1206" t="s">
        <v>638</v>
      </c>
      <c r="F1206" t="s">
        <v>5798</v>
      </c>
      <c r="G1206" t="s">
        <v>5799</v>
      </c>
      <c r="H1206" t="s">
        <v>5800</v>
      </c>
      <c r="I1206" t="s">
        <v>32</v>
      </c>
      <c r="J1206" t="s">
        <v>5801</v>
      </c>
      <c r="K1206" t="s">
        <v>1600</v>
      </c>
      <c r="L1206" t="s">
        <v>3106</v>
      </c>
      <c r="M1206" t="s">
        <v>9438</v>
      </c>
      <c r="N1206" t="s">
        <v>9439</v>
      </c>
    </row>
    <row r="1207" spans="1:14" x14ac:dyDescent="0.25">
      <c r="A1207" t="s">
        <v>5589</v>
      </c>
      <c r="B1207" t="s">
        <v>5590</v>
      </c>
      <c r="C1207" t="s">
        <v>1595</v>
      </c>
      <c r="D1207" t="s">
        <v>5591</v>
      </c>
      <c r="E1207" t="s">
        <v>638</v>
      </c>
      <c r="F1207" t="s">
        <v>5802</v>
      </c>
      <c r="G1207" t="s">
        <v>5803</v>
      </c>
      <c r="H1207" t="s">
        <v>5804</v>
      </c>
      <c r="I1207" t="s">
        <v>32</v>
      </c>
      <c r="J1207" t="s">
        <v>1912</v>
      </c>
      <c r="K1207" t="s">
        <v>1600</v>
      </c>
      <c r="L1207" t="s">
        <v>5595</v>
      </c>
      <c r="M1207" t="s">
        <v>9438</v>
      </c>
      <c r="N1207" t="s">
        <v>9439</v>
      </c>
    </row>
    <row r="1208" spans="1:14" x14ac:dyDescent="0.25">
      <c r="A1208" t="s">
        <v>5805</v>
      </c>
      <c r="B1208" t="s">
        <v>5806</v>
      </c>
      <c r="C1208" t="s">
        <v>1880</v>
      </c>
      <c r="D1208" t="s">
        <v>5696</v>
      </c>
      <c r="E1208" t="s">
        <v>18</v>
      </c>
      <c r="F1208" t="s">
        <v>5807</v>
      </c>
      <c r="G1208" t="s">
        <v>5808</v>
      </c>
      <c r="H1208" t="s">
        <v>5809</v>
      </c>
      <c r="I1208" t="s">
        <v>32</v>
      </c>
      <c r="J1208" t="s">
        <v>1940</v>
      </c>
      <c r="K1208" t="s">
        <v>556</v>
      </c>
      <c r="L1208" t="s">
        <v>1331</v>
      </c>
      <c r="M1208" t="s">
        <v>9438</v>
      </c>
      <c r="N1208" t="s">
        <v>9439</v>
      </c>
    </row>
    <row r="1209" spans="1:14" x14ac:dyDescent="0.25">
      <c r="A1209" t="s">
        <v>5810</v>
      </c>
      <c r="B1209" t="s">
        <v>1864</v>
      </c>
      <c r="C1209" t="s">
        <v>550</v>
      </c>
      <c r="D1209" t="s">
        <v>5811</v>
      </c>
      <c r="E1209" t="s">
        <v>18</v>
      </c>
      <c r="F1209" t="s">
        <v>5812</v>
      </c>
      <c r="G1209" t="s">
        <v>5813</v>
      </c>
      <c r="H1209" t="s">
        <v>5814</v>
      </c>
      <c r="I1209" t="s">
        <v>32</v>
      </c>
      <c r="J1209" t="s">
        <v>1878</v>
      </c>
      <c r="K1209" t="s">
        <v>556</v>
      </c>
      <c r="L1209" t="s">
        <v>235</v>
      </c>
      <c r="M1209" t="s">
        <v>9438</v>
      </c>
      <c r="N1209" t="s">
        <v>9439</v>
      </c>
    </row>
    <row r="1210" spans="1:14" x14ac:dyDescent="0.25">
      <c r="A1210" t="s">
        <v>5815</v>
      </c>
      <c r="B1210" t="s">
        <v>5765</v>
      </c>
      <c r="C1210" t="s">
        <v>550</v>
      </c>
      <c r="D1210" t="s">
        <v>585</v>
      </c>
      <c r="E1210" t="s">
        <v>18</v>
      </c>
      <c r="F1210" t="s">
        <v>5816</v>
      </c>
      <c r="G1210" t="s">
        <v>5817</v>
      </c>
      <c r="H1210" t="s">
        <v>5818</v>
      </c>
      <c r="I1210" t="s">
        <v>32</v>
      </c>
      <c r="J1210" t="s">
        <v>1782</v>
      </c>
      <c r="K1210" t="s">
        <v>556</v>
      </c>
      <c r="L1210" t="s">
        <v>75</v>
      </c>
      <c r="M1210" t="s">
        <v>9438</v>
      </c>
      <c r="N1210" t="s">
        <v>9439</v>
      </c>
    </row>
    <row r="1211" spans="1:14" x14ac:dyDescent="0.25">
      <c r="A1211" t="s">
        <v>5819</v>
      </c>
      <c r="B1211" t="s">
        <v>5820</v>
      </c>
      <c r="C1211" t="s">
        <v>1595</v>
      </c>
      <c r="D1211" t="s">
        <v>3094</v>
      </c>
      <c r="E1211" t="s">
        <v>638</v>
      </c>
      <c r="F1211" t="s">
        <v>5821</v>
      </c>
      <c r="G1211" t="s">
        <v>5421</v>
      </c>
      <c r="H1211" t="s">
        <v>5822</v>
      </c>
      <c r="I1211" t="s">
        <v>32</v>
      </c>
      <c r="J1211" t="s">
        <v>1223</v>
      </c>
      <c r="K1211" t="s">
        <v>1600</v>
      </c>
      <c r="L1211" t="s">
        <v>75</v>
      </c>
      <c r="M1211" t="s">
        <v>9438</v>
      </c>
      <c r="N1211" t="s">
        <v>9439</v>
      </c>
    </row>
    <row r="1212" spans="1:14" x14ac:dyDescent="0.25">
      <c r="A1212" t="s">
        <v>5823</v>
      </c>
      <c r="B1212" t="s">
        <v>5824</v>
      </c>
      <c r="C1212" t="s">
        <v>16</v>
      </c>
      <c r="D1212" t="s">
        <v>5825</v>
      </c>
      <c r="E1212" t="s">
        <v>18</v>
      </c>
      <c r="F1212" t="s">
        <v>5826</v>
      </c>
      <c r="G1212" t="s">
        <v>5827</v>
      </c>
      <c r="H1212" t="s">
        <v>5828</v>
      </c>
      <c r="I1212" t="s">
        <v>22</v>
      </c>
      <c r="J1212" t="s">
        <v>1317</v>
      </c>
      <c r="K1212" t="s">
        <v>24</v>
      </c>
      <c r="L1212" t="s">
        <v>83</v>
      </c>
      <c r="M1212" t="s">
        <v>9840</v>
      </c>
      <c r="N1212" t="s">
        <v>9441</v>
      </c>
    </row>
    <row r="1213" spans="1:14" x14ac:dyDescent="0.25">
      <c r="A1213" t="s">
        <v>5829</v>
      </c>
      <c r="C1213" t="s">
        <v>16</v>
      </c>
      <c r="D1213" t="s">
        <v>2867</v>
      </c>
      <c r="E1213" t="s">
        <v>18</v>
      </c>
      <c r="F1213" t="s">
        <v>5830</v>
      </c>
      <c r="G1213" t="s">
        <v>5831</v>
      </c>
      <c r="H1213" t="s">
        <v>5832</v>
      </c>
      <c r="I1213" t="s">
        <v>32</v>
      </c>
      <c r="J1213" t="s">
        <v>493</v>
      </c>
      <c r="K1213" t="s">
        <v>24</v>
      </c>
      <c r="L1213" t="s">
        <v>204</v>
      </c>
      <c r="M1213" t="s">
        <v>9841</v>
      </c>
      <c r="N1213" t="s">
        <v>9441</v>
      </c>
    </row>
    <row r="1214" spans="1:14" x14ac:dyDescent="0.25">
      <c r="A1214" t="s">
        <v>5833</v>
      </c>
      <c r="B1214" t="s">
        <v>5834</v>
      </c>
      <c r="C1214" t="s">
        <v>69</v>
      </c>
      <c r="D1214" t="s">
        <v>5835</v>
      </c>
      <c r="E1214" t="s">
        <v>18</v>
      </c>
      <c r="F1214" t="s">
        <v>5836</v>
      </c>
      <c r="G1214" t="s">
        <v>5837</v>
      </c>
      <c r="H1214" t="s">
        <v>5838</v>
      </c>
      <c r="I1214" t="s">
        <v>320</v>
      </c>
      <c r="J1214" t="s">
        <v>2353</v>
      </c>
      <c r="K1214" t="s">
        <v>24</v>
      </c>
      <c r="L1214" t="s">
        <v>5078</v>
      </c>
      <c r="M1214" t="s">
        <v>9438</v>
      </c>
      <c r="N1214" t="s">
        <v>9439</v>
      </c>
    </row>
    <row r="1215" spans="1:14" x14ac:dyDescent="0.25">
      <c r="A1215" t="s">
        <v>5839</v>
      </c>
      <c r="C1215" t="s">
        <v>16</v>
      </c>
      <c r="D1215" t="s">
        <v>4432</v>
      </c>
      <c r="E1215" t="s">
        <v>630</v>
      </c>
      <c r="F1215" t="s">
        <v>5840</v>
      </c>
      <c r="G1215" t="s">
        <v>5841</v>
      </c>
      <c r="H1215" t="s">
        <v>5842</v>
      </c>
      <c r="I1215" t="s">
        <v>22</v>
      </c>
      <c r="J1215" t="s">
        <v>438</v>
      </c>
      <c r="K1215" t="s">
        <v>24</v>
      </c>
      <c r="L1215" t="s">
        <v>83</v>
      </c>
      <c r="M1215" t="s">
        <v>9438</v>
      </c>
      <c r="N1215" t="s">
        <v>9439</v>
      </c>
    </row>
    <row r="1216" spans="1:14" x14ac:dyDescent="0.25">
      <c r="A1216" t="s">
        <v>5843</v>
      </c>
      <c r="B1216" t="s">
        <v>5844</v>
      </c>
      <c r="C1216" t="s">
        <v>16</v>
      </c>
      <c r="D1216" t="s">
        <v>1278</v>
      </c>
      <c r="E1216" t="s">
        <v>18</v>
      </c>
      <c r="F1216" t="s">
        <v>5845</v>
      </c>
      <c r="G1216" t="s">
        <v>5846</v>
      </c>
      <c r="H1216" t="s">
        <v>5847</v>
      </c>
      <c r="I1216" t="s">
        <v>32</v>
      </c>
      <c r="J1216" t="s">
        <v>2127</v>
      </c>
      <c r="K1216" t="s">
        <v>24</v>
      </c>
      <c r="L1216" t="s">
        <v>1282</v>
      </c>
      <c r="M1216" t="s">
        <v>9842</v>
      </c>
      <c r="N1216" t="s">
        <v>9441</v>
      </c>
    </row>
    <row r="1217" spans="1:14" x14ac:dyDescent="0.25">
      <c r="A1217" t="s">
        <v>4431</v>
      </c>
      <c r="C1217" t="s">
        <v>16</v>
      </c>
      <c r="D1217" t="s">
        <v>4432</v>
      </c>
      <c r="E1217" t="s">
        <v>638</v>
      </c>
      <c r="F1217" t="s">
        <v>5848</v>
      </c>
      <c r="G1217" t="s">
        <v>5849</v>
      </c>
      <c r="H1217" t="s">
        <v>5850</v>
      </c>
      <c r="I1217" t="s">
        <v>22</v>
      </c>
      <c r="J1217" t="s">
        <v>438</v>
      </c>
      <c r="K1217" t="s">
        <v>24</v>
      </c>
      <c r="L1217" t="s">
        <v>83</v>
      </c>
      <c r="M1217" t="s">
        <v>9438</v>
      </c>
      <c r="N1217" t="s">
        <v>9439</v>
      </c>
    </row>
    <row r="1218" spans="1:14" x14ac:dyDescent="0.25">
      <c r="A1218" t="s">
        <v>5851</v>
      </c>
      <c r="C1218" t="s">
        <v>16</v>
      </c>
      <c r="E1218" t="s">
        <v>18</v>
      </c>
      <c r="F1218" t="s">
        <v>5852</v>
      </c>
      <c r="G1218" t="s">
        <v>5853</v>
      </c>
      <c r="H1218" t="s">
        <v>5854</v>
      </c>
      <c r="I1218" t="s">
        <v>32</v>
      </c>
      <c r="J1218" t="s">
        <v>583</v>
      </c>
      <c r="K1218" t="s">
        <v>24</v>
      </c>
      <c r="L1218" t="s">
        <v>168</v>
      </c>
      <c r="M1218" t="s">
        <v>9843</v>
      </c>
      <c r="N1218" t="s">
        <v>9441</v>
      </c>
    </row>
    <row r="1219" spans="1:14" x14ac:dyDescent="0.25">
      <c r="A1219" t="s">
        <v>5589</v>
      </c>
      <c r="B1219" t="s">
        <v>5590</v>
      </c>
      <c r="C1219" t="s">
        <v>1595</v>
      </c>
      <c r="D1219" t="s">
        <v>5591</v>
      </c>
      <c r="E1219" t="s">
        <v>638</v>
      </c>
      <c r="F1219" t="s">
        <v>5855</v>
      </c>
      <c r="G1219" t="s">
        <v>5856</v>
      </c>
      <c r="H1219" t="s">
        <v>5857</v>
      </c>
      <c r="I1219" t="s">
        <v>32</v>
      </c>
      <c r="J1219" t="s">
        <v>1912</v>
      </c>
      <c r="K1219" t="s">
        <v>1600</v>
      </c>
      <c r="L1219" t="s">
        <v>5595</v>
      </c>
      <c r="M1219" t="s">
        <v>9438</v>
      </c>
      <c r="N1219" t="s">
        <v>9439</v>
      </c>
    </row>
    <row r="1220" spans="1:14" x14ac:dyDescent="0.25">
      <c r="A1220" t="s">
        <v>5726</v>
      </c>
      <c r="B1220" t="s">
        <v>549</v>
      </c>
      <c r="C1220" t="s">
        <v>1887</v>
      </c>
      <c r="D1220" t="s">
        <v>1513</v>
      </c>
      <c r="E1220" t="s">
        <v>638</v>
      </c>
      <c r="F1220" t="s">
        <v>5858</v>
      </c>
      <c r="G1220" t="s">
        <v>5859</v>
      </c>
      <c r="H1220" t="s">
        <v>5860</v>
      </c>
      <c r="I1220" t="s">
        <v>32</v>
      </c>
      <c r="J1220" t="s">
        <v>89</v>
      </c>
      <c r="K1220" t="s">
        <v>24</v>
      </c>
      <c r="L1220" t="s">
        <v>75</v>
      </c>
      <c r="M1220" t="s">
        <v>9438</v>
      </c>
      <c r="N1220" t="s">
        <v>9439</v>
      </c>
    </row>
    <row r="1221" spans="1:14" x14ac:dyDescent="0.25">
      <c r="A1221" t="s">
        <v>5730</v>
      </c>
      <c r="C1221" t="s">
        <v>5731</v>
      </c>
      <c r="D1221" t="s">
        <v>4343</v>
      </c>
      <c r="E1221" t="s">
        <v>630</v>
      </c>
      <c r="F1221" t="s">
        <v>5732</v>
      </c>
      <c r="G1221" t="s">
        <v>5733</v>
      </c>
      <c r="H1221" t="s">
        <v>5734</v>
      </c>
      <c r="I1221" t="s">
        <v>32</v>
      </c>
      <c r="J1221" t="s">
        <v>142</v>
      </c>
      <c r="K1221" t="s">
        <v>5735</v>
      </c>
      <c r="L1221" t="s">
        <v>42</v>
      </c>
      <c r="M1221" t="s">
        <v>9438</v>
      </c>
      <c r="N1221" t="s">
        <v>9439</v>
      </c>
    </row>
    <row r="1222" spans="1:14" x14ac:dyDescent="0.25">
      <c r="A1222" t="s">
        <v>3771</v>
      </c>
      <c r="B1222" t="s">
        <v>3786</v>
      </c>
      <c r="C1222" t="s">
        <v>550</v>
      </c>
      <c r="E1222" t="s">
        <v>638</v>
      </c>
      <c r="F1222" t="s">
        <v>5861</v>
      </c>
      <c r="G1222" t="s">
        <v>5862</v>
      </c>
      <c r="H1222" t="s">
        <v>5863</v>
      </c>
      <c r="I1222" t="s">
        <v>32</v>
      </c>
      <c r="J1222" t="s">
        <v>3337</v>
      </c>
      <c r="K1222" t="s">
        <v>556</v>
      </c>
      <c r="L1222" t="s">
        <v>5864</v>
      </c>
      <c r="M1222" t="s">
        <v>9438</v>
      </c>
      <c r="N1222" t="s">
        <v>9439</v>
      </c>
    </row>
    <row r="1223" spans="1:14" x14ac:dyDescent="0.25">
      <c r="A1223" t="s">
        <v>5865</v>
      </c>
      <c r="B1223" t="s">
        <v>3786</v>
      </c>
      <c r="C1223" t="s">
        <v>550</v>
      </c>
      <c r="E1223" t="s">
        <v>630</v>
      </c>
      <c r="F1223" t="s">
        <v>5866</v>
      </c>
      <c r="G1223" t="s">
        <v>5867</v>
      </c>
      <c r="H1223" t="s">
        <v>5868</v>
      </c>
      <c r="I1223" t="s">
        <v>32</v>
      </c>
      <c r="J1223" t="s">
        <v>3337</v>
      </c>
      <c r="K1223" t="s">
        <v>556</v>
      </c>
      <c r="L1223" t="s">
        <v>5864</v>
      </c>
      <c r="M1223" t="s">
        <v>9438</v>
      </c>
      <c r="N1223" t="s">
        <v>9439</v>
      </c>
    </row>
    <row r="1224" spans="1:14" x14ac:dyDescent="0.25">
      <c r="A1224" t="s">
        <v>5869</v>
      </c>
      <c r="B1224" t="s">
        <v>5870</v>
      </c>
      <c r="C1224" t="s">
        <v>16</v>
      </c>
      <c r="D1224" t="s">
        <v>1254</v>
      </c>
      <c r="E1224" t="s">
        <v>18</v>
      </c>
      <c r="F1224" t="s">
        <v>5871</v>
      </c>
      <c r="G1224" t="s">
        <v>3862</v>
      </c>
      <c r="H1224" t="s">
        <v>5872</v>
      </c>
      <c r="I1224" t="s">
        <v>32</v>
      </c>
      <c r="J1224" t="s">
        <v>183</v>
      </c>
      <c r="K1224" t="s">
        <v>24</v>
      </c>
      <c r="L1224" t="s">
        <v>1258</v>
      </c>
      <c r="M1224" t="s">
        <v>9844</v>
      </c>
      <c r="N1224" t="s">
        <v>9441</v>
      </c>
    </row>
    <row r="1225" spans="1:14" x14ac:dyDescent="0.25">
      <c r="A1225" t="s">
        <v>5873</v>
      </c>
      <c r="B1225" t="s">
        <v>5874</v>
      </c>
      <c r="C1225" t="s">
        <v>69</v>
      </c>
      <c r="D1225" t="s">
        <v>332</v>
      </c>
      <c r="E1225" t="s">
        <v>18</v>
      </c>
      <c r="F1225" t="s">
        <v>5875</v>
      </c>
      <c r="G1225" t="s">
        <v>5876</v>
      </c>
      <c r="H1225" t="s">
        <v>5877</v>
      </c>
      <c r="I1225" t="s">
        <v>32</v>
      </c>
      <c r="J1225" t="s">
        <v>2615</v>
      </c>
      <c r="K1225" t="s">
        <v>24</v>
      </c>
      <c r="L1225" t="s">
        <v>104</v>
      </c>
      <c r="M1225" t="s">
        <v>9845</v>
      </c>
      <c r="N1225" t="s">
        <v>9441</v>
      </c>
    </row>
    <row r="1226" spans="1:14" x14ac:dyDescent="0.25">
      <c r="A1226" t="s">
        <v>5878</v>
      </c>
      <c r="B1226" t="s">
        <v>5879</v>
      </c>
      <c r="C1226" t="s">
        <v>16</v>
      </c>
      <c r="D1226" t="s">
        <v>93</v>
      </c>
      <c r="E1226" t="s">
        <v>18</v>
      </c>
      <c r="F1226" t="s">
        <v>5880</v>
      </c>
      <c r="G1226" t="s">
        <v>5881</v>
      </c>
      <c r="H1226" t="s">
        <v>5882</v>
      </c>
      <c r="I1226" t="s">
        <v>32</v>
      </c>
      <c r="J1226" t="s">
        <v>2615</v>
      </c>
      <c r="K1226" t="s">
        <v>24</v>
      </c>
      <c r="L1226" t="s">
        <v>75</v>
      </c>
      <c r="M1226" t="s">
        <v>9846</v>
      </c>
      <c r="N1226" t="s">
        <v>9441</v>
      </c>
    </row>
    <row r="1227" spans="1:14" x14ac:dyDescent="0.25">
      <c r="A1227" t="s">
        <v>5883</v>
      </c>
      <c r="B1227" t="s">
        <v>584</v>
      </c>
      <c r="C1227" t="s">
        <v>16</v>
      </c>
      <c r="D1227" t="s">
        <v>585</v>
      </c>
      <c r="E1227" t="s">
        <v>18</v>
      </c>
      <c r="F1227" t="s">
        <v>5884</v>
      </c>
      <c r="G1227" t="s">
        <v>5885</v>
      </c>
      <c r="H1227" t="s">
        <v>5886</v>
      </c>
      <c r="I1227" t="s">
        <v>32</v>
      </c>
      <c r="J1227" t="s">
        <v>391</v>
      </c>
      <c r="K1227" t="s">
        <v>24</v>
      </c>
      <c r="L1227" t="s">
        <v>75</v>
      </c>
      <c r="M1227" t="s">
        <v>9438</v>
      </c>
      <c r="N1227" t="s">
        <v>9439</v>
      </c>
    </row>
    <row r="1228" spans="1:14" x14ac:dyDescent="0.25">
      <c r="A1228" t="s">
        <v>2476</v>
      </c>
      <c r="B1228" t="s">
        <v>44</v>
      </c>
      <c r="C1228" t="s">
        <v>69</v>
      </c>
      <c r="D1228" t="s">
        <v>45</v>
      </c>
      <c r="E1228" t="s">
        <v>18</v>
      </c>
      <c r="F1228" t="s">
        <v>5887</v>
      </c>
      <c r="G1228" t="s">
        <v>5888</v>
      </c>
      <c r="H1228" t="s">
        <v>5889</v>
      </c>
      <c r="I1228" t="s">
        <v>32</v>
      </c>
      <c r="J1228" t="s">
        <v>426</v>
      </c>
      <c r="K1228" t="s">
        <v>24</v>
      </c>
      <c r="L1228" t="s">
        <v>50</v>
      </c>
      <c r="M1228" t="s">
        <v>9847</v>
      </c>
      <c r="N1228" t="s">
        <v>9441</v>
      </c>
    </row>
    <row r="1229" spans="1:14" x14ac:dyDescent="0.25">
      <c r="A1229" t="s">
        <v>5890</v>
      </c>
      <c r="C1229" t="s">
        <v>16</v>
      </c>
      <c r="D1229" t="s">
        <v>402</v>
      </c>
      <c r="E1229" t="s">
        <v>18</v>
      </c>
      <c r="F1229" t="s">
        <v>5891</v>
      </c>
      <c r="G1229" t="s">
        <v>5892</v>
      </c>
      <c r="H1229" t="s">
        <v>5893</v>
      </c>
      <c r="I1229" t="s">
        <v>22</v>
      </c>
      <c r="J1229" t="s">
        <v>506</v>
      </c>
      <c r="K1229" t="s">
        <v>24</v>
      </c>
      <c r="L1229" t="s">
        <v>406</v>
      </c>
      <c r="M1229" t="s">
        <v>9848</v>
      </c>
      <c r="N1229" t="s">
        <v>9441</v>
      </c>
    </row>
    <row r="1230" spans="1:14" x14ac:dyDescent="0.25">
      <c r="A1230" t="s">
        <v>5894</v>
      </c>
      <c r="C1230" t="s">
        <v>16</v>
      </c>
      <c r="D1230" t="s">
        <v>200</v>
      </c>
      <c r="E1230" t="s">
        <v>18</v>
      </c>
      <c r="F1230" t="s">
        <v>5895</v>
      </c>
      <c r="G1230" t="s">
        <v>5896</v>
      </c>
      <c r="H1230" t="s">
        <v>5897</v>
      </c>
      <c r="I1230" t="s">
        <v>32</v>
      </c>
      <c r="J1230" t="s">
        <v>2353</v>
      </c>
      <c r="K1230" t="s">
        <v>24</v>
      </c>
      <c r="L1230" t="s">
        <v>204</v>
      </c>
      <c r="M1230" t="s">
        <v>9438</v>
      </c>
      <c r="N1230" t="s">
        <v>9439</v>
      </c>
    </row>
    <row r="1231" spans="1:14" x14ac:dyDescent="0.25">
      <c r="A1231" t="s">
        <v>5898</v>
      </c>
      <c r="B1231" t="s">
        <v>5899</v>
      </c>
      <c r="C1231" t="s">
        <v>16</v>
      </c>
      <c r="D1231" t="s">
        <v>5900</v>
      </c>
      <c r="E1231" t="s">
        <v>18</v>
      </c>
      <c r="F1231" t="s">
        <v>5901</v>
      </c>
      <c r="G1231" t="s">
        <v>5902</v>
      </c>
      <c r="H1231" t="s">
        <v>5903</v>
      </c>
      <c r="I1231" t="s">
        <v>32</v>
      </c>
      <c r="J1231" t="s">
        <v>2591</v>
      </c>
      <c r="K1231" t="s">
        <v>24</v>
      </c>
      <c r="L1231" t="s">
        <v>439</v>
      </c>
      <c r="M1231" t="s">
        <v>9438</v>
      </c>
      <c r="N1231" t="s">
        <v>9439</v>
      </c>
    </row>
    <row r="1232" spans="1:14" x14ac:dyDescent="0.25">
      <c r="A1232" t="s">
        <v>5904</v>
      </c>
      <c r="B1232" t="s">
        <v>3610</v>
      </c>
      <c r="C1232" t="s">
        <v>16</v>
      </c>
      <c r="D1232" t="s">
        <v>5905</v>
      </c>
      <c r="E1232" t="s">
        <v>18</v>
      </c>
      <c r="F1232" t="s">
        <v>5906</v>
      </c>
      <c r="G1232" t="s">
        <v>5907</v>
      </c>
      <c r="H1232" t="s">
        <v>5908</v>
      </c>
      <c r="I1232" t="s">
        <v>22</v>
      </c>
      <c r="J1232" t="s">
        <v>642</v>
      </c>
      <c r="K1232" t="s">
        <v>24</v>
      </c>
      <c r="L1232" t="s">
        <v>83</v>
      </c>
      <c r="M1232" t="s">
        <v>9438</v>
      </c>
      <c r="N1232" t="s">
        <v>9439</v>
      </c>
    </row>
    <row r="1233" spans="1:14" x14ac:dyDescent="0.25">
      <c r="A1233" t="s">
        <v>5909</v>
      </c>
      <c r="B1233" t="s">
        <v>5910</v>
      </c>
      <c r="C1233" t="s">
        <v>69</v>
      </c>
      <c r="D1233" t="s">
        <v>4002</v>
      </c>
      <c r="E1233" t="s">
        <v>18</v>
      </c>
      <c r="F1233" t="s">
        <v>5911</v>
      </c>
      <c r="G1233" t="s">
        <v>5912</v>
      </c>
      <c r="H1233" t="s">
        <v>5913</v>
      </c>
      <c r="I1233" t="s">
        <v>32</v>
      </c>
      <c r="J1233" t="s">
        <v>826</v>
      </c>
      <c r="K1233" t="s">
        <v>24</v>
      </c>
      <c r="L1233" t="s">
        <v>1981</v>
      </c>
      <c r="M1233" t="s">
        <v>9438</v>
      </c>
      <c r="N1233" t="s">
        <v>9439</v>
      </c>
    </row>
    <row r="1234" spans="1:14" x14ac:dyDescent="0.25">
      <c r="A1234" t="s">
        <v>5914</v>
      </c>
      <c r="B1234" t="s">
        <v>5915</v>
      </c>
      <c r="C1234" t="s">
        <v>69</v>
      </c>
      <c r="D1234" t="s">
        <v>5916</v>
      </c>
      <c r="E1234" t="s">
        <v>18</v>
      </c>
      <c r="F1234" t="s">
        <v>5917</v>
      </c>
      <c r="G1234" t="s">
        <v>5918</v>
      </c>
      <c r="H1234" t="s">
        <v>5919</v>
      </c>
      <c r="I1234" t="s">
        <v>32</v>
      </c>
      <c r="J1234" t="s">
        <v>197</v>
      </c>
      <c r="K1234" t="s">
        <v>24</v>
      </c>
      <c r="L1234" t="s">
        <v>5920</v>
      </c>
      <c r="M1234" t="s">
        <v>9438</v>
      </c>
      <c r="N1234" t="s">
        <v>9439</v>
      </c>
    </row>
    <row r="1235" spans="1:14" x14ac:dyDescent="0.25">
      <c r="A1235" t="s">
        <v>5921</v>
      </c>
      <c r="B1235" t="s">
        <v>5922</v>
      </c>
      <c r="C1235" t="s">
        <v>69</v>
      </c>
      <c r="D1235" t="s">
        <v>489</v>
      </c>
      <c r="E1235" t="s">
        <v>18</v>
      </c>
      <c r="F1235" t="s">
        <v>5923</v>
      </c>
      <c r="G1235" t="s">
        <v>5924</v>
      </c>
      <c r="H1235" t="s">
        <v>5925</v>
      </c>
      <c r="I1235" t="s">
        <v>32</v>
      </c>
      <c r="J1235" t="s">
        <v>506</v>
      </c>
      <c r="K1235" t="s">
        <v>24</v>
      </c>
      <c r="L1235" t="s">
        <v>494</v>
      </c>
      <c r="M1235" t="s">
        <v>9849</v>
      </c>
      <c r="N1235" t="s">
        <v>9441</v>
      </c>
    </row>
    <row r="1236" spans="1:14" x14ac:dyDescent="0.25">
      <c r="A1236" t="s">
        <v>5926</v>
      </c>
      <c r="B1236" t="s">
        <v>5927</v>
      </c>
      <c r="C1236" t="s">
        <v>16</v>
      </c>
      <c r="D1236" t="s">
        <v>5928</v>
      </c>
      <c r="E1236" t="s">
        <v>18</v>
      </c>
      <c r="F1236" t="s">
        <v>5929</v>
      </c>
      <c r="G1236" t="s">
        <v>5930</v>
      </c>
      <c r="H1236" t="s">
        <v>5931</v>
      </c>
      <c r="I1236" t="s">
        <v>32</v>
      </c>
      <c r="J1236" t="s">
        <v>2107</v>
      </c>
      <c r="K1236" t="s">
        <v>24</v>
      </c>
      <c r="L1236" t="s">
        <v>227</v>
      </c>
      <c r="M1236" t="s">
        <v>9438</v>
      </c>
      <c r="N1236" t="s">
        <v>9439</v>
      </c>
    </row>
    <row r="1237" spans="1:14" x14ac:dyDescent="0.25">
      <c r="A1237" t="s">
        <v>5932</v>
      </c>
      <c r="B1237" t="s">
        <v>5933</v>
      </c>
      <c r="C1237" t="s">
        <v>16</v>
      </c>
      <c r="D1237" t="s">
        <v>61</v>
      </c>
      <c r="E1237" t="s">
        <v>18</v>
      </c>
      <c r="F1237" t="s">
        <v>5934</v>
      </c>
      <c r="G1237" t="s">
        <v>5935</v>
      </c>
      <c r="H1237" t="s">
        <v>5936</v>
      </c>
      <c r="I1237" t="s">
        <v>32</v>
      </c>
      <c r="J1237" t="s">
        <v>162</v>
      </c>
      <c r="K1237" t="s">
        <v>24</v>
      </c>
      <c r="L1237" t="s">
        <v>42</v>
      </c>
      <c r="M1237" t="s">
        <v>9438</v>
      </c>
      <c r="N1237" t="s">
        <v>9439</v>
      </c>
    </row>
    <row r="1238" spans="1:14" x14ac:dyDescent="0.25">
      <c r="A1238" t="s">
        <v>5937</v>
      </c>
      <c r="B1238" t="s">
        <v>5938</v>
      </c>
      <c r="C1238" t="s">
        <v>16</v>
      </c>
      <c r="D1238" t="s">
        <v>5939</v>
      </c>
      <c r="E1238" t="s">
        <v>18</v>
      </c>
      <c r="F1238" t="s">
        <v>5940</v>
      </c>
      <c r="G1238" t="s">
        <v>5941</v>
      </c>
      <c r="H1238" t="s">
        <v>5942</v>
      </c>
      <c r="I1238" t="s">
        <v>32</v>
      </c>
      <c r="J1238" t="s">
        <v>282</v>
      </c>
      <c r="K1238" t="s">
        <v>24</v>
      </c>
      <c r="L1238" t="s">
        <v>75</v>
      </c>
      <c r="M1238" t="s">
        <v>9438</v>
      </c>
      <c r="N1238" t="s">
        <v>9439</v>
      </c>
    </row>
    <row r="1239" spans="1:14" x14ac:dyDescent="0.25">
      <c r="A1239" t="s">
        <v>5943</v>
      </c>
      <c r="C1239" t="s">
        <v>16</v>
      </c>
      <c r="D1239" t="s">
        <v>5944</v>
      </c>
      <c r="E1239" t="s">
        <v>18</v>
      </c>
      <c r="F1239" t="s">
        <v>5945</v>
      </c>
      <c r="G1239" t="s">
        <v>5946</v>
      </c>
      <c r="H1239" t="s">
        <v>5947</v>
      </c>
      <c r="I1239" t="s">
        <v>22</v>
      </c>
      <c r="J1239" t="s">
        <v>162</v>
      </c>
      <c r="K1239" t="s">
        <v>24</v>
      </c>
      <c r="L1239" t="s">
        <v>83</v>
      </c>
      <c r="M1239" t="s">
        <v>9438</v>
      </c>
      <c r="N1239" t="s">
        <v>9439</v>
      </c>
    </row>
    <row r="1240" spans="1:14" x14ac:dyDescent="0.25">
      <c r="A1240" t="s">
        <v>5948</v>
      </c>
      <c r="B1240" t="s">
        <v>277</v>
      </c>
      <c r="C1240" t="s">
        <v>69</v>
      </c>
      <c r="D1240" t="s">
        <v>5949</v>
      </c>
      <c r="E1240" t="s">
        <v>18</v>
      </c>
      <c r="F1240" t="s">
        <v>5950</v>
      </c>
      <c r="G1240" t="s">
        <v>5951</v>
      </c>
      <c r="H1240" t="s">
        <v>5952</v>
      </c>
      <c r="I1240" t="s">
        <v>32</v>
      </c>
      <c r="J1240" t="s">
        <v>479</v>
      </c>
      <c r="K1240" t="s">
        <v>24</v>
      </c>
      <c r="L1240" t="s">
        <v>75</v>
      </c>
      <c r="M1240" t="s">
        <v>9438</v>
      </c>
      <c r="N1240" t="s">
        <v>9439</v>
      </c>
    </row>
    <row r="1241" spans="1:14" x14ac:dyDescent="0.25">
      <c r="A1241" t="s">
        <v>5953</v>
      </c>
      <c r="B1241" t="s">
        <v>5954</v>
      </c>
      <c r="C1241" t="s">
        <v>16</v>
      </c>
      <c r="D1241" t="s">
        <v>5955</v>
      </c>
      <c r="E1241" t="s">
        <v>18</v>
      </c>
      <c r="F1241" t="s">
        <v>5956</v>
      </c>
      <c r="G1241" t="s">
        <v>5957</v>
      </c>
      <c r="H1241" t="s">
        <v>5958</v>
      </c>
      <c r="I1241" t="s">
        <v>32</v>
      </c>
      <c r="J1241" t="s">
        <v>1400</v>
      </c>
      <c r="K1241" t="s">
        <v>24</v>
      </c>
      <c r="L1241" t="s">
        <v>212</v>
      </c>
      <c r="M1241" t="s">
        <v>9850</v>
      </c>
      <c r="N1241" t="s">
        <v>9441</v>
      </c>
    </row>
    <row r="1242" spans="1:14" x14ac:dyDescent="0.25">
      <c r="A1242" t="s">
        <v>5959</v>
      </c>
      <c r="B1242" t="s">
        <v>5960</v>
      </c>
      <c r="C1242" t="s">
        <v>69</v>
      </c>
      <c r="D1242" t="s">
        <v>5961</v>
      </c>
      <c r="E1242" t="s">
        <v>18</v>
      </c>
      <c r="F1242" t="s">
        <v>5962</v>
      </c>
      <c r="G1242" t="s">
        <v>5963</v>
      </c>
      <c r="H1242" t="s">
        <v>5964</v>
      </c>
      <c r="I1242" t="s">
        <v>32</v>
      </c>
      <c r="J1242" t="s">
        <v>74</v>
      </c>
      <c r="K1242" t="s">
        <v>24</v>
      </c>
      <c r="L1242" t="s">
        <v>42</v>
      </c>
      <c r="M1242" t="s">
        <v>9851</v>
      </c>
      <c r="N1242" t="s">
        <v>9441</v>
      </c>
    </row>
    <row r="1243" spans="1:14" x14ac:dyDescent="0.25">
      <c r="A1243" t="s">
        <v>5965</v>
      </c>
      <c r="B1243" t="s">
        <v>5966</v>
      </c>
      <c r="C1243" t="s">
        <v>69</v>
      </c>
      <c r="D1243" t="s">
        <v>265</v>
      </c>
      <c r="E1243" t="s">
        <v>18</v>
      </c>
      <c r="F1243" t="s">
        <v>5967</v>
      </c>
      <c r="G1243" t="s">
        <v>5968</v>
      </c>
      <c r="H1243" t="s">
        <v>5969</v>
      </c>
      <c r="I1243" t="s">
        <v>32</v>
      </c>
      <c r="J1243" t="s">
        <v>2365</v>
      </c>
      <c r="K1243" t="s">
        <v>24</v>
      </c>
      <c r="L1243" t="s">
        <v>204</v>
      </c>
      <c r="M1243" t="s">
        <v>9852</v>
      </c>
      <c r="N1243" t="s">
        <v>9441</v>
      </c>
    </row>
    <row r="1244" spans="1:14" x14ac:dyDescent="0.25">
      <c r="A1244" t="s">
        <v>5970</v>
      </c>
      <c r="B1244" t="s">
        <v>5971</v>
      </c>
      <c r="C1244" t="s">
        <v>16</v>
      </c>
      <c r="D1244" t="s">
        <v>2543</v>
      </c>
      <c r="E1244" t="s">
        <v>18</v>
      </c>
      <c r="F1244" t="s">
        <v>5972</v>
      </c>
      <c r="G1244" t="s">
        <v>5973</v>
      </c>
      <c r="H1244" t="s">
        <v>5974</v>
      </c>
      <c r="I1244" t="s">
        <v>32</v>
      </c>
      <c r="J1244" t="s">
        <v>290</v>
      </c>
      <c r="K1244" t="s">
        <v>24</v>
      </c>
      <c r="L1244" t="s">
        <v>58</v>
      </c>
      <c r="M1244" t="s">
        <v>9853</v>
      </c>
      <c r="N1244" t="s">
        <v>9441</v>
      </c>
    </row>
    <row r="1245" spans="1:14" x14ac:dyDescent="0.25">
      <c r="A1245" t="s">
        <v>199</v>
      </c>
      <c r="B1245" t="s">
        <v>92</v>
      </c>
      <c r="C1245" t="s">
        <v>69</v>
      </c>
      <c r="D1245" t="s">
        <v>482</v>
      </c>
      <c r="E1245" t="s">
        <v>18</v>
      </c>
      <c r="F1245" t="s">
        <v>5975</v>
      </c>
      <c r="G1245" t="s">
        <v>5976</v>
      </c>
      <c r="H1245" t="s">
        <v>5977</v>
      </c>
      <c r="I1245" t="s">
        <v>32</v>
      </c>
      <c r="J1245" t="s">
        <v>115</v>
      </c>
      <c r="K1245" t="s">
        <v>24</v>
      </c>
      <c r="L1245" t="s">
        <v>204</v>
      </c>
      <c r="M1245" t="s">
        <v>9854</v>
      </c>
      <c r="N1245" t="s">
        <v>9441</v>
      </c>
    </row>
    <row r="1246" spans="1:14" x14ac:dyDescent="0.25">
      <c r="A1246" t="s">
        <v>5978</v>
      </c>
      <c r="B1246" t="s">
        <v>5979</v>
      </c>
      <c r="C1246" t="s">
        <v>69</v>
      </c>
      <c r="D1246" t="s">
        <v>5980</v>
      </c>
      <c r="E1246" t="s">
        <v>18</v>
      </c>
      <c r="F1246" t="s">
        <v>5981</v>
      </c>
      <c r="G1246" t="s">
        <v>5982</v>
      </c>
      <c r="H1246" t="s">
        <v>5983</v>
      </c>
      <c r="I1246" t="s">
        <v>22</v>
      </c>
      <c r="J1246" t="s">
        <v>5984</v>
      </c>
      <c r="K1246" t="s">
        <v>3596</v>
      </c>
      <c r="L1246" t="s">
        <v>3106</v>
      </c>
      <c r="M1246" t="s">
        <v>9438</v>
      </c>
      <c r="N1246" t="s">
        <v>9439</v>
      </c>
    </row>
    <row r="1247" spans="1:14" x14ac:dyDescent="0.25">
      <c r="A1247" t="s">
        <v>5985</v>
      </c>
      <c r="B1247" t="s">
        <v>5986</v>
      </c>
      <c r="C1247" t="s">
        <v>69</v>
      </c>
      <c r="D1247" t="s">
        <v>2575</v>
      </c>
      <c r="E1247" t="s">
        <v>18</v>
      </c>
      <c r="F1247" t="s">
        <v>5987</v>
      </c>
      <c r="G1247" t="s">
        <v>5988</v>
      </c>
      <c r="H1247" t="s">
        <v>5989</v>
      </c>
      <c r="I1247" t="s">
        <v>22</v>
      </c>
      <c r="J1247" t="s">
        <v>2107</v>
      </c>
      <c r="K1247" t="s">
        <v>24</v>
      </c>
      <c r="L1247" t="s">
        <v>2579</v>
      </c>
      <c r="M1247" t="s">
        <v>9438</v>
      </c>
      <c r="N1247" t="s">
        <v>9439</v>
      </c>
    </row>
    <row r="1248" spans="1:14" x14ac:dyDescent="0.25">
      <c r="A1248" t="s">
        <v>5990</v>
      </c>
      <c r="B1248" t="s">
        <v>5991</v>
      </c>
      <c r="C1248" t="s">
        <v>16</v>
      </c>
      <c r="D1248" t="s">
        <v>1254</v>
      </c>
      <c r="E1248" t="s">
        <v>18</v>
      </c>
      <c r="F1248" t="s">
        <v>5992</v>
      </c>
      <c r="G1248" t="s">
        <v>5993</v>
      </c>
      <c r="H1248" t="s">
        <v>5994</v>
      </c>
      <c r="I1248" t="s">
        <v>32</v>
      </c>
      <c r="J1248" t="s">
        <v>1461</v>
      </c>
      <c r="K1248" t="s">
        <v>24</v>
      </c>
      <c r="L1248" t="s">
        <v>5995</v>
      </c>
      <c r="M1248" t="s">
        <v>9855</v>
      </c>
      <c r="N1248" t="s">
        <v>9441</v>
      </c>
    </row>
    <row r="1249" spans="1:14" x14ac:dyDescent="0.25">
      <c r="A1249" t="s">
        <v>5996</v>
      </c>
      <c r="C1249" t="s">
        <v>1475</v>
      </c>
      <c r="D1249" t="s">
        <v>502</v>
      </c>
      <c r="E1249" t="s">
        <v>18</v>
      </c>
      <c r="F1249" t="s">
        <v>5997</v>
      </c>
      <c r="G1249" t="s">
        <v>5998</v>
      </c>
      <c r="H1249" t="s">
        <v>5999</v>
      </c>
      <c r="I1249" t="s">
        <v>32</v>
      </c>
      <c r="J1249" t="s">
        <v>82</v>
      </c>
      <c r="K1249" t="s">
        <v>24</v>
      </c>
      <c r="L1249" t="s">
        <v>6000</v>
      </c>
      <c r="M1249" t="s">
        <v>9856</v>
      </c>
      <c r="N1249" t="s">
        <v>9441</v>
      </c>
    </row>
    <row r="1250" spans="1:14" x14ac:dyDescent="0.25">
      <c r="A1250" t="s">
        <v>6001</v>
      </c>
      <c r="C1250" t="s">
        <v>69</v>
      </c>
      <c r="D1250" t="s">
        <v>6002</v>
      </c>
      <c r="E1250" t="s">
        <v>18</v>
      </c>
      <c r="F1250" t="s">
        <v>6003</v>
      </c>
      <c r="G1250" t="s">
        <v>6004</v>
      </c>
      <c r="H1250" t="s">
        <v>6005</v>
      </c>
      <c r="I1250" t="s">
        <v>32</v>
      </c>
      <c r="J1250" t="s">
        <v>33</v>
      </c>
      <c r="K1250" t="s">
        <v>24</v>
      </c>
      <c r="L1250" t="s">
        <v>6006</v>
      </c>
      <c r="M1250" t="s">
        <v>9438</v>
      </c>
      <c r="N1250" t="s">
        <v>9439</v>
      </c>
    </row>
    <row r="1251" spans="1:14" x14ac:dyDescent="0.25">
      <c r="A1251" t="s">
        <v>6007</v>
      </c>
      <c r="B1251" t="s">
        <v>6008</v>
      </c>
      <c r="C1251" t="s">
        <v>69</v>
      </c>
      <c r="D1251" t="s">
        <v>93</v>
      </c>
      <c r="E1251" t="s">
        <v>18</v>
      </c>
      <c r="F1251" t="s">
        <v>6009</v>
      </c>
      <c r="G1251" t="s">
        <v>6010</v>
      </c>
      <c r="H1251" t="s">
        <v>6011</v>
      </c>
      <c r="I1251" t="s">
        <v>32</v>
      </c>
      <c r="J1251" t="s">
        <v>1330</v>
      </c>
      <c r="K1251" t="s">
        <v>24</v>
      </c>
      <c r="L1251" t="s">
        <v>75</v>
      </c>
      <c r="M1251" t="s">
        <v>9857</v>
      </c>
      <c r="N1251" t="s">
        <v>9441</v>
      </c>
    </row>
    <row r="1252" spans="1:14" x14ac:dyDescent="0.25">
      <c r="A1252" t="s">
        <v>4096</v>
      </c>
      <c r="B1252" t="s">
        <v>350</v>
      </c>
      <c r="C1252" t="s">
        <v>69</v>
      </c>
      <c r="D1252" t="s">
        <v>179</v>
      </c>
      <c r="E1252" t="s">
        <v>18</v>
      </c>
      <c r="F1252" t="s">
        <v>6012</v>
      </c>
      <c r="G1252" t="s">
        <v>6013</v>
      </c>
      <c r="H1252" t="s">
        <v>6014</v>
      </c>
      <c r="I1252" t="s">
        <v>32</v>
      </c>
      <c r="J1252" t="s">
        <v>175</v>
      </c>
      <c r="K1252" t="s">
        <v>24</v>
      </c>
      <c r="L1252" t="s">
        <v>342</v>
      </c>
      <c r="M1252" t="s">
        <v>9858</v>
      </c>
      <c r="N1252" t="s">
        <v>9441</v>
      </c>
    </row>
    <row r="1253" spans="1:14" x14ac:dyDescent="0.25">
      <c r="A1253" t="s">
        <v>6015</v>
      </c>
      <c r="B1253" t="s">
        <v>6016</v>
      </c>
      <c r="C1253" t="s">
        <v>16</v>
      </c>
      <c r="D1253" t="s">
        <v>6017</v>
      </c>
      <c r="E1253" t="s">
        <v>18</v>
      </c>
      <c r="F1253" t="s">
        <v>6018</v>
      </c>
      <c r="G1253" t="s">
        <v>6019</v>
      </c>
      <c r="H1253" t="s">
        <v>6020</v>
      </c>
      <c r="I1253" t="s">
        <v>32</v>
      </c>
      <c r="J1253" t="s">
        <v>2164</v>
      </c>
      <c r="K1253" t="s">
        <v>24</v>
      </c>
      <c r="L1253" t="s">
        <v>6021</v>
      </c>
      <c r="M1253" t="s">
        <v>9859</v>
      </c>
      <c r="N1253" t="s">
        <v>9441</v>
      </c>
    </row>
    <row r="1254" spans="1:14" x14ac:dyDescent="0.25">
      <c r="A1254" t="s">
        <v>6022</v>
      </c>
      <c r="B1254" t="s">
        <v>6023</v>
      </c>
      <c r="C1254" t="s">
        <v>69</v>
      </c>
      <c r="D1254" t="s">
        <v>3958</v>
      </c>
      <c r="E1254" t="s">
        <v>18</v>
      </c>
      <c r="F1254" t="s">
        <v>6024</v>
      </c>
      <c r="G1254" t="s">
        <v>6025</v>
      </c>
      <c r="H1254" t="s">
        <v>6026</v>
      </c>
      <c r="I1254" t="s">
        <v>32</v>
      </c>
      <c r="J1254" t="s">
        <v>1330</v>
      </c>
      <c r="K1254" t="s">
        <v>24</v>
      </c>
      <c r="L1254" t="s">
        <v>439</v>
      </c>
      <c r="M1254" t="s">
        <v>9860</v>
      </c>
      <c r="N1254" t="s">
        <v>9441</v>
      </c>
    </row>
    <row r="1255" spans="1:14" x14ac:dyDescent="0.25">
      <c r="A1255" t="s">
        <v>6027</v>
      </c>
      <c r="B1255" t="s">
        <v>6028</v>
      </c>
      <c r="C1255" t="s">
        <v>16</v>
      </c>
      <c r="D1255" t="s">
        <v>6029</v>
      </c>
      <c r="E1255" t="s">
        <v>18</v>
      </c>
      <c r="F1255" t="s">
        <v>6030</v>
      </c>
      <c r="G1255" t="s">
        <v>6031</v>
      </c>
      <c r="H1255" t="s">
        <v>6032</v>
      </c>
      <c r="I1255" t="s">
        <v>32</v>
      </c>
      <c r="J1255" t="s">
        <v>4320</v>
      </c>
      <c r="K1255" t="s">
        <v>24</v>
      </c>
      <c r="L1255" t="s">
        <v>3475</v>
      </c>
      <c r="M1255" t="s">
        <v>9861</v>
      </c>
      <c r="N1255" t="s">
        <v>9441</v>
      </c>
    </row>
    <row r="1256" spans="1:14" x14ac:dyDescent="0.25">
      <c r="A1256" t="s">
        <v>6033</v>
      </c>
      <c r="B1256" t="s">
        <v>6034</v>
      </c>
      <c r="C1256" t="s">
        <v>16</v>
      </c>
      <c r="D1256" t="s">
        <v>5532</v>
      </c>
      <c r="E1256" t="s">
        <v>18</v>
      </c>
      <c r="F1256" t="s">
        <v>6035</v>
      </c>
      <c r="G1256" t="s">
        <v>6036</v>
      </c>
      <c r="H1256" t="s">
        <v>6037</v>
      </c>
      <c r="I1256" t="s">
        <v>32</v>
      </c>
      <c r="J1256" t="s">
        <v>121</v>
      </c>
      <c r="K1256" t="s">
        <v>24</v>
      </c>
      <c r="L1256" t="s">
        <v>2585</v>
      </c>
      <c r="M1256" t="s">
        <v>9438</v>
      </c>
      <c r="N1256" t="s">
        <v>9439</v>
      </c>
    </row>
    <row r="1257" spans="1:14" x14ac:dyDescent="0.25">
      <c r="A1257" t="s">
        <v>6038</v>
      </c>
      <c r="B1257" t="s">
        <v>6039</v>
      </c>
      <c r="C1257" t="s">
        <v>69</v>
      </c>
      <c r="D1257" t="s">
        <v>325</v>
      </c>
      <c r="E1257" t="s">
        <v>18</v>
      </c>
      <c r="F1257" t="s">
        <v>6040</v>
      </c>
      <c r="G1257" t="s">
        <v>6041</v>
      </c>
      <c r="H1257" t="s">
        <v>6042</v>
      </c>
      <c r="I1257" t="s">
        <v>32</v>
      </c>
      <c r="J1257" t="s">
        <v>1411</v>
      </c>
      <c r="K1257" t="s">
        <v>24</v>
      </c>
      <c r="L1257" t="s">
        <v>104</v>
      </c>
      <c r="M1257" t="s">
        <v>9862</v>
      </c>
      <c r="N1257" t="s">
        <v>9441</v>
      </c>
    </row>
    <row r="1258" spans="1:14" x14ac:dyDescent="0.25">
      <c r="A1258" t="s">
        <v>6043</v>
      </c>
      <c r="B1258" t="s">
        <v>6044</v>
      </c>
      <c r="C1258" t="s">
        <v>16</v>
      </c>
      <c r="D1258" t="s">
        <v>364</v>
      </c>
      <c r="E1258" t="s">
        <v>18</v>
      </c>
      <c r="F1258" t="s">
        <v>6045</v>
      </c>
      <c r="G1258" t="s">
        <v>6046</v>
      </c>
      <c r="H1258" t="s">
        <v>6047</v>
      </c>
      <c r="I1258" t="s">
        <v>32</v>
      </c>
      <c r="J1258" t="s">
        <v>219</v>
      </c>
      <c r="K1258" t="s">
        <v>24</v>
      </c>
      <c r="L1258" t="s">
        <v>368</v>
      </c>
      <c r="M1258" t="s">
        <v>9438</v>
      </c>
      <c r="N1258" t="s">
        <v>9439</v>
      </c>
    </row>
    <row r="1259" spans="1:14" x14ac:dyDescent="0.25">
      <c r="A1259" t="s">
        <v>6048</v>
      </c>
      <c r="B1259" t="s">
        <v>6049</v>
      </c>
      <c r="C1259" t="s">
        <v>16</v>
      </c>
      <c r="D1259" t="s">
        <v>1822</v>
      </c>
      <c r="E1259" t="s">
        <v>18</v>
      </c>
      <c r="F1259" t="s">
        <v>6050</v>
      </c>
      <c r="G1259" t="s">
        <v>6051</v>
      </c>
      <c r="H1259" t="s">
        <v>6052</v>
      </c>
      <c r="I1259" t="s">
        <v>32</v>
      </c>
      <c r="J1259" t="s">
        <v>1207</v>
      </c>
      <c r="K1259" t="s">
        <v>24</v>
      </c>
      <c r="L1259" t="s">
        <v>42</v>
      </c>
      <c r="M1259" t="s">
        <v>9438</v>
      </c>
      <c r="N1259" t="s">
        <v>9439</v>
      </c>
    </row>
    <row r="1260" spans="1:14" x14ac:dyDescent="0.25">
      <c r="A1260" t="s">
        <v>6053</v>
      </c>
      <c r="B1260" t="s">
        <v>6054</v>
      </c>
      <c r="C1260" t="s">
        <v>69</v>
      </c>
      <c r="D1260" t="s">
        <v>85</v>
      </c>
      <c r="E1260" t="s">
        <v>18</v>
      </c>
      <c r="F1260" t="s">
        <v>6055</v>
      </c>
      <c r="G1260" t="s">
        <v>6056</v>
      </c>
      <c r="H1260" t="s">
        <v>6057</v>
      </c>
      <c r="I1260" t="s">
        <v>32</v>
      </c>
      <c r="J1260" t="s">
        <v>642</v>
      </c>
      <c r="K1260" t="s">
        <v>24</v>
      </c>
      <c r="L1260" t="s">
        <v>6058</v>
      </c>
      <c r="M1260" t="s">
        <v>9438</v>
      </c>
      <c r="N1260" t="s">
        <v>9439</v>
      </c>
    </row>
    <row r="1261" spans="1:14" x14ac:dyDescent="0.25">
      <c r="A1261" t="s">
        <v>6059</v>
      </c>
      <c r="B1261" t="s">
        <v>6060</v>
      </c>
      <c r="C1261" t="s">
        <v>16</v>
      </c>
      <c r="D1261" t="s">
        <v>502</v>
      </c>
      <c r="E1261" t="s">
        <v>18</v>
      </c>
      <c r="F1261" t="s">
        <v>6061</v>
      </c>
      <c r="G1261" t="s">
        <v>6062</v>
      </c>
      <c r="H1261" t="s">
        <v>6063</v>
      </c>
      <c r="I1261" t="s">
        <v>32</v>
      </c>
      <c r="J1261" t="s">
        <v>155</v>
      </c>
      <c r="K1261" t="s">
        <v>24</v>
      </c>
      <c r="L1261" t="s">
        <v>6064</v>
      </c>
      <c r="M1261" t="s">
        <v>9863</v>
      </c>
      <c r="N1261" t="s">
        <v>9441</v>
      </c>
    </row>
    <row r="1262" spans="1:14" x14ac:dyDescent="0.25">
      <c r="A1262" t="s">
        <v>3504</v>
      </c>
      <c r="B1262" t="s">
        <v>92</v>
      </c>
      <c r="C1262" t="s">
        <v>69</v>
      </c>
      <c r="D1262" t="s">
        <v>93</v>
      </c>
      <c r="E1262" t="s">
        <v>18</v>
      </c>
      <c r="F1262" t="s">
        <v>6065</v>
      </c>
      <c r="G1262" t="s">
        <v>6066</v>
      </c>
      <c r="H1262" t="s">
        <v>6067</v>
      </c>
      <c r="I1262" t="s">
        <v>32</v>
      </c>
      <c r="J1262" t="s">
        <v>4170</v>
      </c>
      <c r="K1262" t="s">
        <v>24</v>
      </c>
      <c r="L1262" t="s">
        <v>342</v>
      </c>
      <c r="M1262" t="s">
        <v>9864</v>
      </c>
      <c r="N1262" t="s">
        <v>9441</v>
      </c>
    </row>
    <row r="1263" spans="1:14" x14ac:dyDescent="0.25">
      <c r="A1263" t="s">
        <v>6068</v>
      </c>
      <c r="B1263" t="s">
        <v>6069</v>
      </c>
      <c r="C1263" t="s">
        <v>69</v>
      </c>
      <c r="D1263" t="s">
        <v>1290</v>
      </c>
      <c r="E1263" t="s">
        <v>18</v>
      </c>
      <c r="F1263" t="s">
        <v>6070</v>
      </c>
      <c r="G1263" t="s">
        <v>6071</v>
      </c>
      <c r="H1263" t="s">
        <v>6072</v>
      </c>
      <c r="I1263" t="s">
        <v>32</v>
      </c>
      <c r="J1263" t="s">
        <v>115</v>
      </c>
      <c r="K1263" t="s">
        <v>24</v>
      </c>
      <c r="L1263" t="s">
        <v>235</v>
      </c>
      <c r="M1263" t="s">
        <v>9865</v>
      </c>
      <c r="N1263" t="s">
        <v>9441</v>
      </c>
    </row>
    <row r="1264" spans="1:14" x14ac:dyDescent="0.25">
      <c r="A1264" t="s">
        <v>6073</v>
      </c>
      <c r="B1264" t="s">
        <v>549</v>
      </c>
      <c r="C1264" t="s">
        <v>16</v>
      </c>
      <c r="D1264" t="s">
        <v>6074</v>
      </c>
      <c r="E1264" t="s">
        <v>18</v>
      </c>
      <c r="F1264" t="s">
        <v>6075</v>
      </c>
      <c r="G1264" t="s">
        <v>6076</v>
      </c>
      <c r="H1264" t="s">
        <v>6077</v>
      </c>
      <c r="I1264" t="s">
        <v>32</v>
      </c>
      <c r="J1264" t="s">
        <v>246</v>
      </c>
      <c r="K1264" t="s">
        <v>24</v>
      </c>
      <c r="L1264" t="s">
        <v>6078</v>
      </c>
      <c r="M1264" t="s">
        <v>9438</v>
      </c>
      <c r="N1264" t="s">
        <v>9439</v>
      </c>
    </row>
    <row r="1265" spans="1:14" x14ac:dyDescent="0.25">
      <c r="A1265" t="s">
        <v>6079</v>
      </c>
      <c r="B1265" t="s">
        <v>6080</v>
      </c>
      <c r="C1265" t="s">
        <v>69</v>
      </c>
      <c r="D1265" t="s">
        <v>2516</v>
      </c>
      <c r="E1265" t="s">
        <v>18</v>
      </c>
      <c r="F1265" t="s">
        <v>6081</v>
      </c>
      <c r="G1265" t="s">
        <v>6082</v>
      </c>
      <c r="H1265" t="s">
        <v>6083</v>
      </c>
      <c r="I1265" t="s">
        <v>32</v>
      </c>
      <c r="J1265" t="s">
        <v>1400</v>
      </c>
      <c r="K1265" t="s">
        <v>24</v>
      </c>
      <c r="L1265" t="s">
        <v>75</v>
      </c>
      <c r="M1265" t="s">
        <v>9866</v>
      </c>
      <c r="N1265" t="s">
        <v>9441</v>
      </c>
    </row>
    <row r="1266" spans="1:14" x14ac:dyDescent="0.25">
      <c r="A1266" t="s">
        <v>6084</v>
      </c>
      <c r="B1266" t="s">
        <v>1296</v>
      </c>
      <c r="C1266" t="s">
        <v>69</v>
      </c>
      <c r="D1266" t="s">
        <v>1297</v>
      </c>
      <c r="E1266" t="s">
        <v>18</v>
      </c>
      <c r="F1266" t="s">
        <v>6085</v>
      </c>
      <c r="G1266" t="s">
        <v>6086</v>
      </c>
      <c r="H1266" t="s">
        <v>6087</v>
      </c>
      <c r="I1266" t="s">
        <v>32</v>
      </c>
      <c r="J1266" t="s">
        <v>2164</v>
      </c>
      <c r="K1266" t="s">
        <v>24</v>
      </c>
      <c r="L1266" t="s">
        <v>439</v>
      </c>
      <c r="M1266" t="s">
        <v>9867</v>
      </c>
      <c r="N1266" t="s">
        <v>9441</v>
      </c>
    </row>
    <row r="1267" spans="1:14" x14ac:dyDescent="0.25">
      <c r="A1267" t="s">
        <v>6088</v>
      </c>
      <c r="B1267" t="s">
        <v>6089</v>
      </c>
      <c r="C1267" t="s">
        <v>16</v>
      </c>
      <c r="D1267" t="s">
        <v>265</v>
      </c>
      <c r="E1267" t="s">
        <v>18</v>
      </c>
      <c r="F1267" t="s">
        <v>6090</v>
      </c>
      <c r="G1267" t="s">
        <v>6091</v>
      </c>
      <c r="H1267" t="s">
        <v>6092</v>
      </c>
      <c r="I1267" t="s">
        <v>32</v>
      </c>
      <c r="J1267" t="s">
        <v>148</v>
      </c>
      <c r="K1267" t="s">
        <v>24</v>
      </c>
      <c r="L1267" t="s">
        <v>204</v>
      </c>
      <c r="M1267" t="s">
        <v>9868</v>
      </c>
      <c r="N1267" t="s">
        <v>9441</v>
      </c>
    </row>
    <row r="1268" spans="1:14" x14ac:dyDescent="0.25">
      <c r="A1268" t="s">
        <v>6093</v>
      </c>
      <c r="B1268" t="s">
        <v>6094</v>
      </c>
      <c r="C1268" t="s">
        <v>16</v>
      </c>
      <c r="D1268" t="s">
        <v>402</v>
      </c>
      <c r="E1268" t="s">
        <v>18</v>
      </c>
      <c r="F1268" t="s">
        <v>6095</v>
      </c>
      <c r="G1268" t="s">
        <v>6096</v>
      </c>
      <c r="H1268" t="s">
        <v>6097</v>
      </c>
      <c r="I1268" t="s">
        <v>22</v>
      </c>
      <c r="J1268" t="s">
        <v>1203</v>
      </c>
      <c r="K1268" t="s">
        <v>24</v>
      </c>
      <c r="L1268" t="s">
        <v>1338</v>
      </c>
      <c r="M1268" t="s">
        <v>9438</v>
      </c>
      <c r="N1268" t="s">
        <v>9439</v>
      </c>
    </row>
    <row r="1269" spans="1:14" x14ac:dyDescent="0.25">
      <c r="A1269" t="s">
        <v>6098</v>
      </c>
      <c r="B1269" t="s">
        <v>4502</v>
      </c>
      <c r="C1269" t="s">
        <v>69</v>
      </c>
      <c r="D1269" t="s">
        <v>4302</v>
      </c>
      <c r="E1269" t="s">
        <v>18</v>
      </c>
      <c r="F1269" t="s">
        <v>6099</v>
      </c>
      <c r="G1269" t="s">
        <v>6100</v>
      </c>
      <c r="H1269" t="s">
        <v>6101</v>
      </c>
      <c r="I1269" t="s">
        <v>32</v>
      </c>
      <c r="J1269" t="s">
        <v>1545</v>
      </c>
      <c r="K1269" t="s">
        <v>24</v>
      </c>
      <c r="L1269" t="s">
        <v>34</v>
      </c>
      <c r="M1269" t="s">
        <v>9438</v>
      </c>
      <c r="N1269" t="s">
        <v>9439</v>
      </c>
    </row>
    <row r="1270" spans="1:14" x14ac:dyDescent="0.25">
      <c r="A1270" t="s">
        <v>6102</v>
      </c>
      <c r="B1270" t="s">
        <v>6103</v>
      </c>
      <c r="C1270" t="s">
        <v>69</v>
      </c>
      <c r="D1270" t="s">
        <v>6104</v>
      </c>
      <c r="E1270" t="s">
        <v>18</v>
      </c>
      <c r="F1270" t="s">
        <v>6105</v>
      </c>
      <c r="G1270" t="s">
        <v>6106</v>
      </c>
      <c r="H1270" t="s">
        <v>6107</v>
      </c>
      <c r="I1270" t="s">
        <v>32</v>
      </c>
      <c r="J1270" t="s">
        <v>234</v>
      </c>
      <c r="K1270" t="s">
        <v>24</v>
      </c>
      <c r="L1270" t="s">
        <v>75</v>
      </c>
      <c r="M1270" t="s">
        <v>9438</v>
      </c>
      <c r="N1270" t="s">
        <v>9439</v>
      </c>
    </row>
    <row r="1271" spans="1:14" x14ac:dyDescent="0.25">
      <c r="A1271" t="s">
        <v>123</v>
      </c>
      <c r="B1271" t="s">
        <v>124</v>
      </c>
      <c r="C1271" t="s">
        <v>16</v>
      </c>
      <c r="D1271" t="s">
        <v>125</v>
      </c>
      <c r="E1271" t="s">
        <v>18</v>
      </c>
      <c r="F1271" t="s">
        <v>6108</v>
      </c>
      <c r="G1271" t="s">
        <v>6109</v>
      </c>
      <c r="H1271" t="s">
        <v>6110</v>
      </c>
      <c r="I1271" t="s">
        <v>32</v>
      </c>
      <c r="J1271" t="s">
        <v>121</v>
      </c>
      <c r="K1271" t="s">
        <v>24</v>
      </c>
      <c r="L1271" t="s">
        <v>75</v>
      </c>
      <c r="M1271" t="s">
        <v>9438</v>
      </c>
      <c r="N1271" t="s">
        <v>9439</v>
      </c>
    </row>
    <row r="1272" spans="1:14" x14ac:dyDescent="0.25">
      <c r="A1272" t="s">
        <v>6111</v>
      </c>
      <c r="C1272" t="s">
        <v>69</v>
      </c>
      <c r="D1272" t="s">
        <v>434</v>
      </c>
      <c r="E1272" t="s">
        <v>18</v>
      </c>
      <c r="F1272" t="s">
        <v>6112</v>
      </c>
      <c r="G1272" t="s">
        <v>6113</v>
      </c>
      <c r="H1272" t="s">
        <v>6114</v>
      </c>
      <c r="I1272" t="s">
        <v>32</v>
      </c>
      <c r="J1272" t="s">
        <v>134</v>
      </c>
      <c r="K1272" t="s">
        <v>24</v>
      </c>
      <c r="L1272" t="s">
        <v>439</v>
      </c>
      <c r="M1272" t="s">
        <v>9438</v>
      </c>
      <c r="N1272" t="s">
        <v>9439</v>
      </c>
    </row>
    <row r="1273" spans="1:14" x14ac:dyDescent="0.25">
      <c r="A1273" t="s">
        <v>6115</v>
      </c>
      <c r="B1273" t="s">
        <v>6116</v>
      </c>
      <c r="C1273" t="s">
        <v>16</v>
      </c>
      <c r="D1273" t="s">
        <v>6117</v>
      </c>
      <c r="E1273" t="s">
        <v>18</v>
      </c>
      <c r="F1273" t="s">
        <v>6118</v>
      </c>
      <c r="G1273" t="s">
        <v>6119</v>
      </c>
      <c r="H1273" t="s">
        <v>6120</v>
      </c>
      <c r="I1273" t="s">
        <v>22</v>
      </c>
      <c r="J1273" t="s">
        <v>3171</v>
      </c>
      <c r="K1273" t="s">
        <v>24</v>
      </c>
      <c r="L1273" t="s">
        <v>6121</v>
      </c>
      <c r="M1273" t="s">
        <v>9438</v>
      </c>
      <c r="N1273" t="s">
        <v>9439</v>
      </c>
    </row>
    <row r="1274" spans="1:14" x14ac:dyDescent="0.25">
      <c r="A1274" t="s">
        <v>4234</v>
      </c>
      <c r="B1274" t="s">
        <v>4235</v>
      </c>
      <c r="C1274" t="s">
        <v>16</v>
      </c>
      <c r="D1274" t="s">
        <v>6122</v>
      </c>
      <c r="E1274" t="s">
        <v>18</v>
      </c>
      <c r="F1274" t="s">
        <v>6123</v>
      </c>
      <c r="G1274" t="s">
        <v>6124</v>
      </c>
      <c r="H1274" t="s">
        <v>6125</v>
      </c>
      <c r="I1274" t="s">
        <v>32</v>
      </c>
      <c r="J1274" t="s">
        <v>718</v>
      </c>
      <c r="K1274" t="s">
        <v>24</v>
      </c>
      <c r="L1274" t="s">
        <v>75</v>
      </c>
      <c r="M1274" t="s">
        <v>9869</v>
      </c>
      <c r="N1274" t="s">
        <v>9441</v>
      </c>
    </row>
    <row r="1275" spans="1:14" x14ac:dyDescent="0.25">
      <c r="A1275" t="s">
        <v>6126</v>
      </c>
      <c r="B1275" t="s">
        <v>6127</v>
      </c>
      <c r="C1275" t="s">
        <v>16</v>
      </c>
      <c r="D1275" t="s">
        <v>6128</v>
      </c>
      <c r="E1275" t="s">
        <v>18</v>
      </c>
      <c r="F1275" t="s">
        <v>6129</v>
      </c>
      <c r="G1275" t="s">
        <v>6130</v>
      </c>
      <c r="H1275" t="s">
        <v>6131</v>
      </c>
      <c r="I1275" t="s">
        <v>22</v>
      </c>
      <c r="J1275" t="s">
        <v>2353</v>
      </c>
      <c r="K1275" t="s">
        <v>24</v>
      </c>
      <c r="L1275" t="s">
        <v>83</v>
      </c>
      <c r="M1275" t="s">
        <v>9438</v>
      </c>
      <c r="N1275" t="s">
        <v>9439</v>
      </c>
    </row>
    <row r="1276" spans="1:14" x14ac:dyDescent="0.25">
      <c r="A1276" t="s">
        <v>6132</v>
      </c>
      <c r="B1276" t="s">
        <v>6133</v>
      </c>
      <c r="C1276" t="s">
        <v>16</v>
      </c>
      <c r="D1276" t="s">
        <v>2671</v>
      </c>
      <c r="E1276" t="s">
        <v>18</v>
      </c>
      <c r="F1276" t="s">
        <v>6134</v>
      </c>
      <c r="G1276" t="s">
        <v>6135</v>
      </c>
      <c r="H1276" t="s">
        <v>6136</v>
      </c>
      <c r="I1276" t="s">
        <v>32</v>
      </c>
      <c r="J1276" t="s">
        <v>2164</v>
      </c>
      <c r="K1276" t="s">
        <v>24</v>
      </c>
      <c r="L1276" t="s">
        <v>75</v>
      </c>
      <c r="M1276" t="s">
        <v>9870</v>
      </c>
      <c r="N1276" t="s">
        <v>9441</v>
      </c>
    </row>
    <row r="1277" spans="1:14" x14ac:dyDescent="0.25">
      <c r="A1277" t="s">
        <v>6137</v>
      </c>
      <c r="C1277" t="s">
        <v>16</v>
      </c>
      <c r="D1277" t="s">
        <v>6138</v>
      </c>
      <c r="E1277" t="s">
        <v>18</v>
      </c>
      <c r="F1277" t="s">
        <v>6139</v>
      </c>
      <c r="G1277" t="s">
        <v>6140</v>
      </c>
      <c r="H1277" t="s">
        <v>6141</v>
      </c>
      <c r="I1277" t="s">
        <v>32</v>
      </c>
      <c r="J1277" t="s">
        <v>991</v>
      </c>
      <c r="K1277" t="s">
        <v>24</v>
      </c>
      <c r="L1277" t="s">
        <v>439</v>
      </c>
      <c r="M1277" t="s">
        <v>9871</v>
      </c>
      <c r="N1277" t="s">
        <v>9441</v>
      </c>
    </row>
    <row r="1278" spans="1:14" x14ac:dyDescent="0.25">
      <c r="A1278" t="s">
        <v>6142</v>
      </c>
      <c r="B1278" t="s">
        <v>1989</v>
      </c>
      <c r="C1278" t="s">
        <v>69</v>
      </c>
      <c r="D1278" t="s">
        <v>1278</v>
      </c>
      <c r="E1278" t="s">
        <v>18</v>
      </c>
      <c r="F1278" t="s">
        <v>6143</v>
      </c>
      <c r="G1278" t="s">
        <v>6144</v>
      </c>
      <c r="H1278" t="s">
        <v>6145</v>
      </c>
      <c r="I1278" t="s">
        <v>32</v>
      </c>
      <c r="J1278" t="s">
        <v>583</v>
      </c>
      <c r="K1278" t="s">
        <v>24</v>
      </c>
      <c r="L1278" t="s">
        <v>1282</v>
      </c>
      <c r="M1278" t="s">
        <v>9872</v>
      </c>
      <c r="N1278" t="s">
        <v>9441</v>
      </c>
    </row>
    <row r="1279" spans="1:14" x14ac:dyDescent="0.25">
      <c r="A1279" t="s">
        <v>6146</v>
      </c>
      <c r="B1279" t="s">
        <v>6147</v>
      </c>
      <c r="C1279" t="s">
        <v>16</v>
      </c>
      <c r="D1279" t="s">
        <v>6029</v>
      </c>
      <c r="E1279" t="s">
        <v>18</v>
      </c>
      <c r="F1279" t="s">
        <v>6148</v>
      </c>
      <c r="G1279" t="s">
        <v>6149</v>
      </c>
      <c r="H1279" t="s">
        <v>6150</v>
      </c>
      <c r="I1279" t="s">
        <v>32</v>
      </c>
      <c r="J1279" t="s">
        <v>2615</v>
      </c>
      <c r="K1279" t="s">
        <v>24</v>
      </c>
      <c r="L1279" t="s">
        <v>75</v>
      </c>
      <c r="M1279" t="s">
        <v>9873</v>
      </c>
      <c r="N1279" t="s">
        <v>9441</v>
      </c>
    </row>
    <row r="1280" spans="1:14" x14ac:dyDescent="0.25">
      <c r="A1280" t="s">
        <v>6151</v>
      </c>
      <c r="B1280" t="s">
        <v>6152</v>
      </c>
      <c r="C1280" t="s">
        <v>69</v>
      </c>
      <c r="D1280" t="s">
        <v>61</v>
      </c>
      <c r="E1280" t="s">
        <v>18</v>
      </c>
      <c r="F1280" t="s">
        <v>6153</v>
      </c>
      <c r="G1280" t="s">
        <v>6154</v>
      </c>
      <c r="H1280" t="s">
        <v>6155</v>
      </c>
      <c r="I1280" t="s">
        <v>32</v>
      </c>
      <c r="J1280" t="s">
        <v>148</v>
      </c>
      <c r="K1280" t="s">
        <v>24</v>
      </c>
      <c r="L1280" t="s">
        <v>75</v>
      </c>
      <c r="M1280" t="s">
        <v>9874</v>
      </c>
      <c r="N1280" t="s">
        <v>9441</v>
      </c>
    </row>
    <row r="1281" spans="1:14" x14ac:dyDescent="0.25">
      <c r="A1281" t="s">
        <v>6156</v>
      </c>
      <c r="C1281" t="s">
        <v>69</v>
      </c>
      <c r="D1281" t="s">
        <v>434</v>
      </c>
      <c r="E1281" t="s">
        <v>18</v>
      </c>
      <c r="F1281" t="s">
        <v>6157</v>
      </c>
      <c r="G1281" t="s">
        <v>6158</v>
      </c>
      <c r="H1281" t="s">
        <v>6159</v>
      </c>
      <c r="I1281" t="s">
        <v>32</v>
      </c>
      <c r="J1281" t="s">
        <v>946</v>
      </c>
      <c r="K1281" t="s">
        <v>24</v>
      </c>
      <c r="L1281" t="s">
        <v>439</v>
      </c>
      <c r="M1281" t="s">
        <v>9438</v>
      </c>
      <c r="N1281" t="s">
        <v>9439</v>
      </c>
    </row>
    <row r="1282" spans="1:14" x14ac:dyDescent="0.25">
      <c r="A1282" t="s">
        <v>6160</v>
      </c>
      <c r="C1282" t="s">
        <v>16</v>
      </c>
      <c r="D1282" t="s">
        <v>6161</v>
      </c>
      <c r="E1282" t="s">
        <v>18</v>
      </c>
      <c r="F1282" t="s">
        <v>6162</v>
      </c>
      <c r="G1282" t="s">
        <v>6163</v>
      </c>
      <c r="H1282" t="s">
        <v>6164</v>
      </c>
      <c r="I1282" t="s">
        <v>6165</v>
      </c>
      <c r="J1282" t="s">
        <v>1727</v>
      </c>
      <c r="K1282" t="s">
        <v>24</v>
      </c>
      <c r="L1282" t="s">
        <v>6166</v>
      </c>
      <c r="M1282" t="s">
        <v>9875</v>
      </c>
      <c r="N1282" t="s">
        <v>9441</v>
      </c>
    </row>
    <row r="1283" spans="1:14" x14ac:dyDescent="0.25">
      <c r="A1283" t="s">
        <v>6167</v>
      </c>
      <c r="B1283" t="s">
        <v>6168</v>
      </c>
      <c r="C1283" t="s">
        <v>69</v>
      </c>
      <c r="D1283" t="s">
        <v>6169</v>
      </c>
      <c r="E1283" t="s">
        <v>18</v>
      </c>
      <c r="F1283" t="s">
        <v>6170</v>
      </c>
      <c r="G1283" t="s">
        <v>6171</v>
      </c>
      <c r="H1283" t="s">
        <v>6172</v>
      </c>
      <c r="I1283" t="s">
        <v>32</v>
      </c>
      <c r="J1283" t="s">
        <v>65</v>
      </c>
      <c r="K1283" t="s">
        <v>24</v>
      </c>
      <c r="L1283" t="s">
        <v>42</v>
      </c>
      <c r="M1283" t="s">
        <v>9876</v>
      </c>
      <c r="N1283" t="s">
        <v>9441</v>
      </c>
    </row>
    <row r="1284" spans="1:14" x14ac:dyDescent="0.25">
      <c r="A1284" t="s">
        <v>6173</v>
      </c>
      <c r="B1284" t="s">
        <v>6174</v>
      </c>
      <c r="C1284" t="s">
        <v>69</v>
      </c>
      <c r="D1284" t="s">
        <v>6175</v>
      </c>
      <c r="E1284" t="s">
        <v>18</v>
      </c>
      <c r="F1284" t="s">
        <v>6176</v>
      </c>
      <c r="G1284" t="s">
        <v>6177</v>
      </c>
      <c r="H1284" t="s">
        <v>6178</v>
      </c>
      <c r="I1284" t="s">
        <v>32</v>
      </c>
      <c r="J1284" t="s">
        <v>398</v>
      </c>
      <c r="K1284" t="s">
        <v>24</v>
      </c>
      <c r="L1284" t="s">
        <v>34</v>
      </c>
      <c r="M1284" t="s">
        <v>9438</v>
      </c>
      <c r="N1284" t="s">
        <v>9439</v>
      </c>
    </row>
    <row r="1285" spans="1:14" x14ac:dyDescent="0.25">
      <c r="A1285" t="s">
        <v>6179</v>
      </c>
      <c r="B1285" t="s">
        <v>6180</v>
      </c>
      <c r="C1285" t="s">
        <v>16</v>
      </c>
      <c r="D1285" t="s">
        <v>6181</v>
      </c>
      <c r="E1285" t="s">
        <v>18</v>
      </c>
      <c r="F1285" t="s">
        <v>6182</v>
      </c>
      <c r="G1285" t="s">
        <v>6183</v>
      </c>
      <c r="H1285" t="s">
        <v>6184</v>
      </c>
      <c r="I1285" t="s">
        <v>32</v>
      </c>
      <c r="J1285" t="s">
        <v>219</v>
      </c>
      <c r="K1285" t="s">
        <v>24</v>
      </c>
      <c r="L1285" t="s">
        <v>6185</v>
      </c>
      <c r="M1285" t="s">
        <v>9438</v>
      </c>
      <c r="N1285" t="s">
        <v>9439</v>
      </c>
    </row>
    <row r="1286" spans="1:14" x14ac:dyDescent="0.25">
      <c r="A1286" t="s">
        <v>6186</v>
      </c>
      <c r="B1286" t="s">
        <v>264</v>
      </c>
      <c r="C1286" t="s">
        <v>16</v>
      </c>
      <c r="D1286" t="s">
        <v>265</v>
      </c>
      <c r="E1286" t="s">
        <v>18</v>
      </c>
      <c r="F1286" t="s">
        <v>6187</v>
      </c>
      <c r="G1286" t="s">
        <v>6188</v>
      </c>
      <c r="H1286" t="s">
        <v>6189</v>
      </c>
      <c r="I1286" t="s">
        <v>32</v>
      </c>
      <c r="J1286" t="s">
        <v>712</v>
      </c>
      <c r="K1286" t="s">
        <v>24</v>
      </c>
      <c r="L1286" t="s">
        <v>204</v>
      </c>
      <c r="M1286" t="s">
        <v>9877</v>
      </c>
      <c r="N1286" t="s">
        <v>9441</v>
      </c>
    </row>
    <row r="1287" spans="1:14" x14ac:dyDescent="0.25">
      <c r="A1287" t="s">
        <v>6190</v>
      </c>
      <c r="B1287" t="s">
        <v>2392</v>
      </c>
      <c r="C1287" t="s">
        <v>16</v>
      </c>
      <c r="D1287" t="s">
        <v>434</v>
      </c>
      <c r="E1287" t="s">
        <v>18</v>
      </c>
      <c r="F1287" t="s">
        <v>6191</v>
      </c>
      <c r="G1287" t="s">
        <v>6192</v>
      </c>
      <c r="H1287" t="s">
        <v>6193</v>
      </c>
      <c r="I1287" t="s">
        <v>32</v>
      </c>
      <c r="J1287" t="s">
        <v>1137</v>
      </c>
      <c r="K1287" t="s">
        <v>24</v>
      </c>
      <c r="L1287" t="s">
        <v>6194</v>
      </c>
      <c r="M1287" t="s">
        <v>9438</v>
      </c>
      <c r="N1287" t="s">
        <v>9439</v>
      </c>
    </row>
    <row r="1288" spans="1:14" x14ac:dyDescent="0.25">
      <c r="A1288" t="s">
        <v>6195</v>
      </c>
      <c r="C1288" t="s">
        <v>16</v>
      </c>
      <c r="D1288" t="s">
        <v>3603</v>
      </c>
      <c r="E1288" t="s">
        <v>18</v>
      </c>
      <c r="F1288" t="s">
        <v>6196</v>
      </c>
      <c r="G1288" t="s">
        <v>6197</v>
      </c>
      <c r="H1288" t="s">
        <v>6198</v>
      </c>
      <c r="I1288" t="s">
        <v>22</v>
      </c>
      <c r="J1288" t="s">
        <v>1650</v>
      </c>
      <c r="K1288" t="s">
        <v>24</v>
      </c>
      <c r="L1288" t="s">
        <v>34</v>
      </c>
      <c r="M1288" t="s">
        <v>9438</v>
      </c>
      <c r="N1288" t="s">
        <v>9439</v>
      </c>
    </row>
    <row r="1289" spans="1:14" x14ac:dyDescent="0.25">
      <c r="A1289" t="s">
        <v>6199</v>
      </c>
      <c r="B1289" t="s">
        <v>92</v>
      </c>
      <c r="C1289" t="s">
        <v>69</v>
      </c>
      <c r="D1289" t="s">
        <v>93</v>
      </c>
      <c r="E1289" t="s">
        <v>18</v>
      </c>
      <c r="F1289" t="s">
        <v>6200</v>
      </c>
      <c r="G1289" t="s">
        <v>6201</v>
      </c>
      <c r="H1289" t="s">
        <v>6202</v>
      </c>
      <c r="I1289" t="s">
        <v>32</v>
      </c>
      <c r="J1289" t="s">
        <v>115</v>
      </c>
      <c r="K1289" t="s">
        <v>24</v>
      </c>
      <c r="L1289" t="s">
        <v>75</v>
      </c>
      <c r="M1289" t="s">
        <v>9878</v>
      </c>
      <c r="N1289" t="s">
        <v>9441</v>
      </c>
    </row>
    <row r="1290" spans="1:14" x14ac:dyDescent="0.25">
      <c r="A1290" t="s">
        <v>6203</v>
      </c>
      <c r="B1290" t="s">
        <v>6204</v>
      </c>
      <c r="C1290" t="s">
        <v>69</v>
      </c>
      <c r="D1290" t="s">
        <v>1896</v>
      </c>
      <c r="E1290" t="s">
        <v>18</v>
      </c>
      <c r="F1290" t="s">
        <v>6205</v>
      </c>
      <c r="G1290" t="s">
        <v>6206</v>
      </c>
      <c r="H1290" t="s">
        <v>6207</v>
      </c>
      <c r="I1290" t="s">
        <v>32</v>
      </c>
      <c r="J1290" t="s">
        <v>1317</v>
      </c>
      <c r="K1290" t="s">
        <v>24</v>
      </c>
      <c r="L1290" t="s">
        <v>212</v>
      </c>
      <c r="M1290" t="s">
        <v>9879</v>
      </c>
      <c r="N1290" t="s">
        <v>9441</v>
      </c>
    </row>
    <row r="1291" spans="1:14" x14ac:dyDescent="0.25">
      <c r="A1291" t="s">
        <v>6208</v>
      </c>
      <c r="B1291" t="s">
        <v>92</v>
      </c>
      <c r="C1291" t="s">
        <v>16</v>
      </c>
      <c r="D1291" t="s">
        <v>302</v>
      </c>
      <c r="E1291" t="s">
        <v>18</v>
      </c>
      <c r="F1291" t="s">
        <v>6209</v>
      </c>
      <c r="G1291" t="s">
        <v>6210</v>
      </c>
      <c r="H1291" t="s">
        <v>6211</v>
      </c>
      <c r="I1291" t="s">
        <v>32</v>
      </c>
      <c r="J1291" t="s">
        <v>1350</v>
      </c>
      <c r="K1291" t="s">
        <v>24</v>
      </c>
      <c r="L1291" t="s">
        <v>307</v>
      </c>
      <c r="M1291" t="s">
        <v>9880</v>
      </c>
      <c r="N1291" t="s">
        <v>9441</v>
      </c>
    </row>
    <row r="1292" spans="1:14" x14ac:dyDescent="0.25">
      <c r="A1292" t="s">
        <v>6212</v>
      </c>
      <c r="B1292" t="s">
        <v>6213</v>
      </c>
      <c r="C1292" t="s">
        <v>16</v>
      </c>
      <c r="D1292" t="s">
        <v>6214</v>
      </c>
      <c r="E1292" t="s">
        <v>18</v>
      </c>
      <c r="F1292" t="s">
        <v>6215</v>
      </c>
      <c r="G1292" t="s">
        <v>6216</v>
      </c>
      <c r="H1292" t="s">
        <v>6217</v>
      </c>
      <c r="I1292" t="s">
        <v>32</v>
      </c>
      <c r="J1292" t="s">
        <v>595</v>
      </c>
      <c r="K1292" t="s">
        <v>24</v>
      </c>
      <c r="L1292" t="s">
        <v>212</v>
      </c>
      <c r="M1292" t="s">
        <v>9881</v>
      </c>
      <c r="N1292" t="s">
        <v>9441</v>
      </c>
    </row>
    <row r="1293" spans="1:14" x14ac:dyDescent="0.25">
      <c r="A1293" t="s">
        <v>6218</v>
      </c>
      <c r="B1293" t="s">
        <v>6219</v>
      </c>
      <c r="C1293" t="s">
        <v>16</v>
      </c>
      <c r="D1293" t="s">
        <v>93</v>
      </c>
      <c r="E1293" t="s">
        <v>18</v>
      </c>
      <c r="F1293" t="s">
        <v>6220</v>
      </c>
      <c r="G1293" t="s">
        <v>6221</v>
      </c>
      <c r="H1293" t="s">
        <v>6222</v>
      </c>
      <c r="I1293" t="s">
        <v>32</v>
      </c>
      <c r="J1293" t="s">
        <v>527</v>
      </c>
      <c r="K1293" t="s">
        <v>24</v>
      </c>
      <c r="L1293" t="s">
        <v>75</v>
      </c>
      <c r="M1293" t="s">
        <v>9882</v>
      </c>
      <c r="N1293" t="s">
        <v>9441</v>
      </c>
    </row>
    <row r="1294" spans="1:14" x14ac:dyDescent="0.25">
      <c r="A1294" t="s">
        <v>4930</v>
      </c>
      <c r="B1294" t="s">
        <v>6223</v>
      </c>
      <c r="C1294" t="s">
        <v>69</v>
      </c>
      <c r="D1294" t="s">
        <v>2463</v>
      </c>
      <c r="E1294" t="s">
        <v>18</v>
      </c>
      <c r="F1294" t="s">
        <v>6224</v>
      </c>
      <c r="G1294" t="s">
        <v>6225</v>
      </c>
      <c r="H1294" t="s">
        <v>6226</v>
      </c>
      <c r="I1294" t="s">
        <v>32</v>
      </c>
      <c r="J1294" t="s">
        <v>595</v>
      </c>
      <c r="K1294" t="s">
        <v>24</v>
      </c>
      <c r="L1294" t="s">
        <v>204</v>
      </c>
      <c r="M1294" t="s">
        <v>9883</v>
      </c>
      <c r="N1294" t="s">
        <v>9441</v>
      </c>
    </row>
    <row r="1295" spans="1:14" x14ac:dyDescent="0.25">
      <c r="A1295" t="s">
        <v>6227</v>
      </c>
      <c r="B1295" t="s">
        <v>92</v>
      </c>
      <c r="C1295" t="s">
        <v>69</v>
      </c>
      <c r="D1295" t="s">
        <v>93</v>
      </c>
      <c r="E1295" t="s">
        <v>18</v>
      </c>
      <c r="F1295" t="s">
        <v>6228</v>
      </c>
      <c r="G1295" t="s">
        <v>6229</v>
      </c>
      <c r="H1295" t="s">
        <v>6230</v>
      </c>
      <c r="I1295" t="s">
        <v>32</v>
      </c>
      <c r="J1295" t="s">
        <v>385</v>
      </c>
      <c r="K1295" t="s">
        <v>24</v>
      </c>
      <c r="L1295" t="s">
        <v>75</v>
      </c>
      <c r="M1295" t="s">
        <v>9884</v>
      </c>
      <c r="N1295" t="s">
        <v>9441</v>
      </c>
    </row>
    <row r="1296" spans="1:14" x14ac:dyDescent="0.25">
      <c r="A1296" t="s">
        <v>26</v>
      </c>
      <c r="B1296" t="s">
        <v>4050</v>
      </c>
      <c r="C1296" t="s">
        <v>16</v>
      </c>
      <c r="D1296" t="s">
        <v>585</v>
      </c>
      <c r="E1296" t="s">
        <v>18</v>
      </c>
      <c r="F1296" t="s">
        <v>6231</v>
      </c>
      <c r="G1296" t="s">
        <v>6232</v>
      </c>
      <c r="H1296" t="s">
        <v>6233</v>
      </c>
      <c r="I1296" t="s">
        <v>32</v>
      </c>
      <c r="J1296" t="s">
        <v>923</v>
      </c>
      <c r="K1296" t="s">
        <v>24</v>
      </c>
      <c r="L1296" t="s">
        <v>75</v>
      </c>
      <c r="M1296" t="s">
        <v>9438</v>
      </c>
      <c r="N1296" t="s">
        <v>9439</v>
      </c>
    </row>
    <row r="1297" spans="1:14" x14ac:dyDescent="0.25">
      <c r="A1297" t="s">
        <v>6234</v>
      </c>
      <c r="B1297" t="s">
        <v>206</v>
      </c>
      <c r="C1297" t="s">
        <v>16</v>
      </c>
      <c r="D1297" t="s">
        <v>402</v>
      </c>
      <c r="E1297" t="s">
        <v>18</v>
      </c>
      <c r="F1297" t="s">
        <v>6235</v>
      </c>
      <c r="G1297" t="s">
        <v>6236</v>
      </c>
      <c r="H1297" t="s">
        <v>6237</v>
      </c>
      <c r="I1297" t="s">
        <v>32</v>
      </c>
      <c r="J1297" t="s">
        <v>65</v>
      </c>
      <c r="K1297" t="s">
        <v>24</v>
      </c>
      <c r="L1297" t="s">
        <v>406</v>
      </c>
      <c r="M1297" t="s">
        <v>9885</v>
      </c>
      <c r="N1297" t="s">
        <v>9441</v>
      </c>
    </row>
    <row r="1298" spans="1:14" x14ac:dyDescent="0.25">
      <c r="A1298" t="s">
        <v>6238</v>
      </c>
      <c r="C1298" t="s">
        <v>69</v>
      </c>
      <c r="D1298" t="s">
        <v>6239</v>
      </c>
      <c r="E1298" t="s">
        <v>18</v>
      </c>
      <c r="F1298" t="s">
        <v>6240</v>
      </c>
      <c r="G1298" t="s">
        <v>6241</v>
      </c>
      <c r="H1298" t="s">
        <v>6242</v>
      </c>
      <c r="I1298" t="s">
        <v>32</v>
      </c>
      <c r="J1298" t="s">
        <v>712</v>
      </c>
      <c r="K1298" t="s">
        <v>24</v>
      </c>
      <c r="L1298" t="s">
        <v>6243</v>
      </c>
      <c r="M1298" t="s">
        <v>9886</v>
      </c>
      <c r="N1298" t="s">
        <v>9441</v>
      </c>
    </row>
    <row r="1299" spans="1:14" x14ac:dyDescent="0.25">
      <c r="A1299" t="s">
        <v>6244</v>
      </c>
      <c r="B1299" t="s">
        <v>6245</v>
      </c>
      <c r="C1299" t="s">
        <v>16</v>
      </c>
      <c r="D1299" t="s">
        <v>265</v>
      </c>
      <c r="E1299" t="s">
        <v>18</v>
      </c>
      <c r="F1299" t="s">
        <v>6246</v>
      </c>
      <c r="G1299" t="s">
        <v>6247</v>
      </c>
      <c r="H1299" t="s">
        <v>6248</v>
      </c>
      <c r="I1299" t="s">
        <v>32</v>
      </c>
      <c r="J1299" t="s">
        <v>142</v>
      </c>
      <c r="K1299" t="s">
        <v>24</v>
      </c>
      <c r="L1299" t="s">
        <v>6249</v>
      </c>
      <c r="M1299" t="s">
        <v>9887</v>
      </c>
      <c r="N1299" t="s">
        <v>9441</v>
      </c>
    </row>
    <row r="1300" spans="1:14" x14ac:dyDescent="0.25">
      <c r="A1300" t="s">
        <v>6250</v>
      </c>
      <c r="B1300" t="s">
        <v>2392</v>
      </c>
      <c r="C1300" t="s">
        <v>69</v>
      </c>
      <c r="D1300" t="s">
        <v>6251</v>
      </c>
      <c r="E1300" t="s">
        <v>18</v>
      </c>
      <c r="F1300" t="s">
        <v>6252</v>
      </c>
      <c r="G1300" t="s">
        <v>6253</v>
      </c>
      <c r="H1300" t="s">
        <v>6254</v>
      </c>
      <c r="I1300" t="s">
        <v>32</v>
      </c>
      <c r="J1300" t="s">
        <v>246</v>
      </c>
      <c r="K1300" t="s">
        <v>24</v>
      </c>
      <c r="L1300" t="s">
        <v>42</v>
      </c>
      <c r="M1300" t="s">
        <v>9438</v>
      </c>
      <c r="N1300" t="s">
        <v>9439</v>
      </c>
    </row>
    <row r="1301" spans="1:14" x14ac:dyDescent="0.25">
      <c r="A1301" t="s">
        <v>6255</v>
      </c>
      <c r="B1301" t="s">
        <v>6256</v>
      </c>
      <c r="C1301" t="s">
        <v>69</v>
      </c>
      <c r="D1301" t="s">
        <v>138</v>
      </c>
      <c r="E1301" t="s">
        <v>18</v>
      </c>
      <c r="F1301" t="s">
        <v>6257</v>
      </c>
      <c r="G1301" t="s">
        <v>6258</v>
      </c>
      <c r="H1301" t="s">
        <v>6259</v>
      </c>
      <c r="I1301" t="s">
        <v>32</v>
      </c>
      <c r="J1301" t="s">
        <v>226</v>
      </c>
      <c r="K1301" t="s">
        <v>24</v>
      </c>
      <c r="L1301" t="s">
        <v>104</v>
      </c>
      <c r="M1301" t="s">
        <v>9888</v>
      </c>
      <c r="N1301" t="s">
        <v>9441</v>
      </c>
    </row>
    <row r="1302" spans="1:14" x14ac:dyDescent="0.25">
      <c r="A1302" t="s">
        <v>6260</v>
      </c>
      <c r="C1302" t="s">
        <v>16</v>
      </c>
      <c r="D1302" t="s">
        <v>6261</v>
      </c>
      <c r="E1302" t="s">
        <v>18</v>
      </c>
      <c r="F1302" t="s">
        <v>6262</v>
      </c>
      <c r="G1302" t="s">
        <v>6263</v>
      </c>
      <c r="H1302" t="s">
        <v>6264</v>
      </c>
      <c r="I1302" t="s">
        <v>32</v>
      </c>
      <c r="J1302" t="s">
        <v>1207</v>
      </c>
      <c r="K1302" t="s">
        <v>24</v>
      </c>
      <c r="L1302" t="s">
        <v>1739</v>
      </c>
      <c r="M1302" t="s">
        <v>9438</v>
      </c>
      <c r="N1302" t="s">
        <v>9439</v>
      </c>
    </row>
    <row r="1303" spans="1:14" x14ac:dyDescent="0.25">
      <c r="A1303" t="s">
        <v>6265</v>
      </c>
      <c r="C1303" t="s">
        <v>69</v>
      </c>
      <c r="D1303" t="s">
        <v>6266</v>
      </c>
      <c r="E1303" t="s">
        <v>18</v>
      </c>
      <c r="F1303" t="s">
        <v>6267</v>
      </c>
      <c r="G1303" t="s">
        <v>6268</v>
      </c>
      <c r="H1303" t="s">
        <v>6269</v>
      </c>
      <c r="I1303" t="s">
        <v>32</v>
      </c>
      <c r="J1303" t="s">
        <v>2502</v>
      </c>
      <c r="K1303" t="s">
        <v>24</v>
      </c>
      <c r="L1303" t="s">
        <v>104</v>
      </c>
      <c r="M1303" t="s">
        <v>9889</v>
      </c>
      <c r="N1303" t="s">
        <v>9441</v>
      </c>
    </row>
    <row r="1304" spans="1:14" x14ac:dyDescent="0.25">
      <c r="A1304" t="s">
        <v>6270</v>
      </c>
      <c r="C1304" t="s">
        <v>16</v>
      </c>
      <c r="D1304" t="s">
        <v>6271</v>
      </c>
      <c r="E1304" t="s">
        <v>18</v>
      </c>
      <c r="F1304" t="s">
        <v>6272</v>
      </c>
      <c r="G1304" t="s">
        <v>6273</v>
      </c>
      <c r="H1304" t="s">
        <v>6274</v>
      </c>
      <c r="I1304" t="s">
        <v>22</v>
      </c>
      <c r="J1304" t="s">
        <v>1584</v>
      </c>
      <c r="K1304" t="s">
        <v>24</v>
      </c>
      <c r="L1304" t="s">
        <v>4277</v>
      </c>
      <c r="M1304" t="s">
        <v>9438</v>
      </c>
      <c r="N1304" t="s">
        <v>9439</v>
      </c>
    </row>
    <row r="1305" spans="1:14" x14ac:dyDescent="0.25">
      <c r="A1305" t="s">
        <v>6275</v>
      </c>
      <c r="C1305" t="s">
        <v>16</v>
      </c>
      <c r="D1305" t="s">
        <v>3603</v>
      </c>
      <c r="E1305" t="s">
        <v>18</v>
      </c>
      <c r="F1305" t="s">
        <v>6276</v>
      </c>
      <c r="G1305" t="s">
        <v>6277</v>
      </c>
      <c r="H1305" t="s">
        <v>6278</v>
      </c>
      <c r="I1305" t="s">
        <v>32</v>
      </c>
      <c r="J1305" t="s">
        <v>438</v>
      </c>
      <c r="K1305" t="s">
        <v>24</v>
      </c>
      <c r="L1305" t="s">
        <v>34</v>
      </c>
      <c r="M1305" t="s">
        <v>9438</v>
      </c>
      <c r="N1305" t="s">
        <v>9439</v>
      </c>
    </row>
    <row r="1306" spans="1:14" x14ac:dyDescent="0.25">
      <c r="A1306" t="s">
        <v>6279</v>
      </c>
      <c r="C1306" t="s">
        <v>69</v>
      </c>
      <c r="D1306" t="s">
        <v>6280</v>
      </c>
      <c r="E1306" t="s">
        <v>18</v>
      </c>
      <c r="F1306" t="s">
        <v>6281</v>
      </c>
      <c r="G1306" t="s">
        <v>6282</v>
      </c>
      <c r="H1306" t="s">
        <v>6283</v>
      </c>
      <c r="I1306" t="s">
        <v>22</v>
      </c>
      <c r="J1306" t="s">
        <v>4762</v>
      </c>
      <c r="K1306" t="s">
        <v>24</v>
      </c>
      <c r="L1306" t="s">
        <v>6284</v>
      </c>
      <c r="M1306" t="s">
        <v>9438</v>
      </c>
      <c r="N1306" t="s">
        <v>9439</v>
      </c>
    </row>
    <row r="1307" spans="1:14" x14ac:dyDescent="0.25">
      <c r="A1307" t="s">
        <v>6285</v>
      </c>
      <c r="B1307" t="s">
        <v>6286</v>
      </c>
      <c r="C1307" t="s">
        <v>69</v>
      </c>
      <c r="D1307" t="s">
        <v>4214</v>
      </c>
      <c r="E1307" t="s">
        <v>18</v>
      </c>
      <c r="F1307" t="s">
        <v>6287</v>
      </c>
      <c r="G1307" t="s">
        <v>6288</v>
      </c>
      <c r="H1307" t="s">
        <v>6289</v>
      </c>
      <c r="I1307" t="s">
        <v>32</v>
      </c>
      <c r="J1307" t="s">
        <v>398</v>
      </c>
      <c r="K1307" t="s">
        <v>24</v>
      </c>
      <c r="L1307" t="s">
        <v>6290</v>
      </c>
      <c r="M1307" t="s">
        <v>9438</v>
      </c>
      <c r="N1307" t="s">
        <v>9439</v>
      </c>
    </row>
    <row r="1308" spans="1:14" x14ac:dyDescent="0.25">
      <c r="A1308" t="s">
        <v>6291</v>
      </c>
      <c r="B1308" t="s">
        <v>6292</v>
      </c>
      <c r="C1308" t="s">
        <v>69</v>
      </c>
      <c r="D1308" t="s">
        <v>2543</v>
      </c>
      <c r="E1308" t="s">
        <v>18</v>
      </c>
      <c r="F1308" t="s">
        <v>6293</v>
      </c>
      <c r="G1308" t="s">
        <v>6294</v>
      </c>
      <c r="H1308" t="s">
        <v>6295</v>
      </c>
      <c r="I1308" t="s">
        <v>32</v>
      </c>
      <c r="J1308" t="s">
        <v>1317</v>
      </c>
      <c r="K1308" t="s">
        <v>24</v>
      </c>
      <c r="L1308" t="s">
        <v>2331</v>
      </c>
      <c r="M1308" t="s">
        <v>9890</v>
      </c>
      <c r="N1308" t="s">
        <v>9441</v>
      </c>
    </row>
    <row r="1309" spans="1:14" x14ac:dyDescent="0.25">
      <c r="A1309" t="s">
        <v>6296</v>
      </c>
      <c r="B1309" t="s">
        <v>2190</v>
      </c>
      <c r="C1309" t="s">
        <v>69</v>
      </c>
      <c r="D1309" t="s">
        <v>6297</v>
      </c>
      <c r="E1309" t="s">
        <v>18</v>
      </c>
      <c r="F1309" t="s">
        <v>6298</v>
      </c>
      <c r="G1309" t="s">
        <v>6299</v>
      </c>
      <c r="H1309" t="s">
        <v>6300</v>
      </c>
      <c r="I1309" t="s">
        <v>32</v>
      </c>
      <c r="J1309" t="s">
        <v>718</v>
      </c>
      <c r="K1309" t="s">
        <v>24</v>
      </c>
      <c r="L1309" t="s">
        <v>204</v>
      </c>
      <c r="M1309" t="s">
        <v>9891</v>
      </c>
      <c r="N1309" t="s">
        <v>9441</v>
      </c>
    </row>
    <row r="1310" spans="1:14" x14ac:dyDescent="0.25">
      <c r="A1310" t="s">
        <v>6301</v>
      </c>
      <c r="B1310" t="s">
        <v>6302</v>
      </c>
      <c r="C1310" t="s">
        <v>16</v>
      </c>
      <c r="D1310" t="s">
        <v>748</v>
      </c>
      <c r="E1310" t="s">
        <v>18</v>
      </c>
      <c r="F1310" t="s">
        <v>6303</v>
      </c>
      <c r="G1310" t="s">
        <v>6304</v>
      </c>
      <c r="H1310" t="s">
        <v>6305</v>
      </c>
      <c r="I1310" t="s">
        <v>32</v>
      </c>
      <c r="J1310" t="s">
        <v>420</v>
      </c>
      <c r="K1310" t="s">
        <v>24</v>
      </c>
      <c r="L1310" t="s">
        <v>75</v>
      </c>
      <c r="M1310" t="s">
        <v>9892</v>
      </c>
      <c r="N1310" t="s">
        <v>9441</v>
      </c>
    </row>
    <row r="1311" spans="1:14" x14ac:dyDescent="0.25">
      <c r="A1311" t="s">
        <v>26</v>
      </c>
      <c r="B1311" t="s">
        <v>393</v>
      </c>
      <c r="C1311" t="s">
        <v>69</v>
      </c>
      <c r="D1311" t="s">
        <v>4302</v>
      </c>
      <c r="E1311" t="s">
        <v>18</v>
      </c>
      <c r="F1311" t="s">
        <v>6306</v>
      </c>
      <c r="G1311" t="s">
        <v>6307</v>
      </c>
      <c r="H1311" t="s">
        <v>6308</v>
      </c>
      <c r="I1311" t="s">
        <v>32</v>
      </c>
      <c r="J1311" t="s">
        <v>1751</v>
      </c>
      <c r="K1311" t="s">
        <v>24</v>
      </c>
      <c r="L1311" t="s">
        <v>6309</v>
      </c>
      <c r="M1311" t="s">
        <v>9438</v>
      </c>
      <c r="N1311" t="s">
        <v>9439</v>
      </c>
    </row>
    <row r="1312" spans="1:14" x14ac:dyDescent="0.25">
      <c r="A1312" t="s">
        <v>6310</v>
      </c>
      <c r="B1312" t="s">
        <v>6311</v>
      </c>
      <c r="C1312" t="s">
        <v>69</v>
      </c>
      <c r="D1312" t="s">
        <v>3850</v>
      </c>
      <c r="E1312" t="s">
        <v>18</v>
      </c>
      <c r="F1312" t="s">
        <v>6312</v>
      </c>
      <c r="G1312" t="s">
        <v>6313</v>
      </c>
      <c r="H1312" t="s">
        <v>6314</v>
      </c>
      <c r="I1312" t="s">
        <v>22</v>
      </c>
      <c r="J1312" t="s">
        <v>97</v>
      </c>
      <c r="K1312" t="s">
        <v>24</v>
      </c>
      <c r="L1312" t="s">
        <v>83</v>
      </c>
      <c r="M1312" t="s">
        <v>9893</v>
      </c>
      <c r="N1312" t="s">
        <v>9441</v>
      </c>
    </row>
    <row r="1313" spans="1:14" x14ac:dyDescent="0.25">
      <c r="A1313" t="s">
        <v>6315</v>
      </c>
      <c r="B1313" t="s">
        <v>6316</v>
      </c>
      <c r="C1313" t="s">
        <v>16</v>
      </c>
      <c r="D1313" t="s">
        <v>6317</v>
      </c>
      <c r="E1313" t="s">
        <v>18</v>
      </c>
      <c r="F1313" t="s">
        <v>6318</v>
      </c>
      <c r="G1313" t="s">
        <v>6319</v>
      </c>
      <c r="H1313" t="s">
        <v>6320</v>
      </c>
      <c r="I1313" t="s">
        <v>32</v>
      </c>
      <c r="J1313" t="s">
        <v>290</v>
      </c>
      <c r="K1313" t="s">
        <v>24</v>
      </c>
      <c r="L1313" t="s">
        <v>3545</v>
      </c>
      <c r="M1313" t="s">
        <v>9894</v>
      </c>
      <c r="N1313" t="s">
        <v>9441</v>
      </c>
    </row>
    <row r="1314" spans="1:14" x14ac:dyDescent="0.25">
      <c r="A1314" t="s">
        <v>6321</v>
      </c>
      <c r="B1314" t="s">
        <v>6322</v>
      </c>
      <c r="C1314" t="s">
        <v>69</v>
      </c>
      <c r="D1314" t="s">
        <v>179</v>
      </c>
      <c r="E1314" t="s">
        <v>18</v>
      </c>
      <c r="F1314" t="s">
        <v>6323</v>
      </c>
      <c r="G1314" t="s">
        <v>6324</v>
      </c>
      <c r="H1314" t="s">
        <v>6325</v>
      </c>
      <c r="I1314" t="s">
        <v>32</v>
      </c>
      <c r="J1314" t="s">
        <v>1294</v>
      </c>
      <c r="K1314" t="s">
        <v>24</v>
      </c>
      <c r="L1314" t="s">
        <v>75</v>
      </c>
      <c r="M1314" t="s">
        <v>9895</v>
      </c>
      <c r="N1314" t="s">
        <v>9441</v>
      </c>
    </row>
    <row r="1315" spans="1:14" x14ac:dyDescent="0.25">
      <c r="A1315" t="s">
        <v>2703</v>
      </c>
      <c r="B1315" t="s">
        <v>6326</v>
      </c>
      <c r="C1315" t="s">
        <v>16</v>
      </c>
      <c r="D1315" t="s">
        <v>93</v>
      </c>
      <c r="E1315" t="s">
        <v>638</v>
      </c>
      <c r="F1315" t="s">
        <v>6327</v>
      </c>
      <c r="G1315" t="s">
        <v>6328</v>
      </c>
      <c r="H1315" t="s">
        <v>6329</v>
      </c>
      <c r="I1315" t="s">
        <v>32</v>
      </c>
      <c r="J1315" t="s">
        <v>1294</v>
      </c>
      <c r="K1315" t="s">
        <v>24</v>
      </c>
      <c r="L1315" t="s">
        <v>75</v>
      </c>
      <c r="M1315" t="s">
        <v>9896</v>
      </c>
      <c r="N1315" t="s">
        <v>9441</v>
      </c>
    </row>
    <row r="1316" spans="1:14" x14ac:dyDescent="0.25">
      <c r="A1316" t="s">
        <v>6330</v>
      </c>
      <c r="B1316" t="s">
        <v>6331</v>
      </c>
      <c r="C1316" t="s">
        <v>69</v>
      </c>
      <c r="D1316" t="s">
        <v>6332</v>
      </c>
      <c r="E1316" t="s">
        <v>638</v>
      </c>
      <c r="F1316" t="s">
        <v>6333</v>
      </c>
      <c r="G1316" t="s">
        <v>6334</v>
      </c>
      <c r="H1316" t="s">
        <v>6335</v>
      </c>
      <c r="I1316" t="s">
        <v>32</v>
      </c>
      <c r="J1316" t="s">
        <v>2433</v>
      </c>
      <c r="K1316" t="s">
        <v>24</v>
      </c>
      <c r="L1316" t="s">
        <v>34</v>
      </c>
      <c r="M1316" t="s">
        <v>9438</v>
      </c>
      <c r="N1316" t="s">
        <v>9439</v>
      </c>
    </row>
    <row r="1317" spans="1:14" x14ac:dyDescent="0.25">
      <c r="A1317" t="s">
        <v>6336</v>
      </c>
      <c r="B1317" t="s">
        <v>5032</v>
      </c>
      <c r="C1317" t="s">
        <v>69</v>
      </c>
      <c r="D1317" t="s">
        <v>6337</v>
      </c>
      <c r="E1317" t="s">
        <v>638</v>
      </c>
      <c r="F1317" t="s">
        <v>6338</v>
      </c>
      <c r="G1317" t="s">
        <v>6339</v>
      </c>
      <c r="H1317" t="s">
        <v>6340</v>
      </c>
      <c r="I1317" t="s">
        <v>32</v>
      </c>
      <c r="J1317" t="s">
        <v>398</v>
      </c>
      <c r="K1317" t="s">
        <v>24</v>
      </c>
      <c r="L1317" t="s">
        <v>227</v>
      </c>
      <c r="M1317" t="s">
        <v>9438</v>
      </c>
      <c r="N1317" t="s">
        <v>9439</v>
      </c>
    </row>
    <row r="1318" spans="1:14" x14ac:dyDescent="0.25">
      <c r="A1318" t="s">
        <v>6341</v>
      </c>
      <c r="B1318" t="s">
        <v>2844</v>
      </c>
      <c r="C1318" t="s">
        <v>16</v>
      </c>
      <c r="D1318" t="s">
        <v>6342</v>
      </c>
      <c r="E1318" t="s">
        <v>638</v>
      </c>
      <c r="F1318" t="s">
        <v>6343</v>
      </c>
      <c r="G1318" t="s">
        <v>6344</v>
      </c>
      <c r="H1318" t="s">
        <v>6345</v>
      </c>
      <c r="I1318" t="s">
        <v>320</v>
      </c>
      <c r="J1318" t="s">
        <v>341</v>
      </c>
      <c r="K1318" t="s">
        <v>24</v>
      </c>
      <c r="L1318" t="s">
        <v>361</v>
      </c>
      <c r="M1318" t="s">
        <v>9897</v>
      </c>
      <c r="N1318" t="s">
        <v>9441</v>
      </c>
    </row>
    <row r="1319" spans="1:14" x14ac:dyDescent="0.25">
      <c r="A1319" t="s">
        <v>6346</v>
      </c>
      <c r="B1319" t="s">
        <v>6347</v>
      </c>
      <c r="C1319" t="s">
        <v>16</v>
      </c>
      <c r="D1319" t="s">
        <v>402</v>
      </c>
      <c r="E1319" t="s">
        <v>638</v>
      </c>
      <c r="F1319" t="s">
        <v>6348</v>
      </c>
      <c r="G1319" t="s">
        <v>6349</v>
      </c>
      <c r="H1319" t="s">
        <v>6350</v>
      </c>
      <c r="I1319" t="s">
        <v>32</v>
      </c>
      <c r="J1319" t="s">
        <v>4170</v>
      </c>
      <c r="K1319" t="s">
        <v>24</v>
      </c>
      <c r="L1319" t="s">
        <v>6351</v>
      </c>
      <c r="M1319" t="s">
        <v>9898</v>
      </c>
      <c r="N1319" t="s">
        <v>9441</v>
      </c>
    </row>
    <row r="1320" spans="1:14" x14ac:dyDescent="0.25">
      <c r="A1320" t="s">
        <v>6352</v>
      </c>
      <c r="B1320" t="s">
        <v>6353</v>
      </c>
      <c r="C1320" t="s">
        <v>16</v>
      </c>
      <c r="D1320" t="s">
        <v>5305</v>
      </c>
      <c r="E1320" t="s">
        <v>630</v>
      </c>
      <c r="F1320" t="s">
        <v>6354</v>
      </c>
      <c r="G1320" t="s">
        <v>6355</v>
      </c>
      <c r="H1320" t="s">
        <v>6356</v>
      </c>
      <c r="I1320" t="s">
        <v>32</v>
      </c>
      <c r="J1320" t="s">
        <v>253</v>
      </c>
      <c r="K1320" t="s">
        <v>24</v>
      </c>
      <c r="L1320" t="s">
        <v>851</v>
      </c>
      <c r="M1320" t="s">
        <v>9438</v>
      </c>
      <c r="N1320" t="s">
        <v>9439</v>
      </c>
    </row>
    <row r="1321" spans="1:14" x14ac:dyDescent="0.25">
      <c r="A1321" t="s">
        <v>6357</v>
      </c>
      <c r="B1321" t="s">
        <v>6358</v>
      </c>
      <c r="C1321" t="s">
        <v>16</v>
      </c>
      <c r="D1321" t="s">
        <v>6359</v>
      </c>
      <c r="E1321" t="s">
        <v>638</v>
      </c>
      <c r="F1321" t="s">
        <v>6360</v>
      </c>
      <c r="G1321" t="s">
        <v>6361</v>
      </c>
      <c r="H1321" t="s">
        <v>6362</v>
      </c>
      <c r="I1321" t="s">
        <v>32</v>
      </c>
      <c r="J1321" t="s">
        <v>614</v>
      </c>
      <c r="K1321" t="s">
        <v>24</v>
      </c>
      <c r="L1321" t="s">
        <v>3638</v>
      </c>
      <c r="M1321" t="s">
        <v>9899</v>
      </c>
      <c r="N1321" t="s">
        <v>9441</v>
      </c>
    </row>
    <row r="1322" spans="1:14" x14ac:dyDescent="0.25">
      <c r="A1322" t="s">
        <v>6363</v>
      </c>
      <c r="C1322" t="s">
        <v>69</v>
      </c>
      <c r="D1322" t="s">
        <v>434</v>
      </c>
      <c r="E1322" t="s">
        <v>638</v>
      </c>
      <c r="F1322" t="s">
        <v>6364</v>
      </c>
      <c r="G1322" t="s">
        <v>6365</v>
      </c>
      <c r="H1322" t="s">
        <v>6366</v>
      </c>
      <c r="I1322" t="s">
        <v>32</v>
      </c>
      <c r="J1322" t="s">
        <v>438</v>
      </c>
      <c r="K1322" t="s">
        <v>24</v>
      </c>
      <c r="L1322" t="s">
        <v>439</v>
      </c>
      <c r="M1322" t="s">
        <v>9438</v>
      </c>
      <c r="N1322" t="s">
        <v>9439</v>
      </c>
    </row>
    <row r="1323" spans="1:14" x14ac:dyDescent="0.25">
      <c r="A1323" t="s">
        <v>6367</v>
      </c>
      <c r="C1323" t="s">
        <v>69</v>
      </c>
      <c r="D1323" t="s">
        <v>85</v>
      </c>
      <c r="E1323" t="s">
        <v>630</v>
      </c>
      <c r="F1323" t="s">
        <v>6368</v>
      </c>
      <c r="G1323" t="s">
        <v>6369</v>
      </c>
      <c r="H1323" t="s">
        <v>6370</v>
      </c>
      <c r="I1323" t="s">
        <v>32</v>
      </c>
      <c r="J1323" t="s">
        <v>540</v>
      </c>
      <c r="K1323" t="s">
        <v>24</v>
      </c>
      <c r="L1323" t="s">
        <v>851</v>
      </c>
      <c r="M1323" t="s">
        <v>9438</v>
      </c>
      <c r="N1323" t="s">
        <v>9439</v>
      </c>
    </row>
    <row r="1324" spans="1:14" x14ac:dyDescent="0.25">
      <c r="A1324" t="s">
        <v>6371</v>
      </c>
      <c r="B1324" t="s">
        <v>6372</v>
      </c>
      <c r="C1324" t="s">
        <v>16</v>
      </c>
      <c r="D1324" t="s">
        <v>3646</v>
      </c>
      <c r="E1324" t="s">
        <v>638</v>
      </c>
      <c r="F1324" t="s">
        <v>6373</v>
      </c>
      <c r="G1324" t="s">
        <v>6374</v>
      </c>
      <c r="H1324" t="s">
        <v>6375</v>
      </c>
      <c r="I1324" t="s">
        <v>32</v>
      </c>
      <c r="J1324" t="s">
        <v>756</v>
      </c>
      <c r="K1324" t="s">
        <v>24</v>
      </c>
      <c r="L1324" t="s">
        <v>42</v>
      </c>
      <c r="M1324" t="s">
        <v>9438</v>
      </c>
      <c r="N1324" t="s">
        <v>9439</v>
      </c>
    </row>
    <row r="1325" spans="1:14" x14ac:dyDescent="0.25">
      <c r="A1325" t="s">
        <v>6376</v>
      </c>
      <c r="B1325" t="s">
        <v>957</v>
      </c>
      <c r="C1325" t="s">
        <v>16</v>
      </c>
      <c r="D1325" t="s">
        <v>93</v>
      </c>
      <c r="E1325" t="s">
        <v>630</v>
      </c>
      <c r="F1325" t="s">
        <v>6377</v>
      </c>
      <c r="G1325" t="s">
        <v>6378</v>
      </c>
      <c r="H1325" t="s">
        <v>6379</v>
      </c>
      <c r="I1325" t="s">
        <v>32</v>
      </c>
      <c r="J1325" t="s">
        <v>527</v>
      </c>
      <c r="K1325" t="s">
        <v>24</v>
      </c>
      <c r="L1325" t="s">
        <v>75</v>
      </c>
      <c r="M1325" t="s">
        <v>9438</v>
      </c>
      <c r="N1325" t="s">
        <v>9439</v>
      </c>
    </row>
    <row r="1326" spans="1:14" x14ac:dyDescent="0.25">
      <c r="A1326" t="s">
        <v>6380</v>
      </c>
      <c r="B1326" t="s">
        <v>1061</v>
      </c>
      <c r="C1326" t="s">
        <v>550</v>
      </c>
      <c r="D1326" t="s">
        <v>3128</v>
      </c>
      <c r="E1326" t="s">
        <v>638</v>
      </c>
      <c r="F1326" t="s">
        <v>6381</v>
      </c>
      <c r="G1326" t="s">
        <v>6382</v>
      </c>
      <c r="H1326" t="s">
        <v>6383</v>
      </c>
      <c r="I1326" t="s">
        <v>32</v>
      </c>
      <c r="J1326" t="s">
        <v>1066</v>
      </c>
      <c r="K1326" t="s">
        <v>24</v>
      </c>
      <c r="L1326" t="s">
        <v>5864</v>
      </c>
      <c r="M1326" t="s">
        <v>9438</v>
      </c>
      <c r="N1326" t="s">
        <v>9439</v>
      </c>
    </row>
    <row r="1327" spans="1:14" x14ac:dyDescent="0.25">
      <c r="A1327" t="s">
        <v>6384</v>
      </c>
      <c r="B1327" t="s">
        <v>6385</v>
      </c>
      <c r="C1327" t="s">
        <v>1880</v>
      </c>
      <c r="D1327" t="s">
        <v>3232</v>
      </c>
      <c r="E1327" t="s">
        <v>18</v>
      </c>
      <c r="F1327" t="s">
        <v>6386</v>
      </c>
      <c r="G1327" t="s">
        <v>6387</v>
      </c>
      <c r="H1327" t="s">
        <v>6388</v>
      </c>
      <c r="I1327" t="s">
        <v>2352</v>
      </c>
      <c r="J1327" t="s">
        <v>6389</v>
      </c>
      <c r="K1327" t="s">
        <v>556</v>
      </c>
      <c r="L1327" t="s">
        <v>6390</v>
      </c>
      <c r="M1327" t="s">
        <v>9438</v>
      </c>
      <c r="N1327" t="s">
        <v>9439</v>
      </c>
    </row>
    <row r="1328" spans="1:14" x14ac:dyDescent="0.25">
      <c r="A1328" t="s">
        <v>6391</v>
      </c>
      <c r="B1328" t="s">
        <v>1061</v>
      </c>
      <c r="C1328" t="s">
        <v>550</v>
      </c>
      <c r="E1328" t="s">
        <v>630</v>
      </c>
      <c r="F1328" t="s">
        <v>6392</v>
      </c>
      <c r="G1328" t="s">
        <v>6393</v>
      </c>
      <c r="H1328" t="s">
        <v>6394</v>
      </c>
      <c r="I1328" t="s">
        <v>32</v>
      </c>
      <c r="J1328" t="s">
        <v>1066</v>
      </c>
      <c r="K1328" t="s">
        <v>24</v>
      </c>
      <c r="L1328" t="s">
        <v>5864</v>
      </c>
      <c r="M1328" t="s">
        <v>9438</v>
      </c>
      <c r="N1328" t="s">
        <v>9439</v>
      </c>
    </row>
    <row r="1329" spans="1:14" x14ac:dyDescent="0.25">
      <c r="A1329" t="s">
        <v>6395</v>
      </c>
      <c r="B1329" t="s">
        <v>6396</v>
      </c>
      <c r="C1329" t="s">
        <v>550</v>
      </c>
      <c r="D1329" t="s">
        <v>6397</v>
      </c>
      <c r="E1329" t="s">
        <v>18</v>
      </c>
      <c r="F1329" t="s">
        <v>6398</v>
      </c>
      <c r="G1329" t="s">
        <v>6399</v>
      </c>
      <c r="H1329" t="s">
        <v>6400</v>
      </c>
      <c r="I1329" t="s">
        <v>32</v>
      </c>
      <c r="J1329" t="s">
        <v>809</v>
      </c>
      <c r="K1329" t="s">
        <v>556</v>
      </c>
      <c r="L1329" t="s">
        <v>6401</v>
      </c>
      <c r="M1329" t="s">
        <v>9438</v>
      </c>
      <c r="N1329" t="s">
        <v>9439</v>
      </c>
    </row>
    <row r="1330" spans="1:14" x14ac:dyDescent="0.25">
      <c r="A1330" t="s">
        <v>6402</v>
      </c>
      <c r="B1330" t="s">
        <v>6403</v>
      </c>
      <c r="C1330" t="s">
        <v>1880</v>
      </c>
      <c r="D1330" t="s">
        <v>6404</v>
      </c>
      <c r="E1330" t="s">
        <v>18</v>
      </c>
      <c r="F1330" t="s">
        <v>6405</v>
      </c>
      <c r="G1330" t="s">
        <v>6406</v>
      </c>
      <c r="H1330" t="s">
        <v>6407</v>
      </c>
      <c r="I1330" t="s">
        <v>32</v>
      </c>
      <c r="J1330" t="s">
        <v>555</v>
      </c>
      <c r="K1330" t="s">
        <v>556</v>
      </c>
      <c r="L1330" t="s">
        <v>75</v>
      </c>
      <c r="M1330" t="s">
        <v>9438</v>
      </c>
      <c r="N1330" t="s">
        <v>9439</v>
      </c>
    </row>
    <row r="1331" spans="1:14" x14ac:dyDescent="0.25">
      <c r="A1331" t="s">
        <v>6408</v>
      </c>
      <c r="B1331" t="s">
        <v>2367</v>
      </c>
      <c r="C1331" t="s">
        <v>550</v>
      </c>
      <c r="D1331" t="s">
        <v>6409</v>
      </c>
      <c r="E1331" t="s">
        <v>18</v>
      </c>
      <c r="F1331" t="s">
        <v>6410</v>
      </c>
      <c r="G1331" t="s">
        <v>6411</v>
      </c>
      <c r="H1331" t="s">
        <v>6412</v>
      </c>
      <c r="I1331" t="s">
        <v>5769</v>
      </c>
      <c r="J1331" t="s">
        <v>555</v>
      </c>
      <c r="K1331" t="s">
        <v>556</v>
      </c>
      <c r="L1331" t="s">
        <v>34</v>
      </c>
      <c r="M1331" t="s">
        <v>9438</v>
      </c>
      <c r="N1331" t="s">
        <v>9439</v>
      </c>
    </row>
    <row r="1332" spans="1:14" x14ac:dyDescent="0.25">
      <c r="A1332" t="s">
        <v>6413</v>
      </c>
      <c r="C1332" t="s">
        <v>69</v>
      </c>
      <c r="D1332" t="s">
        <v>6414</v>
      </c>
      <c r="E1332" t="s">
        <v>18</v>
      </c>
      <c r="F1332" t="s">
        <v>6415</v>
      </c>
      <c r="G1332" t="s">
        <v>6416</v>
      </c>
      <c r="H1332" t="s">
        <v>6417</v>
      </c>
      <c r="I1332" t="s">
        <v>22</v>
      </c>
      <c r="J1332" t="s">
        <v>219</v>
      </c>
      <c r="K1332" t="s">
        <v>24</v>
      </c>
      <c r="L1332" t="s">
        <v>83</v>
      </c>
      <c r="M1332" t="s">
        <v>9438</v>
      </c>
      <c r="N1332" t="s">
        <v>9439</v>
      </c>
    </row>
    <row r="1333" spans="1:14" x14ac:dyDescent="0.25">
      <c r="A1333" t="s">
        <v>6418</v>
      </c>
      <c r="C1333" t="s">
        <v>16</v>
      </c>
      <c r="D1333" t="s">
        <v>6419</v>
      </c>
      <c r="E1333" t="s">
        <v>18</v>
      </c>
      <c r="F1333" t="s">
        <v>6420</v>
      </c>
      <c r="G1333" t="s">
        <v>6421</v>
      </c>
      <c r="H1333" t="s">
        <v>6422</v>
      </c>
      <c r="I1333" t="s">
        <v>320</v>
      </c>
      <c r="J1333" t="s">
        <v>234</v>
      </c>
      <c r="K1333" t="s">
        <v>24</v>
      </c>
      <c r="L1333" t="s">
        <v>6423</v>
      </c>
      <c r="M1333" t="s">
        <v>9438</v>
      </c>
      <c r="N1333" t="s">
        <v>9439</v>
      </c>
    </row>
    <row r="1334" spans="1:14" x14ac:dyDescent="0.25">
      <c r="A1334" t="s">
        <v>6424</v>
      </c>
      <c r="B1334" t="s">
        <v>6425</v>
      </c>
      <c r="C1334" t="s">
        <v>69</v>
      </c>
      <c r="D1334" t="s">
        <v>987</v>
      </c>
      <c r="E1334" t="s">
        <v>18</v>
      </c>
      <c r="F1334" t="s">
        <v>6426</v>
      </c>
      <c r="G1334" t="s">
        <v>6427</v>
      </c>
      <c r="H1334" t="s">
        <v>6428</v>
      </c>
      <c r="I1334" t="s">
        <v>32</v>
      </c>
      <c r="J1334" t="s">
        <v>735</v>
      </c>
      <c r="K1334" t="s">
        <v>24</v>
      </c>
      <c r="L1334" t="s">
        <v>204</v>
      </c>
      <c r="M1334" t="s">
        <v>9900</v>
      </c>
      <c r="N1334" t="s">
        <v>9441</v>
      </c>
    </row>
    <row r="1335" spans="1:14" x14ac:dyDescent="0.25">
      <c r="A1335" t="s">
        <v>6429</v>
      </c>
      <c r="B1335" t="s">
        <v>616</v>
      </c>
      <c r="C1335" t="s">
        <v>16</v>
      </c>
      <c r="D1335" t="s">
        <v>6175</v>
      </c>
      <c r="E1335" t="s">
        <v>18</v>
      </c>
      <c r="F1335" t="s">
        <v>6430</v>
      </c>
      <c r="G1335" t="s">
        <v>6431</v>
      </c>
      <c r="H1335" t="s">
        <v>6432</v>
      </c>
      <c r="I1335" t="s">
        <v>32</v>
      </c>
      <c r="J1335" t="s">
        <v>162</v>
      </c>
      <c r="K1335" t="s">
        <v>24</v>
      </c>
      <c r="L1335" t="s">
        <v>34</v>
      </c>
      <c r="M1335" t="s">
        <v>9438</v>
      </c>
      <c r="N1335" t="s">
        <v>9439</v>
      </c>
    </row>
    <row r="1336" spans="1:14" x14ac:dyDescent="0.25">
      <c r="A1336" t="s">
        <v>6433</v>
      </c>
      <c r="B1336" t="s">
        <v>6434</v>
      </c>
      <c r="C1336" t="s">
        <v>16</v>
      </c>
      <c r="D1336" t="s">
        <v>2191</v>
      </c>
      <c r="E1336" t="s">
        <v>18</v>
      </c>
      <c r="F1336" t="s">
        <v>6435</v>
      </c>
      <c r="G1336" t="s">
        <v>6436</v>
      </c>
      <c r="H1336" t="s">
        <v>6437</v>
      </c>
      <c r="I1336" t="s">
        <v>32</v>
      </c>
      <c r="J1336" t="s">
        <v>234</v>
      </c>
      <c r="K1336" t="s">
        <v>24</v>
      </c>
      <c r="L1336" t="s">
        <v>406</v>
      </c>
      <c r="M1336" t="s">
        <v>9438</v>
      </c>
      <c r="N1336" t="s">
        <v>9439</v>
      </c>
    </row>
    <row r="1337" spans="1:14" x14ac:dyDescent="0.25">
      <c r="A1337" t="s">
        <v>6438</v>
      </c>
      <c r="B1337" t="s">
        <v>6439</v>
      </c>
      <c r="C1337" t="s">
        <v>16</v>
      </c>
      <c r="D1337" t="s">
        <v>6440</v>
      </c>
      <c r="E1337" t="s">
        <v>18</v>
      </c>
      <c r="F1337" t="s">
        <v>6441</v>
      </c>
      <c r="G1337" t="s">
        <v>6442</v>
      </c>
      <c r="H1337" t="s">
        <v>6443</v>
      </c>
      <c r="I1337" t="s">
        <v>32</v>
      </c>
      <c r="J1337" t="s">
        <v>6444</v>
      </c>
      <c r="K1337" t="s">
        <v>3596</v>
      </c>
      <c r="L1337" t="s">
        <v>6445</v>
      </c>
      <c r="M1337" t="s">
        <v>9438</v>
      </c>
      <c r="N1337" t="s">
        <v>9439</v>
      </c>
    </row>
    <row r="1338" spans="1:14" x14ac:dyDescent="0.25">
      <c r="A1338" t="s">
        <v>6446</v>
      </c>
      <c r="C1338" t="s">
        <v>16</v>
      </c>
      <c r="D1338" t="s">
        <v>6447</v>
      </c>
      <c r="E1338" t="s">
        <v>18</v>
      </c>
      <c r="F1338" t="s">
        <v>6448</v>
      </c>
      <c r="G1338" t="s">
        <v>6449</v>
      </c>
      <c r="H1338" t="s">
        <v>6450</v>
      </c>
      <c r="I1338" t="s">
        <v>32</v>
      </c>
      <c r="J1338" t="s">
        <v>614</v>
      </c>
      <c r="K1338" t="s">
        <v>24</v>
      </c>
      <c r="L1338" t="s">
        <v>1331</v>
      </c>
      <c r="M1338" t="s">
        <v>9901</v>
      </c>
      <c r="N1338" t="s">
        <v>9441</v>
      </c>
    </row>
    <row r="1339" spans="1:14" x14ac:dyDescent="0.25">
      <c r="A1339" t="s">
        <v>6451</v>
      </c>
      <c r="B1339" t="s">
        <v>6452</v>
      </c>
      <c r="C1339" t="s">
        <v>69</v>
      </c>
      <c r="D1339" t="s">
        <v>6453</v>
      </c>
      <c r="E1339" t="s">
        <v>18</v>
      </c>
      <c r="F1339" t="s">
        <v>6454</v>
      </c>
      <c r="G1339" t="s">
        <v>6455</v>
      </c>
      <c r="H1339" t="s">
        <v>6456</v>
      </c>
      <c r="I1339" t="s">
        <v>32</v>
      </c>
      <c r="J1339" t="s">
        <v>540</v>
      </c>
      <c r="K1339" t="s">
        <v>24</v>
      </c>
      <c r="L1339" t="s">
        <v>6457</v>
      </c>
      <c r="M1339" t="s">
        <v>9902</v>
      </c>
      <c r="N1339" t="s">
        <v>9441</v>
      </c>
    </row>
    <row r="1340" spans="1:14" x14ac:dyDescent="0.25">
      <c r="A1340" t="s">
        <v>6458</v>
      </c>
      <c r="B1340" t="s">
        <v>6459</v>
      </c>
      <c r="C1340" t="s">
        <v>16</v>
      </c>
      <c r="D1340" t="s">
        <v>371</v>
      </c>
      <c r="E1340" t="s">
        <v>18</v>
      </c>
      <c r="F1340" t="s">
        <v>6460</v>
      </c>
      <c r="G1340" t="s">
        <v>6461</v>
      </c>
      <c r="H1340" t="s">
        <v>6462</v>
      </c>
      <c r="I1340" t="s">
        <v>32</v>
      </c>
      <c r="J1340" t="s">
        <v>253</v>
      </c>
      <c r="K1340" t="s">
        <v>24</v>
      </c>
      <c r="L1340" t="s">
        <v>75</v>
      </c>
      <c r="M1340" t="s">
        <v>9438</v>
      </c>
      <c r="N1340" t="s">
        <v>9439</v>
      </c>
    </row>
    <row r="1341" spans="1:14" x14ac:dyDescent="0.25">
      <c r="A1341" t="s">
        <v>6463</v>
      </c>
      <c r="B1341" t="s">
        <v>4342</v>
      </c>
      <c r="C1341" t="s">
        <v>16</v>
      </c>
      <c r="D1341" t="s">
        <v>93</v>
      </c>
      <c r="E1341" t="s">
        <v>18</v>
      </c>
      <c r="F1341" t="s">
        <v>6464</v>
      </c>
      <c r="G1341" t="s">
        <v>6465</v>
      </c>
      <c r="H1341" t="s">
        <v>6466</v>
      </c>
      <c r="I1341" t="s">
        <v>32</v>
      </c>
      <c r="J1341" t="s">
        <v>115</v>
      </c>
      <c r="K1341" t="s">
        <v>24</v>
      </c>
      <c r="L1341" t="s">
        <v>75</v>
      </c>
      <c r="M1341" t="s">
        <v>9903</v>
      </c>
      <c r="N1341" t="s">
        <v>9441</v>
      </c>
    </row>
    <row r="1342" spans="1:14" x14ac:dyDescent="0.25">
      <c r="A1342" t="s">
        <v>6467</v>
      </c>
      <c r="C1342" t="s">
        <v>16</v>
      </c>
      <c r="D1342" t="s">
        <v>6468</v>
      </c>
      <c r="E1342" t="s">
        <v>18</v>
      </c>
      <c r="F1342" t="s">
        <v>6469</v>
      </c>
      <c r="G1342" t="s">
        <v>6470</v>
      </c>
      <c r="H1342" t="s">
        <v>6471</v>
      </c>
      <c r="I1342" t="s">
        <v>22</v>
      </c>
      <c r="J1342" t="s">
        <v>89</v>
      </c>
      <c r="K1342" t="s">
        <v>24</v>
      </c>
      <c r="L1342" t="s">
        <v>83</v>
      </c>
      <c r="M1342" t="s">
        <v>9438</v>
      </c>
      <c r="N1342" t="s">
        <v>9439</v>
      </c>
    </row>
    <row r="1343" spans="1:14" x14ac:dyDescent="0.25">
      <c r="A1343" t="s">
        <v>6472</v>
      </c>
      <c r="B1343" t="s">
        <v>6473</v>
      </c>
      <c r="C1343" t="s">
        <v>69</v>
      </c>
      <c r="D1343" t="s">
        <v>6474</v>
      </c>
      <c r="E1343" t="s">
        <v>18</v>
      </c>
      <c r="F1343" t="s">
        <v>6475</v>
      </c>
      <c r="G1343" t="s">
        <v>6476</v>
      </c>
      <c r="H1343" t="s">
        <v>6477</v>
      </c>
      <c r="I1343" t="s">
        <v>32</v>
      </c>
      <c r="J1343" t="s">
        <v>175</v>
      </c>
      <c r="K1343" t="s">
        <v>24</v>
      </c>
      <c r="L1343" t="s">
        <v>2331</v>
      </c>
      <c r="M1343" t="s">
        <v>9904</v>
      </c>
      <c r="N1343" t="s">
        <v>9441</v>
      </c>
    </row>
    <row r="1344" spans="1:14" x14ac:dyDescent="0.25">
      <c r="A1344" t="s">
        <v>6478</v>
      </c>
      <c r="B1344" t="s">
        <v>6479</v>
      </c>
      <c r="C1344" t="s">
        <v>69</v>
      </c>
      <c r="D1344" t="s">
        <v>6480</v>
      </c>
      <c r="E1344" t="s">
        <v>18</v>
      </c>
      <c r="F1344" t="s">
        <v>6481</v>
      </c>
      <c r="G1344" t="s">
        <v>6482</v>
      </c>
      <c r="H1344" t="s">
        <v>6483</v>
      </c>
      <c r="I1344" t="s">
        <v>32</v>
      </c>
      <c r="J1344" t="s">
        <v>290</v>
      </c>
      <c r="K1344" t="s">
        <v>24</v>
      </c>
      <c r="L1344" t="s">
        <v>6484</v>
      </c>
      <c r="M1344" t="s">
        <v>9905</v>
      </c>
      <c r="N1344" t="s">
        <v>9441</v>
      </c>
    </row>
    <row r="1345" spans="1:14" x14ac:dyDescent="0.25">
      <c r="A1345" t="s">
        <v>6485</v>
      </c>
      <c r="B1345" t="s">
        <v>6486</v>
      </c>
      <c r="C1345" t="s">
        <v>16</v>
      </c>
      <c r="D1345" t="s">
        <v>6487</v>
      </c>
      <c r="E1345" t="s">
        <v>18</v>
      </c>
      <c r="F1345" t="s">
        <v>6488</v>
      </c>
      <c r="G1345" t="s">
        <v>6489</v>
      </c>
      <c r="H1345" t="s">
        <v>6490</v>
      </c>
      <c r="I1345" t="s">
        <v>32</v>
      </c>
      <c r="J1345" t="s">
        <v>735</v>
      </c>
      <c r="K1345" t="s">
        <v>24</v>
      </c>
      <c r="L1345" t="s">
        <v>6491</v>
      </c>
      <c r="M1345" t="s">
        <v>9906</v>
      </c>
      <c r="N1345" t="s">
        <v>9441</v>
      </c>
    </row>
    <row r="1346" spans="1:14" x14ac:dyDescent="0.25">
      <c r="A1346" t="s">
        <v>6492</v>
      </c>
      <c r="B1346" t="s">
        <v>4235</v>
      </c>
      <c r="C1346" t="s">
        <v>16</v>
      </c>
      <c r="D1346" t="s">
        <v>3895</v>
      </c>
      <c r="E1346" t="s">
        <v>18</v>
      </c>
      <c r="F1346" t="s">
        <v>6493</v>
      </c>
      <c r="G1346" t="s">
        <v>6494</v>
      </c>
      <c r="H1346" t="s">
        <v>6495</v>
      </c>
      <c r="I1346" t="s">
        <v>32</v>
      </c>
      <c r="J1346" t="s">
        <v>74</v>
      </c>
      <c r="K1346" t="s">
        <v>24</v>
      </c>
      <c r="L1346" t="s">
        <v>212</v>
      </c>
      <c r="M1346" t="s">
        <v>9907</v>
      </c>
      <c r="N1346" t="s">
        <v>9441</v>
      </c>
    </row>
    <row r="1347" spans="1:14" x14ac:dyDescent="0.25">
      <c r="A1347" t="s">
        <v>6496</v>
      </c>
      <c r="B1347" t="s">
        <v>206</v>
      </c>
      <c r="C1347" t="s">
        <v>16</v>
      </c>
      <c r="D1347" t="s">
        <v>402</v>
      </c>
      <c r="E1347" t="s">
        <v>18</v>
      </c>
      <c r="F1347" t="s">
        <v>6497</v>
      </c>
      <c r="G1347" t="s">
        <v>6498</v>
      </c>
      <c r="H1347" t="s">
        <v>6499</v>
      </c>
      <c r="I1347" t="s">
        <v>22</v>
      </c>
      <c r="J1347" t="s">
        <v>1662</v>
      </c>
      <c r="K1347" t="s">
        <v>24</v>
      </c>
      <c r="L1347" t="s">
        <v>4665</v>
      </c>
      <c r="M1347" t="s">
        <v>9438</v>
      </c>
      <c r="N1347" t="s">
        <v>9439</v>
      </c>
    </row>
    <row r="1348" spans="1:14" x14ac:dyDescent="0.25">
      <c r="A1348" t="s">
        <v>6500</v>
      </c>
      <c r="C1348" t="s">
        <v>16</v>
      </c>
      <c r="D1348" t="s">
        <v>2568</v>
      </c>
      <c r="E1348" t="s">
        <v>18</v>
      </c>
      <c r="F1348" t="s">
        <v>6501</v>
      </c>
      <c r="G1348" t="s">
        <v>6502</v>
      </c>
      <c r="H1348" t="s">
        <v>6503</v>
      </c>
      <c r="I1348" t="s">
        <v>32</v>
      </c>
      <c r="J1348" t="s">
        <v>234</v>
      </c>
      <c r="K1348" t="s">
        <v>24</v>
      </c>
      <c r="L1348" t="s">
        <v>2572</v>
      </c>
      <c r="M1348" t="s">
        <v>9438</v>
      </c>
      <c r="N1348" t="s">
        <v>9439</v>
      </c>
    </row>
    <row r="1349" spans="1:14" x14ac:dyDescent="0.25">
      <c r="A1349" t="s">
        <v>6504</v>
      </c>
      <c r="B1349" t="s">
        <v>6505</v>
      </c>
      <c r="C1349" t="s">
        <v>16</v>
      </c>
      <c r="D1349" t="s">
        <v>179</v>
      </c>
      <c r="E1349" t="s">
        <v>18</v>
      </c>
      <c r="F1349" t="s">
        <v>6506</v>
      </c>
      <c r="G1349" t="s">
        <v>6507</v>
      </c>
      <c r="H1349" t="s">
        <v>6508</v>
      </c>
      <c r="I1349" t="s">
        <v>32</v>
      </c>
      <c r="J1349" t="s">
        <v>183</v>
      </c>
      <c r="K1349" t="s">
        <v>24</v>
      </c>
      <c r="L1349" t="s">
        <v>3475</v>
      </c>
      <c r="M1349" t="s">
        <v>9908</v>
      </c>
      <c r="N1349" t="s">
        <v>9441</v>
      </c>
    </row>
    <row r="1350" spans="1:14" x14ac:dyDescent="0.25">
      <c r="A1350" t="s">
        <v>6509</v>
      </c>
      <c r="B1350" t="s">
        <v>6510</v>
      </c>
      <c r="C1350" t="s">
        <v>69</v>
      </c>
      <c r="D1350" t="s">
        <v>740</v>
      </c>
      <c r="E1350" t="s">
        <v>18</v>
      </c>
      <c r="F1350" t="s">
        <v>6511</v>
      </c>
      <c r="G1350" t="s">
        <v>6512</v>
      </c>
      <c r="H1350" t="s">
        <v>6513</v>
      </c>
      <c r="I1350" t="s">
        <v>32</v>
      </c>
      <c r="J1350" t="s">
        <v>712</v>
      </c>
      <c r="K1350" t="s">
        <v>24</v>
      </c>
      <c r="L1350" t="s">
        <v>837</v>
      </c>
      <c r="M1350" t="s">
        <v>9909</v>
      </c>
      <c r="N1350" t="s">
        <v>9441</v>
      </c>
    </row>
    <row r="1351" spans="1:14" x14ac:dyDescent="0.25">
      <c r="A1351" t="s">
        <v>6514</v>
      </c>
      <c r="B1351" t="s">
        <v>6515</v>
      </c>
      <c r="C1351" t="s">
        <v>69</v>
      </c>
      <c r="D1351" t="s">
        <v>702</v>
      </c>
      <c r="E1351" t="s">
        <v>18</v>
      </c>
      <c r="F1351" t="s">
        <v>6516</v>
      </c>
      <c r="G1351" t="s">
        <v>6517</v>
      </c>
      <c r="H1351" t="s">
        <v>6518</v>
      </c>
      <c r="I1351" t="s">
        <v>32</v>
      </c>
      <c r="J1351" t="s">
        <v>866</v>
      </c>
      <c r="K1351" t="s">
        <v>24</v>
      </c>
      <c r="L1351" t="s">
        <v>75</v>
      </c>
      <c r="M1351" t="s">
        <v>9438</v>
      </c>
      <c r="N1351" t="s">
        <v>9439</v>
      </c>
    </row>
    <row r="1352" spans="1:14" x14ac:dyDescent="0.25">
      <c r="A1352" t="s">
        <v>6519</v>
      </c>
      <c r="B1352" t="s">
        <v>6520</v>
      </c>
      <c r="C1352" t="s">
        <v>69</v>
      </c>
      <c r="D1352" t="s">
        <v>37</v>
      </c>
      <c r="E1352" t="s">
        <v>18</v>
      </c>
      <c r="F1352" t="s">
        <v>6521</v>
      </c>
      <c r="G1352" t="s">
        <v>6522</v>
      </c>
      <c r="H1352" t="s">
        <v>6523</v>
      </c>
      <c r="I1352" t="s">
        <v>32</v>
      </c>
      <c r="J1352" t="s">
        <v>41</v>
      </c>
      <c r="K1352" t="s">
        <v>24</v>
      </c>
      <c r="L1352" t="s">
        <v>42</v>
      </c>
      <c r="M1352" t="s">
        <v>9910</v>
      </c>
      <c r="N1352" t="s">
        <v>9441</v>
      </c>
    </row>
    <row r="1353" spans="1:14" x14ac:dyDescent="0.25">
      <c r="A1353" t="s">
        <v>6524</v>
      </c>
      <c r="B1353" t="s">
        <v>6525</v>
      </c>
      <c r="C1353" t="s">
        <v>16</v>
      </c>
      <c r="D1353" t="s">
        <v>3646</v>
      </c>
      <c r="E1353" t="s">
        <v>18</v>
      </c>
      <c r="F1353" t="s">
        <v>6526</v>
      </c>
      <c r="G1353" t="s">
        <v>6527</v>
      </c>
      <c r="H1353" t="s">
        <v>6528</v>
      </c>
      <c r="I1353" t="s">
        <v>32</v>
      </c>
      <c r="J1353" t="s">
        <v>253</v>
      </c>
      <c r="K1353" t="s">
        <v>24</v>
      </c>
      <c r="L1353" t="s">
        <v>42</v>
      </c>
      <c r="M1353" t="s">
        <v>9438</v>
      </c>
      <c r="N1353" t="s">
        <v>9439</v>
      </c>
    </row>
    <row r="1354" spans="1:14" x14ac:dyDescent="0.25">
      <c r="A1354" t="s">
        <v>3504</v>
      </c>
      <c r="B1354" t="s">
        <v>6529</v>
      </c>
      <c r="C1354" t="s">
        <v>69</v>
      </c>
      <c r="D1354" t="s">
        <v>93</v>
      </c>
      <c r="E1354" t="s">
        <v>18</v>
      </c>
      <c r="F1354" t="s">
        <v>6530</v>
      </c>
      <c r="G1354" t="s">
        <v>6531</v>
      </c>
      <c r="H1354" t="s">
        <v>6532</v>
      </c>
      <c r="I1354" t="s">
        <v>32</v>
      </c>
      <c r="J1354" t="s">
        <v>1305</v>
      </c>
      <c r="K1354" t="s">
        <v>24</v>
      </c>
      <c r="L1354" t="s">
        <v>75</v>
      </c>
      <c r="M1354" t="s">
        <v>9911</v>
      </c>
      <c r="N1354" t="s">
        <v>9441</v>
      </c>
    </row>
    <row r="1355" spans="1:14" x14ac:dyDescent="0.25">
      <c r="A1355" t="s">
        <v>6533</v>
      </c>
      <c r="B1355" t="s">
        <v>206</v>
      </c>
      <c r="C1355" t="s">
        <v>16</v>
      </c>
      <c r="D1355" t="s">
        <v>1364</v>
      </c>
      <c r="E1355" t="s">
        <v>18</v>
      </c>
      <c r="F1355" t="s">
        <v>6534</v>
      </c>
      <c r="G1355" t="s">
        <v>6535</v>
      </c>
      <c r="H1355" t="s">
        <v>6536</v>
      </c>
      <c r="I1355" t="s">
        <v>32</v>
      </c>
      <c r="J1355" t="s">
        <v>826</v>
      </c>
      <c r="K1355" t="s">
        <v>24</v>
      </c>
      <c r="L1355" t="s">
        <v>1368</v>
      </c>
      <c r="M1355" t="s">
        <v>9438</v>
      </c>
      <c r="N1355" t="s">
        <v>9439</v>
      </c>
    </row>
    <row r="1356" spans="1:14" x14ac:dyDescent="0.25">
      <c r="A1356" t="s">
        <v>6537</v>
      </c>
      <c r="B1356" t="s">
        <v>6538</v>
      </c>
      <c r="C1356" t="s">
        <v>69</v>
      </c>
      <c r="D1356" t="s">
        <v>579</v>
      </c>
      <c r="E1356" t="s">
        <v>18</v>
      </c>
      <c r="F1356" t="s">
        <v>6539</v>
      </c>
      <c r="G1356" t="s">
        <v>6540</v>
      </c>
      <c r="H1356" t="s">
        <v>6541</v>
      </c>
      <c r="I1356" t="s">
        <v>32</v>
      </c>
      <c r="J1356" t="s">
        <v>290</v>
      </c>
      <c r="K1356" t="s">
        <v>24</v>
      </c>
      <c r="L1356" t="s">
        <v>2331</v>
      </c>
      <c r="M1356" t="s">
        <v>9912</v>
      </c>
      <c r="N1356" t="s">
        <v>9441</v>
      </c>
    </row>
    <row r="1357" spans="1:14" x14ac:dyDescent="0.25">
      <c r="A1357" t="s">
        <v>2263</v>
      </c>
      <c r="B1357" t="s">
        <v>3513</v>
      </c>
      <c r="C1357" t="s">
        <v>16</v>
      </c>
      <c r="D1357" t="s">
        <v>200</v>
      </c>
      <c r="E1357" t="s">
        <v>18</v>
      </c>
      <c r="F1357" t="s">
        <v>6542</v>
      </c>
      <c r="G1357" t="s">
        <v>6543</v>
      </c>
      <c r="H1357" t="s">
        <v>6544</v>
      </c>
      <c r="I1357" t="s">
        <v>32</v>
      </c>
      <c r="J1357" t="s">
        <v>1203</v>
      </c>
      <c r="K1357" t="s">
        <v>24</v>
      </c>
      <c r="L1357" t="s">
        <v>204</v>
      </c>
      <c r="M1357" t="s">
        <v>9438</v>
      </c>
      <c r="N1357" t="s">
        <v>9439</v>
      </c>
    </row>
    <row r="1358" spans="1:14" x14ac:dyDescent="0.25">
      <c r="A1358" t="s">
        <v>6545</v>
      </c>
      <c r="C1358" t="s">
        <v>16</v>
      </c>
      <c r="D1358" t="s">
        <v>585</v>
      </c>
      <c r="E1358" t="s">
        <v>18</v>
      </c>
      <c r="F1358" t="s">
        <v>6546</v>
      </c>
      <c r="G1358" t="s">
        <v>6547</v>
      </c>
      <c r="H1358" t="s">
        <v>6548</v>
      </c>
      <c r="I1358" t="s">
        <v>32</v>
      </c>
      <c r="J1358" t="s">
        <v>723</v>
      </c>
      <c r="K1358" t="s">
        <v>24</v>
      </c>
      <c r="L1358" t="s">
        <v>75</v>
      </c>
      <c r="M1358" t="s">
        <v>9438</v>
      </c>
      <c r="N1358" t="s">
        <v>9439</v>
      </c>
    </row>
    <row r="1359" spans="1:14" x14ac:dyDescent="0.25">
      <c r="A1359" t="s">
        <v>6549</v>
      </c>
      <c r="B1359" t="s">
        <v>6550</v>
      </c>
      <c r="C1359" t="s">
        <v>69</v>
      </c>
      <c r="D1359" t="s">
        <v>158</v>
      </c>
      <c r="E1359" t="s">
        <v>18</v>
      </c>
      <c r="F1359" t="s">
        <v>6551</v>
      </c>
      <c r="G1359" t="s">
        <v>6552</v>
      </c>
      <c r="H1359" t="s">
        <v>6553</v>
      </c>
      <c r="I1359" t="s">
        <v>32</v>
      </c>
      <c r="J1359" t="s">
        <v>438</v>
      </c>
      <c r="K1359" t="s">
        <v>24</v>
      </c>
      <c r="L1359" t="s">
        <v>163</v>
      </c>
      <c r="M1359" t="s">
        <v>9438</v>
      </c>
      <c r="N1359" t="s">
        <v>9439</v>
      </c>
    </row>
    <row r="1360" spans="1:14" x14ac:dyDescent="0.25">
      <c r="A1360" t="s">
        <v>6554</v>
      </c>
      <c r="B1360" t="s">
        <v>6555</v>
      </c>
      <c r="C1360" t="s">
        <v>69</v>
      </c>
      <c r="D1360" t="s">
        <v>78</v>
      </c>
      <c r="E1360" t="s">
        <v>18</v>
      </c>
      <c r="F1360" t="s">
        <v>6556</v>
      </c>
      <c r="G1360" t="s">
        <v>6557</v>
      </c>
      <c r="H1360" t="s">
        <v>6558</v>
      </c>
      <c r="I1360" t="s">
        <v>22</v>
      </c>
      <c r="J1360" t="s">
        <v>451</v>
      </c>
      <c r="K1360" t="s">
        <v>24</v>
      </c>
      <c r="L1360" t="s">
        <v>83</v>
      </c>
      <c r="M1360" t="s">
        <v>9913</v>
      </c>
      <c r="N1360" t="s">
        <v>9441</v>
      </c>
    </row>
    <row r="1361" spans="1:14" x14ac:dyDescent="0.25">
      <c r="A1361" t="s">
        <v>6559</v>
      </c>
      <c r="B1361" t="s">
        <v>6560</v>
      </c>
      <c r="C1361" t="s">
        <v>16</v>
      </c>
      <c r="D1361" t="s">
        <v>6561</v>
      </c>
      <c r="E1361" t="s">
        <v>18</v>
      </c>
      <c r="F1361" t="s">
        <v>6562</v>
      </c>
      <c r="G1361" t="s">
        <v>6563</v>
      </c>
      <c r="H1361" t="s">
        <v>6564</v>
      </c>
      <c r="I1361" t="s">
        <v>22</v>
      </c>
      <c r="J1361" t="s">
        <v>360</v>
      </c>
      <c r="K1361" t="s">
        <v>24</v>
      </c>
      <c r="L1361" t="s">
        <v>6565</v>
      </c>
      <c r="M1361" t="s">
        <v>9438</v>
      </c>
      <c r="N1361" t="s">
        <v>9439</v>
      </c>
    </row>
    <row r="1362" spans="1:14" x14ac:dyDescent="0.25">
      <c r="A1362" t="s">
        <v>6566</v>
      </c>
      <c r="B1362" t="s">
        <v>6567</v>
      </c>
      <c r="C1362" t="s">
        <v>69</v>
      </c>
      <c r="D1362" t="s">
        <v>1278</v>
      </c>
      <c r="E1362" t="s">
        <v>18</v>
      </c>
      <c r="F1362" t="s">
        <v>6568</v>
      </c>
      <c r="G1362" t="s">
        <v>6569</v>
      </c>
      <c r="H1362" t="s">
        <v>6570</v>
      </c>
      <c r="I1362" t="s">
        <v>32</v>
      </c>
      <c r="J1362" t="s">
        <v>175</v>
      </c>
      <c r="K1362" t="s">
        <v>24</v>
      </c>
      <c r="L1362" t="s">
        <v>1282</v>
      </c>
      <c r="M1362" t="s">
        <v>9914</v>
      </c>
      <c r="N1362" t="s">
        <v>9441</v>
      </c>
    </row>
    <row r="1363" spans="1:14" x14ac:dyDescent="0.25">
      <c r="A1363" t="s">
        <v>6571</v>
      </c>
      <c r="B1363" t="s">
        <v>6572</v>
      </c>
      <c r="C1363" t="s">
        <v>16</v>
      </c>
      <c r="D1363" t="s">
        <v>61</v>
      </c>
      <c r="E1363" t="s">
        <v>18</v>
      </c>
      <c r="F1363" t="s">
        <v>6573</v>
      </c>
      <c r="G1363" t="s">
        <v>6574</v>
      </c>
      <c r="H1363" t="s">
        <v>6575</v>
      </c>
      <c r="I1363" t="s">
        <v>32</v>
      </c>
      <c r="J1363" t="s">
        <v>298</v>
      </c>
      <c r="K1363" t="s">
        <v>24</v>
      </c>
      <c r="L1363" t="s">
        <v>6576</v>
      </c>
      <c r="M1363" t="s">
        <v>9915</v>
      </c>
      <c r="N1363" t="s">
        <v>9441</v>
      </c>
    </row>
    <row r="1364" spans="1:14" x14ac:dyDescent="0.25">
      <c r="A1364" t="s">
        <v>6577</v>
      </c>
      <c r="B1364" t="s">
        <v>6578</v>
      </c>
      <c r="C1364" t="s">
        <v>69</v>
      </c>
      <c r="D1364" t="s">
        <v>6579</v>
      </c>
      <c r="E1364" t="s">
        <v>18</v>
      </c>
      <c r="F1364" t="s">
        <v>6580</v>
      </c>
      <c r="G1364" t="s">
        <v>6581</v>
      </c>
      <c r="H1364" t="s">
        <v>6582</v>
      </c>
      <c r="I1364" t="s">
        <v>32</v>
      </c>
      <c r="J1364" t="s">
        <v>148</v>
      </c>
      <c r="K1364" t="s">
        <v>24</v>
      </c>
      <c r="L1364" t="s">
        <v>6583</v>
      </c>
      <c r="M1364" t="s">
        <v>9916</v>
      </c>
      <c r="N1364" t="s">
        <v>9441</v>
      </c>
    </row>
    <row r="1365" spans="1:14" x14ac:dyDescent="0.25">
      <c r="A1365" t="s">
        <v>6584</v>
      </c>
      <c r="B1365" t="s">
        <v>6585</v>
      </c>
      <c r="C1365" t="s">
        <v>69</v>
      </c>
      <c r="D1365" t="s">
        <v>1513</v>
      </c>
      <c r="E1365" t="s">
        <v>18</v>
      </c>
      <c r="F1365" t="s">
        <v>6586</v>
      </c>
      <c r="G1365" t="s">
        <v>6587</v>
      </c>
      <c r="H1365" t="s">
        <v>6588</v>
      </c>
      <c r="I1365" t="s">
        <v>32</v>
      </c>
      <c r="J1365" t="s">
        <v>261</v>
      </c>
      <c r="K1365" t="s">
        <v>24</v>
      </c>
      <c r="L1365" t="s">
        <v>75</v>
      </c>
      <c r="M1365" t="s">
        <v>9438</v>
      </c>
      <c r="N1365" t="s">
        <v>9439</v>
      </c>
    </row>
    <row r="1366" spans="1:14" x14ac:dyDescent="0.25">
      <c r="A1366" t="s">
        <v>6589</v>
      </c>
      <c r="B1366" t="s">
        <v>6590</v>
      </c>
      <c r="C1366" t="s">
        <v>69</v>
      </c>
      <c r="D1366" t="s">
        <v>93</v>
      </c>
      <c r="E1366" t="s">
        <v>18</v>
      </c>
      <c r="F1366" t="s">
        <v>6591</v>
      </c>
      <c r="G1366" t="s">
        <v>6592</v>
      </c>
      <c r="H1366" t="s">
        <v>6593</v>
      </c>
      <c r="I1366" t="s">
        <v>32</v>
      </c>
      <c r="J1366" t="s">
        <v>493</v>
      </c>
      <c r="K1366" t="s">
        <v>24</v>
      </c>
      <c r="L1366" t="s">
        <v>75</v>
      </c>
      <c r="M1366" t="s">
        <v>9917</v>
      </c>
      <c r="N1366" t="s">
        <v>9441</v>
      </c>
    </row>
    <row r="1367" spans="1:14" x14ac:dyDescent="0.25">
      <c r="A1367" t="s">
        <v>6594</v>
      </c>
      <c r="B1367" t="s">
        <v>6595</v>
      </c>
      <c r="C1367" t="s">
        <v>16</v>
      </c>
      <c r="D1367" t="s">
        <v>1254</v>
      </c>
      <c r="E1367" t="s">
        <v>18</v>
      </c>
      <c r="F1367" t="s">
        <v>6596</v>
      </c>
      <c r="G1367" t="s">
        <v>6597</v>
      </c>
      <c r="H1367" t="s">
        <v>6598</v>
      </c>
      <c r="I1367" t="s">
        <v>32</v>
      </c>
      <c r="J1367" t="s">
        <v>341</v>
      </c>
      <c r="K1367" t="s">
        <v>24</v>
      </c>
      <c r="L1367" t="s">
        <v>1258</v>
      </c>
      <c r="M1367" t="s">
        <v>9918</v>
      </c>
      <c r="N1367" t="s">
        <v>9441</v>
      </c>
    </row>
    <row r="1368" spans="1:14" x14ac:dyDescent="0.25">
      <c r="A1368" t="s">
        <v>6599</v>
      </c>
      <c r="B1368" t="s">
        <v>6600</v>
      </c>
      <c r="C1368" t="s">
        <v>69</v>
      </c>
      <c r="D1368" t="s">
        <v>6601</v>
      </c>
      <c r="E1368" t="s">
        <v>18</v>
      </c>
      <c r="F1368" t="s">
        <v>6602</v>
      </c>
      <c r="G1368" t="s">
        <v>6603</v>
      </c>
      <c r="H1368" t="s">
        <v>6604</v>
      </c>
      <c r="I1368" t="s">
        <v>32</v>
      </c>
      <c r="J1368" t="s">
        <v>1381</v>
      </c>
      <c r="K1368" t="s">
        <v>24</v>
      </c>
      <c r="L1368" t="s">
        <v>42</v>
      </c>
      <c r="M1368" t="s">
        <v>9919</v>
      </c>
      <c r="N1368" t="s">
        <v>9441</v>
      </c>
    </row>
    <row r="1369" spans="1:14" x14ac:dyDescent="0.25">
      <c r="A1369" t="s">
        <v>6605</v>
      </c>
      <c r="B1369" t="s">
        <v>92</v>
      </c>
      <c r="C1369" t="s">
        <v>16</v>
      </c>
      <c r="D1369" t="s">
        <v>93</v>
      </c>
      <c r="E1369" t="s">
        <v>18</v>
      </c>
      <c r="F1369" t="s">
        <v>6606</v>
      </c>
      <c r="G1369" t="s">
        <v>6607</v>
      </c>
      <c r="H1369" t="s">
        <v>6608</v>
      </c>
      <c r="I1369" t="s">
        <v>32</v>
      </c>
      <c r="J1369" t="s">
        <v>1411</v>
      </c>
      <c r="K1369" t="s">
        <v>24</v>
      </c>
      <c r="L1369" t="s">
        <v>75</v>
      </c>
      <c r="M1369" t="s">
        <v>9920</v>
      </c>
      <c r="N1369" t="s">
        <v>9441</v>
      </c>
    </row>
    <row r="1370" spans="1:14" x14ac:dyDescent="0.25">
      <c r="A1370" t="s">
        <v>6609</v>
      </c>
      <c r="B1370" t="s">
        <v>6610</v>
      </c>
      <c r="C1370" t="s">
        <v>69</v>
      </c>
      <c r="D1370" t="s">
        <v>6611</v>
      </c>
      <c r="E1370" t="s">
        <v>18</v>
      </c>
      <c r="F1370" t="s">
        <v>6612</v>
      </c>
      <c r="G1370" t="s">
        <v>6613</v>
      </c>
      <c r="H1370" t="s">
        <v>6614</v>
      </c>
      <c r="I1370" t="s">
        <v>32</v>
      </c>
      <c r="J1370" t="s">
        <v>5249</v>
      </c>
      <c r="K1370" t="s">
        <v>24</v>
      </c>
      <c r="L1370" t="s">
        <v>2307</v>
      </c>
      <c r="M1370" t="s">
        <v>9438</v>
      </c>
      <c r="N1370" t="s">
        <v>9439</v>
      </c>
    </row>
    <row r="1371" spans="1:14" x14ac:dyDescent="0.25">
      <c r="A1371" t="s">
        <v>6615</v>
      </c>
      <c r="B1371" t="s">
        <v>6616</v>
      </c>
      <c r="C1371" t="s">
        <v>16</v>
      </c>
      <c r="D1371" t="s">
        <v>85</v>
      </c>
      <c r="E1371" t="s">
        <v>18</v>
      </c>
      <c r="F1371" t="s">
        <v>6617</v>
      </c>
      <c r="G1371" t="s">
        <v>6618</v>
      </c>
      <c r="H1371" t="s">
        <v>6619</v>
      </c>
      <c r="I1371" t="s">
        <v>32</v>
      </c>
      <c r="J1371" t="s">
        <v>826</v>
      </c>
      <c r="K1371" t="s">
        <v>24</v>
      </c>
      <c r="L1371" t="s">
        <v>3503</v>
      </c>
      <c r="M1371" t="s">
        <v>9438</v>
      </c>
      <c r="N1371" t="s">
        <v>9439</v>
      </c>
    </row>
    <row r="1372" spans="1:14" x14ac:dyDescent="0.25">
      <c r="A1372" t="s">
        <v>6620</v>
      </c>
      <c r="B1372" t="s">
        <v>3810</v>
      </c>
      <c r="C1372" t="s">
        <v>16</v>
      </c>
      <c r="D1372" t="s">
        <v>2665</v>
      </c>
      <c r="E1372" t="s">
        <v>18</v>
      </c>
      <c r="F1372" t="s">
        <v>6621</v>
      </c>
      <c r="G1372" t="s">
        <v>6622</v>
      </c>
      <c r="H1372" t="s">
        <v>6623</v>
      </c>
      <c r="I1372" t="s">
        <v>32</v>
      </c>
      <c r="J1372" t="s">
        <v>1207</v>
      </c>
      <c r="K1372" t="s">
        <v>24</v>
      </c>
      <c r="L1372" t="s">
        <v>75</v>
      </c>
      <c r="M1372" t="s">
        <v>9438</v>
      </c>
      <c r="N1372" t="s">
        <v>9439</v>
      </c>
    </row>
    <row r="1373" spans="1:14" x14ac:dyDescent="0.25">
      <c r="A1373" t="s">
        <v>6624</v>
      </c>
      <c r="B1373" t="s">
        <v>5806</v>
      </c>
      <c r="C1373" t="s">
        <v>69</v>
      </c>
      <c r="D1373" t="s">
        <v>6625</v>
      </c>
      <c r="E1373" t="s">
        <v>18</v>
      </c>
      <c r="F1373" t="s">
        <v>6626</v>
      </c>
      <c r="G1373" t="s">
        <v>6627</v>
      </c>
      <c r="H1373" t="s">
        <v>6628</v>
      </c>
      <c r="I1373" t="s">
        <v>32</v>
      </c>
      <c r="J1373" t="s">
        <v>412</v>
      </c>
      <c r="K1373" t="s">
        <v>24</v>
      </c>
      <c r="L1373" t="s">
        <v>4197</v>
      </c>
      <c r="M1373" t="s">
        <v>9438</v>
      </c>
      <c r="N1373" t="s">
        <v>9439</v>
      </c>
    </row>
    <row r="1374" spans="1:14" x14ac:dyDescent="0.25">
      <c r="A1374" t="s">
        <v>6629</v>
      </c>
      <c r="B1374" t="s">
        <v>6630</v>
      </c>
      <c r="C1374" t="s">
        <v>16</v>
      </c>
      <c r="D1374" t="s">
        <v>364</v>
      </c>
      <c r="E1374" t="s">
        <v>18</v>
      </c>
      <c r="F1374" t="s">
        <v>6631</v>
      </c>
      <c r="G1374" t="s">
        <v>6632</v>
      </c>
      <c r="H1374" t="s">
        <v>6633</v>
      </c>
      <c r="I1374" t="s">
        <v>32</v>
      </c>
      <c r="J1374" t="s">
        <v>438</v>
      </c>
      <c r="K1374" t="s">
        <v>24</v>
      </c>
      <c r="L1374" t="s">
        <v>6634</v>
      </c>
      <c r="M1374" t="s">
        <v>9438</v>
      </c>
      <c r="N1374" t="s">
        <v>9439</v>
      </c>
    </row>
    <row r="1375" spans="1:14" x14ac:dyDescent="0.25">
      <c r="A1375" t="s">
        <v>5815</v>
      </c>
      <c r="B1375" t="s">
        <v>5765</v>
      </c>
      <c r="C1375" t="s">
        <v>16</v>
      </c>
      <c r="D1375" t="s">
        <v>585</v>
      </c>
      <c r="E1375" t="s">
        <v>18</v>
      </c>
      <c r="F1375" t="s">
        <v>6635</v>
      </c>
      <c r="G1375" t="s">
        <v>6636</v>
      </c>
      <c r="H1375" t="s">
        <v>6637</v>
      </c>
      <c r="I1375" t="s">
        <v>32</v>
      </c>
      <c r="J1375" t="s">
        <v>121</v>
      </c>
      <c r="K1375" t="s">
        <v>24</v>
      </c>
      <c r="L1375" t="s">
        <v>75</v>
      </c>
      <c r="M1375" t="s">
        <v>9438</v>
      </c>
      <c r="N1375" t="s">
        <v>9439</v>
      </c>
    </row>
    <row r="1376" spans="1:14" x14ac:dyDescent="0.25">
      <c r="A1376" t="s">
        <v>6638</v>
      </c>
      <c r="B1376" t="s">
        <v>2277</v>
      </c>
      <c r="C1376" t="s">
        <v>69</v>
      </c>
      <c r="D1376" t="s">
        <v>179</v>
      </c>
      <c r="E1376" t="s">
        <v>18</v>
      </c>
      <c r="F1376" t="s">
        <v>6639</v>
      </c>
      <c r="G1376" t="s">
        <v>6640</v>
      </c>
      <c r="H1376" t="s">
        <v>6641</v>
      </c>
      <c r="I1376" t="s">
        <v>32</v>
      </c>
      <c r="J1376" t="s">
        <v>493</v>
      </c>
      <c r="K1376" t="s">
        <v>24</v>
      </c>
      <c r="L1376" t="s">
        <v>184</v>
      </c>
      <c r="M1376" t="s">
        <v>9921</v>
      </c>
      <c r="N1376" t="s">
        <v>9441</v>
      </c>
    </row>
    <row r="1377" spans="1:14" x14ac:dyDescent="0.25">
      <c r="A1377" t="s">
        <v>6642</v>
      </c>
      <c r="B1377" t="s">
        <v>92</v>
      </c>
      <c r="C1377" t="s">
        <v>69</v>
      </c>
      <c r="D1377" t="s">
        <v>93</v>
      </c>
      <c r="E1377" t="s">
        <v>18</v>
      </c>
      <c r="F1377" t="s">
        <v>6643</v>
      </c>
      <c r="G1377" t="s">
        <v>6644</v>
      </c>
      <c r="H1377" t="s">
        <v>6645</v>
      </c>
      <c r="I1377" t="s">
        <v>32</v>
      </c>
      <c r="J1377" t="s">
        <v>65</v>
      </c>
      <c r="K1377" t="s">
        <v>24</v>
      </c>
      <c r="L1377" t="s">
        <v>75</v>
      </c>
      <c r="M1377" t="s">
        <v>9922</v>
      </c>
      <c r="N1377" t="s">
        <v>9441</v>
      </c>
    </row>
    <row r="1378" spans="1:14" x14ac:dyDescent="0.25">
      <c r="A1378" t="s">
        <v>6646</v>
      </c>
      <c r="B1378" t="s">
        <v>6647</v>
      </c>
      <c r="C1378" t="s">
        <v>16</v>
      </c>
      <c r="D1378" t="s">
        <v>2671</v>
      </c>
      <c r="E1378" t="s">
        <v>18</v>
      </c>
      <c r="F1378" t="s">
        <v>6648</v>
      </c>
      <c r="G1378" t="s">
        <v>6649</v>
      </c>
      <c r="H1378" t="s">
        <v>6650</v>
      </c>
      <c r="I1378" t="s">
        <v>32</v>
      </c>
      <c r="J1378" t="s">
        <v>290</v>
      </c>
      <c r="K1378" t="s">
        <v>24</v>
      </c>
      <c r="L1378" t="s">
        <v>75</v>
      </c>
      <c r="M1378" t="s">
        <v>9923</v>
      </c>
      <c r="N1378" t="s">
        <v>9441</v>
      </c>
    </row>
    <row r="1379" spans="1:14" x14ac:dyDescent="0.25">
      <c r="A1379" t="s">
        <v>6651</v>
      </c>
      <c r="B1379" t="s">
        <v>6652</v>
      </c>
      <c r="C1379" t="s">
        <v>69</v>
      </c>
      <c r="D1379" t="s">
        <v>138</v>
      </c>
      <c r="E1379" t="s">
        <v>18</v>
      </c>
      <c r="F1379" t="s">
        <v>6653</v>
      </c>
      <c r="G1379" t="s">
        <v>6654</v>
      </c>
      <c r="H1379" t="s">
        <v>6655</v>
      </c>
      <c r="I1379" t="s">
        <v>32</v>
      </c>
      <c r="J1379" t="s">
        <v>1449</v>
      </c>
      <c r="K1379" t="s">
        <v>24</v>
      </c>
      <c r="L1379" t="s">
        <v>104</v>
      </c>
      <c r="M1379" t="s">
        <v>9924</v>
      </c>
      <c r="N1379" t="s">
        <v>9441</v>
      </c>
    </row>
    <row r="1380" spans="1:14" x14ac:dyDescent="0.25">
      <c r="A1380" t="s">
        <v>6656</v>
      </c>
      <c r="B1380" t="s">
        <v>6657</v>
      </c>
      <c r="C1380" t="s">
        <v>69</v>
      </c>
      <c r="D1380" t="s">
        <v>702</v>
      </c>
      <c r="E1380" t="s">
        <v>18</v>
      </c>
      <c r="F1380" t="s">
        <v>6658</v>
      </c>
      <c r="G1380" t="s">
        <v>6659</v>
      </c>
      <c r="H1380" t="s">
        <v>6660</v>
      </c>
      <c r="I1380" t="s">
        <v>32</v>
      </c>
      <c r="J1380" t="s">
        <v>723</v>
      </c>
      <c r="K1380" t="s">
        <v>24</v>
      </c>
      <c r="L1380" t="s">
        <v>227</v>
      </c>
      <c r="M1380" t="s">
        <v>9438</v>
      </c>
      <c r="N1380" t="s">
        <v>9439</v>
      </c>
    </row>
    <row r="1381" spans="1:14" x14ac:dyDescent="0.25">
      <c r="A1381" t="s">
        <v>6661</v>
      </c>
      <c r="B1381" t="s">
        <v>2367</v>
      </c>
      <c r="C1381" t="s">
        <v>16</v>
      </c>
      <c r="D1381" t="s">
        <v>6662</v>
      </c>
      <c r="E1381" t="s">
        <v>18</v>
      </c>
      <c r="F1381" t="s">
        <v>6663</v>
      </c>
      <c r="G1381" t="s">
        <v>6664</v>
      </c>
      <c r="H1381" t="s">
        <v>6665</v>
      </c>
      <c r="I1381" t="s">
        <v>2352</v>
      </c>
      <c r="J1381" t="s">
        <v>121</v>
      </c>
      <c r="K1381" t="s">
        <v>24</v>
      </c>
      <c r="L1381" t="s">
        <v>6666</v>
      </c>
      <c r="M1381" t="s">
        <v>9438</v>
      </c>
      <c r="N1381" t="s">
        <v>9439</v>
      </c>
    </row>
    <row r="1382" spans="1:14" x14ac:dyDescent="0.25">
      <c r="A1382" t="s">
        <v>6667</v>
      </c>
      <c r="B1382" t="s">
        <v>6668</v>
      </c>
      <c r="C1382" t="s">
        <v>69</v>
      </c>
      <c r="D1382" t="s">
        <v>2997</v>
      </c>
      <c r="E1382" t="s">
        <v>18</v>
      </c>
      <c r="F1382" t="s">
        <v>6669</v>
      </c>
      <c r="G1382" t="s">
        <v>6670</v>
      </c>
      <c r="H1382" t="s">
        <v>6671</v>
      </c>
      <c r="I1382" t="s">
        <v>32</v>
      </c>
      <c r="J1382" t="s">
        <v>1751</v>
      </c>
      <c r="K1382" t="s">
        <v>24</v>
      </c>
      <c r="L1382" t="s">
        <v>75</v>
      </c>
      <c r="M1382" t="s">
        <v>9438</v>
      </c>
      <c r="N1382" t="s">
        <v>9439</v>
      </c>
    </row>
    <row r="1383" spans="1:14" x14ac:dyDescent="0.25">
      <c r="A1383" t="s">
        <v>26</v>
      </c>
      <c r="B1383" t="s">
        <v>393</v>
      </c>
      <c r="C1383" t="s">
        <v>69</v>
      </c>
      <c r="D1383" t="s">
        <v>6672</v>
      </c>
      <c r="E1383" t="s">
        <v>18</v>
      </c>
      <c r="F1383" t="s">
        <v>6673</v>
      </c>
      <c r="G1383" t="s">
        <v>6674</v>
      </c>
      <c r="H1383" t="s">
        <v>6675</v>
      </c>
      <c r="I1383" t="s">
        <v>32</v>
      </c>
      <c r="J1383" t="s">
        <v>282</v>
      </c>
      <c r="K1383" t="s">
        <v>24</v>
      </c>
      <c r="L1383" t="s">
        <v>176</v>
      </c>
      <c r="M1383" t="s">
        <v>9438</v>
      </c>
      <c r="N1383" t="s">
        <v>9439</v>
      </c>
    </row>
    <row r="1384" spans="1:14" x14ac:dyDescent="0.25">
      <c r="A1384" t="s">
        <v>6676</v>
      </c>
      <c r="B1384" t="s">
        <v>6677</v>
      </c>
      <c r="C1384" t="s">
        <v>69</v>
      </c>
      <c r="D1384" t="s">
        <v>2575</v>
      </c>
      <c r="E1384" t="s">
        <v>18</v>
      </c>
      <c r="F1384" t="s">
        <v>6678</v>
      </c>
      <c r="G1384" t="s">
        <v>6679</v>
      </c>
      <c r="H1384" t="s">
        <v>6680</v>
      </c>
      <c r="I1384" t="s">
        <v>22</v>
      </c>
      <c r="J1384" t="s">
        <v>1330</v>
      </c>
      <c r="K1384" t="s">
        <v>24</v>
      </c>
      <c r="L1384" t="s">
        <v>2579</v>
      </c>
      <c r="M1384" t="s">
        <v>9925</v>
      </c>
      <c r="N1384" t="s">
        <v>9441</v>
      </c>
    </row>
    <row r="1385" spans="1:14" x14ac:dyDescent="0.25">
      <c r="A1385" t="s">
        <v>6681</v>
      </c>
      <c r="B1385" t="s">
        <v>3284</v>
      </c>
      <c r="C1385" t="s">
        <v>16</v>
      </c>
      <c r="D1385" t="s">
        <v>3603</v>
      </c>
      <c r="E1385" t="s">
        <v>18</v>
      </c>
      <c r="F1385" t="s">
        <v>6682</v>
      </c>
      <c r="G1385" t="s">
        <v>6683</v>
      </c>
      <c r="H1385" t="s">
        <v>6684</v>
      </c>
      <c r="I1385" t="s">
        <v>32</v>
      </c>
      <c r="J1385" t="s">
        <v>438</v>
      </c>
      <c r="K1385" t="s">
        <v>24</v>
      </c>
      <c r="L1385" t="s">
        <v>34</v>
      </c>
      <c r="M1385" t="s">
        <v>9438</v>
      </c>
      <c r="N1385" t="s">
        <v>9439</v>
      </c>
    </row>
    <row r="1386" spans="1:14" x14ac:dyDescent="0.25">
      <c r="A1386" t="s">
        <v>6685</v>
      </c>
      <c r="B1386" t="s">
        <v>6686</v>
      </c>
      <c r="C1386" t="s">
        <v>16</v>
      </c>
      <c r="D1386" t="s">
        <v>3579</v>
      </c>
      <c r="E1386" t="s">
        <v>18</v>
      </c>
      <c r="F1386" t="s">
        <v>6687</v>
      </c>
      <c r="G1386" t="s">
        <v>6688</v>
      </c>
      <c r="H1386" t="s">
        <v>6689</v>
      </c>
      <c r="I1386" t="s">
        <v>32</v>
      </c>
      <c r="J1386" t="s">
        <v>234</v>
      </c>
      <c r="K1386" t="s">
        <v>24</v>
      </c>
      <c r="L1386" t="s">
        <v>34</v>
      </c>
      <c r="M1386" t="s">
        <v>9438</v>
      </c>
      <c r="N1386" t="s">
        <v>9439</v>
      </c>
    </row>
    <row r="1387" spans="1:14" x14ac:dyDescent="0.25">
      <c r="A1387" t="s">
        <v>6690</v>
      </c>
      <c r="B1387" t="s">
        <v>44</v>
      </c>
      <c r="C1387" t="s">
        <v>69</v>
      </c>
      <c r="D1387" t="s">
        <v>45</v>
      </c>
      <c r="E1387" t="s">
        <v>18</v>
      </c>
      <c r="F1387" t="s">
        <v>6691</v>
      </c>
      <c r="G1387" t="s">
        <v>6692</v>
      </c>
      <c r="H1387" t="s">
        <v>6693</v>
      </c>
      <c r="I1387" t="s">
        <v>32</v>
      </c>
      <c r="J1387" t="s">
        <v>1317</v>
      </c>
      <c r="K1387" t="s">
        <v>24</v>
      </c>
      <c r="L1387" t="s">
        <v>50</v>
      </c>
      <c r="M1387" t="s">
        <v>9926</v>
      </c>
      <c r="N1387" t="s">
        <v>9441</v>
      </c>
    </row>
    <row r="1388" spans="1:14" x14ac:dyDescent="0.25">
      <c r="A1388" t="s">
        <v>6694</v>
      </c>
      <c r="B1388" t="s">
        <v>6695</v>
      </c>
      <c r="C1388" t="s">
        <v>16</v>
      </c>
      <c r="D1388" t="s">
        <v>6696</v>
      </c>
      <c r="E1388" t="s">
        <v>18</v>
      </c>
      <c r="F1388" t="s">
        <v>6697</v>
      </c>
      <c r="G1388" t="s">
        <v>6698</v>
      </c>
      <c r="H1388" t="s">
        <v>6699</v>
      </c>
      <c r="I1388" t="s">
        <v>320</v>
      </c>
      <c r="J1388" t="s">
        <v>479</v>
      </c>
      <c r="K1388" t="s">
        <v>24</v>
      </c>
      <c r="L1388" t="s">
        <v>361</v>
      </c>
      <c r="M1388" t="s">
        <v>9438</v>
      </c>
      <c r="N1388" t="s">
        <v>9439</v>
      </c>
    </row>
    <row r="1389" spans="1:14" x14ac:dyDescent="0.25">
      <c r="A1389" t="s">
        <v>6700</v>
      </c>
      <c r="C1389" t="s">
        <v>16</v>
      </c>
      <c r="D1389" t="s">
        <v>6701</v>
      </c>
      <c r="E1389" t="s">
        <v>18</v>
      </c>
      <c r="F1389" t="s">
        <v>6702</v>
      </c>
      <c r="G1389" t="s">
        <v>6703</v>
      </c>
      <c r="H1389" t="s">
        <v>6704</v>
      </c>
      <c r="I1389" t="s">
        <v>320</v>
      </c>
      <c r="J1389" t="s">
        <v>1727</v>
      </c>
      <c r="K1389" t="s">
        <v>24</v>
      </c>
      <c r="L1389" t="s">
        <v>361</v>
      </c>
      <c r="M1389" t="s">
        <v>9927</v>
      </c>
      <c r="N1389" t="s">
        <v>9441</v>
      </c>
    </row>
    <row r="1390" spans="1:14" x14ac:dyDescent="0.25">
      <c r="A1390" t="s">
        <v>6705</v>
      </c>
      <c r="B1390" t="s">
        <v>2190</v>
      </c>
      <c r="C1390" t="s">
        <v>16</v>
      </c>
      <c r="D1390" t="s">
        <v>6002</v>
      </c>
      <c r="E1390" t="s">
        <v>18</v>
      </c>
      <c r="F1390" t="s">
        <v>6706</v>
      </c>
      <c r="G1390" t="s">
        <v>6707</v>
      </c>
      <c r="H1390" t="s">
        <v>6708</v>
      </c>
      <c r="I1390" t="s">
        <v>32</v>
      </c>
      <c r="J1390" t="s">
        <v>1662</v>
      </c>
      <c r="K1390" t="s">
        <v>24</v>
      </c>
      <c r="L1390" t="s">
        <v>406</v>
      </c>
      <c r="M1390" t="s">
        <v>9438</v>
      </c>
      <c r="N1390" t="s">
        <v>9439</v>
      </c>
    </row>
    <row r="1391" spans="1:14" x14ac:dyDescent="0.25">
      <c r="A1391" t="s">
        <v>6709</v>
      </c>
      <c r="B1391" t="s">
        <v>6710</v>
      </c>
      <c r="C1391" t="s">
        <v>16</v>
      </c>
      <c r="D1391" t="s">
        <v>6711</v>
      </c>
      <c r="E1391" t="s">
        <v>18</v>
      </c>
      <c r="F1391" t="s">
        <v>6712</v>
      </c>
      <c r="G1391" t="s">
        <v>6713</v>
      </c>
      <c r="H1391" t="s">
        <v>6714</v>
      </c>
      <c r="I1391" t="s">
        <v>2352</v>
      </c>
      <c r="J1391" t="s">
        <v>6715</v>
      </c>
      <c r="K1391" t="s">
        <v>3596</v>
      </c>
      <c r="L1391" t="s">
        <v>6716</v>
      </c>
      <c r="M1391" t="s">
        <v>9438</v>
      </c>
      <c r="N1391" t="s">
        <v>9439</v>
      </c>
    </row>
    <row r="1392" spans="1:14" x14ac:dyDescent="0.25">
      <c r="A1392" t="s">
        <v>6717</v>
      </c>
      <c r="B1392" t="s">
        <v>6718</v>
      </c>
      <c r="C1392" t="s">
        <v>69</v>
      </c>
      <c r="D1392" t="s">
        <v>4880</v>
      </c>
      <c r="E1392" t="s">
        <v>638</v>
      </c>
      <c r="F1392" t="s">
        <v>6719</v>
      </c>
      <c r="G1392" t="s">
        <v>6720</v>
      </c>
      <c r="H1392" t="s">
        <v>6721</v>
      </c>
      <c r="I1392" t="s">
        <v>32</v>
      </c>
      <c r="J1392" t="s">
        <v>1940</v>
      </c>
      <c r="K1392" t="s">
        <v>24</v>
      </c>
      <c r="L1392" t="s">
        <v>75</v>
      </c>
      <c r="M1392" t="s">
        <v>9438</v>
      </c>
      <c r="N1392" t="s">
        <v>9439</v>
      </c>
    </row>
    <row r="1393" spans="1:14" x14ac:dyDescent="0.25">
      <c r="A1393" t="s">
        <v>6722</v>
      </c>
      <c r="B1393" t="s">
        <v>6723</v>
      </c>
      <c r="C1393" t="s">
        <v>16</v>
      </c>
      <c r="D1393" t="s">
        <v>6724</v>
      </c>
      <c r="E1393" t="s">
        <v>638</v>
      </c>
      <c r="F1393" t="s">
        <v>6725</v>
      </c>
      <c r="G1393" t="s">
        <v>6726</v>
      </c>
      <c r="H1393" t="s">
        <v>6727</v>
      </c>
      <c r="I1393" t="s">
        <v>32</v>
      </c>
      <c r="J1393" t="s">
        <v>420</v>
      </c>
      <c r="K1393" t="s">
        <v>24</v>
      </c>
      <c r="L1393" t="s">
        <v>851</v>
      </c>
      <c r="M1393" t="s">
        <v>9928</v>
      </c>
      <c r="N1393" t="s">
        <v>9441</v>
      </c>
    </row>
    <row r="1394" spans="1:14" x14ac:dyDescent="0.25">
      <c r="A1394" t="s">
        <v>6728</v>
      </c>
      <c r="B1394" t="s">
        <v>6729</v>
      </c>
      <c r="C1394" t="s">
        <v>16</v>
      </c>
      <c r="D1394" t="s">
        <v>6730</v>
      </c>
      <c r="E1394" t="s">
        <v>638</v>
      </c>
      <c r="F1394" t="s">
        <v>6731</v>
      </c>
      <c r="G1394" t="s">
        <v>6732</v>
      </c>
      <c r="H1394" t="s">
        <v>6733</v>
      </c>
      <c r="I1394" t="s">
        <v>320</v>
      </c>
      <c r="J1394" t="s">
        <v>1137</v>
      </c>
      <c r="K1394" t="s">
        <v>24</v>
      </c>
      <c r="L1394" t="s">
        <v>361</v>
      </c>
      <c r="M1394" t="s">
        <v>9438</v>
      </c>
      <c r="N1394" t="s">
        <v>9439</v>
      </c>
    </row>
    <row r="1395" spans="1:14" x14ac:dyDescent="0.25">
      <c r="A1395" t="s">
        <v>6734</v>
      </c>
      <c r="B1395" t="s">
        <v>6735</v>
      </c>
      <c r="C1395" t="s">
        <v>16</v>
      </c>
      <c r="D1395" t="s">
        <v>3646</v>
      </c>
      <c r="E1395" t="s">
        <v>638</v>
      </c>
      <c r="F1395" t="s">
        <v>6736</v>
      </c>
      <c r="G1395" t="s">
        <v>6737</v>
      </c>
      <c r="H1395" t="s">
        <v>6738</v>
      </c>
      <c r="I1395" t="s">
        <v>32</v>
      </c>
      <c r="J1395" t="s">
        <v>756</v>
      </c>
      <c r="K1395" t="s">
        <v>24</v>
      </c>
      <c r="L1395" t="s">
        <v>42</v>
      </c>
      <c r="M1395" t="s">
        <v>9438</v>
      </c>
      <c r="N1395" t="s">
        <v>9439</v>
      </c>
    </row>
    <row r="1396" spans="1:14" x14ac:dyDescent="0.25">
      <c r="A1396" t="s">
        <v>6722</v>
      </c>
      <c r="B1396" t="s">
        <v>6723</v>
      </c>
      <c r="C1396" t="s">
        <v>16</v>
      </c>
      <c r="D1396" t="s">
        <v>6724</v>
      </c>
      <c r="E1396" t="s">
        <v>638</v>
      </c>
      <c r="F1396" t="s">
        <v>6739</v>
      </c>
      <c r="G1396" t="s">
        <v>6740</v>
      </c>
      <c r="H1396" t="s">
        <v>6741</v>
      </c>
      <c r="I1396" t="s">
        <v>32</v>
      </c>
      <c r="J1396" t="s">
        <v>420</v>
      </c>
      <c r="K1396" t="s">
        <v>24</v>
      </c>
      <c r="L1396" t="s">
        <v>851</v>
      </c>
      <c r="M1396" t="s">
        <v>9929</v>
      </c>
      <c r="N1396" t="s">
        <v>9441</v>
      </c>
    </row>
    <row r="1397" spans="1:14" x14ac:dyDescent="0.25">
      <c r="A1397" t="s">
        <v>6742</v>
      </c>
      <c r="B1397" t="s">
        <v>6743</v>
      </c>
      <c r="C1397" t="s">
        <v>69</v>
      </c>
      <c r="D1397" t="s">
        <v>6332</v>
      </c>
      <c r="E1397" t="s">
        <v>630</v>
      </c>
      <c r="F1397" t="s">
        <v>6744</v>
      </c>
      <c r="G1397" t="s">
        <v>6745</v>
      </c>
      <c r="H1397" t="s">
        <v>6746</v>
      </c>
      <c r="I1397" t="s">
        <v>32</v>
      </c>
      <c r="J1397" t="s">
        <v>3112</v>
      </c>
      <c r="K1397" t="s">
        <v>24</v>
      </c>
      <c r="L1397" t="s">
        <v>34</v>
      </c>
      <c r="M1397" t="s">
        <v>9438</v>
      </c>
      <c r="N1397" t="s">
        <v>9439</v>
      </c>
    </row>
    <row r="1398" spans="1:14" x14ac:dyDescent="0.25">
      <c r="A1398" t="s">
        <v>6747</v>
      </c>
      <c r="B1398" t="s">
        <v>6748</v>
      </c>
      <c r="C1398" t="s">
        <v>16</v>
      </c>
      <c r="D1398" t="s">
        <v>4566</v>
      </c>
      <c r="E1398" t="s">
        <v>638</v>
      </c>
      <c r="F1398" t="s">
        <v>6749</v>
      </c>
      <c r="G1398" t="s">
        <v>6750</v>
      </c>
      <c r="H1398" s="7" t="s">
        <v>6751</v>
      </c>
      <c r="I1398" t="s">
        <v>32</v>
      </c>
      <c r="J1398" t="s">
        <v>1967</v>
      </c>
      <c r="K1398" t="s">
        <v>24</v>
      </c>
      <c r="L1398" t="s">
        <v>2585</v>
      </c>
      <c r="M1398" t="s">
        <v>9438</v>
      </c>
      <c r="N1398" t="s">
        <v>9439</v>
      </c>
    </row>
    <row r="1399" spans="1:14" x14ac:dyDescent="0.25">
      <c r="A1399" t="s">
        <v>2092</v>
      </c>
      <c r="B1399" t="s">
        <v>1952</v>
      </c>
      <c r="C1399" t="s">
        <v>1595</v>
      </c>
      <c r="D1399" t="s">
        <v>1513</v>
      </c>
      <c r="E1399" t="s">
        <v>638</v>
      </c>
      <c r="F1399" t="s">
        <v>6752</v>
      </c>
      <c r="G1399" t="s">
        <v>6753</v>
      </c>
      <c r="H1399" t="s">
        <v>6754</v>
      </c>
      <c r="I1399" t="s">
        <v>32</v>
      </c>
      <c r="J1399" t="s">
        <v>246</v>
      </c>
      <c r="K1399" t="s">
        <v>6755</v>
      </c>
      <c r="L1399" t="s">
        <v>75</v>
      </c>
      <c r="M1399" t="s">
        <v>9438</v>
      </c>
      <c r="N1399" t="s">
        <v>9439</v>
      </c>
    </row>
    <row r="1400" spans="1:14" x14ac:dyDescent="0.25">
      <c r="A1400" t="s">
        <v>6756</v>
      </c>
      <c r="B1400" t="s">
        <v>6757</v>
      </c>
      <c r="C1400" t="s">
        <v>1907</v>
      </c>
      <c r="D1400" t="s">
        <v>6758</v>
      </c>
      <c r="E1400" t="s">
        <v>18</v>
      </c>
      <c r="F1400" t="s">
        <v>6759</v>
      </c>
      <c r="G1400" t="s">
        <v>6760</v>
      </c>
      <c r="H1400" t="s">
        <v>6761</v>
      </c>
      <c r="I1400" t="s">
        <v>32</v>
      </c>
      <c r="J1400" t="s">
        <v>1912</v>
      </c>
      <c r="K1400" t="s">
        <v>1600</v>
      </c>
      <c r="L1400" t="s">
        <v>168</v>
      </c>
      <c r="M1400" t="s">
        <v>9438</v>
      </c>
      <c r="N1400" t="s">
        <v>9439</v>
      </c>
    </row>
    <row r="1401" spans="1:14" x14ac:dyDescent="0.25">
      <c r="A1401" t="s">
        <v>6762</v>
      </c>
      <c r="C1401" t="s">
        <v>6763</v>
      </c>
      <c r="E1401" t="s">
        <v>6764</v>
      </c>
      <c r="F1401" t="s">
        <v>6765</v>
      </c>
      <c r="G1401" t="s">
        <v>6766</v>
      </c>
      <c r="I1401" t="s">
        <v>32</v>
      </c>
      <c r="J1401" t="s">
        <v>809</v>
      </c>
      <c r="K1401" t="s">
        <v>1600</v>
      </c>
      <c r="M1401" t="s">
        <v>9438</v>
      </c>
      <c r="N1401" t="s">
        <v>9439</v>
      </c>
    </row>
    <row r="1402" spans="1:14" x14ac:dyDescent="0.25">
      <c r="A1402" t="s">
        <v>6767</v>
      </c>
      <c r="B1402" t="s">
        <v>6768</v>
      </c>
      <c r="C1402" t="s">
        <v>1880</v>
      </c>
      <c r="D1402" t="s">
        <v>702</v>
      </c>
      <c r="E1402" t="s">
        <v>630</v>
      </c>
      <c r="F1402" t="s">
        <v>6769</v>
      </c>
      <c r="G1402" t="s">
        <v>6770</v>
      </c>
      <c r="H1402" t="s">
        <v>6771</v>
      </c>
      <c r="I1402" t="s">
        <v>32</v>
      </c>
      <c r="J1402" t="s">
        <v>1855</v>
      </c>
      <c r="K1402" t="s">
        <v>556</v>
      </c>
      <c r="L1402" t="s">
        <v>75</v>
      </c>
      <c r="M1402" t="s">
        <v>9438</v>
      </c>
      <c r="N1402" t="s">
        <v>9439</v>
      </c>
    </row>
    <row r="1403" spans="1:14" x14ac:dyDescent="0.25">
      <c r="A1403" t="s">
        <v>6772</v>
      </c>
      <c r="B1403" t="s">
        <v>6768</v>
      </c>
      <c r="C1403" t="s">
        <v>1595</v>
      </c>
      <c r="D1403" t="s">
        <v>702</v>
      </c>
      <c r="E1403" t="s">
        <v>638</v>
      </c>
      <c r="F1403" t="s">
        <v>6773</v>
      </c>
      <c r="G1403" t="s">
        <v>6774</v>
      </c>
      <c r="H1403" t="s">
        <v>6775</v>
      </c>
      <c r="I1403" t="s">
        <v>32</v>
      </c>
      <c r="J1403" t="s">
        <v>809</v>
      </c>
      <c r="K1403" t="s">
        <v>1600</v>
      </c>
      <c r="L1403" t="s">
        <v>75</v>
      </c>
      <c r="M1403" t="s">
        <v>9438</v>
      </c>
      <c r="N1403" t="s">
        <v>9439</v>
      </c>
    </row>
    <row r="1404" spans="1:14" x14ac:dyDescent="0.25">
      <c r="A1404" t="s">
        <v>6776</v>
      </c>
      <c r="B1404" t="s">
        <v>27</v>
      </c>
      <c r="C1404" t="s">
        <v>550</v>
      </c>
      <c r="D1404" t="s">
        <v>394</v>
      </c>
      <c r="E1404" t="s">
        <v>18</v>
      </c>
      <c r="F1404" t="s">
        <v>6777</v>
      </c>
      <c r="G1404" t="s">
        <v>6778</v>
      </c>
      <c r="H1404" t="s">
        <v>6779</v>
      </c>
      <c r="I1404" t="s">
        <v>32</v>
      </c>
      <c r="J1404" t="s">
        <v>5281</v>
      </c>
      <c r="K1404" t="s">
        <v>556</v>
      </c>
      <c r="L1404" t="s">
        <v>399</v>
      </c>
      <c r="M1404" t="s">
        <v>9438</v>
      </c>
      <c r="N1404" t="s">
        <v>9439</v>
      </c>
    </row>
    <row r="1405" spans="1:14" x14ac:dyDescent="0.25">
      <c r="A1405" t="s">
        <v>6780</v>
      </c>
      <c r="B1405" t="s">
        <v>549</v>
      </c>
      <c r="C1405" t="s">
        <v>550</v>
      </c>
      <c r="D1405" t="s">
        <v>6781</v>
      </c>
      <c r="E1405" t="s">
        <v>638</v>
      </c>
      <c r="F1405" t="s">
        <v>6782</v>
      </c>
      <c r="G1405" t="s">
        <v>6783</v>
      </c>
      <c r="H1405" t="s">
        <v>6784</v>
      </c>
      <c r="I1405" t="s">
        <v>32</v>
      </c>
      <c r="J1405" t="s">
        <v>1951</v>
      </c>
      <c r="K1405" t="s">
        <v>556</v>
      </c>
      <c r="L1405" t="s">
        <v>1382</v>
      </c>
      <c r="M1405" t="s">
        <v>9438</v>
      </c>
      <c r="N1405" t="s">
        <v>9439</v>
      </c>
    </row>
    <row r="1406" spans="1:14" x14ac:dyDescent="0.25">
      <c r="A1406" t="s">
        <v>6762</v>
      </c>
      <c r="C1406" t="s">
        <v>6763</v>
      </c>
      <c r="E1406" t="s">
        <v>6764</v>
      </c>
      <c r="F1406" t="s">
        <v>6785</v>
      </c>
      <c r="G1406" t="s">
        <v>6786</v>
      </c>
      <c r="I1406" t="s">
        <v>32</v>
      </c>
      <c r="J1406" t="s">
        <v>1951</v>
      </c>
      <c r="K1406" t="s">
        <v>1600</v>
      </c>
      <c r="M1406" t="s">
        <v>9438</v>
      </c>
      <c r="N1406" t="s">
        <v>9439</v>
      </c>
    </row>
    <row r="1407" spans="1:14" x14ac:dyDescent="0.25">
      <c r="A1407" t="s">
        <v>6787</v>
      </c>
      <c r="B1407" t="s">
        <v>2611</v>
      </c>
      <c r="C1407" t="s">
        <v>69</v>
      </c>
      <c r="D1407" t="s">
        <v>93</v>
      </c>
      <c r="E1407" t="s">
        <v>18</v>
      </c>
      <c r="F1407" t="s">
        <v>6788</v>
      </c>
      <c r="G1407" t="s">
        <v>6789</v>
      </c>
      <c r="H1407" t="s">
        <v>6790</v>
      </c>
      <c r="I1407" t="s">
        <v>32</v>
      </c>
      <c r="J1407" t="s">
        <v>1305</v>
      </c>
      <c r="K1407" t="s">
        <v>24</v>
      </c>
      <c r="L1407" t="s">
        <v>75</v>
      </c>
      <c r="M1407" t="s">
        <v>9930</v>
      </c>
      <c r="N1407" t="s">
        <v>9441</v>
      </c>
    </row>
    <row r="1408" spans="1:14" x14ac:dyDescent="0.25">
      <c r="A1408" t="s">
        <v>6791</v>
      </c>
      <c r="B1408" t="s">
        <v>6792</v>
      </c>
      <c r="C1408" t="s">
        <v>16</v>
      </c>
      <c r="D1408" t="s">
        <v>6793</v>
      </c>
      <c r="E1408" t="s">
        <v>18</v>
      </c>
      <c r="F1408" t="s">
        <v>6794</v>
      </c>
      <c r="G1408" t="s">
        <v>6795</v>
      </c>
      <c r="H1408" t="s">
        <v>6796</v>
      </c>
      <c r="I1408" t="s">
        <v>32</v>
      </c>
      <c r="J1408" t="s">
        <v>527</v>
      </c>
      <c r="K1408" t="s">
        <v>24</v>
      </c>
      <c r="L1408" t="s">
        <v>212</v>
      </c>
      <c r="M1408" t="s">
        <v>9931</v>
      </c>
      <c r="N1408" t="s">
        <v>9441</v>
      </c>
    </row>
    <row r="1409" spans="1:14" x14ac:dyDescent="0.25">
      <c r="A1409" t="s">
        <v>6797</v>
      </c>
      <c r="B1409" t="s">
        <v>6798</v>
      </c>
      <c r="C1409" t="s">
        <v>16</v>
      </c>
      <c r="D1409" t="s">
        <v>1278</v>
      </c>
      <c r="E1409" t="s">
        <v>18</v>
      </c>
      <c r="F1409" t="s">
        <v>6799</v>
      </c>
      <c r="G1409" t="s">
        <v>6800</v>
      </c>
      <c r="H1409" t="s">
        <v>6801</v>
      </c>
      <c r="I1409" t="s">
        <v>32</v>
      </c>
      <c r="J1409" t="s">
        <v>290</v>
      </c>
      <c r="K1409" t="s">
        <v>24</v>
      </c>
      <c r="L1409" t="s">
        <v>1282</v>
      </c>
      <c r="M1409" t="s">
        <v>9932</v>
      </c>
      <c r="N1409" t="s">
        <v>9441</v>
      </c>
    </row>
    <row r="1410" spans="1:14" x14ac:dyDescent="0.25">
      <c r="A1410" t="s">
        <v>6802</v>
      </c>
      <c r="B1410" t="s">
        <v>6803</v>
      </c>
      <c r="C1410" t="s">
        <v>16</v>
      </c>
      <c r="D1410" t="s">
        <v>6804</v>
      </c>
      <c r="E1410" t="s">
        <v>18</v>
      </c>
      <c r="F1410" t="s">
        <v>6805</v>
      </c>
      <c r="G1410" t="s">
        <v>6806</v>
      </c>
      <c r="H1410" t="s">
        <v>6807</v>
      </c>
      <c r="I1410" t="s">
        <v>32</v>
      </c>
      <c r="J1410" t="s">
        <v>74</v>
      </c>
      <c r="K1410" t="s">
        <v>24</v>
      </c>
      <c r="L1410" t="s">
        <v>42</v>
      </c>
      <c r="M1410" t="s">
        <v>9933</v>
      </c>
      <c r="N1410" t="s">
        <v>9441</v>
      </c>
    </row>
    <row r="1411" spans="1:14" x14ac:dyDescent="0.25">
      <c r="A1411" t="s">
        <v>6808</v>
      </c>
      <c r="B1411" t="s">
        <v>6809</v>
      </c>
      <c r="C1411" t="s">
        <v>69</v>
      </c>
      <c r="D1411" t="s">
        <v>45</v>
      </c>
      <c r="E1411" t="s">
        <v>18</v>
      </c>
      <c r="F1411" t="s">
        <v>6810</v>
      </c>
      <c r="G1411" t="s">
        <v>6811</v>
      </c>
      <c r="H1411" t="s">
        <v>6812</v>
      </c>
      <c r="I1411" t="s">
        <v>32</v>
      </c>
      <c r="J1411" t="s">
        <v>4320</v>
      </c>
      <c r="K1411" t="s">
        <v>24</v>
      </c>
      <c r="L1411" t="s">
        <v>50</v>
      </c>
      <c r="M1411" t="s">
        <v>9934</v>
      </c>
      <c r="N1411" t="s">
        <v>9441</v>
      </c>
    </row>
    <row r="1412" spans="1:14" x14ac:dyDescent="0.25">
      <c r="A1412" t="s">
        <v>6813</v>
      </c>
      <c r="B1412" t="s">
        <v>6814</v>
      </c>
      <c r="C1412" t="s">
        <v>16</v>
      </c>
      <c r="D1412" t="s">
        <v>6815</v>
      </c>
      <c r="E1412" t="s">
        <v>630</v>
      </c>
      <c r="F1412" t="s">
        <v>6816</v>
      </c>
      <c r="G1412" t="s">
        <v>6817</v>
      </c>
      <c r="H1412" t="s">
        <v>6818</v>
      </c>
      <c r="I1412" t="s">
        <v>32</v>
      </c>
      <c r="J1412" t="s">
        <v>2164</v>
      </c>
      <c r="K1412" t="s">
        <v>24</v>
      </c>
      <c r="L1412" t="s">
        <v>1331</v>
      </c>
      <c r="M1412" t="s">
        <v>9438</v>
      </c>
      <c r="N1412" t="s">
        <v>9439</v>
      </c>
    </row>
    <row r="1413" spans="1:14" x14ac:dyDescent="0.25">
      <c r="A1413" t="s">
        <v>2092</v>
      </c>
      <c r="B1413" t="s">
        <v>1952</v>
      </c>
      <c r="C1413" t="s">
        <v>1595</v>
      </c>
      <c r="D1413" t="s">
        <v>1513</v>
      </c>
      <c r="E1413" t="s">
        <v>638</v>
      </c>
      <c r="F1413" t="s">
        <v>6752</v>
      </c>
      <c r="G1413" t="s">
        <v>6753</v>
      </c>
      <c r="H1413" t="s">
        <v>6754</v>
      </c>
      <c r="I1413" t="s">
        <v>32</v>
      </c>
      <c r="J1413" t="s">
        <v>246</v>
      </c>
      <c r="K1413" t="s">
        <v>6755</v>
      </c>
      <c r="L1413" t="s">
        <v>75</v>
      </c>
      <c r="M1413" t="s">
        <v>9438</v>
      </c>
      <c r="N1413" t="s">
        <v>9439</v>
      </c>
    </row>
    <row r="1414" spans="1:14" x14ac:dyDescent="0.25">
      <c r="A1414" t="s">
        <v>6756</v>
      </c>
      <c r="B1414" t="s">
        <v>6757</v>
      </c>
      <c r="C1414" t="s">
        <v>1907</v>
      </c>
      <c r="D1414" t="s">
        <v>6758</v>
      </c>
      <c r="E1414" t="s">
        <v>18</v>
      </c>
      <c r="F1414" t="s">
        <v>6759</v>
      </c>
      <c r="G1414" t="s">
        <v>6760</v>
      </c>
      <c r="H1414" t="s">
        <v>6761</v>
      </c>
      <c r="I1414" t="s">
        <v>32</v>
      </c>
      <c r="J1414" t="s">
        <v>1912</v>
      </c>
      <c r="K1414" t="s">
        <v>1600</v>
      </c>
      <c r="L1414" t="s">
        <v>168</v>
      </c>
      <c r="M1414" t="s">
        <v>9438</v>
      </c>
      <c r="N1414" t="s">
        <v>9439</v>
      </c>
    </row>
    <row r="1415" spans="1:14" x14ac:dyDescent="0.25">
      <c r="A1415" t="s">
        <v>6762</v>
      </c>
      <c r="C1415" t="s">
        <v>6763</v>
      </c>
      <c r="E1415" t="s">
        <v>6764</v>
      </c>
      <c r="F1415" t="s">
        <v>6765</v>
      </c>
      <c r="G1415" t="s">
        <v>6766</v>
      </c>
      <c r="I1415" t="s">
        <v>32</v>
      </c>
      <c r="J1415" t="s">
        <v>809</v>
      </c>
      <c r="K1415" t="s">
        <v>1600</v>
      </c>
      <c r="M1415" t="s">
        <v>9438</v>
      </c>
      <c r="N1415" t="s">
        <v>9439</v>
      </c>
    </row>
    <row r="1416" spans="1:14" x14ac:dyDescent="0.25">
      <c r="A1416" t="s">
        <v>6819</v>
      </c>
      <c r="B1416" t="s">
        <v>6820</v>
      </c>
      <c r="C1416" t="s">
        <v>1907</v>
      </c>
      <c r="D1416" t="s">
        <v>4996</v>
      </c>
      <c r="E1416" t="s">
        <v>18</v>
      </c>
      <c r="F1416" t="s">
        <v>6821</v>
      </c>
      <c r="G1416" t="s">
        <v>6822</v>
      </c>
      <c r="H1416" t="s">
        <v>6823</v>
      </c>
      <c r="I1416" t="s">
        <v>32</v>
      </c>
      <c r="J1416" t="s">
        <v>3178</v>
      </c>
      <c r="K1416" t="s">
        <v>1600</v>
      </c>
      <c r="L1416" t="s">
        <v>6824</v>
      </c>
      <c r="M1416" t="s">
        <v>9438</v>
      </c>
      <c r="N1416" t="s">
        <v>9439</v>
      </c>
    </row>
    <row r="1417" spans="1:14" x14ac:dyDescent="0.25">
      <c r="A1417" t="s">
        <v>6825</v>
      </c>
      <c r="C1417" t="s">
        <v>550</v>
      </c>
      <c r="D1417" t="s">
        <v>1003</v>
      </c>
      <c r="E1417" t="s">
        <v>18</v>
      </c>
      <c r="F1417" t="s">
        <v>6826</v>
      </c>
      <c r="G1417" t="s">
        <v>6827</v>
      </c>
      <c r="H1417" t="s">
        <v>6828</v>
      </c>
      <c r="I1417" t="s">
        <v>32</v>
      </c>
      <c r="J1417" t="s">
        <v>1855</v>
      </c>
      <c r="K1417" t="s">
        <v>556</v>
      </c>
      <c r="L1417" t="s">
        <v>75</v>
      </c>
      <c r="M1417" t="s">
        <v>9438</v>
      </c>
      <c r="N1417" t="s">
        <v>9439</v>
      </c>
    </row>
    <row r="1418" spans="1:14" x14ac:dyDescent="0.25">
      <c r="A1418" t="s">
        <v>6829</v>
      </c>
      <c r="C1418" t="s">
        <v>1907</v>
      </c>
      <c r="D1418" t="s">
        <v>6830</v>
      </c>
      <c r="E1418" t="s">
        <v>18</v>
      </c>
      <c r="F1418" t="s">
        <v>6831</v>
      </c>
      <c r="G1418" t="s">
        <v>6832</v>
      </c>
      <c r="H1418" t="s">
        <v>6833</v>
      </c>
      <c r="I1418" t="s">
        <v>32</v>
      </c>
      <c r="J1418" t="s">
        <v>1223</v>
      </c>
      <c r="K1418" t="s">
        <v>1600</v>
      </c>
      <c r="L1418" t="s">
        <v>439</v>
      </c>
      <c r="M1418" t="s">
        <v>9438</v>
      </c>
      <c r="N1418" t="s">
        <v>9439</v>
      </c>
    </row>
    <row r="1419" spans="1:14" x14ac:dyDescent="0.25">
      <c r="A1419" t="s">
        <v>6834</v>
      </c>
      <c r="B1419" t="s">
        <v>27</v>
      </c>
      <c r="C1419" t="s">
        <v>1943</v>
      </c>
      <c r="D1419" t="s">
        <v>6835</v>
      </c>
      <c r="E1419" t="s">
        <v>18</v>
      </c>
      <c r="F1419" t="s">
        <v>6836</v>
      </c>
      <c r="G1419" t="s">
        <v>6837</v>
      </c>
      <c r="H1419" t="s">
        <v>6838</v>
      </c>
      <c r="I1419" t="s">
        <v>32</v>
      </c>
      <c r="J1419" t="s">
        <v>1584</v>
      </c>
      <c r="K1419" t="s">
        <v>1600</v>
      </c>
      <c r="L1419" t="s">
        <v>780</v>
      </c>
      <c r="M1419" t="s">
        <v>9438</v>
      </c>
      <c r="N1419" t="s">
        <v>9439</v>
      </c>
    </row>
    <row r="1420" spans="1:14" x14ac:dyDescent="0.25">
      <c r="A1420" t="s">
        <v>6839</v>
      </c>
      <c r="B1420" t="s">
        <v>665</v>
      </c>
      <c r="C1420" t="s">
        <v>1595</v>
      </c>
      <c r="D1420" t="s">
        <v>6840</v>
      </c>
      <c r="E1420" t="s">
        <v>638</v>
      </c>
      <c r="F1420" t="s">
        <v>6841</v>
      </c>
      <c r="G1420" t="s">
        <v>6842</v>
      </c>
      <c r="H1420" t="s">
        <v>6843</v>
      </c>
      <c r="I1420" t="s">
        <v>32</v>
      </c>
      <c r="J1420" t="s">
        <v>1093</v>
      </c>
      <c r="K1420" t="s">
        <v>1600</v>
      </c>
      <c r="L1420" t="s">
        <v>3493</v>
      </c>
      <c r="M1420" t="s">
        <v>9438</v>
      </c>
      <c r="N1420" t="s">
        <v>9439</v>
      </c>
    </row>
    <row r="1421" spans="1:14" x14ac:dyDescent="0.25">
      <c r="A1421" t="s">
        <v>6844</v>
      </c>
      <c r="B1421" t="s">
        <v>6845</v>
      </c>
      <c r="C1421" t="s">
        <v>6846</v>
      </c>
      <c r="D1421" t="s">
        <v>2429</v>
      </c>
      <c r="E1421" t="s">
        <v>18</v>
      </c>
      <c r="F1421" t="s">
        <v>6847</v>
      </c>
      <c r="G1421" t="s">
        <v>6848</v>
      </c>
      <c r="H1421" t="s">
        <v>6849</v>
      </c>
      <c r="I1421" t="s">
        <v>744</v>
      </c>
      <c r="J1421" t="s">
        <v>816</v>
      </c>
      <c r="K1421" t="s">
        <v>1600</v>
      </c>
      <c r="L1421" t="s">
        <v>439</v>
      </c>
      <c r="M1421" t="s">
        <v>9438</v>
      </c>
      <c r="N1421" t="s">
        <v>9439</v>
      </c>
    </row>
    <row r="1422" spans="1:14" x14ac:dyDescent="0.25">
      <c r="A1422" t="s">
        <v>6850</v>
      </c>
      <c r="B1422" t="s">
        <v>665</v>
      </c>
      <c r="C1422" t="s">
        <v>1595</v>
      </c>
      <c r="D1422" t="s">
        <v>6840</v>
      </c>
      <c r="E1422" t="s">
        <v>630</v>
      </c>
      <c r="F1422" t="s">
        <v>6851</v>
      </c>
      <c r="G1422" t="s">
        <v>6852</v>
      </c>
      <c r="H1422" t="s">
        <v>6853</v>
      </c>
      <c r="I1422" t="s">
        <v>32</v>
      </c>
      <c r="J1422" t="s">
        <v>1093</v>
      </c>
      <c r="K1422" t="s">
        <v>1600</v>
      </c>
      <c r="L1422" t="s">
        <v>3493</v>
      </c>
      <c r="M1422" t="s">
        <v>9438</v>
      </c>
      <c r="N1422" t="s">
        <v>9439</v>
      </c>
    </row>
    <row r="1423" spans="1:14" x14ac:dyDescent="0.25">
      <c r="A1423" t="s">
        <v>6850</v>
      </c>
      <c r="B1423" t="s">
        <v>665</v>
      </c>
      <c r="C1423" t="s">
        <v>1595</v>
      </c>
      <c r="D1423" t="s">
        <v>6840</v>
      </c>
      <c r="E1423" t="s">
        <v>638</v>
      </c>
      <c r="F1423" t="s">
        <v>6854</v>
      </c>
      <c r="G1423" t="s">
        <v>6855</v>
      </c>
      <c r="H1423" t="s">
        <v>6856</v>
      </c>
      <c r="I1423" t="s">
        <v>32</v>
      </c>
      <c r="J1423" t="s">
        <v>121</v>
      </c>
      <c r="K1423" t="s">
        <v>556</v>
      </c>
      <c r="L1423" t="s">
        <v>3493</v>
      </c>
      <c r="M1423" t="s">
        <v>9438</v>
      </c>
      <c r="N1423" t="s">
        <v>9439</v>
      </c>
    </row>
    <row r="1424" spans="1:14" x14ac:dyDescent="0.25">
      <c r="A1424" t="s">
        <v>2092</v>
      </c>
      <c r="B1424" t="s">
        <v>549</v>
      </c>
      <c r="C1424" t="s">
        <v>1887</v>
      </c>
      <c r="D1424" t="s">
        <v>6857</v>
      </c>
      <c r="E1424" t="s">
        <v>630</v>
      </c>
      <c r="F1424" t="s">
        <v>6858</v>
      </c>
      <c r="G1424" t="s">
        <v>6859</v>
      </c>
      <c r="H1424" t="s">
        <v>6860</v>
      </c>
      <c r="I1424" t="s">
        <v>32</v>
      </c>
      <c r="J1424" t="s">
        <v>1951</v>
      </c>
      <c r="K1424" t="s">
        <v>1600</v>
      </c>
      <c r="L1424" t="s">
        <v>6861</v>
      </c>
      <c r="M1424" t="s">
        <v>9438</v>
      </c>
      <c r="N1424" t="s">
        <v>9439</v>
      </c>
    </row>
    <row r="1425" spans="1:14" x14ac:dyDescent="0.25">
      <c r="A1425" t="s">
        <v>6862</v>
      </c>
      <c r="B1425" t="s">
        <v>6863</v>
      </c>
      <c r="C1425" t="s">
        <v>1595</v>
      </c>
      <c r="D1425" t="s">
        <v>6864</v>
      </c>
      <c r="E1425" t="s">
        <v>18</v>
      </c>
      <c r="F1425" t="s">
        <v>6865</v>
      </c>
      <c r="G1425" t="s">
        <v>6866</v>
      </c>
      <c r="H1425" t="s">
        <v>6867</v>
      </c>
      <c r="I1425" t="s">
        <v>32</v>
      </c>
      <c r="J1425" t="s">
        <v>3171</v>
      </c>
      <c r="K1425" t="s">
        <v>1600</v>
      </c>
      <c r="L1425" t="s">
        <v>42</v>
      </c>
      <c r="M1425" t="s">
        <v>9438</v>
      </c>
      <c r="N1425" t="s">
        <v>9439</v>
      </c>
    </row>
    <row r="1426" spans="1:14" x14ac:dyDescent="0.25">
      <c r="A1426" t="s">
        <v>6850</v>
      </c>
      <c r="B1426" t="s">
        <v>665</v>
      </c>
      <c r="C1426" t="s">
        <v>1595</v>
      </c>
      <c r="D1426" t="s">
        <v>6840</v>
      </c>
      <c r="E1426" t="s">
        <v>638</v>
      </c>
      <c r="F1426" t="s">
        <v>6868</v>
      </c>
      <c r="G1426" t="s">
        <v>6869</v>
      </c>
      <c r="H1426" t="s">
        <v>6870</v>
      </c>
      <c r="I1426" t="s">
        <v>32</v>
      </c>
      <c r="J1426" t="s">
        <v>634</v>
      </c>
      <c r="K1426" t="s">
        <v>556</v>
      </c>
      <c r="L1426" t="s">
        <v>3493</v>
      </c>
      <c r="M1426" t="s">
        <v>9438</v>
      </c>
      <c r="N1426" t="s">
        <v>9439</v>
      </c>
    </row>
    <row r="1427" spans="1:14" x14ac:dyDescent="0.25">
      <c r="A1427" t="s">
        <v>6871</v>
      </c>
      <c r="C1427" t="s">
        <v>1595</v>
      </c>
      <c r="D1427" t="s">
        <v>158</v>
      </c>
      <c r="E1427" t="s">
        <v>18</v>
      </c>
      <c r="F1427" t="s">
        <v>6872</v>
      </c>
      <c r="G1427" t="s">
        <v>6873</v>
      </c>
      <c r="H1427" t="s">
        <v>6874</v>
      </c>
      <c r="I1427" t="s">
        <v>32</v>
      </c>
      <c r="J1427" t="s">
        <v>3776</v>
      </c>
      <c r="K1427" t="s">
        <v>1600</v>
      </c>
      <c r="L1427" t="s">
        <v>163</v>
      </c>
      <c r="M1427" t="s">
        <v>9438</v>
      </c>
      <c r="N1427" t="s">
        <v>9439</v>
      </c>
    </row>
    <row r="1428" spans="1:14" x14ac:dyDescent="0.25">
      <c r="A1428" t="s">
        <v>6762</v>
      </c>
      <c r="C1428" t="s">
        <v>6763</v>
      </c>
      <c r="E1428" t="s">
        <v>6764</v>
      </c>
      <c r="F1428" t="s">
        <v>6875</v>
      </c>
      <c r="G1428" t="s">
        <v>6876</v>
      </c>
      <c r="I1428" t="s">
        <v>32</v>
      </c>
      <c r="J1428" t="s">
        <v>412</v>
      </c>
      <c r="K1428" t="s">
        <v>1600</v>
      </c>
      <c r="M1428" t="s">
        <v>9438</v>
      </c>
      <c r="N1428" t="s">
        <v>9439</v>
      </c>
    </row>
    <row r="1429" spans="1:14" x14ac:dyDescent="0.25">
      <c r="A1429" t="s">
        <v>6877</v>
      </c>
      <c r="B1429" t="s">
        <v>6878</v>
      </c>
      <c r="C1429" t="s">
        <v>550</v>
      </c>
      <c r="D1429" t="s">
        <v>6879</v>
      </c>
      <c r="E1429" t="s">
        <v>630</v>
      </c>
      <c r="F1429" t="s">
        <v>6880</v>
      </c>
      <c r="G1429" t="s">
        <v>6881</v>
      </c>
      <c r="H1429" t="s">
        <v>6882</v>
      </c>
      <c r="I1429" t="s">
        <v>32</v>
      </c>
      <c r="J1429" t="s">
        <v>793</v>
      </c>
      <c r="K1429" t="s">
        <v>1600</v>
      </c>
      <c r="L1429" t="s">
        <v>6883</v>
      </c>
      <c r="M1429" t="s">
        <v>9438</v>
      </c>
      <c r="N1429" t="s">
        <v>9439</v>
      </c>
    </row>
    <row r="1430" spans="1:14" x14ac:dyDescent="0.25">
      <c r="A1430" t="s">
        <v>6850</v>
      </c>
      <c r="B1430" t="s">
        <v>665</v>
      </c>
      <c r="C1430" t="s">
        <v>1595</v>
      </c>
      <c r="D1430" t="s">
        <v>6840</v>
      </c>
      <c r="E1430" t="s">
        <v>638</v>
      </c>
      <c r="F1430" t="s">
        <v>6884</v>
      </c>
      <c r="G1430" t="s">
        <v>6885</v>
      </c>
      <c r="H1430" t="s">
        <v>6886</v>
      </c>
      <c r="I1430" t="s">
        <v>32</v>
      </c>
      <c r="J1430" t="s">
        <v>121</v>
      </c>
      <c r="K1430" t="s">
        <v>556</v>
      </c>
      <c r="L1430" t="s">
        <v>3493</v>
      </c>
      <c r="M1430" t="s">
        <v>9438</v>
      </c>
      <c r="N1430" t="s">
        <v>9439</v>
      </c>
    </row>
    <row r="1431" spans="1:14" x14ac:dyDescent="0.25">
      <c r="A1431" t="s">
        <v>6887</v>
      </c>
      <c r="C1431" t="s">
        <v>6763</v>
      </c>
      <c r="D1431" t="s">
        <v>3186</v>
      </c>
      <c r="E1431" t="s">
        <v>18</v>
      </c>
      <c r="F1431" t="s">
        <v>6888</v>
      </c>
      <c r="G1431" t="s">
        <v>6889</v>
      </c>
      <c r="H1431" t="s">
        <v>6890</v>
      </c>
      <c r="I1431" t="s">
        <v>32</v>
      </c>
      <c r="J1431" t="s">
        <v>1885</v>
      </c>
      <c r="K1431" t="s">
        <v>1600</v>
      </c>
      <c r="L1431" t="s">
        <v>439</v>
      </c>
      <c r="M1431" t="s">
        <v>9438</v>
      </c>
      <c r="N1431" t="s">
        <v>9439</v>
      </c>
    </row>
    <row r="1432" spans="1:14" x14ac:dyDescent="0.25">
      <c r="A1432" t="s">
        <v>6891</v>
      </c>
      <c r="B1432" t="s">
        <v>6878</v>
      </c>
      <c r="C1432" t="s">
        <v>550</v>
      </c>
      <c r="D1432" t="s">
        <v>6892</v>
      </c>
      <c r="E1432" t="s">
        <v>638</v>
      </c>
      <c r="F1432" t="s">
        <v>6893</v>
      </c>
      <c r="G1432" t="s">
        <v>6894</v>
      </c>
      <c r="H1432" t="s">
        <v>6895</v>
      </c>
      <c r="I1432" t="s">
        <v>32</v>
      </c>
      <c r="J1432" t="s">
        <v>1155</v>
      </c>
      <c r="K1432" t="s">
        <v>556</v>
      </c>
      <c r="L1432" t="s">
        <v>6896</v>
      </c>
      <c r="M1432" t="s">
        <v>9438</v>
      </c>
      <c r="N1432" t="s">
        <v>9439</v>
      </c>
    </row>
    <row r="1433" spans="1:14" x14ac:dyDescent="0.25">
      <c r="A1433" t="s">
        <v>6897</v>
      </c>
      <c r="B1433" t="s">
        <v>5960</v>
      </c>
      <c r="C1433" t="s">
        <v>69</v>
      </c>
      <c r="D1433" t="s">
        <v>5961</v>
      </c>
      <c r="E1433" t="s">
        <v>18</v>
      </c>
      <c r="F1433" t="s">
        <v>6898</v>
      </c>
      <c r="G1433" t="s">
        <v>6899</v>
      </c>
      <c r="H1433" t="s">
        <v>6900</v>
      </c>
      <c r="I1433" t="s">
        <v>32</v>
      </c>
      <c r="J1433" t="s">
        <v>2164</v>
      </c>
      <c r="K1433" t="s">
        <v>24</v>
      </c>
      <c r="L1433" t="s">
        <v>42</v>
      </c>
      <c r="M1433" t="s">
        <v>9935</v>
      </c>
      <c r="N1433" t="s">
        <v>9441</v>
      </c>
    </row>
    <row r="1434" spans="1:14" x14ac:dyDescent="0.25">
      <c r="A1434" t="s">
        <v>6901</v>
      </c>
      <c r="B1434" t="s">
        <v>651</v>
      </c>
      <c r="C1434" t="s">
        <v>16</v>
      </c>
      <c r="D1434" t="s">
        <v>5305</v>
      </c>
      <c r="E1434" t="s">
        <v>638</v>
      </c>
      <c r="F1434" t="s">
        <v>6902</v>
      </c>
      <c r="G1434" t="s">
        <v>6903</v>
      </c>
      <c r="H1434" t="s">
        <v>6904</v>
      </c>
      <c r="I1434" t="s">
        <v>32</v>
      </c>
      <c r="J1434" t="s">
        <v>253</v>
      </c>
      <c r="K1434" t="s">
        <v>24</v>
      </c>
      <c r="L1434" t="s">
        <v>851</v>
      </c>
      <c r="M1434" t="s">
        <v>9438</v>
      </c>
      <c r="N1434" t="s">
        <v>9439</v>
      </c>
    </row>
    <row r="1435" spans="1:14" x14ac:dyDescent="0.25">
      <c r="A1435" t="s">
        <v>6905</v>
      </c>
      <c r="B1435" t="s">
        <v>6906</v>
      </c>
      <c r="C1435" t="s">
        <v>16</v>
      </c>
      <c r="D1435" t="s">
        <v>3352</v>
      </c>
      <c r="E1435" t="s">
        <v>638</v>
      </c>
      <c r="F1435" t="s">
        <v>6907</v>
      </c>
      <c r="G1435" t="s">
        <v>6908</v>
      </c>
      <c r="H1435" t="s">
        <v>6909</v>
      </c>
      <c r="I1435" t="s">
        <v>22</v>
      </c>
      <c r="J1435" t="s">
        <v>3208</v>
      </c>
      <c r="K1435" t="s">
        <v>24</v>
      </c>
      <c r="L1435" t="s">
        <v>83</v>
      </c>
      <c r="M1435" t="s">
        <v>9438</v>
      </c>
      <c r="N1435" t="s">
        <v>9439</v>
      </c>
    </row>
    <row r="1436" spans="1:14" x14ac:dyDescent="0.25">
      <c r="A1436" t="s">
        <v>6910</v>
      </c>
      <c r="B1436" t="s">
        <v>6911</v>
      </c>
      <c r="C1436" t="s">
        <v>69</v>
      </c>
      <c r="D1436" t="s">
        <v>5944</v>
      </c>
      <c r="E1436" t="s">
        <v>630</v>
      </c>
      <c r="F1436" t="s">
        <v>6912</v>
      </c>
      <c r="G1436" t="s">
        <v>6913</v>
      </c>
      <c r="H1436" t="s">
        <v>6914</v>
      </c>
      <c r="I1436" t="s">
        <v>22</v>
      </c>
      <c r="J1436" t="s">
        <v>246</v>
      </c>
      <c r="K1436" t="s">
        <v>24</v>
      </c>
      <c r="L1436" t="s">
        <v>3657</v>
      </c>
      <c r="M1436" t="s">
        <v>9438</v>
      </c>
      <c r="N1436" t="s">
        <v>9439</v>
      </c>
    </row>
    <row r="1437" spans="1:14" x14ac:dyDescent="0.25">
      <c r="A1437" t="s">
        <v>6915</v>
      </c>
      <c r="B1437" t="s">
        <v>206</v>
      </c>
      <c r="C1437" t="s">
        <v>69</v>
      </c>
      <c r="D1437" t="s">
        <v>402</v>
      </c>
      <c r="E1437" t="s">
        <v>630</v>
      </c>
      <c r="F1437" t="s">
        <v>6916</v>
      </c>
      <c r="G1437" t="s">
        <v>6917</v>
      </c>
      <c r="H1437" t="s">
        <v>6918</v>
      </c>
      <c r="I1437" t="s">
        <v>32</v>
      </c>
      <c r="J1437" t="s">
        <v>2353</v>
      </c>
      <c r="K1437" t="s">
        <v>24</v>
      </c>
      <c r="L1437" t="s">
        <v>6351</v>
      </c>
      <c r="M1437" t="s">
        <v>9438</v>
      </c>
      <c r="N1437" t="s">
        <v>9439</v>
      </c>
    </row>
    <row r="1438" spans="1:14" x14ac:dyDescent="0.25">
      <c r="A1438" t="s">
        <v>6919</v>
      </c>
      <c r="B1438" t="s">
        <v>6920</v>
      </c>
      <c r="C1438" t="s">
        <v>16</v>
      </c>
      <c r="D1438" t="s">
        <v>3352</v>
      </c>
      <c r="E1438" t="s">
        <v>630</v>
      </c>
      <c r="F1438" t="s">
        <v>6921</v>
      </c>
      <c r="G1438" t="s">
        <v>6922</v>
      </c>
      <c r="H1438" t="s">
        <v>6923</v>
      </c>
      <c r="I1438" t="s">
        <v>22</v>
      </c>
      <c r="J1438" t="s">
        <v>1223</v>
      </c>
      <c r="K1438" t="s">
        <v>24</v>
      </c>
      <c r="L1438" t="s">
        <v>83</v>
      </c>
      <c r="M1438" t="s">
        <v>9438</v>
      </c>
      <c r="N1438" t="s">
        <v>9439</v>
      </c>
    </row>
    <row r="1439" spans="1:14" x14ac:dyDescent="0.25">
      <c r="A1439" t="s">
        <v>6924</v>
      </c>
      <c r="C1439" t="s">
        <v>16</v>
      </c>
      <c r="D1439" t="s">
        <v>6925</v>
      </c>
      <c r="E1439" t="s">
        <v>638</v>
      </c>
      <c r="F1439" t="s">
        <v>6926</v>
      </c>
      <c r="G1439" t="s">
        <v>6927</v>
      </c>
      <c r="H1439" t="s">
        <v>6928</v>
      </c>
      <c r="I1439" t="s">
        <v>32</v>
      </c>
      <c r="J1439" t="s">
        <v>2591</v>
      </c>
      <c r="K1439" t="s">
        <v>24</v>
      </c>
      <c r="L1439" t="s">
        <v>3493</v>
      </c>
      <c r="M1439" t="s">
        <v>9438</v>
      </c>
      <c r="N1439" t="s">
        <v>9439</v>
      </c>
    </row>
    <row r="1440" spans="1:14" x14ac:dyDescent="0.25">
      <c r="A1440" t="s">
        <v>6929</v>
      </c>
      <c r="B1440" t="s">
        <v>6930</v>
      </c>
      <c r="C1440" t="s">
        <v>69</v>
      </c>
      <c r="D1440" t="s">
        <v>6931</v>
      </c>
      <c r="E1440" t="s">
        <v>638</v>
      </c>
      <c r="F1440" t="s">
        <v>6932</v>
      </c>
      <c r="G1440" t="s">
        <v>6933</v>
      </c>
      <c r="H1440" t="s">
        <v>6934</v>
      </c>
      <c r="I1440" t="s">
        <v>32</v>
      </c>
      <c r="J1440" t="s">
        <v>211</v>
      </c>
      <c r="K1440" t="s">
        <v>24</v>
      </c>
      <c r="L1440" t="s">
        <v>6935</v>
      </c>
      <c r="M1440" t="s">
        <v>9438</v>
      </c>
      <c r="N1440" t="s">
        <v>9439</v>
      </c>
    </row>
    <row r="1441" spans="1:14" x14ac:dyDescent="0.25">
      <c r="A1441" t="s">
        <v>6341</v>
      </c>
      <c r="B1441" t="s">
        <v>2844</v>
      </c>
      <c r="C1441" t="s">
        <v>16</v>
      </c>
      <c r="D1441" t="s">
        <v>6342</v>
      </c>
      <c r="E1441" t="s">
        <v>638</v>
      </c>
      <c r="F1441" t="s">
        <v>6936</v>
      </c>
      <c r="G1441" t="s">
        <v>6937</v>
      </c>
      <c r="H1441" t="s">
        <v>6938</v>
      </c>
      <c r="I1441" t="s">
        <v>320</v>
      </c>
      <c r="J1441" t="s">
        <v>341</v>
      </c>
      <c r="K1441" t="s">
        <v>24</v>
      </c>
      <c r="L1441" t="s">
        <v>361</v>
      </c>
      <c r="M1441" t="s">
        <v>9936</v>
      </c>
      <c r="N1441" t="s">
        <v>9441</v>
      </c>
    </row>
    <row r="1442" spans="1:14" x14ac:dyDescent="0.25">
      <c r="A1442" t="s">
        <v>6939</v>
      </c>
      <c r="B1442" t="s">
        <v>6940</v>
      </c>
      <c r="C1442" t="s">
        <v>69</v>
      </c>
      <c r="D1442" t="s">
        <v>6941</v>
      </c>
      <c r="E1442" t="s">
        <v>638</v>
      </c>
      <c r="F1442" t="s">
        <v>6942</v>
      </c>
      <c r="G1442" t="s">
        <v>6943</v>
      </c>
      <c r="H1442" t="s">
        <v>6944</v>
      </c>
      <c r="I1442" t="s">
        <v>32</v>
      </c>
      <c r="J1442" t="s">
        <v>253</v>
      </c>
      <c r="K1442" t="s">
        <v>24</v>
      </c>
      <c r="L1442" t="s">
        <v>3475</v>
      </c>
      <c r="M1442" t="s">
        <v>9438</v>
      </c>
      <c r="N1442" t="s">
        <v>9439</v>
      </c>
    </row>
    <row r="1443" spans="1:14" x14ac:dyDescent="0.25">
      <c r="A1443" t="s">
        <v>6945</v>
      </c>
      <c r="B1443" t="s">
        <v>6946</v>
      </c>
      <c r="C1443" t="s">
        <v>69</v>
      </c>
      <c r="D1443" t="s">
        <v>6947</v>
      </c>
      <c r="E1443" t="s">
        <v>630</v>
      </c>
      <c r="F1443" t="s">
        <v>6948</v>
      </c>
      <c r="G1443" t="s">
        <v>6949</v>
      </c>
      <c r="H1443" t="s">
        <v>6950</v>
      </c>
      <c r="I1443" t="s">
        <v>32</v>
      </c>
      <c r="J1443" t="s">
        <v>1599</v>
      </c>
      <c r="K1443" t="s">
        <v>24</v>
      </c>
      <c r="L1443" t="s">
        <v>6951</v>
      </c>
      <c r="M1443" t="s">
        <v>9438</v>
      </c>
      <c r="N1443" t="s">
        <v>9439</v>
      </c>
    </row>
    <row r="1444" spans="1:14" x14ac:dyDescent="0.25">
      <c r="A1444" t="s">
        <v>6952</v>
      </c>
      <c r="B1444" t="s">
        <v>6953</v>
      </c>
      <c r="C1444" t="s">
        <v>69</v>
      </c>
      <c r="D1444" t="s">
        <v>93</v>
      </c>
      <c r="E1444" t="s">
        <v>638</v>
      </c>
      <c r="F1444" t="s">
        <v>6954</v>
      </c>
      <c r="G1444" t="s">
        <v>6955</v>
      </c>
      <c r="H1444" t="s">
        <v>6956</v>
      </c>
      <c r="I1444" t="s">
        <v>32</v>
      </c>
      <c r="J1444" t="s">
        <v>142</v>
      </c>
      <c r="K1444" t="s">
        <v>24</v>
      </c>
      <c r="L1444" t="s">
        <v>75</v>
      </c>
      <c r="M1444" t="s">
        <v>9937</v>
      </c>
      <c r="N1444" t="s">
        <v>9441</v>
      </c>
    </row>
    <row r="1445" spans="1:14" x14ac:dyDescent="0.25">
      <c r="A1445" t="s">
        <v>6330</v>
      </c>
      <c r="B1445" t="s">
        <v>6957</v>
      </c>
      <c r="C1445" t="s">
        <v>69</v>
      </c>
      <c r="D1445" t="s">
        <v>6332</v>
      </c>
      <c r="E1445" t="s">
        <v>638</v>
      </c>
      <c r="F1445" t="s">
        <v>6958</v>
      </c>
      <c r="G1445" t="s">
        <v>6959</v>
      </c>
      <c r="H1445" t="s">
        <v>6960</v>
      </c>
      <c r="I1445" t="s">
        <v>32</v>
      </c>
      <c r="J1445" t="s">
        <v>3112</v>
      </c>
      <c r="K1445" t="s">
        <v>24</v>
      </c>
      <c r="L1445" t="s">
        <v>34</v>
      </c>
      <c r="M1445" t="s">
        <v>9438</v>
      </c>
      <c r="N1445" t="s">
        <v>9439</v>
      </c>
    </row>
    <row r="1446" spans="1:14" x14ac:dyDescent="0.25">
      <c r="A1446" t="s">
        <v>6961</v>
      </c>
      <c r="B1446" t="s">
        <v>6962</v>
      </c>
      <c r="C1446" t="s">
        <v>16</v>
      </c>
      <c r="D1446" t="s">
        <v>3483</v>
      </c>
      <c r="E1446" t="s">
        <v>630</v>
      </c>
      <c r="F1446" t="s">
        <v>6963</v>
      </c>
      <c r="G1446" t="s">
        <v>6964</v>
      </c>
      <c r="H1446" t="s">
        <v>6965</v>
      </c>
      <c r="I1446" t="s">
        <v>22</v>
      </c>
      <c r="J1446" t="s">
        <v>1137</v>
      </c>
      <c r="K1446" t="s">
        <v>24</v>
      </c>
      <c r="L1446" t="s">
        <v>83</v>
      </c>
      <c r="M1446" t="s">
        <v>9438</v>
      </c>
      <c r="N1446" t="s">
        <v>9439</v>
      </c>
    </row>
    <row r="1447" spans="1:14" x14ac:dyDescent="0.25">
      <c r="A1447" t="s">
        <v>6966</v>
      </c>
      <c r="B1447" t="s">
        <v>6946</v>
      </c>
      <c r="C1447" t="s">
        <v>69</v>
      </c>
      <c r="D1447" t="s">
        <v>6947</v>
      </c>
      <c r="E1447" t="s">
        <v>638</v>
      </c>
      <c r="F1447" t="s">
        <v>6967</v>
      </c>
      <c r="G1447" t="s">
        <v>6968</v>
      </c>
      <c r="H1447" t="s">
        <v>6969</v>
      </c>
      <c r="I1447" t="s">
        <v>32</v>
      </c>
      <c r="J1447" t="s">
        <v>134</v>
      </c>
      <c r="K1447" t="s">
        <v>24</v>
      </c>
      <c r="L1447" t="s">
        <v>42</v>
      </c>
      <c r="M1447" t="s">
        <v>9438</v>
      </c>
      <c r="N1447" t="s">
        <v>9439</v>
      </c>
    </row>
    <row r="1448" spans="1:14" x14ac:dyDescent="0.25">
      <c r="A1448" t="s">
        <v>6970</v>
      </c>
      <c r="C1448" t="s">
        <v>69</v>
      </c>
      <c r="D1448" t="s">
        <v>6971</v>
      </c>
      <c r="E1448" t="s">
        <v>638</v>
      </c>
      <c r="F1448" t="s">
        <v>6972</v>
      </c>
      <c r="G1448" t="s">
        <v>6973</v>
      </c>
      <c r="H1448" t="s">
        <v>6974</v>
      </c>
      <c r="I1448" t="s">
        <v>32</v>
      </c>
      <c r="J1448" t="s">
        <v>3208</v>
      </c>
      <c r="K1448" t="s">
        <v>24</v>
      </c>
      <c r="L1448" t="s">
        <v>439</v>
      </c>
      <c r="M1448" t="s">
        <v>9438</v>
      </c>
      <c r="N1448" t="s">
        <v>9439</v>
      </c>
    </row>
    <row r="1449" spans="1:14" x14ac:dyDescent="0.25">
      <c r="A1449" t="s">
        <v>6975</v>
      </c>
      <c r="C1449" t="s">
        <v>69</v>
      </c>
      <c r="E1449" t="s">
        <v>638</v>
      </c>
      <c r="F1449" t="s">
        <v>6976</v>
      </c>
      <c r="G1449" t="s">
        <v>6977</v>
      </c>
      <c r="H1449" t="s">
        <v>6978</v>
      </c>
      <c r="I1449" t="s">
        <v>32</v>
      </c>
      <c r="J1449" t="s">
        <v>155</v>
      </c>
      <c r="K1449" t="s">
        <v>24</v>
      </c>
      <c r="L1449" t="s">
        <v>168</v>
      </c>
      <c r="M1449" t="s">
        <v>9938</v>
      </c>
      <c r="N1449" t="s">
        <v>9441</v>
      </c>
    </row>
    <row r="1450" spans="1:14" x14ac:dyDescent="0.25">
      <c r="A1450" t="s">
        <v>6979</v>
      </c>
      <c r="B1450" t="s">
        <v>6911</v>
      </c>
      <c r="C1450" t="s">
        <v>69</v>
      </c>
      <c r="D1450" t="s">
        <v>5944</v>
      </c>
      <c r="E1450" t="s">
        <v>638</v>
      </c>
      <c r="F1450" t="s">
        <v>6980</v>
      </c>
      <c r="G1450" t="s">
        <v>6981</v>
      </c>
      <c r="H1450" t="s">
        <v>6982</v>
      </c>
      <c r="I1450" t="s">
        <v>32</v>
      </c>
      <c r="J1450" t="s">
        <v>246</v>
      </c>
      <c r="K1450" t="s">
        <v>24</v>
      </c>
      <c r="L1450" t="s">
        <v>3657</v>
      </c>
      <c r="M1450" t="s">
        <v>9438</v>
      </c>
      <c r="N1450" t="s">
        <v>9439</v>
      </c>
    </row>
    <row r="1451" spans="1:14" x14ac:dyDescent="0.25">
      <c r="A1451" t="s">
        <v>6983</v>
      </c>
      <c r="B1451" t="s">
        <v>6984</v>
      </c>
      <c r="C1451" t="s">
        <v>16</v>
      </c>
      <c r="E1451" t="s">
        <v>638</v>
      </c>
      <c r="F1451" t="s">
        <v>6985</v>
      </c>
      <c r="G1451" t="s">
        <v>6986</v>
      </c>
      <c r="H1451" t="s">
        <v>6987</v>
      </c>
      <c r="I1451" t="s">
        <v>32</v>
      </c>
      <c r="J1451" t="s">
        <v>3171</v>
      </c>
      <c r="K1451" t="s">
        <v>24</v>
      </c>
      <c r="L1451" t="s">
        <v>439</v>
      </c>
      <c r="M1451" t="s">
        <v>9438</v>
      </c>
      <c r="N1451" t="s">
        <v>9439</v>
      </c>
    </row>
    <row r="1452" spans="1:14" x14ac:dyDescent="0.25">
      <c r="A1452" t="s">
        <v>6988</v>
      </c>
      <c r="B1452" t="s">
        <v>6989</v>
      </c>
      <c r="C1452" t="s">
        <v>16</v>
      </c>
      <c r="D1452" t="s">
        <v>3646</v>
      </c>
      <c r="E1452" t="s">
        <v>638</v>
      </c>
      <c r="F1452" t="s">
        <v>6990</v>
      </c>
      <c r="G1452" t="s">
        <v>6991</v>
      </c>
      <c r="H1452" t="s">
        <v>6992</v>
      </c>
      <c r="I1452" t="s">
        <v>32</v>
      </c>
      <c r="J1452" t="s">
        <v>756</v>
      </c>
      <c r="K1452" t="s">
        <v>24</v>
      </c>
      <c r="L1452" t="s">
        <v>42</v>
      </c>
      <c r="M1452" t="s">
        <v>9438</v>
      </c>
      <c r="N1452" t="s">
        <v>9439</v>
      </c>
    </row>
    <row r="1453" spans="1:14" x14ac:dyDescent="0.25">
      <c r="A1453" t="s">
        <v>6993</v>
      </c>
      <c r="C1453" t="s">
        <v>69</v>
      </c>
      <c r="D1453" t="s">
        <v>6971</v>
      </c>
      <c r="E1453" t="s">
        <v>638</v>
      </c>
      <c r="F1453" t="s">
        <v>6994</v>
      </c>
      <c r="G1453" t="s">
        <v>6995</v>
      </c>
      <c r="H1453" t="s">
        <v>6996</v>
      </c>
      <c r="I1453" t="s">
        <v>32</v>
      </c>
      <c r="J1453" t="s">
        <v>1912</v>
      </c>
      <c r="K1453" t="s">
        <v>24</v>
      </c>
      <c r="L1453" t="s">
        <v>439</v>
      </c>
      <c r="M1453" t="s">
        <v>9438</v>
      </c>
      <c r="N1453" t="s">
        <v>9439</v>
      </c>
    </row>
    <row r="1454" spans="1:14" x14ac:dyDescent="0.25">
      <c r="A1454" t="s">
        <v>6336</v>
      </c>
      <c r="B1454" t="s">
        <v>5032</v>
      </c>
      <c r="C1454" t="s">
        <v>69</v>
      </c>
      <c r="D1454" t="s">
        <v>6337</v>
      </c>
      <c r="E1454" t="s">
        <v>630</v>
      </c>
      <c r="F1454" t="s">
        <v>6997</v>
      </c>
      <c r="G1454" t="s">
        <v>6998</v>
      </c>
      <c r="H1454" t="s">
        <v>6999</v>
      </c>
      <c r="I1454" t="s">
        <v>32</v>
      </c>
      <c r="J1454" t="s">
        <v>880</v>
      </c>
      <c r="K1454" t="s">
        <v>24</v>
      </c>
      <c r="L1454" t="s">
        <v>227</v>
      </c>
      <c r="M1454" t="s">
        <v>9438</v>
      </c>
      <c r="N1454" t="s">
        <v>9439</v>
      </c>
    </row>
    <row r="1455" spans="1:14" x14ac:dyDescent="0.25">
      <c r="A1455" t="s">
        <v>7000</v>
      </c>
      <c r="B1455" t="s">
        <v>7001</v>
      </c>
      <c r="C1455" t="s">
        <v>69</v>
      </c>
      <c r="D1455" t="s">
        <v>7002</v>
      </c>
      <c r="E1455" t="s">
        <v>638</v>
      </c>
      <c r="F1455" t="s">
        <v>7003</v>
      </c>
      <c r="G1455" t="s">
        <v>7004</v>
      </c>
      <c r="H1455" t="s">
        <v>7005</v>
      </c>
      <c r="I1455" t="s">
        <v>32</v>
      </c>
      <c r="J1455" t="s">
        <v>826</v>
      </c>
      <c r="K1455" t="s">
        <v>24</v>
      </c>
      <c r="L1455" t="s">
        <v>445</v>
      </c>
      <c r="M1455" t="s">
        <v>9438</v>
      </c>
      <c r="N1455" t="s">
        <v>9439</v>
      </c>
    </row>
    <row r="1456" spans="1:14" x14ac:dyDescent="0.25">
      <c r="A1456" t="s">
        <v>6979</v>
      </c>
      <c r="B1456" t="s">
        <v>6911</v>
      </c>
      <c r="C1456" t="s">
        <v>69</v>
      </c>
      <c r="D1456" t="s">
        <v>5944</v>
      </c>
      <c r="E1456" t="s">
        <v>638</v>
      </c>
      <c r="F1456" t="s">
        <v>7006</v>
      </c>
      <c r="G1456" t="s">
        <v>7007</v>
      </c>
      <c r="H1456" t="s">
        <v>7008</v>
      </c>
      <c r="I1456" t="s">
        <v>22</v>
      </c>
      <c r="J1456" t="s">
        <v>246</v>
      </c>
      <c r="K1456" t="s">
        <v>24</v>
      </c>
      <c r="L1456" t="s">
        <v>3657</v>
      </c>
      <c r="M1456" t="s">
        <v>9438</v>
      </c>
      <c r="N1456" t="s">
        <v>9439</v>
      </c>
    </row>
    <row r="1457" spans="1:14" x14ac:dyDescent="0.25">
      <c r="A1457" t="s">
        <v>6979</v>
      </c>
      <c r="B1457" t="s">
        <v>6911</v>
      </c>
      <c r="C1457" t="s">
        <v>69</v>
      </c>
      <c r="D1457" t="s">
        <v>5944</v>
      </c>
      <c r="E1457" t="s">
        <v>638</v>
      </c>
      <c r="F1457" t="s">
        <v>7009</v>
      </c>
      <c r="G1457" t="s">
        <v>7010</v>
      </c>
      <c r="H1457" t="s">
        <v>7011</v>
      </c>
      <c r="I1457" t="s">
        <v>22</v>
      </c>
      <c r="J1457" t="s">
        <v>246</v>
      </c>
      <c r="K1457" t="s">
        <v>24</v>
      </c>
      <c r="L1457" t="s">
        <v>3657</v>
      </c>
      <c r="M1457" t="s">
        <v>9438</v>
      </c>
      <c r="N1457" t="s">
        <v>9439</v>
      </c>
    </row>
    <row r="1458" spans="1:14" x14ac:dyDescent="0.25">
      <c r="A1458" t="s">
        <v>7012</v>
      </c>
      <c r="B1458" t="s">
        <v>7013</v>
      </c>
      <c r="C1458" t="s">
        <v>16</v>
      </c>
      <c r="D1458" t="s">
        <v>1359</v>
      </c>
      <c r="E1458" t="s">
        <v>638</v>
      </c>
      <c r="F1458" t="s">
        <v>7014</v>
      </c>
      <c r="G1458" t="s">
        <v>7015</v>
      </c>
      <c r="H1458" t="s">
        <v>7016</v>
      </c>
      <c r="I1458" t="s">
        <v>22</v>
      </c>
      <c r="J1458" t="s">
        <v>1411</v>
      </c>
      <c r="K1458" t="s">
        <v>24</v>
      </c>
      <c r="L1458" t="s">
        <v>83</v>
      </c>
      <c r="M1458" t="s">
        <v>9939</v>
      </c>
      <c r="N1458" t="s">
        <v>9441</v>
      </c>
    </row>
    <row r="1459" spans="1:14" x14ac:dyDescent="0.25">
      <c r="A1459" t="s">
        <v>7017</v>
      </c>
      <c r="B1459" t="s">
        <v>7018</v>
      </c>
      <c r="C1459" t="s">
        <v>69</v>
      </c>
      <c r="D1459" t="s">
        <v>402</v>
      </c>
      <c r="E1459" t="s">
        <v>638</v>
      </c>
      <c r="F1459" t="s">
        <v>7019</v>
      </c>
      <c r="G1459" t="s">
        <v>7020</v>
      </c>
      <c r="H1459" t="s">
        <v>7021</v>
      </c>
      <c r="I1459" t="s">
        <v>32</v>
      </c>
      <c r="J1459" t="s">
        <v>426</v>
      </c>
      <c r="K1459" t="s">
        <v>24</v>
      </c>
      <c r="L1459" t="s">
        <v>6351</v>
      </c>
      <c r="M1459" t="s">
        <v>9940</v>
      </c>
      <c r="N1459" t="s">
        <v>9441</v>
      </c>
    </row>
    <row r="1460" spans="1:14" x14ac:dyDescent="0.25">
      <c r="A1460" t="s">
        <v>7022</v>
      </c>
      <c r="B1460" t="s">
        <v>7023</v>
      </c>
      <c r="C1460" t="s">
        <v>69</v>
      </c>
      <c r="D1460" t="s">
        <v>93</v>
      </c>
      <c r="E1460" t="s">
        <v>638</v>
      </c>
      <c r="F1460" t="s">
        <v>7024</v>
      </c>
      <c r="G1460" t="s">
        <v>7025</v>
      </c>
      <c r="H1460" t="s">
        <v>7026</v>
      </c>
      <c r="I1460" t="s">
        <v>22</v>
      </c>
      <c r="J1460" t="s">
        <v>142</v>
      </c>
      <c r="K1460" t="s">
        <v>24</v>
      </c>
      <c r="L1460" t="s">
        <v>184</v>
      </c>
      <c r="M1460" t="s">
        <v>9941</v>
      </c>
      <c r="N1460" t="s">
        <v>9441</v>
      </c>
    </row>
    <row r="1461" spans="1:14" x14ac:dyDescent="0.25">
      <c r="A1461" t="s">
        <v>6983</v>
      </c>
      <c r="B1461" t="s">
        <v>7027</v>
      </c>
      <c r="C1461" t="s">
        <v>16</v>
      </c>
      <c r="E1461" t="s">
        <v>638</v>
      </c>
      <c r="F1461" t="s">
        <v>7028</v>
      </c>
      <c r="G1461" t="s">
        <v>7029</v>
      </c>
      <c r="H1461" t="s">
        <v>7030</v>
      </c>
      <c r="J1461" t="s">
        <v>7031</v>
      </c>
      <c r="K1461" t="s">
        <v>24</v>
      </c>
      <c r="M1461" t="s">
        <v>9438</v>
      </c>
      <c r="N1461" t="s">
        <v>9439</v>
      </c>
    </row>
    <row r="1462" spans="1:14" x14ac:dyDescent="0.25">
      <c r="A1462" t="s">
        <v>6330</v>
      </c>
      <c r="B1462" t="s">
        <v>6957</v>
      </c>
      <c r="C1462" t="s">
        <v>69</v>
      </c>
      <c r="D1462" t="s">
        <v>6332</v>
      </c>
      <c r="E1462" t="s">
        <v>638</v>
      </c>
      <c r="F1462" t="s">
        <v>7032</v>
      </c>
      <c r="G1462" t="s">
        <v>7033</v>
      </c>
      <c r="H1462" t="s">
        <v>7034</v>
      </c>
      <c r="I1462" t="s">
        <v>32</v>
      </c>
      <c r="J1462" t="s">
        <v>3112</v>
      </c>
      <c r="K1462" t="s">
        <v>24</v>
      </c>
      <c r="L1462" t="s">
        <v>34</v>
      </c>
      <c r="M1462" t="s">
        <v>9438</v>
      </c>
      <c r="N1462" t="s">
        <v>9439</v>
      </c>
    </row>
    <row r="1463" spans="1:14" x14ac:dyDescent="0.25">
      <c r="A1463" t="s">
        <v>7035</v>
      </c>
      <c r="B1463" t="s">
        <v>7036</v>
      </c>
      <c r="C1463" t="s">
        <v>69</v>
      </c>
      <c r="D1463" t="s">
        <v>5678</v>
      </c>
      <c r="E1463" t="s">
        <v>630</v>
      </c>
      <c r="F1463" t="s">
        <v>7037</v>
      </c>
      <c r="G1463" t="s">
        <v>7038</v>
      </c>
      <c r="H1463" t="s">
        <v>7039</v>
      </c>
      <c r="I1463" t="s">
        <v>32</v>
      </c>
      <c r="J1463" t="s">
        <v>121</v>
      </c>
      <c r="K1463" t="s">
        <v>24</v>
      </c>
      <c r="L1463" t="s">
        <v>104</v>
      </c>
      <c r="M1463" t="s">
        <v>9438</v>
      </c>
      <c r="N1463" t="s">
        <v>9439</v>
      </c>
    </row>
    <row r="1464" spans="1:14" x14ac:dyDescent="0.25">
      <c r="A1464" t="s">
        <v>7040</v>
      </c>
      <c r="B1464" t="s">
        <v>7041</v>
      </c>
      <c r="C1464" t="s">
        <v>16</v>
      </c>
      <c r="D1464" t="s">
        <v>93</v>
      </c>
      <c r="E1464" t="s">
        <v>630</v>
      </c>
      <c r="F1464" t="s">
        <v>7042</v>
      </c>
      <c r="G1464" t="s">
        <v>7043</v>
      </c>
      <c r="H1464" t="s">
        <v>7044</v>
      </c>
      <c r="I1464" t="s">
        <v>32</v>
      </c>
      <c r="J1464" t="s">
        <v>1381</v>
      </c>
      <c r="K1464" t="s">
        <v>24</v>
      </c>
      <c r="L1464" t="s">
        <v>75</v>
      </c>
      <c r="M1464" t="s">
        <v>9438</v>
      </c>
      <c r="N1464" t="s">
        <v>9439</v>
      </c>
    </row>
    <row r="1465" spans="1:14" x14ac:dyDescent="0.25">
      <c r="A1465" t="s">
        <v>7045</v>
      </c>
      <c r="B1465" t="s">
        <v>7046</v>
      </c>
      <c r="C1465" t="s">
        <v>69</v>
      </c>
      <c r="D1465" t="s">
        <v>7047</v>
      </c>
      <c r="E1465" t="s">
        <v>630</v>
      </c>
      <c r="F1465" t="s">
        <v>7048</v>
      </c>
      <c r="G1465" t="s">
        <v>7049</v>
      </c>
      <c r="H1465" t="s">
        <v>7050</v>
      </c>
      <c r="I1465" t="s">
        <v>32</v>
      </c>
      <c r="J1465" t="s">
        <v>89</v>
      </c>
      <c r="K1465" t="s">
        <v>24</v>
      </c>
      <c r="L1465" t="s">
        <v>7051</v>
      </c>
      <c r="M1465" t="s">
        <v>9438</v>
      </c>
      <c r="N1465" t="s">
        <v>9439</v>
      </c>
    </row>
    <row r="1466" spans="1:14" x14ac:dyDescent="0.25">
      <c r="A1466" t="s">
        <v>7052</v>
      </c>
      <c r="B1466" t="s">
        <v>7053</v>
      </c>
      <c r="C1466" t="s">
        <v>16</v>
      </c>
      <c r="D1466" t="s">
        <v>7054</v>
      </c>
      <c r="E1466" t="s">
        <v>630</v>
      </c>
      <c r="F1466" t="s">
        <v>7055</v>
      </c>
      <c r="G1466" t="s">
        <v>7056</v>
      </c>
      <c r="H1466" t="s">
        <v>7057</v>
      </c>
      <c r="I1466" t="s">
        <v>32</v>
      </c>
      <c r="J1466" t="s">
        <v>253</v>
      </c>
      <c r="K1466" t="s">
        <v>24</v>
      </c>
      <c r="L1466" t="s">
        <v>34</v>
      </c>
      <c r="M1466" t="s">
        <v>9438</v>
      </c>
      <c r="N1466" t="s">
        <v>9439</v>
      </c>
    </row>
    <row r="1467" spans="1:14" x14ac:dyDescent="0.25">
      <c r="A1467" t="s">
        <v>6979</v>
      </c>
      <c r="B1467" t="s">
        <v>6911</v>
      </c>
      <c r="C1467" t="s">
        <v>69</v>
      </c>
      <c r="D1467" t="s">
        <v>5944</v>
      </c>
      <c r="E1467" t="s">
        <v>638</v>
      </c>
      <c r="F1467" t="s">
        <v>7058</v>
      </c>
      <c r="G1467" t="s">
        <v>7059</v>
      </c>
      <c r="H1467" t="s">
        <v>7060</v>
      </c>
      <c r="I1467" t="s">
        <v>22</v>
      </c>
      <c r="J1467" t="s">
        <v>246</v>
      </c>
      <c r="K1467" t="s">
        <v>24</v>
      </c>
      <c r="L1467" t="s">
        <v>3657</v>
      </c>
      <c r="M1467" t="s">
        <v>9438</v>
      </c>
      <c r="N1467" t="s">
        <v>9439</v>
      </c>
    </row>
    <row r="1468" spans="1:14" x14ac:dyDescent="0.25">
      <c r="A1468" t="s">
        <v>7061</v>
      </c>
      <c r="B1468" t="s">
        <v>7001</v>
      </c>
      <c r="C1468" t="s">
        <v>69</v>
      </c>
      <c r="D1468" t="s">
        <v>7002</v>
      </c>
      <c r="E1468" t="s">
        <v>638</v>
      </c>
      <c r="F1468" t="s">
        <v>7062</v>
      </c>
      <c r="G1468" t="s">
        <v>7063</v>
      </c>
      <c r="H1468" t="s">
        <v>7064</v>
      </c>
      <c r="I1468" t="s">
        <v>32</v>
      </c>
      <c r="J1468" t="s">
        <v>826</v>
      </c>
      <c r="K1468" t="s">
        <v>24</v>
      </c>
      <c r="L1468" t="s">
        <v>445</v>
      </c>
      <c r="M1468" t="s">
        <v>9438</v>
      </c>
      <c r="N1468" t="s">
        <v>9439</v>
      </c>
    </row>
    <row r="1469" spans="1:14" x14ac:dyDescent="0.25">
      <c r="A1469" t="s">
        <v>7065</v>
      </c>
      <c r="C1469" t="s">
        <v>69</v>
      </c>
      <c r="E1469" t="s">
        <v>638</v>
      </c>
      <c r="F1469" t="s">
        <v>7066</v>
      </c>
      <c r="G1469" t="s">
        <v>7067</v>
      </c>
      <c r="H1469" t="s">
        <v>7068</v>
      </c>
      <c r="I1469" t="s">
        <v>32</v>
      </c>
      <c r="J1469" t="s">
        <v>155</v>
      </c>
      <c r="K1469" t="s">
        <v>24</v>
      </c>
      <c r="L1469" t="s">
        <v>168</v>
      </c>
      <c r="M1469" t="s">
        <v>9942</v>
      </c>
      <c r="N1469" t="s">
        <v>9441</v>
      </c>
    </row>
    <row r="1470" spans="1:14" x14ac:dyDescent="0.25">
      <c r="A1470" t="s">
        <v>7069</v>
      </c>
      <c r="B1470" t="s">
        <v>651</v>
      </c>
      <c r="C1470" t="s">
        <v>16</v>
      </c>
      <c r="D1470" t="s">
        <v>5305</v>
      </c>
      <c r="E1470" t="s">
        <v>638</v>
      </c>
      <c r="F1470" t="s">
        <v>7070</v>
      </c>
      <c r="G1470" t="s">
        <v>7071</v>
      </c>
      <c r="H1470" t="s">
        <v>7072</v>
      </c>
      <c r="I1470" t="s">
        <v>32</v>
      </c>
      <c r="J1470" t="s">
        <v>253</v>
      </c>
      <c r="K1470" t="s">
        <v>24</v>
      </c>
      <c r="L1470" t="s">
        <v>851</v>
      </c>
      <c r="M1470" t="s">
        <v>9438</v>
      </c>
      <c r="N1470" t="s">
        <v>9439</v>
      </c>
    </row>
    <row r="1471" spans="1:14" x14ac:dyDescent="0.25">
      <c r="A1471" t="s">
        <v>7073</v>
      </c>
      <c r="B1471" t="s">
        <v>7074</v>
      </c>
      <c r="C1471" t="s">
        <v>69</v>
      </c>
      <c r="D1471" t="s">
        <v>402</v>
      </c>
      <c r="E1471" t="s">
        <v>638</v>
      </c>
      <c r="F1471" t="s">
        <v>7075</v>
      </c>
      <c r="G1471" t="s">
        <v>7076</v>
      </c>
      <c r="H1471" t="s">
        <v>7077</v>
      </c>
      <c r="I1471" t="s">
        <v>32</v>
      </c>
      <c r="J1471" t="s">
        <v>4935</v>
      </c>
      <c r="K1471" t="s">
        <v>24</v>
      </c>
      <c r="L1471" t="s">
        <v>6351</v>
      </c>
      <c r="M1471" t="s">
        <v>9943</v>
      </c>
      <c r="N1471" t="s">
        <v>9441</v>
      </c>
    </row>
    <row r="1472" spans="1:14" x14ac:dyDescent="0.25">
      <c r="A1472" t="s">
        <v>7078</v>
      </c>
      <c r="B1472" t="s">
        <v>7079</v>
      </c>
      <c r="C1472" t="s">
        <v>16</v>
      </c>
      <c r="D1472" t="s">
        <v>7080</v>
      </c>
      <c r="E1472" t="s">
        <v>630</v>
      </c>
      <c r="F1472" t="s">
        <v>7081</v>
      </c>
      <c r="G1472" t="s">
        <v>7082</v>
      </c>
      <c r="H1472" t="s">
        <v>7083</v>
      </c>
      <c r="I1472" t="s">
        <v>32</v>
      </c>
      <c r="J1472" t="s">
        <v>219</v>
      </c>
      <c r="K1472" t="s">
        <v>24</v>
      </c>
      <c r="L1472" t="s">
        <v>439</v>
      </c>
      <c r="M1472" t="s">
        <v>9438</v>
      </c>
      <c r="N1472" t="s">
        <v>9439</v>
      </c>
    </row>
    <row r="1473" spans="1:14" x14ac:dyDescent="0.25">
      <c r="A1473" t="s">
        <v>6336</v>
      </c>
      <c r="B1473" t="s">
        <v>5032</v>
      </c>
      <c r="C1473" t="s">
        <v>69</v>
      </c>
      <c r="D1473" t="s">
        <v>6337</v>
      </c>
      <c r="E1473" t="s">
        <v>638</v>
      </c>
      <c r="F1473" t="s">
        <v>7084</v>
      </c>
      <c r="G1473" t="s">
        <v>7085</v>
      </c>
      <c r="H1473" t="s">
        <v>7086</v>
      </c>
      <c r="I1473" t="s">
        <v>32</v>
      </c>
      <c r="J1473" t="s">
        <v>880</v>
      </c>
      <c r="K1473" t="s">
        <v>24</v>
      </c>
      <c r="L1473" t="s">
        <v>227</v>
      </c>
      <c r="M1473" t="s">
        <v>9438</v>
      </c>
      <c r="N1473" t="s">
        <v>9439</v>
      </c>
    </row>
    <row r="1474" spans="1:14" x14ac:dyDescent="0.25">
      <c r="A1474" t="s">
        <v>7087</v>
      </c>
      <c r="B1474" t="s">
        <v>6748</v>
      </c>
      <c r="C1474" t="s">
        <v>16</v>
      </c>
      <c r="D1474" t="s">
        <v>4566</v>
      </c>
      <c r="E1474" t="s">
        <v>630</v>
      </c>
      <c r="F1474" t="s">
        <v>7088</v>
      </c>
      <c r="G1474" t="s">
        <v>7089</v>
      </c>
      <c r="H1474" t="s">
        <v>7090</v>
      </c>
      <c r="I1474" t="s">
        <v>32</v>
      </c>
      <c r="J1474" t="s">
        <v>1967</v>
      </c>
      <c r="K1474" t="s">
        <v>24</v>
      </c>
      <c r="L1474" t="s">
        <v>2585</v>
      </c>
      <c r="M1474" t="s">
        <v>9438</v>
      </c>
      <c r="N1474" t="s">
        <v>9439</v>
      </c>
    </row>
    <row r="1475" spans="1:14" x14ac:dyDescent="0.25">
      <c r="A1475" t="s">
        <v>7091</v>
      </c>
      <c r="B1475" t="s">
        <v>7092</v>
      </c>
      <c r="C1475" t="s">
        <v>69</v>
      </c>
      <c r="D1475" t="s">
        <v>1916</v>
      </c>
      <c r="E1475" t="s">
        <v>638</v>
      </c>
      <c r="F1475" t="s">
        <v>7093</v>
      </c>
      <c r="G1475" t="s">
        <v>7094</v>
      </c>
      <c r="H1475" t="s">
        <v>7095</v>
      </c>
      <c r="I1475" t="s">
        <v>32</v>
      </c>
      <c r="J1475" t="s">
        <v>261</v>
      </c>
      <c r="K1475" t="s">
        <v>24</v>
      </c>
      <c r="L1475" t="s">
        <v>314</v>
      </c>
      <c r="M1475" t="s">
        <v>9438</v>
      </c>
      <c r="N1475" t="s">
        <v>9439</v>
      </c>
    </row>
    <row r="1476" spans="1:14" x14ac:dyDescent="0.25">
      <c r="A1476" t="s">
        <v>7096</v>
      </c>
      <c r="B1476" t="s">
        <v>7097</v>
      </c>
      <c r="C1476" t="s">
        <v>69</v>
      </c>
      <c r="D1476" t="s">
        <v>402</v>
      </c>
      <c r="E1476" t="s">
        <v>638</v>
      </c>
      <c r="F1476" t="s">
        <v>7098</v>
      </c>
      <c r="G1476" t="s">
        <v>7099</v>
      </c>
      <c r="H1476" t="s">
        <v>7100</v>
      </c>
      <c r="I1476" t="s">
        <v>32</v>
      </c>
      <c r="J1476" t="s">
        <v>4170</v>
      </c>
      <c r="K1476" t="s">
        <v>24</v>
      </c>
      <c r="L1476" t="s">
        <v>7101</v>
      </c>
      <c r="M1476" t="s">
        <v>9944</v>
      </c>
      <c r="N1476" t="s">
        <v>9441</v>
      </c>
    </row>
    <row r="1477" spans="1:14" x14ac:dyDescent="0.25">
      <c r="A1477" t="s">
        <v>7102</v>
      </c>
      <c r="C1477" t="s">
        <v>69</v>
      </c>
      <c r="E1477" t="s">
        <v>638</v>
      </c>
      <c r="F1477" t="s">
        <v>7103</v>
      </c>
      <c r="G1477" t="s">
        <v>7104</v>
      </c>
      <c r="H1477" t="s">
        <v>7105</v>
      </c>
      <c r="I1477" t="s">
        <v>32</v>
      </c>
      <c r="J1477" t="s">
        <v>155</v>
      </c>
      <c r="K1477" t="s">
        <v>24</v>
      </c>
      <c r="L1477" t="s">
        <v>168</v>
      </c>
      <c r="M1477" t="s">
        <v>9945</v>
      </c>
      <c r="N1477" t="s">
        <v>9441</v>
      </c>
    </row>
    <row r="1478" spans="1:14" x14ac:dyDescent="0.25">
      <c r="A1478" t="s">
        <v>7106</v>
      </c>
      <c r="B1478" t="s">
        <v>7107</v>
      </c>
      <c r="C1478" t="s">
        <v>69</v>
      </c>
      <c r="D1478" t="s">
        <v>3900</v>
      </c>
      <c r="E1478" t="s">
        <v>630</v>
      </c>
      <c r="F1478" t="s">
        <v>7108</v>
      </c>
      <c r="G1478" t="s">
        <v>7109</v>
      </c>
      <c r="H1478" t="s">
        <v>7110</v>
      </c>
      <c r="I1478" t="s">
        <v>32</v>
      </c>
      <c r="J1478" t="s">
        <v>82</v>
      </c>
      <c r="K1478" t="s">
        <v>24</v>
      </c>
      <c r="L1478" t="s">
        <v>663</v>
      </c>
      <c r="M1478" t="s">
        <v>9438</v>
      </c>
      <c r="N1478" t="s">
        <v>9439</v>
      </c>
    </row>
    <row r="1479" spans="1:14" x14ac:dyDescent="0.25">
      <c r="A1479" t="s">
        <v>7111</v>
      </c>
      <c r="B1479" t="s">
        <v>658</v>
      </c>
      <c r="C1479" t="s">
        <v>16</v>
      </c>
      <c r="D1479" t="s">
        <v>659</v>
      </c>
      <c r="E1479" t="s">
        <v>630</v>
      </c>
      <c r="F1479" t="s">
        <v>7112</v>
      </c>
      <c r="G1479" t="s">
        <v>7113</v>
      </c>
      <c r="H1479" t="s">
        <v>7114</v>
      </c>
      <c r="I1479" t="s">
        <v>32</v>
      </c>
      <c r="J1479" t="s">
        <v>1093</v>
      </c>
      <c r="K1479" t="s">
        <v>24</v>
      </c>
      <c r="L1479" t="s">
        <v>663</v>
      </c>
      <c r="M1479" t="s">
        <v>9438</v>
      </c>
      <c r="N1479" t="s">
        <v>9439</v>
      </c>
    </row>
    <row r="1480" spans="1:14" x14ac:dyDescent="0.25">
      <c r="A1480" t="s">
        <v>7115</v>
      </c>
      <c r="B1480" t="s">
        <v>447</v>
      </c>
      <c r="C1480" t="s">
        <v>69</v>
      </c>
      <c r="D1480" t="s">
        <v>93</v>
      </c>
      <c r="E1480" t="s">
        <v>630</v>
      </c>
      <c r="F1480" t="s">
        <v>7116</v>
      </c>
      <c r="G1480" t="s">
        <v>7117</v>
      </c>
      <c r="H1480" t="s">
        <v>7118</v>
      </c>
      <c r="I1480" t="s">
        <v>32</v>
      </c>
      <c r="J1480" t="s">
        <v>329</v>
      </c>
      <c r="K1480" t="s">
        <v>24</v>
      </c>
      <c r="L1480" t="s">
        <v>75</v>
      </c>
      <c r="M1480" t="s">
        <v>9438</v>
      </c>
      <c r="N1480" t="s">
        <v>9439</v>
      </c>
    </row>
    <row r="1481" spans="1:14" x14ac:dyDescent="0.25">
      <c r="A1481" t="s">
        <v>7119</v>
      </c>
      <c r="B1481" t="s">
        <v>2761</v>
      </c>
      <c r="C1481" t="s">
        <v>16</v>
      </c>
      <c r="D1481" t="s">
        <v>659</v>
      </c>
      <c r="E1481" t="s">
        <v>638</v>
      </c>
      <c r="F1481" t="s">
        <v>7120</v>
      </c>
      <c r="G1481" t="s">
        <v>7121</v>
      </c>
      <c r="H1481" t="s">
        <v>7122</v>
      </c>
      <c r="I1481" t="s">
        <v>32</v>
      </c>
      <c r="J1481" t="s">
        <v>1093</v>
      </c>
      <c r="K1481" t="s">
        <v>24</v>
      </c>
      <c r="L1481" t="s">
        <v>663</v>
      </c>
      <c r="M1481" t="s">
        <v>9438</v>
      </c>
      <c r="N1481" t="s">
        <v>9439</v>
      </c>
    </row>
    <row r="1482" spans="1:14" x14ac:dyDescent="0.25">
      <c r="A1482" t="s">
        <v>7123</v>
      </c>
      <c r="B1482" t="s">
        <v>2844</v>
      </c>
      <c r="C1482" t="s">
        <v>16</v>
      </c>
      <c r="D1482" t="s">
        <v>6342</v>
      </c>
      <c r="E1482" t="s">
        <v>638</v>
      </c>
      <c r="F1482" t="s">
        <v>7124</v>
      </c>
      <c r="G1482" t="s">
        <v>7125</v>
      </c>
      <c r="H1482" t="s">
        <v>7126</v>
      </c>
      <c r="I1482" t="s">
        <v>320</v>
      </c>
      <c r="J1482" t="s">
        <v>341</v>
      </c>
      <c r="K1482" t="s">
        <v>24</v>
      </c>
      <c r="L1482" t="s">
        <v>361</v>
      </c>
      <c r="M1482" t="s">
        <v>9946</v>
      </c>
      <c r="N1482" t="s">
        <v>9441</v>
      </c>
    </row>
    <row r="1483" spans="1:14" x14ac:dyDescent="0.25">
      <c r="A1483" t="s">
        <v>7127</v>
      </c>
      <c r="B1483" t="s">
        <v>206</v>
      </c>
      <c r="C1483" t="s">
        <v>69</v>
      </c>
      <c r="D1483" t="s">
        <v>402</v>
      </c>
      <c r="E1483" t="s">
        <v>638</v>
      </c>
      <c r="F1483" t="s">
        <v>7128</v>
      </c>
      <c r="G1483" t="s">
        <v>7129</v>
      </c>
      <c r="H1483" t="s">
        <v>7130</v>
      </c>
      <c r="I1483" t="s">
        <v>32</v>
      </c>
      <c r="J1483" t="s">
        <v>115</v>
      </c>
      <c r="K1483" t="s">
        <v>24</v>
      </c>
      <c r="L1483" t="s">
        <v>406</v>
      </c>
      <c r="M1483" t="s">
        <v>9947</v>
      </c>
      <c r="N1483" t="s">
        <v>9441</v>
      </c>
    </row>
    <row r="1484" spans="1:14" x14ac:dyDescent="0.25">
      <c r="A1484" t="s">
        <v>6341</v>
      </c>
      <c r="B1484" t="s">
        <v>2844</v>
      </c>
      <c r="C1484" t="s">
        <v>16</v>
      </c>
      <c r="D1484" t="s">
        <v>6342</v>
      </c>
      <c r="E1484" t="s">
        <v>630</v>
      </c>
      <c r="F1484" t="s">
        <v>7131</v>
      </c>
      <c r="G1484" t="s">
        <v>7132</v>
      </c>
      <c r="H1484" t="s">
        <v>7133</v>
      </c>
      <c r="I1484" t="s">
        <v>320</v>
      </c>
      <c r="J1484" t="s">
        <v>341</v>
      </c>
      <c r="K1484" t="s">
        <v>24</v>
      </c>
      <c r="L1484" t="s">
        <v>361</v>
      </c>
      <c r="M1484" t="s">
        <v>9438</v>
      </c>
      <c r="N1484" t="s">
        <v>9439</v>
      </c>
    </row>
    <row r="1485" spans="1:14" x14ac:dyDescent="0.25">
      <c r="A1485" t="s">
        <v>7134</v>
      </c>
      <c r="B1485" t="s">
        <v>6729</v>
      </c>
      <c r="C1485" t="s">
        <v>16</v>
      </c>
      <c r="D1485" t="s">
        <v>6730</v>
      </c>
      <c r="E1485" t="s">
        <v>638</v>
      </c>
      <c r="F1485" t="s">
        <v>7135</v>
      </c>
      <c r="G1485" t="s">
        <v>7136</v>
      </c>
      <c r="H1485" t="s">
        <v>7137</v>
      </c>
      <c r="I1485" t="s">
        <v>320</v>
      </c>
      <c r="J1485" t="s">
        <v>1137</v>
      </c>
      <c r="K1485" t="s">
        <v>24</v>
      </c>
      <c r="L1485" t="s">
        <v>361</v>
      </c>
      <c r="M1485" t="s">
        <v>9438</v>
      </c>
      <c r="N1485" t="s">
        <v>9439</v>
      </c>
    </row>
    <row r="1486" spans="1:14" x14ac:dyDescent="0.25">
      <c r="A1486" t="s">
        <v>7138</v>
      </c>
      <c r="B1486" t="s">
        <v>7092</v>
      </c>
      <c r="C1486" t="s">
        <v>69</v>
      </c>
      <c r="D1486" t="s">
        <v>1916</v>
      </c>
      <c r="E1486" t="s">
        <v>630</v>
      </c>
      <c r="F1486" t="s">
        <v>7139</v>
      </c>
      <c r="G1486" t="s">
        <v>7140</v>
      </c>
      <c r="H1486" t="s">
        <v>7141</v>
      </c>
      <c r="I1486" t="s">
        <v>32</v>
      </c>
      <c r="J1486" t="s">
        <v>261</v>
      </c>
      <c r="K1486" t="s">
        <v>24</v>
      </c>
      <c r="L1486" t="s">
        <v>314</v>
      </c>
      <c r="M1486" t="s">
        <v>9438</v>
      </c>
      <c r="N1486" t="s">
        <v>9439</v>
      </c>
    </row>
    <row r="1487" spans="1:14" x14ac:dyDescent="0.25">
      <c r="A1487" t="s">
        <v>2703</v>
      </c>
      <c r="B1487" t="s">
        <v>6326</v>
      </c>
      <c r="C1487" t="s">
        <v>16</v>
      </c>
      <c r="D1487" t="s">
        <v>93</v>
      </c>
      <c r="E1487" t="s">
        <v>638</v>
      </c>
      <c r="F1487" t="s">
        <v>7142</v>
      </c>
      <c r="G1487" t="s">
        <v>7143</v>
      </c>
      <c r="H1487" t="s">
        <v>7144</v>
      </c>
      <c r="I1487" t="s">
        <v>32</v>
      </c>
      <c r="J1487" t="s">
        <v>1294</v>
      </c>
      <c r="K1487" t="s">
        <v>24</v>
      </c>
      <c r="L1487" t="s">
        <v>75</v>
      </c>
      <c r="M1487" t="s">
        <v>9948</v>
      </c>
      <c r="N1487" t="s">
        <v>9441</v>
      </c>
    </row>
    <row r="1488" spans="1:14" x14ac:dyDescent="0.25">
      <c r="A1488" t="s">
        <v>7145</v>
      </c>
      <c r="B1488" t="s">
        <v>6930</v>
      </c>
      <c r="C1488" t="s">
        <v>69</v>
      </c>
      <c r="D1488" t="s">
        <v>6931</v>
      </c>
      <c r="E1488" t="s">
        <v>630</v>
      </c>
      <c r="F1488" t="s">
        <v>7146</v>
      </c>
      <c r="G1488" t="s">
        <v>7147</v>
      </c>
      <c r="H1488" t="s">
        <v>7148</v>
      </c>
      <c r="I1488" t="s">
        <v>32</v>
      </c>
      <c r="J1488" t="s">
        <v>211</v>
      </c>
      <c r="K1488" t="s">
        <v>24</v>
      </c>
      <c r="L1488" t="s">
        <v>6935</v>
      </c>
      <c r="M1488" t="s">
        <v>9438</v>
      </c>
      <c r="N1488" t="s">
        <v>9439</v>
      </c>
    </row>
    <row r="1489" spans="1:14" x14ac:dyDescent="0.25">
      <c r="A1489" t="s">
        <v>7149</v>
      </c>
      <c r="B1489" t="s">
        <v>957</v>
      </c>
      <c r="C1489" t="s">
        <v>16</v>
      </c>
      <c r="D1489" t="s">
        <v>93</v>
      </c>
      <c r="E1489" t="s">
        <v>638</v>
      </c>
      <c r="F1489" t="s">
        <v>7150</v>
      </c>
      <c r="G1489" t="s">
        <v>7151</v>
      </c>
      <c r="H1489" t="s">
        <v>7152</v>
      </c>
      <c r="I1489" t="s">
        <v>32</v>
      </c>
      <c r="J1489" t="s">
        <v>420</v>
      </c>
      <c r="K1489" t="s">
        <v>24</v>
      </c>
      <c r="L1489" t="s">
        <v>75</v>
      </c>
      <c r="M1489" t="s">
        <v>9949</v>
      </c>
      <c r="N1489" t="s">
        <v>9441</v>
      </c>
    </row>
    <row r="1490" spans="1:14" x14ac:dyDescent="0.25">
      <c r="A1490" t="s">
        <v>7153</v>
      </c>
      <c r="B1490" t="s">
        <v>206</v>
      </c>
      <c r="C1490" t="s">
        <v>69</v>
      </c>
      <c r="D1490" t="s">
        <v>402</v>
      </c>
      <c r="E1490" t="s">
        <v>638</v>
      </c>
      <c r="F1490" t="s">
        <v>7154</v>
      </c>
      <c r="G1490" t="s">
        <v>7155</v>
      </c>
      <c r="H1490" t="s">
        <v>7156</v>
      </c>
      <c r="I1490" t="s">
        <v>32</v>
      </c>
      <c r="J1490" t="s">
        <v>7157</v>
      </c>
      <c r="K1490" t="s">
        <v>24</v>
      </c>
      <c r="L1490" t="s">
        <v>7101</v>
      </c>
      <c r="M1490" t="s">
        <v>9950</v>
      </c>
      <c r="N1490" t="s">
        <v>9441</v>
      </c>
    </row>
    <row r="1491" spans="1:14" x14ac:dyDescent="0.25">
      <c r="A1491" t="s">
        <v>7158</v>
      </c>
      <c r="C1491" t="s">
        <v>16</v>
      </c>
      <c r="D1491" t="s">
        <v>6925</v>
      </c>
      <c r="E1491" t="s">
        <v>630</v>
      </c>
      <c r="F1491" t="s">
        <v>7159</v>
      </c>
      <c r="G1491" t="s">
        <v>7160</v>
      </c>
      <c r="H1491" t="s">
        <v>7161</v>
      </c>
      <c r="I1491" t="s">
        <v>32</v>
      </c>
      <c r="J1491" t="s">
        <v>1650</v>
      </c>
      <c r="K1491" t="s">
        <v>24</v>
      </c>
      <c r="L1491" t="s">
        <v>3493</v>
      </c>
      <c r="M1491" t="s">
        <v>9438</v>
      </c>
      <c r="N1491" t="s">
        <v>9439</v>
      </c>
    </row>
    <row r="1492" spans="1:14" x14ac:dyDescent="0.25">
      <c r="A1492" t="s">
        <v>7162</v>
      </c>
      <c r="B1492" t="s">
        <v>7163</v>
      </c>
      <c r="C1492" t="s">
        <v>69</v>
      </c>
      <c r="D1492" t="s">
        <v>3900</v>
      </c>
      <c r="E1492" t="s">
        <v>638</v>
      </c>
      <c r="F1492" t="s">
        <v>7164</v>
      </c>
      <c r="G1492" t="s">
        <v>7165</v>
      </c>
      <c r="H1492" t="s">
        <v>7166</v>
      </c>
      <c r="I1492" t="s">
        <v>32</v>
      </c>
      <c r="J1492" t="s">
        <v>1449</v>
      </c>
      <c r="K1492" t="s">
        <v>24</v>
      </c>
      <c r="L1492" t="s">
        <v>663</v>
      </c>
      <c r="M1492" t="s">
        <v>9951</v>
      </c>
      <c r="N1492" t="s">
        <v>9441</v>
      </c>
    </row>
    <row r="1493" spans="1:14" x14ac:dyDescent="0.25">
      <c r="A1493" t="s">
        <v>7167</v>
      </c>
      <c r="B1493" t="s">
        <v>6946</v>
      </c>
      <c r="C1493" t="s">
        <v>69</v>
      </c>
      <c r="D1493" t="s">
        <v>6947</v>
      </c>
      <c r="E1493" t="s">
        <v>638</v>
      </c>
      <c r="F1493" t="s">
        <v>7168</v>
      </c>
      <c r="G1493" t="s">
        <v>7169</v>
      </c>
      <c r="H1493" t="s">
        <v>7170</v>
      </c>
      <c r="I1493" t="s">
        <v>32</v>
      </c>
      <c r="J1493" t="s">
        <v>23</v>
      </c>
      <c r="K1493" t="s">
        <v>24</v>
      </c>
      <c r="L1493" t="s">
        <v>42</v>
      </c>
      <c r="M1493" t="s">
        <v>9438</v>
      </c>
      <c r="N1493" t="s">
        <v>9439</v>
      </c>
    </row>
    <row r="1494" spans="1:14" x14ac:dyDescent="0.25">
      <c r="A1494" t="s">
        <v>7171</v>
      </c>
      <c r="B1494" t="s">
        <v>6729</v>
      </c>
      <c r="C1494" t="s">
        <v>16</v>
      </c>
      <c r="D1494" t="s">
        <v>6730</v>
      </c>
      <c r="E1494" t="s">
        <v>638</v>
      </c>
      <c r="F1494" t="s">
        <v>7172</v>
      </c>
      <c r="G1494" t="s">
        <v>7173</v>
      </c>
      <c r="H1494" t="s">
        <v>7174</v>
      </c>
      <c r="I1494" t="s">
        <v>320</v>
      </c>
      <c r="J1494" t="s">
        <v>1137</v>
      </c>
      <c r="K1494" t="s">
        <v>24</v>
      </c>
      <c r="L1494" t="s">
        <v>361</v>
      </c>
      <c r="M1494" t="s">
        <v>9438</v>
      </c>
      <c r="N1494" t="s">
        <v>9439</v>
      </c>
    </row>
    <row r="1495" spans="1:14" x14ac:dyDescent="0.25">
      <c r="A1495" t="s">
        <v>7175</v>
      </c>
      <c r="B1495" t="s">
        <v>6089</v>
      </c>
      <c r="C1495" t="s">
        <v>16</v>
      </c>
      <c r="D1495" t="s">
        <v>7176</v>
      </c>
      <c r="E1495" t="s">
        <v>638</v>
      </c>
      <c r="F1495" t="s">
        <v>7177</v>
      </c>
      <c r="G1495" t="s">
        <v>7178</v>
      </c>
      <c r="H1495" t="s">
        <v>7179</v>
      </c>
      <c r="I1495" t="s">
        <v>7180</v>
      </c>
      <c r="J1495" t="s">
        <v>148</v>
      </c>
      <c r="K1495" t="s">
        <v>24</v>
      </c>
      <c r="L1495" t="s">
        <v>7181</v>
      </c>
      <c r="M1495" t="s">
        <v>9952</v>
      </c>
      <c r="N1495" t="s">
        <v>9441</v>
      </c>
    </row>
    <row r="1496" spans="1:14" x14ac:dyDescent="0.25">
      <c r="A1496" t="s">
        <v>7182</v>
      </c>
      <c r="C1496" t="s">
        <v>69</v>
      </c>
      <c r="D1496" t="s">
        <v>434</v>
      </c>
      <c r="E1496" t="s">
        <v>630</v>
      </c>
      <c r="F1496" t="s">
        <v>7183</v>
      </c>
      <c r="G1496" t="s">
        <v>7184</v>
      </c>
      <c r="H1496" t="s">
        <v>7185</v>
      </c>
      <c r="I1496" t="s">
        <v>32</v>
      </c>
      <c r="J1496" t="s">
        <v>438</v>
      </c>
      <c r="K1496" t="s">
        <v>24</v>
      </c>
      <c r="L1496" t="s">
        <v>439</v>
      </c>
      <c r="M1496" t="s">
        <v>9438</v>
      </c>
      <c r="N1496" t="s">
        <v>9439</v>
      </c>
    </row>
    <row r="1497" spans="1:14" x14ac:dyDescent="0.25">
      <c r="A1497" t="s">
        <v>6330</v>
      </c>
      <c r="B1497" t="s">
        <v>7186</v>
      </c>
      <c r="C1497" t="s">
        <v>69</v>
      </c>
      <c r="D1497" t="s">
        <v>6332</v>
      </c>
      <c r="E1497" t="s">
        <v>638</v>
      </c>
      <c r="F1497" t="s">
        <v>7187</v>
      </c>
      <c r="G1497" t="s">
        <v>7188</v>
      </c>
      <c r="H1497" t="s">
        <v>7189</v>
      </c>
      <c r="I1497" t="s">
        <v>32</v>
      </c>
      <c r="J1497" t="s">
        <v>3208</v>
      </c>
      <c r="K1497" t="s">
        <v>24</v>
      </c>
      <c r="L1497" t="s">
        <v>34</v>
      </c>
      <c r="M1497" t="s">
        <v>9438</v>
      </c>
      <c r="N1497" t="s">
        <v>9439</v>
      </c>
    </row>
    <row r="1498" spans="1:14" x14ac:dyDescent="0.25">
      <c r="A1498" t="s">
        <v>7190</v>
      </c>
      <c r="B1498" t="s">
        <v>7074</v>
      </c>
      <c r="C1498" t="s">
        <v>69</v>
      </c>
      <c r="D1498" t="s">
        <v>402</v>
      </c>
      <c r="E1498" t="s">
        <v>638</v>
      </c>
      <c r="F1498" t="s">
        <v>7191</v>
      </c>
      <c r="G1498" t="s">
        <v>7192</v>
      </c>
      <c r="H1498" t="s">
        <v>7193</v>
      </c>
      <c r="I1498" t="s">
        <v>32</v>
      </c>
      <c r="J1498" t="s">
        <v>426</v>
      </c>
      <c r="K1498" t="s">
        <v>24</v>
      </c>
      <c r="L1498" t="s">
        <v>6351</v>
      </c>
      <c r="M1498" t="s">
        <v>9953</v>
      </c>
      <c r="N1498" t="s">
        <v>9441</v>
      </c>
    </row>
    <row r="1499" spans="1:14" x14ac:dyDescent="0.25">
      <c r="A1499" t="s">
        <v>7194</v>
      </c>
      <c r="C1499" t="s">
        <v>69</v>
      </c>
      <c r="E1499" t="s">
        <v>638</v>
      </c>
      <c r="F1499" t="s">
        <v>7195</v>
      </c>
      <c r="G1499" t="s">
        <v>7196</v>
      </c>
      <c r="H1499" t="s">
        <v>7197</v>
      </c>
      <c r="I1499" t="s">
        <v>32</v>
      </c>
      <c r="J1499" t="s">
        <v>155</v>
      </c>
      <c r="K1499" t="s">
        <v>24</v>
      </c>
      <c r="L1499" t="s">
        <v>168</v>
      </c>
      <c r="M1499" t="s">
        <v>9954</v>
      </c>
      <c r="N1499" t="s">
        <v>9441</v>
      </c>
    </row>
    <row r="1500" spans="1:14" x14ac:dyDescent="0.25">
      <c r="A1500" t="s">
        <v>7123</v>
      </c>
      <c r="B1500" t="s">
        <v>2844</v>
      </c>
      <c r="C1500" t="s">
        <v>16</v>
      </c>
      <c r="D1500" t="s">
        <v>6342</v>
      </c>
      <c r="E1500" t="s">
        <v>638</v>
      </c>
      <c r="F1500" t="s">
        <v>7198</v>
      </c>
      <c r="G1500" t="s">
        <v>7199</v>
      </c>
      <c r="H1500" t="s">
        <v>7200</v>
      </c>
      <c r="I1500" t="s">
        <v>320</v>
      </c>
      <c r="J1500" t="s">
        <v>341</v>
      </c>
      <c r="K1500" t="s">
        <v>24</v>
      </c>
      <c r="L1500" t="s">
        <v>361</v>
      </c>
      <c r="M1500" t="s">
        <v>9955</v>
      </c>
      <c r="N1500" t="s">
        <v>9441</v>
      </c>
    </row>
    <row r="1501" spans="1:14" x14ac:dyDescent="0.25">
      <c r="A1501" t="s">
        <v>7201</v>
      </c>
      <c r="B1501" t="s">
        <v>6946</v>
      </c>
      <c r="C1501" t="s">
        <v>69</v>
      </c>
      <c r="D1501" t="s">
        <v>6947</v>
      </c>
      <c r="E1501" t="s">
        <v>638</v>
      </c>
      <c r="F1501" t="s">
        <v>7202</v>
      </c>
      <c r="G1501" t="s">
        <v>7203</v>
      </c>
      <c r="H1501" t="s">
        <v>7204</v>
      </c>
      <c r="I1501" t="s">
        <v>32</v>
      </c>
      <c r="J1501" t="s">
        <v>1599</v>
      </c>
      <c r="K1501" t="s">
        <v>24</v>
      </c>
      <c r="L1501" t="s">
        <v>6951</v>
      </c>
      <c r="M1501" t="s">
        <v>9438</v>
      </c>
      <c r="N1501" t="s">
        <v>9439</v>
      </c>
    </row>
    <row r="1502" spans="1:14" x14ac:dyDescent="0.25">
      <c r="A1502" t="s">
        <v>7205</v>
      </c>
      <c r="B1502" t="s">
        <v>7053</v>
      </c>
      <c r="C1502" t="s">
        <v>16</v>
      </c>
      <c r="D1502" t="s">
        <v>7054</v>
      </c>
      <c r="E1502" t="s">
        <v>638</v>
      </c>
      <c r="F1502" t="s">
        <v>7206</v>
      </c>
      <c r="G1502" t="s">
        <v>7207</v>
      </c>
      <c r="H1502" t="s">
        <v>7208</v>
      </c>
      <c r="I1502" t="s">
        <v>32</v>
      </c>
      <c r="J1502" t="s">
        <v>197</v>
      </c>
      <c r="K1502" t="s">
        <v>24</v>
      </c>
      <c r="L1502" t="s">
        <v>34</v>
      </c>
      <c r="M1502" t="s">
        <v>9438</v>
      </c>
      <c r="N1502" t="s">
        <v>9439</v>
      </c>
    </row>
    <row r="1503" spans="1:14" x14ac:dyDescent="0.25">
      <c r="A1503" t="s">
        <v>7209</v>
      </c>
      <c r="B1503" t="s">
        <v>651</v>
      </c>
      <c r="C1503" t="s">
        <v>16</v>
      </c>
      <c r="D1503" t="s">
        <v>1476</v>
      </c>
      <c r="E1503" t="s">
        <v>630</v>
      </c>
      <c r="F1503" t="s">
        <v>7210</v>
      </c>
      <c r="G1503" t="s">
        <v>7211</v>
      </c>
      <c r="H1503" t="s">
        <v>7212</v>
      </c>
      <c r="I1503" t="s">
        <v>22</v>
      </c>
      <c r="J1503" t="s">
        <v>634</v>
      </c>
      <c r="K1503" t="s">
        <v>24</v>
      </c>
      <c r="L1503" t="s">
        <v>34</v>
      </c>
      <c r="M1503" t="s">
        <v>9438</v>
      </c>
      <c r="N1503" t="s">
        <v>9439</v>
      </c>
    </row>
    <row r="1504" spans="1:14" x14ac:dyDescent="0.25">
      <c r="A1504" t="s">
        <v>6341</v>
      </c>
      <c r="B1504" t="s">
        <v>2844</v>
      </c>
      <c r="C1504" t="s">
        <v>16</v>
      </c>
      <c r="D1504" t="s">
        <v>6342</v>
      </c>
      <c r="E1504" t="s">
        <v>638</v>
      </c>
      <c r="F1504" t="s">
        <v>7213</v>
      </c>
      <c r="G1504" t="s">
        <v>7214</v>
      </c>
      <c r="H1504" t="s">
        <v>7215</v>
      </c>
      <c r="I1504" t="s">
        <v>320</v>
      </c>
      <c r="J1504" t="s">
        <v>341</v>
      </c>
      <c r="K1504" t="s">
        <v>24</v>
      </c>
      <c r="L1504" t="s">
        <v>361</v>
      </c>
      <c r="M1504" t="s">
        <v>9956</v>
      </c>
      <c r="N1504" t="s">
        <v>9441</v>
      </c>
    </row>
    <row r="1505" spans="1:14" x14ac:dyDescent="0.25">
      <c r="A1505" t="s">
        <v>6722</v>
      </c>
      <c r="B1505" t="s">
        <v>6723</v>
      </c>
      <c r="C1505" t="s">
        <v>16</v>
      </c>
      <c r="D1505" t="s">
        <v>6724</v>
      </c>
      <c r="E1505" t="s">
        <v>638</v>
      </c>
      <c r="F1505" t="s">
        <v>7216</v>
      </c>
      <c r="G1505" t="s">
        <v>7217</v>
      </c>
      <c r="H1505" t="s">
        <v>7218</v>
      </c>
      <c r="I1505" t="s">
        <v>32</v>
      </c>
      <c r="J1505" t="s">
        <v>420</v>
      </c>
      <c r="K1505" t="s">
        <v>24</v>
      </c>
      <c r="L1505" t="s">
        <v>851</v>
      </c>
      <c r="M1505" t="s">
        <v>9957</v>
      </c>
      <c r="N1505" t="s">
        <v>9441</v>
      </c>
    </row>
    <row r="1506" spans="1:14" x14ac:dyDescent="0.25">
      <c r="A1506" t="s">
        <v>7219</v>
      </c>
      <c r="C1506" t="s">
        <v>16</v>
      </c>
      <c r="D1506" t="s">
        <v>61</v>
      </c>
      <c r="E1506" t="s">
        <v>638</v>
      </c>
      <c r="F1506" t="s">
        <v>7220</v>
      </c>
      <c r="G1506" t="s">
        <v>7221</v>
      </c>
      <c r="H1506" t="s">
        <v>7222</v>
      </c>
      <c r="I1506" t="s">
        <v>32</v>
      </c>
      <c r="J1506" t="s">
        <v>412</v>
      </c>
      <c r="K1506" t="s">
        <v>24</v>
      </c>
      <c r="L1506" t="s">
        <v>42</v>
      </c>
      <c r="M1506" t="s">
        <v>9438</v>
      </c>
      <c r="N1506" t="s">
        <v>9439</v>
      </c>
    </row>
    <row r="1507" spans="1:14" x14ac:dyDescent="0.25">
      <c r="A1507" t="s">
        <v>7219</v>
      </c>
      <c r="B1507" t="s">
        <v>7223</v>
      </c>
      <c r="C1507" t="s">
        <v>16</v>
      </c>
      <c r="D1507" t="s">
        <v>61</v>
      </c>
      <c r="E1507" t="s">
        <v>630</v>
      </c>
      <c r="F1507" t="s">
        <v>7224</v>
      </c>
      <c r="G1507" t="s">
        <v>7225</v>
      </c>
      <c r="H1507" t="s">
        <v>7226</v>
      </c>
      <c r="I1507" t="s">
        <v>32</v>
      </c>
      <c r="J1507" t="s">
        <v>809</v>
      </c>
      <c r="K1507" t="s">
        <v>24</v>
      </c>
      <c r="L1507" t="s">
        <v>42</v>
      </c>
      <c r="M1507" t="s">
        <v>9438</v>
      </c>
      <c r="N1507" t="s">
        <v>9439</v>
      </c>
    </row>
    <row r="1508" spans="1:14" x14ac:dyDescent="0.25">
      <c r="A1508" t="s">
        <v>6939</v>
      </c>
      <c r="B1508" t="s">
        <v>6940</v>
      </c>
      <c r="C1508" t="s">
        <v>69</v>
      </c>
      <c r="D1508" t="s">
        <v>6941</v>
      </c>
      <c r="E1508" t="s">
        <v>638</v>
      </c>
      <c r="F1508" t="s">
        <v>7227</v>
      </c>
      <c r="G1508" t="s">
        <v>7228</v>
      </c>
      <c r="H1508" t="s">
        <v>7229</v>
      </c>
      <c r="I1508" t="s">
        <v>32</v>
      </c>
      <c r="J1508" t="s">
        <v>253</v>
      </c>
      <c r="K1508" t="s">
        <v>24</v>
      </c>
      <c r="L1508" t="s">
        <v>3475</v>
      </c>
      <c r="M1508" t="s">
        <v>9438</v>
      </c>
      <c r="N1508" t="s">
        <v>9439</v>
      </c>
    </row>
    <row r="1509" spans="1:14" x14ac:dyDescent="0.25">
      <c r="A1509" t="s">
        <v>2703</v>
      </c>
      <c r="B1509" t="s">
        <v>7041</v>
      </c>
      <c r="C1509" t="s">
        <v>16</v>
      </c>
      <c r="D1509" t="s">
        <v>93</v>
      </c>
      <c r="E1509" t="s">
        <v>638</v>
      </c>
      <c r="F1509" t="s">
        <v>7230</v>
      </c>
      <c r="G1509" t="s">
        <v>7231</v>
      </c>
      <c r="H1509" t="s">
        <v>7232</v>
      </c>
      <c r="I1509" t="s">
        <v>32</v>
      </c>
      <c r="J1509" t="s">
        <v>1381</v>
      </c>
      <c r="K1509" t="s">
        <v>24</v>
      </c>
      <c r="L1509" t="s">
        <v>75</v>
      </c>
      <c r="M1509" t="s">
        <v>9958</v>
      </c>
      <c r="N1509" t="s">
        <v>9441</v>
      </c>
    </row>
    <row r="1510" spans="1:14" x14ac:dyDescent="0.25">
      <c r="A1510" t="s">
        <v>7233</v>
      </c>
      <c r="B1510" t="s">
        <v>6989</v>
      </c>
      <c r="C1510" t="s">
        <v>16</v>
      </c>
      <c r="D1510" t="s">
        <v>3646</v>
      </c>
      <c r="E1510" t="s">
        <v>630</v>
      </c>
      <c r="F1510" t="s">
        <v>7234</v>
      </c>
      <c r="G1510" t="s">
        <v>7235</v>
      </c>
      <c r="H1510" t="s">
        <v>7236</v>
      </c>
      <c r="I1510" t="s">
        <v>32</v>
      </c>
      <c r="J1510" t="s">
        <v>756</v>
      </c>
      <c r="K1510" t="s">
        <v>24</v>
      </c>
      <c r="L1510" t="s">
        <v>42</v>
      </c>
      <c r="M1510" t="s">
        <v>9438</v>
      </c>
      <c r="N1510" t="s">
        <v>9439</v>
      </c>
    </row>
    <row r="1511" spans="1:14" x14ac:dyDescent="0.25">
      <c r="A1511" t="s">
        <v>6357</v>
      </c>
      <c r="B1511" t="s">
        <v>6358</v>
      </c>
      <c r="C1511" t="s">
        <v>16</v>
      </c>
      <c r="D1511" t="s">
        <v>6359</v>
      </c>
      <c r="E1511" t="s">
        <v>638</v>
      </c>
      <c r="F1511" t="s">
        <v>7237</v>
      </c>
      <c r="G1511" t="s">
        <v>7238</v>
      </c>
      <c r="H1511" t="s">
        <v>7239</v>
      </c>
      <c r="I1511" t="s">
        <v>32</v>
      </c>
      <c r="J1511" t="s">
        <v>614</v>
      </c>
      <c r="K1511" t="s">
        <v>24</v>
      </c>
      <c r="L1511" t="s">
        <v>3638</v>
      </c>
      <c r="M1511" t="s">
        <v>9959</v>
      </c>
      <c r="N1511" t="s">
        <v>9441</v>
      </c>
    </row>
    <row r="1512" spans="1:14" x14ac:dyDescent="0.25">
      <c r="A1512" t="s">
        <v>6722</v>
      </c>
      <c r="B1512" t="s">
        <v>6723</v>
      </c>
      <c r="C1512" t="s">
        <v>16</v>
      </c>
      <c r="D1512" t="s">
        <v>6724</v>
      </c>
      <c r="E1512" t="s">
        <v>630</v>
      </c>
      <c r="F1512" t="s">
        <v>7240</v>
      </c>
      <c r="G1512" t="s">
        <v>7241</v>
      </c>
      <c r="H1512" t="s">
        <v>7242</v>
      </c>
      <c r="I1512" t="s">
        <v>32</v>
      </c>
      <c r="J1512" t="s">
        <v>420</v>
      </c>
      <c r="K1512" t="s">
        <v>24</v>
      </c>
      <c r="L1512" t="s">
        <v>851</v>
      </c>
      <c r="M1512" t="s">
        <v>9438</v>
      </c>
      <c r="N1512" t="s">
        <v>9439</v>
      </c>
    </row>
    <row r="1513" spans="1:14" x14ac:dyDescent="0.25">
      <c r="A1513" t="s">
        <v>7243</v>
      </c>
      <c r="B1513" t="s">
        <v>7036</v>
      </c>
      <c r="C1513" t="s">
        <v>69</v>
      </c>
      <c r="D1513" t="s">
        <v>5678</v>
      </c>
      <c r="E1513" t="s">
        <v>638</v>
      </c>
      <c r="F1513" t="s">
        <v>7244</v>
      </c>
      <c r="G1513" t="s">
        <v>7245</v>
      </c>
      <c r="H1513" t="s">
        <v>7246</v>
      </c>
      <c r="I1513" t="s">
        <v>32</v>
      </c>
      <c r="J1513" t="s">
        <v>246</v>
      </c>
      <c r="K1513" t="s">
        <v>24</v>
      </c>
      <c r="L1513" t="s">
        <v>104</v>
      </c>
      <c r="M1513" t="s">
        <v>9438</v>
      </c>
      <c r="N1513" t="s">
        <v>9439</v>
      </c>
    </row>
    <row r="1514" spans="1:14" x14ac:dyDescent="0.25">
      <c r="A1514" t="s">
        <v>7247</v>
      </c>
      <c r="B1514" t="s">
        <v>7248</v>
      </c>
      <c r="C1514" t="s">
        <v>69</v>
      </c>
      <c r="D1514" t="s">
        <v>7002</v>
      </c>
      <c r="E1514" t="s">
        <v>638</v>
      </c>
      <c r="F1514" t="s">
        <v>7249</v>
      </c>
      <c r="G1514" t="s">
        <v>7250</v>
      </c>
      <c r="H1514" t="s">
        <v>7251</v>
      </c>
      <c r="I1514" t="s">
        <v>32</v>
      </c>
      <c r="J1514" t="s">
        <v>2591</v>
      </c>
      <c r="K1514" t="s">
        <v>24</v>
      </c>
      <c r="L1514" t="s">
        <v>445</v>
      </c>
      <c r="M1514" t="s">
        <v>9438</v>
      </c>
      <c r="N1514" t="s">
        <v>9439</v>
      </c>
    </row>
    <row r="1515" spans="1:14" x14ac:dyDescent="0.25">
      <c r="A1515" t="s">
        <v>7252</v>
      </c>
      <c r="B1515" t="s">
        <v>651</v>
      </c>
      <c r="C1515" t="s">
        <v>16</v>
      </c>
      <c r="D1515" t="s">
        <v>5305</v>
      </c>
      <c r="E1515" t="s">
        <v>638</v>
      </c>
      <c r="F1515" t="s">
        <v>7253</v>
      </c>
      <c r="G1515" t="s">
        <v>7254</v>
      </c>
      <c r="H1515" t="s">
        <v>7255</v>
      </c>
      <c r="I1515" t="s">
        <v>32</v>
      </c>
      <c r="J1515" t="s">
        <v>253</v>
      </c>
      <c r="K1515" t="s">
        <v>24</v>
      </c>
      <c r="L1515" t="s">
        <v>851</v>
      </c>
      <c r="M1515" t="s">
        <v>9438</v>
      </c>
      <c r="N1515" t="s">
        <v>9439</v>
      </c>
    </row>
    <row r="1516" spans="1:14" x14ac:dyDescent="0.25">
      <c r="A1516" t="s">
        <v>7012</v>
      </c>
      <c r="B1516" t="s">
        <v>7013</v>
      </c>
      <c r="C1516" t="s">
        <v>16</v>
      </c>
      <c r="D1516" t="s">
        <v>1359</v>
      </c>
      <c r="E1516" t="s">
        <v>638</v>
      </c>
      <c r="F1516" t="s">
        <v>7256</v>
      </c>
      <c r="G1516" t="s">
        <v>7257</v>
      </c>
      <c r="H1516" t="s">
        <v>7258</v>
      </c>
      <c r="I1516" t="s">
        <v>22</v>
      </c>
      <c r="J1516" t="s">
        <v>1411</v>
      </c>
      <c r="K1516" t="s">
        <v>24</v>
      </c>
      <c r="L1516" t="s">
        <v>83</v>
      </c>
      <c r="M1516" t="s">
        <v>9960</v>
      </c>
      <c r="N1516" t="s">
        <v>9441</v>
      </c>
    </row>
    <row r="1517" spans="1:14" x14ac:dyDescent="0.25">
      <c r="A1517" t="s">
        <v>7259</v>
      </c>
      <c r="B1517" t="s">
        <v>7260</v>
      </c>
      <c r="C1517" t="s">
        <v>16</v>
      </c>
      <c r="D1517" t="s">
        <v>7261</v>
      </c>
      <c r="E1517" t="s">
        <v>630</v>
      </c>
      <c r="F1517" t="s">
        <v>7262</v>
      </c>
      <c r="G1517" t="s">
        <v>7263</v>
      </c>
      <c r="H1517" t="s">
        <v>7264</v>
      </c>
      <c r="I1517" t="s">
        <v>32</v>
      </c>
      <c r="J1517" t="s">
        <v>360</v>
      </c>
      <c r="K1517" t="s">
        <v>24</v>
      </c>
      <c r="L1517" t="s">
        <v>7265</v>
      </c>
      <c r="M1517" t="s">
        <v>9438</v>
      </c>
      <c r="N1517" t="s">
        <v>9439</v>
      </c>
    </row>
    <row r="1518" spans="1:14" x14ac:dyDescent="0.25">
      <c r="A1518" t="s">
        <v>6341</v>
      </c>
      <c r="B1518" t="s">
        <v>2844</v>
      </c>
      <c r="C1518" t="s">
        <v>16</v>
      </c>
      <c r="D1518" t="s">
        <v>6342</v>
      </c>
      <c r="E1518" t="s">
        <v>638</v>
      </c>
      <c r="F1518" t="s">
        <v>7266</v>
      </c>
      <c r="G1518" t="s">
        <v>7267</v>
      </c>
      <c r="H1518" t="s">
        <v>7268</v>
      </c>
      <c r="I1518" t="s">
        <v>320</v>
      </c>
      <c r="J1518" t="s">
        <v>341</v>
      </c>
      <c r="K1518" t="s">
        <v>24</v>
      </c>
      <c r="L1518" t="s">
        <v>361</v>
      </c>
      <c r="M1518" t="s">
        <v>9961</v>
      </c>
      <c r="N1518" t="s">
        <v>9441</v>
      </c>
    </row>
    <row r="1519" spans="1:14" x14ac:dyDescent="0.25">
      <c r="A1519" t="s">
        <v>7269</v>
      </c>
      <c r="B1519" t="s">
        <v>206</v>
      </c>
      <c r="C1519" t="s">
        <v>69</v>
      </c>
      <c r="D1519" t="s">
        <v>402</v>
      </c>
      <c r="E1519" t="s">
        <v>638</v>
      </c>
      <c r="F1519" t="s">
        <v>7270</v>
      </c>
      <c r="G1519" t="s">
        <v>7271</v>
      </c>
      <c r="H1519" t="s">
        <v>7272</v>
      </c>
      <c r="I1519" t="s">
        <v>32</v>
      </c>
      <c r="J1519" t="s">
        <v>97</v>
      </c>
      <c r="K1519" t="s">
        <v>24</v>
      </c>
      <c r="L1519" t="s">
        <v>406</v>
      </c>
      <c r="M1519" t="s">
        <v>9962</v>
      </c>
      <c r="N1519" t="s">
        <v>9441</v>
      </c>
    </row>
    <row r="1520" spans="1:14" x14ac:dyDescent="0.25">
      <c r="A1520" t="s">
        <v>7273</v>
      </c>
      <c r="B1520" t="s">
        <v>7274</v>
      </c>
      <c r="C1520" t="s">
        <v>16</v>
      </c>
      <c r="D1520" t="s">
        <v>402</v>
      </c>
      <c r="E1520" t="s">
        <v>638</v>
      </c>
      <c r="F1520" t="s">
        <v>7275</v>
      </c>
      <c r="G1520" t="s">
        <v>7276</v>
      </c>
      <c r="H1520" t="s">
        <v>7277</v>
      </c>
      <c r="I1520" t="s">
        <v>32</v>
      </c>
      <c r="J1520" t="s">
        <v>4170</v>
      </c>
      <c r="K1520" t="s">
        <v>24</v>
      </c>
      <c r="L1520" t="s">
        <v>6351</v>
      </c>
      <c r="M1520" t="s">
        <v>9963</v>
      </c>
      <c r="N1520" t="s">
        <v>9441</v>
      </c>
    </row>
    <row r="1521" spans="1:14" x14ac:dyDescent="0.25">
      <c r="A1521" t="s">
        <v>7123</v>
      </c>
      <c r="B1521" t="s">
        <v>2844</v>
      </c>
      <c r="C1521" t="s">
        <v>16</v>
      </c>
      <c r="D1521" t="s">
        <v>6342</v>
      </c>
      <c r="E1521" t="s">
        <v>638</v>
      </c>
      <c r="F1521" t="s">
        <v>7278</v>
      </c>
      <c r="G1521" t="s">
        <v>7279</v>
      </c>
      <c r="H1521" t="s">
        <v>7280</v>
      </c>
      <c r="I1521" t="s">
        <v>320</v>
      </c>
      <c r="J1521" t="s">
        <v>341</v>
      </c>
      <c r="K1521" t="s">
        <v>24</v>
      </c>
      <c r="L1521" t="s">
        <v>361</v>
      </c>
      <c r="M1521" t="s">
        <v>9964</v>
      </c>
      <c r="N1521" t="s">
        <v>9441</v>
      </c>
    </row>
    <row r="1522" spans="1:14" x14ac:dyDescent="0.25">
      <c r="A1522" t="s">
        <v>1163</v>
      </c>
      <c r="B1522" t="s">
        <v>651</v>
      </c>
      <c r="C1522" t="s">
        <v>16</v>
      </c>
      <c r="D1522" t="s">
        <v>7281</v>
      </c>
      <c r="E1522" t="s">
        <v>638</v>
      </c>
      <c r="F1522" t="s">
        <v>7282</v>
      </c>
      <c r="G1522" t="s">
        <v>7283</v>
      </c>
      <c r="H1522" t="s">
        <v>7284</v>
      </c>
      <c r="I1522" t="s">
        <v>22</v>
      </c>
      <c r="J1522" t="s">
        <v>412</v>
      </c>
      <c r="K1522" t="s">
        <v>24</v>
      </c>
      <c r="L1522" t="s">
        <v>34</v>
      </c>
      <c r="M1522" t="s">
        <v>9438</v>
      </c>
      <c r="N1522" t="s">
        <v>9439</v>
      </c>
    </row>
    <row r="1523" spans="1:14" x14ac:dyDescent="0.25">
      <c r="A1523" t="s">
        <v>7285</v>
      </c>
      <c r="B1523" t="s">
        <v>447</v>
      </c>
      <c r="C1523" t="s">
        <v>69</v>
      </c>
      <c r="D1523" t="s">
        <v>93</v>
      </c>
      <c r="E1523" t="s">
        <v>638</v>
      </c>
      <c r="F1523" t="s">
        <v>7286</v>
      </c>
      <c r="G1523" t="s">
        <v>7287</v>
      </c>
      <c r="H1523" t="s">
        <v>7288</v>
      </c>
      <c r="I1523" t="s">
        <v>32</v>
      </c>
      <c r="J1523" t="s">
        <v>329</v>
      </c>
      <c r="K1523" t="s">
        <v>24</v>
      </c>
      <c r="L1523" t="s">
        <v>75</v>
      </c>
      <c r="M1523" t="s">
        <v>9965</v>
      </c>
      <c r="N1523" t="s">
        <v>9441</v>
      </c>
    </row>
    <row r="1524" spans="1:14" x14ac:dyDescent="0.25">
      <c r="A1524" t="s">
        <v>7289</v>
      </c>
      <c r="B1524" t="s">
        <v>651</v>
      </c>
      <c r="C1524" t="s">
        <v>16</v>
      </c>
      <c r="D1524" t="s">
        <v>5305</v>
      </c>
      <c r="E1524" t="s">
        <v>638</v>
      </c>
      <c r="F1524" t="s">
        <v>7290</v>
      </c>
      <c r="G1524" t="s">
        <v>7291</v>
      </c>
      <c r="H1524" t="s">
        <v>7292</v>
      </c>
      <c r="I1524" t="s">
        <v>32</v>
      </c>
      <c r="J1524" t="s">
        <v>253</v>
      </c>
      <c r="K1524" t="s">
        <v>24</v>
      </c>
      <c r="L1524" t="s">
        <v>851</v>
      </c>
      <c r="M1524" t="s">
        <v>9438</v>
      </c>
      <c r="N1524" t="s">
        <v>9439</v>
      </c>
    </row>
    <row r="1525" spans="1:14" x14ac:dyDescent="0.25">
      <c r="A1525" t="s">
        <v>7293</v>
      </c>
      <c r="B1525" t="s">
        <v>957</v>
      </c>
      <c r="C1525" t="s">
        <v>16</v>
      </c>
      <c r="D1525" t="s">
        <v>93</v>
      </c>
      <c r="E1525" t="s">
        <v>638</v>
      </c>
      <c r="F1525" t="s">
        <v>7294</v>
      </c>
      <c r="G1525" t="s">
        <v>7295</v>
      </c>
      <c r="H1525" t="s">
        <v>7296</v>
      </c>
      <c r="I1525" t="s">
        <v>32</v>
      </c>
      <c r="J1525" t="s">
        <v>527</v>
      </c>
      <c r="K1525" t="s">
        <v>24</v>
      </c>
      <c r="L1525" t="s">
        <v>75</v>
      </c>
      <c r="M1525" t="s">
        <v>9966</v>
      </c>
      <c r="N1525" t="s">
        <v>9441</v>
      </c>
    </row>
    <row r="1526" spans="1:14" x14ac:dyDescent="0.25">
      <c r="A1526" t="s">
        <v>7297</v>
      </c>
      <c r="B1526" t="s">
        <v>7298</v>
      </c>
      <c r="C1526" t="s">
        <v>16</v>
      </c>
      <c r="D1526" t="s">
        <v>7299</v>
      </c>
      <c r="E1526" t="s">
        <v>638</v>
      </c>
      <c r="F1526" t="s">
        <v>7300</v>
      </c>
      <c r="G1526" t="s">
        <v>7301</v>
      </c>
      <c r="H1526" t="s">
        <v>7302</v>
      </c>
      <c r="I1526" t="s">
        <v>32</v>
      </c>
      <c r="J1526" t="s">
        <v>3776</v>
      </c>
      <c r="K1526" t="s">
        <v>24</v>
      </c>
      <c r="L1526" t="s">
        <v>7303</v>
      </c>
      <c r="M1526" t="s">
        <v>9438</v>
      </c>
      <c r="N1526" t="s">
        <v>9439</v>
      </c>
    </row>
    <row r="1527" spans="1:14" x14ac:dyDescent="0.25">
      <c r="A1527" t="s">
        <v>7304</v>
      </c>
      <c r="C1527" t="s">
        <v>69</v>
      </c>
      <c r="E1527" t="s">
        <v>638</v>
      </c>
      <c r="F1527" t="s">
        <v>7305</v>
      </c>
      <c r="G1527" t="s">
        <v>7306</v>
      </c>
      <c r="H1527" t="s">
        <v>7307</v>
      </c>
      <c r="I1527" t="s">
        <v>32</v>
      </c>
      <c r="J1527" t="s">
        <v>155</v>
      </c>
      <c r="K1527" t="s">
        <v>24</v>
      </c>
      <c r="L1527" t="s">
        <v>168</v>
      </c>
      <c r="M1527" t="s">
        <v>9967</v>
      </c>
      <c r="N1527" t="s">
        <v>9441</v>
      </c>
    </row>
    <row r="1528" spans="1:14" x14ac:dyDescent="0.25">
      <c r="A1528" t="s">
        <v>1163</v>
      </c>
      <c r="B1528" t="s">
        <v>651</v>
      </c>
      <c r="C1528" t="s">
        <v>16</v>
      </c>
      <c r="D1528" t="s">
        <v>7281</v>
      </c>
      <c r="E1528" t="s">
        <v>638</v>
      </c>
      <c r="F1528" t="s">
        <v>7308</v>
      </c>
      <c r="G1528" t="s">
        <v>7309</v>
      </c>
      <c r="H1528" t="s">
        <v>7310</v>
      </c>
      <c r="I1528" t="s">
        <v>22</v>
      </c>
      <c r="J1528" t="s">
        <v>412</v>
      </c>
      <c r="K1528" t="s">
        <v>24</v>
      </c>
      <c r="L1528" t="s">
        <v>34</v>
      </c>
      <c r="M1528" t="s">
        <v>9438</v>
      </c>
      <c r="N1528" t="s">
        <v>9439</v>
      </c>
    </row>
    <row r="1529" spans="1:14" x14ac:dyDescent="0.25">
      <c r="A1529" t="s">
        <v>7311</v>
      </c>
      <c r="B1529" t="s">
        <v>7312</v>
      </c>
      <c r="C1529" t="s">
        <v>16</v>
      </c>
      <c r="D1529" t="s">
        <v>7313</v>
      </c>
      <c r="E1529" t="s">
        <v>638</v>
      </c>
      <c r="F1529" t="s">
        <v>7314</v>
      </c>
      <c r="G1529" t="s">
        <v>7315</v>
      </c>
      <c r="H1529" t="s">
        <v>7316</v>
      </c>
      <c r="I1529" t="s">
        <v>22</v>
      </c>
      <c r="J1529" t="s">
        <v>583</v>
      </c>
      <c r="K1529" t="s">
        <v>24</v>
      </c>
      <c r="L1529" t="s">
        <v>83</v>
      </c>
      <c r="M1529" t="s">
        <v>9968</v>
      </c>
      <c r="N1529" t="s">
        <v>9441</v>
      </c>
    </row>
    <row r="1530" spans="1:14" x14ac:dyDescent="0.25">
      <c r="A1530" t="s">
        <v>7317</v>
      </c>
      <c r="B1530" t="s">
        <v>447</v>
      </c>
      <c r="C1530" t="s">
        <v>69</v>
      </c>
      <c r="D1530" t="s">
        <v>93</v>
      </c>
      <c r="E1530" t="s">
        <v>638</v>
      </c>
      <c r="F1530" t="s">
        <v>7318</v>
      </c>
      <c r="G1530" t="s">
        <v>7319</v>
      </c>
      <c r="H1530" t="s">
        <v>7320</v>
      </c>
      <c r="I1530" t="s">
        <v>32</v>
      </c>
      <c r="J1530" t="s">
        <v>329</v>
      </c>
      <c r="K1530" t="s">
        <v>24</v>
      </c>
      <c r="L1530" t="s">
        <v>75</v>
      </c>
      <c r="M1530" t="s">
        <v>9969</v>
      </c>
      <c r="N1530" t="s">
        <v>9441</v>
      </c>
    </row>
    <row r="1531" spans="1:14" x14ac:dyDescent="0.25">
      <c r="A1531" t="s">
        <v>7321</v>
      </c>
      <c r="B1531" t="s">
        <v>6729</v>
      </c>
      <c r="C1531" t="s">
        <v>16</v>
      </c>
      <c r="D1531" t="s">
        <v>6730</v>
      </c>
      <c r="E1531" t="s">
        <v>630</v>
      </c>
      <c r="F1531" t="s">
        <v>7322</v>
      </c>
      <c r="G1531" t="s">
        <v>7323</v>
      </c>
      <c r="H1531" t="s">
        <v>7324</v>
      </c>
      <c r="I1531" t="s">
        <v>320</v>
      </c>
      <c r="J1531" t="s">
        <v>1137</v>
      </c>
      <c r="K1531" t="s">
        <v>24</v>
      </c>
      <c r="L1531" t="s">
        <v>361</v>
      </c>
      <c r="M1531" t="s">
        <v>9438</v>
      </c>
      <c r="N1531" t="s">
        <v>9439</v>
      </c>
    </row>
    <row r="1532" spans="1:14" x14ac:dyDescent="0.25">
      <c r="A1532" t="s">
        <v>7325</v>
      </c>
      <c r="B1532" t="s">
        <v>7326</v>
      </c>
      <c r="C1532" t="s">
        <v>16</v>
      </c>
      <c r="D1532" t="s">
        <v>3483</v>
      </c>
      <c r="E1532" t="s">
        <v>638</v>
      </c>
      <c r="F1532" t="s">
        <v>7327</v>
      </c>
      <c r="G1532" t="s">
        <v>7328</v>
      </c>
      <c r="H1532" t="s">
        <v>7329</v>
      </c>
      <c r="I1532" t="s">
        <v>22</v>
      </c>
      <c r="J1532" t="s">
        <v>1137</v>
      </c>
      <c r="K1532" t="s">
        <v>24</v>
      </c>
      <c r="L1532" t="s">
        <v>83</v>
      </c>
      <c r="M1532" t="s">
        <v>9438</v>
      </c>
      <c r="N1532" t="s">
        <v>9439</v>
      </c>
    </row>
    <row r="1533" spans="1:14" x14ac:dyDescent="0.25">
      <c r="A1533" t="s">
        <v>7311</v>
      </c>
      <c r="B1533" t="s">
        <v>7312</v>
      </c>
      <c r="C1533" t="s">
        <v>16</v>
      </c>
      <c r="D1533" t="s">
        <v>7313</v>
      </c>
      <c r="E1533" t="s">
        <v>630</v>
      </c>
      <c r="F1533" t="s">
        <v>7330</v>
      </c>
      <c r="G1533" t="s">
        <v>7331</v>
      </c>
      <c r="H1533" t="s">
        <v>7332</v>
      </c>
      <c r="I1533" t="s">
        <v>22</v>
      </c>
      <c r="J1533" t="s">
        <v>583</v>
      </c>
      <c r="K1533" t="s">
        <v>24</v>
      </c>
      <c r="L1533" t="s">
        <v>83</v>
      </c>
      <c r="M1533" t="s">
        <v>9438</v>
      </c>
      <c r="N1533" t="s">
        <v>9439</v>
      </c>
    </row>
    <row r="1534" spans="1:14" x14ac:dyDescent="0.25">
      <c r="A1534" t="s">
        <v>7333</v>
      </c>
      <c r="C1534" t="s">
        <v>69</v>
      </c>
      <c r="D1534" t="s">
        <v>7334</v>
      </c>
      <c r="E1534" t="s">
        <v>630</v>
      </c>
      <c r="F1534" t="s">
        <v>7335</v>
      </c>
      <c r="G1534" t="s">
        <v>7336</v>
      </c>
      <c r="H1534" t="s">
        <v>7337</v>
      </c>
      <c r="I1534" t="s">
        <v>32</v>
      </c>
      <c r="J1534" t="s">
        <v>1223</v>
      </c>
      <c r="K1534" t="s">
        <v>24</v>
      </c>
      <c r="L1534" t="s">
        <v>439</v>
      </c>
      <c r="M1534" t="s">
        <v>9438</v>
      </c>
      <c r="N1534" t="s">
        <v>9439</v>
      </c>
    </row>
    <row r="1535" spans="1:14" x14ac:dyDescent="0.25">
      <c r="A1535" t="s">
        <v>7338</v>
      </c>
      <c r="B1535" t="s">
        <v>6718</v>
      </c>
      <c r="C1535" t="s">
        <v>69</v>
      </c>
      <c r="D1535" t="s">
        <v>4880</v>
      </c>
      <c r="E1535" t="s">
        <v>630</v>
      </c>
      <c r="F1535" t="s">
        <v>7339</v>
      </c>
      <c r="G1535" t="s">
        <v>7340</v>
      </c>
      <c r="H1535" t="s">
        <v>7341</v>
      </c>
      <c r="I1535" t="s">
        <v>32</v>
      </c>
      <c r="J1535" t="s">
        <v>3776</v>
      </c>
      <c r="K1535" t="s">
        <v>24</v>
      </c>
      <c r="L1535" t="s">
        <v>75</v>
      </c>
      <c r="M1535" t="s">
        <v>9438</v>
      </c>
      <c r="N1535" t="s">
        <v>9439</v>
      </c>
    </row>
    <row r="1536" spans="1:14" x14ac:dyDescent="0.25">
      <c r="A1536" t="s">
        <v>7035</v>
      </c>
      <c r="B1536" t="s">
        <v>7036</v>
      </c>
      <c r="C1536" t="s">
        <v>69</v>
      </c>
      <c r="D1536" t="s">
        <v>5678</v>
      </c>
      <c r="E1536" t="s">
        <v>638</v>
      </c>
      <c r="F1536" t="s">
        <v>7342</v>
      </c>
      <c r="G1536" t="s">
        <v>7343</v>
      </c>
      <c r="H1536" t="s">
        <v>7344</v>
      </c>
      <c r="I1536" t="s">
        <v>32</v>
      </c>
      <c r="J1536" t="s">
        <v>121</v>
      </c>
      <c r="K1536" t="s">
        <v>24</v>
      </c>
      <c r="L1536" t="s">
        <v>104</v>
      </c>
      <c r="M1536" t="s">
        <v>9438</v>
      </c>
      <c r="N1536" t="s">
        <v>9439</v>
      </c>
    </row>
    <row r="1537" spans="1:14" x14ac:dyDescent="0.25">
      <c r="A1537" t="s">
        <v>7325</v>
      </c>
      <c r="B1537" t="s">
        <v>7326</v>
      </c>
      <c r="C1537" t="s">
        <v>16</v>
      </c>
      <c r="D1537" t="s">
        <v>3483</v>
      </c>
      <c r="E1537" t="s">
        <v>638</v>
      </c>
      <c r="F1537" t="s">
        <v>7345</v>
      </c>
      <c r="G1537" t="s">
        <v>7346</v>
      </c>
      <c r="H1537" t="s">
        <v>7347</v>
      </c>
      <c r="I1537" t="s">
        <v>22</v>
      </c>
      <c r="J1537" t="s">
        <v>1137</v>
      </c>
      <c r="K1537" t="s">
        <v>24</v>
      </c>
      <c r="L1537" t="s">
        <v>83</v>
      </c>
      <c r="M1537" t="s">
        <v>9438</v>
      </c>
      <c r="N1537" t="s">
        <v>9439</v>
      </c>
    </row>
    <row r="1538" spans="1:14" x14ac:dyDescent="0.25">
      <c r="A1538" t="s">
        <v>1163</v>
      </c>
      <c r="B1538" t="s">
        <v>651</v>
      </c>
      <c r="C1538" t="s">
        <v>16</v>
      </c>
      <c r="D1538" t="s">
        <v>1476</v>
      </c>
      <c r="E1538" t="s">
        <v>638</v>
      </c>
      <c r="F1538" t="s">
        <v>7348</v>
      </c>
      <c r="G1538" t="s">
        <v>7349</v>
      </c>
      <c r="H1538" t="s">
        <v>7350</v>
      </c>
      <c r="I1538" t="s">
        <v>22</v>
      </c>
      <c r="J1538" t="s">
        <v>723</v>
      </c>
      <c r="K1538" t="s">
        <v>24</v>
      </c>
      <c r="L1538" t="s">
        <v>34</v>
      </c>
      <c r="M1538" t="s">
        <v>9438</v>
      </c>
      <c r="N1538" t="s">
        <v>9439</v>
      </c>
    </row>
    <row r="1539" spans="1:14" x14ac:dyDescent="0.25">
      <c r="A1539" t="s">
        <v>7351</v>
      </c>
      <c r="B1539" t="s">
        <v>651</v>
      </c>
      <c r="C1539" t="s">
        <v>16</v>
      </c>
      <c r="D1539" t="s">
        <v>7281</v>
      </c>
      <c r="E1539" t="s">
        <v>630</v>
      </c>
      <c r="F1539" t="s">
        <v>7352</v>
      </c>
      <c r="G1539" t="s">
        <v>7353</v>
      </c>
      <c r="H1539" t="s">
        <v>7354</v>
      </c>
      <c r="I1539" t="s">
        <v>22</v>
      </c>
      <c r="J1539" t="s">
        <v>412</v>
      </c>
      <c r="K1539" t="s">
        <v>24</v>
      </c>
      <c r="L1539" t="s">
        <v>34</v>
      </c>
      <c r="M1539" t="s">
        <v>9438</v>
      </c>
      <c r="N1539" t="s">
        <v>9439</v>
      </c>
    </row>
    <row r="1540" spans="1:14" x14ac:dyDescent="0.25">
      <c r="A1540" t="s">
        <v>6357</v>
      </c>
      <c r="B1540" t="s">
        <v>6358</v>
      </c>
      <c r="C1540" t="s">
        <v>16</v>
      </c>
      <c r="D1540" t="s">
        <v>6359</v>
      </c>
      <c r="E1540" t="s">
        <v>638</v>
      </c>
      <c r="F1540" t="s">
        <v>7355</v>
      </c>
      <c r="G1540" t="s">
        <v>7356</v>
      </c>
      <c r="H1540" t="s">
        <v>7357</v>
      </c>
      <c r="I1540" t="s">
        <v>32</v>
      </c>
      <c r="J1540" t="s">
        <v>614</v>
      </c>
      <c r="K1540" t="s">
        <v>24</v>
      </c>
      <c r="L1540" t="s">
        <v>3638</v>
      </c>
      <c r="M1540" t="s">
        <v>9970</v>
      </c>
      <c r="N1540" t="s">
        <v>9441</v>
      </c>
    </row>
    <row r="1541" spans="1:14" x14ac:dyDescent="0.25">
      <c r="A1541" t="s">
        <v>6979</v>
      </c>
      <c r="B1541" t="s">
        <v>6911</v>
      </c>
      <c r="C1541" t="s">
        <v>69</v>
      </c>
      <c r="D1541" t="s">
        <v>5944</v>
      </c>
      <c r="E1541" t="s">
        <v>638</v>
      </c>
      <c r="F1541" t="s">
        <v>7358</v>
      </c>
      <c r="G1541" t="s">
        <v>7359</v>
      </c>
      <c r="H1541" t="s">
        <v>7360</v>
      </c>
      <c r="I1541" t="s">
        <v>22</v>
      </c>
      <c r="J1541" t="s">
        <v>246</v>
      </c>
      <c r="K1541" t="s">
        <v>24</v>
      </c>
      <c r="L1541" t="s">
        <v>3657</v>
      </c>
      <c r="M1541" t="s">
        <v>9438</v>
      </c>
      <c r="N1541" t="s">
        <v>9439</v>
      </c>
    </row>
    <row r="1542" spans="1:14" x14ac:dyDescent="0.25">
      <c r="A1542" t="s">
        <v>7361</v>
      </c>
      <c r="B1542" t="s">
        <v>7023</v>
      </c>
      <c r="C1542" t="s">
        <v>69</v>
      </c>
      <c r="D1542" t="s">
        <v>7362</v>
      </c>
      <c r="E1542" t="s">
        <v>630</v>
      </c>
      <c r="F1542" t="s">
        <v>7363</v>
      </c>
      <c r="G1542" t="s">
        <v>7364</v>
      </c>
      <c r="H1542" t="s">
        <v>7365</v>
      </c>
      <c r="I1542" t="s">
        <v>22</v>
      </c>
      <c r="J1542" t="s">
        <v>306</v>
      </c>
      <c r="K1542" t="s">
        <v>24</v>
      </c>
      <c r="L1542" t="s">
        <v>3475</v>
      </c>
      <c r="M1542" t="s">
        <v>9438</v>
      </c>
      <c r="N1542" t="s">
        <v>9439</v>
      </c>
    </row>
    <row r="1543" spans="1:14" x14ac:dyDescent="0.25">
      <c r="A1543" t="s">
        <v>7366</v>
      </c>
      <c r="C1543" t="s">
        <v>69</v>
      </c>
      <c r="D1543" t="s">
        <v>6971</v>
      </c>
      <c r="E1543" t="s">
        <v>630</v>
      </c>
      <c r="F1543" t="s">
        <v>7367</v>
      </c>
      <c r="G1543" t="s">
        <v>7368</v>
      </c>
      <c r="H1543" t="s">
        <v>7369</v>
      </c>
      <c r="I1543" t="s">
        <v>32</v>
      </c>
      <c r="J1543" t="s">
        <v>3208</v>
      </c>
      <c r="K1543" t="s">
        <v>24</v>
      </c>
      <c r="L1543" t="s">
        <v>439</v>
      </c>
      <c r="M1543" t="s">
        <v>9438</v>
      </c>
      <c r="N1543" t="s">
        <v>9439</v>
      </c>
    </row>
    <row r="1544" spans="1:14" x14ac:dyDescent="0.25">
      <c r="A1544" t="s">
        <v>7370</v>
      </c>
      <c r="B1544" t="s">
        <v>206</v>
      </c>
      <c r="C1544" t="s">
        <v>69</v>
      </c>
      <c r="D1544" t="s">
        <v>402</v>
      </c>
      <c r="E1544" t="s">
        <v>638</v>
      </c>
      <c r="F1544" t="s">
        <v>7371</v>
      </c>
      <c r="G1544" t="s">
        <v>7372</v>
      </c>
      <c r="H1544" t="s">
        <v>7373</v>
      </c>
      <c r="I1544" t="s">
        <v>32</v>
      </c>
      <c r="J1544" t="s">
        <v>97</v>
      </c>
      <c r="K1544" t="s">
        <v>24</v>
      </c>
      <c r="L1544" t="s">
        <v>406</v>
      </c>
      <c r="M1544" t="s">
        <v>9971</v>
      </c>
      <c r="N1544" t="s">
        <v>9441</v>
      </c>
    </row>
    <row r="1545" spans="1:14" x14ac:dyDescent="0.25">
      <c r="A1545" t="s">
        <v>7374</v>
      </c>
      <c r="B1545" t="s">
        <v>7375</v>
      </c>
      <c r="C1545" t="s">
        <v>16</v>
      </c>
      <c r="D1545" t="s">
        <v>7376</v>
      </c>
      <c r="E1545" t="s">
        <v>638</v>
      </c>
      <c r="F1545" t="s">
        <v>7377</v>
      </c>
      <c r="G1545" t="s">
        <v>7378</v>
      </c>
      <c r="H1545" t="s">
        <v>7379</v>
      </c>
      <c r="I1545" t="s">
        <v>320</v>
      </c>
      <c r="J1545" t="s">
        <v>7380</v>
      </c>
      <c r="K1545" t="s">
        <v>24</v>
      </c>
      <c r="L1545" t="s">
        <v>361</v>
      </c>
      <c r="M1545" t="s">
        <v>9972</v>
      </c>
      <c r="N1545" t="s">
        <v>9441</v>
      </c>
    </row>
    <row r="1546" spans="1:14" x14ac:dyDescent="0.25">
      <c r="A1546" t="s">
        <v>7102</v>
      </c>
      <c r="B1546" t="s">
        <v>651</v>
      </c>
      <c r="C1546" t="s">
        <v>16</v>
      </c>
      <c r="D1546" t="s">
        <v>5305</v>
      </c>
      <c r="E1546" t="s">
        <v>638</v>
      </c>
      <c r="F1546" t="s">
        <v>7381</v>
      </c>
      <c r="G1546" t="s">
        <v>7382</v>
      </c>
      <c r="H1546" t="s">
        <v>7383</v>
      </c>
      <c r="I1546" t="s">
        <v>32</v>
      </c>
      <c r="J1546" t="s">
        <v>253</v>
      </c>
      <c r="K1546" t="s">
        <v>24</v>
      </c>
      <c r="L1546" t="s">
        <v>851</v>
      </c>
      <c r="M1546" t="s">
        <v>9438</v>
      </c>
      <c r="N1546" t="s">
        <v>9439</v>
      </c>
    </row>
    <row r="1547" spans="1:14" x14ac:dyDescent="0.25">
      <c r="A1547" t="s">
        <v>7384</v>
      </c>
      <c r="B1547" t="s">
        <v>651</v>
      </c>
      <c r="C1547" t="s">
        <v>16</v>
      </c>
      <c r="D1547" t="s">
        <v>5305</v>
      </c>
      <c r="E1547" t="s">
        <v>638</v>
      </c>
      <c r="F1547" t="s">
        <v>7385</v>
      </c>
      <c r="G1547" t="s">
        <v>7386</v>
      </c>
      <c r="H1547" t="s">
        <v>7387</v>
      </c>
      <c r="I1547" t="s">
        <v>32</v>
      </c>
      <c r="J1547" t="s">
        <v>253</v>
      </c>
      <c r="K1547" t="s">
        <v>24</v>
      </c>
      <c r="L1547" t="s">
        <v>851</v>
      </c>
      <c r="M1547" t="s">
        <v>9438</v>
      </c>
      <c r="N1547" t="s">
        <v>9439</v>
      </c>
    </row>
    <row r="1548" spans="1:14" x14ac:dyDescent="0.25">
      <c r="A1548" t="s">
        <v>7388</v>
      </c>
      <c r="B1548" t="s">
        <v>6358</v>
      </c>
      <c r="C1548" t="s">
        <v>16</v>
      </c>
      <c r="D1548" t="s">
        <v>6359</v>
      </c>
      <c r="E1548" t="s">
        <v>630</v>
      </c>
      <c r="F1548" t="s">
        <v>7389</v>
      </c>
      <c r="G1548" t="s">
        <v>7390</v>
      </c>
      <c r="H1548" t="s">
        <v>7391</v>
      </c>
      <c r="I1548" t="s">
        <v>32</v>
      </c>
      <c r="J1548" t="s">
        <v>614</v>
      </c>
      <c r="K1548" t="s">
        <v>24</v>
      </c>
      <c r="L1548" t="s">
        <v>3638</v>
      </c>
      <c r="M1548" t="s">
        <v>9438</v>
      </c>
      <c r="N1548" t="s">
        <v>9439</v>
      </c>
    </row>
    <row r="1549" spans="1:14" x14ac:dyDescent="0.25">
      <c r="A1549" t="s">
        <v>7392</v>
      </c>
      <c r="B1549" t="s">
        <v>7260</v>
      </c>
      <c r="C1549" t="s">
        <v>16</v>
      </c>
      <c r="D1549" t="s">
        <v>7261</v>
      </c>
      <c r="E1549" t="s">
        <v>638</v>
      </c>
      <c r="F1549" t="s">
        <v>7393</v>
      </c>
      <c r="G1549" t="s">
        <v>7394</v>
      </c>
      <c r="H1549" t="s">
        <v>7395</v>
      </c>
      <c r="I1549" t="s">
        <v>32</v>
      </c>
      <c r="J1549" t="s">
        <v>360</v>
      </c>
      <c r="K1549" t="s">
        <v>24</v>
      </c>
      <c r="L1549" t="s">
        <v>7265</v>
      </c>
      <c r="M1549" t="s">
        <v>9438</v>
      </c>
      <c r="N1549" t="s">
        <v>9439</v>
      </c>
    </row>
    <row r="1550" spans="1:14" x14ac:dyDescent="0.25">
      <c r="A1550" t="s">
        <v>6357</v>
      </c>
      <c r="B1550" t="s">
        <v>6358</v>
      </c>
      <c r="C1550" t="s">
        <v>16</v>
      </c>
      <c r="D1550" t="s">
        <v>6359</v>
      </c>
      <c r="E1550" t="s">
        <v>638</v>
      </c>
      <c r="F1550" t="s">
        <v>7396</v>
      </c>
      <c r="G1550" t="s">
        <v>7397</v>
      </c>
      <c r="H1550" t="s">
        <v>7398</v>
      </c>
      <c r="I1550" t="s">
        <v>32</v>
      </c>
      <c r="J1550" t="s">
        <v>614</v>
      </c>
      <c r="K1550" t="s">
        <v>24</v>
      </c>
      <c r="L1550" t="s">
        <v>3638</v>
      </c>
      <c r="M1550" t="s">
        <v>9973</v>
      </c>
      <c r="N1550" t="s">
        <v>9441</v>
      </c>
    </row>
    <row r="1551" spans="1:14" x14ac:dyDescent="0.25">
      <c r="A1551" t="s">
        <v>6357</v>
      </c>
      <c r="B1551" t="s">
        <v>6358</v>
      </c>
      <c r="C1551" t="s">
        <v>16</v>
      </c>
      <c r="D1551" t="s">
        <v>6359</v>
      </c>
      <c r="E1551" t="s">
        <v>638</v>
      </c>
      <c r="F1551" t="s">
        <v>7399</v>
      </c>
      <c r="G1551" t="s">
        <v>7400</v>
      </c>
      <c r="H1551" t="s">
        <v>7401</v>
      </c>
      <c r="I1551" t="s">
        <v>32</v>
      </c>
      <c r="J1551" t="s">
        <v>614</v>
      </c>
      <c r="K1551" t="s">
        <v>24</v>
      </c>
      <c r="L1551" t="s">
        <v>3638</v>
      </c>
      <c r="M1551" t="s">
        <v>9974</v>
      </c>
      <c r="N1551" t="s">
        <v>9441</v>
      </c>
    </row>
    <row r="1552" spans="1:14" x14ac:dyDescent="0.25">
      <c r="A1552" t="s">
        <v>7402</v>
      </c>
      <c r="B1552" t="s">
        <v>6331</v>
      </c>
      <c r="C1552" t="s">
        <v>69</v>
      </c>
      <c r="D1552" t="s">
        <v>6332</v>
      </c>
      <c r="E1552" t="s">
        <v>638</v>
      </c>
      <c r="F1552" t="s">
        <v>7403</v>
      </c>
      <c r="G1552" t="s">
        <v>7404</v>
      </c>
      <c r="H1552" t="s">
        <v>7405</v>
      </c>
      <c r="I1552" t="s">
        <v>32</v>
      </c>
      <c r="J1552" t="s">
        <v>1912</v>
      </c>
      <c r="K1552" t="s">
        <v>24</v>
      </c>
      <c r="L1552" t="s">
        <v>34</v>
      </c>
      <c r="M1552" t="s">
        <v>9438</v>
      </c>
      <c r="N1552" t="s">
        <v>9439</v>
      </c>
    </row>
    <row r="1553" spans="1:14" x14ac:dyDescent="0.25">
      <c r="A1553" t="s">
        <v>7406</v>
      </c>
      <c r="B1553" t="s">
        <v>7407</v>
      </c>
      <c r="C1553" t="s">
        <v>69</v>
      </c>
      <c r="D1553" t="s">
        <v>85</v>
      </c>
      <c r="E1553" t="s">
        <v>638</v>
      </c>
      <c r="F1553" t="s">
        <v>7408</v>
      </c>
      <c r="G1553" t="s">
        <v>7409</v>
      </c>
      <c r="H1553" t="s">
        <v>7410</v>
      </c>
      <c r="I1553" t="s">
        <v>32</v>
      </c>
      <c r="J1553" t="s">
        <v>540</v>
      </c>
      <c r="K1553" t="s">
        <v>24</v>
      </c>
      <c r="L1553" t="s">
        <v>851</v>
      </c>
      <c r="M1553" t="s">
        <v>9975</v>
      </c>
      <c r="N1553" t="s">
        <v>9441</v>
      </c>
    </row>
    <row r="1554" spans="1:14" x14ac:dyDescent="0.25">
      <c r="A1554" t="s">
        <v>7411</v>
      </c>
      <c r="B1554" t="s">
        <v>7079</v>
      </c>
      <c r="C1554" t="s">
        <v>16</v>
      </c>
      <c r="D1554" t="s">
        <v>7080</v>
      </c>
      <c r="E1554" t="s">
        <v>638</v>
      </c>
      <c r="F1554" t="s">
        <v>7412</v>
      </c>
      <c r="G1554" t="s">
        <v>7413</v>
      </c>
      <c r="H1554" t="s">
        <v>7414</v>
      </c>
      <c r="I1554" t="s">
        <v>32</v>
      </c>
      <c r="J1554" t="s">
        <v>219</v>
      </c>
      <c r="K1554" t="s">
        <v>24</v>
      </c>
      <c r="L1554" t="s">
        <v>439</v>
      </c>
      <c r="M1554" t="s">
        <v>9438</v>
      </c>
      <c r="N1554" t="s">
        <v>9439</v>
      </c>
    </row>
    <row r="1555" spans="1:14" x14ac:dyDescent="0.25">
      <c r="A1555" t="s">
        <v>1163</v>
      </c>
      <c r="B1555" t="s">
        <v>651</v>
      </c>
      <c r="C1555" t="s">
        <v>16</v>
      </c>
      <c r="D1555" t="s">
        <v>7281</v>
      </c>
      <c r="E1555" t="s">
        <v>638</v>
      </c>
      <c r="F1555" t="s">
        <v>7415</v>
      </c>
      <c r="G1555" t="s">
        <v>7416</v>
      </c>
      <c r="H1555" t="s">
        <v>7417</v>
      </c>
      <c r="I1555" t="s">
        <v>22</v>
      </c>
      <c r="J1555" t="s">
        <v>412</v>
      </c>
      <c r="K1555" t="s">
        <v>24</v>
      </c>
      <c r="L1555" t="s">
        <v>34</v>
      </c>
      <c r="M1555" t="s">
        <v>9438</v>
      </c>
      <c r="N1555" t="s">
        <v>9439</v>
      </c>
    </row>
    <row r="1556" spans="1:14" x14ac:dyDescent="0.25">
      <c r="A1556" t="s">
        <v>7205</v>
      </c>
      <c r="B1556" t="s">
        <v>7418</v>
      </c>
      <c r="C1556" t="s">
        <v>16</v>
      </c>
      <c r="D1556" t="s">
        <v>7054</v>
      </c>
      <c r="E1556" t="s">
        <v>638</v>
      </c>
      <c r="F1556" t="s">
        <v>7419</v>
      </c>
      <c r="G1556" t="s">
        <v>7420</v>
      </c>
      <c r="H1556" t="s">
        <v>7421</v>
      </c>
      <c r="I1556" t="s">
        <v>32</v>
      </c>
      <c r="J1556" t="s">
        <v>253</v>
      </c>
      <c r="K1556" t="s">
        <v>24</v>
      </c>
      <c r="L1556" t="s">
        <v>34</v>
      </c>
      <c r="M1556" t="s">
        <v>9438</v>
      </c>
      <c r="N1556" t="s">
        <v>9439</v>
      </c>
    </row>
    <row r="1557" spans="1:14" x14ac:dyDescent="0.25">
      <c r="A1557" t="s">
        <v>7205</v>
      </c>
      <c r="B1557" t="s">
        <v>7422</v>
      </c>
      <c r="C1557" t="s">
        <v>16</v>
      </c>
      <c r="D1557" t="s">
        <v>7054</v>
      </c>
      <c r="E1557" t="s">
        <v>638</v>
      </c>
      <c r="F1557" t="s">
        <v>7423</v>
      </c>
      <c r="G1557" t="s">
        <v>7424</v>
      </c>
      <c r="H1557" t="s">
        <v>7425</v>
      </c>
      <c r="I1557" t="s">
        <v>32</v>
      </c>
      <c r="J1557" t="s">
        <v>253</v>
      </c>
      <c r="K1557" t="s">
        <v>24</v>
      </c>
      <c r="L1557" t="s">
        <v>34</v>
      </c>
      <c r="M1557" t="s">
        <v>9438</v>
      </c>
      <c r="N1557" t="s">
        <v>9439</v>
      </c>
    </row>
    <row r="1558" spans="1:14" x14ac:dyDescent="0.25">
      <c r="A1558" t="s">
        <v>7426</v>
      </c>
      <c r="B1558" t="s">
        <v>6953</v>
      </c>
      <c r="C1558" t="s">
        <v>69</v>
      </c>
      <c r="D1558" t="s">
        <v>93</v>
      </c>
      <c r="E1558" t="s">
        <v>638</v>
      </c>
      <c r="F1558" t="s">
        <v>7427</v>
      </c>
      <c r="G1558" t="s">
        <v>7428</v>
      </c>
      <c r="H1558" t="s">
        <v>7429</v>
      </c>
      <c r="I1558" t="s">
        <v>32</v>
      </c>
      <c r="J1558" t="s">
        <v>142</v>
      </c>
      <c r="K1558" t="s">
        <v>24</v>
      </c>
      <c r="L1558" t="s">
        <v>75</v>
      </c>
      <c r="M1558" t="s">
        <v>9976</v>
      </c>
      <c r="N1558" t="s">
        <v>9441</v>
      </c>
    </row>
    <row r="1559" spans="1:14" x14ac:dyDescent="0.25">
      <c r="A1559" t="s">
        <v>7430</v>
      </c>
      <c r="C1559" t="s">
        <v>69</v>
      </c>
      <c r="E1559" t="s">
        <v>638</v>
      </c>
      <c r="F1559" t="s">
        <v>7431</v>
      </c>
      <c r="G1559" t="s">
        <v>7432</v>
      </c>
      <c r="H1559" t="s">
        <v>7433</v>
      </c>
      <c r="I1559" t="s">
        <v>32</v>
      </c>
      <c r="J1559" t="s">
        <v>3337</v>
      </c>
      <c r="K1559" t="s">
        <v>24</v>
      </c>
      <c r="M1559" t="s">
        <v>9438</v>
      </c>
      <c r="N1559" t="s">
        <v>9439</v>
      </c>
    </row>
    <row r="1560" spans="1:14" x14ac:dyDescent="0.25">
      <c r="A1560" t="s">
        <v>7434</v>
      </c>
      <c r="B1560" t="s">
        <v>7046</v>
      </c>
      <c r="C1560" t="s">
        <v>69</v>
      </c>
      <c r="E1560" t="s">
        <v>638</v>
      </c>
      <c r="F1560" t="s">
        <v>7435</v>
      </c>
      <c r="G1560" t="s">
        <v>7436</v>
      </c>
      <c r="H1560" t="s">
        <v>7437</v>
      </c>
      <c r="I1560" t="s">
        <v>32</v>
      </c>
      <c r="J1560" t="s">
        <v>89</v>
      </c>
      <c r="K1560" t="s">
        <v>24</v>
      </c>
      <c r="M1560" t="s">
        <v>9438</v>
      </c>
      <c r="N1560" t="s">
        <v>9439</v>
      </c>
    </row>
    <row r="1561" spans="1:14" x14ac:dyDescent="0.25">
      <c r="A1561" t="s">
        <v>7438</v>
      </c>
      <c r="B1561" t="s">
        <v>7439</v>
      </c>
      <c r="C1561" t="s">
        <v>69</v>
      </c>
      <c r="D1561" t="s">
        <v>402</v>
      </c>
      <c r="E1561" t="s">
        <v>638</v>
      </c>
      <c r="F1561" t="s">
        <v>7440</v>
      </c>
      <c r="G1561" t="s">
        <v>7441</v>
      </c>
      <c r="H1561" t="s">
        <v>7442</v>
      </c>
      <c r="I1561" t="s">
        <v>32</v>
      </c>
      <c r="J1561" t="s">
        <v>912</v>
      </c>
      <c r="K1561" t="s">
        <v>24</v>
      </c>
      <c r="L1561" t="s">
        <v>6351</v>
      </c>
      <c r="M1561" t="s">
        <v>9977</v>
      </c>
      <c r="N1561" t="s">
        <v>9441</v>
      </c>
    </row>
    <row r="1562" spans="1:14" x14ac:dyDescent="0.25">
      <c r="A1562" t="s">
        <v>7443</v>
      </c>
      <c r="C1562" t="s">
        <v>69</v>
      </c>
      <c r="D1562" t="s">
        <v>7444</v>
      </c>
      <c r="E1562" t="s">
        <v>638</v>
      </c>
      <c r="F1562" t="s">
        <v>7445</v>
      </c>
      <c r="G1562" t="s">
        <v>7446</v>
      </c>
      <c r="H1562" t="s">
        <v>7447</v>
      </c>
      <c r="I1562" t="s">
        <v>32</v>
      </c>
      <c r="J1562" t="s">
        <v>121</v>
      </c>
      <c r="K1562" t="s">
        <v>24</v>
      </c>
      <c r="L1562" t="s">
        <v>7448</v>
      </c>
      <c r="M1562" t="s">
        <v>9438</v>
      </c>
      <c r="N1562" t="s">
        <v>9439</v>
      </c>
    </row>
    <row r="1563" spans="1:14" x14ac:dyDescent="0.25">
      <c r="A1563" t="s">
        <v>7449</v>
      </c>
      <c r="B1563" t="s">
        <v>7450</v>
      </c>
      <c r="C1563" t="s">
        <v>16</v>
      </c>
      <c r="D1563" t="s">
        <v>7451</v>
      </c>
      <c r="E1563" t="s">
        <v>630</v>
      </c>
      <c r="F1563" t="s">
        <v>7452</v>
      </c>
      <c r="G1563" t="s">
        <v>7453</v>
      </c>
      <c r="H1563" t="s">
        <v>7454</v>
      </c>
      <c r="I1563" t="s">
        <v>32</v>
      </c>
      <c r="J1563" t="s">
        <v>3171</v>
      </c>
      <c r="K1563" t="s">
        <v>24</v>
      </c>
      <c r="L1563" t="s">
        <v>7455</v>
      </c>
      <c r="M1563" t="s">
        <v>9438</v>
      </c>
      <c r="N1563" t="s">
        <v>9439</v>
      </c>
    </row>
    <row r="1564" spans="1:14" x14ac:dyDescent="0.25">
      <c r="A1564" t="s">
        <v>1163</v>
      </c>
      <c r="B1564" t="s">
        <v>651</v>
      </c>
      <c r="C1564" t="s">
        <v>16</v>
      </c>
      <c r="D1564" t="s">
        <v>1476</v>
      </c>
      <c r="E1564" t="s">
        <v>638</v>
      </c>
      <c r="F1564" t="s">
        <v>7456</v>
      </c>
      <c r="G1564" t="s">
        <v>7457</v>
      </c>
      <c r="H1564" t="s">
        <v>7458</v>
      </c>
      <c r="I1564" t="s">
        <v>22</v>
      </c>
      <c r="J1564" t="s">
        <v>412</v>
      </c>
      <c r="K1564" t="s">
        <v>24</v>
      </c>
      <c r="L1564" t="s">
        <v>34</v>
      </c>
      <c r="M1564" t="s">
        <v>9438</v>
      </c>
      <c r="N1564" t="s">
        <v>9439</v>
      </c>
    </row>
    <row r="1565" spans="1:14" x14ac:dyDescent="0.25">
      <c r="A1565" t="s">
        <v>7459</v>
      </c>
      <c r="C1565" t="s">
        <v>69</v>
      </c>
      <c r="D1565" t="s">
        <v>7444</v>
      </c>
      <c r="E1565" t="s">
        <v>630</v>
      </c>
      <c r="F1565" t="s">
        <v>7460</v>
      </c>
      <c r="G1565" t="s">
        <v>7461</v>
      </c>
      <c r="H1565" t="s">
        <v>7462</v>
      </c>
      <c r="I1565" t="s">
        <v>32</v>
      </c>
      <c r="J1565" t="s">
        <v>121</v>
      </c>
      <c r="K1565" t="s">
        <v>24</v>
      </c>
      <c r="L1565" t="s">
        <v>7448</v>
      </c>
      <c r="M1565" t="s">
        <v>9438</v>
      </c>
      <c r="N1565" t="s">
        <v>9439</v>
      </c>
    </row>
    <row r="1566" spans="1:14" x14ac:dyDescent="0.25">
      <c r="A1566" t="s">
        <v>6717</v>
      </c>
      <c r="B1566" t="s">
        <v>7463</v>
      </c>
      <c r="C1566" t="s">
        <v>69</v>
      </c>
      <c r="D1566" t="s">
        <v>4880</v>
      </c>
      <c r="E1566" t="s">
        <v>638</v>
      </c>
      <c r="F1566" t="s">
        <v>7464</v>
      </c>
      <c r="G1566" t="s">
        <v>7465</v>
      </c>
      <c r="H1566" t="s">
        <v>7466</v>
      </c>
      <c r="I1566" t="s">
        <v>32</v>
      </c>
      <c r="J1566" t="s">
        <v>3776</v>
      </c>
      <c r="K1566" t="s">
        <v>24</v>
      </c>
      <c r="L1566" t="s">
        <v>75</v>
      </c>
      <c r="M1566" t="s">
        <v>9438</v>
      </c>
      <c r="N1566" t="s">
        <v>9439</v>
      </c>
    </row>
    <row r="1567" spans="1:14" x14ac:dyDescent="0.25">
      <c r="A1567" t="s">
        <v>7467</v>
      </c>
      <c r="B1567" t="s">
        <v>206</v>
      </c>
      <c r="C1567" t="s">
        <v>69</v>
      </c>
      <c r="D1567" t="s">
        <v>402</v>
      </c>
      <c r="E1567" t="s">
        <v>638</v>
      </c>
      <c r="F1567" t="s">
        <v>7468</v>
      </c>
      <c r="G1567" t="s">
        <v>7469</v>
      </c>
      <c r="H1567" t="s">
        <v>7470</v>
      </c>
      <c r="I1567" t="s">
        <v>32</v>
      </c>
      <c r="J1567" t="s">
        <v>97</v>
      </c>
      <c r="K1567" t="s">
        <v>24</v>
      </c>
      <c r="L1567" t="s">
        <v>406</v>
      </c>
      <c r="M1567" t="s">
        <v>9978</v>
      </c>
      <c r="N1567" t="s">
        <v>9441</v>
      </c>
    </row>
    <row r="1568" spans="1:14" x14ac:dyDescent="0.25">
      <c r="A1568" t="s">
        <v>7471</v>
      </c>
      <c r="B1568" t="s">
        <v>7001</v>
      </c>
      <c r="C1568" t="s">
        <v>69</v>
      </c>
      <c r="D1568" t="s">
        <v>7002</v>
      </c>
      <c r="E1568" t="s">
        <v>630</v>
      </c>
      <c r="F1568" t="s">
        <v>7472</v>
      </c>
      <c r="G1568" t="s">
        <v>7473</v>
      </c>
      <c r="H1568" t="s">
        <v>7474</v>
      </c>
      <c r="I1568" t="s">
        <v>32</v>
      </c>
      <c r="J1568" t="s">
        <v>2591</v>
      </c>
      <c r="K1568" t="s">
        <v>24</v>
      </c>
      <c r="L1568" t="s">
        <v>445</v>
      </c>
      <c r="M1568" t="s">
        <v>9438</v>
      </c>
      <c r="N1568" t="s">
        <v>9439</v>
      </c>
    </row>
    <row r="1569" spans="1:14" x14ac:dyDescent="0.25">
      <c r="A1569" t="s">
        <v>7475</v>
      </c>
      <c r="C1569" t="s">
        <v>69</v>
      </c>
      <c r="E1569" t="s">
        <v>630</v>
      </c>
      <c r="F1569" t="s">
        <v>7476</v>
      </c>
      <c r="G1569" t="s">
        <v>7477</v>
      </c>
      <c r="H1569" t="s">
        <v>7478</v>
      </c>
      <c r="I1569" t="s">
        <v>32</v>
      </c>
      <c r="J1569" t="s">
        <v>155</v>
      </c>
      <c r="K1569" t="s">
        <v>24</v>
      </c>
      <c r="L1569" t="s">
        <v>168</v>
      </c>
      <c r="M1569" t="s">
        <v>9438</v>
      </c>
      <c r="N1569" t="s">
        <v>9439</v>
      </c>
    </row>
    <row r="1570" spans="1:14" x14ac:dyDescent="0.25">
      <c r="A1570" t="s">
        <v>6330</v>
      </c>
      <c r="B1570" t="s">
        <v>7479</v>
      </c>
      <c r="C1570" t="s">
        <v>69</v>
      </c>
      <c r="D1570" t="s">
        <v>6332</v>
      </c>
      <c r="E1570" t="s">
        <v>638</v>
      </c>
      <c r="F1570" t="s">
        <v>7480</v>
      </c>
      <c r="G1570" t="s">
        <v>7481</v>
      </c>
      <c r="H1570" t="s">
        <v>7482</v>
      </c>
      <c r="I1570" t="s">
        <v>32</v>
      </c>
      <c r="J1570" t="s">
        <v>1878</v>
      </c>
      <c r="K1570" t="s">
        <v>24</v>
      </c>
      <c r="L1570" t="s">
        <v>34</v>
      </c>
      <c r="M1570" t="s">
        <v>9438</v>
      </c>
      <c r="N1570" t="s">
        <v>9439</v>
      </c>
    </row>
    <row r="1571" spans="1:14" x14ac:dyDescent="0.25">
      <c r="A1571" t="s">
        <v>7483</v>
      </c>
      <c r="C1571" t="s">
        <v>69</v>
      </c>
      <c r="E1571" t="s">
        <v>638</v>
      </c>
      <c r="F1571" t="s">
        <v>7484</v>
      </c>
      <c r="G1571" t="s">
        <v>7485</v>
      </c>
      <c r="H1571" t="s">
        <v>7486</v>
      </c>
      <c r="I1571" t="s">
        <v>32</v>
      </c>
      <c r="J1571" t="s">
        <v>3337</v>
      </c>
      <c r="K1571" t="s">
        <v>24</v>
      </c>
      <c r="M1571" t="s">
        <v>9438</v>
      </c>
      <c r="N1571" t="s">
        <v>9439</v>
      </c>
    </row>
    <row r="1572" spans="1:14" x14ac:dyDescent="0.25">
      <c r="A1572" t="s">
        <v>7374</v>
      </c>
      <c r="B1572" t="s">
        <v>7375</v>
      </c>
      <c r="C1572" t="s">
        <v>16</v>
      </c>
      <c r="D1572" t="s">
        <v>7376</v>
      </c>
      <c r="E1572" t="s">
        <v>638</v>
      </c>
      <c r="F1572" t="s">
        <v>7487</v>
      </c>
      <c r="G1572" t="s">
        <v>7488</v>
      </c>
      <c r="H1572" t="s">
        <v>7489</v>
      </c>
      <c r="I1572" t="s">
        <v>320</v>
      </c>
      <c r="J1572" t="s">
        <v>7380</v>
      </c>
      <c r="K1572" t="s">
        <v>24</v>
      </c>
      <c r="L1572" t="s">
        <v>361</v>
      </c>
      <c r="M1572" t="s">
        <v>9438</v>
      </c>
      <c r="N1572" t="s">
        <v>9439</v>
      </c>
    </row>
    <row r="1573" spans="1:14" x14ac:dyDescent="0.25">
      <c r="A1573" t="s">
        <v>7490</v>
      </c>
      <c r="B1573" t="s">
        <v>6089</v>
      </c>
      <c r="C1573" t="s">
        <v>16</v>
      </c>
      <c r="D1573" t="s">
        <v>7176</v>
      </c>
      <c r="E1573" t="s">
        <v>630</v>
      </c>
      <c r="F1573" t="s">
        <v>7491</v>
      </c>
      <c r="G1573" t="s">
        <v>7492</v>
      </c>
      <c r="H1573" t="s">
        <v>7493</v>
      </c>
      <c r="I1573" t="s">
        <v>7180</v>
      </c>
      <c r="J1573" t="s">
        <v>148</v>
      </c>
      <c r="K1573" t="s">
        <v>24</v>
      </c>
      <c r="L1573" t="s">
        <v>7181</v>
      </c>
      <c r="M1573" t="s">
        <v>9438</v>
      </c>
      <c r="N1573" t="s">
        <v>9439</v>
      </c>
    </row>
    <row r="1574" spans="1:14" x14ac:dyDescent="0.25">
      <c r="A1574" t="s">
        <v>6939</v>
      </c>
      <c r="B1574" t="s">
        <v>6940</v>
      </c>
      <c r="C1574" t="s">
        <v>69</v>
      </c>
      <c r="D1574" t="s">
        <v>6941</v>
      </c>
      <c r="E1574" t="s">
        <v>630</v>
      </c>
      <c r="F1574" t="s">
        <v>7494</v>
      </c>
      <c r="G1574" t="s">
        <v>7495</v>
      </c>
      <c r="H1574" t="s">
        <v>7496</v>
      </c>
      <c r="I1574" t="s">
        <v>32</v>
      </c>
      <c r="J1574" t="s">
        <v>253</v>
      </c>
      <c r="K1574" t="s">
        <v>24</v>
      </c>
      <c r="L1574" t="s">
        <v>3475</v>
      </c>
      <c r="M1574" t="s">
        <v>9438</v>
      </c>
      <c r="N1574" t="s">
        <v>9439</v>
      </c>
    </row>
    <row r="1575" spans="1:14" x14ac:dyDescent="0.25">
      <c r="A1575" t="s">
        <v>6341</v>
      </c>
      <c r="B1575" t="s">
        <v>2844</v>
      </c>
      <c r="C1575" t="s">
        <v>16</v>
      </c>
      <c r="D1575" t="s">
        <v>6342</v>
      </c>
      <c r="E1575" t="s">
        <v>638</v>
      </c>
      <c r="F1575" t="s">
        <v>7497</v>
      </c>
      <c r="G1575" t="s">
        <v>7498</v>
      </c>
      <c r="H1575" t="s">
        <v>7499</v>
      </c>
      <c r="I1575" t="s">
        <v>320</v>
      </c>
      <c r="J1575" t="s">
        <v>341</v>
      </c>
      <c r="K1575" t="s">
        <v>24</v>
      </c>
      <c r="L1575" t="s">
        <v>361</v>
      </c>
      <c r="M1575" t="s">
        <v>9979</v>
      </c>
      <c r="N1575" t="s">
        <v>9441</v>
      </c>
    </row>
    <row r="1576" spans="1:14" x14ac:dyDescent="0.25">
      <c r="A1576" t="s">
        <v>1163</v>
      </c>
      <c r="B1576" t="s">
        <v>651</v>
      </c>
      <c r="C1576" t="s">
        <v>16</v>
      </c>
      <c r="D1576" t="s">
        <v>1476</v>
      </c>
      <c r="E1576" t="s">
        <v>638</v>
      </c>
      <c r="F1576" t="s">
        <v>7500</v>
      </c>
      <c r="G1576" t="s">
        <v>7501</v>
      </c>
      <c r="H1576" t="s">
        <v>7502</v>
      </c>
      <c r="I1576" t="s">
        <v>22</v>
      </c>
      <c r="J1576" t="s">
        <v>162</v>
      </c>
      <c r="K1576" t="s">
        <v>24</v>
      </c>
      <c r="L1576" t="s">
        <v>34</v>
      </c>
      <c r="M1576" t="s">
        <v>9438</v>
      </c>
      <c r="N1576" t="s">
        <v>9439</v>
      </c>
    </row>
    <row r="1577" spans="1:14" x14ac:dyDescent="0.25">
      <c r="A1577" t="s">
        <v>6780</v>
      </c>
      <c r="B1577" t="s">
        <v>549</v>
      </c>
      <c r="C1577" t="s">
        <v>550</v>
      </c>
      <c r="D1577" t="s">
        <v>6781</v>
      </c>
      <c r="E1577" t="s">
        <v>638</v>
      </c>
      <c r="F1577" t="s">
        <v>6782</v>
      </c>
      <c r="G1577" t="s">
        <v>6783</v>
      </c>
      <c r="H1577" t="s">
        <v>6784</v>
      </c>
      <c r="I1577" t="s">
        <v>32</v>
      </c>
      <c r="J1577" t="s">
        <v>1951</v>
      </c>
      <c r="K1577" t="s">
        <v>556</v>
      </c>
      <c r="L1577" t="s">
        <v>1382</v>
      </c>
      <c r="M1577" t="s">
        <v>9438</v>
      </c>
      <c r="N1577" t="s">
        <v>9439</v>
      </c>
    </row>
    <row r="1578" spans="1:14" x14ac:dyDescent="0.25">
      <c r="A1578" t="s">
        <v>6762</v>
      </c>
      <c r="C1578" t="s">
        <v>6763</v>
      </c>
      <c r="E1578" t="s">
        <v>6764</v>
      </c>
      <c r="F1578" t="s">
        <v>6785</v>
      </c>
      <c r="G1578" t="s">
        <v>6786</v>
      </c>
      <c r="I1578" t="s">
        <v>32</v>
      </c>
      <c r="J1578" t="s">
        <v>1951</v>
      </c>
      <c r="K1578" t="s">
        <v>1600</v>
      </c>
      <c r="M1578" t="s">
        <v>9438</v>
      </c>
      <c r="N1578" t="s">
        <v>9439</v>
      </c>
    </row>
    <row r="1579" spans="1:14" x14ac:dyDescent="0.25">
      <c r="A1579" t="s">
        <v>6787</v>
      </c>
      <c r="B1579" t="s">
        <v>2611</v>
      </c>
      <c r="C1579" t="s">
        <v>69</v>
      </c>
      <c r="D1579" t="s">
        <v>93</v>
      </c>
      <c r="E1579" t="s">
        <v>18</v>
      </c>
      <c r="F1579" t="s">
        <v>6788</v>
      </c>
      <c r="G1579" t="s">
        <v>6789</v>
      </c>
      <c r="H1579" t="s">
        <v>6790</v>
      </c>
      <c r="I1579" t="s">
        <v>32</v>
      </c>
      <c r="J1579" t="s">
        <v>1305</v>
      </c>
      <c r="K1579" t="s">
        <v>24</v>
      </c>
      <c r="L1579" t="s">
        <v>75</v>
      </c>
      <c r="M1579" t="s">
        <v>9930</v>
      </c>
      <c r="N1579" t="s">
        <v>9441</v>
      </c>
    </row>
    <row r="1580" spans="1:14" x14ac:dyDescent="0.25">
      <c r="A1580" t="s">
        <v>6791</v>
      </c>
      <c r="B1580" t="s">
        <v>6792</v>
      </c>
      <c r="C1580" t="s">
        <v>16</v>
      </c>
      <c r="D1580" t="s">
        <v>6793</v>
      </c>
      <c r="E1580" t="s">
        <v>18</v>
      </c>
      <c r="F1580" t="s">
        <v>6794</v>
      </c>
      <c r="G1580" t="s">
        <v>6795</v>
      </c>
      <c r="H1580" t="s">
        <v>6796</v>
      </c>
      <c r="I1580" t="s">
        <v>32</v>
      </c>
      <c r="J1580" t="s">
        <v>527</v>
      </c>
      <c r="K1580" t="s">
        <v>24</v>
      </c>
      <c r="L1580" t="s">
        <v>212</v>
      </c>
      <c r="M1580" t="s">
        <v>9931</v>
      </c>
      <c r="N1580" t="s">
        <v>9441</v>
      </c>
    </row>
    <row r="1581" spans="1:14" x14ac:dyDescent="0.25">
      <c r="A1581" t="s">
        <v>6797</v>
      </c>
      <c r="B1581" t="s">
        <v>6798</v>
      </c>
      <c r="C1581" t="s">
        <v>16</v>
      </c>
      <c r="D1581" t="s">
        <v>1278</v>
      </c>
      <c r="E1581" t="s">
        <v>18</v>
      </c>
      <c r="F1581" t="s">
        <v>6799</v>
      </c>
      <c r="G1581" t="s">
        <v>6800</v>
      </c>
      <c r="H1581" t="s">
        <v>6801</v>
      </c>
      <c r="I1581" t="s">
        <v>32</v>
      </c>
      <c r="J1581" t="s">
        <v>290</v>
      </c>
      <c r="K1581" t="s">
        <v>24</v>
      </c>
      <c r="L1581" t="s">
        <v>1282</v>
      </c>
      <c r="M1581" t="s">
        <v>9932</v>
      </c>
      <c r="N1581" t="s">
        <v>9441</v>
      </c>
    </row>
    <row r="1582" spans="1:14" x14ac:dyDescent="0.25">
      <c r="A1582" t="s">
        <v>6802</v>
      </c>
      <c r="B1582" t="s">
        <v>6803</v>
      </c>
      <c r="C1582" t="s">
        <v>16</v>
      </c>
      <c r="D1582" t="s">
        <v>6804</v>
      </c>
      <c r="E1582" t="s">
        <v>18</v>
      </c>
      <c r="F1582" t="s">
        <v>6805</v>
      </c>
      <c r="G1582" t="s">
        <v>6806</v>
      </c>
      <c r="H1582" t="s">
        <v>6807</v>
      </c>
      <c r="I1582" t="s">
        <v>32</v>
      </c>
      <c r="J1582" t="s">
        <v>74</v>
      </c>
      <c r="K1582" t="s">
        <v>24</v>
      </c>
      <c r="L1582" t="s">
        <v>42</v>
      </c>
      <c r="M1582" t="s">
        <v>9933</v>
      </c>
      <c r="N1582" t="s">
        <v>9441</v>
      </c>
    </row>
    <row r="1583" spans="1:14" x14ac:dyDescent="0.25">
      <c r="A1583" t="s">
        <v>6772</v>
      </c>
      <c r="B1583" t="s">
        <v>6768</v>
      </c>
      <c r="C1583" t="s">
        <v>1880</v>
      </c>
      <c r="D1583" t="s">
        <v>702</v>
      </c>
      <c r="E1583" t="s">
        <v>638</v>
      </c>
      <c r="F1583" t="s">
        <v>7503</v>
      </c>
      <c r="G1583" t="s">
        <v>7504</v>
      </c>
      <c r="H1583" t="s">
        <v>7505</v>
      </c>
      <c r="I1583" t="s">
        <v>32</v>
      </c>
      <c r="J1583" t="s">
        <v>1855</v>
      </c>
      <c r="K1583" t="s">
        <v>556</v>
      </c>
      <c r="L1583" t="s">
        <v>75</v>
      </c>
      <c r="M1583" t="s">
        <v>9438</v>
      </c>
      <c r="N1583" t="s">
        <v>9439</v>
      </c>
    </row>
    <row r="1584" spans="1:14" x14ac:dyDescent="0.25">
      <c r="A1584" t="s">
        <v>6772</v>
      </c>
      <c r="B1584" t="s">
        <v>6768</v>
      </c>
      <c r="C1584" t="s">
        <v>1880</v>
      </c>
      <c r="D1584" t="s">
        <v>702</v>
      </c>
      <c r="E1584" t="s">
        <v>638</v>
      </c>
      <c r="F1584" t="s">
        <v>7506</v>
      </c>
      <c r="G1584" t="s">
        <v>7507</v>
      </c>
      <c r="H1584" t="s">
        <v>7508</v>
      </c>
      <c r="I1584" t="s">
        <v>32</v>
      </c>
      <c r="J1584" t="s">
        <v>1855</v>
      </c>
      <c r="K1584" t="s">
        <v>556</v>
      </c>
      <c r="L1584" t="s">
        <v>75</v>
      </c>
      <c r="M1584" t="s">
        <v>9438</v>
      </c>
      <c r="N1584" t="s">
        <v>9439</v>
      </c>
    </row>
    <row r="1585" spans="1:14" x14ac:dyDescent="0.25">
      <c r="A1585" t="s">
        <v>6767</v>
      </c>
      <c r="B1585" t="s">
        <v>6768</v>
      </c>
      <c r="C1585" t="s">
        <v>1880</v>
      </c>
      <c r="D1585" t="s">
        <v>702</v>
      </c>
      <c r="E1585" t="s">
        <v>630</v>
      </c>
      <c r="F1585" t="s">
        <v>6769</v>
      </c>
      <c r="G1585" t="s">
        <v>6770</v>
      </c>
      <c r="H1585" t="s">
        <v>6771</v>
      </c>
      <c r="I1585" t="s">
        <v>32</v>
      </c>
      <c r="J1585" t="s">
        <v>1855</v>
      </c>
      <c r="K1585" t="s">
        <v>556</v>
      </c>
      <c r="L1585" t="s">
        <v>75</v>
      </c>
      <c r="M1585" t="s">
        <v>9438</v>
      </c>
      <c r="N1585" t="s">
        <v>9439</v>
      </c>
    </row>
    <row r="1586" spans="1:14" x14ac:dyDescent="0.25">
      <c r="A1586" t="s">
        <v>6772</v>
      </c>
      <c r="B1586" t="s">
        <v>6768</v>
      </c>
      <c r="C1586" t="s">
        <v>1595</v>
      </c>
      <c r="D1586" t="s">
        <v>702</v>
      </c>
      <c r="E1586" t="s">
        <v>638</v>
      </c>
      <c r="F1586" t="s">
        <v>6773</v>
      </c>
      <c r="G1586" t="s">
        <v>6774</v>
      </c>
      <c r="H1586" t="s">
        <v>6775</v>
      </c>
      <c r="I1586" t="s">
        <v>32</v>
      </c>
      <c r="J1586" t="s">
        <v>809</v>
      </c>
      <c r="K1586" t="s">
        <v>1600</v>
      </c>
      <c r="L1586" t="s">
        <v>75</v>
      </c>
      <c r="M1586" t="s">
        <v>9438</v>
      </c>
      <c r="N1586" t="s">
        <v>9439</v>
      </c>
    </row>
    <row r="1587" spans="1:14" x14ac:dyDescent="0.25">
      <c r="A1587" t="s">
        <v>6772</v>
      </c>
      <c r="B1587" t="s">
        <v>6768</v>
      </c>
      <c r="C1587" t="s">
        <v>1880</v>
      </c>
      <c r="D1587" t="s">
        <v>702</v>
      </c>
      <c r="E1587" t="s">
        <v>638</v>
      </c>
      <c r="F1587" t="s">
        <v>7509</v>
      </c>
      <c r="G1587" t="s">
        <v>7510</v>
      </c>
      <c r="H1587" t="s">
        <v>7511</v>
      </c>
      <c r="I1587" t="s">
        <v>32</v>
      </c>
      <c r="J1587" t="s">
        <v>1782</v>
      </c>
      <c r="K1587" t="s">
        <v>556</v>
      </c>
      <c r="L1587" t="s">
        <v>75</v>
      </c>
      <c r="M1587" t="s">
        <v>9438</v>
      </c>
      <c r="N1587" t="s">
        <v>9439</v>
      </c>
    </row>
    <row r="1588" spans="1:14" x14ac:dyDescent="0.25">
      <c r="A1588" t="s">
        <v>7512</v>
      </c>
      <c r="B1588" t="s">
        <v>27</v>
      </c>
      <c r="C1588" t="s">
        <v>1962</v>
      </c>
      <c r="D1588" t="s">
        <v>394</v>
      </c>
      <c r="E1588" t="s">
        <v>18</v>
      </c>
      <c r="F1588" t="s">
        <v>7513</v>
      </c>
      <c r="G1588" t="s">
        <v>7514</v>
      </c>
      <c r="H1588" t="s">
        <v>7515</v>
      </c>
      <c r="I1588" t="s">
        <v>32</v>
      </c>
      <c r="J1588" t="s">
        <v>1584</v>
      </c>
      <c r="K1588" t="s">
        <v>556</v>
      </c>
      <c r="L1588" t="s">
        <v>7516</v>
      </c>
      <c r="M1588" t="s">
        <v>9438</v>
      </c>
      <c r="N1588" t="s">
        <v>9439</v>
      </c>
    </row>
    <row r="1589" spans="1:14" x14ac:dyDescent="0.25">
      <c r="A1589" t="s">
        <v>7517</v>
      </c>
      <c r="B1589" t="s">
        <v>701</v>
      </c>
      <c r="C1589" t="s">
        <v>550</v>
      </c>
      <c r="D1589" t="s">
        <v>702</v>
      </c>
      <c r="E1589" t="s">
        <v>18</v>
      </c>
      <c r="F1589" t="s">
        <v>7518</v>
      </c>
      <c r="G1589" t="s">
        <v>7519</v>
      </c>
      <c r="H1589" t="s">
        <v>7520</v>
      </c>
      <c r="I1589" t="s">
        <v>32</v>
      </c>
      <c r="J1589" t="s">
        <v>1782</v>
      </c>
      <c r="K1589" t="s">
        <v>556</v>
      </c>
      <c r="L1589" t="s">
        <v>75</v>
      </c>
      <c r="M1589" t="s">
        <v>9438</v>
      </c>
      <c r="N1589" t="s">
        <v>9439</v>
      </c>
    </row>
    <row r="1590" spans="1:14" x14ac:dyDescent="0.25">
      <c r="A1590" t="s">
        <v>7521</v>
      </c>
      <c r="C1590" t="s">
        <v>550</v>
      </c>
      <c r="D1590" t="s">
        <v>158</v>
      </c>
      <c r="E1590" t="s">
        <v>18</v>
      </c>
      <c r="F1590" t="s">
        <v>7522</v>
      </c>
      <c r="G1590" t="s">
        <v>7523</v>
      </c>
      <c r="H1590" t="s">
        <v>7524</v>
      </c>
      <c r="I1590" t="s">
        <v>32</v>
      </c>
      <c r="J1590" t="s">
        <v>1782</v>
      </c>
      <c r="K1590" t="s">
        <v>556</v>
      </c>
      <c r="L1590" t="s">
        <v>163</v>
      </c>
      <c r="M1590" t="s">
        <v>9438</v>
      </c>
      <c r="N1590" t="s">
        <v>9439</v>
      </c>
    </row>
    <row r="1591" spans="1:14" x14ac:dyDescent="0.25">
      <c r="A1591" t="s">
        <v>6776</v>
      </c>
      <c r="B1591" t="s">
        <v>27</v>
      </c>
      <c r="C1591" t="s">
        <v>550</v>
      </c>
      <c r="D1591" t="s">
        <v>394</v>
      </c>
      <c r="E1591" t="s">
        <v>18</v>
      </c>
      <c r="F1591" t="s">
        <v>6777</v>
      </c>
      <c r="G1591" t="s">
        <v>6778</v>
      </c>
      <c r="H1591" t="s">
        <v>6779</v>
      </c>
      <c r="I1591" t="s">
        <v>32</v>
      </c>
      <c r="J1591" t="s">
        <v>5281</v>
      </c>
      <c r="K1591" t="s">
        <v>556</v>
      </c>
      <c r="L1591" t="s">
        <v>399</v>
      </c>
      <c r="M1591" t="s">
        <v>9438</v>
      </c>
      <c r="N1591" t="s">
        <v>9439</v>
      </c>
    </row>
    <row r="1592" spans="1:14" x14ac:dyDescent="0.25">
      <c r="A1592" t="s">
        <v>7525</v>
      </c>
      <c r="B1592" t="s">
        <v>7526</v>
      </c>
      <c r="C1592" t="s">
        <v>1880</v>
      </c>
      <c r="D1592" t="s">
        <v>7527</v>
      </c>
      <c r="E1592" t="s">
        <v>18</v>
      </c>
      <c r="F1592" t="s">
        <v>7528</v>
      </c>
      <c r="G1592" t="s">
        <v>7529</v>
      </c>
      <c r="H1592" t="s">
        <v>7530</v>
      </c>
      <c r="I1592" t="s">
        <v>32</v>
      </c>
      <c r="J1592" t="s">
        <v>1782</v>
      </c>
      <c r="K1592" t="s">
        <v>556</v>
      </c>
      <c r="L1592" t="s">
        <v>663</v>
      </c>
      <c r="M1592" t="s">
        <v>9438</v>
      </c>
      <c r="N1592" t="s">
        <v>9439</v>
      </c>
    </row>
    <row r="1593" spans="1:14" x14ac:dyDescent="0.25">
      <c r="A1593" t="s">
        <v>7531</v>
      </c>
      <c r="C1593" t="s">
        <v>550</v>
      </c>
      <c r="D1593" t="s">
        <v>7532</v>
      </c>
      <c r="E1593" t="s">
        <v>18</v>
      </c>
      <c r="F1593" t="s">
        <v>7533</v>
      </c>
      <c r="G1593" t="s">
        <v>7534</v>
      </c>
      <c r="H1593" t="s">
        <v>7535</v>
      </c>
      <c r="I1593" t="s">
        <v>22</v>
      </c>
      <c r="J1593" t="s">
        <v>4574</v>
      </c>
      <c r="K1593" t="s">
        <v>556</v>
      </c>
      <c r="L1593" t="s">
        <v>2256</v>
      </c>
      <c r="M1593" t="s">
        <v>9438</v>
      </c>
      <c r="N1593" t="s">
        <v>9439</v>
      </c>
    </row>
    <row r="1594" spans="1:14" x14ac:dyDescent="0.25">
      <c r="A1594" t="s">
        <v>6808</v>
      </c>
      <c r="B1594" t="s">
        <v>6809</v>
      </c>
      <c r="C1594" t="s">
        <v>69</v>
      </c>
      <c r="D1594" t="s">
        <v>45</v>
      </c>
      <c r="E1594" t="s">
        <v>18</v>
      </c>
      <c r="F1594" t="s">
        <v>6810</v>
      </c>
      <c r="G1594" t="s">
        <v>6811</v>
      </c>
      <c r="H1594" t="s">
        <v>6812</v>
      </c>
      <c r="I1594" t="s">
        <v>32</v>
      </c>
      <c r="J1594" t="s">
        <v>4320</v>
      </c>
      <c r="K1594" t="s">
        <v>24</v>
      </c>
      <c r="L1594" t="s">
        <v>50</v>
      </c>
      <c r="M1594" t="s">
        <v>9934</v>
      </c>
      <c r="N1594" t="s">
        <v>9441</v>
      </c>
    </row>
    <row r="1595" spans="1:14" x14ac:dyDescent="0.25">
      <c r="A1595" t="s">
        <v>6813</v>
      </c>
      <c r="B1595" t="s">
        <v>6814</v>
      </c>
      <c r="C1595" t="s">
        <v>16</v>
      </c>
      <c r="D1595" t="s">
        <v>6815</v>
      </c>
      <c r="E1595" t="s">
        <v>630</v>
      </c>
      <c r="F1595" t="s">
        <v>6816</v>
      </c>
      <c r="G1595" t="s">
        <v>6817</v>
      </c>
      <c r="H1595" t="s">
        <v>6818</v>
      </c>
      <c r="I1595" t="s">
        <v>32</v>
      </c>
      <c r="J1595" t="s">
        <v>2164</v>
      </c>
      <c r="K1595" t="s">
        <v>24</v>
      </c>
      <c r="L1595" t="s">
        <v>1331</v>
      </c>
      <c r="M1595" t="s">
        <v>9438</v>
      </c>
      <c r="N1595" t="s">
        <v>9439</v>
      </c>
    </row>
    <row r="1596" spans="1:14" x14ac:dyDescent="0.25">
      <c r="A1596" t="s">
        <v>7536</v>
      </c>
      <c r="B1596" t="s">
        <v>7537</v>
      </c>
      <c r="C1596" t="s">
        <v>16</v>
      </c>
      <c r="D1596" t="s">
        <v>7538</v>
      </c>
      <c r="E1596" t="s">
        <v>18</v>
      </c>
      <c r="F1596" t="s">
        <v>7539</v>
      </c>
      <c r="G1596" t="s">
        <v>7540</v>
      </c>
      <c r="H1596" t="s">
        <v>7541</v>
      </c>
      <c r="I1596" t="s">
        <v>32</v>
      </c>
      <c r="J1596" t="s">
        <v>614</v>
      </c>
      <c r="K1596" t="s">
        <v>24</v>
      </c>
      <c r="L1596" t="s">
        <v>75</v>
      </c>
      <c r="M1596" t="s">
        <v>9980</v>
      </c>
      <c r="N1596" t="s">
        <v>9441</v>
      </c>
    </row>
    <row r="1597" spans="1:14" x14ac:dyDescent="0.25">
      <c r="A1597" t="s">
        <v>7542</v>
      </c>
      <c r="B1597" t="s">
        <v>7543</v>
      </c>
      <c r="C1597" t="s">
        <v>69</v>
      </c>
      <c r="D1597" t="s">
        <v>7544</v>
      </c>
      <c r="E1597" t="s">
        <v>18</v>
      </c>
      <c r="F1597" t="s">
        <v>7545</v>
      </c>
      <c r="G1597" t="s">
        <v>7546</v>
      </c>
      <c r="H1597" t="s">
        <v>7547</v>
      </c>
      <c r="I1597" t="s">
        <v>32</v>
      </c>
      <c r="J1597" t="s">
        <v>1411</v>
      </c>
      <c r="K1597" t="s">
        <v>24</v>
      </c>
      <c r="L1597" t="s">
        <v>212</v>
      </c>
      <c r="M1597" t="s">
        <v>9981</v>
      </c>
      <c r="N1597" t="s">
        <v>9441</v>
      </c>
    </row>
    <row r="1598" spans="1:14" x14ac:dyDescent="0.25">
      <c r="A1598" t="s">
        <v>7548</v>
      </c>
      <c r="B1598" t="s">
        <v>7549</v>
      </c>
      <c r="C1598" t="s">
        <v>69</v>
      </c>
      <c r="D1598" t="s">
        <v>45</v>
      </c>
      <c r="E1598" t="s">
        <v>18</v>
      </c>
      <c r="F1598" t="s">
        <v>7550</v>
      </c>
      <c r="G1598" t="s">
        <v>7551</v>
      </c>
      <c r="H1598" t="s">
        <v>7552</v>
      </c>
      <c r="I1598" t="s">
        <v>32</v>
      </c>
      <c r="J1598" t="s">
        <v>115</v>
      </c>
      <c r="K1598" t="s">
        <v>24</v>
      </c>
      <c r="L1598" t="s">
        <v>50</v>
      </c>
      <c r="M1598" t="s">
        <v>9982</v>
      </c>
      <c r="N1598" t="s">
        <v>9441</v>
      </c>
    </row>
    <row r="1599" spans="1:14" x14ac:dyDescent="0.25">
      <c r="A1599" t="s">
        <v>7553</v>
      </c>
      <c r="C1599" t="s">
        <v>69</v>
      </c>
      <c r="D1599" t="s">
        <v>7554</v>
      </c>
      <c r="E1599" t="s">
        <v>18</v>
      </c>
      <c r="F1599" t="s">
        <v>7555</v>
      </c>
      <c r="G1599" t="s">
        <v>7556</v>
      </c>
      <c r="H1599" t="s">
        <v>7557</v>
      </c>
      <c r="I1599" t="s">
        <v>32</v>
      </c>
      <c r="J1599" t="s">
        <v>479</v>
      </c>
      <c r="K1599" t="s">
        <v>24</v>
      </c>
      <c r="L1599" t="s">
        <v>1331</v>
      </c>
      <c r="M1599" t="s">
        <v>9438</v>
      </c>
      <c r="N1599" t="s">
        <v>9439</v>
      </c>
    </row>
    <row r="1600" spans="1:14" x14ac:dyDescent="0.25">
      <c r="A1600" t="s">
        <v>7558</v>
      </c>
      <c r="B1600" t="s">
        <v>7559</v>
      </c>
      <c r="C1600" t="s">
        <v>69</v>
      </c>
      <c r="D1600" t="s">
        <v>179</v>
      </c>
      <c r="E1600" t="s">
        <v>18</v>
      </c>
      <c r="F1600" t="s">
        <v>7560</v>
      </c>
      <c r="G1600" t="s">
        <v>7561</v>
      </c>
      <c r="H1600" t="s">
        <v>7562</v>
      </c>
      <c r="I1600" t="s">
        <v>32</v>
      </c>
      <c r="J1600" t="s">
        <v>290</v>
      </c>
      <c r="K1600" t="s">
        <v>24</v>
      </c>
      <c r="L1600" t="s">
        <v>3475</v>
      </c>
      <c r="M1600" t="s">
        <v>9983</v>
      </c>
      <c r="N1600" t="s">
        <v>9441</v>
      </c>
    </row>
    <row r="1601" spans="1:14" x14ac:dyDescent="0.25">
      <c r="A1601" t="s">
        <v>7563</v>
      </c>
      <c r="B1601" t="s">
        <v>2491</v>
      </c>
      <c r="C1601" t="s">
        <v>16</v>
      </c>
      <c r="D1601" t="s">
        <v>2492</v>
      </c>
      <c r="E1601" t="s">
        <v>18</v>
      </c>
      <c r="F1601" t="s">
        <v>7564</v>
      </c>
      <c r="G1601" t="s">
        <v>7565</v>
      </c>
      <c r="H1601" t="s">
        <v>7566</v>
      </c>
      <c r="I1601" t="s">
        <v>32</v>
      </c>
      <c r="J1601" t="s">
        <v>540</v>
      </c>
      <c r="K1601" t="s">
        <v>24</v>
      </c>
      <c r="L1601" t="s">
        <v>2496</v>
      </c>
      <c r="M1601" t="s">
        <v>9984</v>
      </c>
      <c r="N1601" t="s">
        <v>9441</v>
      </c>
    </row>
    <row r="1602" spans="1:14" x14ac:dyDescent="0.25">
      <c r="A1602" t="s">
        <v>7567</v>
      </c>
      <c r="B1602" t="s">
        <v>7568</v>
      </c>
      <c r="C1602" t="s">
        <v>16</v>
      </c>
      <c r="D1602" t="s">
        <v>1916</v>
      </c>
      <c r="E1602" t="s">
        <v>18</v>
      </c>
      <c r="F1602" t="s">
        <v>7569</v>
      </c>
      <c r="G1602" t="s">
        <v>7570</v>
      </c>
      <c r="H1602" t="s">
        <v>7571</v>
      </c>
      <c r="I1602" t="s">
        <v>32</v>
      </c>
      <c r="J1602" t="s">
        <v>391</v>
      </c>
      <c r="K1602" t="s">
        <v>24</v>
      </c>
      <c r="L1602" t="s">
        <v>314</v>
      </c>
      <c r="M1602" t="s">
        <v>9438</v>
      </c>
      <c r="N1602" t="s">
        <v>9439</v>
      </c>
    </row>
    <row r="1603" spans="1:14" x14ac:dyDescent="0.25">
      <c r="A1603" t="s">
        <v>7572</v>
      </c>
      <c r="B1603" t="s">
        <v>7573</v>
      </c>
      <c r="C1603" t="s">
        <v>16</v>
      </c>
      <c r="D1603" t="s">
        <v>565</v>
      </c>
      <c r="E1603" t="s">
        <v>18</v>
      </c>
      <c r="F1603" t="s">
        <v>7574</v>
      </c>
      <c r="G1603" t="s">
        <v>7575</v>
      </c>
      <c r="H1603" t="s">
        <v>7576</v>
      </c>
      <c r="I1603" t="s">
        <v>32</v>
      </c>
      <c r="J1603" t="s">
        <v>1000</v>
      </c>
      <c r="K1603" t="s">
        <v>24</v>
      </c>
      <c r="L1603" t="s">
        <v>6194</v>
      </c>
      <c r="M1603" t="s">
        <v>9438</v>
      </c>
      <c r="N1603" t="s">
        <v>9439</v>
      </c>
    </row>
    <row r="1604" spans="1:14" x14ac:dyDescent="0.25">
      <c r="A1604" t="s">
        <v>7577</v>
      </c>
      <c r="B1604" t="s">
        <v>7578</v>
      </c>
      <c r="C1604" t="s">
        <v>69</v>
      </c>
      <c r="D1604" t="s">
        <v>489</v>
      </c>
      <c r="E1604" t="s">
        <v>18</v>
      </c>
      <c r="F1604" t="s">
        <v>7579</v>
      </c>
      <c r="G1604" t="s">
        <v>7580</v>
      </c>
      <c r="H1604" t="s">
        <v>7581</v>
      </c>
      <c r="I1604" t="s">
        <v>32</v>
      </c>
      <c r="J1604" t="s">
        <v>148</v>
      </c>
      <c r="K1604" t="s">
        <v>24</v>
      </c>
      <c r="L1604" t="s">
        <v>494</v>
      </c>
      <c r="M1604" t="s">
        <v>9985</v>
      </c>
      <c r="N1604" t="s">
        <v>9441</v>
      </c>
    </row>
    <row r="1605" spans="1:14" x14ac:dyDescent="0.25">
      <c r="A1605" t="s">
        <v>7582</v>
      </c>
      <c r="B1605" t="s">
        <v>7583</v>
      </c>
      <c r="C1605" t="s">
        <v>69</v>
      </c>
      <c r="D1605" t="s">
        <v>7584</v>
      </c>
      <c r="E1605" t="s">
        <v>18</v>
      </c>
      <c r="F1605" t="s">
        <v>7585</v>
      </c>
      <c r="G1605" t="s">
        <v>7586</v>
      </c>
      <c r="H1605" t="s">
        <v>7587</v>
      </c>
      <c r="I1605" t="s">
        <v>32</v>
      </c>
      <c r="J1605" t="s">
        <v>2262</v>
      </c>
      <c r="K1605" t="s">
        <v>24</v>
      </c>
      <c r="L1605" t="s">
        <v>204</v>
      </c>
      <c r="M1605" t="s">
        <v>9438</v>
      </c>
      <c r="N1605" t="s">
        <v>9439</v>
      </c>
    </row>
    <row r="1606" spans="1:14" x14ac:dyDescent="0.25">
      <c r="A1606" t="s">
        <v>7588</v>
      </c>
      <c r="B1606" t="s">
        <v>7589</v>
      </c>
      <c r="C1606" t="s">
        <v>69</v>
      </c>
      <c r="D1606" t="s">
        <v>7590</v>
      </c>
      <c r="E1606" t="s">
        <v>18</v>
      </c>
      <c r="F1606" t="s">
        <v>7591</v>
      </c>
      <c r="G1606" t="s">
        <v>7592</v>
      </c>
      <c r="H1606" t="s">
        <v>7593</v>
      </c>
      <c r="I1606" t="s">
        <v>32</v>
      </c>
      <c r="J1606" t="s">
        <v>506</v>
      </c>
      <c r="K1606" t="s">
        <v>24</v>
      </c>
      <c r="L1606" t="s">
        <v>212</v>
      </c>
      <c r="M1606" t="s">
        <v>9986</v>
      </c>
      <c r="N1606" t="s">
        <v>9441</v>
      </c>
    </row>
    <row r="1607" spans="1:14" x14ac:dyDescent="0.25">
      <c r="A1607" t="s">
        <v>7594</v>
      </c>
      <c r="B1607" t="s">
        <v>2537</v>
      </c>
      <c r="C1607" t="s">
        <v>16</v>
      </c>
      <c r="D1607" t="s">
        <v>2146</v>
      </c>
      <c r="E1607" t="s">
        <v>18</v>
      </c>
      <c r="F1607" t="s">
        <v>7595</v>
      </c>
      <c r="G1607" t="s">
        <v>7596</v>
      </c>
      <c r="H1607" t="s">
        <v>7597</v>
      </c>
      <c r="I1607" t="s">
        <v>32</v>
      </c>
      <c r="J1607" t="s">
        <v>614</v>
      </c>
      <c r="K1607" t="s">
        <v>24</v>
      </c>
      <c r="L1607" t="s">
        <v>204</v>
      </c>
      <c r="M1607" t="s">
        <v>9987</v>
      </c>
      <c r="N1607" t="s">
        <v>9441</v>
      </c>
    </row>
    <row r="1608" spans="1:14" x14ac:dyDescent="0.25">
      <c r="A1608" t="s">
        <v>7598</v>
      </c>
      <c r="B1608" t="s">
        <v>7599</v>
      </c>
      <c r="C1608" t="s">
        <v>16</v>
      </c>
      <c r="D1608" t="s">
        <v>3522</v>
      </c>
      <c r="E1608" t="s">
        <v>18</v>
      </c>
      <c r="F1608" t="s">
        <v>7600</v>
      </c>
      <c r="G1608" t="s">
        <v>7601</v>
      </c>
      <c r="H1608" t="s">
        <v>7602</v>
      </c>
      <c r="I1608" t="s">
        <v>22</v>
      </c>
      <c r="J1608" t="s">
        <v>134</v>
      </c>
      <c r="K1608" t="s">
        <v>24</v>
      </c>
      <c r="L1608" t="s">
        <v>227</v>
      </c>
      <c r="M1608" t="s">
        <v>9438</v>
      </c>
      <c r="N1608" t="s">
        <v>9439</v>
      </c>
    </row>
    <row r="1609" spans="1:14" x14ac:dyDescent="0.25">
      <c r="A1609" t="s">
        <v>7603</v>
      </c>
      <c r="B1609" t="s">
        <v>7604</v>
      </c>
      <c r="C1609" t="s">
        <v>16</v>
      </c>
      <c r="D1609" t="s">
        <v>7605</v>
      </c>
      <c r="E1609" t="s">
        <v>18</v>
      </c>
      <c r="F1609" t="s">
        <v>7606</v>
      </c>
      <c r="G1609" t="s">
        <v>7607</v>
      </c>
      <c r="H1609" t="s">
        <v>7608</v>
      </c>
      <c r="I1609" t="s">
        <v>32</v>
      </c>
      <c r="J1609" t="s">
        <v>2615</v>
      </c>
      <c r="K1609" t="s">
        <v>24</v>
      </c>
      <c r="L1609" t="s">
        <v>204</v>
      </c>
      <c r="M1609" t="s">
        <v>9988</v>
      </c>
      <c r="N1609" t="s">
        <v>9441</v>
      </c>
    </row>
    <row r="1610" spans="1:14" x14ac:dyDescent="0.25">
      <c r="A1610" t="s">
        <v>7609</v>
      </c>
      <c r="B1610" t="s">
        <v>7610</v>
      </c>
      <c r="C1610" t="s">
        <v>69</v>
      </c>
      <c r="D1610" t="s">
        <v>434</v>
      </c>
      <c r="E1610" t="s">
        <v>18</v>
      </c>
      <c r="F1610" t="s">
        <v>7611</v>
      </c>
      <c r="G1610" t="s">
        <v>7612</v>
      </c>
      <c r="H1610" t="s">
        <v>7613</v>
      </c>
      <c r="I1610" t="s">
        <v>32</v>
      </c>
      <c r="J1610" t="s">
        <v>642</v>
      </c>
      <c r="K1610" t="s">
        <v>24</v>
      </c>
      <c r="L1610" t="s">
        <v>439</v>
      </c>
      <c r="M1610" t="s">
        <v>9438</v>
      </c>
      <c r="N1610" t="s">
        <v>9439</v>
      </c>
    </row>
    <row r="1611" spans="1:14" x14ac:dyDescent="0.25">
      <c r="A1611" t="s">
        <v>91</v>
      </c>
      <c r="B1611" t="s">
        <v>92</v>
      </c>
      <c r="C1611" t="s">
        <v>69</v>
      </c>
      <c r="D1611" t="s">
        <v>93</v>
      </c>
      <c r="E1611" t="s">
        <v>18</v>
      </c>
      <c r="F1611" t="s">
        <v>7614</v>
      </c>
      <c r="G1611" t="s">
        <v>7615</v>
      </c>
      <c r="H1611" t="s">
        <v>7616</v>
      </c>
      <c r="I1611" t="s">
        <v>32</v>
      </c>
      <c r="J1611" t="s">
        <v>74</v>
      </c>
      <c r="K1611" t="s">
        <v>24</v>
      </c>
      <c r="L1611" t="s">
        <v>75</v>
      </c>
      <c r="M1611" t="s">
        <v>9989</v>
      </c>
      <c r="N1611" t="s">
        <v>9441</v>
      </c>
    </row>
    <row r="1612" spans="1:14" x14ac:dyDescent="0.25">
      <c r="A1612" t="s">
        <v>7617</v>
      </c>
      <c r="B1612" t="s">
        <v>7618</v>
      </c>
      <c r="C1612" t="s">
        <v>69</v>
      </c>
      <c r="D1612" t="s">
        <v>7619</v>
      </c>
      <c r="E1612" t="s">
        <v>18</v>
      </c>
      <c r="F1612" t="s">
        <v>7620</v>
      </c>
      <c r="G1612" t="s">
        <v>7621</v>
      </c>
      <c r="H1612" t="s">
        <v>7622</v>
      </c>
      <c r="I1612" t="s">
        <v>32</v>
      </c>
      <c r="J1612" t="s">
        <v>290</v>
      </c>
      <c r="K1612" t="s">
        <v>24</v>
      </c>
      <c r="L1612" t="s">
        <v>75</v>
      </c>
      <c r="M1612" t="s">
        <v>9990</v>
      </c>
      <c r="N1612" t="s">
        <v>9441</v>
      </c>
    </row>
    <row r="1613" spans="1:14" x14ac:dyDescent="0.25">
      <c r="A1613" t="s">
        <v>7623</v>
      </c>
      <c r="B1613" t="s">
        <v>2920</v>
      </c>
      <c r="C1613" t="s">
        <v>69</v>
      </c>
      <c r="D1613" t="s">
        <v>1513</v>
      </c>
      <c r="E1613" t="s">
        <v>18</v>
      </c>
      <c r="F1613" t="s">
        <v>7624</v>
      </c>
      <c r="G1613" t="s">
        <v>7625</v>
      </c>
      <c r="H1613" t="s">
        <v>7626</v>
      </c>
      <c r="I1613" t="s">
        <v>32</v>
      </c>
      <c r="J1613" t="s">
        <v>438</v>
      </c>
      <c r="K1613" t="s">
        <v>24</v>
      </c>
      <c r="L1613" t="s">
        <v>75</v>
      </c>
      <c r="M1613" t="s">
        <v>9438</v>
      </c>
      <c r="N1613" t="s">
        <v>9439</v>
      </c>
    </row>
    <row r="1614" spans="1:14" x14ac:dyDescent="0.25">
      <c r="A1614" t="s">
        <v>7627</v>
      </c>
      <c r="B1614" t="s">
        <v>7628</v>
      </c>
      <c r="C1614" t="s">
        <v>16</v>
      </c>
      <c r="D1614" t="s">
        <v>7629</v>
      </c>
      <c r="E1614" t="s">
        <v>18</v>
      </c>
      <c r="F1614" t="s">
        <v>7630</v>
      </c>
      <c r="G1614" t="s">
        <v>7631</v>
      </c>
      <c r="H1614" t="s">
        <v>7632</v>
      </c>
      <c r="I1614" t="s">
        <v>32</v>
      </c>
      <c r="J1614" t="s">
        <v>712</v>
      </c>
      <c r="K1614" t="s">
        <v>24</v>
      </c>
      <c r="L1614" t="s">
        <v>75</v>
      </c>
      <c r="M1614" t="s">
        <v>9991</v>
      </c>
      <c r="N1614" t="s">
        <v>9441</v>
      </c>
    </row>
    <row r="1615" spans="1:14" x14ac:dyDescent="0.25">
      <c r="A1615" t="s">
        <v>7633</v>
      </c>
      <c r="B1615" t="s">
        <v>7634</v>
      </c>
      <c r="C1615" t="s">
        <v>69</v>
      </c>
      <c r="D1615" t="s">
        <v>7635</v>
      </c>
      <c r="E1615" t="s">
        <v>18</v>
      </c>
      <c r="F1615" t="s">
        <v>7636</v>
      </c>
      <c r="G1615" t="s">
        <v>7637</v>
      </c>
      <c r="H1615" t="s">
        <v>7638</v>
      </c>
      <c r="I1615" t="s">
        <v>32</v>
      </c>
      <c r="J1615" t="s">
        <v>991</v>
      </c>
      <c r="K1615" t="s">
        <v>24</v>
      </c>
      <c r="L1615" t="s">
        <v>7639</v>
      </c>
      <c r="M1615" t="s">
        <v>9992</v>
      </c>
      <c r="N1615" t="s">
        <v>9441</v>
      </c>
    </row>
    <row r="1616" spans="1:14" x14ac:dyDescent="0.25">
      <c r="A1616" t="s">
        <v>7640</v>
      </c>
      <c r="B1616" t="s">
        <v>7641</v>
      </c>
      <c r="C1616" t="s">
        <v>16</v>
      </c>
      <c r="D1616" t="s">
        <v>7642</v>
      </c>
      <c r="E1616" t="s">
        <v>18</v>
      </c>
      <c r="F1616" t="s">
        <v>7643</v>
      </c>
      <c r="G1616" t="s">
        <v>7644</v>
      </c>
      <c r="H1616" t="s">
        <v>7645</v>
      </c>
      <c r="I1616" t="s">
        <v>32</v>
      </c>
      <c r="J1616" t="s">
        <v>1203</v>
      </c>
      <c r="K1616" t="s">
        <v>24</v>
      </c>
      <c r="L1616" t="s">
        <v>445</v>
      </c>
      <c r="M1616" t="s">
        <v>9438</v>
      </c>
      <c r="N1616" t="s">
        <v>9439</v>
      </c>
    </row>
    <row r="1617" spans="1:14" x14ac:dyDescent="0.25">
      <c r="A1617" t="s">
        <v>6589</v>
      </c>
      <c r="B1617" t="s">
        <v>7646</v>
      </c>
      <c r="C1617" t="s">
        <v>69</v>
      </c>
      <c r="D1617" t="s">
        <v>93</v>
      </c>
      <c r="E1617" t="s">
        <v>18</v>
      </c>
      <c r="F1617" t="s">
        <v>7647</v>
      </c>
      <c r="G1617" t="s">
        <v>7648</v>
      </c>
      <c r="H1617" t="s">
        <v>7649</v>
      </c>
      <c r="I1617" t="s">
        <v>32</v>
      </c>
      <c r="J1617" t="s">
        <v>4320</v>
      </c>
      <c r="K1617" t="s">
        <v>24</v>
      </c>
      <c r="L1617" t="s">
        <v>75</v>
      </c>
      <c r="M1617" t="s">
        <v>9993</v>
      </c>
      <c r="N1617" t="s">
        <v>9441</v>
      </c>
    </row>
    <row r="1618" spans="1:14" x14ac:dyDescent="0.25">
      <c r="A1618" t="s">
        <v>7650</v>
      </c>
      <c r="B1618" t="s">
        <v>7651</v>
      </c>
      <c r="C1618" t="s">
        <v>16</v>
      </c>
      <c r="D1618" t="s">
        <v>4230</v>
      </c>
      <c r="E1618" t="s">
        <v>18</v>
      </c>
      <c r="F1618" t="s">
        <v>7652</v>
      </c>
      <c r="G1618" t="s">
        <v>7653</v>
      </c>
      <c r="H1618" t="s">
        <v>7654</v>
      </c>
      <c r="I1618" t="s">
        <v>32</v>
      </c>
      <c r="J1618" t="s">
        <v>290</v>
      </c>
      <c r="K1618" t="s">
        <v>24</v>
      </c>
      <c r="L1618" t="s">
        <v>176</v>
      </c>
      <c r="M1618" t="s">
        <v>9994</v>
      </c>
      <c r="N1618" t="s">
        <v>9441</v>
      </c>
    </row>
    <row r="1619" spans="1:14" x14ac:dyDescent="0.25">
      <c r="A1619" t="s">
        <v>7655</v>
      </c>
      <c r="B1619" t="s">
        <v>7656</v>
      </c>
      <c r="C1619" t="s">
        <v>16</v>
      </c>
      <c r="D1619" t="s">
        <v>7657</v>
      </c>
      <c r="E1619" t="s">
        <v>18</v>
      </c>
      <c r="F1619" t="s">
        <v>7658</v>
      </c>
      <c r="G1619" t="s">
        <v>7659</v>
      </c>
      <c r="H1619" t="s">
        <v>7660</v>
      </c>
      <c r="I1619" t="s">
        <v>32</v>
      </c>
      <c r="J1619" t="s">
        <v>82</v>
      </c>
      <c r="K1619" t="s">
        <v>24</v>
      </c>
      <c r="L1619" t="s">
        <v>837</v>
      </c>
      <c r="M1619" t="s">
        <v>9995</v>
      </c>
      <c r="N1619" t="s">
        <v>9441</v>
      </c>
    </row>
    <row r="1620" spans="1:14" x14ac:dyDescent="0.25">
      <c r="A1620" t="s">
        <v>7661</v>
      </c>
      <c r="B1620" t="s">
        <v>6008</v>
      </c>
      <c r="C1620" t="s">
        <v>69</v>
      </c>
      <c r="D1620" t="s">
        <v>93</v>
      </c>
      <c r="E1620" t="s">
        <v>18</v>
      </c>
      <c r="F1620" t="s">
        <v>7662</v>
      </c>
      <c r="G1620" t="s">
        <v>7663</v>
      </c>
      <c r="H1620" t="s">
        <v>7664</v>
      </c>
      <c r="I1620" t="s">
        <v>32</v>
      </c>
      <c r="J1620" t="s">
        <v>148</v>
      </c>
      <c r="K1620" t="s">
        <v>24</v>
      </c>
      <c r="L1620" t="s">
        <v>75</v>
      </c>
      <c r="M1620" t="s">
        <v>9996</v>
      </c>
      <c r="N1620" t="s">
        <v>9441</v>
      </c>
    </row>
    <row r="1621" spans="1:14" x14ac:dyDescent="0.25">
      <c r="A1621" t="s">
        <v>7665</v>
      </c>
      <c r="B1621" t="s">
        <v>7666</v>
      </c>
      <c r="C1621" t="s">
        <v>16</v>
      </c>
      <c r="D1621" t="s">
        <v>7667</v>
      </c>
      <c r="E1621" t="s">
        <v>18</v>
      </c>
      <c r="F1621" t="s">
        <v>7668</v>
      </c>
      <c r="G1621" t="s">
        <v>7669</v>
      </c>
      <c r="H1621" t="s">
        <v>7670</v>
      </c>
      <c r="I1621" t="s">
        <v>22</v>
      </c>
      <c r="J1621" t="s">
        <v>391</v>
      </c>
      <c r="K1621" t="s">
        <v>24</v>
      </c>
      <c r="L1621" t="s">
        <v>83</v>
      </c>
      <c r="M1621" t="s">
        <v>9438</v>
      </c>
      <c r="N1621" t="s">
        <v>9439</v>
      </c>
    </row>
    <row r="1622" spans="1:14" x14ac:dyDescent="0.25">
      <c r="A1622" t="s">
        <v>7671</v>
      </c>
      <c r="B1622" t="s">
        <v>7672</v>
      </c>
      <c r="C1622" t="s">
        <v>69</v>
      </c>
      <c r="D1622" t="s">
        <v>45</v>
      </c>
      <c r="E1622" t="s">
        <v>18</v>
      </c>
      <c r="F1622" t="s">
        <v>7673</v>
      </c>
      <c r="G1622" t="s">
        <v>7674</v>
      </c>
      <c r="H1622" t="s">
        <v>7675</v>
      </c>
      <c r="I1622" t="s">
        <v>32</v>
      </c>
      <c r="J1622" t="s">
        <v>321</v>
      </c>
      <c r="K1622" t="s">
        <v>24</v>
      </c>
      <c r="L1622" t="s">
        <v>50</v>
      </c>
      <c r="M1622" t="s">
        <v>9997</v>
      </c>
      <c r="N1622" t="s">
        <v>9441</v>
      </c>
    </row>
    <row r="1623" spans="1:14" x14ac:dyDescent="0.25">
      <c r="A1623" t="s">
        <v>1396</v>
      </c>
      <c r="B1623" t="s">
        <v>92</v>
      </c>
      <c r="C1623" t="s">
        <v>69</v>
      </c>
      <c r="D1623" t="s">
        <v>93</v>
      </c>
      <c r="E1623" t="s">
        <v>18</v>
      </c>
      <c r="F1623" t="s">
        <v>7676</v>
      </c>
      <c r="G1623" t="s">
        <v>7677</v>
      </c>
      <c r="H1623" t="s">
        <v>7678</v>
      </c>
      <c r="I1623" t="s">
        <v>32</v>
      </c>
      <c r="J1623" t="s">
        <v>451</v>
      </c>
      <c r="K1623" t="s">
        <v>24</v>
      </c>
      <c r="L1623" t="s">
        <v>75</v>
      </c>
      <c r="M1623" t="s">
        <v>9998</v>
      </c>
      <c r="N1623" t="s">
        <v>9441</v>
      </c>
    </row>
    <row r="1624" spans="1:14" x14ac:dyDescent="0.25">
      <c r="A1624" t="s">
        <v>7679</v>
      </c>
      <c r="B1624" t="s">
        <v>7680</v>
      </c>
      <c r="C1624" t="s">
        <v>69</v>
      </c>
      <c r="D1624" t="s">
        <v>579</v>
      </c>
      <c r="E1624" t="s">
        <v>18</v>
      </c>
      <c r="F1624" t="s">
        <v>7681</v>
      </c>
      <c r="G1624" t="s">
        <v>7682</v>
      </c>
      <c r="H1624" t="s">
        <v>7683</v>
      </c>
      <c r="I1624" t="s">
        <v>32</v>
      </c>
      <c r="J1624" t="s">
        <v>7684</v>
      </c>
      <c r="K1624" t="s">
        <v>24</v>
      </c>
      <c r="L1624" t="s">
        <v>3533</v>
      </c>
      <c r="M1624" t="s">
        <v>9999</v>
      </c>
      <c r="N1624" t="s">
        <v>9441</v>
      </c>
    </row>
    <row r="1625" spans="1:14" x14ac:dyDescent="0.25">
      <c r="A1625" t="s">
        <v>7685</v>
      </c>
      <c r="B1625" t="s">
        <v>7686</v>
      </c>
      <c r="C1625" t="s">
        <v>69</v>
      </c>
      <c r="D1625" t="s">
        <v>585</v>
      </c>
      <c r="E1625" t="s">
        <v>18</v>
      </c>
      <c r="F1625" t="s">
        <v>7687</v>
      </c>
      <c r="G1625" t="s">
        <v>7688</v>
      </c>
      <c r="H1625" t="s">
        <v>7689</v>
      </c>
      <c r="I1625" t="s">
        <v>32</v>
      </c>
      <c r="J1625" t="s">
        <v>290</v>
      </c>
      <c r="K1625" t="s">
        <v>24</v>
      </c>
      <c r="L1625" t="s">
        <v>75</v>
      </c>
      <c r="M1625" t="s">
        <v>10000</v>
      </c>
      <c r="N1625" t="s">
        <v>9441</v>
      </c>
    </row>
    <row r="1626" spans="1:14" x14ac:dyDescent="0.25">
      <c r="A1626" t="s">
        <v>2263</v>
      </c>
      <c r="B1626" t="s">
        <v>1340</v>
      </c>
      <c r="C1626" t="s">
        <v>16</v>
      </c>
      <c r="D1626" t="s">
        <v>265</v>
      </c>
      <c r="E1626" t="s">
        <v>18</v>
      </c>
      <c r="F1626" t="s">
        <v>7690</v>
      </c>
      <c r="G1626" t="s">
        <v>7691</v>
      </c>
      <c r="H1626" t="s">
        <v>7692</v>
      </c>
      <c r="I1626" t="s">
        <v>32</v>
      </c>
      <c r="J1626" t="s">
        <v>306</v>
      </c>
      <c r="K1626" t="s">
        <v>24</v>
      </c>
      <c r="L1626" t="s">
        <v>204</v>
      </c>
      <c r="M1626" t="s">
        <v>10001</v>
      </c>
      <c r="N1626" t="s">
        <v>9441</v>
      </c>
    </row>
    <row r="1627" spans="1:14" x14ac:dyDescent="0.25">
      <c r="A1627" t="s">
        <v>7693</v>
      </c>
      <c r="B1627" t="s">
        <v>7694</v>
      </c>
      <c r="C1627" t="s">
        <v>69</v>
      </c>
      <c r="D1627" t="s">
        <v>7695</v>
      </c>
      <c r="E1627" t="s">
        <v>18</v>
      </c>
      <c r="F1627" t="s">
        <v>7696</v>
      </c>
      <c r="G1627" t="s">
        <v>7697</v>
      </c>
      <c r="H1627" t="s">
        <v>7698</v>
      </c>
      <c r="I1627" t="s">
        <v>32</v>
      </c>
      <c r="J1627" t="s">
        <v>1330</v>
      </c>
      <c r="K1627" t="s">
        <v>24</v>
      </c>
      <c r="L1627" t="s">
        <v>42</v>
      </c>
      <c r="M1627" t="s">
        <v>10002</v>
      </c>
      <c r="N1627" t="s">
        <v>9441</v>
      </c>
    </row>
    <row r="1628" spans="1:14" x14ac:dyDescent="0.25">
      <c r="A1628" t="s">
        <v>7699</v>
      </c>
      <c r="B1628" t="s">
        <v>7700</v>
      </c>
      <c r="C1628" t="s">
        <v>16</v>
      </c>
      <c r="D1628" t="s">
        <v>7701</v>
      </c>
      <c r="E1628" t="s">
        <v>18</v>
      </c>
      <c r="F1628" t="s">
        <v>7702</v>
      </c>
      <c r="G1628" t="s">
        <v>7703</v>
      </c>
      <c r="H1628" t="s">
        <v>7704</v>
      </c>
      <c r="I1628" t="s">
        <v>32</v>
      </c>
      <c r="J1628" t="s">
        <v>826</v>
      </c>
      <c r="K1628" t="s">
        <v>24</v>
      </c>
      <c r="L1628" t="s">
        <v>104</v>
      </c>
      <c r="M1628" t="s">
        <v>9438</v>
      </c>
      <c r="N1628" t="s">
        <v>9439</v>
      </c>
    </row>
    <row r="1629" spans="1:14" x14ac:dyDescent="0.25">
      <c r="A1629" t="s">
        <v>7705</v>
      </c>
      <c r="B1629" t="s">
        <v>5134</v>
      </c>
      <c r="C1629" t="s">
        <v>16</v>
      </c>
      <c r="D1629" t="s">
        <v>200</v>
      </c>
      <c r="E1629" t="s">
        <v>18</v>
      </c>
      <c r="F1629" t="s">
        <v>7706</v>
      </c>
      <c r="G1629" t="s">
        <v>7707</v>
      </c>
      <c r="H1629" t="s">
        <v>7708</v>
      </c>
      <c r="I1629" t="s">
        <v>32</v>
      </c>
      <c r="J1629" t="s">
        <v>360</v>
      </c>
      <c r="K1629" t="s">
        <v>24</v>
      </c>
      <c r="L1629" t="s">
        <v>204</v>
      </c>
      <c r="M1629" t="s">
        <v>9438</v>
      </c>
      <c r="N1629" t="s">
        <v>9439</v>
      </c>
    </row>
    <row r="1630" spans="1:14" x14ac:dyDescent="0.25">
      <c r="A1630" t="s">
        <v>7709</v>
      </c>
      <c r="B1630" t="s">
        <v>7710</v>
      </c>
      <c r="C1630" t="s">
        <v>16</v>
      </c>
      <c r="D1630" t="s">
        <v>93</v>
      </c>
      <c r="E1630" t="s">
        <v>18</v>
      </c>
      <c r="F1630" t="s">
        <v>7711</v>
      </c>
      <c r="G1630" t="s">
        <v>7712</v>
      </c>
      <c r="H1630" t="s">
        <v>7713</v>
      </c>
      <c r="I1630" t="s">
        <v>32</v>
      </c>
      <c r="J1630" t="s">
        <v>321</v>
      </c>
      <c r="K1630" t="s">
        <v>24</v>
      </c>
      <c r="L1630" t="s">
        <v>75</v>
      </c>
      <c r="M1630" t="s">
        <v>10003</v>
      </c>
      <c r="N1630" t="s">
        <v>9441</v>
      </c>
    </row>
    <row r="1631" spans="1:14" x14ac:dyDescent="0.25">
      <c r="A1631" t="s">
        <v>7714</v>
      </c>
      <c r="B1631" t="s">
        <v>7715</v>
      </c>
      <c r="C1631" t="s">
        <v>16</v>
      </c>
      <c r="D1631" t="s">
        <v>3483</v>
      </c>
      <c r="E1631" t="s">
        <v>18</v>
      </c>
      <c r="F1631" t="s">
        <v>7716</v>
      </c>
      <c r="G1631" t="s">
        <v>7717</v>
      </c>
      <c r="H1631" t="s">
        <v>7718</v>
      </c>
      <c r="I1631" t="s">
        <v>22</v>
      </c>
      <c r="J1631" t="s">
        <v>129</v>
      </c>
      <c r="K1631" t="s">
        <v>24</v>
      </c>
      <c r="L1631" t="s">
        <v>83</v>
      </c>
      <c r="M1631" t="s">
        <v>9438</v>
      </c>
      <c r="N1631" t="s">
        <v>9439</v>
      </c>
    </row>
    <row r="1632" spans="1:14" x14ac:dyDescent="0.25">
      <c r="A1632" t="s">
        <v>6554</v>
      </c>
      <c r="B1632" t="s">
        <v>7719</v>
      </c>
      <c r="C1632" t="s">
        <v>69</v>
      </c>
      <c r="D1632" t="s">
        <v>78</v>
      </c>
      <c r="E1632" t="s">
        <v>18</v>
      </c>
      <c r="F1632" t="s">
        <v>7720</v>
      </c>
      <c r="G1632" t="s">
        <v>7721</v>
      </c>
      <c r="H1632" t="s">
        <v>7722</v>
      </c>
      <c r="I1632" t="s">
        <v>22</v>
      </c>
      <c r="J1632" t="s">
        <v>1350</v>
      </c>
      <c r="K1632" t="s">
        <v>24</v>
      </c>
      <c r="L1632" t="s">
        <v>83</v>
      </c>
      <c r="M1632" t="s">
        <v>10004</v>
      </c>
      <c r="N1632" t="s">
        <v>9441</v>
      </c>
    </row>
    <row r="1633" spans="1:14" x14ac:dyDescent="0.25">
      <c r="A1633" t="s">
        <v>7723</v>
      </c>
      <c r="B1633" t="s">
        <v>7724</v>
      </c>
      <c r="C1633" t="s">
        <v>69</v>
      </c>
      <c r="D1633" t="s">
        <v>684</v>
      </c>
      <c r="E1633" t="s">
        <v>18</v>
      </c>
      <c r="F1633" t="s">
        <v>7725</v>
      </c>
      <c r="G1633" t="s">
        <v>7726</v>
      </c>
      <c r="H1633" t="s">
        <v>7727</v>
      </c>
      <c r="I1633" t="s">
        <v>32</v>
      </c>
      <c r="J1633" t="s">
        <v>253</v>
      </c>
      <c r="K1633" t="s">
        <v>24</v>
      </c>
      <c r="L1633" t="s">
        <v>204</v>
      </c>
      <c r="M1633" t="s">
        <v>9438</v>
      </c>
      <c r="N1633" t="s">
        <v>9439</v>
      </c>
    </row>
    <row r="1634" spans="1:14" x14ac:dyDescent="0.25">
      <c r="A1634" t="s">
        <v>7728</v>
      </c>
      <c r="B1634" t="s">
        <v>7729</v>
      </c>
      <c r="C1634" t="s">
        <v>16</v>
      </c>
      <c r="D1634" t="s">
        <v>4432</v>
      </c>
      <c r="E1634" t="s">
        <v>18</v>
      </c>
      <c r="F1634" t="s">
        <v>7730</v>
      </c>
      <c r="G1634" t="s">
        <v>7731</v>
      </c>
      <c r="H1634" t="s">
        <v>7732</v>
      </c>
      <c r="I1634" t="s">
        <v>22</v>
      </c>
      <c r="J1634" t="s">
        <v>412</v>
      </c>
      <c r="K1634" t="s">
        <v>24</v>
      </c>
      <c r="L1634" t="s">
        <v>83</v>
      </c>
      <c r="M1634" t="s">
        <v>9438</v>
      </c>
      <c r="N1634" t="s">
        <v>9439</v>
      </c>
    </row>
    <row r="1635" spans="1:14" x14ac:dyDescent="0.25">
      <c r="A1635" t="s">
        <v>7733</v>
      </c>
      <c r="C1635" t="s">
        <v>69</v>
      </c>
      <c r="D1635" t="s">
        <v>7734</v>
      </c>
      <c r="E1635" t="s">
        <v>18</v>
      </c>
      <c r="F1635" t="s">
        <v>7735</v>
      </c>
      <c r="G1635" t="s">
        <v>7736</v>
      </c>
      <c r="H1635" t="s">
        <v>7737</v>
      </c>
      <c r="I1635" t="s">
        <v>32</v>
      </c>
      <c r="J1635" t="s">
        <v>121</v>
      </c>
      <c r="K1635" t="s">
        <v>24</v>
      </c>
      <c r="L1635" t="s">
        <v>75</v>
      </c>
      <c r="M1635" t="s">
        <v>9438</v>
      </c>
      <c r="N1635" t="s">
        <v>9439</v>
      </c>
    </row>
    <row r="1636" spans="1:14" x14ac:dyDescent="0.25">
      <c r="A1636" t="s">
        <v>7738</v>
      </c>
      <c r="B1636" t="s">
        <v>7739</v>
      </c>
      <c r="C1636" t="s">
        <v>69</v>
      </c>
      <c r="D1636" t="s">
        <v>93</v>
      </c>
      <c r="E1636" t="s">
        <v>18</v>
      </c>
      <c r="F1636" t="s">
        <v>7740</v>
      </c>
      <c r="G1636" t="s">
        <v>7741</v>
      </c>
      <c r="H1636" t="s">
        <v>7742</v>
      </c>
      <c r="I1636" t="s">
        <v>32</v>
      </c>
      <c r="J1636" t="s">
        <v>718</v>
      </c>
      <c r="K1636" t="s">
        <v>24</v>
      </c>
      <c r="L1636" t="s">
        <v>75</v>
      </c>
      <c r="M1636" t="s">
        <v>10005</v>
      </c>
      <c r="N1636" t="s">
        <v>9441</v>
      </c>
    </row>
    <row r="1637" spans="1:14" x14ac:dyDescent="0.25">
      <c r="A1637" t="s">
        <v>7743</v>
      </c>
      <c r="B1637" t="s">
        <v>7744</v>
      </c>
      <c r="C1637" t="s">
        <v>16</v>
      </c>
      <c r="D1637" t="s">
        <v>7745</v>
      </c>
      <c r="E1637" t="s">
        <v>18</v>
      </c>
      <c r="F1637" t="s">
        <v>7746</v>
      </c>
      <c r="G1637" t="s">
        <v>7747</v>
      </c>
      <c r="H1637" t="s">
        <v>7748</v>
      </c>
      <c r="I1637" t="s">
        <v>32</v>
      </c>
      <c r="J1637" t="s">
        <v>688</v>
      </c>
      <c r="K1637" t="s">
        <v>24</v>
      </c>
      <c r="L1637" t="s">
        <v>75</v>
      </c>
      <c r="M1637" t="s">
        <v>9438</v>
      </c>
      <c r="N1637" t="s">
        <v>9439</v>
      </c>
    </row>
    <row r="1638" spans="1:14" x14ac:dyDescent="0.25">
      <c r="A1638" t="s">
        <v>7749</v>
      </c>
      <c r="B1638" t="s">
        <v>7750</v>
      </c>
      <c r="C1638" t="s">
        <v>16</v>
      </c>
      <c r="D1638" t="s">
        <v>7751</v>
      </c>
      <c r="E1638" t="s">
        <v>18</v>
      </c>
      <c r="F1638" t="s">
        <v>7752</v>
      </c>
      <c r="G1638" t="s">
        <v>7753</v>
      </c>
      <c r="H1638" t="s">
        <v>7754</v>
      </c>
      <c r="I1638" t="s">
        <v>32</v>
      </c>
      <c r="J1638" t="s">
        <v>197</v>
      </c>
      <c r="K1638" t="s">
        <v>24</v>
      </c>
      <c r="L1638" t="s">
        <v>786</v>
      </c>
      <c r="M1638" t="s">
        <v>9438</v>
      </c>
      <c r="N1638" t="s">
        <v>9439</v>
      </c>
    </row>
    <row r="1639" spans="1:14" x14ac:dyDescent="0.25">
      <c r="A1639" t="s">
        <v>7755</v>
      </c>
      <c r="B1639" t="s">
        <v>7756</v>
      </c>
      <c r="C1639" t="s">
        <v>69</v>
      </c>
      <c r="D1639" t="s">
        <v>302</v>
      </c>
      <c r="E1639" t="s">
        <v>18</v>
      </c>
      <c r="F1639" t="s">
        <v>7757</v>
      </c>
      <c r="G1639" t="s">
        <v>7758</v>
      </c>
      <c r="H1639" t="s">
        <v>7759</v>
      </c>
      <c r="I1639" t="s">
        <v>32</v>
      </c>
      <c r="J1639" t="s">
        <v>49</v>
      </c>
      <c r="K1639" t="s">
        <v>24</v>
      </c>
      <c r="L1639" t="s">
        <v>307</v>
      </c>
      <c r="M1639" t="s">
        <v>10006</v>
      </c>
      <c r="N1639" t="s">
        <v>9441</v>
      </c>
    </row>
    <row r="1640" spans="1:14" x14ac:dyDescent="0.25">
      <c r="A1640" t="s">
        <v>7760</v>
      </c>
      <c r="B1640" t="s">
        <v>7761</v>
      </c>
      <c r="C1640" t="s">
        <v>16</v>
      </c>
      <c r="D1640" t="s">
        <v>585</v>
      </c>
      <c r="E1640" t="s">
        <v>18</v>
      </c>
      <c r="F1640" t="s">
        <v>7762</v>
      </c>
      <c r="G1640" t="s">
        <v>7763</v>
      </c>
      <c r="H1640" t="s">
        <v>7764</v>
      </c>
      <c r="I1640" t="s">
        <v>32</v>
      </c>
      <c r="J1640" t="s">
        <v>1350</v>
      </c>
      <c r="K1640" t="s">
        <v>24</v>
      </c>
      <c r="L1640" t="s">
        <v>75</v>
      </c>
      <c r="M1640" t="s">
        <v>10007</v>
      </c>
      <c r="N1640" t="s">
        <v>9441</v>
      </c>
    </row>
    <row r="1641" spans="1:14" x14ac:dyDescent="0.25">
      <c r="A1641" t="s">
        <v>7765</v>
      </c>
      <c r="B1641" t="s">
        <v>7766</v>
      </c>
      <c r="C1641" t="s">
        <v>69</v>
      </c>
      <c r="D1641" t="s">
        <v>70</v>
      </c>
      <c r="E1641" t="s">
        <v>18</v>
      </c>
      <c r="F1641" t="s">
        <v>7767</v>
      </c>
      <c r="G1641" t="s">
        <v>7768</v>
      </c>
      <c r="H1641" t="s">
        <v>7769</v>
      </c>
      <c r="I1641" t="s">
        <v>32</v>
      </c>
      <c r="J1641" t="s">
        <v>183</v>
      </c>
      <c r="K1641" t="s">
        <v>24</v>
      </c>
      <c r="L1641" t="s">
        <v>75</v>
      </c>
      <c r="M1641" t="s">
        <v>10008</v>
      </c>
      <c r="N1641" t="s">
        <v>9441</v>
      </c>
    </row>
    <row r="1642" spans="1:14" x14ac:dyDescent="0.25">
      <c r="A1642" t="s">
        <v>7770</v>
      </c>
      <c r="B1642" t="s">
        <v>7771</v>
      </c>
      <c r="C1642" t="s">
        <v>16</v>
      </c>
      <c r="D1642" t="s">
        <v>7772</v>
      </c>
      <c r="E1642" t="s">
        <v>18</v>
      </c>
      <c r="F1642" t="s">
        <v>7773</v>
      </c>
      <c r="G1642" t="s">
        <v>7774</v>
      </c>
      <c r="H1642" t="s">
        <v>7775</v>
      </c>
      <c r="I1642" t="s">
        <v>32</v>
      </c>
      <c r="J1642" t="s">
        <v>912</v>
      </c>
      <c r="K1642" t="s">
        <v>24</v>
      </c>
      <c r="L1642" t="s">
        <v>42</v>
      </c>
      <c r="M1642" t="s">
        <v>10009</v>
      </c>
      <c r="N1642" t="s">
        <v>9441</v>
      </c>
    </row>
    <row r="1643" spans="1:14" x14ac:dyDescent="0.25">
      <c r="A1643" t="s">
        <v>7776</v>
      </c>
      <c r="B1643" t="s">
        <v>7777</v>
      </c>
      <c r="C1643" t="s">
        <v>69</v>
      </c>
      <c r="D1643" t="s">
        <v>7778</v>
      </c>
      <c r="E1643" t="s">
        <v>18</v>
      </c>
      <c r="F1643" t="s">
        <v>7779</v>
      </c>
      <c r="G1643" t="s">
        <v>7780</v>
      </c>
      <c r="H1643" t="s">
        <v>7781</v>
      </c>
      <c r="I1643" t="s">
        <v>32</v>
      </c>
      <c r="J1643" t="s">
        <v>1203</v>
      </c>
      <c r="K1643" t="s">
        <v>24</v>
      </c>
      <c r="L1643" t="s">
        <v>227</v>
      </c>
      <c r="M1643" t="s">
        <v>9438</v>
      </c>
      <c r="N1643" t="s">
        <v>9439</v>
      </c>
    </row>
    <row r="1644" spans="1:14" x14ac:dyDescent="0.25">
      <c r="A1644" t="s">
        <v>7782</v>
      </c>
      <c r="B1644" t="s">
        <v>968</v>
      </c>
      <c r="C1644" t="s">
        <v>69</v>
      </c>
      <c r="D1644" t="s">
        <v>4996</v>
      </c>
      <c r="E1644" t="s">
        <v>18</v>
      </c>
      <c r="F1644" t="s">
        <v>7783</v>
      </c>
      <c r="G1644" t="s">
        <v>7784</v>
      </c>
      <c r="H1644" t="s">
        <v>7785</v>
      </c>
      <c r="I1644" t="s">
        <v>32</v>
      </c>
      <c r="J1644" t="s">
        <v>1350</v>
      </c>
      <c r="K1644" t="s">
        <v>24</v>
      </c>
      <c r="L1644" t="s">
        <v>786</v>
      </c>
      <c r="M1644" t="s">
        <v>10010</v>
      </c>
      <c r="N1644" t="s">
        <v>9441</v>
      </c>
    </row>
    <row r="1645" spans="1:14" x14ac:dyDescent="0.25">
      <c r="A1645" t="s">
        <v>7786</v>
      </c>
      <c r="B1645" t="s">
        <v>3024</v>
      </c>
      <c r="C1645" t="s">
        <v>69</v>
      </c>
      <c r="D1645" t="s">
        <v>7787</v>
      </c>
      <c r="E1645" t="s">
        <v>18</v>
      </c>
      <c r="F1645" t="s">
        <v>7788</v>
      </c>
      <c r="G1645" t="s">
        <v>7789</v>
      </c>
      <c r="H1645" t="s">
        <v>7790</v>
      </c>
      <c r="I1645" t="s">
        <v>32</v>
      </c>
      <c r="J1645" t="s">
        <v>282</v>
      </c>
      <c r="K1645" t="s">
        <v>24</v>
      </c>
      <c r="L1645" t="s">
        <v>204</v>
      </c>
      <c r="M1645" t="s">
        <v>9438</v>
      </c>
      <c r="N1645" t="s">
        <v>9439</v>
      </c>
    </row>
    <row r="1646" spans="1:14" x14ac:dyDescent="0.25">
      <c r="A1646" t="s">
        <v>7791</v>
      </c>
      <c r="C1646" t="s">
        <v>16</v>
      </c>
      <c r="D1646" t="s">
        <v>5900</v>
      </c>
      <c r="E1646" t="s">
        <v>18</v>
      </c>
      <c r="F1646" t="s">
        <v>7792</v>
      </c>
      <c r="G1646" t="s">
        <v>7793</v>
      </c>
      <c r="H1646" t="s">
        <v>7794</v>
      </c>
      <c r="I1646" t="s">
        <v>32</v>
      </c>
      <c r="J1646" t="s">
        <v>398</v>
      </c>
      <c r="K1646" t="s">
        <v>24</v>
      </c>
      <c r="L1646" t="s">
        <v>439</v>
      </c>
      <c r="M1646" t="s">
        <v>9438</v>
      </c>
      <c r="N1646" t="s">
        <v>9439</v>
      </c>
    </row>
    <row r="1647" spans="1:14" x14ac:dyDescent="0.25">
      <c r="A1647" t="s">
        <v>7795</v>
      </c>
      <c r="B1647" t="s">
        <v>7796</v>
      </c>
      <c r="C1647" t="s">
        <v>16</v>
      </c>
      <c r="D1647" t="s">
        <v>158</v>
      </c>
      <c r="E1647" t="s">
        <v>18</v>
      </c>
      <c r="F1647" t="s">
        <v>7797</v>
      </c>
      <c r="G1647" t="s">
        <v>7798</v>
      </c>
      <c r="H1647" t="s">
        <v>7799</v>
      </c>
      <c r="I1647" t="s">
        <v>32</v>
      </c>
      <c r="J1647" t="s">
        <v>219</v>
      </c>
      <c r="K1647" t="s">
        <v>24</v>
      </c>
      <c r="L1647" t="s">
        <v>163</v>
      </c>
      <c r="M1647" t="s">
        <v>9438</v>
      </c>
      <c r="N1647" t="s">
        <v>9439</v>
      </c>
    </row>
    <row r="1648" spans="1:14" x14ac:dyDescent="0.25">
      <c r="A1648" t="s">
        <v>7800</v>
      </c>
      <c r="B1648" t="s">
        <v>7801</v>
      </c>
      <c r="C1648" t="s">
        <v>16</v>
      </c>
      <c r="D1648" t="s">
        <v>7802</v>
      </c>
      <c r="E1648" t="s">
        <v>18</v>
      </c>
      <c r="F1648" t="s">
        <v>7803</v>
      </c>
      <c r="G1648" t="s">
        <v>7804</v>
      </c>
      <c r="H1648" t="s">
        <v>7805</v>
      </c>
      <c r="I1648" t="s">
        <v>32</v>
      </c>
      <c r="J1648" t="s">
        <v>991</v>
      </c>
      <c r="K1648" t="s">
        <v>24</v>
      </c>
      <c r="L1648" t="s">
        <v>75</v>
      </c>
      <c r="M1648" t="s">
        <v>10011</v>
      </c>
      <c r="N1648" t="s">
        <v>9441</v>
      </c>
    </row>
    <row r="1649" spans="1:14" x14ac:dyDescent="0.25">
      <c r="A1649" t="s">
        <v>7806</v>
      </c>
      <c r="B1649" t="s">
        <v>4070</v>
      </c>
      <c r="C1649" t="s">
        <v>16</v>
      </c>
      <c r="D1649" t="s">
        <v>7807</v>
      </c>
      <c r="E1649" t="s">
        <v>18</v>
      </c>
      <c r="F1649" t="s">
        <v>7808</v>
      </c>
      <c r="G1649" t="s">
        <v>7809</v>
      </c>
      <c r="H1649" t="s">
        <v>7810</v>
      </c>
      <c r="I1649" t="s">
        <v>32</v>
      </c>
      <c r="J1649" t="s">
        <v>2502</v>
      </c>
      <c r="K1649" t="s">
        <v>24</v>
      </c>
      <c r="L1649" t="s">
        <v>439</v>
      </c>
      <c r="M1649" t="s">
        <v>10012</v>
      </c>
      <c r="N1649" t="s">
        <v>9441</v>
      </c>
    </row>
    <row r="1650" spans="1:14" x14ac:dyDescent="0.25">
      <c r="A1650" t="s">
        <v>7811</v>
      </c>
      <c r="B1650" t="s">
        <v>7812</v>
      </c>
      <c r="C1650" t="s">
        <v>69</v>
      </c>
      <c r="D1650" t="s">
        <v>7813</v>
      </c>
      <c r="E1650" t="s">
        <v>18</v>
      </c>
      <c r="F1650" t="s">
        <v>7814</v>
      </c>
      <c r="G1650" t="s">
        <v>7815</v>
      </c>
      <c r="H1650" t="s">
        <v>7816</v>
      </c>
      <c r="I1650" t="s">
        <v>320</v>
      </c>
      <c r="J1650" t="s">
        <v>735</v>
      </c>
      <c r="K1650" t="s">
        <v>24</v>
      </c>
      <c r="L1650" t="s">
        <v>361</v>
      </c>
      <c r="M1650" t="s">
        <v>10013</v>
      </c>
      <c r="N1650" t="s">
        <v>9441</v>
      </c>
    </row>
    <row r="1651" spans="1:14" x14ac:dyDescent="0.25">
      <c r="A1651" t="s">
        <v>7817</v>
      </c>
      <c r="B1651" t="s">
        <v>206</v>
      </c>
      <c r="C1651" t="s">
        <v>16</v>
      </c>
      <c r="D1651" t="s">
        <v>1364</v>
      </c>
      <c r="E1651" t="s">
        <v>18</v>
      </c>
      <c r="F1651" t="s">
        <v>7818</v>
      </c>
      <c r="G1651" t="s">
        <v>7819</v>
      </c>
      <c r="H1651" t="s">
        <v>7820</v>
      </c>
      <c r="I1651" t="s">
        <v>32</v>
      </c>
      <c r="J1651" t="s">
        <v>946</v>
      </c>
      <c r="K1651" t="s">
        <v>24</v>
      </c>
      <c r="L1651" t="s">
        <v>1368</v>
      </c>
      <c r="M1651" t="s">
        <v>9438</v>
      </c>
      <c r="N1651" t="s">
        <v>9439</v>
      </c>
    </row>
    <row r="1652" spans="1:14" x14ac:dyDescent="0.25">
      <c r="A1652" t="s">
        <v>349</v>
      </c>
      <c r="B1652" t="s">
        <v>350</v>
      </c>
      <c r="C1652" t="s">
        <v>69</v>
      </c>
      <c r="D1652" t="s">
        <v>179</v>
      </c>
      <c r="E1652" t="s">
        <v>18</v>
      </c>
      <c r="F1652" t="s">
        <v>7821</v>
      </c>
      <c r="G1652" t="s">
        <v>7822</v>
      </c>
      <c r="H1652" t="s">
        <v>7823</v>
      </c>
      <c r="I1652" t="s">
        <v>32</v>
      </c>
      <c r="J1652" t="s">
        <v>74</v>
      </c>
      <c r="K1652" t="s">
        <v>24</v>
      </c>
      <c r="L1652" t="s">
        <v>342</v>
      </c>
      <c r="M1652" t="s">
        <v>10014</v>
      </c>
      <c r="N1652" t="s">
        <v>9441</v>
      </c>
    </row>
    <row r="1653" spans="1:14" x14ac:dyDescent="0.25">
      <c r="A1653" t="s">
        <v>7824</v>
      </c>
      <c r="B1653" t="s">
        <v>7825</v>
      </c>
      <c r="C1653" t="s">
        <v>1475</v>
      </c>
      <c r="D1653" t="s">
        <v>462</v>
      </c>
      <c r="E1653" t="s">
        <v>18</v>
      </c>
      <c r="F1653" t="s">
        <v>7826</v>
      </c>
      <c r="G1653" t="s">
        <v>7827</v>
      </c>
      <c r="H1653" t="s">
        <v>7828</v>
      </c>
      <c r="I1653" t="s">
        <v>32</v>
      </c>
      <c r="J1653" t="s">
        <v>175</v>
      </c>
      <c r="K1653" t="s">
        <v>24</v>
      </c>
      <c r="L1653" t="s">
        <v>58</v>
      </c>
      <c r="M1653" t="s">
        <v>10015</v>
      </c>
      <c r="N1653" t="s">
        <v>9441</v>
      </c>
    </row>
    <row r="1654" spans="1:14" x14ac:dyDescent="0.25">
      <c r="A1654" t="s">
        <v>7829</v>
      </c>
      <c r="B1654" t="s">
        <v>7830</v>
      </c>
      <c r="C1654" t="s">
        <v>69</v>
      </c>
      <c r="D1654" t="s">
        <v>2283</v>
      </c>
      <c r="E1654" t="s">
        <v>18</v>
      </c>
      <c r="F1654" t="s">
        <v>7831</v>
      </c>
      <c r="G1654" t="s">
        <v>7832</v>
      </c>
      <c r="H1654" t="s">
        <v>7833</v>
      </c>
      <c r="I1654" t="s">
        <v>32</v>
      </c>
      <c r="J1654" t="s">
        <v>82</v>
      </c>
      <c r="K1654" t="s">
        <v>24</v>
      </c>
      <c r="L1654" t="s">
        <v>1480</v>
      </c>
      <c r="M1654" t="s">
        <v>10016</v>
      </c>
      <c r="N1654" t="s">
        <v>9441</v>
      </c>
    </row>
    <row r="1655" spans="1:14" x14ac:dyDescent="0.25">
      <c r="A1655" t="s">
        <v>7834</v>
      </c>
      <c r="B1655" t="s">
        <v>7835</v>
      </c>
      <c r="C1655" t="s">
        <v>69</v>
      </c>
      <c r="D1655" t="s">
        <v>7836</v>
      </c>
      <c r="E1655" t="s">
        <v>18</v>
      </c>
      <c r="F1655" t="s">
        <v>7837</v>
      </c>
      <c r="G1655" t="s">
        <v>7838</v>
      </c>
      <c r="H1655" t="s">
        <v>7839</v>
      </c>
      <c r="I1655" t="s">
        <v>320</v>
      </c>
      <c r="J1655" t="s">
        <v>1461</v>
      </c>
      <c r="K1655" t="s">
        <v>24</v>
      </c>
      <c r="L1655" t="s">
        <v>3627</v>
      </c>
      <c r="M1655" t="s">
        <v>10017</v>
      </c>
      <c r="N1655" t="s">
        <v>9441</v>
      </c>
    </row>
    <row r="1656" spans="1:14" x14ac:dyDescent="0.25">
      <c r="A1656" t="s">
        <v>7840</v>
      </c>
      <c r="B1656" t="s">
        <v>7841</v>
      </c>
      <c r="C1656" t="s">
        <v>69</v>
      </c>
      <c r="D1656" t="s">
        <v>3603</v>
      </c>
      <c r="E1656" t="s">
        <v>18</v>
      </c>
      <c r="F1656" t="s">
        <v>7842</v>
      </c>
      <c r="G1656" t="s">
        <v>7843</v>
      </c>
      <c r="H1656" t="s">
        <v>7844</v>
      </c>
      <c r="I1656" t="s">
        <v>32</v>
      </c>
      <c r="J1656" t="s">
        <v>718</v>
      </c>
      <c r="K1656" t="s">
        <v>24</v>
      </c>
      <c r="L1656" t="s">
        <v>204</v>
      </c>
      <c r="M1656" t="s">
        <v>10018</v>
      </c>
      <c r="N1656" t="s">
        <v>9441</v>
      </c>
    </row>
    <row r="1657" spans="1:14" x14ac:dyDescent="0.25">
      <c r="A1657" t="s">
        <v>26</v>
      </c>
      <c r="B1657" t="s">
        <v>4050</v>
      </c>
      <c r="C1657" t="s">
        <v>16</v>
      </c>
      <c r="D1657" t="s">
        <v>585</v>
      </c>
      <c r="E1657" t="s">
        <v>18</v>
      </c>
      <c r="F1657" t="s">
        <v>7845</v>
      </c>
      <c r="G1657" t="s">
        <v>7846</v>
      </c>
      <c r="H1657" t="s">
        <v>7847</v>
      </c>
      <c r="I1657" t="s">
        <v>32</v>
      </c>
      <c r="J1657" t="s">
        <v>1751</v>
      </c>
      <c r="K1657" t="s">
        <v>24</v>
      </c>
      <c r="L1657" t="s">
        <v>75</v>
      </c>
      <c r="M1657" t="s">
        <v>9438</v>
      </c>
      <c r="N1657" t="s">
        <v>9439</v>
      </c>
    </row>
    <row r="1658" spans="1:14" x14ac:dyDescent="0.25">
      <c r="A1658" t="s">
        <v>7848</v>
      </c>
      <c r="C1658" t="s">
        <v>69</v>
      </c>
      <c r="D1658" t="s">
        <v>7849</v>
      </c>
      <c r="E1658" t="s">
        <v>18</v>
      </c>
      <c r="F1658" t="s">
        <v>7850</v>
      </c>
      <c r="G1658" t="s">
        <v>7851</v>
      </c>
      <c r="H1658" t="s">
        <v>7852</v>
      </c>
      <c r="I1658" t="s">
        <v>22</v>
      </c>
      <c r="J1658" t="s">
        <v>3171</v>
      </c>
      <c r="K1658" t="s">
        <v>24</v>
      </c>
      <c r="L1658" t="s">
        <v>7853</v>
      </c>
      <c r="M1658" t="s">
        <v>9438</v>
      </c>
      <c r="N1658" t="s">
        <v>9439</v>
      </c>
    </row>
    <row r="1659" spans="1:14" x14ac:dyDescent="0.25">
      <c r="A1659" t="s">
        <v>7854</v>
      </c>
      <c r="B1659" t="s">
        <v>7855</v>
      </c>
      <c r="C1659" t="s">
        <v>16</v>
      </c>
      <c r="D1659" t="s">
        <v>3646</v>
      </c>
      <c r="E1659" t="s">
        <v>18</v>
      </c>
      <c r="F1659" t="s">
        <v>7856</v>
      </c>
      <c r="G1659" t="s">
        <v>7857</v>
      </c>
      <c r="H1659" t="s">
        <v>7858</v>
      </c>
      <c r="I1659" t="s">
        <v>32</v>
      </c>
      <c r="J1659" t="s">
        <v>1727</v>
      </c>
      <c r="K1659" t="s">
        <v>24</v>
      </c>
      <c r="L1659" t="s">
        <v>75</v>
      </c>
      <c r="M1659" t="s">
        <v>10019</v>
      </c>
      <c r="N1659" t="s">
        <v>9441</v>
      </c>
    </row>
    <row r="1660" spans="1:14" x14ac:dyDescent="0.25">
      <c r="A1660" t="s">
        <v>7859</v>
      </c>
      <c r="B1660" t="s">
        <v>4879</v>
      </c>
      <c r="C1660" t="s">
        <v>69</v>
      </c>
      <c r="D1660" t="s">
        <v>7860</v>
      </c>
      <c r="E1660" t="s">
        <v>18</v>
      </c>
      <c r="F1660" t="s">
        <v>7861</v>
      </c>
      <c r="G1660" t="s">
        <v>7862</v>
      </c>
      <c r="H1660" t="s">
        <v>7863</v>
      </c>
      <c r="I1660" t="s">
        <v>32</v>
      </c>
      <c r="J1660" t="s">
        <v>321</v>
      </c>
      <c r="K1660" t="s">
        <v>24</v>
      </c>
      <c r="L1660" t="s">
        <v>7864</v>
      </c>
      <c r="M1660" t="s">
        <v>10020</v>
      </c>
      <c r="N1660" t="s">
        <v>9441</v>
      </c>
    </row>
    <row r="1661" spans="1:14" x14ac:dyDescent="0.25">
      <c r="A1661" t="s">
        <v>7865</v>
      </c>
      <c r="B1661" t="s">
        <v>7866</v>
      </c>
      <c r="C1661" t="s">
        <v>69</v>
      </c>
      <c r="D1661" t="s">
        <v>7867</v>
      </c>
      <c r="E1661" t="s">
        <v>18</v>
      </c>
      <c r="F1661" t="s">
        <v>7868</v>
      </c>
      <c r="G1661" t="s">
        <v>7869</v>
      </c>
      <c r="H1661" t="s">
        <v>7870</v>
      </c>
      <c r="I1661" t="s">
        <v>32</v>
      </c>
      <c r="J1661" t="s">
        <v>438</v>
      </c>
      <c r="K1661" t="s">
        <v>24</v>
      </c>
      <c r="L1661" t="s">
        <v>262</v>
      </c>
      <c r="M1661" t="s">
        <v>9438</v>
      </c>
      <c r="N1661" t="s">
        <v>9439</v>
      </c>
    </row>
    <row r="1662" spans="1:14" x14ac:dyDescent="0.25">
      <c r="A1662" t="s">
        <v>7871</v>
      </c>
      <c r="C1662" t="s">
        <v>16</v>
      </c>
      <c r="D1662" t="s">
        <v>3522</v>
      </c>
      <c r="E1662" t="s">
        <v>18</v>
      </c>
      <c r="F1662" t="s">
        <v>7872</v>
      </c>
      <c r="G1662" t="s">
        <v>7873</v>
      </c>
      <c r="H1662" t="s">
        <v>7874</v>
      </c>
      <c r="I1662" t="s">
        <v>32</v>
      </c>
      <c r="J1662" t="s">
        <v>282</v>
      </c>
      <c r="K1662" t="s">
        <v>24</v>
      </c>
      <c r="L1662" t="s">
        <v>227</v>
      </c>
      <c r="M1662" t="s">
        <v>9438</v>
      </c>
      <c r="N1662" t="s">
        <v>9439</v>
      </c>
    </row>
    <row r="1663" spans="1:14" x14ac:dyDescent="0.25">
      <c r="A1663" t="s">
        <v>7875</v>
      </c>
      <c r="B1663" t="s">
        <v>7876</v>
      </c>
      <c r="C1663" t="s">
        <v>16</v>
      </c>
      <c r="D1663" t="s">
        <v>7877</v>
      </c>
      <c r="E1663" t="s">
        <v>18</v>
      </c>
      <c r="F1663" t="s">
        <v>7878</v>
      </c>
      <c r="G1663" t="s">
        <v>7879</v>
      </c>
      <c r="H1663" t="s">
        <v>7880</v>
      </c>
      <c r="I1663" t="s">
        <v>22</v>
      </c>
      <c r="J1663" t="s">
        <v>2107</v>
      </c>
      <c r="K1663" t="s">
        <v>24</v>
      </c>
      <c r="L1663" t="s">
        <v>83</v>
      </c>
      <c r="M1663" t="s">
        <v>9438</v>
      </c>
      <c r="N1663" t="s">
        <v>9439</v>
      </c>
    </row>
    <row r="1664" spans="1:14" x14ac:dyDescent="0.25">
      <c r="A1664" t="s">
        <v>7881</v>
      </c>
      <c r="B1664" t="s">
        <v>7882</v>
      </c>
      <c r="C1664" t="s">
        <v>69</v>
      </c>
      <c r="D1664" t="s">
        <v>179</v>
      </c>
      <c r="E1664" t="s">
        <v>18</v>
      </c>
      <c r="F1664" t="s">
        <v>7883</v>
      </c>
      <c r="G1664" t="s">
        <v>7884</v>
      </c>
      <c r="H1664" t="s">
        <v>7885</v>
      </c>
      <c r="I1664" t="s">
        <v>32</v>
      </c>
      <c r="J1664" t="s">
        <v>493</v>
      </c>
      <c r="K1664" t="s">
        <v>24</v>
      </c>
      <c r="L1664" t="s">
        <v>342</v>
      </c>
      <c r="M1664" t="s">
        <v>10021</v>
      </c>
      <c r="N1664" t="s">
        <v>9441</v>
      </c>
    </row>
    <row r="1665" spans="1:14" x14ac:dyDescent="0.25">
      <c r="A1665" t="s">
        <v>7886</v>
      </c>
      <c r="B1665" t="s">
        <v>7887</v>
      </c>
      <c r="C1665" t="s">
        <v>16</v>
      </c>
      <c r="D1665" t="s">
        <v>1278</v>
      </c>
      <c r="E1665" t="s">
        <v>18</v>
      </c>
      <c r="F1665" t="s">
        <v>7888</v>
      </c>
      <c r="G1665" t="s">
        <v>7889</v>
      </c>
      <c r="H1665" t="s">
        <v>7890</v>
      </c>
      <c r="I1665" t="s">
        <v>32</v>
      </c>
      <c r="J1665" t="s">
        <v>912</v>
      </c>
      <c r="K1665" t="s">
        <v>24</v>
      </c>
      <c r="L1665" t="s">
        <v>1282</v>
      </c>
      <c r="M1665" t="s">
        <v>10022</v>
      </c>
      <c r="N1665" t="s">
        <v>9441</v>
      </c>
    </row>
    <row r="1666" spans="1:14" x14ac:dyDescent="0.25">
      <c r="A1666" t="s">
        <v>7891</v>
      </c>
      <c r="B1666" t="s">
        <v>7892</v>
      </c>
      <c r="C1666" t="s">
        <v>69</v>
      </c>
      <c r="D1666" t="s">
        <v>7893</v>
      </c>
      <c r="E1666" t="s">
        <v>18</v>
      </c>
      <c r="F1666" t="s">
        <v>7894</v>
      </c>
      <c r="G1666" t="s">
        <v>7895</v>
      </c>
      <c r="H1666" t="s">
        <v>7896</v>
      </c>
      <c r="I1666" t="s">
        <v>32</v>
      </c>
      <c r="J1666" t="s">
        <v>723</v>
      </c>
      <c r="K1666" t="s">
        <v>24</v>
      </c>
      <c r="L1666" t="s">
        <v>42</v>
      </c>
      <c r="M1666" t="s">
        <v>9438</v>
      </c>
      <c r="N1666" t="s">
        <v>9439</v>
      </c>
    </row>
    <row r="1667" spans="1:14" x14ac:dyDescent="0.25">
      <c r="A1667" t="s">
        <v>7897</v>
      </c>
      <c r="B1667" t="s">
        <v>2587</v>
      </c>
      <c r="C1667" t="s">
        <v>16</v>
      </c>
      <c r="D1667" t="s">
        <v>434</v>
      </c>
      <c r="E1667" t="s">
        <v>18</v>
      </c>
      <c r="F1667" t="s">
        <v>7898</v>
      </c>
      <c r="G1667" t="s">
        <v>7899</v>
      </c>
      <c r="H1667" t="s">
        <v>7900</v>
      </c>
      <c r="I1667" t="s">
        <v>32</v>
      </c>
      <c r="J1667" t="s">
        <v>955</v>
      </c>
      <c r="K1667" t="s">
        <v>24</v>
      </c>
      <c r="L1667" t="s">
        <v>439</v>
      </c>
      <c r="M1667" t="s">
        <v>9438</v>
      </c>
      <c r="N1667" t="s">
        <v>9439</v>
      </c>
    </row>
    <row r="1668" spans="1:14" x14ac:dyDescent="0.25">
      <c r="A1668" t="s">
        <v>7901</v>
      </c>
      <c r="B1668" t="s">
        <v>350</v>
      </c>
      <c r="C1668" t="s">
        <v>69</v>
      </c>
      <c r="D1668" t="s">
        <v>1272</v>
      </c>
      <c r="E1668" t="s">
        <v>18</v>
      </c>
      <c r="F1668" t="s">
        <v>7902</v>
      </c>
      <c r="G1668" t="s">
        <v>7903</v>
      </c>
      <c r="H1668" t="s">
        <v>7904</v>
      </c>
      <c r="I1668" t="s">
        <v>32</v>
      </c>
      <c r="J1668" t="s">
        <v>175</v>
      </c>
      <c r="K1668" t="s">
        <v>24</v>
      </c>
      <c r="L1668" t="s">
        <v>184</v>
      </c>
      <c r="M1668" t="s">
        <v>10023</v>
      </c>
      <c r="N1668" t="s">
        <v>9441</v>
      </c>
    </row>
    <row r="1669" spans="1:14" x14ac:dyDescent="0.25">
      <c r="A1669" t="s">
        <v>7905</v>
      </c>
      <c r="B1669" t="s">
        <v>7906</v>
      </c>
      <c r="C1669" t="s">
        <v>69</v>
      </c>
      <c r="D1669" t="s">
        <v>4438</v>
      </c>
      <c r="E1669" t="s">
        <v>18</v>
      </c>
      <c r="F1669" t="s">
        <v>7907</v>
      </c>
      <c r="G1669" t="s">
        <v>7908</v>
      </c>
      <c r="H1669" t="s">
        <v>7909</v>
      </c>
      <c r="I1669" t="s">
        <v>32</v>
      </c>
      <c r="J1669" t="s">
        <v>723</v>
      </c>
      <c r="K1669" t="s">
        <v>24</v>
      </c>
      <c r="L1669" t="s">
        <v>75</v>
      </c>
      <c r="M1669" t="s">
        <v>9438</v>
      </c>
      <c r="N1669" t="s">
        <v>9439</v>
      </c>
    </row>
    <row r="1670" spans="1:14" x14ac:dyDescent="0.25">
      <c r="A1670" t="s">
        <v>7910</v>
      </c>
      <c r="B1670" t="s">
        <v>7911</v>
      </c>
      <c r="C1670" t="s">
        <v>69</v>
      </c>
      <c r="D1670" t="s">
        <v>61</v>
      </c>
      <c r="E1670" t="s">
        <v>18</v>
      </c>
      <c r="F1670" t="s">
        <v>7912</v>
      </c>
      <c r="G1670" t="s">
        <v>7913</v>
      </c>
      <c r="H1670" t="s">
        <v>7914</v>
      </c>
      <c r="I1670" t="s">
        <v>32</v>
      </c>
      <c r="J1670" t="s">
        <v>1317</v>
      </c>
      <c r="K1670" t="s">
        <v>24</v>
      </c>
      <c r="L1670" t="s">
        <v>75</v>
      </c>
      <c r="M1670" t="s">
        <v>10024</v>
      </c>
      <c r="N1670" t="s">
        <v>9441</v>
      </c>
    </row>
    <row r="1671" spans="1:14" x14ac:dyDescent="0.25">
      <c r="A1671" t="s">
        <v>7915</v>
      </c>
      <c r="B1671" t="s">
        <v>7916</v>
      </c>
      <c r="C1671" t="s">
        <v>1475</v>
      </c>
      <c r="D1671" t="s">
        <v>7917</v>
      </c>
      <c r="E1671" t="s">
        <v>18</v>
      </c>
      <c r="F1671" t="s">
        <v>7918</v>
      </c>
      <c r="G1671" t="s">
        <v>7919</v>
      </c>
      <c r="H1671" t="s">
        <v>7920</v>
      </c>
      <c r="I1671" t="s">
        <v>32</v>
      </c>
      <c r="J1671" t="s">
        <v>4320</v>
      </c>
      <c r="K1671" t="s">
        <v>24</v>
      </c>
      <c r="L1671" t="s">
        <v>4814</v>
      </c>
      <c r="M1671" t="s">
        <v>10025</v>
      </c>
      <c r="N1671" t="s">
        <v>9441</v>
      </c>
    </row>
    <row r="1672" spans="1:14" x14ac:dyDescent="0.25">
      <c r="A1672" t="s">
        <v>7921</v>
      </c>
      <c r="B1672" t="s">
        <v>1061</v>
      </c>
      <c r="C1672" t="s">
        <v>16</v>
      </c>
      <c r="D1672" t="s">
        <v>1062</v>
      </c>
      <c r="E1672" t="s">
        <v>638</v>
      </c>
      <c r="F1672" t="s">
        <v>7922</v>
      </c>
      <c r="G1672" t="s">
        <v>7923</v>
      </c>
      <c r="H1672" t="s">
        <v>7924</v>
      </c>
      <c r="I1672" t="s">
        <v>32</v>
      </c>
      <c r="J1672" t="s">
        <v>1980</v>
      </c>
      <c r="K1672" t="s">
        <v>24</v>
      </c>
      <c r="L1672" t="s">
        <v>7925</v>
      </c>
      <c r="M1672" t="s">
        <v>9438</v>
      </c>
      <c r="N1672" t="s">
        <v>9439</v>
      </c>
    </row>
    <row r="1673" spans="1:14" x14ac:dyDescent="0.25">
      <c r="A1673" t="s">
        <v>7926</v>
      </c>
      <c r="B1673" t="s">
        <v>7927</v>
      </c>
      <c r="C1673" t="s">
        <v>16</v>
      </c>
      <c r="D1673" t="s">
        <v>3646</v>
      </c>
      <c r="E1673" t="s">
        <v>638</v>
      </c>
      <c r="F1673" t="s">
        <v>7928</v>
      </c>
      <c r="G1673" t="s">
        <v>7929</v>
      </c>
      <c r="H1673" t="s">
        <v>7930</v>
      </c>
      <c r="I1673" t="s">
        <v>32</v>
      </c>
      <c r="J1673" t="s">
        <v>642</v>
      </c>
      <c r="K1673" t="s">
        <v>24</v>
      </c>
      <c r="L1673" t="s">
        <v>42</v>
      </c>
      <c r="M1673" t="s">
        <v>9438</v>
      </c>
      <c r="N1673" t="s">
        <v>9439</v>
      </c>
    </row>
    <row r="1674" spans="1:14" x14ac:dyDescent="0.25">
      <c r="A1674" t="s">
        <v>7931</v>
      </c>
      <c r="B1674" t="s">
        <v>7932</v>
      </c>
      <c r="C1674" t="s">
        <v>16</v>
      </c>
      <c r="D1674" t="s">
        <v>7933</v>
      </c>
      <c r="E1674" t="s">
        <v>638</v>
      </c>
      <c r="F1674" t="s">
        <v>7934</v>
      </c>
      <c r="G1674" t="s">
        <v>7935</v>
      </c>
      <c r="H1674" t="s">
        <v>7936</v>
      </c>
      <c r="I1674" t="s">
        <v>22</v>
      </c>
      <c r="J1674" t="s">
        <v>1572</v>
      </c>
      <c r="K1674" t="s">
        <v>24</v>
      </c>
      <c r="L1674" t="s">
        <v>7937</v>
      </c>
      <c r="M1674" t="s">
        <v>9438</v>
      </c>
      <c r="N1674" t="s">
        <v>9439</v>
      </c>
    </row>
    <row r="1675" spans="1:14" x14ac:dyDescent="0.25">
      <c r="A1675" t="s">
        <v>7938</v>
      </c>
      <c r="B1675" t="s">
        <v>7939</v>
      </c>
      <c r="C1675" t="s">
        <v>16</v>
      </c>
      <c r="D1675" t="s">
        <v>7940</v>
      </c>
      <c r="E1675" t="s">
        <v>638</v>
      </c>
      <c r="F1675" t="s">
        <v>7941</v>
      </c>
      <c r="G1675" t="s">
        <v>7942</v>
      </c>
      <c r="H1675" t="s">
        <v>7943</v>
      </c>
      <c r="I1675" t="s">
        <v>22</v>
      </c>
      <c r="J1675" t="s">
        <v>261</v>
      </c>
      <c r="K1675" t="s">
        <v>24</v>
      </c>
      <c r="L1675" t="s">
        <v>83</v>
      </c>
      <c r="M1675" t="s">
        <v>9438</v>
      </c>
      <c r="N1675" t="s">
        <v>9439</v>
      </c>
    </row>
    <row r="1676" spans="1:14" x14ac:dyDescent="0.25">
      <c r="A1676" t="s">
        <v>7944</v>
      </c>
      <c r="B1676" t="s">
        <v>7945</v>
      </c>
      <c r="C1676" t="s">
        <v>16</v>
      </c>
      <c r="D1676" t="s">
        <v>7946</v>
      </c>
      <c r="E1676" t="s">
        <v>638</v>
      </c>
      <c r="F1676" t="s">
        <v>7947</v>
      </c>
      <c r="G1676" t="s">
        <v>7948</v>
      </c>
      <c r="H1676" t="s">
        <v>7949</v>
      </c>
      <c r="I1676" t="s">
        <v>22</v>
      </c>
      <c r="J1676" t="s">
        <v>121</v>
      </c>
      <c r="K1676" t="s">
        <v>24</v>
      </c>
      <c r="L1676" t="s">
        <v>83</v>
      </c>
      <c r="M1676" t="s">
        <v>9438</v>
      </c>
      <c r="N1676" t="s">
        <v>9439</v>
      </c>
    </row>
    <row r="1677" spans="1:14" x14ac:dyDescent="0.25">
      <c r="A1677" t="s">
        <v>7950</v>
      </c>
      <c r="B1677" t="s">
        <v>7951</v>
      </c>
      <c r="C1677" t="s">
        <v>69</v>
      </c>
      <c r="D1677" t="s">
        <v>61</v>
      </c>
      <c r="E1677" t="s">
        <v>638</v>
      </c>
      <c r="F1677" t="s">
        <v>7952</v>
      </c>
      <c r="G1677" t="s">
        <v>7953</v>
      </c>
      <c r="H1677" t="s">
        <v>7954</v>
      </c>
      <c r="I1677" t="s">
        <v>32</v>
      </c>
      <c r="J1677" t="s">
        <v>1093</v>
      </c>
      <c r="K1677" t="s">
        <v>24</v>
      </c>
      <c r="L1677" t="s">
        <v>42</v>
      </c>
      <c r="M1677" t="s">
        <v>9438</v>
      </c>
      <c r="N1677" t="s">
        <v>9439</v>
      </c>
    </row>
    <row r="1678" spans="1:14" x14ac:dyDescent="0.25">
      <c r="A1678" t="s">
        <v>7955</v>
      </c>
      <c r="B1678" t="s">
        <v>7956</v>
      </c>
      <c r="C1678" t="s">
        <v>16</v>
      </c>
      <c r="D1678" t="s">
        <v>4470</v>
      </c>
      <c r="E1678" t="s">
        <v>638</v>
      </c>
      <c r="F1678" t="s">
        <v>7957</v>
      </c>
      <c r="G1678" t="s">
        <v>7958</v>
      </c>
      <c r="H1678" t="s">
        <v>7959</v>
      </c>
      <c r="I1678" t="s">
        <v>32</v>
      </c>
      <c r="J1678" t="s">
        <v>634</v>
      </c>
      <c r="K1678" t="s">
        <v>24</v>
      </c>
      <c r="L1678" t="s">
        <v>851</v>
      </c>
      <c r="M1678" t="s">
        <v>9438</v>
      </c>
      <c r="N1678" t="s">
        <v>9439</v>
      </c>
    </row>
    <row r="1679" spans="1:14" x14ac:dyDescent="0.25">
      <c r="A1679" t="s">
        <v>7960</v>
      </c>
      <c r="B1679" t="s">
        <v>7961</v>
      </c>
      <c r="C1679" t="s">
        <v>16</v>
      </c>
      <c r="D1679" t="s">
        <v>2867</v>
      </c>
      <c r="E1679" t="s">
        <v>18</v>
      </c>
      <c r="F1679" t="s">
        <v>7962</v>
      </c>
      <c r="G1679" t="s">
        <v>7963</v>
      </c>
      <c r="H1679" t="s">
        <v>7964</v>
      </c>
      <c r="I1679" t="s">
        <v>32</v>
      </c>
      <c r="J1679" t="s">
        <v>41</v>
      </c>
      <c r="K1679" t="s">
        <v>24</v>
      </c>
      <c r="L1679" t="s">
        <v>204</v>
      </c>
      <c r="M1679" t="s">
        <v>10026</v>
      </c>
      <c r="N1679" t="s">
        <v>9441</v>
      </c>
    </row>
    <row r="1680" spans="1:14" x14ac:dyDescent="0.25">
      <c r="A1680" t="s">
        <v>7965</v>
      </c>
      <c r="B1680" t="s">
        <v>888</v>
      </c>
      <c r="C1680" t="s">
        <v>69</v>
      </c>
      <c r="D1680" t="s">
        <v>7966</v>
      </c>
      <c r="E1680" t="s">
        <v>18</v>
      </c>
      <c r="F1680" t="s">
        <v>7967</v>
      </c>
      <c r="G1680" t="s">
        <v>7968</v>
      </c>
      <c r="H1680" t="s">
        <v>7969</v>
      </c>
      <c r="I1680" t="s">
        <v>32</v>
      </c>
      <c r="J1680" t="s">
        <v>1000</v>
      </c>
      <c r="K1680" t="s">
        <v>24</v>
      </c>
      <c r="L1680" t="s">
        <v>439</v>
      </c>
      <c r="M1680" t="s">
        <v>9438</v>
      </c>
      <c r="N1680" t="s">
        <v>9439</v>
      </c>
    </row>
    <row r="1681" spans="1:14" x14ac:dyDescent="0.25">
      <c r="A1681" t="s">
        <v>7970</v>
      </c>
      <c r="B1681" t="s">
        <v>7971</v>
      </c>
      <c r="C1681" t="s">
        <v>16</v>
      </c>
      <c r="D1681" t="s">
        <v>7972</v>
      </c>
      <c r="E1681" t="s">
        <v>18</v>
      </c>
      <c r="F1681" t="s">
        <v>7973</v>
      </c>
      <c r="G1681" t="s">
        <v>7974</v>
      </c>
      <c r="H1681" t="s">
        <v>7975</v>
      </c>
      <c r="I1681" t="s">
        <v>32</v>
      </c>
      <c r="J1681" t="s">
        <v>82</v>
      </c>
      <c r="K1681" t="s">
        <v>24</v>
      </c>
      <c r="L1681" t="s">
        <v>75</v>
      </c>
      <c r="M1681" t="s">
        <v>10027</v>
      </c>
      <c r="N1681" t="s">
        <v>9441</v>
      </c>
    </row>
    <row r="1682" spans="1:14" x14ac:dyDescent="0.25">
      <c r="A1682" t="s">
        <v>7976</v>
      </c>
      <c r="B1682" t="s">
        <v>7977</v>
      </c>
      <c r="C1682" t="s">
        <v>16</v>
      </c>
      <c r="D1682" t="s">
        <v>7978</v>
      </c>
      <c r="E1682" t="s">
        <v>18</v>
      </c>
      <c r="F1682" t="s">
        <v>7979</v>
      </c>
      <c r="G1682" t="s">
        <v>7980</v>
      </c>
      <c r="H1682" t="s">
        <v>7981</v>
      </c>
      <c r="I1682" t="s">
        <v>2352</v>
      </c>
      <c r="J1682" t="s">
        <v>7982</v>
      </c>
      <c r="K1682" t="s">
        <v>24</v>
      </c>
      <c r="L1682" t="s">
        <v>7983</v>
      </c>
      <c r="M1682" t="s">
        <v>9438</v>
      </c>
      <c r="N1682" t="s">
        <v>9439</v>
      </c>
    </row>
    <row r="1683" spans="1:14" x14ac:dyDescent="0.25">
      <c r="A1683" t="s">
        <v>7984</v>
      </c>
      <c r="B1683" t="s">
        <v>7985</v>
      </c>
      <c r="C1683" t="s">
        <v>69</v>
      </c>
      <c r="D1683" t="s">
        <v>364</v>
      </c>
      <c r="E1683" t="s">
        <v>18</v>
      </c>
      <c r="F1683" t="s">
        <v>7986</v>
      </c>
      <c r="G1683" t="s">
        <v>7987</v>
      </c>
      <c r="H1683" t="s">
        <v>7988</v>
      </c>
      <c r="I1683" t="s">
        <v>32</v>
      </c>
      <c r="J1683" t="s">
        <v>253</v>
      </c>
      <c r="K1683" t="s">
        <v>24</v>
      </c>
      <c r="L1683" t="s">
        <v>368</v>
      </c>
      <c r="M1683" t="s">
        <v>9438</v>
      </c>
      <c r="N1683" t="s">
        <v>9439</v>
      </c>
    </row>
    <row r="1684" spans="1:14" x14ac:dyDescent="0.25">
      <c r="A1684" t="s">
        <v>7989</v>
      </c>
      <c r="B1684" t="s">
        <v>7990</v>
      </c>
      <c r="C1684" t="s">
        <v>16</v>
      </c>
      <c r="D1684" t="s">
        <v>7991</v>
      </c>
      <c r="E1684" t="s">
        <v>18</v>
      </c>
      <c r="F1684" t="s">
        <v>7992</v>
      </c>
      <c r="G1684" t="s">
        <v>7993</v>
      </c>
      <c r="H1684" t="s">
        <v>7994</v>
      </c>
      <c r="I1684" t="s">
        <v>32</v>
      </c>
      <c r="J1684" t="s">
        <v>614</v>
      </c>
      <c r="K1684" t="s">
        <v>24</v>
      </c>
      <c r="L1684" t="s">
        <v>7995</v>
      </c>
      <c r="M1684" t="s">
        <v>10028</v>
      </c>
      <c r="N1684" t="s">
        <v>9441</v>
      </c>
    </row>
    <row r="1685" spans="1:14" x14ac:dyDescent="0.25">
      <c r="A1685" t="s">
        <v>7996</v>
      </c>
      <c r="B1685" t="s">
        <v>7997</v>
      </c>
      <c r="C1685" t="s">
        <v>16</v>
      </c>
      <c r="D1685" t="s">
        <v>7998</v>
      </c>
      <c r="E1685" t="s">
        <v>18</v>
      </c>
      <c r="F1685" t="s">
        <v>7999</v>
      </c>
      <c r="G1685" t="s">
        <v>8000</v>
      </c>
      <c r="H1685" t="s">
        <v>8001</v>
      </c>
      <c r="I1685" t="s">
        <v>32</v>
      </c>
      <c r="J1685" t="s">
        <v>183</v>
      </c>
      <c r="K1685" t="s">
        <v>24</v>
      </c>
      <c r="L1685" t="s">
        <v>204</v>
      </c>
      <c r="M1685" t="s">
        <v>10029</v>
      </c>
      <c r="N1685" t="s">
        <v>9441</v>
      </c>
    </row>
    <row r="1686" spans="1:14" x14ac:dyDescent="0.25">
      <c r="A1686" t="s">
        <v>8002</v>
      </c>
      <c r="B1686" t="s">
        <v>8003</v>
      </c>
      <c r="C1686" t="s">
        <v>69</v>
      </c>
      <c r="D1686" t="s">
        <v>8004</v>
      </c>
      <c r="E1686" t="s">
        <v>18</v>
      </c>
      <c r="F1686" t="s">
        <v>8005</v>
      </c>
      <c r="G1686" t="s">
        <v>8006</v>
      </c>
      <c r="H1686" t="s">
        <v>8007</v>
      </c>
      <c r="I1686" t="s">
        <v>32</v>
      </c>
      <c r="J1686" t="s">
        <v>1545</v>
      </c>
      <c r="K1686" t="s">
        <v>24</v>
      </c>
      <c r="L1686" t="s">
        <v>75</v>
      </c>
      <c r="M1686" t="s">
        <v>9438</v>
      </c>
      <c r="N1686" t="s">
        <v>9439</v>
      </c>
    </row>
    <row r="1687" spans="1:14" x14ac:dyDescent="0.25">
      <c r="A1687" t="s">
        <v>8008</v>
      </c>
      <c r="C1687" t="s">
        <v>16</v>
      </c>
      <c r="E1687" t="s">
        <v>18</v>
      </c>
      <c r="F1687" t="s">
        <v>8009</v>
      </c>
      <c r="G1687" t="s">
        <v>8010</v>
      </c>
      <c r="H1687" t="s">
        <v>8011</v>
      </c>
      <c r="I1687" t="s">
        <v>32</v>
      </c>
      <c r="J1687" t="s">
        <v>583</v>
      </c>
      <c r="K1687" t="s">
        <v>24</v>
      </c>
      <c r="L1687" t="s">
        <v>8012</v>
      </c>
      <c r="M1687" t="s">
        <v>10030</v>
      </c>
      <c r="N1687" t="s">
        <v>9441</v>
      </c>
    </row>
    <row r="1688" spans="1:14" x14ac:dyDescent="0.25">
      <c r="A1688" t="s">
        <v>8013</v>
      </c>
      <c r="B1688" t="s">
        <v>8014</v>
      </c>
      <c r="C1688" t="s">
        <v>16</v>
      </c>
      <c r="D1688" t="s">
        <v>8015</v>
      </c>
      <c r="E1688" t="s">
        <v>18</v>
      </c>
      <c r="F1688" t="s">
        <v>8016</v>
      </c>
      <c r="G1688" t="s">
        <v>8017</v>
      </c>
      <c r="H1688" t="s">
        <v>8018</v>
      </c>
      <c r="I1688" t="s">
        <v>32</v>
      </c>
      <c r="J1688" t="s">
        <v>420</v>
      </c>
      <c r="K1688" t="s">
        <v>24</v>
      </c>
      <c r="L1688" t="s">
        <v>227</v>
      </c>
      <c r="M1688" t="s">
        <v>10031</v>
      </c>
      <c r="N1688" t="s">
        <v>9441</v>
      </c>
    </row>
    <row r="1689" spans="1:14" x14ac:dyDescent="0.25">
      <c r="A1689" t="s">
        <v>3979</v>
      </c>
      <c r="B1689" t="s">
        <v>1340</v>
      </c>
      <c r="C1689" t="s">
        <v>16</v>
      </c>
      <c r="D1689" t="s">
        <v>265</v>
      </c>
      <c r="E1689" t="s">
        <v>18</v>
      </c>
      <c r="F1689" t="s">
        <v>3981</v>
      </c>
      <c r="G1689" t="s">
        <v>8019</v>
      </c>
      <c r="H1689" t="s">
        <v>8020</v>
      </c>
      <c r="I1689" t="s">
        <v>32</v>
      </c>
      <c r="J1689" t="s">
        <v>197</v>
      </c>
      <c r="K1689" t="s">
        <v>24</v>
      </c>
      <c r="L1689" t="s">
        <v>204</v>
      </c>
      <c r="M1689" t="s">
        <v>9438</v>
      </c>
      <c r="N1689" t="s">
        <v>9439</v>
      </c>
    </row>
    <row r="1690" spans="1:14" x14ac:dyDescent="0.25">
      <c r="A1690" t="s">
        <v>8021</v>
      </c>
      <c r="B1690" t="s">
        <v>6845</v>
      </c>
      <c r="C1690" t="s">
        <v>69</v>
      </c>
      <c r="D1690" t="s">
        <v>200</v>
      </c>
      <c r="E1690" t="s">
        <v>18</v>
      </c>
      <c r="F1690" t="s">
        <v>8022</v>
      </c>
      <c r="G1690" t="s">
        <v>8023</v>
      </c>
      <c r="H1690" t="s">
        <v>8024</v>
      </c>
      <c r="I1690" t="s">
        <v>32</v>
      </c>
      <c r="J1690" t="s">
        <v>8025</v>
      </c>
      <c r="K1690" t="s">
        <v>3596</v>
      </c>
      <c r="L1690" t="s">
        <v>439</v>
      </c>
      <c r="M1690" t="s">
        <v>9438</v>
      </c>
      <c r="N1690" t="s">
        <v>9439</v>
      </c>
    </row>
    <row r="1691" spans="1:14" x14ac:dyDescent="0.25">
      <c r="A1691" t="s">
        <v>8026</v>
      </c>
      <c r="B1691" t="s">
        <v>8027</v>
      </c>
      <c r="C1691" t="s">
        <v>69</v>
      </c>
      <c r="D1691" t="s">
        <v>8028</v>
      </c>
      <c r="E1691" t="s">
        <v>18</v>
      </c>
      <c r="F1691" t="s">
        <v>8029</v>
      </c>
      <c r="G1691" t="s">
        <v>8030</v>
      </c>
      <c r="H1691" t="s">
        <v>8031</v>
      </c>
      <c r="I1691" t="s">
        <v>32</v>
      </c>
      <c r="J1691" t="s">
        <v>41</v>
      </c>
      <c r="K1691" t="s">
        <v>24</v>
      </c>
      <c r="L1691" t="s">
        <v>204</v>
      </c>
      <c r="M1691" t="s">
        <v>10032</v>
      </c>
      <c r="N1691" t="s">
        <v>9441</v>
      </c>
    </row>
    <row r="1692" spans="1:14" x14ac:dyDescent="0.25">
      <c r="A1692" t="s">
        <v>8032</v>
      </c>
      <c r="B1692" t="s">
        <v>8033</v>
      </c>
      <c r="C1692" t="s">
        <v>16</v>
      </c>
      <c r="D1692" t="s">
        <v>1254</v>
      </c>
      <c r="E1692" t="s">
        <v>18</v>
      </c>
      <c r="F1692" t="s">
        <v>8034</v>
      </c>
      <c r="G1692" t="s">
        <v>8035</v>
      </c>
      <c r="H1692" t="s">
        <v>8036</v>
      </c>
      <c r="I1692" t="s">
        <v>32</v>
      </c>
      <c r="J1692" t="s">
        <v>1639</v>
      </c>
      <c r="K1692" t="s">
        <v>24</v>
      </c>
      <c r="L1692" t="s">
        <v>1258</v>
      </c>
      <c r="M1692" t="s">
        <v>10033</v>
      </c>
      <c r="N1692" t="s">
        <v>9441</v>
      </c>
    </row>
    <row r="1693" spans="1:14" x14ac:dyDescent="0.25">
      <c r="A1693" t="s">
        <v>8037</v>
      </c>
      <c r="B1693" t="s">
        <v>8038</v>
      </c>
      <c r="C1693" t="s">
        <v>16</v>
      </c>
      <c r="D1693" t="s">
        <v>364</v>
      </c>
      <c r="E1693" t="s">
        <v>18</v>
      </c>
      <c r="F1693" t="s">
        <v>8039</v>
      </c>
      <c r="G1693" t="s">
        <v>8040</v>
      </c>
      <c r="H1693" t="s">
        <v>8041</v>
      </c>
      <c r="I1693" t="s">
        <v>32</v>
      </c>
      <c r="J1693" t="s">
        <v>23</v>
      </c>
      <c r="K1693" t="s">
        <v>24</v>
      </c>
      <c r="L1693" t="s">
        <v>368</v>
      </c>
      <c r="M1693" t="s">
        <v>9438</v>
      </c>
      <c r="N1693" t="s">
        <v>9439</v>
      </c>
    </row>
    <row r="1694" spans="1:14" x14ac:dyDescent="0.25">
      <c r="A1694" t="s">
        <v>8042</v>
      </c>
      <c r="B1694" t="s">
        <v>8043</v>
      </c>
      <c r="C1694" t="s">
        <v>69</v>
      </c>
      <c r="D1694" t="s">
        <v>579</v>
      </c>
      <c r="E1694" t="s">
        <v>18</v>
      </c>
      <c r="F1694" t="s">
        <v>8044</v>
      </c>
      <c r="G1694" t="s">
        <v>8045</v>
      </c>
      <c r="H1694" t="s">
        <v>8046</v>
      </c>
      <c r="I1694" t="s">
        <v>32</v>
      </c>
      <c r="J1694" t="s">
        <v>493</v>
      </c>
      <c r="K1694" t="s">
        <v>24</v>
      </c>
      <c r="L1694" t="s">
        <v>3533</v>
      </c>
      <c r="M1694" t="s">
        <v>10034</v>
      </c>
      <c r="N1694" t="s">
        <v>9441</v>
      </c>
    </row>
    <row r="1695" spans="1:14" x14ac:dyDescent="0.25">
      <c r="A1695" t="s">
        <v>8047</v>
      </c>
      <c r="B1695" t="s">
        <v>8048</v>
      </c>
      <c r="C1695" t="s">
        <v>16</v>
      </c>
      <c r="D1695" t="s">
        <v>8049</v>
      </c>
      <c r="E1695" t="s">
        <v>18</v>
      </c>
      <c r="F1695" t="s">
        <v>8050</v>
      </c>
      <c r="G1695" t="s">
        <v>8051</v>
      </c>
      <c r="H1695" t="s">
        <v>8052</v>
      </c>
      <c r="I1695" t="s">
        <v>32</v>
      </c>
      <c r="J1695" t="s">
        <v>4170</v>
      </c>
      <c r="K1695" t="s">
        <v>24</v>
      </c>
      <c r="L1695" t="s">
        <v>75</v>
      </c>
      <c r="M1695" t="s">
        <v>10035</v>
      </c>
      <c r="N1695" t="s">
        <v>9441</v>
      </c>
    </row>
    <row r="1696" spans="1:14" x14ac:dyDescent="0.25">
      <c r="A1696" t="s">
        <v>6301</v>
      </c>
      <c r="B1696" t="s">
        <v>6302</v>
      </c>
      <c r="C1696" t="s">
        <v>16</v>
      </c>
      <c r="D1696" t="s">
        <v>748</v>
      </c>
      <c r="E1696" t="s">
        <v>18</v>
      </c>
      <c r="F1696" t="s">
        <v>8053</v>
      </c>
      <c r="G1696" t="s">
        <v>8054</v>
      </c>
      <c r="H1696" t="s">
        <v>8055</v>
      </c>
      <c r="I1696" t="s">
        <v>32</v>
      </c>
      <c r="J1696" t="s">
        <v>955</v>
      </c>
      <c r="K1696" t="s">
        <v>24</v>
      </c>
      <c r="L1696" t="s">
        <v>75</v>
      </c>
      <c r="M1696" t="s">
        <v>9438</v>
      </c>
      <c r="N1696" t="s">
        <v>9439</v>
      </c>
    </row>
    <row r="1697" spans="1:14" x14ac:dyDescent="0.25">
      <c r="A1697" t="s">
        <v>8056</v>
      </c>
      <c r="B1697" t="s">
        <v>8057</v>
      </c>
      <c r="C1697" t="s">
        <v>69</v>
      </c>
      <c r="D1697" t="s">
        <v>2532</v>
      </c>
      <c r="E1697" t="s">
        <v>18</v>
      </c>
      <c r="F1697" t="s">
        <v>8058</v>
      </c>
      <c r="G1697" t="s">
        <v>8059</v>
      </c>
      <c r="H1697" t="s">
        <v>8060</v>
      </c>
      <c r="I1697" t="s">
        <v>32</v>
      </c>
      <c r="J1697" t="s">
        <v>341</v>
      </c>
      <c r="K1697" t="s">
        <v>24</v>
      </c>
      <c r="L1697" t="s">
        <v>204</v>
      </c>
      <c r="M1697" t="s">
        <v>10036</v>
      </c>
      <c r="N1697" t="s">
        <v>9441</v>
      </c>
    </row>
    <row r="1698" spans="1:14" x14ac:dyDescent="0.25">
      <c r="A1698" t="s">
        <v>8061</v>
      </c>
      <c r="B1698" t="s">
        <v>6180</v>
      </c>
      <c r="C1698" t="s">
        <v>16</v>
      </c>
      <c r="D1698" t="s">
        <v>8062</v>
      </c>
      <c r="E1698" t="s">
        <v>18</v>
      </c>
      <c r="F1698" t="s">
        <v>8063</v>
      </c>
      <c r="G1698" t="s">
        <v>8064</v>
      </c>
      <c r="H1698" t="s">
        <v>8065</v>
      </c>
      <c r="I1698" t="s">
        <v>32</v>
      </c>
      <c r="J1698" t="s">
        <v>89</v>
      </c>
      <c r="K1698" t="s">
        <v>24</v>
      </c>
      <c r="L1698" t="s">
        <v>6185</v>
      </c>
      <c r="M1698" t="s">
        <v>9438</v>
      </c>
      <c r="N1698" t="s">
        <v>9439</v>
      </c>
    </row>
    <row r="1699" spans="1:14" x14ac:dyDescent="0.25">
      <c r="A1699" t="s">
        <v>308</v>
      </c>
      <c r="B1699" t="s">
        <v>309</v>
      </c>
      <c r="C1699" t="s">
        <v>69</v>
      </c>
      <c r="D1699" t="s">
        <v>1916</v>
      </c>
      <c r="E1699" t="s">
        <v>18</v>
      </c>
      <c r="F1699" t="s">
        <v>8066</v>
      </c>
      <c r="G1699" t="s">
        <v>8067</v>
      </c>
      <c r="H1699" t="s">
        <v>8068</v>
      </c>
      <c r="I1699" t="s">
        <v>32</v>
      </c>
      <c r="J1699" t="s">
        <v>398</v>
      </c>
      <c r="K1699" t="s">
        <v>24</v>
      </c>
      <c r="L1699" t="s">
        <v>314</v>
      </c>
      <c r="M1699" t="s">
        <v>9438</v>
      </c>
      <c r="N1699" t="s">
        <v>9439</v>
      </c>
    </row>
    <row r="1700" spans="1:14" x14ac:dyDescent="0.25">
      <c r="A1700" t="s">
        <v>8069</v>
      </c>
      <c r="B1700" t="s">
        <v>8070</v>
      </c>
      <c r="C1700" t="s">
        <v>16</v>
      </c>
      <c r="D1700" t="s">
        <v>462</v>
      </c>
      <c r="E1700" t="s">
        <v>18</v>
      </c>
      <c r="F1700" t="s">
        <v>8071</v>
      </c>
      <c r="G1700" t="s">
        <v>8072</v>
      </c>
      <c r="H1700" t="s">
        <v>8073</v>
      </c>
      <c r="I1700" t="s">
        <v>32</v>
      </c>
      <c r="J1700" t="s">
        <v>148</v>
      </c>
      <c r="K1700" t="s">
        <v>24</v>
      </c>
      <c r="L1700" t="s">
        <v>204</v>
      </c>
      <c r="M1700" t="s">
        <v>10037</v>
      </c>
      <c r="N1700" t="s">
        <v>9441</v>
      </c>
    </row>
    <row r="1701" spans="1:14" x14ac:dyDescent="0.25">
      <c r="A1701" t="s">
        <v>8074</v>
      </c>
      <c r="B1701" t="s">
        <v>8075</v>
      </c>
      <c r="C1701" t="s">
        <v>69</v>
      </c>
      <c r="D1701" t="s">
        <v>8076</v>
      </c>
      <c r="E1701" t="s">
        <v>18</v>
      </c>
      <c r="F1701" t="s">
        <v>8077</v>
      </c>
      <c r="G1701" t="s">
        <v>8078</v>
      </c>
      <c r="H1701" t="s">
        <v>8079</v>
      </c>
      <c r="I1701" t="s">
        <v>289</v>
      </c>
      <c r="J1701" t="s">
        <v>8080</v>
      </c>
      <c r="K1701" t="s">
        <v>24</v>
      </c>
      <c r="L1701" t="s">
        <v>8081</v>
      </c>
      <c r="M1701" t="s">
        <v>10038</v>
      </c>
      <c r="N1701" t="s">
        <v>9441</v>
      </c>
    </row>
    <row r="1702" spans="1:14" x14ac:dyDescent="0.25">
      <c r="A1702" t="s">
        <v>8082</v>
      </c>
      <c r="B1702" t="s">
        <v>8083</v>
      </c>
      <c r="C1702" t="s">
        <v>16</v>
      </c>
      <c r="D1702" t="s">
        <v>8084</v>
      </c>
      <c r="E1702" t="s">
        <v>18</v>
      </c>
      <c r="F1702" t="s">
        <v>8085</v>
      </c>
      <c r="G1702" t="s">
        <v>8086</v>
      </c>
      <c r="H1702" t="s">
        <v>8087</v>
      </c>
      <c r="I1702" t="s">
        <v>32</v>
      </c>
      <c r="J1702" t="s">
        <v>583</v>
      </c>
      <c r="K1702" t="s">
        <v>24</v>
      </c>
      <c r="L1702" t="s">
        <v>58</v>
      </c>
      <c r="M1702" t="s">
        <v>10039</v>
      </c>
      <c r="N1702" t="s">
        <v>9441</v>
      </c>
    </row>
    <row r="1703" spans="1:14" x14ac:dyDescent="0.25">
      <c r="A1703" t="s">
        <v>8088</v>
      </c>
      <c r="B1703" t="s">
        <v>8089</v>
      </c>
      <c r="C1703" t="s">
        <v>16</v>
      </c>
      <c r="D1703" t="s">
        <v>987</v>
      </c>
      <c r="E1703" t="s">
        <v>18</v>
      </c>
      <c r="F1703" t="s">
        <v>8090</v>
      </c>
      <c r="G1703" t="s">
        <v>8091</v>
      </c>
      <c r="H1703" t="s">
        <v>8092</v>
      </c>
      <c r="I1703" t="s">
        <v>32</v>
      </c>
      <c r="J1703" t="s">
        <v>183</v>
      </c>
      <c r="K1703" t="s">
        <v>24</v>
      </c>
      <c r="L1703" t="s">
        <v>204</v>
      </c>
      <c r="M1703" t="s">
        <v>10040</v>
      </c>
      <c r="N1703" t="s">
        <v>9441</v>
      </c>
    </row>
    <row r="1704" spans="1:14" x14ac:dyDescent="0.25">
      <c r="A1704" t="s">
        <v>8093</v>
      </c>
      <c r="C1704" t="s">
        <v>16</v>
      </c>
      <c r="D1704" t="s">
        <v>8094</v>
      </c>
      <c r="E1704" t="s">
        <v>18</v>
      </c>
      <c r="F1704" t="s">
        <v>8095</v>
      </c>
      <c r="G1704" t="s">
        <v>8096</v>
      </c>
      <c r="H1704" t="s">
        <v>8097</v>
      </c>
      <c r="I1704" t="s">
        <v>32</v>
      </c>
      <c r="J1704" t="s">
        <v>2353</v>
      </c>
      <c r="K1704" t="s">
        <v>24</v>
      </c>
      <c r="L1704" t="s">
        <v>8098</v>
      </c>
      <c r="M1704" t="s">
        <v>9438</v>
      </c>
      <c r="N1704" t="s">
        <v>9439</v>
      </c>
    </row>
    <row r="1705" spans="1:14" x14ac:dyDescent="0.25">
      <c r="A1705" t="s">
        <v>8099</v>
      </c>
      <c r="B1705" t="s">
        <v>8100</v>
      </c>
      <c r="C1705" t="s">
        <v>69</v>
      </c>
      <c r="D1705" t="s">
        <v>8004</v>
      </c>
      <c r="E1705" t="s">
        <v>18</v>
      </c>
      <c r="F1705" t="s">
        <v>8101</v>
      </c>
      <c r="G1705" t="s">
        <v>8102</v>
      </c>
      <c r="H1705" t="s">
        <v>8103</v>
      </c>
      <c r="I1705" t="s">
        <v>32</v>
      </c>
      <c r="J1705" t="s">
        <v>2615</v>
      </c>
      <c r="K1705" t="s">
        <v>24</v>
      </c>
      <c r="L1705" t="s">
        <v>5192</v>
      </c>
      <c r="M1705" t="s">
        <v>10041</v>
      </c>
      <c r="N1705" t="s">
        <v>9441</v>
      </c>
    </row>
    <row r="1706" spans="1:14" x14ac:dyDescent="0.25">
      <c r="A1706" t="s">
        <v>8104</v>
      </c>
      <c r="B1706" t="s">
        <v>8105</v>
      </c>
      <c r="C1706" t="s">
        <v>16</v>
      </c>
      <c r="D1706" t="s">
        <v>1445</v>
      </c>
      <c r="E1706" t="s">
        <v>18</v>
      </c>
      <c r="F1706" t="s">
        <v>8106</v>
      </c>
      <c r="G1706" t="s">
        <v>8107</v>
      </c>
      <c r="H1706" t="s">
        <v>8108</v>
      </c>
      <c r="I1706" t="s">
        <v>32</v>
      </c>
      <c r="J1706" t="s">
        <v>65</v>
      </c>
      <c r="K1706" t="s">
        <v>24</v>
      </c>
      <c r="L1706" t="s">
        <v>204</v>
      </c>
      <c r="M1706" t="s">
        <v>10042</v>
      </c>
      <c r="N1706" t="s">
        <v>9441</v>
      </c>
    </row>
    <row r="1707" spans="1:14" x14ac:dyDescent="0.25">
      <c r="A1707" t="s">
        <v>8109</v>
      </c>
      <c r="B1707" t="s">
        <v>8110</v>
      </c>
      <c r="C1707" t="s">
        <v>16</v>
      </c>
      <c r="D1707" t="s">
        <v>3603</v>
      </c>
      <c r="E1707" t="s">
        <v>18</v>
      </c>
      <c r="F1707" t="s">
        <v>8111</v>
      </c>
      <c r="G1707" t="s">
        <v>8112</v>
      </c>
      <c r="H1707" t="s">
        <v>8113</v>
      </c>
      <c r="I1707" t="s">
        <v>32</v>
      </c>
      <c r="J1707" t="s">
        <v>398</v>
      </c>
      <c r="K1707" t="s">
        <v>24</v>
      </c>
      <c r="L1707" t="s">
        <v>34</v>
      </c>
      <c r="M1707" t="s">
        <v>9438</v>
      </c>
      <c r="N1707" t="s">
        <v>9439</v>
      </c>
    </row>
    <row r="1708" spans="1:14" x14ac:dyDescent="0.25">
      <c r="A1708" t="s">
        <v>8114</v>
      </c>
      <c r="B1708" t="s">
        <v>214</v>
      </c>
      <c r="C1708" t="s">
        <v>16</v>
      </c>
      <c r="D1708" t="s">
        <v>5111</v>
      </c>
      <c r="E1708" t="s">
        <v>18</v>
      </c>
      <c r="F1708" t="s">
        <v>8115</v>
      </c>
      <c r="G1708" t="s">
        <v>8116</v>
      </c>
      <c r="H1708" t="s">
        <v>8117</v>
      </c>
      <c r="I1708" t="s">
        <v>32</v>
      </c>
      <c r="J1708" t="s">
        <v>479</v>
      </c>
      <c r="K1708" t="s">
        <v>24</v>
      </c>
      <c r="L1708" t="s">
        <v>42</v>
      </c>
      <c r="M1708" t="s">
        <v>9438</v>
      </c>
      <c r="N1708" t="s">
        <v>9439</v>
      </c>
    </row>
    <row r="1709" spans="1:14" x14ac:dyDescent="0.25">
      <c r="A1709" t="s">
        <v>8118</v>
      </c>
      <c r="B1709" t="s">
        <v>8119</v>
      </c>
      <c r="C1709" t="s">
        <v>16</v>
      </c>
      <c r="D1709" t="s">
        <v>462</v>
      </c>
      <c r="E1709" t="s">
        <v>18</v>
      </c>
      <c r="F1709" t="s">
        <v>8120</v>
      </c>
      <c r="G1709" t="s">
        <v>8121</v>
      </c>
      <c r="H1709" t="s">
        <v>8122</v>
      </c>
      <c r="I1709" t="s">
        <v>32</v>
      </c>
      <c r="J1709" t="s">
        <v>718</v>
      </c>
      <c r="K1709" t="s">
        <v>24</v>
      </c>
      <c r="L1709" t="s">
        <v>204</v>
      </c>
      <c r="M1709" t="s">
        <v>10043</v>
      </c>
      <c r="N1709" t="s">
        <v>9441</v>
      </c>
    </row>
    <row r="1710" spans="1:14" x14ac:dyDescent="0.25">
      <c r="A1710" t="s">
        <v>8123</v>
      </c>
      <c r="C1710" t="s">
        <v>16</v>
      </c>
      <c r="D1710" t="s">
        <v>8124</v>
      </c>
      <c r="E1710" t="s">
        <v>18</v>
      </c>
      <c r="F1710" t="s">
        <v>8125</v>
      </c>
      <c r="G1710" t="s">
        <v>8126</v>
      </c>
      <c r="H1710" t="s">
        <v>8127</v>
      </c>
      <c r="I1710" t="s">
        <v>320</v>
      </c>
      <c r="J1710" t="s">
        <v>1400</v>
      </c>
      <c r="K1710" t="s">
        <v>24</v>
      </c>
      <c r="L1710" t="s">
        <v>361</v>
      </c>
      <c r="M1710" t="s">
        <v>10044</v>
      </c>
      <c r="N1710" t="s">
        <v>9441</v>
      </c>
    </row>
    <row r="1711" spans="1:14" x14ac:dyDescent="0.25">
      <c r="A1711" t="s">
        <v>8128</v>
      </c>
      <c r="B1711" t="s">
        <v>8129</v>
      </c>
      <c r="C1711" t="s">
        <v>69</v>
      </c>
      <c r="D1711" t="s">
        <v>8130</v>
      </c>
      <c r="E1711" t="s">
        <v>18</v>
      </c>
      <c r="F1711" t="s">
        <v>8131</v>
      </c>
      <c r="G1711" t="s">
        <v>8132</v>
      </c>
      <c r="H1711" t="s">
        <v>8133</v>
      </c>
      <c r="I1711" t="s">
        <v>22</v>
      </c>
      <c r="J1711" t="s">
        <v>912</v>
      </c>
      <c r="K1711" t="s">
        <v>24</v>
      </c>
      <c r="L1711" t="s">
        <v>83</v>
      </c>
      <c r="M1711" t="s">
        <v>10045</v>
      </c>
      <c r="N1711" t="s">
        <v>9441</v>
      </c>
    </row>
    <row r="1712" spans="1:14" x14ac:dyDescent="0.25">
      <c r="A1712" t="s">
        <v>8134</v>
      </c>
      <c r="B1712" t="s">
        <v>8135</v>
      </c>
      <c r="C1712" t="s">
        <v>16</v>
      </c>
      <c r="D1712" t="s">
        <v>8136</v>
      </c>
      <c r="E1712" t="s">
        <v>18</v>
      </c>
      <c r="F1712" t="s">
        <v>8137</v>
      </c>
      <c r="G1712" t="s">
        <v>8138</v>
      </c>
      <c r="H1712" t="s">
        <v>8139</v>
      </c>
      <c r="I1712" t="s">
        <v>22</v>
      </c>
      <c r="J1712" t="s">
        <v>1599</v>
      </c>
      <c r="K1712" t="s">
        <v>24</v>
      </c>
      <c r="L1712" t="s">
        <v>83</v>
      </c>
      <c r="M1712" t="s">
        <v>9438</v>
      </c>
      <c r="N1712" t="s">
        <v>9439</v>
      </c>
    </row>
    <row r="1713" spans="1:14" x14ac:dyDescent="0.25">
      <c r="A1713" t="s">
        <v>446</v>
      </c>
      <c r="B1713" t="s">
        <v>92</v>
      </c>
      <c r="C1713" t="s">
        <v>69</v>
      </c>
      <c r="D1713" t="s">
        <v>93</v>
      </c>
      <c r="E1713" t="s">
        <v>18</v>
      </c>
      <c r="F1713" t="s">
        <v>8140</v>
      </c>
      <c r="G1713" t="s">
        <v>8141</v>
      </c>
      <c r="H1713" t="s">
        <v>8142</v>
      </c>
      <c r="I1713" t="s">
        <v>32</v>
      </c>
      <c r="J1713" t="s">
        <v>1317</v>
      </c>
      <c r="K1713" t="s">
        <v>24</v>
      </c>
      <c r="L1713" t="s">
        <v>75</v>
      </c>
      <c r="M1713" t="s">
        <v>10046</v>
      </c>
      <c r="N1713" t="s">
        <v>9441</v>
      </c>
    </row>
    <row r="1714" spans="1:14" x14ac:dyDescent="0.25">
      <c r="A1714" t="s">
        <v>8143</v>
      </c>
      <c r="B1714" t="s">
        <v>2190</v>
      </c>
      <c r="C1714" t="s">
        <v>16</v>
      </c>
      <c r="D1714" t="s">
        <v>6002</v>
      </c>
      <c r="E1714" t="s">
        <v>18</v>
      </c>
      <c r="F1714" t="s">
        <v>8144</v>
      </c>
      <c r="G1714" t="s">
        <v>8145</v>
      </c>
      <c r="H1714" t="s">
        <v>8146</v>
      </c>
      <c r="I1714" t="s">
        <v>32</v>
      </c>
      <c r="J1714" t="s">
        <v>234</v>
      </c>
      <c r="K1714" t="s">
        <v>24</v>
      </c>
      <c r="L1714" t="s">
        <v>406</v>
      </c>
      <c r="M1714" t="s">
        <v>9438</v>
      </c>
      <c r="N1714" t="s">
        <v>9439</v>
      </c>
    </row>
    <row r="1715" spans="1:14" x14ac:dyDescent="0.25">
      <c r="A1715" t="s">
        <v>8147</v>
      </c>
      <c r="B1715" t="s">
        <v>8148</v>
      </c>
      <c r="C1715" t="s">
        <v>69</v>
      </c>
      <c r="D1715" t="s">
        <v>760</v>
      </c>
      <c r="E1715" t="s">
        <v>18</v>
      </c>
      <c r="F1715" t="s">
        <v>8149</v>
      </c>
      <c r="G1715" t="s">
        <v>8150</v>
      </c>
      <c r="H1715" t="s">
        <v>8151</v>
      </c>
      <c r="I1715" t="s">
        <v>3607</v>
      </c>
      <c r="J1715" t="s">
        <v>121</v>
      </c>
      <c r="K1715" t="s">
        <v>24</v>
      </c>
      <c r="L1715" t="s">
        <v>75</v>
      </c>
      <c r="M1715" t="s">
        <v>9438</v>
      </c>
      <c r="N1715" t="s">
        <v>9439</v>
      </c>
    </row>
    <row r="1716" spans="1:14" x14ac:dyDescent="0.25">
      <c r="A1716" t="s">
        <v>8152</v>
      </c>
      <c r="B1716" t="s">
        <v>350</v>
      </c>
      <c r="C1716" t="s">
        <v>69</v>
      </c>
      <c r="D1716" t="s">
        <v>179</v>
      </c>
      <c r="E1716" t="s">
        <v>18</v>
      </c>
      <c r="F1716" t="s">
        <v>8153</v>
      </c>
      <c r="G1716" t="s">
        <v>8154</v>
      </c>
      <c r="H1716" t="s">
        <v>8155</v>
      </c>
      <c r="I1716" t="s">
        <v>32</v>
      </c>
      <c r="J1716" t="s">
        <v>341</v>
      </c>
      <c r="K1716" t="s">
        <v>24</v>
      </c>
      <c r="L1716" t="s">
        <v>184</v>
      </c>
      <c r="M1716" t="s">
        <v>10047</v>
      </c>
      <c r="N1716" t="s">
        <v>9441</v>
      </c>
    </row>
    <row r="1717" spans="1:14" x14ac:dyDescent="0.25">
      <c r="A1717" t="s">
        <v>8156</v>
      </c>
      <c r="B1717" t="s">
        <v>6911</v>
      </c>
      <c r="C1717" t="s">
        <v>16</v>
      </c>
      <c r="D1717" t="s">
        <v>1199</v>
      </c>
      <c r="E1717" t="s">
        <v>18</v>
      </c>
      <c r="F1717" t="s">
        <v>8157</v>
      </c>
      <c r="G1717" t="s">
        <v>8158</v>
      </c>
      <c r="H1717" t="s">
        <v>8159</v>
      </c>
      <c r="I1717" t="s">
        <v>22</v>
      </c>
      <c r="J1717" t="s">
        <v>946</v>
      </c>
      <c r="K1717" t="s">
        <v>24</v>
      </c>
      <c r="L1717" t="s">
        <v>83</v>
      </c>
      <c r="M1717" t="s">
        <v>9438</v>
      </c>
      <c r="N1717" t="s">
        <v>9439</v>
      </c>
    </row>
    <row r="1718" spans="1:14" x14ac:dyDescent="0.25">
      <c r="A1718" t="s">
        <v>8160</v>
      </c>
      <c r="B1718" t="s">
        <v>8161</v>
      </c>
      <c r="C1718" t="s">
        <v>16</v>
      </c>
      <c r="E1718" t="s">
        <v>18</v>
      </c>
      <c r="F1718" t="s">
        <v>8162</v>
      </c>
      <c r="G1718" t="s">
        <v>8163</v>
      </c>
      <c r="H1718" t="s">
        <v>8164</v>
      </c>
      <c r="I1718" t="s">
        <v>22</v>
      </c>
      <c r="J1718" t="s">
        <v>7031</v>
      </c>
      <c r="K1718" t="s">
        <v>24</v>
      </c>
      <c r="L1718" t="s">
        <v>168</v>
      </c>
      <c r="M1718" t="s">
        <v>9438</v>
      </c>
      <c r="N1718" t="s">
        <v>9439</v>
      </c>
    </row>
    <row r="1719" spans="1:14" x14ac:dyDescent="0.25">
      <c r="A1719" t="s">
        <v>8165</v>
      </c>
      <c r="B1719" t="s">
        <v>8166</v>
      </c>
      <c r="C1719" t="s">
        <v>16</v>
      </c>
      <c r="D1719" t="s">
        <v>1297</v>
      </c>
      <c r="E1719" t="s">
        <v>18</v>
      </c>
      <c r="F1719" t="s">
        <v>8167</v>
      </c>
      <c r="G1719" t="s">
        <v>8168</v>
      </c>
      <c r="H1719" t="s">
        <v>8169</v>
      </c>
      <c r="I1719" t="s">
        <v>32</v>
      </c>
      <c r="J1719" t="s">
        <v>290</v>
      </c>
      <c r="K1719" t="s">
        <v>24</v>
      </c>
      <c r="L1719" t="s">
        <v>439</v>
      </c>
      <c r="M1719" t="s">
        <v>10048</v>
      </c>
      <c r="N1719" t="s">
        <v>9441</v>
      </c>
    </row>
    <row r="1720" spans="1:14" x14ac:dyDescent="0.25">
      <c r="A1720" t="s">
        <v>8170</v>
      </c>
      <c r="B1720" t="s">
        <v>8171</v>
      </c>
      <c r="C1720" t="s">
        <v>69</v>
      </c>
      <c r="D1720" t="s">
        <v>8172</v>
      </c>
      <c r="E1720" t="s">
        <v>18</v>
      </c>
      <c r="F1720" t="s">
        <v>8173</v>
      </c>
      <c r="G1720" t="s">
        <v>8174</v>
      </c>
      <c r="H1720" t="s">
        <v>8175</v>
      </c>
      <c r="I1720" t="s">
        <v>32</v>
      </c>
      <c r="J1720" t="s">
        <v>7157</v>
      </c>
      <c r="K1720" t="s">
        <v>24</v>
      </c>
      <c r="L1720" t="s">
        <v>204</v>
      </c>
      <c r="M1720" t="s">
        <v>10049</v>
      </c>
      <c r="N1720" t="s">
        <v>9441</v>
      </c>
    </row>
    <row r="1721" spans="1:14" x14ac:dyDescent="0.25">
      <c r="A1721" t="s">
        <v>8176</v>
      </c>
      <c r="B1721" t="s">
        <v>8177</v>
      </c>
      <c r="C1721" t="s">
        <v>16</v>
      </c>
      <c r="D1721" t="s">
        <v>8178</v>
      </c>
      <c r="E1721" t="s">
        <v>18</v>
      </c>
      <c r="F1721" t="s">
        <v>8179</v>
      </c>
      <c r="G1721" t="s">
        <v>8180</v>
      </c>
      <c r="H1721" t="s">
        <v>8181</v>
      </c>
      <c r="I1721" t="s">
        <v>320</v>
      </c>
      <c r="J1721" t="s">
        <v>211</v>
      </c>
      <c r="K1721" t="s">
        <v>24</v>
      </c>
      <c r="L1721" t="s">
        <v>361</v>
      </c>
      <c r="M1721" t="s">
        <v>9438</v>
      </c>
      <c r="N1721" t="s">
        <v>9439</v>
      </c>
    </row>
    <row r="1722" spans="1:14" x14ac:dyDescent="0.25">
      <c r="A1722" t="s">
        <v>8182</v>
      </c>
      <c r="B1722" t="s">
        <v>598</v>
      </c>
      <c r="C1722" t="s">
        <v>16</v>
      </c>
      <c r="D1722" t="s">
        <v>200</v>
      </c>
      <c r="E1722" t="s">
        <v>18</v>
      </c>
      <c r="F1722" t="s">
        <v>8183</v>
      </c>
      <c r="G1722" t="s">
        <v>8184</v>
      </c>
      <c r="H1722" t="s">
        <v>8185</v>
      </c>
      <c r="I1722" t="s">
        <v>32</v>
      </c>
      <c r="J1722" t="s">
        <v>321</v>
      </c>
      <c r="K1722" t="s">
        <v>24</v>
      </c>
      <c r="L1722" t="s">
        <v>204</v>
      </c>
      <c r="M1722" t="s">
        <v>10050</v>
      </c>
      <c r="N1722" t="s">
        <v>9441</v>
      </c>
    </row>
    <row r="1723" spans="1:14" x14ac:dyDescent="0.25">
      <c r="A1723" t="s">
        <v>8186</v>
      </c>
      <c r="C1723" t="s">
        <v>16</v>
      </c>
      <c r="D1723" t="s">
        <v>207</v>
      </c>
      <c r="E1723" t="s">
        <v>18</v>
      </c>
      <c r="F1723" t="s">
        <v>8187</v>
      </c>
      <c r="G1723" t="s">
        <v>8188</v>
      </c>
      <c r="H1723" t="s">
        <v>8189</v>
      </c>
      <c r="I1723" t="s">
        <v>32</v>
      </c>
      <c r="J1723" t="s">
        <v>2591</v>
      </c>
      <c r="K1723" t="s">
        <v>24</v>
      </c>
      <c r="L1723" t="s">
        <v>8190</v>
      </c>
      <c r="M1723" t="s">
        <v>9438</v>
      </c>
      <c r="N1723" t="s">
        <v>9439</v>
      </c>
    </row>
    <row r="1724" spans="1:14" x14ac:dyDescent="0.25">
      <c r="A1724" t="s">
        <v>8191</v>
      </c>
      <c r="B1724" t="s">
        <v>8192</v>
      </c>
      <c r="C1724" t="s">
        <v>1475</v>
      </c>
      <c r="D1724" t="s">
        <v>8193</v>
      </c>
      <c r="E1724" t="s">
        <v>18</v>
      </c>
      <c r="F1724" t="s">
        <v>8194</v>
      </c>
      <c r="G1724" t="s">
        <v>8195</v>
      </c>
      <c r="H1724" t="s">
        <v>8196</v>
      </c>
      <c r="I1724" t="s">
        <v>32</v>
      </c>
      <c r="J1724" t="s">
        <v>360</v>
      </c>
      <c r="K1724" t="s">
        <v>24</v>
      </c>
      <c r="L1724" t="s">
        <v>75</v>
      </c>
      <c r="M1724" t="s">
        <v>9438</v>
      </c>
      <c r="N1724" t="s">
        <v>9439</v>
      </c>
    </row>
    <row r="1725" spans="1:14" x14ac:dyDescent="0.25">
      <c r="A1725" t="s">
        <v>8197</v>
      </c>
      <c r="B1725" t="s">
        <v>8198</v>
      </c>
      <c r="C1725" t="s">
        <v>69</v>
      </c>
      <c r="D1725" t="s">
        <v>70</v>
      </c>
      <c r="E1725" t="s">
        <v>18</v>
      </c>
      <c r="F1725" t="s">
        <v>8199</v>
      </c>
      <c r="G1725" t="s">
        <v>8200</v>
      </c>
      <c r="H1725" t="s">
        <v>8201</v>
      </c>
      <c r="I1725" t="s">
        <v>32</v>
      </c>
      <c r="J1725" t="s">
        <v>290</v>
      </c>
      <c r="K1725" t="s">
        <v>24</v>
      </c>
      <c r="L1725" t="s">
        <v>75</v>
      </c>
      <c r="M1725" t="s">
        <v>10051</v>
      </c>
      <c r="N1725" t="s">
        <v>9441</v>
      </c>
    </row>
    <row r="1726" spans="1:14" x14ac:dyDescent="0.25">
      <c r="A1726" t="s">
        <v>8202</v>
      </c>
      <c r="B1726" t="s">
        <v>8203</v>
      </c>
      <c r="C1726" t="s">
        <v>16</v>
      </c>
      <c r="D1726" t="s">
        <v>93</v>
      </c>
      <c r="E1726" t="s">
        <v>18</v>
      </c>
      <c r="F1726" t="s">
        <v>8204</v>
      </c>
      <c r="G1726" t="s">
        <v>8205</v>
      </c>
      <c r="H1726" t="s">
        <v>8206</v>
      </c>
      <c r="I1726" t="s">
        <v>32</v>
      </c>
      <c r="J1726" t="s">
        <v>2164</v>
      </c>
      <c r="K1726" t="s">
        <v>24</v>
      </c>
      <c r="L1726" t="s">
        <v>75</v>
      </c>
      <c r="M1726" t="s">
        <v>10052</v>
      </c>
      <c r="N1726" t="s">
        <v>9441</v>
      </c>
    </row>
    <row r="1727" spans="1:14" x14ac:dyDescent="0.25">
      <c r="A1727" t="s">
        <v>8207</v>
      </c>
      <c r="B1727" t="s">
        <v>8208</v>
      </c>
      <c r="C1727" t="s">
        <v>69</v>
      </c>
      <c r="D1727" t="s">
        <v>8209</v>
      </c>
      <c r="E1727" t="s">
        <v>18</v>
      </c>
      <c r="F1727" t="s">
        <v>8210</v>
      </c>
      <c r="G1727" t="s">
        <v>8211</v>
      </c>
      <c r="H1727" t="s">
        <v>8212</v>
      </c>
      <c r="I1727" t="s">
        <v>32</v>
      </c>
      <c r="J1727" t="s">
        <v>379</v>
      </c>
      <c r="K1727" t="s">
        <v>24</v>
      </c>
      <c r="L1727" t="s">
        <v>5864</v>
      </c>
      <c r="M1727" t="s">
        <v>10053</v>
      </c>
      <c r="N1727" t="s">
        <v>9441</v>
      </c>
    </row>
    <row r="1728" spans="1:14" x14ac:dyDescent="0.25">
      <c r="A1728" t="s">
        <v>8213</v>
      </c>
      <c r="B1728" t="s">
        <v>7672</v>
      </c>
      <c r="C1728" t="s">
        <v>69</v>
      </c>
      <c r="D1728" t="s">
        <v>45</v>
      </c>
      <c r="E1728" t="s">
        <v>18</v>
      </c>
      <c r="F1728" t="s">
        <v>8214</v>
      </c>
      <c r="G1728" t="s">
        <v>8215</v>
      </c>
      <c r="H1728" t="s">
        <v>8216</v>
      </c>
      <c r="I1728" t="s">
        <v>32</v>
      </c>
      <c r="J1728" t="s">
        <v>575</v>
      </c>
      <c r="K1728" t="s">
        <v>24</v>
      </c>
      <c r="L1728" t="s">
        <v>50</v>
      </c>
      <c r="M1728" t="s">
        <v>10054</v>
      </c>
      <c r="N1728" t="s">
        <v>9441</v>
      </c>
    </row>
    <row r="1729" spans="1:14" x14ac:dyDescent="0.25">
      <c r="A1729" t="s">
        <v>8217</v>
      </c>
      <c r="C1729" t="s">
        <v>16</v>
      </c>
      <c r="D1729" t="s">
        <v>8218</v>
      </c>
      <c r="E1729" t="s">
        <v>18</v>
      </c>
      <c r="F1729" t="s">
        <v>8219</v>
      </c>
      <c r="G1729" t="s">
        <v>8220</v>
      </c>
      <c r="H1729" t="s">
        <v>8221</v>
      </c>
      <c r="I1729" t="s">
        <v>320</v>
      </c>
      <c r="J1729" t="s">
        <v>1662</v>
      </c>
      <c r="K1729" t="s">
        <v>24</v>
      </c>
      <c r="L1729" t="s">
        <v>361</v>
      </c>
      <c r="M1729" t="s">
        <v>9438</v>
      </c>
      <c r="N1729" t="s">
        <v>9439</v>
      </c>
    </row>
    <row r="1730" spans="1:14" x14ac:dyDescent="0.25">
      <c r="A1730" t="s">
        <v>8222</v>
      </c>
      <c r="B1730" t="s">
        <v>8223</v>
      </c>
      <c r="C1730" t="s">
        <v>16</v>
      </c>
      <c r="D1730" t="s">
        <v>8224</v>
      </c>
      <c r="E1730" t="s">
        <v>18</v>
      </c>
      <c r="F1730" t="s">
        <v>8225</v>
      </c>
      <c r="G1730" t="s">
        <v>8226</v>
      </c>
      <c r="H1730" t="s">
        <v>8227</v>
      </c>
      <c r="I1730" t="s">
        <v>32</v>
      </c>
      <c r="J1730" t="s">
        <v>197</v>
      </c>
      <c r="K1730" t="s">
        <v>24</v>
      </c>
      <c r="L1730" t="s">
        <v>42</v>
      </c>
      <c r="M1730" t="s">
        <v>9438</v>
      </c>
      <c r="N1730" t="s">
        <v>9439</v>
      </c>
    </row>
    <row r="1731" spans="1:14" x14ac:dyDescent="0.25">
      <c r="A1731" t="s">
        <v>8228</v>
      </c>
      <c r="C1731" t="s">
        <v>16</v>
      </c>
      <c r="D1731" t="s">
        <v>8229</v>
      </c>
      <c r="E1731" t="s">
        <v>18</v>
      </c>
      <c r="F1731" t="s">
        <v>8230</v>
      </c>
      <c r="G1731" t="s">
        <v>8231</v>
      </c>
      <c r="H1731" t="s">
        <v>8232</v>
      </c>
      <c r="I1731" t="s">
        <v>32</v>
      </c>
      <c r="J1731" t="s">
        <v>1093</v>
      </c>
      <c r="K1731" t="s">
        <v>24</v>
      </c>
      <c r="L1731" t="s">
        <v>621</v>
      </c>
      <c r="M1731" t="s">
        <v>9438</v>
      </c>
      <c r="N1731" t="s">
        <v>9439</v>
      </c>
    </row>
    <row r="1732" spans="1:14" x14ac:dyDescent="0.25">
      <c r="A1732" t="s">
        <v>8233</v>
      </c>
      <c r="B1732" t="s">
        <v>8234</v>
      </c>
      <c r="C1732" t="s">
        <v>69</v>
      </c>
      <c r="D1732" t="s">
        <v>2146</v>
      </c>
      <c r="E1732" t="s">
        <v>18</v>
      </c>
      <c r="F1732" t="s">
        <v>8235</v>
      </c>
      <c r="G1732" t="s">
        <v>8236</v>
      </c>
      <c r="H1732" t="s">
        <v>8237</v>
      </c>
      <c r="I1732" t="s">
        <v>32</v>
      </c>
      <c r="J1732" t="s">
        <v>527</v>
      </c>
      <c r="K1732" t="s">
        <v>24</v>
      </c>
      <c r="L1732" t="s">
        <v>204</v>
      </c>
      <c r="M1732" t="s">
        <v>10055</v>
      </c>
      <c r="N1732" t="s">
        <v>9441</v>
      </c>
    </row>
    <row r="1733" spans="1:14" x14ac:dyDescent="0.25">
      <c r="A1733" t="s">
        <v>8238</v>
      </c>
      <c r="B1733" t="s">
        <v>2611</v>
      </c>
      <c r="C1733" t="s">
        <v>69</v>
      </c>
      <c r="D1733" t="s">
        <v>93</v>
      </c>
      <c r="E1733" t="s">
        <v>18</v>
      </c>
      <c r="F1733" t="s">
        <v>8239</v>
      </c>
      <c r="G1733" t="s">
        <v>8240</v>
      </c>
      <c r="H1733" t="s">
        <v>8241</v>
      </c>
      <c r="I1733" t="s">
        <v>32</v>
      </c>
      <c r="J1733" t="s">
        <v>735</v>
      </c>
      <c r="K1733" t="s">
        <v>24</v>
      </c>
      <c r="L1733" t="s">
        <v>342</v>
      </c>
      <c r="M1733" t="s">
        <v>10056</v>
      </c>
      <c r="N1733" t="s">
        <v>9441</v>
      </c>
    </row>
    <row r="1734" spans="1:14" x14ac:dyDescent="0.25">
      <c r="A1734" t="s">
        <v>8242</v>
      </c>
      <c r="B1734" t="s">
        <v>8243</v>
      </c>
      <c r="C1734" t="s">
        <v>69</v>
      </c>
      <c r="D1734" t="s">
        <v>8244</v>
      </c>
      <c r="E1734" t="s">
        <v>18</v>
      </c>
      <c r="F1734" t="s">
        <v>8245</v>
      </c>
      <c r="G1734" t="s">
        <v>8246</v>
      </c>
      <c r="H1734" t="s">
        <v>8247</v>
      </c>
      <c r="I1734" t="s">
        <v>32</v>
      </c>
      <c r="J1734" t="s">
        <v>97</v>
      </c>
      <c r="K1734" t="s">
        <v>24</v>
      </c>
      <c r="L1734" t="s">
        <v>75</v>
      </c>
      <c r="M1734" t="s">
        <v>10057</v>
      </c>
      <c r="N1734" t="s">
        <v>9441</v>
      </c>
    </row>
    <row r="1735" spans="1:14" x14ac:dyDescent="0.25">
      <c r="A1735" t="s">
        <v>8248</v>
      </c>
      <c r="B1735" t="s">
        <v>8249</v>
      </c>
      <c r="C1735" t="s">
        <v>69</v>
      </c>
      <c r="D1735" t="s">
        <v>579</v>
      </c>
      <c r="E1735" t="s">
        <v>18</v>
      </c>
      <c r="F1735" t="s">
        <v>8250</v>
      </c>
      <c r="G1735" t="s">
        <v>8251</v>
      </c>
      <c r="H1735" t="s">
        <v>8252</v>
      </c>
      <c r="I1735" t="s">
        <v>32</v>
      </c>
      <c r="J1735" t="s">
        <v>583</v>
      </c>
      <c r="K1735" t="s">
        <v>24</v>
      </c>
      <c r="L1735" t="s">
        <v>2331</v>
      </c>
      <c r="M1735" t="s">
        <v>10058</v>
      </c>
      <c r="N1735" t="s">
        <v>9441</v>
      </c>
    </row>
    <row r="1736" spans="1:14" x14ac:dyDescent="0.25">
      <c r="A1736" t="s">
        <v>8253</v>
      </c>
      <c r="B1736" t="s">
        <v>8254</v>
      </c>
      <c r="C1736" t="s">
        <v>16</v>
      </c>
      <c r="E1736" t="s">
        <v>18</v>
      </c>
      <c r="F1736" t="s">
        <v>8255</v>
      </c>
      <c r="G1736" t="s">
        <v>8256</v>
      </c>
      <c r="H1736" t="s">
        <v>8257</v>
      </c>
      <c r="I1736" t="s">
        <v>32</v>
      </c>
      <c r="J1736" t="s">
        <v>234</v>
      </c>
      <c r="K1736" t="s">
        <v>24</v>
      </c>
      <c r="L1736" t="s">
        <v>168</v>
      </c>
      <c r="M1736" t="s">
        <v>9438</v>
      </c>
      <c r="N1736" t="s">
        <v>9439</v>
      </c>
    </row>
    <row r="1737" spans="1:14" x14ac:dyDescent="0.25">
      <c r="A1737" t="s">
        <v>8258</v>
      </c>
      <c r="B1737" t="s">
        <v>8259</v>
      </c>
      <c r="C1737" t="s">
        <v>69</v>
      </c>
      <c r="D1737" t="s">
        <v>8260</v>
      </c>
      <c r="E1737" t="s">
        <v>18</v>
      </c>
      <c r="F1737" t="s">
        <v>8261</v>
      </c>
      <c r="G1737" t="s">
        <v>8262</v>
      </c>
      <c r="H1737" t="s">
        <v>8263</v>
      </c>
      <c r="I1737" t="s">
        <v>32</v>
      </c>
      <c r="J1737" t="s">
        <v>1639</v>
      </c>
      <c r="K1737" t="s">
        <v>24</v>
      </c>
      <c r="L1737" t="s">
        <v>3475</v>
      </c>
      <c r="M1737" t="s">
        <v>10059</v>
      </c>
      <c r="N1737" t="s">
        <v>9441</v>
      </c>
    </row>
    <row r="1738" spans="1:14" x14ac:dyDescent="0.25">
      <c r="A1738" t="s">
        <v>8264</v>
      </c>
      <c r="B1738" t="s">
        <v>8265</v>
      </c>
      <c r="C1738" t="s">
        <v>69</v>
      </c>
      <c r="D1738" t="s">
        <v>2204</v>
      </c>
      <c r="E1738" t="s">
        <v>18</v>
      </c>
      <c r="F1738" t="s">
        <v>8266</v>
      </c>
      <c r="G1738" t="s">
        <v>8267</v>
      </c>
      <c r="H1738" t="s">
        <v>8268</v>
      </c>
      <c r="I1738" t="s">
        <v>32</v>
      </c>
      <c r="J1738" t="s">
        <v>614</v>
      </c>
      <c r="K1738" t="s">
        <v>24</v>
      </c>
      <c r="L1738" t="s">
        <v>42</v>
      </c>
      <c r="M1738" t="s">
        <v>10060</v>
      </c>
      <c r="N1738" t="s">
        <v>9441</v>
      </c>
    </row>
    <row r="1739" spans="1:14" x14ac:dyDescent="0.25">
      <c r="A1739" t="s">
        <v>8269</v>
      </c>
      <c r="B1739" t="s">
        <v>8270</v>
      </c>
      <c r="C1739" t="s">
        <v>69</v>
      </c>
      <c r="D1739" t="s">
        <v>8271</v>
      </c>
      <c r="E1739" t="s">
        <v>18</v>
      </c>
      <c r="F1739" t="s">
        <v>8272</v>
      </c>
      <c r="G1739" t="s">
        <v>8273</v>
      </c>
      <c r="H1739" t="s">
        <v>8274</v>
      </c>
      <c r="I1739" t="s">
        <v>32</v>
      </c>
      <c r="J1739" t="s">
        <v>420</v>
      </c>
      <c r="K1739" t="s">
        <v>24</v>
      </c>
      <c r="L1739" t="s">
        <v>786</v>
      </c>
      <c r="M1739" t="s">
        <v>10061</v>
      </c>
      <c r="N1739" t="s">
        <v>9441</v>
      </c>
    </row>
    <row r="1740" spans="1:14" x14ac:dyDescent="0.25">
      <c r="A1740" t="s">
        <v>8275</v>
      </c>
      <c r="B1740" t="s">
        <v>8276</v>
      </c>
      <c r="C1740" t="s">
        <v>69</v>
      </c>
      <c r="D1740" t="s">
        <v>8277</v>
      </c>
      <c r="E1740" t="s">
        <v>18</v>
      </c>
      <c r="F1740" t="s">
        <v>8278</v>
      </c>
      <c r="G1740" t="s">
        <v>8279</v>
      </c>
      <c r="H1740" t="s">
        <v>8280</v>
      </c>
      <c r="I1740" t="s">
        <v>32</v>
      </c>
      <c r="J1740" t="s">
        <v>109</v>
      </c>
      <c r="K1740" t="s">
        <v>24</v>
      </c>
      <c r="L1740" t="s">
        <v>75</v>
      </c>
      <c r="M1740" t="s">
        <v>10062</v>
      </c>
      <c r="N1740" t="s">
        <v>9441</v>
      </c>
    </row>
    <row r="1741" spans="1:14" x14ac:dyDescent="0.25">
      <c r="A1741" t="s">
        <v>8281</v>
      </c>
      <c r="B1741" t="s">
        <v>8282</v>
      </c>
      <c r="C1741" t="s">
        <v>16</v>
      </c>
      <c r="D1741" t="s">
        <v>7813</v>
      </c>
      <c r="E1741" t="s">
        <v>18</v>
      </c>
      <c r="F1741" t="s">
        <v>8283</v>
      </c>
      <c r="G1741" t="s">
        <v>8284</v>
      </c>
      <c r="H1741" t="s">
        <v>8285</v>
      </c>
      <c r="I1741" t="s">
        <v>320</v>
      </c>
      <c r="J1741" t="s">
        <v>527</v>
      </c>
      <c r="K1741" t="s">
        <v>24</v>
      </c>
      <c r="L1741" t="s">
        <v>8286</v>
      </c>
      <c r="M1741" t="s">
        <v>10063</v>
      </c>
      <c r="N1741" t="s">
        <v>9441</v>
      </c>
    </row>
    <row r="1742" spans="1:14" x14ac:dyDescent="0.25">
      <c r="A1742" t="s">
        <v>8287</v>
      </c>
      <c r="B1742" t="s">
        <v>92</v>
      </c>
      <c r="C1742" t="s">
        <v>69</v>
      </c>
      <c r="D1742" t="s">
        <v>93</v>
      </c>
      <c r="E1742" t="s">
        <v>18</v>
      </c>
      <c r="F1742" t="s">
        <v>8288</v>
      </c>
      <c r="G1742" t="s">
        <v>8289</v>
      </c>
      <c r="H1742" t="s">
        <v>8290</v>
      </c>
      <c r="I1742" t="s">
        <v>32</v>
      </c>
      <c r="J1742" t="s">
        <v>1381</v>
      </c>
      <c r="K1742" t="s">
        <v>24</v>
      </c>
      <c r="L1742" t="s">
        <v>75</v>
      </c>
      <c r="M1742" t="s">
        <v>10064</v>
      </c>
      <c r="N1742" t="s">
        <v>9441</v>
      </c>
    </row>
    <row r="1743" spans="1:14" x14ac:dyDescent="0.25">
      <c r="A1743" t="s">
        <v>8291</v>
      </c>
      <c r="C1743" t="s">
        <v>69</v>
      </c>
      <c r="D1743" t="s">
        <v>8292</v>
      </c>
      <c r="E1743" t="s">
        <v>18</v>
      </c>
      <c r="F1743" t="s">
        <v>8293</v>
      </c>
      <c r="G1743" t="s">
        <v>8294</v>
      </c>
      <c r="H1743" t="s">
        <v>8295</v>
      </c>
      <c r="I1743" t="s">
        <v>320</v>
      </c>
      <c r="J1743" t="s">
        <v>234</v>
      </c>
      <c r="K1743" t="s">
        <v>24</v>
      </c>
      <c r="L1743" t="s">
        <v>8296</v>
      </c>
      <c r="M1743" t="s">
        <v>9438</v>
      </c>
      <c r="N1743" t="s">
        <v>9439</v>
      </c>
    </row>
    <row r="1744" spans="1:14" x14ac:dyDescent="0.25">
      <c r="A1744" t="s">
        <v>8297</v>
      </c>
      <c r="B1744" t="s">
        <v>8298</v>
      </c>
      <c r="C1744" t="s">
        <v>69</v>
      </c>
      <c r="D1744" t="s">
        <v>8299</v>
      </c>
      <c r="E1744" t="s">
        <v>18</v>
      </c>
      <c r="F1744" t="s">
        <v>8300</v>
      </c>
      <c r="G1744" t="s">
        <v>8301</v>
      </c>
      <c r="H1744" t="s">
        <v>8302</v>
      </c>
      <c r="I1744" t="s">
        <v>32</v>
      </c>
      <c r="J1744" t="s">
        <v>175</v>
      </c>
      <c r="K1744" t="s">
        <v>24</v>
      </c>
      <c r="L1744" t="s">
        <v>58</v>
      </c>
      <c r="M1744" t="s">
        <v>10065</v>
      </c>
      <c r="N1744" t="s">
        <v>9441</v>
      </c>
    </row>
    <row r="1745" spans="1:14" x14ac:dyDescent="0.25">
      <c r="A1745" t="s">
        <v>8303</v>
      </c>
      <c r="B1745" t="s">
        <v>8304</v>
      </c>
      <c r="C1745" t="s">
        <v>16</v>
      </c>
      <c r="D1745" t="s">
        <v>530</v>
      </c>
      <c r="E1745" t="s">
        <v>18</v>
      </c>
      <c r="F1745" t="s">
        <v>8305</v>
      </c>
      <c r="G1745" t="s">
        <v>8306</v>
      </c>
      <c r="H1745" t="s">
        <v>8307</v>
      </c>
      <c r="I1745" t="s">
        <v>22</v>
      </c>
      <c r="J1745" t="s">
        <v>2591</v>
      </c>
      <c r="K1745" t="s">
        <v>24</v>
      </c>
      <c r="L1745" t="s">
        <v>176</v>
      </c>
      <c r="M1745" t="s">
        <v>9438</v>
      </c>
      <c r="N1745" t="s">
        <v>9439</v>
      </c>
    </row>
    <row r="1746" spans="1:14" x14ac:dyDescent="0.25">
      <c r="A1746" t="s">
        <v>8308</v>
      </c>
      <c r="C1746" t="s">
        <v>16</v>
      </c>
      <c r="D1746" t="s">
        <v>579</v>
      </c>
      <c r="E1746" t="s">
        <v>18</v>
      </c>
      <c r="F1746" t="s">
        <v>8309</v>
      </c>
      <c r="G1746" t="s">
        <v>8310</v>
      </c>
      <c r="H1746" t="s">
        <v>8311</v>
      </c>
      <c r="I1746" t="s">
        <v>32</v>
      </c>
      <c r="J1746" t="s">
        <v>175</v>
      </c>
      <c r="K1746" t="s">
        <v>24</v>
      </c>
      <c r="L1746" t="s">
        <v>8312</v>
      </c>
      <c r="M1746" t="s">
        <v>10066</v>
      </c>
      <c r="N1746" t="s">
        <v>9441</v>
      </c>
    </row>
    <row r="1747" spans="1:14" x14ac:dyDescent="0.25">
      <c r="A1747" t="s">
        <v>8313</v>
      </c>
      <c r="C1747" t="s">
        <v>16</v>
      </c>
      <c r="D1747" t="s">
        <v>8314</v>
      </c>
      <c r="E1747" t="s">
        <v>18</v>
      </c>
      <c r="F1747" t="s">
        <v>8315</v>
      </c>
      <c r="G1747" t="s">
        <v>8316</v>
      </c>
      <c r="H1747" t="s">
        <v>8317</v>
      </c>
      <c r="I1747" t="s">
        <v>320</v>
      </c>
      <c r="J1747" t="s">
        <v>197</v>
      </c>
      <c r="K1747" t="s">
        <v>24</v>
      </c>
      <c r="L1747" t="s">
        <v>361</v>
      </c>
      <c r="M1747" t="s">
        <v>9438</v>
      </c>
      <c r="N1747" t="s">
        <v>9439</v>
      </c>
    </row>
    <row r="1748" spans="1:14" x14ac:dyDescent="0.25">
      <c r="A1748" t="s">
        <v>8318</v>
      </c>
      <c r="C1748" t="s">
        <v>16</v>
      </c>
      <c r="D1748" t="s">
        <v>8319</v>
      </c>
      <c r="E1748" t="s">
        <v>18</v>
      </c>
      <c r="F1748" t="s">
        <v>8320</v>
      </c>
      <c r="G1748" t="s">
        <v>8321</v>
      </c>
      <c r="H1748" t="s">
        <v>8322</v>
      </c>
      <c r="I1748" t="s">
        <v>320</v>
      </c>
      <c r="J1748" t="s">
        <v>89</v>
      </c>
      <c r="K1748" t="s">
        <v>24</v>
      </c>
      <c r="L1748" t="s">
        <v>361</v>
      </c>
      <c r="M1748" t="s">
        <v>9438</v>
      </c>
      <c r="N1748" t="s">
        <v>9439</v>
      </c>
    </row>
    <row r="1749" spans="1:14" x14ac:dyDescent="0.25">
      <c r="A1749" t="s">
        <v>8323</v>
      </c>
      <c r="B1749" t="s">
        <v>8324</v>
      </c>
      <c r="C1749" t="s">
        <v>16</v>
      </c>
      <c r="D1749" t="s">
        <v>8325</v>
      </c>
      <c r="E1749" t="s">
        <v>18</v>
      </c>
      <c r="F1749" t="s">
        <v>8326</v>
      </c>
      <c r="G1749" t="s">
        <v>8327</v>
      </c>
      <c r="H1749" t="s">
        <v>8328</v>
      </c>
      <c r="I1749" t="s">
        <v>32</v>
      </c>
      <c r="J1749" t="s">
        <v>451</v>
      </c>
      <c r="K1749" t="s">
        <v>24</v>
      </c>
      <c r="L1749" t="s">
        <v>851</v>
      </c>
      <c r="M1749" t="s">
        <v>10067</v>
      </c>
      <c r="N1749" t="s">
        <v>9441</v>
      </c>
    </row>
    <row r="1750" spans="1:14" x14ac:dyDescent="0.25">
      <c r="A1750" t="s">
        <v>8329</v>
      </c>
      <c r="B1750" t="s">
        <v>3513</v>
      </c>
      <c r="C1750" t="s">
        <v>16</v>
      </c>
      <c r="D1750" t="s">
        <v>2293</v>
      </c>
      <c r="E1750" t="s">
        <v>18</v>
      </c>
      <c r="F1750" t="s">
        <v>8330</v>
      </c>
      <c r="G1750" t="s">
        <v>8331</v>
      </c>
      <c r="H1750" t="s">
        <v>8332</v>
      </c>
      <c r="I1750" t="s">
        <v>32</v>
      </c>
      <c r="J1750" t="s">
        <v>197</v>
      </c>
      <c r="K1750" t="s">
        <v>24</v>
      </c>
      <c r="L1750" t="s">
        <v>176</v>
      </c>
      <c r="M1750" t="s">
        <v>9438</v>
      </c>
      <c r="N1750" t="s">
        <v>9439</v>
      </c>
    </row>
    <row r="1751" spans="1:14" x14ac:dyDescent="0.25">
      <c r="A1751" t="s">
        <v>8333</v>
      </c>
      <c r="B1751" t="s">
        <v>8334</v>
      </c>
      <c r="C1751" t="s">
        <v>16</v>
      </c>
      <c r="D1751" t="s">
        <v>8335</v>
      </c>
      <c r="E1751" t="s">
        <v>18</v>
      </c>
      <c r="F1751" t="s">
        <v>8336</v>
      </c>
      <c r="G1751" t="s">
        <v>8337</v>
      </c>
      <c r="H1751" t="s">
        <v>8338</v>
      </c>
      <c r="I1751" t="s">
        <v>32</v>
      </c>
      <c r="J1751" t="s">
        <v>479</v>
      </c>
      <c r="K1751" t="s">
        <v>24</v>
      </c>
      <c r="L1751" t="s">
        <v>4163</v>
      </c>
      <c r="M1751" t="s">
        <v>9438</v>
      </c>
      <c r="N1751" t="s">
        <v>9439</v>
      </c>
    </row>
    <row r="1752" spans="1:14" x14ac:dyDescent="0.25">
      <c r="A1752" t="s">
        <v>8339</v>
      </c>
      <c r="B1752" t="s">
        <v>8340</v>
      </c>
      <c r="C1752" t="s">
        <v>16</v>
      </c>
      <c r="D1752" t="s">
        <v>42</v>
      </c>
      <c r="E1752" t="s">
        <v>18</v>
      </c>
      <c r="F1752" t="s">
        <v>8341</v>
      </c>
      <c r="G1752" t="s">
        <v>8342</v>
      </c>
      <c r="H1752" t="s">
        <v>8343</v>
      </c>
      <c r="I1752" t="s">
        <v>32</v>
      </c>
      <c r="J1752" t="s">
        <v>253</v>
      </c>
      <c r="K1752" t="s">
        <v>24</v>
      </c>
      <c r="L1752" t="s">
        <v>83</v>
      </c>
      <c r="M1752" t="s">
        <v>9438</v>
      </c>
      <c r="N1752" t="s">
        <v>9439</v>
      </c>
    </row>
    <row r="1753" spans="1:14" x14ac:dyDescent="0.25">
      <c r="A1753" t="s">
        <v>8344</v>
      </c>
      <c r="B1753" t="s">
        <v>8345</v>
      </c>
      <c r="C1753" t="s">
        <v>69</v>
      </c>
      <c r="D1753" t="s">
        <v>93</v>
      </c>
      <c r="E1753" t="s">
        <v>18</v>
      </c>
      <c r="F1753" t="s">
        <v>8346</v>
      </c>
      <c r="G1753" t="s">
        <v>8347</v>
      </c>
      <c r="H1753" t="s">
        <v>8348</v>
      </c>
      <c r="I1753" t="s">
        <v>32</v>
      </c>
      <c r="J1753" t="s">
        <v>712</v>
      </c>
      <c r="K1753" t="s">
        <v>24</v>
      </c>
      <c r="L1753" t="s">
        <v>75</v>
      </c>
      <c r="M1753" t="s">
        <v>10068</v>
      </c>
      <c r="N1753" t="s">
        <v>9441</v>
      </c>
    </row>
    <row r="1754" spans="1:14" x14ac:dyDescent="0.25">
      <c r="A1754" t="s">
        <v>8349</v>
      </c>
      <c r="B1754" t="s">
        <v>8350</v>
      </c>
      <c r="C1754" t="s">
        <v>69</v>
      </c>
      <c r="D1754" t="s">
        <v>7917</v>
      </c>
      <c r="E1754" t="s">
        <v>18</v>
      </c>
      <c r="F1754" t="s">
        <v>8351</v>
      </c>
      <c r="G1754" t="s">
        <v>8352</v>
      </c>
      <c r="H1754" t="s">
        <v>8353</v>
      </c>
      <c r="I1754" t="s">
        <v>32</v>
      </c>
      <c r="J1754" t="s">
        <v>426</v>
      </c>
      <c r="K1754" t="s">
        <v>24</v>
      </c>
      <c r="L1754" t="s">
        <v>4814</v>
      </c>
      <c r="M1754" t="s">
        <v>10069</v>
      </c>
      <c r="N1754" t="s">
        <v>9441</v>
      </c>
    </row>
    <row r="1755" spans="1:14" x14ac:dyDescent="0.25">
      <c r="A1755" t="s">
        <v>8354</v>
      </c>
      <c r="B1755" t="s">
        <v>44</v>
      </c>
      <c r="C1755" t="s">
        <v>69</v>
      </c>
      <c r="D1755" t="s">
        <v>45</v>
      </c>
      <c r="E1755" t="s">
        <v>18</v>
      </c>
      <c r="F1755" t="s">
        <v>8355</v>
      </c>
      <c r="G1755" t="s">
        <v>8356</v>
      </c>
      <c r="H1755" t="s">
        <v>8357</v>
      </c>
      <c r="I1755" t="s">
        <v>32</v>
      </c>
      <c r="J1755" t="s">
        <v>4170</v>
      </c>
      <c r="K1755" t="s">
        <v>24</v>
      </c>
      <c r="L1755" t="s">
        <v>50</v>
      </c>
      <c r="M1755" t="s">
        <v>10070</v>
      </c>
      <c r="N1755" t="s">
        <v>9441</v>
      </c>
    </row>
    <row r="1756" spans="1:14" x14ac:dyDescent="0.25">
      <c r="A1756" t="s">
        <v>8358</v>
      </c>
      <c r="B1756" t="s">
        <v>8359</v>
      </c>
      <c r="C1756" t="s">
        <v>69</v>
      </c>
      <c r="D1756" t="s">
        <v>8360</v>
      </c>
      <c r="E1756" t="s">
        <v>18</v>
      </c>
      <c r="F1756" t="s">
        <v>8361</v>
      </c>
      <c r="G1756" t="s">
        <v>8362</v>
      </c>
      <c r="H1756" t="s">
        <v>8363</v>
      </c>
      <c r="I1756" t="s">
        <v>32</v>
      </c>
      <c r="J1756" t="s">
        <v>23</v>
      </c>
      <c r="K1756" t="s">
        <v>24</v>
      </c>
      <c r="L1756" t="s">
        <v>42</v>
      </c>
      <c r="M1756" t="s">
        <v>9438</v>
      </c>
      <c r="N1756" t="s">
        <v>9439</v>
      </c>
    </row>
    <row r="1757" spans="1:14" x14ac:dyDescent="0.25">
      <c r="A1757" t="s">
        <v>8364</v>
      </c>
      <c r="B1757" t="s">
        <v>8365</v>
      </c>
      <c r="C1757" t="s">
        <v>16</v>
      </c>
      <c r="D1757" t="s">
        <v>8366</v>
      </c>
      <c r="E1757" t="s">
        <v>18</v>
      </c>
      <c r="F1757" t="s">
        <v>8367</v>
      </c>
      <c r="G1757" t="s">
        <v>8368</v>
      </c>
      <c r="H1757" t="s">
        <v>8369</v>
      </c>
      <c r="I1757" t="s">
        <v>32</v>
      </c>
      <c r="J1757" t="s">
        <v>583</v>
      </c>
      <c r="K1757" t="s">
        <v>24</v>
      </c>
      <c r="L1757" t="s">
        <v>58</v>
      </c>
      <c r="M1757" t="s">
        <v>10071</v>
      </c>
      <c r="N1757" t="s">
        <v>9441</v>
      </c>
    </row>
    <row r="1758" spans="1:14" x14ac:dyDescent="0.25">
      <c r="A1758" t="s">
        <v>8370</v>
      </c>
      <c r="B1758" t="s">
        <v>8371</v>
      </c>
      <c r="C1758" t="s">
        <v>69</v>
      </c>
      <c r="D1758" t="s">
        <v>37</v>
      </c>
      <c r="E1758" t="s">
        <v>18</v>
      </c>
      <c r="F1758" t="s">
        <v>8372</v>
      </c>
      <c r="G1758" t="s">
        <v>8373</v>
      </c>
      <c r="H1758" t="s">
        <v>8374</v>
      </c>
      <c r="I1758" t="s">
        <v>32</v>
      </c>
      <c r="J1758" t="s">
        <v>183</v>
      </c>
      <c r="K1758" t="s">
        <v>24</v>
      </c>
      <c r="L1758" t="s">
        <v>4363</v>
      </c>
      <c r="M1758" t="s">
        <v>10072</v>
      </c>
      <c r="N1758" t="s">
        <v>9441</v>
      </c>
    </row>
    <row r="1759" spans="1:14" x14ac:dyDescent="0.25">
      <c r="A1759" t="s">
        <v>8375</v>
      </c>
      <c r="B1759" t="s">
        <v>8376</v>
      </c>
      <c r="C1759" t="s">
        <v>69</v>
      </c>
      <c r="D1759" t="s">
        <v>1476</v>
      </c>
      <c r="E1759" t="s">
        <v>18</v>
      </c>
      <c r="F1759" t="s">
        <v>8377</v>
      </c>
      <c r="G1759" t="s">
        <v>8378</v>
      </c>
      <c r="H1759" t="s">
        <v>8379</v>
      </c>
      <c r="I1759" t="s">
        <v>32</v>
      </c>
      <c r="J1759" t="s">
        <v>540</v>
      </c>
      <c r="K1759" t="s">
        <v>24</v>
      </c>
      <c r="L1759" t="s">
        <v>34</v>
      </c>
      <c r="M1759" t="s">
        <v>10073</v>
      </c>
      <c r="N1759" t="s">
        <v>9441</v>
      </c>
    </row>
    <row r="1760" spans="1:14" x14ac:dyDescent="0.25">
      <c r="A1760" t="s">
        <v>4020</v>
      </c>
      <c r="B1760" t="s">
        <v>8380</v>
      </c>
      <c r="C1760" t="s">
        <v>69</v>
      </c>
      <c r="D1760" t="s">
        <v>502</v>
      </c>
      <c r="E1760" t="s">
        <v>18</v>
      </c>
      <c r="F1760" t="s">
        <v>8381</v>
      </c>
      <c r="G1760" t="s">
        <v>8382</v>
      </c>
      <c r="H1760" t="s">
        <v>8383</v>
      </c>
      <c r="I1760" t="s">
        <v>32</v>
      </c>
      <c r="J1760" t="s">
        <v>1411</v>
      </c>
      <c r="K1760" t="s">
        <v>24</v>
      </c>
      <c r="L1760" t="s">
        <v>507</v>
      </c>
      <c r="M1760" t="s">
        <v>10074</v>
      </c>
      <c r="N1760" t="s">
        <v>9441</v>
      </c>
    </row>
    <row r="1761" spans="1:14" x14ac:dyDescent="0.25">
      <c r="A1761" t="s">
        <v>8384</v>
      </c>
      <c r="B1761" t="s">
        <v>8385</v>
      </c>
      <c r="C1761" t="s">
        <v>16</v>
      </c>
      <c r="D1761" t="s">
        <v>8386</v>
      </c>
      <c r="E1761" t="s">
        <v>18</v>
      </c>
      <c r="F1761" t="s">
        <v>8387</v>
      </c>
      <c r="G1761" t="s">
        <v>8388</v>
      </c>
      <c r="H1761" t="s">
        <v>8389</v>
      </c>
      <c r="I1761" t="s">
        <v>32</v>
      </c>
      <c r="J1761" t="s">
        <v>1662</v>
      </c>
      <c r="K1761" t="s">
        <v>24</v>
      </c>
      <c r="L1761" t="s">
        <v>6491</v>
      </c>
      <c r="M1761" t="s">
        <v>9438</v>
      </c>
      <c r="N1761" t="s">
        <v>9439</v>
      </c>
    </row>
    <row r="1762" spans="1:14" x14ac:dyDescent="0.25">
      <c r="A1762" t="s">
        <v>8390</v>
      </c>
      <c r="B1762" t="s">
        <v>8391</v>
      </c>
      <c r="C1762" t="s">
        <v>69</v>
      </c>
      <c r="D1762" t="s">
        <v>8392</v>
      </c>
      <c r="E1762" t="s">
        <v>18</v>
      </c>
      <c r="F1762" t="s">
        <v>8393</v>
      </c>
      <c r="G1762" t="s">
        <v>8394</v>
      </c>
      <c r="H1762" t="s">
        <v>8395</v>
      </c>
      <c r="I1762" t="s">
        <v>32</v>
      </c>
      <c r="J1762" t="s">
        <v>486</v>
      </c>
      <c r="K1762" t="s">
        <v>24</v>
      </c>
      <c r="L1762" t="s">
        <v>75</v>
      </c>
      <c r="M1762" t="s">
        <v>10075</v>
      </c>
      <c r="N1762" t="s">
        <v>9441</v>
      </c>
    </row>
    <row r="1763" spans="1:14" x14ac:dyDescent="0.25">
      <c r="A1763" t="s">
        <v>8396</v>
      </c>
      <c r="B1763" t="s">
        <v>6292</v>
      </c>
      <c r="C1763" t="s">
        <v>69</v>
      </c>
      <c r="D1763" t="s">
        <v>579</v>
      </c>
      <c r="E1763" t="s">
        <v>18</v>
      </c>
      <c r="F1763" t="s">
        <v>8397</v>
      </c>
      <c r="G1763" t="s">
        <v>8398</v>
      </c>
      <c r="H1763" t="s">
        <v>8399</v>
      </c>
      <c r="I1763" t="s">
        <v>32</v>
      </c>
      <c r="J1763" t="s">
        <v>74</v>
      </c>
      <c r="K1763" t="s">
        <v>24</v>
      </c>
      <c r="L1763" t="s">
        <v>2331</v>
      </c>
      <c r="M1763" t="s">
        <v>10076</v>
      </c>
      <c r="N1763" t="s">
        <v>9441</v>
      </c>
    </row>
    <row r="1764" spans="1:14" x14ac:dyDescent="0.25">
      <c r="A1764" t="s">
        <v>8400</v>
      </c>
      <c r="B1764" t="s">
        <v>8401</v>
      </c>
      <c r="C1764" t="s">
        <v>16</v>
      </c>
      <c r="D1764" t="s">
        <v>8402</v>
      </c>
      <c r="E1764" t="s">
        <v>18</v>
      </c>
      <c r="F1764" t="s">
        <v>8403</v>
      </c>
      <c r="G1764" t="s">
        <v>8404</v>
      </c>
      <c r="H1764" t="s">
        <v>8405</v>
      </c>
      <c r="I1764" t="s">
        <v>32</v>
      </c>
      <c r="J1764" t="s">
        <v>155</v>
      </c>
      <c r="K1764" t="s">
        <v>24</v>
      </c>
      <c r="L1764" t="s">
        <v>507</v>
      </c>
      <c r="M1764" t="s">
        <v>10077</v>
      </c>
      <c r="N1764" t="s">
        <v>9441</v>
      </c>
    </row>
    <row r="1765" spans="1:14" x14ac:dyDescent="0.25">
      <c r="A1765" t="s">
        <v>8406</v>
      </c>
      <c r="C1765" t="s">
        <v>16</v>
      </c>
      <c r="D1765" t="s">
        <v>85</v>
      </c>
      <c r="E1765" t="s">
        <v>18</v>
      </c>
      <c r="F1765" t="s">
        <v>8407</v>
      </c>
      <c r="G1765" t="s">
        <v>8408</v>
      </c>
      <c r="H1765" t="s">
        <v>8409</v>
      </c>
      <c r="I1765" t="s">
        <v>32</v>
      </c>
      <c r="J1765" t="s">
        <v>360</v>
      </c>
      <c r="K1765" t="s">
        <v>24</v>
      </c>
      <c r="L1765" t="s">
        <v>851</v>
      </c>
      <c r="M1765" t="s">
        <v>9438</v>
      </c>
      <c r="N1765" t="s">
        <v>9439</v>
      </c>
    </row>
    <row r="1766" spans="1:14" x14ac:dyDescent="0.25">
      <c r="A1766" t="s">
        <v>8410</v>
      </c>
      <c r="B1766" t="s">
        <v>2687</v>
      </c>
      <c r="C1766" t="s">
        <v>69</v>
      </c>
      <c r="D1766" t="s">
        <v>1297</v>
      </c>
      <c r="E1766" t="s">
        <v>18</v>
      </c>
      <c r="F1766" t="s">
        <v>8411</v>
      </c>
      <c r="G1766" t="s">
        <v>8412</v>
      </c>
      <c r="H1766" t="s">
        <v>8413</v>
      </c>
      <c r="I1766" t="s">
        <v>32</v>
      </c>
      <c r="J1766" t="s">
        <v>183</v>
      </c>
      <c r="K1766" t="s">
        <v>24</v>
      </c>
      <c r="L1766" t="s">
        <v>439</v>
      </c>
      <c r="M1766" t="s">
        <v>10078</v>
      </c>
      <c r="N1766" t="s">
        <v>9441</v>
      </c>
    </row>
    <row r="1767" spans="1:14" x14ac:dyDescent="0.25">
      <c r="A1767" t="s">
        <v>8414</v>
      </c>
      <c r="B1767" t="s">
        <v>8415</v>
      </c>
      <c r="C1767" t="s">
        <v>69</v>
      </c>
      <c r="D1767" t="s">
        <v>3792</v>
      </c>
      <c r="E1767" t="s">
        <v>18</v>
      </c>
      <c r="F1767" t="s">
        <v>8416</v>
      </c>
      <c r="G1767" t="s">
        <v>8417</v>
      </c>
      <c r="H1767" t="s">
        <v>8418</v>
      </c>
      <c r="I1767" t="s">
        <v>32</v>
      </c>
      <c r="J1767" t="s">
        <v>183</v>
      </c>
      <c r="K1767" t="s">
        <v>24</v>
      </c>
      <c r="L1767" t="s">
        <v>75</v>
      </c>
      <c r="M1767" t="s">
        <v>10079</v>
      </c>
      <c r="N1767" t="s">
        <v>9441</v>
      </c>
    </row>
    <row r="1768" spans="1:14" x14ac:dyDescent="0.25">
      <c r="A1768" t="s">
        <v>8419</v>
      </c>
      <c r="B1768" t="s">
        <v>8420</v>
      </c>
      <c r="C1768" t="s">
        <v>69</v>
      </c>
      <c r="D1768" t="s">
        <v>8421</v>
      </c>
      <c r="E1768" t="s">
        <v>18</v>
      </c>
      <c r="F1768" t="s">
        <v>8422</v>
      </c>
      <c r="G1768" t="s">
        <v>8423</v>
      </c>
      <c r="H1768" t="s">
        <v>8424</v>
      </c>
      <c r="I1768" t="s">
        <v>22</v>
      </c>
      <c r="J1768" t="s">
        <v>1330</v>
      </c>
      <c r="K1768" t="s">
        <v>24</v>
      </c>
      <c r="L1768" t="s">
        <v>83</v>
      </c>
      <c r="M1768" t="s">
        <v>10080</v>
      </c>
      <c r="N1768" t="s">
        <v>9441</v>
      </c>
    </row>
    <row r="1769" spans="1:14" x14ac:dyDescent="0.25">
      <c r="A1769" t="s">
        <v>8425</v>
      </c>
      <c r="C1769" t="s">
        <v>16</v>
      </c>
      <c r="D1769" t="s">
        <v>8426</v>
      </c>
      <c r="E1769" t="s">
        <v>18</v>
      </c>
      <c r="F1769" t="s">
        <v>8427</v>
      </c>
      <c r="G1769" t="s">
        <v>8428</v>
      </c>
      <c r="H1769" t="s">
        <v>8429</v>
      </c>
      <c r="I1769" t="s">
        <v>32</v>
      </c>
      <c r="J1769" t="s">
        <v>756</v>
      </c>
      <c r="K1769" t="s">
        <v>24</v>
      </c>
      <c r="L1769" t="s">
        <v>34</v>
      </c>
      <c r="M1769" t="s">
        <v>9438</v>
      </c>
      <c r="N1769" t="s">
        <v>9439</v>
      </c>
    </row>
    <row r="1770" spans="1:14" x14ac:dyDescent="0.25">
      <c r="A1770" t="s">
        <v>8430</v>
      </c>
      <c r="B1770" t="s">
        <v>8431</v>
      </c>
      <c r="C1770" t="s">
        <v>16</v>
      </c>
      <c r="D1770" t="s">
        <v>8432</v>
      </c>
      <c r="E1770" t="s">
        <v>18</v>
      </c>
      <c r="F1770" t="s">
        <v>8433</v>
      </c>
      <c r="G1770" t="s">
        <v>8434</v>
      </c>
      <c r="H1770" t="s">
        <v>8435</v>
      </c>
      <c r="I1770" t="s">
        <v>32</v>
      </c>
      <c r="J1770" t="s">
        <v>595</v>
      </c>
      <c r="K1770" t="s">
        <v>24</v>
      </c>
      <c r="L1770" t="s">
        <v>212</v>
      </c>
      <c r="M1770" t="s">
        <v>10081</v>
      </c>
      <c r="N1770" t="s">
        <v>9441</v>
      </c>
    </row>
    <row r="1771" spans="1:14" x14ac:dyDescent="0.25">
      <c r="A1771" t="s">
        <v>8436</v>
      </c>
      <c r="B1771" t="s">
        <v>8437</v>
      </c>
      <c r="C1771" t="s">
        <v>69</v>
      </c>
      <c r="D1771" t="s">
        <v>8438</v>
      </c>
      <c r="E1771" t="s">
        <v>18</v>
      </c>
      <c r="F1771" t="s">
        <v>8439</v>
      </c>
      <c r="G1771" t="s">
        <v>8440</v>
      </c>
      <c r="H1771" t="s">
        <v>8441</v>
      </c>
      <c r="I1771" t="s">
        <v>289</v>
      </c>
      <c r="J1771" t="s">
        <v>183</v>
      </c>
      <c r="K1771" t="s">
        <v>24</v>
      </c>
      <c r="L1771" t="s">
        <v>8081</v>
      </c>
      <c r="M1771" t="s">
        <v>10082</v>
      </c>
      <c r="N1771" t="s">
        <v>9441</v>
      </c>
    </row>
    <row r="1772" spans="1:14" x14ac:dyDescent="0.25">
      <c r="A1772" t="s">
        <v>8442</v>
      </c>
      <c r="B1772" t="s">
        <v>8443</v>
      </c>
      <c r="C1772" t="s">
        <v>16</v>
      </c>
      <c r="D1772" t="s">
        <v>1019</v>
      </c>
      <c r="E1772" t="s">
        <v>18</v>
      </c>
      <c r="F1772" t="s">
        <v>8444</v>
      </c>
      <c r="G1772" t="s">
        <v>8445</v>
      </c>
      <c r="H1772" t="s">
        <v>8446</v>
      </c>
      <c r="I1772" t="s">
        <v>32</v>
      </c>
      <c r="J1772" t="s">
        <v>2262</v>
      </c>
      <c r="K1772" t="s">
        <v>24</v>
      </c>
      <c r="L1772" t="s">
        <v>75</v>
      </c>
      <c r="M1772" t="s">
        <v>9438</v>
      </c>
      <c r="N1772" t="s">
        <v>9439</v>
      </c>
    </row>
    <row r="1773" spans="1:14" x14ac:dyDescent="0.25">
      <c r="A1773" t="s">
        <v>8447</v>
      </c>
      <c r="C1773" t="s">
        <v>16</v>
      </c>
      <c r="D1773" t="s">
        <v>462</v>
      </c>
      <c r="E1773" t="s">
        <v>18</v>
      </c>
      <c r="F1773" t="s">
        <v>8448</v>
      </c>
      <c r="G1773" t="s">
        <v>8449</v>
      </c>
      <c r="H1773" t="s">
        <v>8450</v>
      </c>
      <c r="I1773" t="s">
        <v>32</v>
      </c>
      <c r="J1773" t="s">
        <v>614</v>
      </c>
      <c r="K1773" t="s">
        <v>24</v>
      </c>
      <c r="L1773" t="s">
        <v>8451</v>
      </c>
      <c r="M1773" t="s">
        <v>10083</v>
      </c>
      <c r="N1773" t="s">
        <v>9441</v>
      </c>
    </row>
    <row r="1774" spans="1:14" x14ac:dyDescent="0.25">
      <c r="A1774" t="s">
        <v>8452</v>
      </c>
      <c r="B1774" t="s">
        <v>8453</v>
      </c>
      <c r="C1774" t="s">
        <v>16</v>
      </c>
      <c r="D1774" t="s">
        <v>544</v>
      </c>
      <c r="E1774" t="s">
        <v>630</v>
      </c>
      <c r="F1774" t="s">
        <v>8454</v>
      </c>
      <c r="G1774" t="s">
        <v>8455</v>
      </c>
      <c r="H1774" t="s">
        <v>8456</v>
      </c>
      <c r="I1774" t="s">
        <v>32</v>
      </c>
      <c r="J1774" t="s">
        <v>826</v>
      </c>
      <c r="K1774" t="s">
        <v>24</v>
      </c>
      <c r="L1774" t="s">
        <v>204</v>
      </c>
      <c r="M1774" t="s">
        <v>9438</v>
      </c>
      <c r="N1774" t="s">
        <v>9439</v>
      </c>
    </row>
    <row r="1775" spans="1:14" x14ac:dyDescent="0.25">
      <c r="A1775" t="s">
        <v>8457</v>
      </c>
      <c r="B1775" t="s">
        <v>7956</v>
      </c>
      <c r="C1775" t="s">
        <v>16</v>
      </c>
      <c r="D1775" t="s">
        <v>4470</v>
      </c>
      <c r="E1775" t="s">
        <v>638</v>
      </c>
      <c r="F1775" t="s">
        <v>8458</v>
      </c>
      <c r="G1775" t="s">
        <v>8459</v>
      </c>
      <c r="H1775" t="s">
        <v>8460</v>
      </c>
      <c r="I1775" t="s">
        <v>32</v>
      </c>
      <c r="J1775" t="s">
        <v>398</v>
      </c>
      <c r="K1775" t="s">
        <v>24</v>
      </c>
      <c r="L1775" t="s">
        <v>851</v>
      </c>
      <c r="M1775" t="s">
        <v>9438</v>
      </c>
      <c r="N1775" t="s">
        <v>9439</v>
      </c>
    </row>
    <row r="1776" spans="1:14" x14ac:dyDescent="0.25">
      <c r="A1776" t="s">
        <v>8461</v>
      </c>
      <c r="B1776" t="s">
        <v>7956</v>
      </c>
      <c r="C1776" t="s">
        <v>16</v>
      </c>
      <c r="D1776" t="s">
        <v>4470</v>
      </c>
      <c r="E1776" t="s">
        <v>638</v>
      </c>
      <c r="F1776" t="s">
        <v>8462</v>
      </c>
      <c r="G1776" t="s">
        <v>8463</v>
      </c>
      <c r="H1776" t="s">
        <v>8464</v>
      </c>
      <c r="I1776" t="s">
        <v>32</v>
      </c>
      <c r="J1776" t="s">
        <v>809</v>
      </c>
      <c r="K1776" t="s">
        <v>24</v>
      </c>
      <c r="L1776" t="s">
        <v>851</v>
      </c>
      <c r="M1776" t="s">
        <v>9438</v>
      </c>
      <c r="N1776" t="s">
        <v>9439</v>
      </c>
    </row>
    <row r="1777" spans="1:14" x14ac:dyDescent="0.25">
      <c r="A1777" t="s">
        <v>8465</v>
      </c>
      <c r="B1777" t="s">
        <v>8466</v>
      </c>
      <c r="C1777" t="s">
        <v>16</v>
      </c>
      <c r="D1777" t="s">
        <v>8467</v>
      </c>
      <c r="E1777" t="s">
        <v>638</v>
      </c>
      <c r="F1777" t="s">
        <v>8468</v>
      </c>
      <c r="G1777" t="s">
        <v>8469</v>
      </c>
      <c r="H1777" t="s">
        <v>8470</v>
      </c>
      <c r="I1777" t="s">
        <v>32</v>
      </c>
      <c r="J1777" t="s">
        <v>412</v>
      </c>
      <c r="K1777" t="s">
        <v>24</v>
      </c>
      <c r="L1777" t="s">
        <v>75</v>
      </c>
      <c r="M1777" t="s">
        <v>9438</v>
      </c>
      <c r="N1777" t="s">
        <v>9439</v>
      </c>
    </row>
    <row r="1778" spans="1:14" x14ac:dyDescent="0.25">
      <c r="A1778" t="s">
        <v>8471</v>
      </c>
      <c r="C1778" t="s">
        <v>69</v>
      </c>
      <c r="D1778" t="s">
        <v>8472</v>
      </c>
      <c r="E1778" t="s">
        <v>638</v>
      </c>
      <c r="F1778" t="s">
        <v>8473</v>
      </c>
      <c r="G1778" t="s">
        <v>8474</v>
      </c>
      <c r="H1778" t="s">
        <v>8475</v>
      </c>
      <c r="I1778" t="s">
        <v>22</v>
      </c>
      <c r="J1778" t="s">
        <v>253</v>
      </c>
      <c r="K1778" t="s">
        <v>24</v>
      </c>
      <c r="L1778" t="s">
        <v>8476</v>
      </c>
      <c r="M1778" t="s">
        <v>9438</v>
      </c>
      <c r="N1778" t="s">
        <v>9439</v>
      </c>
    </row>
    <row r="1779" spans="1:14" x14ac:dyDescent="0.25">
      <c r="A1779" t="s">
        <v>8477</v>
      </c>
      <c r="B1779" t="s">
        <v>8478</v>
      </c>
      <c r="C1779" t="s">
        <v>16</v>
      </c>
      <c r="D1779" t="s">
        <v>265</v>
      </c>
      <c r="E1779" t="s">
        <v>630</v>
      </c>
      <c r="F1779" t="s">
        <v>8479</v>
      </c>
      <c r="G1779" t="s">
        <v>8480</v>
      </c>
      <c r="H1779" t="s">
        <v>8481</v>
      </c>
      <c r="I1779" t="s">
        <v>32</v>
      </c>
      <c r="J1779" t="s">
        <v>991</v>
      </c>
      <c r="K1779" t="s">
        <v>24</v>
      </c>
      <c r="L1779" t="s">
        <v>204</v>
      </c>
      <c r="M1779" t="s">
        <v>9438</v>
      </c>
      <c r="N1779" t="s">
        <v>9439</v>
      </c>
    </row>
    <row r="1780" spans="1:14" x14ac:dyDescent="0.25">
      <c r="A1780" t="s">
        <v>706</v>
      </c>
      <c r="B1780" t="s">
        <v>8482</v>
      </c>
      <c r="C1780" t="s">
        <v>69</v>
      </c>
      <c r="D1780" t="s">
        <v>544</v>
      </c>
      <c r="E1780" t="s">
        <v>630</v>
      </c>
      <c r="F1780" t="s">
        <v>8483</v>
      </c>
      <c r="G1780" t="s">
        <v>8484</v>
      </c>
      <c r="H1780" t="s">
        <v>8485</v>
      </c>
      <c r="I1780" t="s">
        <v>32</v>
      </c>
      <c r="J1780" t="s">
        <v>1662</v>
      </c>
      <c r="K1780" t="s">
        <v>24</v>
      </c>
      <c r="L1780" t="s">
        <v>204</v>
      </c>
      <c r="M1780" t="s">
        <v>9438</v>
      </c>
      <c r="N1780" t="s">
        <v>9439</v>
      </c>
    </row>
    <row r="1781" spans="1:14" x14ac:dyDescent="0.25">
      <c r="A1781" t="s">
        <v>8477</v>
      </c>
      <c r="B1781" t="s">
        <v>8478</v>
      </c>
      <c r="C1781" t="s">
        <v>16</v>
      </c>
      <c r="D1781" t="s">
        <v>265</v>
      </c>
      <c r="E1781" t="s">
        <v>638</v>
      </c>
      <c r="F1781" t="s">
        <v>8486</v>
      </c>
      <c r="G1781" t="s">
        <v>8487</v>
      </c>
      <c r="H1781" t="s">
        <v>8488</v>
      </c>
      <c r="I1781" t="s">
        <v>32</v>
      </c>
      <c r="J1781" t="s">
        <v>991</v>
      </c>
      <c r="K1781" t="s">
        <v>24</v>
      </c>
      <c r="L1781" t="s">
        <v>204</v>
      </c>
      <c r="M1781" t="s">
        <v>10084</v>
      </c>
      <c r="N1781" t="s">
        <v>9441</v>
      </c>
    </row>
    <row r="1782" spans="1:14" x14ac:dyDescent="0.25">
      <c r="A1782" t="s">
        <v>8489</v>
      </c>
      <c r="B1782" t="s">
        <v>8490</v>
      </c>
      <c r="C1782" t="s">
        <v>16</v>
      </c>
      <c r="D1782" t="s">
        <v>8491</v>
      </c>
      <c r="E1782" t="s">
        <v>630</v>
      </c>
      <c r="F1782" t="s">
        <v>8492</v>
      </c>
      <c r="G1782" t="s">
        <v>8493</v>
      </c>
      <c r="H1782" t="s">
        <v>8494</v>
      </c>
      <c r="I1782" t="s">
        <v>32</v>
      </c>
      <c r="J1782" t="s">
        <v>991</v>
      </c>
      <c r="K1782" t="s">
        <v>24</v>
      </c>
      <c r="L1782" t="s">
        <v>8495</v>
      </c>
      <c r="M1782" t="s">
        <v>9438</v>
      </c>
      <c r="N1782" t="s">
        <v>9439</v>
      </c>
    </row>
    <row r="1783" spans="1:14" x14ac:dyDescent="0.25">
      <c r="A1783" t="s">
        <v>8496</v>
      </c>
      <c r="B1783" t="s">
        <v>8497</v>
      </c>
      <c r="C1783" t="s">
        <v>16</v>
      </c>
      <c r="D1783" t="s">
        <v>8498</v>
      </c>
      <c r="E1783" t="s">
        <v>638</v>
      </c>
      <c r="F1783" t="s">
        <v>8499</v>
      </c>
      <c r="G1783" t="s">
        <v>8500</v>
      </c>
      <c r="H1783" t="s">
        <v>8501</v>
      </c>
      <c r="I1783" t="s">
        <v>32</v>
      </c>
      <c r="J1783" t="s">
        <v>8502</v>
      </c>
      <c r="K1783" t="s">
        <v>24</v>
      </c>
      <c r="L1783" t="s">
        <v>7265</v>
      </c>
      <c r="M1783" t="s">
        <v>9438</v>
      </c>
      <c r="N1783" t="s">
        <v>9439</v>
      </c>
    </row>
    <row r="1784" spans="1:14" x14ac:dyDescent="0.25">
      <c r="A1784" t="s">
        <v>8503</v>
      </c>
      <c r="C1784" t="s">
        <v>16</v>
      </c>
      <c r="D1784" t="s">
        <v>434</v>
      </c>
      <c r="E1784" t="s">
        <v>630</v>
      </c>
      <c r="F1784" t="s">
        <v>8504</v>
      </c>
      <c r="G1784" t="s">
        <v>8505</v>
      </c>
      <c r="H1784" t="s">
        <v>8506</v>
      </c>
      <c r="I1784" t="s">
        <v>32</v>
      </c>
      <c r="J1784" t="s">
        <v>219</v>
      </c>
      <c r="K1784" t="s">
        <v>24</v>
      </c>
      <c r="L1784" t="s">
        <v>439</v>
      </c>
      <c r="M1784" t="s">
        <v>9438</v>
      </c>
      <c r="N1784" t="s">
        <v>9439</v>
      </c>
    </row>
    <row r="1785" spans="1:14" x14ac:dyDescent="0.25">
      <c r="A1785" t="s">
        <v>8507</v>
      </c>
      <c r="B1785" t="s">
        <v>2392</v>
      </c>
      <c r="C1785" t="s">
        <v>16</v>
      </c>
      <c r="D1785" t="s">
        <v>942</v>
      </c>
      <c r="E1785" t="s">
        <v>638</v>
      </c>
      <c r="F1785" t="s">
        <v>8508</v>
      </c>
      <c r="G1785" t="s">
        <v>8509</v>
      </c>
      <c r="H1785" t="s">
        <v>8510</v>
      </c>
      <c r="I1785" t="s">
        <v>32</v>
      </c>
      <c r="J1785" t="s">
        <v>955</v>
      </c>
      <c r="K1785" t="s">
        <v>24</v>
      </c>
      <c r="L1785" t="s">
        <v>786</v>
      </c>
      <c r="M1785" t="s">
        <v>9438</v>
      </c>
      <c r="N1785" t="s">
        <v>9439</v>
      </c>
    </row>
    <row r="1786" spans="1:14" x14ac:dyDescent="0.25">
      <c r="A1786" t="s">
        <v>8511</v>
      </c>
      <c r="B1786" t="s">
        <v>8512</v>
      </c>
      <c r="C1786" t="s">
        <v>16</v>
      </c>
      <c r="D1786" t="s">
        <v>544</v>
      </c>
      <c r="E1786" t="s">
        <v>638</v>
      </c>
      <c r="F1786" t="s">
        <v>8513</v>
      </c>
      <c r="G1786" t="s">
        <v>8514</v>
      </c>
      <c r="H1786" t="s">
        <v>8515</v>
      </c>
      <c r="I1786" t="s">
        <v>32</v>
      </c>
      <c r="J1786" t="s">
        <v>234</v>
      </c>
      <c r="K1786" t="s">
        <v>24</v>
      </c>
      <c r="L1786" t="s">
        <v>204</v>
      </c>
      <c r="M1786" t="s">
        <v>9438</v>
      </c>
      <c r="N1786" t="s">
        <v>9439</v>
      </c>
    </row>
    <row r="1787" spans="1:14" x14ac:dyDescent="0.25">
      <c r="A1787" t="s">
        <v>8516</v>
      </c>
      <c r="B1787" t="s">
        <v>8517</v>
      </c>
      <c r="C1787" t="s">
        <v>69</v>
      </c>
      <c r="D1787" t="s">
        <v>302</v>
      </c>
      <c r="E1787" t="s">
        <v>630</v>
      </c>
      <c r="F1787" t="s">
        <v>8518</v>
      </c>
      <c r="G1787" t="s">
        <v>8519</v>
      </c>
      <c r="H1787" t="s">
        <v>8520</v>
      </c>
      <c r="I1787" t="s">
        <v>32</v>
      </c>
      <c r="J1787" t="s">
        <v>306</v>
      </c>
      <c r="K1787" t="s">
        <v>24</v>
      </c>
      <c r="L1787" t="s">
        <v>307</v>
      </c>
      <c r="M1787" t="s">
        <v>9438</v>
      </c>
      <c r="N1787" t="s">
        <v>9439</v>
      </c>
    </row>
    <row r="1788" spans="1:14" x14ac:dyDescent="0.25">
      <c r="A1788" t="s">
        <v>8521</v>
      </c>
      <c r="B1788" t="s">
        <v>8522</v>
      </c>
      <c r="C1788" t="s">
        <v>16</v>
      </c>
      <c r="D1788" t="s">
        <v>8523</v>
      </c>
      <c r="E1788" t="s">
        <v>638</v>
      </c>
      <c r="F1788" t="s">
        <v>8524</v>
      </c>
      <c r="G1788" t="s">
        <v>8525</v>
      </c>
      <c r="H1788" t="s">
        <v>8526</v>
      </c>
      <c r="I1788" t="s">
        <v>32</v>
      </c>
      <c r="J1788" t="s">
        <v>880</v>
      </c>
      <c r="K1788" t="s">
        <v>24</v>
      </c>
      <c r="L1788" t="s">
        <v>851</v>
      </c>
      <c r="M1788" t="s">
        <v>9438</v>
      </c>
      <c r="N1788" t="s">
        <v>9439</v>
      </c>
    </row>
    <row r="1789" spans="1:14" x14ac:dyDescent="0.25">
      <c r="A1789" t="s">
        <v>8527</v>
      </c>
      <c r="B1789" t="s">
        <v>8528</v>
      </c>
      <c r="C1789" t="s">
        <v>69</v>
      </c>
      <c r="D1789" t="s">
        <v>8004</v>
      </c>
      <c r="E1789" t="s">
        <v>638</v>
      </c>
      <c r="F1789" t="s">
        <v>8529</v>
      </c>
      <c r="G1789" t="s">
        <v>8530</v>
      </c>
      <c r="H1789" t="s">
        <v>8531</v>
      </c>
      <c r="I1789" t="s">
        <v>32</v>
      </c>
      <c r="J1789" t="s">
        <v>1294</v>
      </c>
      <c r="K1789" t="s">
        <v>24</v>
      </c>
      <c r="L1789" t="s">
        <v>8532</v>
      </c>
      <c r="M1789" t="s">
        <v>10085</v>
      </c>
      <c r="N1789" t="s">
        <v>9441</v>
      </c>
    </row>
    <row r="1790" spans="1:14" x14ac:dyDescent="0.25">
      <c r="A1790" t="s">
        <v>5196</v>
      </c>
      <c r="B1790" t="s">
        <v>8533</v>
      </c>
      <c r="C1790" t="s">
        <v>16</v>
      </c>
      <c r="D1790" t="s">
        <v>4880</v>
      </c>
      <c r="E1790" t="s">
        <v>638</v>
      </c>
      <c r="F1790" t="s">
        <v>8534</v>
      </c>
      <c r="G1790" t="s">
        <v>8535</v>
      </c>
      <c r="H1790" t="s">
        <v>8536</v>
      </c>
      <c r="I1790" t="s">
        <v>32</v>
      </c>
      <c r="J1790" t="s">
        <v>7157</v>
      </c>
      <c r="K1790" t="s">
        <v>24</v>
      </c>
      <c r="L1790" t="s">
        <v>2685</v>
      </c>
      <c r="M1790" t="s">
        <v>10086</v>
      </c>
      <c r="N1790" t="s">
        <v>9441</v>
      </c>
    </row>
    <row r="1791" spans="1:14" x14ac:dyDescent="0.25">
      <c r="A1791" t="s">
        <v>8537</v>
      </c>
      <c r="C1791" t="s">
        <v>16</v>
      </c>
      <c r="D1791" t="s">
        <v>1513</v>
      </c>
      <c r="E1791" t="s">
        <v>630</v>
      </c>
      <c r="F1791" t="s">
        <v>8538</v>
      </c>
      <c r="G1791" t="s">
        <v>8539</v>
      </c>
      <c r="H1791" t="s">
        <v>8540</v>
      </c>
      <c r="I1791" t="s">
        <v>32</v>
      </c>
      <c r="J1791" t="s">
        <v>261</v>
      </c>
      <c r="K1791" t="s">
        <v>24</v>
      </c>
      <c r="L1791" t="s">
        <v>75</v>
      </c>
      <c r="M1791" t="s">
        <v>9438</v>
      </c>
      <c r="N1791" t="s">
        <v>9439</v>
      </c>
    </row>
    <row r="1792" spans="1:14" x14ac:dyDescent="0.25">
      <c r="A1792" t="s">
        <v>8507</v>
      </c>
      <c r="B1792" t="s">
        <v>2392</v>
      </c>
      <c r="C1792" t="s">
        <v>16</v>
      </c>
      <c r="D1792" t="s">
        <v>942</v>
      </c>
      <c r="E1792" t="s">
        <v>638</v>
      </c>
      <c r="F1792" t="s">
        <v>8541</v>
      </c>
      <c r="G1792" t="s">
        <v>8542</v>
      </c>
      <c r="H1792" t="s">
        <v>8543</v>
      </c>
      <c r="I1792" t="s">
        <v>32</v>
      </c>
      <c r="J1792" t="s">
        <v>955</v>
      </c>
      <c r="K1792" t="s">
        <v>24</v>
      </c>
      <c r="L1792" t="s">
        <v>786</v>
      </c>
      <c r="M1792" t="s">
        <v>9438</v>
      </c>
      <c r="N1792" t="s">
        <v>9439</v>
      </c>
    </row>
    <row r="1793" spans="1:14" x14ac:dyDescent="0.25">
      <c r="A1793" t="s">
        <v>7233</v>
      </c>
      <c r="B1793" t="s">
        <v>3888</v>
      </c>
      <c r="C1793" t="s">
        <v>16</v>
      </c>
      <c r="D1793" t="s">
        <v>3646</v>
      </c>
      <c r="E1793" t="s">
        <v>630</v>
      </c>
      <c r="F1793" t="s">
        <v>8544</v>
      </c>
      <c r="G1793" t="s">
        <v>8545</v>
      </c>
      <c r="H1793" t="s">
        <v>8546</v>
      </c>
      <c r="I1793" t="s">
        <v>32</v>
      </c>
      <c r="J1793" t="s">
        <v>642</v>
      </c>
      <c r="K1793" t="s">
        <v>24</v>
      </c>
      <c r="L1793" t="s">
        <v>42</v>
      </c>
      <c r="M1793" t="s">
        <v>9438</v>
      </c>
      <c r="N1793" t="s">
        <v>9439</v>
      </c>
    </row>
    <row r="1794" spans="1:14" x14ac:dyDescent="0.25">
      <c r="A1794" t="s">
        <v>8547</v>
      </c>
      <c r="B1794" t="s">
        <v>8548</v>
      </c>
      <c r="C1794" t="s">
        <v>16</v>
      </c>
      <c r="D1794" t="s">
        <v>8549</v>
      </c>
      <c r="E1794" t="s">
        <v>630</v>
      </c>
      <c r="F1794" t="s">
        <v>8550</v>
      </c>
      <c r="G1794" t="s">
        <v>8551</v>
      </c>
      <c r="H1794" t="s">
        <v>8552</v>
      </c>
      <c r="I1794" t="s">
        <v>32</v>
      </c>
      <c r="J1794" t="s">
        <v>391</v>
      </c>
      <c r="K1794" t="s">
        <v>24</v>
      </c>
      <c r="L1794" t="s">
        <v>656</v>
      </c>
      <c r="M1794" t="s">
        <v>9438</v>
      </c>
      <c r="N1794" t="s">
        <v>9439</v>
      </c>
    </row>
    <row r="1795" spans="1:14" x14ac:dyDescent="0.25">
      <c r="A1795" t="s">
        <v>8553</v>
      </c>
      <c r="B1795" t="s">
        <v>8466</v>
      </c>
      <c r="C1795" t="s">
        <v>16</v>
      </c>
      <c r="D1795" t="s">
        <v>8467</v>
      </c>
      <c r="E1795" t="s">
        <v>630</v>
      </c>
      <c r="F1795" t="s">
        <v>8554</v>
      </c>
      <c r="G1795" t="s">
        <v>8555</v>
      </c>
      <c r="H1795" t="s">
        <v>8556</v>
      </c>
      <c r="I1795" t="s">
        <v>32</v>
      </c>
      <c r="J1795" t="s">
        <v>412</v>
      </c>
      <c r="K1795" t="s">
        <v>24</v>
      </c>
      <c r="L1795" t="s">
        <v>75</v>
      </c>
      <c r="M1795" t="s">
        <v>9438</v>
      </c>
      <c r="N1795" t="s">
        <v>9439</v>
      </c>
    </row>
    <row r="1796" spans="1:14" x14ac:dyDescent="0.25">
      <c r="A1796" t="s">
        <v>8557</v>
      </c>
      <c r="B1796" t="s">
        <v>8490</v>
      </c>
      <c r="C1796" t="s">
        <v>16</v>
      </c>
      <c r="D1796" t="s">
        <v>8491</v>
      </c>
      <c r="E1796" t="s">
        <v>638</v>
      </c>
      <c r="F1796" t="s">
        <v>8558</v>
      </c>
      <c r="G1796" t="s">
        <v>8559</v>
      </c>
      <c r="H1796" t="s">
        <v>8560</v>
      </c>
      <c r="I1796" t="s">
        <v>32</v>
      </c>
      <c r="J1796" t="s">
        <v>991</v>
      </c>
      <c r="K1796" t="s">
        <v>24</v>
      </c>
      <c r="L1796" t="s">
        <v>8561</v>
      </c>
      <c r="M1796" t="s">
        <v>10087</v>
      </c>
      <c r="N1796" t="s">
        <v>9441</v>
      </c>
    </row>
    <row r="1797" spans="1:14" x14ac:dyDescent="0.25">
      <c r="A1797" t="s">
        <v>8562</v>
      </c>
      <c r="B1797" t="s">
        <v>7956</v>
      </c>
      <c r="C1797" t="s">
        <v>16</v>
      </c>
      <c r="D1797" t="s">
        <v>4470</v>
      </c>
      <c r="E1797" t="s">
        <v>638</v>
      </c>
      <c r="F1797" t="s">
        <v>8563</v>
      </c>
      <c r="G1797" t="s">
        <v>8564</v>
      </c>
      <c r="H1797" t="s">
        <v>8565</v>
      </c>
      <c r="I1797" t="s">
        <v>32</v>
      </c>
      <c r="J1797" t="s">
        <v>261</v>
      </c>
      <c r="K1797" t="s">
        <v>24</v>
      </c>
      <c r="L1797" t="s">
        <v>851</v>
      </c>
      <c r="M1797" t="s">
        <v>9438</v>
      </c>
      <c r="N1797" t="s">
        <v>9439</v>
      </c>
    </row>
    <row r="1798" spans="1:14" x14ac:dyDescent="0.25">
      <c r="A1798" t="s">
        <v>8566</v>
      </c>
      <c r="B1798" t="s">
        <v>7956</v>
      </c>
      <c r="C1798" t="s">
        <v>16</v>
      </c>
      <c r="D1798" t="s">
        <v>4470</v>
      </c>
      <c r="E1798" t="s">
        <v>638</v>
      </c>
      <c r="F1798" t="s">
        <v>8567</v>
      </c>
      <c r="G1798" t="s">
        <v>8568</v>
      </c>
      <c r="H1798" t="s">
        <v>8569</v>
      </c>
      <c r="I1798" t="s">
        <v>32</v>
      </c>
      <c r="J1798" t="s">
        <v>642</v>
      </c>
      <c r="K1798" t="s">
        <v>24</v>
      </c>
      <c r="L1798" t="s">
        <v>851</v>
      </c>
      <c r="M1798" t="s">
        <v>9438</v>
      </c>
      <c r="N1798" t="s">
        <v>9439</v>
      </c>
    </row>
    <row r="1799" spans="1:14" x14ac:dyDescent="0.25">
      <c r="A1799" t="s">
        <v>8570</v>
      </c>
      <c r="B1799" t="s">
        <v>8571</v>
      </c>
      <c r="C1799" t="s">
        <v>69</v>
      </c>
      <c r="D1799" t="s">
        <v>8572</v>
      </c>
      <c r="E1799" t="s">
        <v>638</v>
      </c>
      <c r="F1799" t="s">
        <v>8573</v>
      </c>
      <c r="G1799" t="s">
        <v>8574</v>
      </c>
      <c r="H1799" t="s">
        <v>8575</v>
      </c>
      <c r="I1799" t="s">
        <v>32</v>
      </c>
      <c r="J1799" t="s">
        <v>211</v>
      </c>
      <c r="K1799" t="s">
        <v>24</v>
      </c>
      <c r="L1799" t="s">
        <v>75</v>
      </c>
      <c r="M1799" t="s">
        <v>9438</v>
      </c>
      <c r="N1799" t="s">
        <v>9439</v>
      </c>
    </row>
    <row r="1800" spans="1:14" x14ac:dyDescent="0.25">
      <c r="A1800" t="s">
        <v>8576</v>
      </c>
      <c r="B1800" t="s">
        <v>7956</v>
      </c>
      <c r="C1800" t="s">
        <v>16</v>
      </c>
      <c r="D1800" t="s">
        <v>4470</v>
      </c>
      <c r="E1800" t="s">
        <v>638</v>
      </c>
      <c r="F1800" t="s">
        <v>8577</v>
      </c>
      <c r="G1800" t="s">
        <v>8578</v>
      </c>
      <c r="H1800" t="s">
        <v>8579</v>
      </c>
      <c r="I1800" t="s">
        <v>32</v>
      </c>
      <c r="J1800" t="s">
        <v>1545</v>
      </c>
      <c r="K1800" t="s">
        <v>24</v>
      </c>
      <c r="L1800" t="s">
        <v>851</v>
      </c>
      <c r="M1800" t="s">
        <v>9438</v>
      </c>
      <c r="N1800" t="s">
        <v>9439</v>
      </c>
    </row>
    <row r="1801" spans="1:14" x14ac:dyDescent="0.25">
      <c r="A1801" t="s">
        <v>8580</v>
      </c>
      <c r="B1801" t="s">
        <v>928</v>
      </c>
      <c r="C1801" t="s">
        <v>16</v>
      </c>
      <c r="D1801" t="s">
        <v>3186</v>
      </c>
      <c r="E1801" t="s">
        <v>638</v>
      </c>
      <c r="F1801" t="s">
        <v>8581</v>
      </c>
      <c r="G1801" t="s">
        <v>8582</v>
      </c>
      <c r="H1801" t="s">
        <v>8583</v>
      </c>
      <c r="I1801" t="s">
        <v>32</v>
      </c>
      <c r="J1801" t="s">
        <v>5541</v>
      </c>
      <c r="K1801" t="s">
        <v>24</v>
      </c>
      <c r="L1801" t="s">
        <v>8584</v>
      </c>
      <c r="M1801" t="s">
        <v>9438</v>
      </c>
      <c r="N1801" t="s">
        <v>9439</v>
      </c>
    </row>
    <row r="1802" spans="1:14" x14ac:dyDescent="0.25">
      <c r="A1802" t="s">
        <v>8585</v>
      </c>
      <c r="B1802" t="s">
        <v>8586</v>
      </c>
      <c r="C1802" t="s">
        <v>16</v>
      </c>
      <c r="D1802" t="s">
        <v>8587</v>
      </c>
      <c r="E1802" t="s">
        <v>638</v>
      </c>
      <c r="F1802" t="s">
        <v>8588</v>
      </c>
      <c r="G1802" t="s">
        <v>8589</v>
      </c>
      <c r="H1802" t="s">
        <v>8590</v>
      </c>
      <c r="I1802" t="s">
        <v>22</v>
      </c>
      <c r="J1802" t="s">
        <v>8591</v>
      </c>
      <c r="K1802" t="s">
        <v>24</v>
      </c>
      <c r="L1802" t="s">
        <v>445</v>
      </c>
      <c r="M1802" t="s">
        <v>9438</v>
      </c>
      <c r="N1802" t="s">
        <v>9439</v>
      </c>
    </row>
    <row r="1803" spans="1:14" x14ac:dyDescent="0.25">
      <c r="A1803" t="s">
        <v>8592</v>
      </c>
      <c r="B1803" t="s">
        <v>8593</v>
      </c>
      <c r="C1803" t="s">
        <v>69</v>
      </c>
      <c r="D1803" t="s">
        <v>8594</v>
      </c>
      <c r="E1803" t="s">
        <v>630</v>
      </c>
      <c r="F1803" t="s">
        <v>8595</v>
      </c>
      <c r="G1803" t="s">
        <v>8596</v>
      </c>
      <c r="H1803" t="s">
        <v>8597</v>
      </c>
      <c r="I1803" t="s">
        <v>32</v>
      </c>
      <c r="J1803" t="s">
        <v>253</v>
      </c>
      <c r="K1803" t="s">
        <v>24</v>
      </c>
      <c r="L1803" t="s">
        <v>8598</v>
      </c>
      <c r="M1803" t="s">
        <v>9438</v>
      </c>
      <c r="N1803" t="s">
        <v>9439</v>
      </c>
    </row>
    <row r="1804" spans="1:14" x14ac:dyDescent="0.25">
      <c r="A1804" t="s">
        <v>8599</v>
      </c>
      <c r="B1804" t="s">
        <v>8600</v>
      </c>
      <c r="C1804" t="s">
        <v>16</v>
      </c>
      <c r="D1804" t="s">
        <v>8601</v>
      </c>
      <c r="E1804" t="s">
        <v>638</v>
      </c>
      <c r="F1804" t="s">
        <v>8602</v>
      </c>
      <c r="G1804" t="s">
        <v>8603</v>
      </c>
      <c r="H1804" t="s">
        <v>8604</v>
      </c>
      <c r="I1804" t="s">
        <v>22</v>
      </c>
      <c r="J1804" t="s">
        <v>8605</v>
      </c>
      <c r="K1804" t="s">
        <v>24</v>
      </c>
      <c r="L1804" t="s">
        <v>83</v>
      </c>
      <c r="M1804" t="s">
        <v>9438</v>
      </c>
      <c r="N1804" t="s">
        <v>9439</v>
      </c>
    </row>
    <row r="1805" spans="1:14" x14ac:dyDescent="0.25">
      <c r="A1805" t="s">
        <v>8606</v>
      </c>
      <c r="C1805" t="s">
        <v>69</v>
      </c>
      <c r="D1805" t="s">
        <v>6474</v>
      </c>
      <c r="E1805" t="s">
        <v>638</v>
      </c>
      <c r="F1805" t="s">
        <v>8607</v>
      </c>
      <c r="G1805" t="s">
        <v>8608</v>
      </c>
      <c r="H1805" t="s">
        <v>8609</v>
      </c>
      <c r="I1805" t="s">
        <v>32</v>
      </c>
      <c r="J1805" t="s">
        <v>1294</v>
      </c>
      <c r="K1805" t="s">
        <v>24</v>
      </c>
      <c r="L1805" t="s">
        <v>2331</v>
      </c>
      <c r="M1805" t="s">
        <v>10088</v>
      </c>
      <c r="N1805" t="s">
        <v>9441</v>
      </c>
    </row>
    <row r="1806" spans="1:14" x14ac:dyDescent="0.25">
      <c r="A1806" t="s">
        <v>8610</v>
      </c>
      <c r="B1806" t="s">
        <v>1864</v>
      </c>
      <c r="C1806" t="s">
        <v>69</v>
      </c>
      <c r="D1806" t="s">
        <v>2393</v>
      </c>
      <c r="E1806" t="s">
        <v>638</v>
      </c>
      <c r="F1806" t="s">
        <v>8611</v>
      </c>
      <c r="G1806" t="s">
        <v>8612</v>
      </c>
      <c r="H1806" t="s">
        <v>8613</v>
      </c>
      <c r="I1806" t="s">
        <v>32</v>
      </c>
      <c r="J1806" t="s">
        <v>162</v>
      </c>
      <c r="K1806" t="s">
        <v>24</v>
      </c>
      <c r="L1806" t="s">
        <v>235</v>
      </c>
      <c r="M1806" t="s">
        <v>9438</v>
      </c>
      <c r="N1806" t="s">
        <v>9439</v>
      </c>
    </row>
    <row r="1807" spans="1:14" x14ac:dyDescent="0.25">
      <c r="A1807" t="s">
        <v>8614</v>
      </c>
      <c r="B1807" t="s">
        <v>7945</v>
      </c>
      <c r="C1807" t="s">
        <v>16</v>
      </c>
      <c r="D1807" t="s">
        <v>7946</v>
      </c>
      <c r="E1807" t="s">
        <v>638</v>
      </c>
      <c r="F1807" t="s">
        <v>8615</v>
      </c>
      <c r="G1807" t="s">
        <v>8616</v>
      </c>
      <c r="H1807" t="s">
        <v>8617</v>
      </c>
      <c r="I1807" t="s">
        <v>22</v>
      </c>
      <c r="J1807" t="s">
        <v>121</v>
      </c>
      <c r="K1807" t="s">
        <v>24</v>
      </c>
      <c r="L1807" t="s">
        <v>83</v>
      </c>
      <c r="M1807" t="s">
        <v>9438</v>
      </c>
      <c r="N1807" t="s">
        <v>9439</v>
      </c>
    </row>
    <row r="1808" spans="1:14" x14ac:dyDescent="0.25">
      <c r="A1808" t="s">
        <v>8618</v>
      </c>
      <c r="C1808" t="s">
        <v>69</v>
      </c>
      <c r="D1808" t="s">
        <v>8472</v>
      </c>
      <c r="E1808" t="s">
        <v>638</v>
      </c>
      <c r="F1808" t="s">
        <v>8619</v>
      </c>
      <c r="G1808" t="s">
        <v>8620</v>
      </c>
      <c r="H1808" t="s">
        <v>8621</v>
      </c>
      <c r="I1808" t="s">
        <v>22</v>
      </c>
      <c r="J1808" t="s">
        <v>253</v>
      </c>
      <c r="K1808" t="s">
        <v>24</v>
      </c>
      <c r="L1808" t="s">
        <v>8476</v>
      </c>
      <c r="M1808" t="s">
        <v>9438</v>
      </c>
      <c r="N1808" t="s">
        <v>9439</v>
      </c>
    </row>
    <row r="1809" spans="1:14" x14ac:dyDescent="0.25">
      <c r="A1809" t="s">
        <v>8622</v>
      </c>
      <c r="B1809" t="s">
        <v>8490</v>
      </c>
      <c r="C1809" t="s">
        <v>16</v>
      </c>
      <c r="D1809" t="s">
        <v>8491</v>
      </c>
      <c r="E1809" t="s">
        <v>638</v>
      </c>
      <c r="F1809" t="s">
        <v>8623</v>
      </c>
      <c r="G1809" t="s">
        <v>8624</v>
      </c>
      <c r="H1809" t="s">
        <v>8625</v>
      </c>
      <c r="I1809" t="s">
        <v>32</v>
      </c>
      <c r="J1809" t="s">
        <v>991</v>
      </c>
      <c r="K1809" t="s">
        <v>24</v>
      </c>
      <c r="L1809" t="s">
        <v>8495</v>
      </c>
      <c r="M1809" t="s">
        <v>10089</v>
      </c>
      <c r="N1809" t="s">
        <v>9441</v>
      </c>
    </row>
    <row r="1810" spans="1:14" x14ac:dyDescent="0.25">
      <c r="A1810" t="s">
        <v>8626</v>
      </c>
      <c r="B1810" t="s">
        <v>8627</v>
      </c>
      <c r="C1810" t="s">
        <v>16</v>
      </c>
      <c r="D1810" t="s">
        <v>3646</v>
      </c>
      <c r="E1810" t="s">
        <v>638</v>
      </c>
      <c r="F1810" t="s">
        <v>8628</v>
      </c>
      <c r="G1810" t="s">
        <v>8629</v>
      </c>
      <c r="H1810" t="s">
        <v>8630</v>
      </c>
      <c r="I1810" t="s">
        <v>32</v>
      </c>
      <c r="J1810" t="s">
        <v>642</v>
      </c>
      <c r="K1810" t="s">
        <v>24</v>
      </c>
      <c r="L1810" t="s">
        <v>42</v>
      </c>
      <c r="M1810" t="s">
        <v>9438</v>
      </c>
      <c r="N1810" t="s">
        <v>9439</v>
      </c>
    </row>
    <row r="1811" spans="1:14" x14ac:dyDescent="0.25">
      <c r="A1811" t="s">
        <v>7931</v>
      </c>
      <c r="B1811" t="s">
        <v>8631</v>
      </c>
      <c r="C1811" t="s">
        <v>16</v>
      </c>
      <c r="D1811" t="s">
        <v>8632</v>
      </c>
      <c r="E1811" t="s">
        <v>630</v>
      </c>
      <c r="F1811" t="s">
        <v>8633</v>
      </c>
      <c r="G1811" t="s">
        <v>8634</v>
      </c>
      <c r="H1811" t="s">
        <v>8635</v>
      </c>
      <c r="I1811" t="s">
        <v>22</v>
      </c>
      <c r="J1811" t="s">
        <v>1572</v>
      </c>
      <c r="K1811" t="s">
        <v>24</v>
      </c>
      <c r="L1811" t="s">
        <v>8636</v>
      </c>
      <c r="M1811" t="s">
        <v>9438</v>
      </c>
      <c r="N1811" t="s">
        <v>9439</v>
      </c>
    </row>
    <row r="1812" spans="1:14" x14ac:dyDescent="0.25">
      <c r="A1812" t="s">
        <v>7938</v>
      </c>
      <c r="B1812" t="s">
        <v>7939</v>
      </c>
      <c r="C1812" t="s">
        <v>16</v>
      </c>
      <c r="D1812" t="s">
        <v>7940</v>
      </c>
      <c r="E1812" t="s">
        <v>638</v>
      </c>
      <c r="F1812" t="s">
        <v>8637</v>
      </c>
      <c r="G1812" t="s">
        <v>8638</v>
      </c>
      <c r="H1812" t="s">
        <v>8639</v>
      </c>
      <c r="I1812" t="s">
        <v>22</v>
      </c>
      <c r="J1812" t="s">
        <v>261</v>
      </c>
      <c r="K1812" t="s">
        <v>24</v>
      </c>
      <c r="L1812" t="s">
        <v>83</v>
      </c>
      <c r="M1812" t="s">
        <v>9438</v>
      </c>
      <c r="N1812" t="s">
        <v>9439</v>
      </c>
    </row>
    <row r="1813" spans="1:14" x14ac:dyDescent="0.25">
      <c r="A1813" t="s">
        <v>6451</v>
      </c>
      <c r="B1813" t="s">
        <v>6452</v>
      </c>
      <c r="C1813" t="s">
        <v>16</v>
      </c>
      <c r="D1813" t="s">
        <v>8640</v>
      </c>
      <c r="E1813" t="s">
        <v>638</v>
      </c>
      <c r="F1813" t="s">
        <v>8641</v>
      </c>
      <c r="G1813" t="s">
        <v>8642</v>
      </c>
      <c r="H1813" t="s">
        <v>8643</v>
      </c>
      <c r="I1813" t="s">
        <v>32</v>
      </c>
      <c r="J1813" t="s">
        <v>1400</v>
      </c>
      <c r="K1813" t="s">
        <v>24</v>
      </c>
      <c r="L1813" t="s">
        <v>837</v>
      </c>
      <c r="M1813" t="s">
        <v>10090</v>
      </c>
      <c r="N1813" t="s">
        <v>9441</v>
      </c>
    </row>
    <row r="1814" spans="1:14" x14ac:dyDescent="0.25">
      <c r="A1814" t="s">
        <v>8511</v>
      </c>
      <c r="B1814" t="s">
        <v>8644</v>
      </c>
      <c r="C1814" t="s">
        <v>16</v>
      </c>
      <c r="D1814" t="s">
        <v>544</v>
      </c>
      <c r="E1814" t="s">
        <v>638</v>
      </c>
      <c r="F1814" t="s">
        <v>8645</v>
      </c>
      <c r="G1814" t="s">
        <v>8646</v>
      </c>
      <c r="H1814" t="s">
        <v>8647</v>
      </c>
      <c r="I1814" t="s">
        <v>32</v>
      </c>
      <c r="J1814" t="s">
        <v>826</v>
      </c>
      <c r="K1814" t="s">
        <v>24</v>
      </c>
      <c r="L1814" t="s">
        <v>204</v>
      </c>
      <c r="M1814" t="s">
        <v>9438</v>
      </c>
      <c r="N1814" t="s">
        <v>9439</v>
      </c>
    </row>
    <row r="1815" spans="1:14" x14ac:dyDescent="0.25">
      <c r="A1815" t="s">
        <v>6451</v>
      </c>
      <c r="B1815" t="s">
        <v>6452</v>
      </c>
      <c r="C1815" t="s">
        <v>16</v>
      </c>
      <c r="D1815" t="s">
        <v>8640</v>
      </c>
      <c r="E1815" t="s">
        <v>638</v>
      </c>
      <c r="F1815" t="s">
        <v>8648</v>
      </c>
      <c r="G1815" t="s">
        <v>8649</v>
      </c>
      <c r="H1815" t="s">
        <v>8650</v>
      </c>
      <c r="I1815" t="s">
        <v>32</v>
      </c>
      <c r="J1815" t="s">
        <v>614</v>
      </c>
      <c r="K1815" t="s">
        <v>24</v>
      </c>
      <c r="L1815" t="s">
        <v>837</v>
      </c>
      <c r="M1815" t="s">
        <v>10091</v>
      </c>
      <c r="N1815" t="s">
        <v>9441</v>
      </c>
    </row>
    <row r="1816" spans="1:14" x14ac:dyDescent="0.25">
      <c r="A1816" t="s">
        <v>8651</v>
      </c>
      <c r="B1816" t="s">
        <v>8652</v>
      </c>
      <c r="C1816" t="s">
        <v>16</v>
      </c>
      <c r="D1816" t="s">
        <v>8653</v>
      </c>
      <c r="E1816" t="s">
        <v>630</v>
      </c>
      <c r="F1816" t="s">
        <v>8654</v>
      </c>
      <c r="G1816" t="s">
        <v>8655</v>
      </c>
      <c r="H1816" t="s">
        <v>8656</v>
      </c>
      <c r="I1816" t="s">
        <v>32</v>
      </c>
      <c r="J1816" t="s">
        <v>33</v>
      </c>
      <c r="K1816" t="s">
        <v>24</v>
      </c>
      <c r="L1816" t="s">
        <v>1981</v>
      </c>
      <c r="M1816" t="s">
        <v>9438</v>
      </c>
      <c r="N1816" t="s">
        <v>9439</v>
      </c>
    </row>
    <row r="1817" spans="1:14" x14ac:dyDescent="0.25">
      <c r="A1817" t="s">
        <v>8657</v>
      </c>
      <c r="B1817" t="s">
        <v>8658</v>
      </c>
      <c r="C1817" t="s">
        <v>16</v>
      </c>
      <c r="D1817" t="s">
        <v>8587</v>
      </c>
      <c r="E1817" t="s">
        <v>638</v>
      </c>
      <c r="F1817" t="s">
        <v>8659</v>
      </c>
      <c r="G1817" t="s">
        <v>8660</v>
      </c>
      <c r="H1817" t="s">
        <v>8661</v>
      </c>
      <c r="I1817" t="s">
        <v>22</v>
      </c>
      <c r="J1817" t="s">
        <v>1900</v>
      </c>
      <c r="K1817" t="s">
        <v>24</v>
      </c>
      <c r="L1817" t="s">
        <v>445</v>
      </c>
      <c r="M1817" t="s">
        <v>9438</v>
      </c>
      <c r="N1817" t="s">
        <v>9439</v>
      </c>
    </row>
    <row r="1818" spans="1:14" x14ac:dyDescent="0.25">
      <c r="A1818" t="s">
        <v>8662</v>
      </c>
      <c r="B1818" t="s">
        <v>7956</v>
      </c>
      <c r="C1818" t="s">
        <v>16</v>
      </c>
      <c r="D1818" t="s">
        <v>5305</v>
      </c>
      <c r="E1818" t="s">
        <v>638</v>
      </c>
      <c r="F1818" t="s">
        <v>8663</v>
      </c>
      <c r="G1818" t="s">
        <v>8664</v>
      </c>
      <c r="H1818" t="s">
        <v>8665</v>
      </c>
      <c r="I1818" t="s">
        <v>32</v>
      </c>
      <c r="J1818" t="s">
        <v>261</v>
      </c>
      <c r="K1818" t="s">
        <v>24</v>
      </c>
      <c r="L1818" t="s">
        <v>851</v>
      </c>
      <c r="M1818" t="s">
        <v>9438</v>
      </c>
      <c r="N1818" t="s">
        <v>9439</v>
      </c>
    </row>
    <row r="1819" spans="1:14" x14ac:dyDescent="0.25">
      <c r="A1819" t="s">
        <v>8666</v>
      </c>
      <c r="B1819" t="s">
        <v>8533</v>
      </c>
      <c r="C1819" t="s">
        <v>69</v>
      </c>
      <c r="D1819" t="s">
        <v>4880</v>
      </c>
      <c r="E1819" t="s">
        <v>630</v>
      </c>
      <c r="F1819" t="s">
        <v>8667</v>
      </c>
      <c r="G1819" t="s">
        <v>8668</v>
      </c>
      <c r="H1819" t="s">
        <v>8669</v>
      </c>
      <c r="I1819" t="s">
        <v>32</v>
      </c>
      <c r="J1819" t="s">
        <v>7157</v>
      </c>
      <c r="K1819" t="s">
        <v>24</v>
      </c>
      <c r="L1819" t="s">
        <v>2685</v>
      </c>
      <c r="M1819" t="s">
        <v>9438</v>
      </c>
      <c r="N1819" t="s">
        <v>9439</v>
      </c>
    </row>
    <row r="1820" spans="1:14" x14ac:dyDescent="0.25">
      <c r="A1820" t="s">
        <v>8670</v>
      </c>
      <c r="B1820" t="s">
        <v>2761</v>
      </c>
      <c r="C1820" t="s">
        <v>16</v>
      </c>
      <c r="D1820" t="s">
        <v>2762</v>
      </c>
      <c r="E1820" t="s">
        <v>638</v>
      </c>
      <c r="F1820" t="s">
        <v>8671</v>
      </c>
      <c r="G1820" t="s">
        <v>8672</v>
      </c>
      <c r="H1820" t="s">
        <v>8673</v>
      </c>
      <c r="I1820" t="s">
        <v>32</v>
      </c>
      <c r="J1820" t="s">
        <v>246</v>
      </c>
      <c r="K1820" t="s">
        <v>24</v>
      </c>
      <c r="L1820" t="s">
        <v>2766</v>
      </c>
      <c r="M1820" t="s">
        <v>9438</v>
      </c>
      <c r="N1820" t="s">
        <v>9439</v>
      </c>
    </row>
    <row r="1821" spans="1:14" x14ac:dyDescent="0.25">
      <c r="A1821" t="s">
        <v>8674</v>
      </c>
      <c r="B1821" t="s">
        <v>8675</v>
      </c>
      <c r="C1821" t="s">
        <v>16</v>
      </c>
      <c r="D1821" t="s">
        <v>8676</v>
      </c>
      <c r="E1821" t="s">
        <v>630</v>
      </c>
      <c r="F1821" t="s">
        <v>8677</v>
      </c>
      <c r="G1821" t="s">
        <v>8678</v>
      </c>
      <c r="H1821" t="s">
        <v>8679</v>
      </c>
      <c r="I1821" t="s">
        <v>22</v>
      </c>
      <c r="J1821" t="s">
        <v>880</v>
      </c>
      <c r="K1821" t="s">
        <v>24</v>
      </c>
      <c r="L1821" t="s">
        <v>83</v>
      </c>
      <c r="M1821" t="s">
        <v>9438</v>
      </c>
      <c r="N1821" t="s">
        <v>9439</v>
      </c>
    </row>
    <row r="1822" spans="1:14" x14ac:dyDescent="0.25">
      <c r="A1822" t="s">
        <v>8680</v>
      </c>
      <c r="B1822" t="s">
        <v>8681</v>
      </c>
      <c r="C1822" t="s">
        <v>16</v>
      </c>
      <c r="D1822" t="s">
        <v>8682</v>
      </c>
      <c r="E1822" t="s">
        <v>638</v>
      </c>
      <c r="F1822" t="s">
        <v>8683</v>
      </c>
      <c r="G1822" t="s">
        <v>8684</v>
      </c>
      <c r="H1822" t="s">
        <v>8685</v>
      </c>
      <c r="I1822" t="s">
        <v>32</v>
      </c>
      <c r="J1822" t="s">
        <v>472</v>
      </c>
      <c r="K1822" t="s">
        <v>24</v>
      </c>
      <c r="L1822" t="s">
        <v>7051</v>
      </c>
      <c r="M1822" t="s">
        <v>9438</v>
      </c>
      <c r="N1822" t="s">
        <v>9439</v>
      </c>
    </row>
    <row r="1823" spans="1:14" x14ac:dyDescent="0.25">
      <c r="A1823" t="s">
        <v>706</v>
      </c>
      <c r="B1823" t="s">
        <v>8686</v>
      </c>
      <c r="C1823" t="s">
        <v>69</v>
      </c>
      <c r="E1823" t="s">
        <v>638</v>
      </c>
      <c r="F1823" t="s">
        <v>8687</v>
      </c>
      <c r="G1823" t="s">
        <v>8688</v>
      </c>
      <c r="H1823" t="s">
        <v>8689</v>
      </c>
      <c r="I1823" t="s">
        <v>32</v>
      </c>
      <c r="J1823" t="s">
        <v>1662</v>
      </c>
      <c r="K1823" t="s">
        <v>24</v>
      </c>
      <c r="M1823" t="s">
        <v>9438</v>
      </c>
      <c r="N1823" t="s">
        <v>9439</v>
      </c>
    </row>
    <row r="1824" spans="1:14" x14ac:dyDescent="0.25">
      <c r="A1824" t="s">
        <v>8511</v>
      </c>
      <c r="B1824" t="s">
        <v>8690</v>
      </c>
      <c r="C1824" t="s">
        <v>16</v>
      </c>
      <c r="D1824" t="s">
        <v>544</v>
      </c>
      <c r="E1824" t="s">
        <v>638</v>
      </c>
      <c r="F1824" t="s">
        <v>8691</v>
      </c>
      <c r="G1824" t="s">
        <v>8692</v>
      </c>
      <c r="H1824" t="s">
        <v>8693</v>
      </c>
      <c r="I1824" t="s">
        <v>32</v>
      </c>
      <c r="J1824" t="s">
        <v>282</v>
      </c>
      <c r="K1824" t="s">
        <v>24</v>
      </c>
      <c r="L1824" t="s">
        <v>204</v>
      </c>
      <c r="M1824" t="s">
        <v>9438</v>
      </c>
      <c r="N1824" t="s">
        <v>9439</v>
      </c>
    </row>
    <row r="1825" spans="1:14" x14ac:dyDescent="0.25">
      <c r="A1825" t="s">
        <v>8694</v>
      </c>
      <c r="B1825" t="s">
        <v>3746</v>
      </c>
      <c r="C1825" t="s">
        <v>69</v>
      </c>
      <c r="D1825" t="s">
        <v>8695</v>
      </c>
      <c r="E1825" t="s">
        <v>630</v>
      </c>
      <c r="F1825" t="s">
        <v>8696</v>
      </c>
      <c r="G1825" t="s">
        <v>8697</v>
      </c>
      <c r="H1825" t="s">
        <v>8698</v>
      </c>
      <c r="I1825" t="s">
        <v>32</v>
      </c>
      <c r="J1825" t="s">
        <v>472</v>
      </c>
      <c r="K1825" t="s">
        <v>24</v>
      </c>
      <c r="L1825" t="s">
        <v>5192</v>
      </c>
      <c r="M1825" t="s">
        <v>9438</v>
      </c>
      <c r="N1825" t="s">
        <v>9439</v>
      </c>
    </row>
    <row r="1826" spans="1:14" x14ac:dyDescent="0.25">
      <c r="A1826" t="s">
        <v>5196</v>
      </c>
      <c r="B1826" t="s">
        <v>8699</v>
      </c>
      <c r="C1826" t="s">
        <v>69</v>
      </c>
      <c r="D1826" t="s">
        <v>4880</v>
      </c>
      <c r="E1826" t="s">
        <v>638</v>
      </c>
      <c r="F1826" t="s">
        <v>8700</v>
      </c>
      <c r="G1826" t="s">
        <v>8701</v>
      </c>
      <c r="H1826" t="s">
        <v>8702</v>
      </c>
      <c r="I1826" t="s">
        <v>32</v>
      </c>
      <c r="J1826" t="s">
        <v>426</v>
      </c>
      <c r="K1826" t="s">
        <v>24</v>
      </c>
      <c r="L1826" t="s">
        <v>2685</v>
      </c>
      <c r="M1826" t="s">
        <v>10092</v>
      </c>
      <c r="N1826" t="s">
        <v>9441</v>
      </c>
    </row>
    <row r="1827" spans="1:14" x14ac:dyDescent="0.25">
      <c r="A1827" t="s">
        <v>8703</v>
      </c>
      <c r="C1827" t="s">
        <v>69</v>
      </c>
      <c r="D1827" t="s">
        <v>8472</v>
      </c>
      <c r="E1827" t="s">
        <v>638</v>
      </c>
      <c r="F1827" t="s">
        <v>8704</v>
      </c>
      <c r="G1827" t="s">
        <v>8705</v>
      </c>
      <c r="H1827" t="s">
        <v>8706</v>
      </c>
      <c r="I1827" t="s">
        <v>22</v>
      </c>
      <c r="J1827" t="s">
        <v>253</v>
      </c>
      <c r="K1827" t="s">
        <v>24</v>
      </c>
      <c r="L1827" t="s">
        <v>8476</v>
      </c>
      <c r="M1827" t="s">
        <v>9438</v>
      </c>
      <c r="N1827" t="s">
        <v>9439</v>
      </c>
    </row>
    <row r="1828" spans="1:14" x14ac:dyDescent="0.25">
      <c r="A1828" t="s">
        <v>8707</v>
      </c>
      <c r="B1828" t="s">
        <v>1864</v>
      </c>
      <c r="C1828" t="s">
        <v>69</v>
      </c>
      <c r="D1828" t="s">
        <v>2393</v>
      </c>
      <c r="E1828" t="s">
        <v>630</v>
      </c>
      <c r="F1828" t="s">
        <v>8708</v>
      </c>
      <c r="G1828" t="s">
        <v>8709</v>
      </c>
      <c r="H1828" t="s">
        <v>8710</v>
      </c>
      <c r="I1828" t="s">
        <v>32</v>
      </c>
      <c r="J1828" t="s">
        <v>162</v>
      </c>
      <c r="K1828" t="s">
        <v>24</v>
      </c>
      <c r="L1828" t="s">
        <v>235</v>
      </c>
      <c r="M1828" t="s">
        <v>9438</v>
      </c>
      <c r="N1828" t="s">
        <v>9439</v>
      </c>
    </row>
    <row r="1829" spans="1:14" x14ac:dyDescent="0.25">
      <c r="A1829" t="s">
        <v>8711</v>
      </c>
      <c r="B1829" t="s">
        <v>928</v>
      </c>
      <c r="C1829" t="s">
        <v>16</v>
      </c>
      <c r="D1829" t="s">
        <v>3186</v>
      </c>
      <c r="E1829" t="s">
        <v>638</v>
      </c>
      <c r="F1829" t="s">
        <v>8712</v>
      </c>
      <c r="G1829" t="s">
        <v>8713</v>
      </c>
      <c r="H1829" t="s">
        <v>8714</v>
      </c>
      <c r="I1829" t="s">
        <v>32</v>
      </c>
      <c r="J1829" t="s">
        <v>5432</v>
      </c>
      <c r="K1829" t="s">
        <v>24</v>
      </c>
      <c r="L1829" t="s">
        <v>8715</v>
      </c>
      <c r="M1829" t="s">
        <v>9438</v>
      </c>
      <c r="N1829" t="s">
        <v>9439</v>
      </c>
    </row>
    <row r="1830" spans="1:14" x14ac:dyDescent="0.25">
      <c r="A1830" t="s">
        <v>8716</v>
      </c>
      <c r="C1830" t="s">
        <v>69</v>
      </c>
      <c r="D1830" t="s">
        <v>8717</v>
      </c>
      <c r="E1830" t="s">
        <v>638</v>
      </c>
      <c r="F1830" t="s">
        <v>8718</v>
      </c>
      <c r="G1830" t="s">
        <v>8719</v>
      </c>
      <c r="H1830" t="s">
        <v>8720</v>
      </c>
      <c r="I1830" t="s">
        <v>32</v>
      </c>
      <c r="J1830" t="s">
        <v>261</v>
      </c>
      <c r="K1830" t="s">
        <v>24</v>
      </c>
      <c r="L1830" t="s">
        <v>439</v>
      </c>
      <c r="M1830" t="s">
        <v>9438</v>
      </c>
      <c r="N1830" t="s">
        <v>9439</v>
      </c>
    </row>
    <row r="1831" spans="1:14" x14ac:dyDescent="0.25">
      <c r="A1831" t="s">
        <v>8721</v>
      </c>
      <c r="B1831" t="s">
        <v>2392</v>
      </c>
      <c r="C1831" t="s">
        <v>16</v>
      </c>
      <c r="D1831" t="s">
        <v>942</v>
      </c>
      <c r="E1831" t="s">
        <v>630</v>
      </c>
      <c r="F1831" t="s">
        <v>8722</v>
      </c>
      <c r="G1831" t="s">
        <v>8723</v>
      </c>
      <c r="H1831" t="s">
        <v>8724</v>
      </c>
      <c r="I1831" t="s">
        <v>32</v>
      </c>
      <c r="J1831" t="s">
        <v>955</v>
      </c>
      <c r="K1831" t="s">
        <v>24</v>
      </c>
      <c r="L1831" t="s">
        <v>786</v>
      </c>
      <c r="M1831" t="s">
        <v>9438</v>
      </c>
      <c r="N1831" t="s">
        <v>9439</v>
      </c>
    </row>
    <row r="1832" spans="1:14" x14ac:dyDescent="0.25">
      <c r="A1832" t="s">
        <v>8725</v>
      </c>
      <c r="B1832" t="s">
        <v>7956</v>
      </c>
      <c r="C1832" t="s">
        <v>16</v>
      </c>
      <c r="D1832" t="s">
        <v>4470</v>
      </c>
      <c r="E1832" t="s">
        <v>638</v>
      </c>
      <c r="F1832" t="s">
        <v>8726</v>
      </c>
      <c r="G1832" t="s">
        <v>8727</v>
      </c>
      <c r="H1832" t="s">
        <v>8728</v>
      </c>
      <c r="I1832" t="s">
        <v>32</v>
      </c>
      <c r="J1832" t="s">
        <v>23</v>
      </c>
      <c r="K1832" t="s">
        <v>24</v>
      </c>
      <c r="L1832" t="s">
        <v>851</v>
      </c>
      <c r="M1832" t="s">
        <v>9438</v>
      </c>
      <c r="N1832" t="s">
        <v>9439</v>
      </c>
    </row>
    <row r="1833" spans="1:14" x14ac:dyDescent="0.25">
      <c r="A1833" t="s">
        <v>8606</v>
      </c>
      <c r="C1833" t="s">
        <v>69</v>
      </c>
      <c r="D1833" t="s">
        <v>6474</v>
      </c>
      <c r="E1833" t="s">
        <v>638</v>
      </c>
      <c r="F1833" t="s">
        <v>8729</v>
      </c>
      <c r="G1833" t="s">
        <v>8730</v>
      </c>
      <c r="H1833" t="s">
        <v>8731</v>
      </c>
      <c r="I1833" t="s">
        <v>32</v>
      </c>
      <c r="J1833" t="s">
        <v>1461</v>
      </c>
      <c r="K1833" t="s">
        <v>24</v>
      </c>
      <c r="L1833" t="s">
        <v>3533</v>
      </c>
      <c r="M1833" t="s">
        <v>10093</v>
      </c>
      <c r="N1833" t="s">
        <v>9441</v>
      </c>
    </row>
    <row r="1834" spans="1:14" x14ac:dyDescent="0.25">
      <c r="A1834" t="s">
        <v>8732</v>
      </c>
      <c r="B1834" t="s">
        <v>1427</v>
      </c>
      <c r="C1834" t="s">
        <v>16</v>
      </c>
      <c r="D1834" t="s">
        <v>7893</v>
      </c>
      <c r="E1834" t="s">
        <v>638</v>
      </c>
      <c r="F1834" t="s">
        <v>8733</v>
      </c>
      <c r="G1834" t="s">
        <v>8734</v>
      </c>
      <c r="H1834" t="s">
        <v>8735</v>
      </c>
      <c r="I1834" t="s">
        <v>22</v>
      </c>
      <c r="J1834" t="s">
        <v>1093</v>
      </c>
      <c r="K1834" t="s">
        <v>24</v>
      </c>
      <c r="L1834" t="s">
        <v>42</v>
      </c>
      <c r="M1834" t="s">
        <v>9438</v>
      </c>
      <c r="N1834" t="s">
        <v>9439</v>
      </c>
    </row>
    <row r="1835" spans="1:14" x14ac:dyDescent="0.25">
      <c r="A1835" t="s">
        <v>8736</v>
      </c>
      <c r="C1835" t="s">
        <v>16</v>
      </c>
      <c r="D1835" t="s">
        <v>434</v>
      </c>
      <c r="E1835" t="s">
        <v>638</v>
      </c>
      <c r="F1835" t="s">
        <v>8737</v>
      </c>
      <c r="G1835" t="s">
        <v>8738</v>
      </c>
      <c r="H1835" t="s">
        <v>8739</v>
      </c>
      <c r="I1835" t="s">
        <v>32</v>
      </c>
      <c r="J1835" t="s">
        <v>219</v>
      </c>
      <c r="K1835" t="s">
        <v>24</v>
      </c>
      <c r="L1835" t="s">
        <v>439</v>
      </c>
      <c r="M1835" t="s">
        <v>9438</v>
      </c>
      <c r="N1835" t="s">
        <v>9439</v>
      </c>
    </row>
    <row r="1836" spans="1:14" x14ac:dyDescent="0.25">
      <c r="A1836" t="s">
        <v>8740</v>
      </c>
      <c r="B1836" t="s">
        <v>7945</v>
      </c>
      <c r="C1836" t="s">
        <v>16</v>
      </c>
      <c r="D1836" t="s">
        <v>7946</v>
      </c>
      <c r="E1836" t="s">
        <v>638</v>
      </c>
      <c r="F1836" t="s">
        <v>8741</v>
      </c>
      <c r="G1836" t="s">
        <v>8742</v>
      </c>
      <c r="H1836" t="s">
        <v>8743</v>
      </c>
      <c r="I1836" t="s">
        <v>22</v>
      </c>
      <c r="J1836" t="s">
        <v>121</v>
      </c>
      <c r="K1836" t="s">
        <v>24</v>
      </c>
      <c r="L1836" t="s">
        <v>83</v>
      </c>
      <c r="M1836" t="s">
        <v>9438</v>
      </c>
      <c r="N1836" t="s">
        <v>9439</v>
      </c>
    </row>
    <row r="1837" spans="1:14" x14ac:dyDescent="0.25">
      <c r="A1837" t="s">
        <v>8744</v>
      </c>
      <c r="B1837" t="s">
        <v>928</v>
      </c>
      <c r="C1837" t="s">
        <v>16</v>
      </c>
      <c r="D1837" t="s">
        <v>3186</v>
      </c>
      <c r="E1837" t="s">
        <v>638</v>
      </c>
      <c r="F1837" t="s">
        <v>8745</v>
      </c>
      <c r="G1837" t="s">
        <v>8746</v>
      </c>
      <c r="H1837" t="s">
        <v>8747</v>
      </c>
      <c r="I1837" t="s">
        <v>32</v>
      </c>
      <c r="J1837" t="s">
        <v>1900</v>
      </c>
      <c r="K1837" t="s">
        <v>24</v>
      </c>
      <c r="L1837" t="s">
        <v>1480</v>
      </c>
      <c r="M1837" t="s">
        <v>9438</v>
      </c>
      <c r="N1837" t="s">
        <v>9439</v>
      </c>
    </row>
    <row r="1838" spans="1:14" x14ac:dyDescent="0.25">
      <c r="A1838" t="s">
        <v>8748</v>
      </c>
      <c r="B1838" t="s">
        <v>7956</v>
      </c>
      <c r="C1838" t="s">
        <v>16</v>
      </c>
      <c r="D1838" t="s">
        <v>4470</v>
      </c>
      <c r="E1838" t="s">
        <v>638</v>
      </c>
      <c r="F1838" t="s">
        <v>8749</v>
      </c>
      <c r="G1838" t="s">
        <v>8750</v>
      </c>
      <c r="H1838" t="s">
        <v>8751</v>
      </c>
      <c r="I1838" t="s">
        <v>32</v>
      </c>
      <c r="J1838" t="s">
        <v>253</v>
      </c>
      <c r="K1838" t="s">
        <v>24</v>
      </c>
      <c r="L1838" t="s">
        <v>851</v>
      </c>
      <c r="M1838" t="s">
        <v>9438</v>
      </c>
      <c r="N1838" t="s">
        <v>9439</v>
      </c>
    </row>
    <row r="1839" spans="1:14" x14ac:dyDescent="0.25">
      <c r="A1839" t="s">
        <v>8752</v>
      </c>
      <c r="C1839" t="s">
        <v>69</v>
      </c>
      <c r="D1839" t="s">
        <v>8753</v>
      </c>
      <c r="E1839" t="s">
        <v>638</v>
      </c>
      <c r="F1839" t="s">
        <v>8754</v>
      </c>
      <c r="G1839" t="s">
        <v>8755</v>
      </c>
      <c r="H1839" t="s">
        <v>8756</v>
      </c>
      <c r="I1839" t="s">
        <v>22</v>
      </c>
      <c r="J1839" t="s">
        <v>253</v>
      </c>
      <c r="K1839" t="s">
        <v>24</v>
      </c>
      <c r="L1839" t="s">
        <v>83</v>
      </c>
      <c r="M1839" t="s">
        <v>9438</v>
      </c>
      <c r="N1839" t="s">
        <v>9439</v>
      </c>
    </row>
    <row r="1840" spans="1:14" x14ac:dyDescent="0.25">
      <c r="A1840" t="s">
        <v>8757</v>
      </c>
      <c r="C1840" t="s">
        <v>69</v>
      </c>
      <c r="D1840" t="s">
        <v>6474</v>
      </c>
      <c r="E1840" t="s">
        <v>630</v>
      </c>
      <c r="F1840" t="s">
        <v>8758</v>
      </c>
      <c r="G1840" t="s">
        <v>8759</v>
      </c>
      <c r="H1840" t="s">
        <v>8760</v>
      </c>
      <c r="I1840" t="s">
        <v>32</v>
      </c>
      <c r="J1840" t="s">
        <v>1461</v>
      </c>
      <c r="K1840" t="s">
        <v>24</v>
      </c>
      <c r="L1840" t="s">
        <v>2331</v>
      </c>
      <c r="M1840" t="s">
        <v>9438</v>
      </c>
      <c r="N1840" t="s">
        <v>9439</v>
      </c>
    </row>
    <row r="1841" spans="1:14" x14ac:dyDescent="0.25">
      <c r="A1841" t="s">
        <v>8610</v>
      </c>
      <c r="B1841" t="s">
        <v>1864</v>
      </c>
      <c r="C1841" t="s">
        <v>69</v>
      </c>
      <c r="D1841" t="s">
        <v>2393</v>
      </c>
      <c r="E1841" t="s">
        <v>638</v>
      </c>
      <c r="F1841" t="s">
        <v>8761</v>
      </c>
      <c r="G1841" t="s">
        <v>8762</v>
      </c>
      <c r="H1841" t="s">
        <v>8763</v>
      </c>
      <c r="I1841" t="s">
        <v>32</v>
      </c>
      <c r="J1841" t="s">
        <v>162</v>
      </c>
      <c r="K1841" t="s">
        <v>24</v>
      </c>
      <c r="L1841" t="s">
        <v>235</v>
      </c>
      <c r="M1841" t="s">
        <v>9438</v>
      </c>
      <c r="N1841" t="s">
        <v>9439</v>
      </c>
    </row>
    <row r="1842" spans="1:14" x14ac:dyDescent="0.25">
      <c r="A1842" t="s">
        <v>8764</v>
      </c>
      <c r="B1842" t="s">
        <v>8765</v>
      </c>
      <c r="C1842" t="s">
        <v>69</v>
      </c>
      <c r="D1842" t="s">
        <v>987</v>
      </c>
      <c r="E1842" t="s">
        <v>638</v>
      </c>
      <c r="F1842" t="s">
        <v>8766</v>
      </c>
      <c r="G1842" t="s">
        <v>8767</v>
      </c>
      <c r="H1842" t="s">
        <v>8768</v>
      </c>
      <c r="I1842" t="s">
        <v>32</v>
      </c>
      <c r="J1842" t="s">
        <v>65</v>
      </c>
      <c r="K1842" t="s">
        <v>24</v>
      </c>
      <c r="L1842" t="s">
        <v>204</v>
      </c>
      <c r="M1842" t="s">
        <v>10094</v>
      </c>
      <c r="N1842" t="s">
        <v>9441</v>
      </c>
    </row>
    <row r="1843" spans="1:14" x14ac:dyDescent="0.25">
      <c r="A1843" t="s">
        <v>8769</v>
      </c>
      <c r="B1843" t="s">
        <v>8765</v>
      </c>
      <c r="C1843" t="s">
        <v>69</v>
      </c>
      <c r="D1843" t="s">
        <v>987</v>
      </c>
      <c r="E1843" t="s">
        <v>638</v>
      </c>
      <c r="F1843" t="s">
        <v>8770</v>
      </c>
      <c r="G1843" t="s">
        <v>8771</v>
      </c>
      <c r="H1843" t="s">
        <v>8772</v>
      </c>
      <c r="I1843" t="s">
        <v>32</v>
      </c>
      <c r="J1843" t="s">
        <v>65</v>
      </c>
      <c r="K1843" t="s">
        <v>24</v>
      </c>
      <c r="L1843" t="s">
        <v>204</v>
      </c>
      <c r="M1843" t="s">
        <v>10095</v>
      </c>
      <c r="N1843" t="s">
        <v>9441</v>
      </c>
    </row>
    <row r="1844" spans="1:14" x14ac:dyDescent="0.25">
      <c r="A1844" t="s">
        <v>8599</v>
      </c>
      <c r="B1844" t="s">
        <v>8773</v>
      </c>
      <c r="C1844" t="s">
        <v>16</v>
      </c>
      <c r="E1844" t="s">
        <v>630</v>
      </c>
      <c r="F1844" t="s">
        <v>8774</v>
      </c>
      <c r="G1844" t="s">
        <v>8775</v>
      </c>
      <c r="H1844" t="s">
        <v>8776</v>
      </c>
      <c r="I1844" t="s">
        <v>22</v>
      </c>
      <c r="K1844" t="s">
        <v>24</v>
      </c>
      <c r="M1844" t="s">
        <v>9438</v>
      </c>
      <c r="N1844" t="s">
        <v>9439</v>
      </c>
    </row>
    <row r="1845" spans="1:14" x14ac:dyDescent="0.25">
      <c r="A1845" t="s">
        <v>8777</v>
      </c>
      <c r="B1845" t="s">
        <v>6820</v>
      </c>
      <c r="C1845" t="s">
        <v>16</v>
      </c>
      <c r="D1845" t="s">
        <v>8498</v>
      </c>
      <c r="E1845" t="s">
        <v>630</v>
      </c>
      <c r="F1845" t="s">
        <v>8778</v>
      </c>
      <c r="G1845" t="s">
        <v>8779</v>
      </c>
      <c r="H1845" t="s">
        <v>8780</v>
      </c>
      <c r="I1845" t="s">
        <v>32</v>
      </c>
      <c r="J1845" t="s">
        <v>8502</v>
      </c>
      <c r="K1845" t="s">
        <v>24</v>
      </c>
      <c r="L1845" t="s">
        <v>7265</v>
      </c>
      <c r="M1845" t="s">
        <v>9438</v>
      </c>
      <c r="N1845" t="s">
        <v>9439</v>
      </c>
    </row>
    <row r="1846" spans="1:14" x14ac:dyDescent="0.25">
      <c r="A1846" t="s">
        <v>2871</v>
      </c>
      <c r="B1846" t="s">
        <v>3550</v>
      </c>
      <c r="C1846" t="s">
        <v>69</v>
      </c>
      <c r="D1846" t="s">
        <v>8781</v>
      </c>
      <c r="E1846" t="s">
        <v>638</v>
      </c>
      <c r="F1846" t="s">
        <v>8782</v>
      </c>
      <c r="G1846" t="s">
        <v>8783</v>
      </c>
      <c r="H1846" t="s">
        <v>8784</v>
      </c>
      <c r="I1846" t="s">
        <v>32</v>
      </c>
      <c r="J1846" t="s">
        <v>1330</v>
      </c>
      <c r="K1846" t="s">
        <v>24</v>
      </c>
      <c r="L1846" t="s">
        <v>2753</v>
      </c>
      <c r="M1846" t="s">
        <v>10096</v>
      </c>
      <c r="N1846" t="s">
        <v>9441</v>
      </c>
    </row>
    <row r="1847" spans="1:14" x14ac:dyDescent="0.25">
      <c r="A1847" t="s">
        <v>8785</v>
      </c>
      <c r="B1847" t="s">
        <v>8786</v>
      </c>
      <c r="C1847" t="s">
        <v>69</v>
      </c>
      <c r="D1847" t="s">
        <v>61</v>
      </c>
      <c r="E1847" t="s">
        <v>638</v>
      </c>
      <c r="F1847" t="s">
        <v>8787</v>
      </c>
      <c r="G1847" t="s">
        <v>8788</v>
      </c>
      <c r="H1847" t="s">
        <v>8789</v>
      </c>
      <c r="I1847" t="s">
        <v>32</v>
      </c>
      <c r="J1847" t="s">
        <v>634</v>
      </c>
      <c r="K1847" t="s">
        <v>24</v>
      </c>
      <c r="L1847" t="s">
        <v>42</v>
      </c>
      <c r="M1847" t="s">
        <v>9438</v>
      </c>
      <c r="N1847" t="s">
        <v>9439</v>
      </c>
    </row>
    <row r="1848" spans="1:14" x14ac:dyDescent="0.25">
      <c r="A1848" t="s">
        <v>8790</v>
      </c>
      <c r="B1848" t="s">
        <v>6820</v>
      </c>
      <c r="C1848" t="s">
        <v>16</v>
      </c>
      <c r="D1848" t="s">
        <v>8498</v>
      </c>
      <c r="E1848" t="s">
        <v>638</v>
      </c>
      <c r="F1848" t="s">
        <v>8791</v>
      </c>
      <c r="G1848" t="s">
        <v>8792</v>
      </c>
      <c r="H1848" t="s">
        <v>8793</v>
      </c>
      <c r="I1848" t="s">
        <v>32</v>
      </c>
      <c r="J1848" t="s">
        <v>1655</v>
      </c>
      <c r="K1848" t="s">
        <v>24</v>
      </c>
      <c r="L1848" t="s">
        <v>8794</v>
      </c>
      <c r="M1848" t="s">
        <v>9438</v>
      </c>
      <c r="N1848" t="s">
        <v>9439</v>
      </c>
    </row>
    <row r="1849" spans="1:14" x14ac:dyDescent="0.25">
      <c r="A1849" t="s">
        <v>8657</v>
      </c>
      <c r="B1849" t="s">
        <v>8658</v>
      </c>
      <c r="C1849" t="s">
        <v>16</v>
      </c>
      <c r="D1849" t="s">
        <v>8587</v>
      </c>
      <c r="E1849" t="s">
        <v>638</v>
      </c>
      <c r="F1849" t="s">
        <v>8795</v>
      </c>
      <c r="G1849" t="s">
        <v>8796</v>
      </c>
      <c r="H1849" t="s">
        <v>8797</v>
      </c>
      <c r="I1849" t="s">
        <v>22</v>
      </c>
      <c r="J1849" t="s">
        <v>8591</v>
      </c>
      <c r="K1849" t="s">
        <v>24</v>
      </c>
      <c r="L1849" t="s">
        <v>445</v>
      </c>
      <c r="M1849" t="s">
        <v>9438</v>
      </c>
      <c r="N1849" t="s">
        <v>9439</v>
      </c>
    </row>
    <row r="1850" spans="1:14" x14ac:dyDescent="0.25">
      <c r="A1850" t="s">
        <v>8798</v>
      </c>
      <c r="B1850" t="s">
        <v>8681</v>
      </c>
      <c r="C1850" t="s">
        <v>16</v>
      </c>
      <c r="D1850" t="s">
        <v>8682</v>
      </c>
      <c r="E1850" t="s">
        <v>630</v>
      </c>
      <c r="F1850" t="s">
        <v>8799</v>
      </c>
      <c r="G1850" t="s">
        <v>8800</v>
      </c>
      <c r="H1850" t="s">
        <v>8801</v>
      </c>
      <c r="I1850" t="s">
        <v>32</v>
      </c>
      <c r="J1850" t="s">
        <v>472</v>
      </c>
      <c r="K1850" t="s">
        <v>24</v>
      </c>
      <c r="L1850" t="s">
        <v>7051</v>
      </c>
      <c r="M1850" t="s">
        <v>9438</v>
      </c>
      <c r="N1850" t="s">
        <v>9439</v>
      </c>
    </row>
    <row r="1851" spans="1:14" x14ac:dyDescent="0.25">
      <c r="A1851" t="s">
        <v>8802</v>
      </c>
      <c r="B1851" t="s">
        <v>7956</v>
      </c>
      <c r="C1851" t="s">
        <v>16</v>
      </c>
      <c r="D1851" t="s">
        <v>8523</v>
      </c>
      <c r="E1851" t="s">
        <v>638</v>
      </c>
      <c r="F1851" t="s">
        <v>8803</v>
      </c>
      <c r="G1851" t="s">
        <v>8804</v>
      </c>
      <c r="H1851" t="s">
        <v>8805</v>
      </c>
      <c r="I1851" t="s">
        <v>32</v>
      </c>
      <c r="J1851" t="s">
        <v>246</v>
      </c>
      <c r="K1851" t="s">
        <v>24</v>
      </c>
      <c r="L1851" t="s">
        <v>851</v>
      </c>
      <c r="M1851" t="s">
        <v>9438</v>
      </c>
      <c r="N1851" t="s">
        <v>9439</v>
      </c>
    </row>
    <row r="1852" spans="1:14" x14ac:dyDescent="0.25">
      <c r="A1852" t="s">
        <v>8806</v>
      </c>
      <c r="B1852" t="s">
        <v>928</v>
      </c>
      <c r="C1852" t="s">
        <v>16</v>
      </c>
      <c r="D1852" t="s">
        <v>3186</v>
      </c>
      <c r="E1852" t="s">
        <v>638</v>
      </c>
      <c r="F1852" t="s">
        <v>8807</v>
      </c>
      <c r="G1852" t="s">
        <v>8808</v>
      </c>
      <c r="H1852" t="s">
        <v>8809</v>
      </c>
      <c r="I1852" t="s">
        <v>32</v>
      </c>
      <c r="J1852" t="s">
        <v>793</v>
      </c>
      <c r="K1852" t="s">
        <v>24</v>
      </c>
      <c r="L1852" t="s">
        <v>8715</v>
      </c>
      <c r="M1852" t="s">
        <v>9438</v>
      </c>
      <c r="N1852" t="s">
        <v>9439</v>
      </c>
    </row>
    <row r="1853" spans="1:14" x14ac:dyDescent="0.25">
      <c r="A1853" t="s">
        <v>8810</v>
      </c>
      <c r="B1853" t="s">
        <v>7956</v>
      </c>
      <c r="C1853" t="s">
        <v>16</v>
      </c>
      <c r="D1853" t="s">
        <v>4470</v>
      </c>
      <c r="E1853" t="s">
        <v>638</v>
      </c>
      <c r="F1853" t="s">
        <v>8811</v>
      </c>
      <c r="G1853" t="s">
        <v>8812</v>
      </c>
      <c r="H1853" t="s">
        <v>8813</v>
      </c>
      <c r="I1853" t="s">
        <v>32</v>
      </c>
      <c r="J1853" t="s">
        <v>809</v>
      </c>
      <c r="K1853" t="s">
        <v>24</v>
      </c>
      <c r="L1853" t="s">
        <v>851</v>
      </c>
      <c r="M1853" t="s">
        <v>9438</v>
      </c>
      <c r="N1853" t="s">
        <v>9439</v>
      </c>
    </row>
    <row r="1854" spans="1:14" x14ac:dyDescent="0.25">
      <c r="A1854" t="s">
        <v>8716</v>
      </c>
      <c r="C1854" t="s">
        <v>69</v>
      </c>
      <c r="D1854" t="s">
        <v>8717</v>
      </c>
      <c r="E1854" t="s">
        <v>630</v>
      </c>
      <c r="F1854" t="s">
        <v>8814</v>
      </c>
      <c r="G1854" t="s">
        <v>8815</v>
      </c>
      <c r="H1854" t="s">
        <v>8816</v>
      </c>
      <c r="I1854" t="s">
        <v>32</v>
      </c>
      <c r="J1854" t="s">
        <v>261</v>
      </c>
      <c r="K1854" t="s">
        <v>24</v>
      </c>
      <c r="L1854" t="s">
        <v>439</v>
      </c>
      <c r="M1854" t="s">
        <v>9438</v>
      </c>
      <c r="N1854" t="s">
        <v>9439</v>
      </c>
    </row>
    <row r="1855" spans="1:14" x14ac:dyDescent="0.25">
      <c r="A1855" t="s">
        <v>8527</v>
      </c>
      <c r="B1855" t="s">
        <v>8528</v>
      </c>
      <c r="C1855" t="s">
        <v>69</v>
      </c>
      <c r="D1855" t="s">
        <v>8004</v>
      </c>
      <c r="E1855" t="s">
        <v>638</v>
      </c>
      <c r="F1855" t="s">
        <v>8817</v>
      </c>
      <c r="G1855" t="s">
        <v>8818</v>
      </c>
      <c r="H1855" t="s">
        <v>8819</v>
      </c>
      <c r="I1855" t="s">
        <v>32</v>
      </c>
      <c r="J1855" t="s">
        <v>1294</v>
      </c>
      <c r="K1855" t="s">
        <v>24</v>
      </c>
      <c r="L1855" t="s">
        <v>8532</v>
      </c>
      <c r="M1855" t="s">
        <v>10097</v>
      </c>
      <c r="N1855" t="s">
        <v>9441</v>
      </c>
    </row>
    <row r="1856" spans="1:14" x14ac:dyDescent="0.25">
      <c r="A1856" t="s">
        <v>8820</v>
      </c>
      <c r="B1856" t="s">
        <v>7956</v>
      </c>
      <c r="C1856" t="s">
        <v>16</v>
      </c>
      <c r="D1856" t="s">
        <v>4470</v>
      </c>
      <c r="E1856" t="s">
        <v>638</v>
      </c>
      <c r="F1856" t="s">
        <v>8821</v>
      </c>
      <c r="G1856" t="s">
        <v>8822</v>
      </c>
      <c r="H1856" t="s">
        <v>8823</v>
      </c>
      <c r="I1856" t="s">
        <v>32</v>
      </c>
      <c r="J1856" t="s">
        <v>129</v>
      </c>
      <c r="K1856" t="s">
        <v>24</v>
      </c>
      <c r="L1856" t="s">
        <v>851</v>
      </c>
      <c r="M1856" t="s">
        <v>9438</v>
      </c>
      <c r="N1856" t="s">
        <v>9439</v>
      </c>
    </row>
    <row r="1857" spans="1:14" x14ac:dyDescent="0.25">
      <c r="A1857" t="s">
        <v>8824</v>
      </c>
      <c r="B1857" t="s">
        <v>928</v>
      </c>
      <c r="C1857" t="s">
        <v>16</v>
      </c>
      <c r="D1857" t="s">
        <v>3186</v>
      </c>
      <c r="E1857" t="s">
        <v>638</v>
      </c>
      <c r="F1857" t="s">
        <v>8825</v>
      </c>
      <c r="G1857" t="s">
        <v>8826</v>
      </c>
      <c r="H1857" t="s">
        <v>8827</v>
      </c>
      <c r="I1857" t="s">
        <v>32</v>
      </c>
      <c r="J1857" t="s">
        <v>5801</v>
      </c>
      <c r="K1857" t="s">
        <v>24</v>
      </c>
      <c r="L1857" t="s">
        <v>8715</v>
      </c>
      <c r="M1857" t="s">
        <v>9438</v>
      </c>
      <c r="N1857" t="s">
        <v>9439</v>
      </c>
    </row>
    <row r="1858" spans="1:14" x14ac:dyDescent="0.25">
      <c r="A1858" t="s">
        <v>8511</v>
      </c>
      <c r="B1858" t="s">
        <v>8828</v>
      </c>
      <c r="C1858" t="s">
        <v>16</v>
      </c>
      <c r="D1858" t="s">
        <v>544</v>
      </c>
      <c r="E1858" t="s">
        <v>638</v>
      </c>
      <c r="F1858" t="s">
        <v>8829</v>
      </c>
      <c r="G1858" t="s">
        <v>8830</v>
      </c>
      <c r="H1858" t="s">
        <v>8831</v>
      </c>
      <c r="I1858" t="s">
        <v>32</v>
      </c>
      <c r="J1858" t="s">
        <v>946</v>
      </c>
      <c r="K1858" t="s">
        <v>24</v>
      </c>
      <c r="L1858" t="s">
        <v>204</v>
      </c>
      <c r="M1858" t="s">
        <v>9438</v>
      </c>
      <c r="N1858" t="s">
        <v>9439</v>
      </c>
    </row>
    <row r="1859" spans="1:14" x14ac:dyDescent="0.25">
      <c r="A1859" t="s">
        <v>8732</v>
      </c>
      <c r="B1859" t="s">
        <v>1427</v>
      </c>
      <c r="C1859" t="s">
        <v>16</v>
      </c>
      <c r="D1859" t="s">
        <v>7893</v>
      </c>
      <c r="E1859" t="s">
        <v>638</v>
      </c>
      <c r="F1859" t="s">
        <v>8832</v>
      </c>
      <c r="G1859" t="s">
        <v>8833</v>
      </c>
      <c r="H1859" t="s">
        <v>8834</v>
      </c>
      <c r="I1859" t="s">
        <v>22</v>
      </c>
      <c r="J1859" t="s">
        <v>1093</v>
      </c>
      <c r="K1859" t="s">
        <v>24</v>
      </c>
      <c r="L1859" t="s">
        <v>42</v>
      </c>
      <c r="M1859" t="s">
        <v>9438</v>
      </c>
      <c r="N1859" t="s">
        <v>9439</v>
      </c>
    </row>
    <row r="1860" spans="1:14" x14ac:dyDescent="0.25">
      <c r="A1860" t="s">
        <v>8835</v>
      </c>
      <c r="C1860" t="s">
        <v>16</v>
      </c>
      <c r="D1860" t="s">
        <v>8836</v>
      </c>
      <c r="E1860" t="s">
        <v>630</v>
      </c>
      <c r="F1860" t="s">
        <v>8837</v>
      </c>
      <c r="G1860" t="s">
        <v>8838</v>
      </c>
      <c r="H1860" t="s">
        <v>8839</v>
      </c>
      <c r="I1860" t="s">
        <v>32</v>
      </c>
      <c r="J1860" t="s">
        <v>642</v>
      </c>
      <c r="K1860" t="s">
        <v>24</v>
      </c>
      <c r="L1860" t="s">
        <v>8840</v>
      </c>
      <c r="M1860" t="s">
        <v>9438</v>
      </c>
      <c r="N1860" t="s">
        <v>9439</v>
      </c>
    </row>
    <row r="1861" spans="1:14" x14ac:dyDescent="0.25">
      <c r="A1861" t="s">
        <v>8841</v>
      </c>
      <c r="B1861" t="s">
        <v>1232</v>
      </c>
      <c r="C1861" t="s">
        <v>16</v>
      </c>
      <c r="D1861" t="s">
        <v>987</v>
      </c>
      <c r="E1861" t="s">
        <v>638</v>
      </c>
      <c r="F1861" t="s">
        <v>8842</v>
      </c>
      <c r="G1861" t="s">
        <v>8843</v>
      </c>
      <c r="H1861" t="s">
        <v>8844</v>
      </c>
      <c r="I1861" t="s">
        <v>32</v>
      </c>
      <c r="J1861" t="s">
        <v>115</v>
      </c>
      <c r="K1861" t="s">
        <v>24</v>
      </c>
      <c r="L1861" t="s">
        <v>204</v>
      </c>
      <c r="M1861" t="s">
        <v>10098</v>
      </c>
      <c r="N1861" t="s">
        <v>9441</v>
      </c>
    </row>
    <row r="1862" spans="1:14" x14ac:dyDescent="0.25">
      <c r="A1862" t="s">
        <v>8845</v>
      </c>
      <c r="B1862" t="s">
        <v>928</v>
      </c>
      <c r="C1862" t="s">
        <v>16</v>
      </c>
      <c r="D1862" t="s">
        <v>3186</v>
      </c>
      <c r="E1862" t="s">
        <v>638</v>
      </c>
      <c r="F1862" t="s">
        <v>8846</v>
      </c>
      <c r="G1862" t="s">
        <v>8847</v>
      </c>
      <c r="H1862" t="s">
        <v>8848</v>
      </c>
      <c r="I1862" t="s">
        <v>32</v>
      </c>
      <c r="J1862" t="s">
        <v>8591</v>
      </c>
      <c r="K1862" t="s">
        <v>24</v>
      </c>
      <c r="L1862" t="s">
        <v>8584</v>
      </c>
      <c r="M1862" t="s">
        <v>9438</v>
      </c>
      <c r="N1862" t="s">
        <v>9439</v>
      </c>
    </row>
    <row r="1863" spans="1:14" x14ac:dyDescent="0.25">
      <c r="A1863" t="s">
        <v>8849</v>
      </c>
      <c r="B1863" t="s">
        <v>7956</v>
      </c>
      <c r="C1863" t="s">
        <v>16</v>
      </c>
      <c r="D1863" t="s">
        <v>4470</v>
      </c>
      <c r="E1863" t="s">
        <v>638</v>
      </c>
      <c r="F1863" t="s">
        <v>8850</v>
      </c>
      <c r="G1863" t="s">
        <v>8851</v>
      </c>
      <c r="H1863" t="s">
        <v>8852</v>
      </c>
      <c r="I1863" t="s">
        <v>32</v>
      </c>
      <c r="J1863" t="s">
        <v>723</v>
      </c>
      <c r="K1863" t="s">
        <v>24</v>
      </c>
      <c r="L1863" t="s">
        <v>851</v>
      </c>
      <c r="M1863" t="s">
        <v>9438</v>
      </c>
      <c r="N1863" t="s">
        <v>9439</v>
      </c>
    </row>
    <row r="1864" spans="1:14" x14ac:dyDescent="0.25">
      <c r="A1864" t="s">
        <v>8853</v>
      </c>
      <c r="B1864" t="s">
        <v>7956</v>
      </c>
      <c r="C1864" t="s">
        <v>16</v>
      </c>
      <c r="D1864" t="s">
        <v>4470</v>
      </c>
      <c r="E1864" t="s">
        <v>638</v>
      </c>
      <c r="F1864" t="s">
        <v>8854</v>
      </c>
      <c r="G1864" t="s">
        <v>8855</v>
      </c>
      <c r="H1864" t="s">
        <v>8856</v>
      </c>
      <c r="I1864" t="s">
        <v>32</v>
      </c>
      <c r="J1864" t="s">
        <v>866</v>
      </c>
      <c r="K1864" t="s">
        <v>24</v>
      </c>
      <c r="L1864" t="s">
        <v>851</v>
      </c>
      <c r="M1864" t="s">
        <v>9438</v>
      </c>
      <c r="N1864" t="s">
        <v>9439</v>
      </c>
    </row>
    <row r="1865" spans="1:14" x14ac:dyDescent="0.25">
      <c r="A1865" t="s">
        <v>8857</v>
      </c>
      <c r="B1865" t="s">
        <v>7956</v>
      </c>
      <c r="C1865" t="s">
        <v>16</v>
      </c>
      <c r="D1865" t="s">
        <v>4470</v>
      </c>
      <c r="E1865" t="s">
        <v>638</v>
      </c>
      <c r="F1865" t="s">
        <v>8858</v>
      </c>
      <c r="G1865" t="s">
        <v>8859</v>
      </c>
      <c r="H1865" t="s">
        <v>8860</v>
      </c>
      <c r="I1865" t="s">
        <v>32</v>
      </c>
      <c r="J1865" t="s">
        <v>1137</v>
      </c>
      <c r="K1865" t="s">
        <v>24</v>
      </c>
      <c r="L1865" t="s">
        <v>851</v>
      </c>
      <c r="M1865" t="s">
        <v>9438</v>
      </c>
      <c r="N1865" t="s">
        <v>9439</v>
      </c>
    </row>
    <row r="1866" spans="1:14" x14ac:dyDescent="0.25">
      <c r="A1866" t="s">
        <v>8477</v>
      </c>
      <c r="B1866" t="s">
        <v>8478</v>
      </c>
      <c r="C1866" t="s">
        <v>16</v>
      </c>
      <c r="D1866" t="s">
        <v>265</v>
      </c>
      <c r="E1866" t="s">
        <v>638</v>
      </c>
      <c r="F1866" t="s">
        <v>8861</v>
      </c>
      <c r="G1866" t="s">
        <v>8862</v>
      </c>
      <c r="H1866" t="s">
        <v>8863</v>
      </c>
      <c r="I1866" t="s">
        <v>32</v>
      </c>
      <c r="J1866" t="s">
        <v>991</v>
      </c>
      <c r="K1866" t="s">
        <v>24</v>
      </c>
      <c r="L1866" t="s">
        <v>204</v>
      </c>
      <c r="M1866" t="s">
        <v>10099</v>
      </c>
      <c r="N1866" t="s">
        <v>9441</v>
      </c>
    </row>
    <row r="1867" spans="1:14" x14ac:dyDescent="0.25">
      <c r="A1867" t="s">
        <v>706</v>
      </c>
      <c r="B1867" t="s">
        <v>8686</v>
      </c>
      <c r="C1867" t="s">
        <v>69</v>
      </c>
      <c r="E1867" t="s">
        <v>638</v>
      </c>
      <c r="F1867" t="s">
        <v>8864</v>
      </c>
      <c r="G1867" t="s">
        <v>8865</v>
      </c>
      <c r="H1867" t="s">
        <v>8866</v>
      </c>
      <c r="I1867" t="s">
        <v>32</v>
      </c>
      <c r="J1867" t="s">
        <v>1662</v>
      </c>
      <c r="K1867" t="s">
        <v>24</v>
      </c>
      <c r="M1867" t="s">
        <v>9438</v>
      </c>
      <c r="N1867" t="s">
        <v>9439</v>
      </c>
    </row>
    <row r="1868" spans="1:14" x14ac:dyDescent="0.25">
      <c r="A1868" t="s">
        <v>8867</v>
      </c>
      <c r="B1868" t="s">
        <v>8868</v>
      </c>
      <c r="C1868" t="s">
        <v>69</v>
      </c>
      <c r="D1868" t="s">
        <v>8572</v>
      </c>
      <c r="E1868" t="s">
        <v>638</v>
      </c>
      <c r="F1868" t="s">
        <v>8869</v>
      </c>
      <c r="G1868" t="s">
        <v>8870</v>
      </c>
      <c r="H1868" t="s">
        <v>8871</v>
      </c>
      <c r="I1868" t="s">
        <v>32</v>
      </c>
      <c r="J1868" t="s">
        <v>211</v>
      </c>
      <c r="K1868" t="s">
        <v>24</v>
      </c>
      <c r="L1868" t="s">
        <v>75</v>
      </c>
      <c r="M1868" t="s">
        <v>9438</v>
      </c>
      <c r="N1868" t="s">
        <v>9439</v>
      </c>
    </row>
    <row r="1869" spans="1:14" x14ac:dyDescent="0.25">
      <c r="A1869" t="s">
        <v>8511</v>
      </c>
      <c r="B1869" t="s">
        <v>8872</v>
      </c>
      <c r="C1869" t="s">
        <v>16</v>
      </c>
      <c r="D1869" t="s">
        <v>544</v>
      </c>
      <c r="E1869" t="s">
        <v>638</v>
      </c>
      <c r="F1869" t="s">
        <v>8873</v>
      </c>
      <c r="G1869" t="s">
        <v>8874</v>
      </c>
      <c r="H1869" t="s">
        <v>8875</v>
      </c>
      <c r="I1869" t="s">
        <v>32</v>
      </c>
      <c r="J1869" t="s">
        <v>1203</v>
      </c>
      <c r="K1869" t="s">
        <v>24</v>
      </c>
      <c r="L1869" t="s">
        <v>204</v>
      </c>
      <c r="M1869" t="s">
        <v>9438</v>
      </c>
      <c r="N1869" t="s">
        <v>9439</v>
      </c>
    </row>
    <row r="1870" spans="1:14" x14ac:dyDescent="0.25">
      <c r="A1870" t="s">
        <v>8876</v>
      </c>
      <c r="B1870" t="s">
        <v>8877</v>
      </c>
      <c r="C1870" t="s">
        <v>16</v>
      </c>
      <c r="D1870" t="s">
        <v>1513</v>
      </c>
      <c r="E1870" t="s">
        <v>638</v>
      </c>
      <c r="F1870" t="s">
        <v>8878</v>
      </c>
      <c r="G1870" t="s">
        <v>8879</v>
      </c>
      <c r="H1870" t="s">
        <v>8880</v>
      </c>
      <c r="I1870" t="s">
        <v>32</v>
      </c>
      <c r="J1870" t="s">
        <v>756</v>
      </c>
      <c r="K1870" t="s">
        <v>24</v>
      </c>
      <c r="L1870" t="s">
        <v>75</v>
      </c>
      <c r="M1870" t="s">
        <v>9438</v>
      </c>
      <c r="N1870" t="s">
        <v>9439</v>
      </c>
    </row>
    <row r="1871" spans="1:14" x14ac:dyDescent="0.25">
      <c r="A1871" t="s">
        <v>8881</v>
      </c>
      <c r="B1871" t="s">
        <v>8882</v>
      </c>
      <c r="C1871" t="s">
        <v>69</v>
      </c>
      <c r="D1871" t="s">
        <v>8883</v>
      </c>
      <c r="E1871" t="s">
        <v>630</v>
      </c>
      <c r="F1871" t="s">
        <v>8884</v>
      </c>
      <c r="G1871" t="s">
        <v>8885</v>
      </c>
      <c r="H1871" t="s">
        <v>8886</v>
      </c>
      <c r="I1871" t="s">
        <v>32</v>
      </c>
      <c r="J1871" t="s">
        <v>33</v>
      </c>
      <c r="K1871" t="s">
        <v>24</v>
      </c>
      <c r="L1871" t="s">
        <v>8887</v>
      </c>
      <c r="M1871" t="s">
        <v>9438</v>
      </c>
      <c r="N1871" t="s">
        <v>9439</v>
      </c>
    </row>
    <row r="1872" spans="1:14" x14ac:dyDescent="0.25">
      <c r="A1872" t="s">
        <v>8888</v>
      </c>
      <c r="C1872" t="s">
        <v>69</v>
      </c>
      <c r="D1872" t="s">
        <v>8472</v>
      </c>
      <c r="E1872" t="s">
        <v>638</v>
      </c>
      <c r="F1872" t="s">
        <v>8889</v>
      </c>
      <c r="G1872" t="s">
        <v>8890</v>
      </c>
      <c r="H1872" t="s">
        <v>8891</v>
      </c>
      <c r="I1872" t="s">
        <v>22</v>
      </c>
      <c r="J1872" t="s">
        <v>253</v>
      </c>
      <c r="K1872" t="s">
        <v>24</v>
      </c>
      <c r="L1872" t="s">
        <v>8476</v>
      </c>
      <c r="M1872" t="s">
        <v>9438</v>
      </c>
      <c r="N1872" t="s">
        <v>9439</v>
      </c>
    </row>
    <row r="1873" spans="1:14" x14ac:dyDescent="0.25">
      <c r="A1873" t="s">
        <v>8527</v>
      </c>
      <c r="B1873" t="s">
        <v>8528</v>
      </c>
      <c r="C1873" t="s">
        <v>69</v>
      </c>
      <c r="E1873" t="s">
        <v>630</v>
      </c>
      <c r="F1873" t="s">
        <v>8892</v>
      </c>
      <c r="G1873" t="s">
        <v>8893</v>
      </c>
      <c r="H1873" t="s">
        <v>8894</v>
      </c>
      <c r="I1873" t="s">
        <v>32</v>
      </c>
      <c r="K1873" t="s">
        <v>24</v>
      </c>
      <c r="M1873" t="s">
        <v>9438</v>
      </c>
      <c r="N1873" t="s">
        <v>9439</v>
      </c>
    </row>
    <row r="1874" spans="1:14" x14ac:dyDescent="0.25">
      <c r="A1874" t="s">
        <v>8547</v>
      </c>
      <c r="B1874" t="s">
        <v>8548</v>
      </c>
      <c r="C1874" t="s">
        <v>16</v>
      </c>
      <c r="D1874" t="s">
        <v>8549</v>
      </c>
      <c r="E1874" t="s">
        <v>638</v>
      </c>
      <c r="F1874" t="s">
        <v>8895</v>
      </c>
      <c r="G1874" t="s">
        <v>8896</v>
      </c>
      <c r="H1874" t="s">
        <v>8897</v>
      </c>
      <c r="I1874" t="s">
        <v>32</v>
      </c>
      <c r="J1874" t="s">
        <v>391</v>
      </c>
      <c r="K1874" t="s">
        <v>24</v>
      </c>
      <c r="L1874" t="s">
        <v>656</v>
      </c>
      <c r="M1874" t="s">
        <v>9438</v>
      </c>
      <c r="N1874" t="s">
        <v>9439</v>
      </c>
    </row>
    <row r="1875" spans="1:14" x14ac:dyDescent="0.25">
      <c r="A1875" t="s">
        <v>6451</v>
      </c>
      <c r="B1875" t="s">
        <v>6452</v>
      </c>
      <c r="C1875" t="s">
        <v>16</v>
      </c>
      <c r="D1875" t="s">
        <v>8640</v>
      </c>
      <c r="E1875" t="s">
        <v>630</v>
      </c>
      <c r="F1875" t="s">
        <v>8898</v>
      </c>
      <c r="G1875" t="s">
        <v>8899</v>
      </c>
      <c r="H1875" t="s">
        <v>8900</v>
      </c>
      <c r="I1875" t="s">
        <v>32</v>
      </c>
      <c r="J1875" t="s">
        <v>506</v>
      </c>
      <c r="K1875" t="s">
        <v>24</v>
      </c>
      <c r="L1875" t="s">
        <v>837</v>
      </c>
      <c r="M1875" t="s">
        <v>9438</v>
      </c>
      <c r="N1875" t="s">
        <v>9439</v>
      </c>
    </row>
    <row r="1876" spans="1:14" x14ac:dyDescent="0.25">
      <c r="A1876" t="s">
        <v>8901</v>
      </c>
      <c r="B1876" t="s">
        <v>8902</v>
      </c>
      <c r="C1876" t="s">
        <v>16</v>
      </c>
      <c r="D1876" t="s">
        <v>2605</v>
      </c>
      <c r="E1876" t="s">
        <v>638</v>
      </c>
      <c r="F1876" t="s">
        <v>8903</v>
      </c>
      <c r="G1876" t="s">
        <v>8904</v>
      </c>
      <c r="H1876" t="s">
        <v>8905</v>
      </c>
      <c r="I1876" t="s">
        <v>32</v>
      </c>
      <c r="J1876" t="s">
        <v>211</v>
      </c>
      <c r="K1876" t="s">
        <v>24</v>
      </c>
      <c r="L1876" t="s">
        <v>8906</v>
      </c>
      <c r="M1876" t="s">
        <v>9438</v>
      </c>
      <c r="N1876" t="s">
        <v>9439</v>
      </c>
    </row>
    <row r="1877" spans="1:14" x14ac:dyDescent="0.25">
      <c r="A1877" t="s">
        <v>8907</v>
      </c>
      <c r="B1877" t="s">
        <v>8908</v>
      </c>
      <c r="C1877" t="s">
        <v>16</v>
      </c>
      <c r="D1877" t="s">
        <v>3186</v>
      </c>
      <c r="E1877" t="s">
        <v>638</v>
      </c>
      <c r="F1877" t="s">
        <v>8909</v>
      </c>
      <c r="G1877" t="s">
        <v>8910</v>
      </c>
      <c r="H1877" t="s">
        <v>8911</v>
      </c>
      <c r="I1877" t="s">
        <v>32</v>
      </c>
      <c r="J1877" t="s">
        <v>1155</v>
      </c>
      <c r="K1877" t="s">
        <v>24</v>
      </c>
      <c r="L1877" t="s">
        <v>8715</v>
      </c>
      <c r="M1877" t="s">
        <v>9438</v>
      </c>
      <c r="N1877" t="s">
        <v>9439</v>
      </c>
    </row>
    <row r="1878" spans="1:14" x14ac:dyDescent="0.25">
      <c r="A1878" t="s">
        <v>7938</v>
      </c>
      <c r="B1878" t="s">
        <v>7939</v>
      </c>
      <c r="C1878" t="s">
        <v>16</v>
      </c>
      <c r="D1878" t="s">
        <v>7940</v>
      </c>
      <c r="E1878" t="s">
        <v>638</v>
      </c>
      <c r="F1878" t="s">
        <v>8912</v>
      </c>
      <c r="G1878" t="s">
        <v>8913</v>
      </c>
      <c r="H1878" t="s">
        <v>8914</v>
      </c>
      <c r="I1878" t="s">
        <v>22</v>
      </c>
      <c r="J1878" t="s">
        <v>261</v>
      </c>
      <c r="K1878" t="s">
        <v>24</v>
      </c>
      <c r="L1878" t="s">
        <v>3657</v>
      </c>
      <c r="M1878" t="s">
        <v>9438</v>
      </c>
      <c r="N1878" t="s">
        <v>9439</v>
      </c>
    </row>
    <row r="1879" spans="1:14" x14ac:dyDescent="0.25">
      <c r="A1879" t="s">
        <v>8915</v>
      </c>
      <c r="B1879" t="s">
        <v>8916</v>
      </c>
      <c r="C1879" t="s">
        <v>69</v>
      </c>
      <c r="D1879" t="s">
        <v>8917</v>
      </c>
      <c r="E1879" t="s">
        <v>630</v>
      </c>
      <c r="F1879" t="s">
        <v>8918</v>
      </c>
      <c r="G1879" t="s">
        <v>8919</v>
      </c>
      <c r="H1879" t="s">
        <v>8920</v>
      </c>
      <c r="I1879" t="s">
        <v>32</v>
      </c>
      <c r="J1879" t="s">
        <v>1967</v>
      </c>
      <c r="K1879" t="s">
        <v>24</v>
      </c>
      <c r="L1879" t="s">
        <v>42</v>
      </c>
      <c r="M1879" t="s">
        <v>9438</v>
      </c>
      <c r="N1879" t="s">
        <v>9439</v>
      </c>
    </row>
    <row r="1880" spans="1:14" x14ac:dyDescent="0.25">
      <c r="A1880" t="s">
        <v>8921</v>
      </c>
      <c r="B1880" t="s">
        <v>8675</v>
      </c>
      <c r="C1880" t="s">
        <v>16</v>
      </c>
      <c r="D1880" t="s">
        <v>8922</v>
      </c>
      <c r="E1880" t="s">
        <v>638</v>
      </c>
      <c r="F1880" t="s">
        <v>8923</v>
      </c>
      <c r="G1880" t="s">
        <v>8924</v>
      </c>
      <c r="H1880" t="s">
        <v>8925</v>
      </c>
      <c r="I1880" t="s">
        <v>22</v>
      </c>
      <c r="J1880" t="s">
        <v>880</v>
      </c>
      <c r="K1880" t="s">
        <v>24</v>
      </c>
      <c r="L1880" t="s">
        <v>8926</v>
      </c>
      <c r="M1880" t="s">
        <v>9438</v>
      </c>
      <c r="N1880" t="s">
        <v>9439</v>
      </c>
    </row>
    <row r="1881" spans="1:14" x14ac:dyDescent="0.25">
      <c r="A1881" t="s">
        <v>8516</v>
      </c>
      <c r="B1881" t="s">
        <v>8517</v>
      </c>
      <c r="C1881" t="s">
        <v>69</v>
      </c>
      <c r="D1881" t="s">
        <v>302</v>
      </c>
      <c r="E1881" t="s">
        <v>638</v>
      </c>
      <c r="F1881" t="s">
        <v>8927</v>
      </c>
      <c r="G1881" t="s">
        <v>8928</v>
      </c>
      <c r="H1881" t="s">
        <v>8929</v>
      </c>
      <c r="I1881" t="s">
        <v>32</v>
      </c>
      <c r="J1881" t="s">
        <v>306</v>
      </c>
      <c r="K1881" t="s">
        <v>24</v>
      </c>
      <c r="L1881" t="s">
        <v>307</v>
      </c>
      <c r="M1881" t="s">
        <v>10100</v>
      </c>
      <c r="N1881" t="s">
        <v>9441</v>
      </c>
    </row>
    <row r="1882" spans="1:14" x14ac:dyDescent="0.25">
      <c r="A1882" t="s">
        <v>8930</v>
      </c>
      <c r="B1882" t="s">
        <v>1427</v>
      </c>
      <c r="C1882" t="s">
        <v>16</v>
      </c>
      <c r="D1882" t="s">
        <v>7893</v>
      </c>
      <c r="E1882" t="s">
        <v>630</v>
      </c>
      <c r="F1882" t="s">
        <v>8931</v>
      </c>
      <c r="G1882" t="s">
        <v>8932</v>
      </c>
      <c r="H1882" t="s">
        <v>8933</v>
      </c>
      <c r="I1882" t="s">
        <v>22</v>
      </c>
      <c r="J1882" t="s">
        <v>1093</v>
      </c>
      <c r="K1882" t="s">
        <v>24</v>
      </c>
      <c r="L1882" t="s">
        <v>42</v>
      </c>
      <c r="M1882" t="s">
        <v>9438</v>
      </c>
      <c r="N1882" t="s">
        <v>9439</v>
      </c>
    </row>
    <row r="1883" spans="1:14" x14ac:dyDescent="0.25">
      <c r="A1883" t="s">
        <v>8934</v>
      </c>
      <c r="B1883" t="s">
        <v>7956</v>
      </c>
      <c r="C1883" t="s">
        <v>16</v>
      </c>
      <c r="D1883" t="s">
        <v>4470</v>
      </c>
      <c r="E1883" t="s">
        <v>638</v>
      </c>
      <c r="F1883" t="s">
        <v>8935</v>
      </c>
      <c r="G1883" t="s">
        <v>8936</v>
      </c>
      <c r="H1883" t="s">
        <v>8937</v>
      </c>
      <c r="I1883" t="s">
        <v>32</v>
      </c>
      <c r="J1883" t="s">
        <v>1472</v>
      </c>
      <c r="K1883" t="s">
        <v>24</v>
      </c>
      <c r="L1883" t="s">
        <v>851</v>
      </c>
      <c r="M1883" t="s">
        <v>9438</v>
      </c>
      <c r="N1883" t="s">
        <v>9439</v>
      </c>
    </row>
    <row r="1884" spans="1:14" x14ac:dyDescent="0.25">
      <c r="A1884" t="s">
        <v>5196</v>
      </c>
      <c r="B1884" t="s">
        <v>8699</v>
      </c>
      <c r="C1884" t="s">
        <v>69</v>
      </c>
      <c r="D1884" t="s">
        <v>4880</v>
      </c>
      <c r="E1884" t="s">
        <v>638</v>
      </c>
      <c r="F1884" t="s">
        <v>8938</v>
      </c>
      <c r="G1884" t="s">
        <v>8939</v>
      </c>
      <c r="H1884" t="s">
        <v>8940</v>
      </c>
      <c r="I1884" t="s">
        <v>32</v>
      </c>
      <c r="J1884" t="s">
        <v>426</v>
      </c>
      <c r="K1884" t="s">
        <v>24</v>
      </c>
      <c r="L1884" t="s">
        <v>2685</v>
      </c>
      <c r="M1884" t="s">
        <v>10101</v>
      </c>
      <c r="N1884" t="s">
        <v>9441</v>
      </c>
    </row>
    <row r="1885" spans="1:14" x14ac:dyDescent="0.25">
      <c r="A1885" t="s">
        <v>8941</v>
      </c>
      <c r="B1885" t="s">
        <v>8942</v>
      </c>
      <c r="C1885" t="s">
        <v>16</v>
      </c>
      <c r="D1885" t="s">
        <v>3646</v>
      </c>
      <c r="E1885" t="s">
        <v>638</v>
      </c>
      <c r="F1885" t="s">
        <v>8943</v>
      </c>
      <c r="G1885" t="s">
        <v>8944</v>
      </c>
      <c r="H1885" t="s">
        <v>8945</v>
      </c>
      <c r="I1885" t="s">
        <v>32</v>
      </c>
      <c r="J1885" t="s">
        <v>642</v>
      </c>
      <c r="K1885" t="s">
        <v>24</v>
      </c>
      <c r="L1885" t="s">
        <v>42</v>
      </c>
      <c r="M1885" t="s">
        <v>9438</v>
      </c>
      <c r="N1885" t="s">
        <v>9439</v>
      </c>
    </row>
    <row r="1886" spans="1:14" x14ac:dyDescent="0.25">
      <c r="A1886" t="s">
        <v>8946</v>
      </c>
      <c r="B1886" t="s">
        <v>8593</v>
      </c>
      <c r="C1886" t="s">
        <v>69</v>
      </c>
      <c r="D1886" t="s">
        <v>8594</v>
      </c>
      <c r="E1886" t="s">
        <v>638</v>
      </c>
      <c r="F1886" t="s">
        <v>8947</v>
      </c>
      <c r="G1886" t="s">
        <v>8948</v>
      </c>
      <c r="H1886" t="s">
        <v>8949</v>
      </c>
      <c r="I1886" t="s">
        <v>32</v>
      </c>
      <c r="J1886" t="s">
        <v>253</v>
      </c>
      <c r="K1886" t="s">
        <v>24</v>
      </c>
      <c r="L1886" t="s">
        <v>8598</v>
      </c>
      <c r="M1886" t="s">
        <v>9438</v>
      </c>
      <c r="N1886" t="s">
        <v>9439</v>
      </c>
    </row>
    <row r="1887" spans="1:14" x14ac:dyDescent="0.25">
      <c r="A1887" t="s">
        <v>8950</v>
      </c>
      <c r="B1887" t="s">
        <v>1232</v>
      </c>
      <c r="C1887" t="s">
        <v>16</v>
      </c>
      <c r="D1887" t="s">
        <v>987</v>
      </c>
      <c r="E1887" t="s">
        <v>630</v>
      </c>
      <c r="F1887" t="s">
        <v>8951</v>
      </c>
      <c r="G1887" t="s">
        <v>8952</v>
      </c>
      <c r="H1887" t="s">
        <v>8953</v>
      </c>
      <c r="I1887" t="s">
        <v>32</v>
      </c>
      <c r="J1887" t="s">
        <v>540</v>
      </c>
      <c r="K1887" t="s">
        <v>24</v>
      </c>
      <c r="L1887" t="s">
        <v>204</v>
      </c>
      <c r="M1887" t="s">
        <v>9438</v>
      </c>
      <c r="N1887" t="s">
        <v>9439</v>
      </c>
    </row>
    <row r="1888" spans="1:14" x14ac:dyDescent="0.25">
      <c r="A1888" t="s">
        <v>8954</v>
      </c>
      <c r="B1888" t="s">
        <v>7956</v>
      </c>
      <c r="C1888" t="s">
        <v>16</v>
      </c>
      <c r="D1888" t="s">
        <v>4470</v>
      </c>
      <c r="E1888" t="s">
        <v>638</v>
      </c>
      <c r="F1888" t="s">
        <v>8955</v>
      </c>
      <c r="G1888" t="s">
        <v>8956</v>
      </c>
      <c r="H1888" t="s">
        <v>8957</v>
      </c>
      <c r="I1888" t="s">
        <v>32</v>
      </c>
      <c r="J1888" t="s">
        <v>1599</v>
      </c>
      <c r="K1888" t="s">
        <v>24</v>
      </c>
      <c r="L1888" t="s">
        <v>851</v>
      </c>
      <c r="M1888" t="s">
        <v>9438</v>
      </c>
      <c r="N1888" t="s">
        <v>9439</v>
      </c>
    </row>
    <row r="1889" spans="1:14" x14ac:dyDescent="0.25">
      <c r="A1889" t="s">
        <v>8958</v>
      </c>
      <c r="B1889" t="s">
        <v>7956</v>
      </c>
      <c r="C1889" t="s">
        <v>16</v>
      </c>
      <c r="D1889" t="s">
        <v>4470</v>
      </c>
      <c r="E1889" t="s">
        <v>638</v>
      </c>
      <c r="F1889" t="s">
        <v>8959</v>
      </c>
      <c r="G1889" t="s">
        <v>8960</v>
      </c>
      <c r="H1889" t="s">
        <v>8961</v>
      </c>
      <c r="I1889" t="s">
        <v>32</v>
      </c>
      <c r="J1889" t="s">
        <v>1000</v>
      </c>
      <c r="K1889" t="s">
        <v>24</v>
      </c>
      <c r="L1889" t="s">
        <v>851</v>
      </c>
      <c r="M1889" t="s">
        <v>9438</v>
      </c>
      <c r="N1889" t="s">
        <v>9439</v>
      </c>
    </row>
    <row r="1890" spans="1:14" x14ac:dyDescent="0.25">
      <c r="A1890" t="s">
        <v>5196</v>
      </c>
      <c r="B1890" t="s">
        <v>8533</v>
      </c>
      <c r="C1890" t="s">
        <v>16</v>
      </c>
      <c r="D1890" t="s">
        <v>4880</v>
      </c>
      <c r="E1890" t="s">
        <v>638</v>
      </c>
      <c r="F1890" t="s">
        <v>8962</v>
      </c>
      <c r="G1890" t="s">
        <v>8963</v>
      </c>
      <c r="H1890" t="s">
        <v>8964</v>
      </c>
      <c r="I1890" t="s">
        <v>32</v>
      </c>
      <c r="J1890" t="s">
        <v>7157</v>
      </c>
      <c r="K1890" t="s">
        <v>24</v>
      </c>
      <c r="L1890" t="s">
        <v>2685</v>
      </c>
      <c r="M1890" t="s">
        <v>10102</v>
      </c>
      <c r="N1890" t="s">
        <v>9441</v>
      </c>
    </row>
    <row r="1891" spans="1:14" x14ac:dyDescent="0.25">
      <c r="A1891" t="s">
        <v>8965</v>
      </c>
      <c r="B1891" t="s">
        <v>5656</v>
      </c>
      <c r="C1891" t="s">
        <v>1880</v>
      </c>
      <c r="D1891" t="s">
        <v>8966</v>
      </c>
      <c r="E1891" t="s">
        <v>18</v>
      </c>
      <c r="F1891" t="s">
        <v>8967</v>
      </c>
      <c r="G1891" t="s">
        <v>8968</v>
      </c>
      <c r="H1891" t="s">
        <v>8969</v>
      </c>
      <c r="I1891" t="s">
        <v>32</v>
      </c>
      <c r="J1891" t="s">
        <v>1980</v>
      </c>
      <c r="K1891" t="s">
        <v>556</v>
      </c>
      <c r="L1891" t="s">
        <v>42</v>
      </c>
      <c r="M1891" t="s">
        <v>9438</v>
      </c>
      <c r="N1891" t="s">
        <v>9439</v>
      </c>
    </row>
    <row r="1892" spans="1:14" x14ac:dyDescent="0.25">
      <c r="A1892" t="s">
        <v>8970</v>
      </c>
      <c r="B1892" t="s">
        <v>4787</v>
      </c>
      <c r="C1892" t="s">
        <v>1880</v>
      </c>
      <c r="D1892" t="s">
        <v>3094</v>
      </c>
      <c r="E1892" t="s">
        <v>18</v>
      </c>
      <c r="F1892" t="s">
        <v>8971</v>
      </c>
      <c r="G1892" t="s">
        <v>8972</v>
      </c>
      <c r="H1892" t="s">
        <v>8973</v>
      </c>
      <c r="I1892" t="s">
        <v>32</v>
      </c>
      <c r="J1892" t="s">
        <v>1878</v>
      </c>
      <c r="K1892" t="s">
        <v>556</v>
      </c>
      <c r="L1892" t="s">
        <v>75</v>
      </c>
      <c r="M1892" t="s">
        <v>9438</v>
      </c>
      <c r="N1892" t="s">
        <v>9439</v>
      </c>
    </row>
    <row r="1893" spans="1:14" x14ac:dyDescent="0.25">
      <c r="A1893" t="s">
        <v>8974</v>
      </c>
      <c r="B1893" t="s">
        <v>8975</v>
      </c>
      <c r="C1893" t="s">
        <v>1880</v>
      </c>
      <c r="D1893" t="s">
        <v>8976</v>
      </c>
      <c r="E1893" t="s">
        <v>18</v>
      </c>
      <c r="F1893" t="s">
        <v>8977</v>
      </c>
      <c r="G1893" t="s">
        <v>8978</v>
      </c>
      <c r="H1893" t="s">
        <v>8979</v>
      </c>
      <c r="I1893" t="s">
        <v>8980</v>
      </c>
      <c r="J1893" t="s">
        <v>8605</v>
      </c>
      <c r="K1893" t="s">
        <v>556</v>
      </c>
      <c r="L1893" t="s">
        <v>8981</v>
      </c>
      <c r="M1893" t="s">
        <v>9438</v>
      </c>
      <c r="N1893" t="s">
        <v>9439</v>
      </c>
    </row>
    <row r="1894" spans="1:14" x14ac:dyDescent="0.25">
      <c r="A1894" t="s">
        <v>8982</v>
      </c>
      <c r="C1894" t="s">
        <v>1880</v>
      </c>
      <c r="D1894" t="s">
        <v>8983</v>
      </c>
      <c r="E1894" t="s">
        <v>18</v>
      </c>
      <c r="F1894" t="s">
        <v>8984</v>
      </c>
      <c r="G1894" t="s">
        <v>8985</v>
      </c>
      <c r="H1894" t="s">
        <v>8986</v>
      </c>
      <c r="I1894" t="s">
        <v>32</v>
      </c>
      <c r="J1894" t="s">
        <v>1572</v>
      </c>
      <c r="K1894" t="s">
        <v>556</v>
      </c>
      <c r="L1894" t="s">
        <v>413</v>
      </c>
      <c r="M1894" t="s">
        <v>9438</v>
      </c>
      <c r="N1894" t="s">
        <v>9439</v>
      </c>
    </row>
    <row r="1895" spans="1:14" x14ac:dyDescent="0.25">
      <c r="A1895" t="s">
        <v>8987</v>
      </c>
      <c r="B1895" t="s">
        <v>7956</v>
      </c>
      <c r="C1895" t="s">
        <v>16</v>
      </c>
      <c r="D1895" t="s">
        <v>4470</v>
      </c>
      <c r="E1895" t="s">
        <v>638</v>
      </c>
      <c r="F1895" t="s">
        <v>8988</v>
      </c>
      <c r="G1895" t="s">
        <v>8989</v>
      </c>
      <c r="H1895" t="s">
        <v>8990</v>
      </c>
      <c r="I1895" t="s">
        <v>32</v>
      </c>
      <c r="J1895" t="s">
        <v>955</v>
      </c>
      <c r="K1895" t="s">
        <v>24</v>
      </c>
      <c r="L1895" t="s">
        <v>851</v>
      </c>
      <c r="M1895" t="s">
        <v>9438</v>
      </c>
      <c r="N1895" t="s">
        <v>9439</v>
      </c>
    </row>
    <row r="1896" spans="1:14" x14ac:dyDescent="0.25">
      <c r="A1896" t="s">
        <v>8991</v>
      </c>
      <c r="B1896" t="s">
        <v>7945</v>
      </c>
      <c r="C1896" t="s">
        <v>16</v>
      </c>
      <c r="D1896" t="s">
        <v>7946</v>
      </c>
      <c r="E1896" t="s">
        <v>638</v>
      </c>
      <c r="F1896" t="s">
        <v>8992</v>
      </c>
      <c r="G1896" t="s">
        <v>8993</v>
      </c>
      <c r="H1896" t="s">
        <v>8994</v>
      </c>
      <c r="I1896" t="s">
        <v>22</v>
      </c>
      <c r="J1896" t="s">
        <v>121</v>
      </c>
      <c r="K1896" t="s">
        <v>24</v>
      </c>
      <c r="L1896" t="s">
        <v>83</v>
      </c>
      <c r="M1896" t="s">
        <v>9438</v>
      </c>
      <c r="N1896" t="s">
        <v>9439</v>
      </c>
    </row>
    <row r="1897" spans="1:14" x14ac:dyDescent="0.25">
      <c r="A1897" t="s">
        <v>7938</v>
      </c>
      <c r="B1897" t="s">
        <v>7939</v>
      </c>
      <c r="C1897" t="s">
        <v>16</v>
      </c>
      <c r="D1897" t="s">
        <v>7940</v>
      </c>
      <c r="E1897" t="s">
        <v>638</v>
      </c>
      <c r="F1897" t="s">
        <v>8995</v>
      </c>
      <c r="G1897" t="s">
        <v>8996</v>
      </c>
      <c r="H1897" t="s">
        <v>8997</v>
      </c>
      <c r="I1897" t="s">
        <v>22</v>
      </c>
      <c r="J1897" t="s">
        <v>261</v>
      </c>
      <c r="K1897" t="s">
        <v>24</v>
      </c>
      <c r="L1897" t="s">
        <v>83</v>
      </c>
      <c r="M1897" t="s">
        <v>9438</v>
      </c>
      <c r="N1897" t="s">
        <v>9439</v>
      </c>
    </row>
    <row r="1898" spans="1:14" x14ac:dyDescent="0.25">
      <c r="A1898" t="s">
        <v>8998</v>
      </c>
      <c r="B1898" t="s">
        <v>8999</v>
      </c>
      <c r="C1898" t="s">
        <v>69</v>
      </c>
      <c r="D1898" t="s">
        <v>8572</v>
      </c>
      <c r="E1898" t="s">
        <v>630</v>
      </c>
      <c r="F1898" t="s">
        <v>9000</v>
      </c>
      <c r="G1898" t="s">
        <v>9001</v>
      </c>
      <c r="H1898" t="s">
        <v>9002</v>
      </c>
      <c r="I1898" t="s">
        <v>32</v>
      </c>
      <c r="J1898" t="s">
        <v>211</v>
      </c>
      <c r="K1898" t="s">
        <v>24</v>
      </c>
      <c r="L1898" t="s">
        <v>75</v>
      </c>
      <c r="M1898" t="s">
        <v>9438</v>
      </c>
      <c r="N1898" t="s">
        <v>9439</v>
      </c>
    </row>
    <row r="1899" spans="1:14" x14ac:dyDescent="0.25">
      <c r="A1899" t="s">
        <v>9003</v>
      </c>
      <c r="B1899" t="s">
        <v>92</v>
      </c>
      <c r="C1899" t="s">
        <v>69</v>
      </c>
      <c r="D1899" t="s">
        <v>302</v>
      </c>
      <c r="E1899" t="s">
        <v>630</v>
      </c>
      <c r="F1899" t="s">
        <v>9004</v>
      </c>
      <c r="G1899" t="s">
        <v>9005</v>
      </c>
      <c r="H1899" t="s">
        <v>9006</v>
      </c>
      <c r="I1899" t="s">
        <v>32</v>
      </c>
      <c r="J1899" t="s">
        <v>115</v>
      </c>
      <c r="K1899" t="s">
        <v>24</v>
      </c>
      <c r="L1899" t="s">
        <v>307</v>
      </c>
      <c r="M1899" t="s">
        <v>9438</v>
      </c>
      <c r="N1899" t="s">
        <v>9439</v>
      </c>
    </row>
    <row r="1900" spans="1:14" x14ac:dyDescent="0.25">
      <c r="A1900" t="s">
        <v>6451</v>
      </c>
      <c r="B1900" t="s">
        <v>6452</v>
      </c>
      <c r="C1900" t="s">
        <v>16</v>
      </c>
      <c r="D1900" t="s">
        <v>8640</v>
      </c>
      <c r="E1900" t="s">
        <v>638</v>
      </c>
      <c r="F1900" t="s">
        <v>9007</v>
      </c>
      <c r="G1900" t="s">
        <v>9008</v>
      </c>
      <c r="H1900" t="s">
        <v>9009</v>
      </c>
      <c r="I1900" t="s">
        <v>32</v>
      </c>
      <c r="J1900" t="s">
        <v>506</v>
      </c>
      <c r="K1900" t="s">
        <v>24</v>
      </c>
      <c r="L1900" t="s">
        <v>837</v>
      </c>
      <c r="M1900" t="s">
        <v>10103</v>
      </c>
      <c r="N1900" t="s">
        <v>9441</v>
      </c>
    </row>
    <row r="1901" spans="1:14" x14ac:dyDescent="0.25">
      <c r="A1901" t="s">
        <v>9010</v>
      </c>
      <c r="B1901" t="s">
        <v>3746</v>
      </c>
      <c r="C1901" t="s">
        <v>69</v>
      </c>
      <c r="D1901" t="s">
        <v>8695</v>
      </c>
      <c r="E1901" t="s">
        <v>638</v>
      </c>
      <c r="F1901" t="s">
        <v>9011</v>
      </c>
      <c r="G1901" t="s">
        <v>9012</v>
      </c>
      <c r="H1901" t="s">
        <v>9013</v>
      </c>
      <c r="I1901" t="s">
        <v>32</v>
      </c>
      <c r="J1901" t="s">
        <v>472</v>
      </c>
      <c r="K1901" t="s">
        <v>24</v>
      </c>
      <c r="L1901" t="s">
        <v>5192</v>
      </c>
      <c r="M1901" t="s">
        <v>9438</v>
      </c>
      <c r="N1901" t="s">
        <v>9439</v>
      </c>
    </row>
    <row r="1902" spans="1:14" x14ac:dyDescent="0.25">
      <c r="A1902" t="s">
        <v>9014</v>
      </c>
      <c r="B1902" t="s">
        <v>9015</v>
      </c>
      <c r="C1902" t="s">
        <v>16</v>
      </c>
      <c r="D1902" t="s">
        <v>9016</v>
      </c>
      <c r="E1902" t="s">
        <v>638</v>
      </c>
      <c r="F1902" t="s">
        <v>9017</v>
      </c>
      <c r="G1902" t="s">
        <v>9018</v>
      </c>
      <c r="H1902" t="s">
        <v>9019</v>
      </c>
      <c r="I1902" t="s">
        <v>22</v>
      </c>
      <c r="J1902" t="s">
        <v>9020</v>
      </c>
      <c r="K1902" t="s">
        <v>24</v>
      </c>
      <c r="L1902" t="s">
        <v>9021</v>
      </c>
      <c r="M1902" t="s">
        <v>9438</v>
      </c>
      <c r="N1902" t="s">
        <v>9439</v>
      </c>
    </row>
    <row r="1903" spans="1:14" x14ac:dyDescent="0.25">
      <c r="A1903" t="s">
        <v>9022</v>
      </c>
      <c r="B1903" t="s">
        <v>7956</v>
      </c>
      <c r="C1903" t="s">
        <v>16</v>
      </c>
      <c r="D1903" t="s">
        <v>4470</v>
      </c>
      <c r="E1903" t="s">
        <v>638</v>
      </c>
      <c r="F1903" t="s">
        <v>9023</v>
      </c>
      <c r="G1903" t="s">
        <v>9024</v>
      </c>
      <c r="H1903" t="s">
        <v>9025</v>
      </c>
      <c r="I1903" t="s">
        <v>32</v>
      </c>
      <c r="J1903" t="s">
        <v>412</v>
      </c>
      <c r="K1903" t="s">
        <v>24</v>
      </c>
      <c r="L1903" t="s">
        <v>851</v>
      </c>
      <c r="M1903" t="s">
        <v>9438</v>
      </c>
      <c r="N1903" t="s">
        <v>9439</v>
      </c>
    </row>
    <row r="1904" spans="1:14" x14ac:dyDescent="0.25">
      <c r="A1904" t="s">
        <v>9026</v>
      </c>
      <c r="C1904" t="s">
        <v>69</v>
      </c>
      <c r="D1904" t="s">
        <v>8472</v>
      </c>
      <c r="E1904" t="s">
        <v>630</v>
      </c>
      <c r="F1904" t="s">
        <v>9027</v>
      </c>
      <c r="G1904" t="s">
        <v>9028</v>
      </c>
      <c r="H1904" t="s">
        <v>9029</v>
      </c>
      <c r="I1904" t="s">
        <v>22</v>
      </c>
      <c r="J1904" t="s">
        <v>253</v>
      </c>
      <c r="K1904" t="s">
        <v>24</v>
      </c>
      <c r="L1904" t="s">
        <v>8476</v>
      </c>
      <c r="M1904" t="s">
        <v>9438</v>
      </c>
      <c r="N1904" t="s">
        <v>9439</v>
      </c>
    </row>
    <row r="1905" spans="1:14" x14ac:dyDescent="0.25">
      <c r="A1905" t="s">
        <v>8670</v>
      </c>
      <c r="B1905" t="s">
        <v>2761</v>
      </c>
      <c r="C1905" t="s">
        <v>16</v>
      </c>
      <c r="D1905" t="s">
        <v>2762</v>
      </c>
      <c r="E1905" t="s">
        <v>630</v>
      </c>
      <c r="F1905" t="s">
        <v>9030</v>
      </c>
      <c r="G1905" t="s">
        <v>9031</v>
      </c>
      <c r="H1905" t="s">
        <v>9032</v>
      </c>
      <c r="I1905" t="s">
        <v>32</v>
      </c>
      <c r="J1905" t="s">
        <v>246</v>
      </c>
      <c r="K1905" t="s">
        <v>24</v>
      </c>
      <c r="L1905" t="s">
        <v>2766</v>
      </c>
      <c r="M1905" t="s">
        <v>9438</v>
      </c>
      <c r="N1905" t="s">
        <v>9439</v>
      </c>
    </row>
    <row r="1906" spans="1:14" x14ac:dyDescent="0.25">
      <c r="A1906" t="s">
        <v>9033</v>
      </c>
      <c r="B1906" t="s">
        <v>7956</v>
      </c>
      <c r="C1906" t="s">
        <v>16</v>
      </c>
      <c r="D1906" t="s">
        <v>4470</v>
      </c>
      <c r="E1906" t="s">
        <v>638</v>
      </c>
      <c r="F1906" t="s">
        <v>9034</v>
      </c>
      <c r="G1906" t="s">
        <v>9035</v>
      </c>
      <c r="H1906" t="s">
        <v>9036</v>
      </c>
      <c r="I1906" t="s">
        <v>32</v>
      </c>
      <c r="J1906" t="s">
        <v>1599</v>
      </c>
      <c r="K1906" t="s">
        <v>24</v>
      </c>
      <c r="L1906" t="s">
        <v>851</v>
      </c>
      <c r="M1906" t="s">
        <v>9438</v>
      </c>
      <c r="N1906" t="s">
        <v>9439</v>
      </c>
    </row>
    <row r="1907" spans="1:14" x14ac:dyDescent="0.25">
      <c r="A1907" t="s">
        <v>9037</v>
      </c>
      <c r="B1907" t="s">
        <v>7956</v>
      </c>
      <c r="C1907" t="s">
        <v>16</v>
      </c>
      <c r="D1907" t="s">
        <v>4470</v>
      </c>
      <c r="E1907" t="s">
        <v>638</v>
      </c>
      <c r="F1907" t="s">
        <v>9038</v>
      </c>
      <c r="G1907" t="s">
        <v>9039</v>
      </c>
      <c r="H1907" t="s">
        <v>9040</v>
      </c>
      <c r="I1907" t="s">
        <v>32</v>
      </c>
      <c r="J1907" t="s">
        <v>1093</v>
      </c>
      <c r="K1907" t="s">
        <v>24</v>
      </c>
      <c r="L1907" t="s">
        <v>851</v>
      </c>
      <c r="M1907" t="s">
        <v>9438</v>
      </c>
      <c r="N1907" t="s">
        <v>9439</v>
      </c>
    </row>
    <row r="1908" spans="1:14" x14ac:dyDescent="0.25">
      <c r="A1908" t="s">
        <v>9041</v>
      </c>
      <c r="B1908" t="s">
        <v>9042</v>
      </c>
      <c r="C1908" t="s">
        <v>69</v>
      </c>
      <c r="D1908" t="s">
        <v>9043</v>
      </c>
      <c r="E1908" t="s">
        <v>638</v>
      </c>
      <c r="F1908" t="s">
        <v>9044</v>
      </c>
      <c r="G1908" t="s">
        <v>9045</v>
      </c>
      <c r="H1908" t="s">
        <v>9046</v>
      </c>
      <c r="I1908" t="s">
        <v>32</v>
      </c>
      <c r="J1908" t="s">
        <v>1751</v>
      </c>
      <c r="K1908" t="s">
        <v>24</v>
      </c>
      <c r="L1908" t="s">
        <v>42</v>
      </c>
      <c r="M1908" t="s">
        <v>9438</v>
      </c>
      <c r="N1908" t="s">
        <v>9439</v>
      </c>
    </row>
    <row r="1909" spans="1:14" x14ac:dyDescent="0.25">
      <c r="A1909" t="s">
        <v>9047</v>
      </c>
      <c r="B1909" t="s">
        <v>7956</v>
      </c>
      <c r="C1909" t="s">
        <v>16</v>
      </c>
      <c r="D1909" t="s">
        <v>4470</v>
      </c>
      <c r="E1909" t="s">
        <v>638</v>
      </c>
      <c r="F1909" t="s">
        <v>9048</v>
      </c>
      <c r="G1909" t="s">
        <v>9049</v>
      </c>
      <c r="H1909" t="s">
        <v>9050</v>
      </c>
      <c r="I1909" t="s">
        <v>32</v>
      </c>
      <c r="J1909" t="s">
        <v>809</v>
      </c>
      <c r="K1909" t="s">
        <v>24</v>
      </c>
      <c r="L1909" t="s">
        <v>851</v>
      </c>
      <c r="M1909" t="s">
        <v>9438</v>
      </c>
      <c r="N1909" t="s">
        <v>9439</v>
      </c>
    </row>
    <row r="1910" spans="1:14" x14ac:dyDescent="0.25">
      <c r="A1910" t="s">
        <v>9051</v>
      </c>
      <c r="C1910" t="s">
        <v>16</v>
      </c>
      <c r="D1910" t="s">
        <v>8836</v>
      </c>
      <c r="E1910" t="s">
        <v>638</v>
      </c>
      <c r="F1910" t="s">
        <v>9052</v>
      </c>
      <c r="G1910" t="s">
        <v>9053</v>
      </c>
      <c r="H1910" t="s">
        <v>9054</v>
      </c>
      <c r="I1910" t="s">
        <v>32</v>
      </c>
      <c r="J1910" t="s">
        <v>642</v>
      </c>
      <c r="K1910" t="s">
        <v>24</v>
      </c>
      <c r="L1910" t="s">
        <v>8840</v>
      </c>
      <c r="M1910" t="s">
        <v>9438</v>
      </c>
      <c r="N1910" t="s">
        <v>9439</v>
      </c>
    </row>
    <row r="1911" spans="1:14" x14ac:dyDescent="0.25">
      <c r="A1911" t="s">
        <v>9055</v>
      </c>
      <c r="B1911" t="s">
        <v>9056</v>
      </c>
      <c r="C1911" t="s">
        <v>16</v>
      </c>
      <c r="D1911" t="s">
        <v>9057</v>
      </c>
      <c r="E1911" t="s">
        <v>638</v>
      </c>
      <c r="F1911" t="s">
        <v>9058</v>
      </c>
      <c r="G1911" t="s">
        <v>9059</v>
      </c>
      <c r="H1911" t="s">
        <v>9060</v>
      </c>
      <c r="I1911" t="s">
        <v>32</v>
      </c>
      <c r="J1911" t="s">
        <v>634</v>
      </c>
      <c r="K1911" t="s">
        <v>24</v>
      </c>
      <c r="L1911" t="s">
        <v>75</v>
      </c>
      <c r="M1911" t="s">
        <v>9438</v>
      </c>
      <c r="N1911" t="s">
        <v>9439</v>
      </c>
    </row>
    <row r="1912" spans="1:14" x14ac:dyDescent="0.25">
      <c r="A1912" t="s">
        <v>9061</v>
      </c>
      <c r="B1912" t="s">
        <v>9062</v>
      </c>
      <c r="C1912" t="s">
        <v>69</v>
      </c>
      <c r="D1912" t="s">
        <v>9063</v>
      </c>
      <c r="E1912" t="s">
        <v>630</v>
      </c>
      <c r="F1912" t="s">
        <v>9064</v>
      </c>
      <c r="G1912" t="s">
        <v>9065</v>
      </c>
      <c r="H1912" t="s">
        <v>9066</v>
      </c>
      <c r="I1912" t="s">
        <v>32</v>
      </c>
      <c r="J1912" t="s">
        <v>1093</v>
      </c>
      <c r="K1912" t="s">
        <v>24</v>
      </c>
      <c r="L1912" t="s">
        <v>42</v>
      </c>
      <c r="M1912" t="s">
        <v>9438</v>
      </c>
      <c r="N1912" t="s">
        <v>9439</v>
      </c>
    </row>
    <row r="1913" spans="1:14" x14ac:dyDescent="0.25">
      <c r="A1913" t="s">
        <v>8599</v>
      </c>
      <c r="B1913" t="s">
        <v>9067</v>
      </c>
      <c r="C1913" t="s">
        <v>16</v>
      </c>
      <c r="D1913" t="s">
        <v>8601</v>
      </c>
      <c r="E1913" t="s">
        <v>638</v>
      </c>
      <c r="F1913" t="s">
        <v>9068</v>
      </c>
      <c r="G1913" t="s">
        <v>9069</v>
      </c>
      <c r="H1913" t="s">
        <v>9070</v>
      </c>
      <c r="I1913" t="s">
        <v>22</v>
      </c>
      <c r="J1913" t="s">
        <v>8605</v>
      </c>
      <c r="K1913" t="s">
        <v>24</v>
      </c>
      <c r="L1913" t="s">
        <v>83</v>
      </c>
      <c r="M1913" t="s">
        <v>9438</v>
      </c>
      <c r="N1913" t="s">
        <v>9439</v>
      </c>
    </row>
    <row r="1914" spans="1:14" x14ac:dyDescent="0.25">
      <c r="A1914" t="s">
        <v>8651</v>
      </c>
      <c r="B1914" t="s">
        <v>8652</v>
      </c>
      <c r="C1914" t="s">
        <v>16</v>
      </c>
      <c r="D1914" t="s">
        <v>8653</v>
      </c>
      <c r="E1914" t="s">
        <v>638</v>
      </c>
      <c r="F1914" t="s">
        <v>9071</v>
      </c>
      <c r="G1914" t="s">
        <v>9072</v>
      </c>
      <c r="H1914" t="s">
        <v>9073</v>
      </c>
      <c r="I1914" t="s">
        <v>32</v>
      </c>
      <c r="J1914" t="s">
        <v>33</v>
      </c>
      <c r="K1914" t="s">
        <v>24</v>
      </c>
      <c r="L1914" t="s">
        <v>1981</v>
      </c>
      <c r="M1914" t="s">
        <v>9438</v>
      </c>
      <c r="N1914" t="s">
        <v>9439</v>
      </c>
    </row>
    <row r="1915" spans="1:14" x14ac:dyDescent="0.25">
      <c r="A1915" t="s">
        <v>8736</v>
      </c>
      <c r="C1915" t="s">
        <v>16</v>
      </c>
      <c r="D1915" t="s">
        <v>434</v>
      </c>
      <c r="E1915" t="s">
        <v>638</v>
      </c>
      <c r="F1915" t="s">
        <v>9074</v>
      </c>
      <c r="G1915" t="s">
        <v>9075</v>
      </c>
      <c r="H1915" t="s">
        <v>9076</v>
      </c>
      <c r="I1915" t="s">
        <v>32</v>
      </c>
      <c r="J1915" t="s">
        <v>438</v>
      </c>
      <c r="K1915" t="s">
        <v>24</v>
      </c>
      <c r="L1915" t="s">
        <v>439</v>
      </c>
      <c r="M1915" t="s">
        <v>9438</v>
      </c>
      <c r="N1915" t="s">
        <v>9439</v>
      </c>
    </row>
    <row r="1916" spans="1:14" x14ac:dyDescent="0.25">
      <c r="A1916" t="s">
        <v>9077</v>
      </c>
      <c r="B1916" t="s">
        <v>7939</v>
      </c>
      <c r="C1916" t="s">
        <v>16</v>
      </c>
      <c r="D1916" t="s">
        <v>7940</v>
      </c>
      <c r="E1916" t="s">
        <v>630</v>
      </c>
      <c r="F1916" t="s">
        <v>9078</v>
      </c>
      <c r="G1916" t="s">
        <v>9079</v>
      </c>
      <c r="H1916" t="s">
        <v>9080</v>
      </c>
      <c r="I1916" t="s">
        <v>22</v>
      </c>
      <c r="J1916" t="s">
        <v>261</v>
      </c>
      <c r="K1916" t="s">
        <v>24</v>
      </c>
      <c r="L1916" t="s">
        <v>83</v>
      </c>
      <c r="M1916" t="s">
        <v>9438</v>
      </c>
      <c r="N1916" t="s">
        <v>9439</v>
      </c>
    </row>
    <row r="1917" spans="1:14" x14ac:dyDescent="0.25">
      <c r="A1917" t="s">
        <v>7931</v>
      </c>
      <c r="B1917" t="s">
        <v>9081</v>
      </c>
      <c r="C1917" t="s">
        <v>16</v>
      </c>
      <c r="D1917" t="s">
        <v>9082</v>
      </c>
      <c r="E1917" t="s">
        <v>638</v>
      </c>
      <c r="F1917" t="s">
        <v>9083</v>
      </c>
      <c r="G1917" t="s">
        <v>9084</v>
      </c>
      <c r="H1917" t="s">
        <v>9085</v>
      </c>
      <c r="I1917" t="s">
        <v>22</v>
      </c>
      <c r="J1917" t="s">
        <v>1572</v>
      </c>
      <c r="K1917" t="s">
        <v>24</v>
      </c>
      <c r="L1917" t="s">
        <v>7937</v>
      </c>
      <c r="M1917" t="s">
        <v>9438</v>
      </c>
      <c r="N1917" t="s">
        <v>9439</v>
      </c>
    </row>
    <row r="1918" spans="1:14" x14ac:dyDescent="0.25">
      <c r="A1918" t="s">
        <v>9086</v>
      </c>
      <c r="B1918" t="s">
        <v>9087</v>
      </c>
      <c r="C1918" t="s">
        <v>69</v>
      </c>
      <c r="D1918" t="s">
        <v>987</v>
      </c>
      <c r="E1918" t="s">
        <v>630</v>
      </c>
      <c r="F1918" t="s">
        <v>9088</v>
      </c>
      <c r="G1918" t="s">
        <v>9089</v>
      </c>
      <c r="H1918" t="s">
        <v>9090</v>
      </c>
      <c r="I1918" t="s">
        <v>32</v>
      </c>
      <c r="J1918" t="s">
        <v>65</v>
      </c>
      <c r="K1918" t="s">
        <v>24</v>
      </c>
      <c r="L1918" t="s">
        <v>204</v>
      </c>
      <c r="M1918" t="s">
        <v>9438</v>
      </c>
      <c r="N1918" t="s">
        <v>9439</v>
      </c>
    </row>
    <row r="1919" spans="1:14" x14ac:dyDescent="0.25">
      <c r="A1919" t="s">
        <v>9014</v>
      </c>
      <c r="B1919" t="s">
        <v>9015</v>
      </c>
      <c r="C1919" t="s">
        <v>16</v>
      </c>
      <c r="D1919" t="s">
        <v>9016</v>
      </c>
      <c r="E1919" t="s">
        <v>630</v>
      </c>
      <c r="F1919" t="s">
        <v>9091</v>
      </c>
      <c r="G1919" t="s">
        <v>9092</v>
      </c>
      <c r="H1919" t="s">
        <v>9093</v>
      </c>
      <c r="I1919" t="s">
        <v>22</v>
      </c>
      <c r="J1919" t="s">
        <v>6389</v>
      </c>
      <c r="K1919" t="s">
        <v>24</v>
      </c>
      <c r="L1919" t="s">
        <v>9021</v>
      </c>
      <c r="M1919" t="s">
        <v>9438</v>
      </c>
      <c r="N1919" t="s">
        <v>9439</v>
      </c>
    </row>
    <row r="1920" spans="1:14" x14ac:dyDescent="0.25">
      <c r="A1920" t="s">
        <v>9041</v>
      </c>
      <c r="B1920" t="s">
        <v>9042</v>
      </c>
      <c r="C1920" t="s">
        <v>69</v>
      </c>
      <c r="D1920" t="s">
        <v>9043</v>
      </c>
      <c r="E1920" t="s">
        <v>638</v>
      </c>
      <c r="F1920" t="s">
        <v>9094</v>
      </c>
      <c r="G1920" t="s">
        <v>9095</v>
      </c>
      <c r="H1920" t="s">
        <v>9096</v>
      </c>
      <c r="I1920" t="s">
        <v>32</v>
      </c>
      <c r="J1920" t="s">
        <v>1472</v>
      </c>
      <c r="K1920" t="s">
        <v>24</v>
      </c>
      <c r="L1920" t="s">
        <v>42</v>
      </c>
      <c r="M1920" t="s">
        <v>9438</v>
      </c>
      <c r="N1920" t="s">
        <v>9439</v>
      </c>
    </row>
    <row r="1921" spans="1:14" x14ac:dyDescent="0.25">
      <c r="A1921" t="s">
        <v>9097</v>
      </c>
      <c r="B1921" t="s">
        <v>9042</v>
      </c>
      <c r="C1921" t="s">
        <v>69</v>
      </c>
      <c r="D1921" t="s">
        <v>9043</v>
      </c>
      <c r="E1921" t="s">
        <v>630</v>
      </c>
      <c r="F1921" t="s">
        <v>9098</v>
      </c>
      <c r="G1921" t="s">
        <v>9099</v>
      </c>
      <c r="H1921" t="s">
        <v>9100</v>
      </c>
      <c r="I1921" t="s">
        <v>32</v>
      </c>
      <c r="J1921" t="s">
        <v>1751</v>
      </c>
      <c r="K1921" t="s">
        <v>24</v>
      </c>
      <c r="L1921" t="s">
        <v>42</v>
      </c>
      <c r="M1921" t="s">
        <v>9438</v>
      </c>
      <c r="N1921" t="s">
        <v>9439</v>
      </c>
    </row>
    <row r="1922" spans="1:14" x14ac:dyDescent="0.25">
      <c r="A1922" t="s">
        <v>9101</v>
      </c>
      <c r="B1922" t="s">
        <v>7956</v>
      </c>
      <c r="C1922" t="s">
        <v>16</v>
      </c>
      <c r="D1922" t="s">
        <v>4470</v>
      </c>
      <c r="E1922" t="s">
        <v>638</v>
      </c>
      <c r="F1922" t="s">
        <v>9102</v>
      </c>
      <c r="G1922" t="s">
        <v>9103</v>
      </c>
      <c r="H1922" t="s">
        <v>9104</v>
      </c>
      <c r="I1922" t="s">
        <v>32</v>
      </c>
      <c r="J1922" t="s">
        <v>2591</v>
      </c>
      <c r="K1922" t="s">
        <v>24</v>
      </c>
      <c r="L1922" t="s">
        <v>851</v>
      </c>
      <c r="M1922" t="s">
        <v>9438</v>
      </c>
      <c r="N1922" t="s">
        <v>9439</v>
      </c>
    </row>
    <row r="1923" spans="1:14" x14ac:dyDescent="0.25">
      <c r="A1923" t="s">
        <v>9105</v>
      </c>
      <c r="B1923" t="s">
        <v>8658</v>
      </c>
      <c r="C1923" t="s">
        <v>16</v>
      </c>
      <c r="D1923" t="s">
        <v>8587</v>
      </c>
      <c r="E1923" t="s">
        <v>630</v>
      </c>
      <c r="F1923" t="s">
        <v>9106</v>
      </c>
      <c r="G1923" t="s">
        <v>9107</v>
      </c>
      <c r="H1923" t="s">
        <v>9108</v>
      </c>
      <c r="I1923" t="s">
        <v>22</v>
      </c>
      <c r="J1923" t="s">
        <v>1900</v>
      </c>
      <c r="K1923" t="s">
        <v>24</v>
      </c>
      <c r="L1923" t="s">
        <v>445</v>
      </c>
      <c r="M1923" t="s">
        <v>9438</v>
      </c>
      <c r="N1923" t="s">
        <v>9439</v>
      </c>
    </row>
    <row r="1924" spans="1:14" x14ac:dyDescent="0.25">
      <c r="A1924" t="s">
        <v>9109</v>
      </c>
      <c r="B1924" t="s">
        <v>7945</v>
      </c>
      <c r="C1924" t="s">
        <v>16</v>
      </c>
      <c r="D1924" t="s">
        <v>7946</v>
      </c>
      <c r="E1924" t="s">
        <v>630</v>
      </c>
      <c r="F1924" t="s">
        <v>9110</v>
      </c>
      <c r="G1924" t="s">
        <v>9111</v>
      </c>
      <c r="H1924" t="s">
        <v>9112</v>
      </c>
      <c r="I1924" t="s">
        <v>22</v>
      </c>
      <c r="J1924" t="s">
        <v>121</v>
      </c>
      <c r="K1924" t="s">
        <v>24</v>
      </c>
      <c r="L1924" t="s">
        <v>83</v>
      </c>
      <c r="M1924" t="s">
        <v>9438</v>
      </c>
      <c r="N1924" t="s">
        <v>9439</v>
      </c>
    </row>
    <row r="1925" spans="1:14" x14ac:dyDescent="0.25">
      <c r="A1925" t="s">
        <v>8921</v>
      </c>
      <c r="B1925" t="s">
        <v>8675</v>
      </c>
      <c r="C1925" t="s">
        <v>16</v>
      </c>
      <c r="D1925" t="s">
        <v>9113</v>
      </c>
      <c r="E1925" t="s">
        <v>638</v>
      </c>
      <c r="F1925" t="s">
        <v>9114</v>
      </c>
      <c r="G1925" t="s">
        <v>9115</v>
      </c>
      <c r="H1925" t="s">
        <v>9116</v>
      </c>
      <c r="I1925" t="s">
        <v>22</v>
      </c>
      <c r="J1925" t="s">
        <v>880</v>
      </c>
      <c r="K1925" t="s">
        <v>24</v>
      </c>
      <c r="L1925" t="s">
        <v>8926</v>
      </c>
      <c r="M1925" t="s">
        <v>9438</v>
      </c>
      <c r="N1925" t="s">
        <v>9439</v>
      </c>
    </row>
    <row r="1926" spans="1:14" x14ac:dyDescent="0.25">
      <c r="A1926" t="s">
        <v>9117</v>
      </c>
      <c r="B1926" t="s">
        <v>9118</v>
      </c>
      <c r="C1926" t="s">
        <v>16</v>
      </c>
      <c r="D1926" t="s">
        <v>1513</v>
      </c>
      <c r="E1926" t="s">
        <v>638</v>
      </c>
      <c r="F1926" t="s">
        <v>9119</v>
      </c>
      <c r="G1926" t="s">
        <v>9120</v>
      </c>
      <c r="H1926" t="s">
        <v>9121</v>
      </c>
      <c r="I1926" t="s">
        <v>32</v>
      </c>
      <c r="J1926" t="s">
        <v>438</v>
      </c>
      <c r="K1926" t="s">
        <v>24</v>
      </c>
      <c r="L1926" t="s">
        <v>75</v>
      </c>
      <c r="M1926" t="s">
        <v>9438</v>
      </c>
      <c r="N1926" t="s">
        <v>9439</v>
      </c>
    </row>
    <row r="1927" spans="1:14" x14ac:dyDescent="0.25">
      <c r="A1927" t="s">
        <v>8465</v>
      </c>
      <c r="B1927" t="s">
        <v>9122</v>
      </c>
      <c r="C1927" t="s">
        <v>16</v>
      </c>
      <c r="D1927" t="s">
        <v>8467</v>
      </c>
      <c r="E1927" t="s">
        <v>638</v>
      </c>
      <c r="F1927" t="s">
        <v>9123</v>
      </c>
      <c r="G1927" t="s">
        <v>9124</v>
      </c>
      <c r="H1927" t="s">
        <v>9125</v>
      </c>
      <c r="I1927" t="s">
        <v>32</v>
      </c>
      <c r="J1927" t="s">
        <v>412</v>
      </c>
      <c r="K1927" t="s">
        <v>24</v>
      </c>
      <c r="L1927" t="s">
        <v>75</v>
      </c>
      <c r="M1927" t="s">
        <v>9438</v>
      </c>
      <c r="N1927" t="s">
        <v>9439</v>
      </c>
    </row>
    <row r="1928" spans="1:14" x14ac:dyDescent="0.25">
      <c r="A1928" t="s">
        <v>9126</v>
      </c>
      <c r="B1928" t="s">
        <v>9056</v>
      </c>
      <c r="C1928" t="s">
        <v>16</v>
      </c>
      <c r="E1928" t="s">
        <v>630</v>
      </c>
      <c r="F1928" t="s">
        <v>9127</v>
      </c>
      <c r="G1928" t="s">
        <v>9128</v>
      </c>
      <c r="H1928" t="s">
        <v>9129</v>
      </c>
      <c r="I1928" t="s">
        <v>32</v>
      </c>
      <c r="K1928" t="s">
        <v>24</v>
      </c>
      <c r="M1928" t="s">
        <v>9438</v>
      </c>
      <c r="N1928" t="s">
        <v>9439</v>
      </c>
    </row>
    <row r="1929" spans="1:14" x14ac:dyDescent="0.25">
      <c r="A1929" t="s">
        <v>9003</v>
      </c>
      <c r="B1929" t="s">
        <v>9130</v>
      </c>
      <c r="C1929" t="s">
        <v>69</v>
      </c>
      <c r="D1929" t="s">
        <v>302</v>
      </c>
      <c r="E1929" t="s">
        <v>638</v>
      </c>
      <c r="F1929" t="s">
        <v>9131</v>
      </c>
      <c r="G1929" t="s">
        <v>9132</v>
      </c>
      <c r="H1929" t="s">
        <v>9133</v>
      </c>
      <c r="I1929" t="s">
        <v>32</v>
      </c>
      <c r="J1929" t="s">
        <v>115</v>
      </c>
      <c r="K1929" t="s">
        <v>24</v>
      </c>
      <c r="L1929" t="s">
        <v>307</v>
      </c>
      <c r="M1929" t="s">
        <v>10104</v>
      </c>
      <c r="N1929" t="s">
        <v>9441</v>
      </c>
    </row>
    <row r="1930" spans="1:14" x14ac:dyDescent="0.25">
      <c r="A1930" t="s">
        <v>9134</v>
      </c>
      <c r="B1930" t="s">
        <v>9135</v>
      </c>
      <c r="C1930" t="s">
        <v>1931</v>
      </c>
      <c r="E1930" t="s">
        <v>630</v>
      </c>
      <c r="F1930" t="s">
        <v>9136</v>
      </c>
      <c r="G1930" t="s">
        <v>9137</v>
      </c>
      <c r="H1930" t="s">
        <v>9138</v>
      </c>
      <c r="I1930" t="s">
        <v>32</v>
      </c>
      <c r="J1930" t="s">
        <v>3776</v>
      </c>
      <c r="K1930" t="s">
        <v>1600</v>
      </c>
      <c r="L1930" t="s">
        <v>4575</v>
      </c>
      <c r="M1930" t="s">
        <v>9438</v>
      </c>
      <c r="N1930" t="s">
        <v>9439</v>
      </c>
    </row>
    <row r="1931" spans="1:14" x14ac:dyDescent="0.25">
      <c r="A1931" t="s">
        <v>9134</v>
      </c>
      <c r="B1931" t="s">
        <v>9135</v>
      </c>
      <c r="C1931" t="s">
        <v>1931</v>
      </c>
      <c r="E1931" t="s">
        <v>638</v>
      </c>
      <c r="F1931" t="s">
        <v>9139</v>
      </c>
      <c r="G1931" t="s">
        <v>9140</v>
      </c>
      <c r="H1931" t="s">
        <v>9141</v>
      </c>
      <c r="I1931" t="s">
        <v>32</v>
      </c>
      <c r="J1931" t="s">
        <v>3776</v>
      </c>
      <c r="K1931" t="s">
        <v>1600</v>
      </c>
      <c r="L1931" t="s">
        <v>122</v>
      </c>
      <c r="M1931" t="s">
        <v>9438</v>
      </c>
      <c r="N1931" t="s">
        <v>9439</v>
      </c>
    </row>
    <row r="1932" spans="1:14" x14ac:dyDescent="0.25">
      <c r="A1932" t="s">
        <v>8824</v>
      </c>
      <c r="B1932" t="s">
        <v>928</v>
      </c>
      <c r="C1932" t="s">
        <v>1595</v>
      </c>
      <c r="D1932" t="s">
        <v>3186</v>
      </c>
      <c r="E1932" t="s">
        <v>638</v>
      </c>
      <c r="F1932" t="s">
        <v>9142</v>
      </c>
      <c r="G1932" t="s">
        <v>9143</v>
      </c>
      <c r="H1932" t="s">
        <v>9144</v>
      </c>
      <c r="I1932" t="s">
        <v>32</v>
      </c>
      <c r="J1932" t="s">
        <v>9145</v>
      </c>
      <c r="K1932" t="s">
        <v>1600</v>
      </c>
      <c r="L1932" t="s">
        <v>8584</v>
      </c>
      <c r="M1932" t="s">
        <v>9438</v>
      </c>
      <c r="N1932" t="s">
        <v>9439</v>
      </c>
    </row>
    <row r="1933" spans="1:14" x14ac:dyDescent="0.25">
      <c r="A1933" t="s">
        <v>7921</v>
      </c>
      <c r="B1933" t="s">
        <v>1061</v>
      </c>
      <c r="C1933" t="s">
        <v>1595</v>
      </c>
      <c r="D1933" t="s">
        <v>1062</v>
      </c>
      <c r="E1933" t="s">
        <v>638</v>
      </c>
      <c r="F1933" t="s">
        <v>9146</v>
      </c>
      <c r="G1933" t="s">
        <v>9147</v>
      </c>
      <c r="H1933" t="s">
        <v>9148</v>
      </c>
      <c r="I1933" t="s">
        <v>32</v>
      </c>
      <c r="J1933" t="s">
        <v>1980</v>
      </c>
      <c r="K1933" t="s">
        <v>1600</v>
      </c>
      <c r="L1933" t="s">
        <v>7925</v>
      </c>
      <c r="M1933" t="s">
        <v>9438</v>
      </c>
      <c r="N1933" t="s">
        <v>9439</v>
      </c>
    </row>
    <row r="1934" spans="1:14" x14ac:dyDescent="0.25">
      <c r="A1934" t="s">
        <v>9149</v>
      </c>
      <c r="B1934" t="s">
        <v>1061</v>
      </c>
      <c r="C1934" t="s">
        <v>550</v>
      </c>
      <c r="D1934" t="s">
        <v>9150</v>
      </c>
      <c r="E1934" t="s">
        <v>638</v>
      </c>
      <c r="F1934" t="s">
        <v>9151</v>
      </c>
      <c r="G1934" t="s">
        <v>9152</v>
      </c>
      <c r="H1934" t="s">
        <v>9153</v>
      </c>
      <c r="I1934" t="s">
        <v>32</v>
      </c>
      <c r="J1934" t="s">
        <v>816</v>
      </c>
      <c r="K1934" t="s">
        <v>556</v>
      </c>
      <c r="L1934" t="s">
        <v>9154</v>
      </c>
      <c r="M1934" t="s">
        <v>9438</v>
      </c>
      <c r="N1934" t="s">
        <v>9439</v>
      </c>
    </row>
    <row r="1935" spans="1:14" x14ac:dyDescent="0.25">
      <c r="A1935" t="s">
        <v>7921</v>
      </c>
      <c r="B1935" t="s">
        <v>1061</v>
      </c>
      <c r="C1935" t="s">
        <v>1595</v>
      </c>
      <c r="E1935" t="s">
        <v>638</v>
      </c>
      <c r="F1935" t="s">
        <v>9155</v>
      </c>
      <c r="G1935" t="s">
        <v>9156</v>
      </c>
      <c r="H1935" t="s">
        <v>9157</v>
      </c>
      <c r="I1935" t="s">
        <v>32</v>
      </c>
      <c r="J1935" t="s">
        <v>1980</v>
      </c>
      <c r="K1935" t="s">
        <v>1600</v>
      </c>
      <c r="L1935" t="s">
        <v>5864</v>
      </c>
      <c r="M1935" t="s">
        <v>9438</v>
      </c>
      <c r="N1935" t="s">
        <v>9439</v>
      </c>
    </row>
    <row r="1936" spans="1:14" x14ac:dyDescent="0.25">
      <c r="A1936" t="s">
        <v>9158</v>
      </c>
      <c r="C1936" t="s">
        <v>1595</v>
      </c>
      <c r="D1936" t="s">
        <v>4337</v>
      </c>
      <c r="E1936" t="s">
        <v>638</v>
      </c>
      <c r="F1936" t="s">
        <v>9159</v>
      </c>
      <c r="G1936" t="s">
        <v>9160</v>
      </c>
      <c r="H1936" t="s">
        <v>9161</v>
      </c>
      <c r="I1936" t="s">
        <v>32</v>
      </c>
      <c r="J1936" t="s">
        <v>1967</v>
      </c>
      <c r="K1936" t="s">
        <v>1600</v>
      </c>
      <c r="L1936" t="s">
        <v>2609</v>
      </c>
      <c r="M1936" t="s">
        <v>9438</v>
      </c>
      <c r="N1936" t="s">
        <v>9439</v>
      </c>
    </row>
    <row r="1937" spans="1:14" x14ac:dyDescent="0.25">
      <c r="A1937" t="s">
        <v>9162</v>
      </c>
      <c r="B1937" t="s">
        <v>9163</v>
      </c>
      <c r="C1937" t="s">
        <v>1943</v>
      </c>
      <c r="D1937" t="s">
        <v>394</v>
      </c>
      <c r="E1937" t="s">
        <v>18</v>
      </c>
      <c r="F1937" t="s">
        <v>9164</v>
      </c>
      <c r="G1937" t="s">
        <v>9165</v>
      </c>
      <c r="H1937" t="s">
        <v>9166</v>
      </c>
      <c r="I1937" t="s">
        <v>32</v>
      </c>
      <c r="J1937" t="s">
        <v>745</v>
      </c>
      <c r="K1937" t="s">
        <v>1600</v>
      </c>
      <c r="L1937" t="s">
        <v>3493</v>
      </c>
      <c r="M1937" t="s">
        <v>9438</v>
      </c>
      <c r="N1937" t="s">
        <v>9439</v>
      </c>
    </row>
    <row r="1938" spans="1:14" x14ac:dyDescent="0.25">
      <c r="A1938" t="s">
        <v>9167</v>
      </c>
      <c r="B1938" t="s">
        <v>9168</v>
      </c>
      <c r="C1938" t="s">
        <v>1595</v>
      </c>
      <c r="D1938" t="s">
        <v>9169</v>
      </c>
      <c r="E1938" t="s">
        <v>638</v>
      </c>
      <c r="F1938" t="s">
        <v>9170</v>
      </c>
      <c r="G1938" t="s">
        <v>9171</v>
      </c>
      <c r="H1938" t="s">
        <v>9172</v>
      </c>
      <c r="I1938" t="s">
        <v>32</v>
      </c>
      <c r="J1938" t="s">
        <v>809</v>
      </c>
      <c r="K1938" t="s">
        <v>1600</v>
      </c>
      <c r="L1938" t="s">
        <v>445</v>
      </c>
      <c r="M1938" t="s">
        <v>9438</v>
      </c>
      <c r="N1938" t="s">
        <v>9439</v>
      </c>
    </row>
    <row r="1939" spans="1:14" x14ac:dyDescent="0.25">
      <c r="A1939" t="s">
        <v>2092</v>
      </c>
      <c r="B1939" t="s">
        <v>549</v>
      </c>
      <c r="C1939" t="s">
        <v>1595</v>
      </c>
      <c r="D1939" t="s">
        <v>1513</v>
      </c>
      <c r="E1939" t="s">
        <v>638</v>
      </c>
      <c r="F1939" t="s">
        <v>9173</v>
      </c>
      <c r="G1939" t="s">
        <v>9174</v>
      </c>
      <c r="H1939" t="s">
        <v>9175</v>
      </c>
      <c r="I1939" t="s">
        <v>32</v>
      </c>
      <c r="J1939" t="s">
        <v>723</v>
      </c>
      <c r="K1939" t="s">
        <v>556</v>
      </c>
      <c r="L1939" t="s">
        <v>75</v>
      </c>
      <c r="M1939" t="s">
        <v>9438</v>
      </c>
      <c r="N1939" t="s">
        <v>9439</v>
      </c>
    </row>
    <row r="1940" spans="1:14" x14ac:dyDescent="0.25">
      <c r="A1940" t="s">
        <v>9158</v>
      </c>
      <c r="C1940" t="s">
        <v>1595</v>
      </c>
      <c r="D1940" t="s">
        <v>4337</v>
      </c>
      <c r="E1940" t="s">
        <v>638</v>
      </c>
      <c r="F1940" t="s">
        <v>9176</v>
      </c>
      <c r="G1940" t="s">
        <v>9177</v>
      </c>
      <c r="H1940" t="s">
        <v>9178</v>
      </c>
      <c r="I1940" t="s">
        <v>32</v>
      </c>
      <c r="J1940" t="s">
        <v>1855</v>
      </c>
      <c r="K1940" t="s">
        <v>1600</v>
      </c>
      <c r="L1940" t="s">
        <v>2609</v>
      </c>
      <c r="M1940" t="s">
        <v>9438</v>
      </c>
      <c r="N1940" t="s">
        <v>9439</v>
      </c>
    </row>
    <row r="1941" spans="1:14" x14ac:dyDescent="0.25">
      <c r="A1941" t="s">
        <v>9149</v>
      </c>
      <c r="B1941" t="s">
        <v>1061</v>
      </c>
      <c r="C1941" t="s">
        <v>550</v>
      </c>
      <c r="D1941" t="s">
        <v>9150</v>
      </c>
      <c r="E1941" t="s">
        <v>638</v>
      </c>
      <c r="F1941" t="s">
        <v>9179</v>
      </c>
      <c r="G1941" t="s">
        <v>9180</v>
      </c>
      <c r="H1941" t="s">
        <v>9181</v>
      </c>
      <c r="I1941" t="s">
        <v>32</v>
      </c>
      <c r="J1941" t="s">
        <v>816</v>
      </c>
      <c r="K1941" t="s">
        <v>556</v>
      </c>
      <c r="L1941" t="s">
        <v>9182</v>
      </c>
      <c r="M1941" t="s">
        <v>9438</v>
      </c>
      <c r="N1941" t="s">
        <v>9439</v>
      </c>
    </row>
    <row r="1942" spans="1:14" x14ac:dyDescent="0.25">
      <c r="A1942" t="s">
        <v>7921</v>
      </c>
      <c r="B1942" t="s">
        <v>1061</v>
      </c>
      <c r="C1942" t="s">
        <v>1595</v>
      </c>
      <c r="E1942" t="s">
        <v>638</v>
      </c>
      <c r="F1942" t="s">
        <v>9183</v>
      </c>
      <c r="G1942" t="s">
        <v>9184</v>
      </c>
      <c r="H1942" t="s">
        <v>9185</v>
      </c>
      <c r="I1942" t="s">
        <v>32</v>
      </c>
      <c r="J1942" t="s">
        <v>1980</v>
      </c>
      <c r="K1942" t="s">
        <v>1600</v>
      </c>
      <c r="L1942" t="s">
        <v>5864</v>
      </c>
      <c r="M1942" t="s">
        <v>9438</v>
      </c>
      <c r="N1942" t="s">
        <v>9439</v>
      </c>
    </row>
    <row r="1943" spans="1:14" x14ac:dyDescent="0.25">
      <c r="A1943" t="s">
        <v>9149</v>
      </c>
      <c r="B1943" t="s">
        <v>1061</v>
      </c>
      <c r="C1943" t="s">
        <v>550</v>
      </c>
      <c r="D1943" t="s">
        <v>9150</v>
      </c>
      <c r="E1943" t="s">
        <v>630</v>
      </c>
      <c r="F1943" t="s">
        <v>9186</v>
      </c>
      <c r="G1943" t="s">
        <v>9187</v>
      </c>
      <c r="H1943" t="s">
        <v>9188</v>
      </c>
      <c r="I1943" t="s">
        <v>32</v>
      </c>
      <c r="J1943" t="s">
        <v>816</v>
      </c>
      <c r="K1943" t="s">
        <v>556</v>
      </c>
      <c r="L1943" t="s">
        <v>9182</v>
      </c>
      <c r="M1943" t="s">
        <v>9438</v>
      </c>
      <c r="N1943" t="s">
        <v>9439</v>
      </c>
    </row>
    <row r="1944" spans="1:14" x14ac:dyDescent="0.25">
      <c r="A1944" t="s">
        <v>9189</v>
      </c>
      <c r="C1944" t="s">
        <v>6763</v>
      </c>
      <c r="D1944" t="s">
        <v>5503</v>
      </c>
      <c r="E1944" t="s">
        <v>9190</v>
      </c>
      <c r="F1944" t="s">
        <v>9191</v>
      </c>
      <c r="G1944" t="s">
        <v>9192</v>
      </c>
      <c r="H1944" s="7" t="s">
        <v>9193</v>
      </c>
      <c r="I1944" t="s">
        <v>32</v>
      </c>
      <c r="J1944" t="s">
        <v>555</v>
      </c>
      <c r="K1944" t="s">
        <v>1600</v>
      </c>
      <c r="L1944" t="s">
        <v>786</v>
      </c>
      <c r="M1944" t="s">
        <v>9438</v>
      </c>
      <c r="N1944" t="s">
        <v>9439</v>
      </c>
    </row>
    <row r="1945" spans="1:14" x14ac:dyDescent="0.25">
      <c r="A1945" t="s">
        <v>9194</v>
      </c>
      <c r="B1945" t="s">
        <v>1061</v>
      </c>
      <c r="C1945" t="s">
        <v>1595</v>
      </c>
      <c r="D1945" t="s">
        <v>1062</v>
      </c>
      <c r="E1945" t="s">
        <v>630</v>
      </c>
      <c r="F1945" t="s">
        <v>9195</v>
      </c>
      <c r="G1945" t="s">
        <v>9196</v>
      </c>
      <c r="H1945" t="s">
        <v>9197</v>
      </c>
      <c r="I1945" t="s">
        <v>32</v>
      </c>
      <c r="J1945" t="s">
        <v>1980</v>
      </c>
      <c r="K1945" t="s">
        <v>1600</v>
      </c>
      <c r="L1945" t="s">
        <v>7925</v>
      </c>
      <c r="M1945" t="s">
        <v>9438</v>
      </c>
      <c r="N1945" t="s">
        <v>9439</v>
      </c>
    </row>
    <row r="1946" spans="1:14" x14ac:dyDescent="0.25">
      <c r="A1946" t="s">
        <v>9158</v>
      </c>
      <c r="C1946" t="s">
        <v>1595</v>
      </c>
      <c r="D1946" t="s">
        <v>4337</v>
      </c>
      <c r="E1946" t="s">
        <v>630</v>
      </c>
      <c r="F1946" t="s">
        <v>9198</v>
      </c>
      <c r="G1946" t="s">
        <v>9199</v>
      </c>
      <c r="H1946" t="s">
        <v>9200</v>
      </c>
      <c r="I1946" t="s">
        <v>32</v>
      </c>
      <c r="J1946" t="s">
        <v>1967</v>
      </c>
      <c r="K1946" t="s">
        <v>1600</v>
      </c>
      <c r="L1946" t="s">
        <v>2609</v>
      </c>
      <c r="M1946" t="s">
        <v>9438</v>
      </c>
      <c r="N1946" t="s">
        <v>9439</v>
      </c>
    </row>
    <row r="1947" spans="1:14" x14ac:dyDescent="0.25">
      <c r="A1947" t="s">
        <v>9149</v>
      </c>
      <c r="B1947" t="s">
        <v>1061</v>
      </c>
      <c r="C1947" t="s">
        <v>550</v>
      </c>
      <c r="D1947" t="s">
        <v>9150</v>
      </c>
      <c r="E1947" t="s">
        <v>638</v>
      </c>
      <c r="F1947" t="s">
        <v>9201</v>
      </c>
      <c r="G1947" t="s">
        <v>9202</v>
      </c>
      <c r="H1947" t="s">
        <v>9203</v>
      </c>
      <c r="I1947" t="s">
        <v>32</v>
      </c>
      <c r="J1947" t="s">
        <v>816</v>
      </c>
      <c r="K1947" t="s">
        <v>556</v>
      </c>
      <c r="L1947" t="s">
        <v>9182</v>
      </c>
      <c r="M1947" t="s">
        <v>9438</v>
      </c>
      <c r="N1947" t="s">
        <v>9439</v>
      </c>
    </row>
    <row r="1948" spans="1:14" x14ac:dyDescent="0.25">
      <c r="A1948" t="s">
        <v>9204</v>
      </c>
      <c r="C1948" t="s">
        <v>6763</v>
      </c>
      <c r="E1948" t="s">
        <v>6764</v>
      </c>
      <c r="F1948" t="s">
        <v>9205</v>
      </c>
      <c r="G1948" s="7" t="s">
        <v>9206</v>
      </c>
      <c r="I1948" t="s">
        <v>32</v>
      </c>
      <c r="J1948" t="s">
        <v>555</v>
      </c>
      <c r="K1948" t="s">
        <v>1600</v>
      </c>
      <c r="M1948" t="s">
        <v>9438</v>
      </c>
      <c r="N1948" t="s">
        <v>9439</v>
      </c>
    </row>
    <row r="1949" spans="1:14" x14ac:dyDescent="0.25">
      <c r="A1949" t="s">
        <v>9207</v>
      </c>
      <c r="B1949" t="s">
        <v>9208</v>
      </c>
      <c r="C1949" t="s">
        <v>9209</v>
      </c>
      <c r="D1949" t="s">
        <v>1576</v>
      </c>
      <c r="E1949" t="s">
        <v>638</v>
      </c>
      <c r="F1949" t="s">
        <v>9210</v>
      </c>
      <c r="G1949" t="s">
        <v>9211</v>
      </c>
      <c r="H1949" t="s">
        <v>9212</v>
      </c>
      <c r="I1949" t="s">
        <v>32</v>
      </c>
      <c r="J1949" t="s">
        <v>5725</v>
      </c>
      <c r="K1949" t="s">
        <v>1600</v>
      </c>
      <c r="L1949" t="s">
        <v>75</v>
      </c>
      <c r="M1949" t="s">
        <v>9438</v>
      </c>
      <c r="N1949" t="s">
        <v>9439</v>
      </c>
    </row>
    <row r="1950" spans="1:14" x14ac:dyDescent="0.25">
      <c r="A1950" t="s">
        <v>8954</v>
      </c>
      <c r="B1950" t="s">
        <v>9213</v>
      </c>
      <c r="C1950" t="s">
        <v>1595</v>
      </c>
      <c r="D1950" t="s">
        <v>4470</v>
      </c>
      <c r="E1950" t="s">
        <v>638</v>
      </c>
      <c r="F1950" t="s">
        <v>9214</v>
      </c>
      <c r="G1950" t="s">
        <v>9215</v>
      </c>
      <c r="H1950" t="s">
        <v>9216</v>
      </c>
      <c r="I1950" t="s">
        <v>32</v>
      </c>
      <c r="J1950" t="s">
        <v>1599</v>
      </c>
      <c r="K1950" t="s">
        <v>1600</v>
      </c>
      <c r="L1950" t="s">
        <v>851</v>
      </c>
      <c r="M1950" t="s">
        <v>9438</v>
      </c>
      <c r="N1950" t="s">
        <v>9439</v>
      </c>
    </row>
    <row r="1951" spans="1:14" x14ac:dyDescent="0.25">
      <c r="A1951" t="s">
        <v>7521</v>
      </c>
      <c r="C1951" t="s">
        <v>1595</v>
      </c>
      <c r="D1951" t="s">
        <v>158</v>
      </c>
      <c r="E1951" t="s">
        <v>18</v>
      </c>
      <c r="F1951" t="s">
        <v>9217</v>
      </c>
      <c r="G1951" t="s">
        <v>9218</v>
      </c>
      <c r="H1951" t="s">
        <v>9219</v>
      </c>
      <c r="I1951" t="s">
        <v>32</v>
      </c>
      <c r="J1951" t="s">
        <v>2433</v>
      </c>
      <c r="K1951" t="s">
        <v>1600</v>
      </c>
      <c r="L1951" t="s">
        <v>163</v>
      </c>
      <c r="M1951" t="s">
        <v>9438</v>
      </c>
      <c r="N1951" t="s">
        <v>9439</v>
      </c>
    </row>
    <row r="1952" spans="1:14" x14ac:dyDescent="0.25">
      <c r="A1952" t="s">
        <v>2092</v>
      </c>
      <c r="B1952" t="s">
        <v>549</v>
      </c>
      <c r="C1952" t="s">
        <v>1595</v>
      </c>
      <c r="D1952" t="s">
        <v>1513</v>
      </c>
      <c r="E1952" t="s">
        <v>638</v>
      </c>
      <c r="F1952" t="s">
        <v>9220</v>
      </c>
      <c r="G1952" t="s">
        <v>9221</v>
      </c>
      <c r="H1952" t="s">
        <v>9222</v>
      </c>
      <c r="I1952" t="s">
        <v>32</v>
      </c>
      <c r="J1952" t="s">
        <v>809</v>
      </c>
      <c r="K1952" t="s">
        <v>1600</v>
      </c>
      <c r="L1952" t="s">
        <v>75</v>
      </c>
      <c r="M1952" t="s">
        <v>9438</v>
      </c>
      <c r="N1952" t="s">
        <v>9439</v>
      </c>
    </row>
    <row r="1953" spans="1:14" x14ac:dyDescent="0.25">
      <c r="A1953" t="s">
        <v>8580</v>
      </c>
      <c r="B1953" t="s">
        <v>928</v>
      </c>
      <c r="C1953" t="s">
        <v>1595</v>
      </c>
      <c r="D1953" t="s">
        <v>3186</v>
      </c>
      <c r="E1953" t="s">
        <v>638</v>
      </c>
      <c r="F1953" t="s">
        <v>9223</v>
      </c>
      <c r="G1953" t="s">
        <v>9224</v>
      </c>
      <c r="H1953" t="s">
        <v>9225</v>
      </c>
      <c r="I1953" t="s">
        <v>32</v>
      </c>
      <c r="J1953" t="s">
        <v>4334</v>
      </c>
      <c r="K1953" t="s">
        <v>1600</v>
      </c>
      <c r="L1953" t="s">
        <v>8715</v>
      </c>
      <c r="M1953" t="s">
        <v>9438</v>
      </c>
      <c r="N1953" t="s">
        <v>9439</v>
      </c>
    </row>
    <row r="1954" spans="1:14" x14ac:dyDescent="0.25">
      <c r="A1954" t="s">
        <v>9167</v>
      </c>
      <c r="B1954" t="s">
        <v>9168</v>
      </c>
      <c r="C1954" t="s">
        <v>1595</v>
      </c>
      <c r="D1954" t="s">
        <v>9169</v>
      </c>
      <c r="E1954" t="s">
        <v>638</v>
      </c>
      <c r="F1954" t="s">
        <v>9226</v>
      </c>
      <c r="G1954" t="s">
        <v>9227</v>
      </c>
      <c r="H1954" t="s">
        <v>9228</v>
      </c>
      <c r="I1954" t="s">
        <v>32</v>
      </c>
      <c r="J1954" t="s">
        <v>1093</v>
      </c>
      <c r="K1954" t="s">
        <v>1600</v>
      </c>
      <c r="L1954" t="s">
        <v>445</v>
      </c>
      <c r="M1954" t="s">
        <v>9438</v>
      </c>
      <c r="N1954" t="s">
        <v>9439</v>
      </c>
    </row>
    <row r="1955" spans="1:14" x14ac:dyDescent="0.25">
      <c r="A1955" t="s">
        <v>9229</v>
      </c>
      <c r="B1955" t="s">
        <v>27</v>
      </c>
      <c r="C1955" t="s">
        <v>1907</v>
      </c>
      <c r="D1955" t="s">
        <v>3108</v>
      </c>
      <c r="E1955" t="s">
        <v>630</v>
      </c>
      <c r="F1955" t="s">
        <v>9230</v>
      </c>
      <c r="G1955" t="s">
        <v>9231</v>
      </c>
      <c r="H1955" t="s">
        <v>9232</v>
      </c>
      <c r="I1955" t="s">
        <v>32</v>
      </c>
      <c r="J1955" t="s">
        <v>1584</v>
      </c>
      <c r="K1955" t="s">
        <v>1600</v>
      </c>
      <c r="L1955" t="s">
        <v>780</v>
      </c>
      <c r="M1955" t="s">
        <v>9438</v>
      </c>
      <c r="N1955" t="s">
        <v>9439</v>
      </c>
    </row>
    <row r="1956" spans="1:14" x14ac:dyDescent="0.25">
      <c r="A1956" t="s">
        <v>9167</v>
      </c>
      <c r="B1956" t="s">
        <v>9168</v>
      </c>
      <c r="C1956" t="s">
        <v>1595</v>
      </c>
      <c r="D1956" t="s">
        <v>9233</v>
      </c>
      <c r="E1956" t="s">
        <v>638</v>
      </c>
      <c r="F1956" t="s">
        <v>9234</v>
      </c>
      <c r="G1956" t="s">
        <v>9235</v>
      </c>
      <c r="H1956" t="s">
        <v>9236</v>
      </c>
      <c r="I1956" t="s">
        <v>32</v>
      </c>
      <c r="J1956" t="s">
        <v>1878</v>
      </c>
      <c r="K1956" t="s">
        <v>1600</v>
      </c>
      <c r="L1956" t="s">
        <v>9237</v>
      </c>
      <c r="M1956" t="s">
        <v>9438</v>
      </c>
      <c r="N1956" t="s">
        <v>9439</v>
      </c>
    </row>
    <row r="1957" spans="1:14" x14ac:dyDescent="0.25">
      <c r="A1957" t="s">
        <v>2092</v>
      </c>
      <c r="B1957" t="s">
        <v>549</v>
      </c>
      <c r="C1957" t="s">
        <v>1595</v>
      </c>
      <c r="D1957" t="s">
        <v>1513</v>
      </c>
      <c r="E1957" t="s">
        <v>630</v>
      </c>
      <c r="F1957" t="s">
        <v>9238</v>
      </c>
      <c r="G1957" t="s">
        <v>9239</v>
      </c>
      <c r="H1957" t="s">
        <v>9240</v>
      </c>
      <c r="I1957" t="s">
        <v>32</v>
      </c>
      <c r="J1957" t="s">
        <v>809</v>
      </c>
      <c r="K1957" t="s">
        <v>1600</v>
      </c>
      <c r="L1957" t="s">
        <v>75</v>
      </c>
      <c r="M1957" t="s">
        <v>9438</v>
      </c>
      <c r="N1957" t="s">
        <v>9439</v>
      </c>
    </row>
    <row r="1958" spans="1:14" x14ac:dyDescent="0.25">
      <c r="A1958" t="s">
        <v>9241</v>
      </c>
      <c r="B1958" t="s">
        <v>7956</v>
      </c>
      <c r="C1958" t="s">
        <v>1595</v>
      </c>
      <c r="D1958" t="s">
        <v>4470</v>
      </c>
      <c r="E1958" t="s">
        <v>630</v>
      </c>
      <c r="F1958" t="s">
        <v>9242</v>
      </c>
      <c r="G1958" t="s">
        <v>9243</v>
      </c>
      <c r="H1958" t="s">
        <v>9244</v>
      </c>
      <c r="I1958" t="s">
        <v>32</v>
      </c>
      <c r="J1958" t="s">
        <v>809</v>
      </c>
      <c r="K1958" t="s">
        <v>1600</v>
      </c>
      <c r="L1958" t="s">
        <v>851</v>
      </c>
      <c r="M1958" t="s">
        <v>9438</v>
      </c>
      <c r="N1958" t="s">
        <v>9439</v>
      </c>
    </row>
    <row r="1959" spans="1:14" x14ac:dyDescent="0.25">
      <c r="A1959" t="s">
        <v>9245</v>
      </c>
      <c r="B1959" t="s">
        <v>9246</v>
      </c>
      <c r="C1959" t="s">
        <v>6846</v>
      </c>
      <c r="D1959" t="s">
        <v>2898</v>
      </c>
      <c r="E1959" t="s">
        <v>18</v>
      </c>
      <c r="F1959" t="s">
        <v>9247</v>
      </c>
      <c r="G1959" t="s">
        <v>9248</v>
      </c>
      <c r="H1959" t="s">
        <v>9249</v>
      </c>
      <c r="I1959" t="s">
        <v>22</v>
      </c>
      <c r="J1959" t="s">
        <v>5541</v>
      </c>
      <c r="K1959" t="s">
        <v>1600</v>
      </c>
      <c r="L1959" t="s">
        <v>3106</v>
      </c>
      <c r="M1959" t="s">
        <v>9438</v>
      </c>
      <c r="N1959" t="s">
        <v>9439</v>
      </c>
    </row>
    <row r="1960" spans="1:14" x14ac:dyDescent="0.25">
      <c r="A1960" t="s">
        <v>9250</v>
      </c>
      <c r="B1960" t="s">
        <v>9251</v>
      </c>
      <c r="C1960" t="s">
        <v>1595</v>
      </c>
      <c r="D1960" t="s">
        <v>9252</v>
      </c>
      <c r="E1960" t="s">
        <v>638</v>
      </c>
      <c r="F1960" t="s">
        <v>9253</v>
      </c>
      <c r="G1960" t="s">
        <v>9254</v>
      </c>
      <c r="H1960" t="s">
        <v>9255</v>
      </c>
      <c r="I1960" t="s">
        <v>32</v>
      </c>
      <c r="J1960" t="s">
        <v>1878</v>
      </c>
      <c r="K1960" t="s">
        <v>1600</v>
      </c>
      <c r="L1960" t="s">
        <v>9256</v>
      </c>
      <c r="M1960" t="s">
        <v>9438</v>
      </c>
      <c r="N1960" t="s">
        <v>9439</v>
      </c>
    </row>
    <row r="1961" spans="1:14" x14ac:dyDescent="0.25">
      <c r="A1961" t="s">
        <v>9257</v>
      </c>
      <c r="B1961" t="s">
        <v>928</v>
      </c>
      <c r="C1961" t="s">
        <v>1595</v>
      </c>
      <c r="D1961" t="s">
        <v>3186</v>
      </c>
      <c r="E1961" t="s">
        <v>630</v>
      </c>
      <c r="F1961" t="s">
        <v>9258</v>
      </c>
      <c r="G1961" t="s">
        <v>9259</v>
      </c>
      <c r="H1961" t="s">
        <v>9260</v>
      </c>
      <c r="I1961" t="s">
        <v>32</v>
      </c>
      <c r="J1961" t="s">
        <v>793</v>
      </c>
      <c r="K1961" t="s">
        <v>1600</v>
      </c>
      <c r="L1961" t="s">
        <v>8584</v>
      </c>
      <c r="M1961" t="s">
        <v>9438</v>
      </c>
      <c r="N1961" t="s">
        <v>9439</v>
      </c>
    </row>
    <row r="1962" spans="1:14" x14ac:dyDescent="0.25">
      <c r="A1962" t="s">
        <v>9261</v>
      </c>
      <c r="C1962" t="s">
        <v>1880</v>
      </c>
      <c r="E1962" t="s">
        <v>18</v>
      </c>
      <c r="F1962" t="s">
        <v>9262</v>
      </c>
      <c r="G1962" t="s">
        <v>9263</v>
      </c>
      <c r="H1962" t="s">
        <v>9264</v>
      </c>
      <c r="I1962" t="s">
        <v>22</v>
      </c>
      <c r="J1962" t="s">
        <v>1599</v>
      </c>
      <c r="K1962" t="s">
        <v>556</v>
      </c>
      <c r="L1962" t="s">
        <v>786</v>
      </c>
      <c r="M1962" t="s">
        <v>9438</v>
      </c>
      <c r="N1962" t="s">
        <v>9439</v>
      </c>
    </row>
    <row r="1963" spans="1:14" x14ac:dyDescent="0.25">
      <c r="A1963" t="s">
        <v>9134</v>
      </c>
      <c r="B1963" t="s">
        <v>9135</v>
      </c>
      <c r="C1963" t="s">
        <v>1931</v>
      </c>
      <c r="E1963" t="s">
        <v>638</v>
      </c>
      <c r="F1963" t="s">
        <v>9265</v>
      </c>
      <c r="G1963" t="s">
        <v>9266</v>
      </c>
      <c r="H1963" t="s">
        <v>9267</v>
      </c>
      <c r="I1963" t="s">
        <v>32</v>
      </c>
      <c r="J1963" t="s">
        <v>3776</v>
      </c>
      <c r="K1963" t="s">
        <v>1600</v>
      </c>
      <c r="L1963" t="s">
        <v>4575</v>
      </c>
      <c r="M1963" t="s">
        <v>9438</v>
      </c>
      <c r="N1963" t="s">
        <v>9439</v>
      </c>
    </row>
    <row r="1964" spans="1:14" x14ac:dyDescent="0.25">
      <c r="A1964" t="s">
        <v>9268</v>
      </c>
      <c r="B1964" t="s">
        <v>9269</v>
      </c>
      <c r="C1964" t="s">
        <v>1595</v>
      </c>
      <c r="D1964" t="s">
        <v>3522</v>
      </c>
      <c r="E1964" t="s">
        <v>18</v>
      </c>
      <c r="F1964" t="s">
        <v>9270</v>
      </c>
      <c r="G1964" t="s">
        <v>9271</v>
      </c>
      <c r="H1964" t="s">
        <v>9272</v>
      </c>
      <c r="I1964" t="s">
        <v>32</v>
      </c>
      <c r="J1964" t="s">
        <v>1878</v>
      </c>
      <c r="K1964" t="s">
        <v>1600</v>
      </c>
      <c r="L1964" t="s">
        <v>227</v>
      </c>
      <c r="M1964" t="s">
        <v>9438</v>
      </c>
      <c r="N1964" t="s">
        <v>9439</v>
      </c>
    </row>
    <row r="1965" spans="1:14" x14ac:dyDescent="0.25">
      <c r="A1965" t="s">
        <v>9204</v>
      </c>
      <c r="C1965" t="s">
        <v>6763</v>
      </c>
      <c r="E1965" t="s">
        <v>6764</v>
      </c>
      <c r="F1965" t="s">
        <v>9273</v>
      </c>
      <c r="G1965" t="s">
        <v>9274</v>
      </c>
      <c r="I1965" t="s">
        <v>32</v>
      </c>
      <c r="J1965" t="s">
        <v>555</v>
      </c>
      <c r="K1965" t="s">
        <v>1600</v>
      </c>
      <c r="M1965" t="s">
        <v>9438</v>
      </c>
      <c r="N1965" t="s">
        <v>9439</v>
      </c>
    </row>
    <row r="1966" spans="1:14" x14ac:dyDescent="0.25">
      <c r="A1966" t="s">
        <v>7921</v>
      </c>
      <c r="B1966" t="s">
        <v>1061</v>
      </c>
      <c r="C1966" t="s">
        <v>1595</v>
      </c>
      <c r="E1966" t="s">
        <v>638</v>
      </c>
      <c r="F1966" t="s">
        <v>9275</v>
      </c>
      <c r="G1966" t="s">
        <v>9276</v>
      </c>
      <c r="H1966" t="s">
        <v>9277</v>
      </c>
      <c r="I1966" t="s">
        <v>32</v>
      </c>
      <c r="J1966" t="s">
        <v>1980</v>
      </c>
      <c r="K1966" t="s">
        <v>1600</v>
      </c>
      <c r="L1966" t="s">
        <v>5864</v>
      </c>
      <c r="M1966" t="s">
        <v>9438</v>
      </c>
      <c r="N1966" t="s">
        <v>9439</v>
      </c>
    </row>
    <row r="1967" spans="1:14" x14ac:dyDescent="0.25">
      <c r="A1967" t="s">
        <v>9167</v>
      </c>
      <c r="B1967" t="s">
        <v>9251</v>
      </c>
      <c r="C1967" t="s">
        <v>1595</v>
      </c>
      <c r="D1967" t="s">
        <v>9233</v>
      </c>
      <c r="E1967" t="s">
        <v>638</v>
      </c>
      <c r="F1967" t="s">
        <v>9278</v>
      </c>
      <c r="G1967" t="s">
        <v>9279</v>
      </c>
      <c r="H1967" t="s">
        <v>9280</v>
      </c>
      <c r="I1967" t="s">
        <v>32</v>
      </c>
      <c r="J1967" t="s">
        <v>555</v>
      </c>
      <c r="K1967" t="s">
        <v>1600</v>
      </c>
      <c r="L1967" t="s">
        <v>9237</v>
      </c>
      <c r="M1967" t="s">
        <v>9438</v>
      </c>
      <c r="N1967" t="s">
        <v>9439</v>
      </c>
    </row>
    <row r="1968" spans="1:14" x14ac:dyDescent="0.25">
      <c r="A1968" t="s">
        <v>9281</v>
      </c>
      <c r="B1968" t="s">
        <v>8916</v>
      </c>
      <c r="C1968" t="s">
        <v>1880</v>
      </c>
      <c r="D1968" t="s">
        <v>8917</v>
      </c>
      <c r="E1968" t="s">
        <v>638</v>
      </c>
      <c r="F1968" t="s">
        <v>9282</v>
      </c>
      <c r="G1968" t="s">
        <v>9283</v>
      </c>
      <c r="H1968" t="s">
        <v>9284</v>
      </c>
      <c r="I1968" t="s">
        <v>32</v>
      </c>
      <c r="J1968" t="s">
        <v>1967</v>
      </c>
      <c r="K1968" t="s">
        <v>556</v>
      </c>
      <c r="L1968" t="s">
        <v>42</v>
      </c>
      <c r="M1968" t="s">
        <v>9438</v>
      </c>
      <c r="N1968" t="s">
        <v>9439</v>
      </c>
    </row>
    <row r="1969" spans="1:14" x14ac:dyDescent="0.25">
      <c r="A1969" t="s">
        <v>9285</v>
      </c>
      <c r="B1969" t="s">
        <v>9286</v>
      </c>
      <c r="C1969" t="s">
        <v>16</v>
      </c>
      <c r="D1969" t="s">
        <v>9287</v>
      </c>
      <c r="E1969" t="s">
        <v>638</v>
      </c>
      <c r="F1969" t="s">
        <v>9288</v>
      </c>
      <c r="G1969" t="s">
        <v>9289</v>
      </c>
      <c r="H1969" t="s">
        <v>9290</v>
      </c>
      <c r="I1969" t="s">
        <v>32</v>
      </c>
      <c r="J1969" t="s">
        <v>1066</v>
      </c>
      <c r="K1969" t="s">
        <v>556</v>
      </c>
      <c r="L1969" t="s">
        <v>75</v>
      </c>
      <c r="M1969" t="s">
        <v>9438</v>
      </c>
      <c r="N1969" t="s">
        <v>9439</v>
      </c>
    </row>
    <row r="1970" spans="1:14" x14ac:dyDescent="0.25">
      <c r="A1970" t="s">
        <v>9291</v>
      </c>
      <c r="B1970" t="s">
        <v>9292</v>
      </c>
      <c r="C1970" t="s">
        <v>550</v>
      </c>
      <c r="D1970" t="s">
        <v>9293</v>
      </c>
      <c r="E1970" t="s">
        <v>638</v>
      </c>
      <c r="F1970" t="s">
        <v>9294</v>
      </c>
      <c r="G1970" t="s">
        <v>9295</v>
      </c>
      <c r="H1970" t="s">
        <v>9296</v>
      </c>
      <c r="I1970" t="s">
        <v>32</v>
      </c>
      <c r="J1970" t="s">
        <v>1584</v>
      </c>
      <c r="K1970" t="s">
        <v>556</v>
      </c>
      <c r="L1970" t="s">
        <v>9297</v>
      </c>
      <c r="M1970" t="s">
        <v>9438</v>
      </c>
      <c r="N1970" t="s">
        <v>9439</v>
      </c>
    </row>
    <row r="1971" spans="1:14" x14ac:dyDescent="0.25">
      <c r="A1971" t="s">
        <v>9298</v>
      </c>
      <c r="B1971" t="s">
        <v>9286</v>
      </c>
      <c r="C1971" t="s">
        <v>550</v>
      </c>
      <c r="D1971" t="s">
        <v>9287</v>
      </c>
      <c r="E1971" t="s">
        <v>638</v>
      </c>
      <c r="F1971" t="s">
        <v>9299</v>
      </c>
      <c r="G1971" t="s">
        <v>9300</v>
      </c>
      <c r="H1971" t="s">
        <v>9301</v>
      </c>
      <c r="I1971" t="s">
        <v>32</v>
      </c>
      <c r="J1971" t="s">
        <v>3112</v>
      </c>
      <c r="K1971" t="s">
        <v>556</v>
      </c>
      <c r="L1971" t="s">
        <v>75</v>
      </c>
      <c r="M1971" t="s">
        <v>9438</v>
      </c>
      <c r="N1971" t="s">
        <v>9439</v>
      </c>
    </row>
    <row r="1972" spans="1:14" x14ac:dyDescent="0.25">
      <c r="A1972" t="s">
        <v>9302</v>
      </c>
      <c r="B1972" t="s">
        <v>9286</v>
      </c>
      <c r="C1972" t="s">
        <v>550</v>
      </c>
      <c r="D1972" t="s">
        <v>9287</v>
      </c>
      <c r="E1972" t="s">
        <v>638</v>
      </c>
      <c r="F1972" t="s">
        <v>9303</v>
      </c>
      <c r="G1972" t="s">
        <v>9304</v>
      </c>
      <c r="H1972" t="s">
        <v>9305</v>
      </c>
      <c r="I1972" t="s">
        <v>32</v>
      </c>
      <c r="J1972" t="s">
        <v>1584</v>
      </c>
      <c r="K1972" t="s">
        <v>556</v>
      </c>
      <c r="L1972" t="s">
        <v>75</v>
      </c>
      <c r="M1972" t="s">
        <v>9438</v>
      </c>
      <c r="N1972" t="s">
        <v>9439</v>
      </c>
    </row>
    <row r="1973" spans="1:14" x14ac:dyDescent="0.25">
      <c r="A1973" t="s">
        <v>9306</v>
      </c>
      <c r="B1973" t="s">
        <v>8916</v>
      </c>
      <c r="C1973" t="s">
        <v>550</v>
      </c>
      <c r="D1973" t="s">
        <v>8917</v>
      </c>
      <c r="E1973" t="s">
        <v>638</v>
      </c>
      <c r="F1973" t="s">
        <v>9307</v>
      </c>
      <c r="G1973" t="s">
        <v>9308</v>
      </c>
      <c r="H1973" t="s">
        <v>9309</v>
      </c>
      <c r="I1973" t="s">
        <v>32</v>
      </c>
      <c r="J1973" t="s">
        <v>1951</v>
      </c>
      <c r="K1973" t="s">
        <v>556</v>
      </c>
      <c r="L1973" t="s">
        <v>42</v>
      </c>
      <c r="M1973" t="s">
        <v>9438</v>
      </c>
      <c r="N1973" t="s">
        <v>9439</v>
      </c>
    </row>
    <row r="1974" spans="1:14" x14ac:dyDescent="0.25">
      <c r="A1974" t="s">
        <v>9310</v>
      </c>
      <c r="B1974" t="s">
        <v>9286</v>
      </c>
      <c r="C1974" t="s">
        <v>550</v>
      </c>
      <c r="D1974" t="s">
        <v>9287</v>
      </c>
      <c r="E1974" t="s">
        <v>638</v>
      </c>
      <c r="F1974" t="s">
        <v>9311</v>
      </c>
      <c r="G1974" t="s">
        <v>9312</v>
      </c>
      <c r="H1974" t="s">
        <v>9313</v>
      </c>
      <c r="I1974" t="s">
        <v>32</v>
      </c>
      <c r="J1974" t="s">
        <v>1572</v>
      </c>
      <c r="K1974" t="s">
        <v>556</v>
      </c>
      <c r="L1974" t="s">
        <v>75</v>
      </c>
      <c r="M1974" t="s">
        <v>9438</v>
      </c>
      <c r="N1974" t="s">
        <v>9439</v>
      </c>
    </row>
    <row r="1975" spans="1:14" x14ac:dyDescent="0.25">
      <c r="A1975" t="s">
        <v>9314</v>
      </c>
      <c r="C1975" t="s">
        <v>550</v>
      </c>
      <c r="D1975" t="s">
        <v>1881</v>
      </c>
      <c r="E1975" t="s">
        <v>18</v>
      </c>
      <c r="F1975" t="s">
        <v>9315</v>
      </c>
      <c r="G1975" t="s">
        <v>9316</v>
      </c>
      <c r="H1975" t="s">
        <v>9317</v>
      </c>
      <c r="I1975" t="s">
        <v>32</v>
      </c>
      <c r="J1975" t="s">
        <v>3208</v>
      </c>
      <c r="K1975" t="s">
        <v>556</v>
      </c>
      <c r="L1975" t="s">
        <v>34</v>
      </c>
      <c r="M1975" t="s">
        <v>9438</v>
      </c>
      <c r="N1975" t="s">
        <v>9439</v>
      </c>
    </row>
    <row r="1976" spans="1:14" x14ac:dyDescent="0.25">
      <c r="A1976" t="s">
        <v>9285</v>
      </c>
      <c r="B1976" t="s">
        <v>9286</v>
      </c>
      <c r="C1976" t="s">
        <v>550</v>
      </c>
      <c r="D1976" t="s">
        <v>9287</v>
      </c>
      <c r="E1976" t="s">
        <v>630</v>
      </c>
      <c r="F1976" t="s">
        <v>9318</v>
      </c>
      <c r="G1976" t="s">
        <v>9319</v>
      </c>
      <c r="H1976" t="s">
        <v>9320</v>
      </c>
      <c r="I1976" t="s">
        <v>32</v>
      </c>
      <c r="J1976" t="s">
        <v>1066</v>
      </c>
      <c r="K1976" t="s">
        <v>1600</v>
      </c>
      <c r="L1976" t="s">
        <v>75</v>
      </c>
      <c r="M1976" t="s">
        <v>9438</v>
      </c>
      <c r="N1976" t="s">
        <v>9439</v>
      </c>
    </row>
    <row r="1977" spans="1:14" x14ac:dyDescent="0.25">
      <c r="A1977" t="s">
        <v>9321</v>
      </c>
      <c r="B1977" t="s">
        <v>9286</v>
      </c>
      <c r="C1977" t="s">
        <v>550</v>
      </c>
      <c r="D1977" t="s">
        <v>9287</v>
      </c>
      <c r="E1977" t="s">
        <v>638</v>
      </c>
      <c r="F1977" t="s">
        <v>9322</v>
      </c>
      <c r="G1977" t="s">
        <v>9323</v>
      </c>
      <c r="H1977" t="s">
        <v>9324</v>
      </c>
      <c r="I1977" t="s">
        <v>32</v>
      </c>
      <c r="J1977" t="s">
        <v>1572</v>
      </c>
      <c r="K1977" t="s">
        <v>556</v>
      </c>
      <c r="L1977" t="s">
        <v>75</v>
      </c>
      <c r="M1977" t="s">
        <v>9438</v>
      </c>
      <c r="N1977" t="s">
        <v>9439</v>
      </c>
    </row>
    <row r="1978" spans="1:14" x14ac:dyDescent="0.25">
      <c r="A1978" t="s">
        <v>9325</v>
      </c>
      <c r="B1978" t="s">
        <v>9326</v>
      </c>
      <c r="C1978" t="s">
        <v>550</v>
      </c>
      <c r="D1978" t="s">
        <v>5773</v>
      </c>
      <c r="E1978" t="s">
        <v>18</v>
      </c>
      <c r="F1978" t="s">
        <v>9327</v>
      </c>
      <c r="G1978" t="s">
        <v>9328</v>
      </c>
      <c r="H1978" t="s">
        <v>9329</v>
      </c>
      <c r="I1978" t="s">
        <v>32</v>
      </c>
      <c r="J1978" t="s">
        <v>7380</v>
      </c>
      <c r="K1978" t="s">
        <v>556</v>
      </c>
      <c r="L1978" t="s">
        <v>5777</v>
      </c>
      <c r="M1978" t="s">
        <v>9438</v>
      </c>
      <c r="N1978" t="s">
        <v>9439</v>
      </c>
    </row>
    <row r="1979" spans="1:14" x14ac:dyDescent="0.25">
      <c r="A1979" t="s">
        <v>9330</v>
      </c>
      <c r="B1979" t="s">
        <v>9292</v>
      </c>
      <c r="C1979" t="s">
        <v>1880</v>
      </c>
      <c r="D1979" t="s">
        <v>200</v>
      </c>
      <c r="E1979" t="s">
        <v>638</v>
      </c>
      <c r="F1979" t="s">
        <v>9331</v>
      </c>
      <c r="G1979" t="s">
        <v>9332</v>
      </c>
      <c r="H1979" t="s">
        <v>9333</v>
      </c>
      <c r="I1979" t="s">
        <v>32</v>
      </c>
      <c r="J1979" t="s">
        <v>1572</v>
      </c>
      <c r="K1979" t="s">
        <v>556</v>
      </c>
      <c r="L1979" t="s">
        <v>786</v>
      </c>
      <c r="M1979" t="s">
        <v>9438</v>
      </c>
      <c r="N1979" t="s">
        <v>9439</v>
      </c>
    </row>
    <row r="1980" spans="1:14" x14ac:dyDescent="0.25">
      <c r="A1980" t="s">
        <v>8915</v>
      </c>
      <c r="B1980" t="s">
        <v>9292</v>
      </c>
      <c r="C1980" t="s">
        <v>550</v>
      </c>
      <c r="D1980" t="s">
        <v>200</v>
      </c>
      <c r="E1980" t="s">
        <v>630</v>
      </c>
      <c r="F1980" t="s">
        <v>9334</v>
      </c>
      <c r="G1980" t="s">
        <v>9335</v>
      </c>
      <c r="H1980" t="s">
        <v>9336</v>
      </c>
      <c r="I1980" t="s">
        <v>32</v>
      </c>
      <c r="J1980" t="s">
        <v>1572</v>
      </c>
      <c r="K1980" t="s">
        <v>556</v>
      </c>
      <c r="L1980" t="s">
        <v>786</v>
      </c>
      <c r="M1980" t="s">
        <v>9438</v>
      </c>
      <c r="N1980" t="s">
        <v>9439</v>
      </c>
    </row>
    <row r="1981" spans="1:14" x14ac:dyDescent="0.25">
      <c r="A1981" t="s">
        <v>9167</v>
      </c>
      <c r="B1981" t="s">
        <v>9168</v>
      </c>
      <c r="C1981" t="s">
        <v>1595</v>
      </c>
      <c r="D1981" t="s">
        <v>9233</v>
      </c>
      <c r="E1981" t="s">
        <v>638</v>
      </c>
      <c r="F1981" t="s">
        <v>9337</v>
      </c>
      <c r="G1981" t="s">
        <v>9235</v>
      </c>
      <c r="H1981" t="s">
        <v>9338</v>
      </c>
      <c r="I1981" t="s">
        <v>32</v>
      </c>
      <c r="J1981" t="s">
        <v>1878</v>
      </c>
      <c r="K1981" t="s">
        <v>1600</v>
      </c>
      <c r="L1981" t="s">
        <v>9237</v>
      </c>
      <c r="M1981" t="s">
        <v>9438</v>
      </c>
      <c r="N1981" t="s">
        <v>9439</v>
      </c>
    </row>
    <row r="1982" spans="1:14" x14ac:dyDescent="0.25">
      <c r="A1982" t="s">
        <v>9339</v>
      </c>
      <c r="C1982" t="s">
        <v>1595</v>
      </c>
      <c r="D1982" t="s">
        <v>9340</v>
      </c>
      <c r="E1982" t="s">
        <v>638</v>
      </c>
      <c r="F1982" t="s">
        <v>9341</v>
      </c>
      <c r="G1982" t="s">
        <v>9342</v>
      </c>
      <c r="H1982" t="s">
        <v>9343</v>
      </c>
      <c r="I1982" t="s">
        <v>32</v>
      </c>
      <c r="J1982" t="s">
        <v>1878</v>
      </c>
      <c r="K1982" t="s">
        <v>1600</v>
      </c>
      <c r="L1982" t="s">
        <v>9256</v>
      </c>
      <c r="M1982" t="s">
        <v>9438</v>
      </c>
      <c r="N1982" t="s">
        <v>9439</v>
      </c>
    </row>
    <row r="1983" spans="1:14" x14ac:dyDescent="0.25">
      <c r="A1983" t="s">
        <v>9167</v>
      </c>
      <c r="C1983" t="s">
        <v>1595</v>
      </c>
      <c r="D1983" t="s">
        <v>9344</v>
      </c>
      <c r="E1983" t="s">
        <v>630</v>
      </c>
      <c r="F1983" t="s">
        <v>9345</v>
      </c>
      <c r="G1983" t="s">
        <v>9346</v>
      </c>
      <c r="H1983" t="s">
        <v>9347</v>
      </c>
      <c r="I1983" t="s">
        <v>32</v>
      </c>
      <c r="J1983" t="s">
        <v>555</v>
      </c>
      <c r="K1983" t="s">
        <v>1600</v>
      </c>
      <c r="L1983" t="s">
        <v>445</v>
      </c>
      <c r="M1983" t="s">
        <v>9438</v>
      </c>
      <c r="N1983" t="s">
        <v>9439</v>
      </c>
    </row>
    <row r="1984" spans="1:14" x14ac:dyDescent="0.25">
      <c r="A1984" t="s">
        <v>9229</v>
      </c>
      <c r="B1984" t="s">
        <v>27</v>
      </c>
      <c r="C1984" t="s">
        <v>1962</v>
      </c>
      <c r="D1984" t="s">
        <v>394</v>
      </c>
      <c r="E1984" t="s">
        <v>18</v>
      </c>
      <c r="F1984" t="s">
        <v>9348</v>
      </c>
      <c r="G1984" t="s">
        <v>9349</v>
      </c>
      <c r="H1984" t="s">
        <v>9350</v>
      </c>
      <c r="I1984" t="s">
        <v>32</v>
      </c>
      <c r="J1984" t="s">
        <v>1885</v>
      </c>
      <c r="K1984" t="s">
        <v>556</v>
      </c>
      <c r="L1984" t="s">
        <v>399</v>
      </c>
      <c r="M1984" t="s">
        <v>9438</v>
      </c>
      <c r="N1984" t="s">
        <v>9439</v>
      </c>
    </row>
    <row r="1985" spans="1:14" x14ac:dyDescent="0.25">
      <c r="A1985" t="s">
        <v>9351</v>
      </c>
      <c r="B1985" t="s">
        <v>9352</v>
      </c>
      <c r="C1985" t="s">
        <v>550</v>
      </c>
      <c r="D1985" t="s">
        <v>4911</v>
      </c>
      <c r="E1985" t="s">
        <v>18</v>
      </c>
      <c r="F1985" t="s">
        <v>9353</v>
      </c>
      <c r="G1985" t="s">
        <v>9354</v>
      </c>
      <c r="H1985" t="s">
        <v>9355</v>
      </c>
      <c r="I1985" t="s">
        <v>32</v>
      </c>
      <c r="J1985" t="s">
        <v>9020</v>
      </c>
      <c r="K1985" t="s">
        <v>556</v>
      </c>
      <c r="L1985" t="s">
        <v>2307</v>
      </c>
      <c r="M1985" t="s">
        <v>9438</v>
      </c>
      <c r="N1985" t="s">
        <v>9439</v>
      </c>
    </row>
    <row r="1986" spans="1:14" x14ac:dyDescent="0.25">
      <c r="A1986" t="s">
        <v>9356</v>
      </c>
      <c r="B1986" t="s">
        <v>9357</v>
      </c>
      <c r="C1986" t="s">
        <v>16</v>
      </c>
      <c r="D1986" t="s">
        <v>9358</v>
      </c>
      <c r="E1986" t="s">
        <v>18</v>
      </c>
      <c r="F1986" t="s">
        <v>9359</v>
      </c>
      <c r="G1986" t="s">
        <v>9360</v>
      </c>
      <c r="H1986" t="s">
        <v>9361</v>
      </c>
      <c r="I1986" t="s">
        <v>32</v>
      </c>
      <c r="J1986" t="s">
        <v>493</v>
      </c>
      <c r="K1986" t="s">
        <v>24</v>
      </c>
      <c r="L1986" t="s">
        <v>9362</v>
      </c>
      <c r="M1986" t="s">
        <v>10105</v>
      </c>
      <c r="N1986" t="s">
        <v>9441</v>
      </c>
    </row>
    <row r="1987" spans="1:14" x14ac:dyDescent="0.25">
      <c r="A1987" t="s">
        <v>9363</v>
      </c>
      <c r="B1987" t="s">
        <v>9364</v>
      </c>
      <c r="C1987" t="s">
        <v>16</v>
      </c>
      <c r="D1987" t="s">
        <v>402</v>
      </c>
      <c r="E1987" t="s">
        <v>18</v>
      </c>
      <c r="F1987" t="s">
        <v>9365</v>
      </c>
      <c r="G1987" t="s">
        <v>9366</v>
      </c>
      <c r="H1987" t="s">
        <v>9367</v>
      </c>
      <c r="I1987" t="s">
        <v>32</v>
      </c>
      <c r="J1987" t="s">
        <v>1350</v>
      </c>
      <c r="K1987" t="s">
        <v>24</v>
      </c>
      <c r="L1987" t="s">
        <v>406</v>
      </c>
      <c r="M1987" t="s">
        <v>10106</v>
      </c>
      <c r="N1987" t="s">
        <v>9441</v>
      </c>
    </row>
    <row r="1988" spans="1:14" x14ac:dyDescent="0.25">
      <c r="A1988" t="s">
        <v>9368</v>
      </c>
      <c r="B1988" t="s">
        <v>1554</v>
      </c>
      <c r="C1988" t="s">
        <v>69</v>
      </c>
      <c r="D1988" t="s">
        <v>9369</v>
      </c>
      <c r="E1988" t="s">
        <v>18</v>
      </c>
      <c r="F1988" t="s">
        <v>9370</v>
      </c>
      <c r="G1988" t="s">
        <v>9371</v>
      </c>
      <c r="H1988" t="s">
        <v>9372</v>
      </c>
      <c r="I1988" t="s">
        <v>32</v>
      </c>
      <c r="J1988" t="s">
        <v>583</v>
      </c>
      <c r="K1988" t="s">
        <v>24</v>
      </c>
      <c r="L1988" t="s">
        <v>6951</v>
      </c>
      <c r="M1988" t="s">
        <v>10107</v>
      </c>
      <c r="N1988" t="s">
        <v>9441</v>
      </c>
    </row>
    <row r="1989" spans="1:14" x14ac:dyDescent="0.25">
      <c r="A1989" t="s">
        <v>9373</v>
      </c>
      <c r="B1989" t="s">
        <v>2637</v>
      </c>
      <c r="C1989" t="s">
        <v>69</v>
      </c>
      <c r="D1989" t="s">
        <v>696</v>
      </c>
      <c r="E1989" t="s">
        <v>18</v>
      </c>
      <c r="F1989" t="s">
        <v>9374</v>
      </c>
      <c r="G1989" t="s">
        <v>9375</v>
      </c>
      <c r="H1989" t="s">
        <v>9376</v>
      </c>
      <c r="I1989" t="s">
        <v>32</v>
      </c>
      <c r="J1989" t="s">
        <v>946</v>
      </c>
      <c r="K1989" t="s">
        <v>24</v>
      </c>
      <c r="L1989" t="s">
        <v>757</v>
      </c>
      <c r="M1989" t="s">
        <v>9438</v>
      </c>
      <c r="N1989" t="s">
        <v>9439</v>
      </c>
    </row>
    <row r="1990" spans="1:14" x14ac:dyDescent="0.25">
      <c r="A1990" t="s">
        <v>9377</v>
      </c>
      <c r="B1990" t="s">
        <v>9378</v>
      </c>
      <c r="C1990" t="s">
        <v>16</v>
      </c>
      <c r="D1990" t="s">
        <v>5123</v>
      </c>
      <c r="E1990" t="s">
        <v>18</v>
      </c>
      <c r="F1990" t="s">
        <v>9379</v>
      </c>
      <c r="G1990" t="s">
        <v>9380</v>
      </c>
      <c r="H1990" t="s">
        <v>9381</v>
      </c>
      <c r="I1990" t="s">
        <v>32</v>
      </c>
      <c r="J1990" t="s">
        <v>49</v>
      </c>
      <c r="K1990" t="s">
        <v>24</v>
      </c>
      <c r="L1990" t="s">
        <v>2307</v>
      </c>
      <c r="M1990" t="s">
        <v>10108</v>
      </c>
      <c r="N1990" t="s">
        <v>9441</v>
      </c>
    </row>
    <row r="1991" spans="1:14" x14ac:dyDescent="0.25">
      <c r="A1991" t="s">
        <v>9382</v>
      </c>
      <c r="B1991" t="s">
        <v>7956</v>
      </c>
      <c r="C1991" t="s">
        <v>16</v>
      </c>
      <c r="D1991" t="s">
        <v>4470</v>
      </c>
      <c r="E1991" t="s">
        <v>638</v>
      </c>
      <c r="F1991" t="s">
        <v>9383</v>
      </c>
      <c r="G1991" t="s">
        <v>9384</v>
      </c>
      <c r="H1991" t="s">
        <v>9385</v>
      </c>
      <c r="I1991" t="s">
        <v>32</v>
      </c>
      <c r="J1991" t="s">
        <v>89</v>
      </c>
      <c r="K1991" t="s">
        <v>24</v>
      </c>
      <c r="L1991" t="s">
        <v>851</v>
      </c>
      <c r="M1991" t="s">
        <v>9438</v>
      </c>
      <c r="N1991" t="s">
        <v>9439</v>
      </c>
    </row>
    <row r="1992" spans="1:14" x14ac:dyDescent="0.25">
      <c r="A1992" t="s">
        <v>8876</v>
      </c>
      <c r="B1992" t="s">
        <v>2920</v>
      </c>
      <c r="C1992" t="s">
        <v>16</v>
      </c>
      <c r="D1992" t="s">
        <v>1513</v>
      </c>
      <c r="E1992" t="s">
        <v>638</v>
      </c>
      <c r="F1992" t="s">
        <v>9386</v>
      </c>
      <c r="G1992" t="s">
        <v>9387</v>
      </c>
      <c r="H1992" t="s">
        <v>9388</v>
      </c>
      <c r="I1992" t="s">
        <v>32</v>
      </c>
      <c r="J1992" t="s">
        <v>438</v>
      </c>
      <c r="K1992" t="s">
        <v>24</v>
      </c>
      <c r="L1992" t="s">
        <v>75</v>
      </c>
      <c r="M1992" t="s">
        <v>9438</v>
      </c>
      <c r="N1992" t="s">
        <v>9439</v>
      </c>
    </row>
    <row r="1993" spans="1:14" x14ac:dyDescent="0.25">
      <c r="A1993" t="s">
        <v>9389</v>
      </c>
      <c r="B1993" t="s">
        <v>8882</v>
      </c>
      <c r="C1993" t="s">
        <v>69</v>
      </c>
      <c r="D1993" t="s">
        <v>8883</v>
      </c>
      <c r="E1993" t="s">
        <v>638</v>
      </c>
      <c r="F1993" t="s">
        <v>9390</v>
      </c>
      <c r="G1993" t="s">
        <v>9391</v>
      </c>
      <c r="H1993" t="s">
        <v>9392</v>
      </c>
      <c r="I1993" t="s">
        <v>32</v>
      </c>
      <c r="J1993" t="s">
        <v>33</v>
      </c>
      <c r="K1993" t="s">
        <v>24</v>
      </c>
      <c r="L1993" t="s">
        <v>8887</v>
      </c>
      <c r="M1993" t="s">
        <v>9438</v>
      </c>
      <c r="N1993" t="s">
        <v>9439</v>
      </c>
    </row>
    <row r="1994" spans="1:14" x14ac:dyDescent="0.25">
      <c r="A1994" t="s">
        <v>9393</v>
      </c>
      <c r="B1994" t="s">
        <v>928</v>
      </c>
      <c r="C1994" t="s">
        <v>550</v>
      </c>
      <c r="D1994" t="s">
        <v>3186</v>
      </c>
      <c r="E1994" t="s">
        <v>630</v>
      </c>
      <c r="F1994" t="s">
        <v>9394</v>
      </c>
      <c r="G1994" t="s">
        <v>9395</v>
      </c>
      <c r="H1994" t="s">
        <v>9396</v>
      </c>
      <c r="I1994" t="s">
        <v>32</v>
      </c>
      <c r="J1994" t="s">
        <v>8591</v>
      </c>
      <c r="K1994" t="s">
        <v>556</v>
      </c>
      <c r="L1994" t="s">
        <v>8715</v>
      </c>
      <c r="M1994" t="s">
        <v>9438</v>
      </c>
      <c r="N1994" t="s">
        <v>9439</v>
      </c>
    </row>
    <row r="1995" spans="1:14" x14ac:dyDescent="0.25">
      <c r="A1995" t="s">
        <v>9397</v>
      </c>
      <c r="B1995" t="s">
        <v>928</v>
      </c>
      <c r="C1995" t="s">
        <v>16</v>
      </c>
      <c r="D1995" t="s">
        <v>3186</v>
      </c>
      <c r="E1995" t="s">
        <v>638</v>
      </c>
      <c r="F1995" t="s">
        <v>9398</v>
      </c>
      <c r="G1995" t="s">
        <v>9399</v>
      </c>
      <c r="H1995" t="s">
        <v>9400</v>
      </c>
      <c r="I1995" t="s">
        <v>32</v>
      </c>
      <c r="J1995" t="s">
        <v>5541</v>
      </c>
      <c r="K1995" t="s">
        <v>24</v>
      </c>
      <c r="L1995" t="s">
        <v>8715</v>
      </c>
      <c r="M1995" t="s">
        <v>9438</v>
      </c>
      <c r="N1995" t="s">
        <v>9439</v>
      </c>
    </row>
    <row r="1996" spans="1:14" x14ac:dyDescent="0.25">
      <c r="A1996" t="s">
        <v>7921</v>
      </c>
      <c r="B1996" t="s">
        <v>1061</v>
      </c>
      <c r="C1996" t="s">
        <v>16</v>
      </c>
      <c r="E1996" t="s">
        <v>638</v>
      </c>
      <c r="F1996" t="s">
        <v>6381</v>
      </c>
      <c r="G1996" t="s">
        <v>6382</v>
      </c>
      <c r="H1996" t="s">
        <v>9401</v>
      </c>
      <c r="I1996" t="s">
        <v>32</v>
      </c>
      <c r="J1996" t="s">
        <v>1066</v>
      </c>
      <c r="K1996" t="s">
        <v>24</v>
      </c>
      <c r="L1996" t="s">
        <v>9402</v>
      </c>
      <c r="M1996" t="s">
        <v>9438</v>
      </c>
      <c r="N1996" t="s">
        <v>9439</v>
      </c>
    </row>
    <row r="1997" spans="1:14" x14ac:dyDescent="0.25">
      <c r="A1997" t="s">
        <v>2747</v>
      </c>
      <c r="B1997" t="s">
        <v>3550</v>
      </c>
      <c r="C1997" t="s">
        <v>69</v>
      </c>
      <c r="D1997" t="s">
        <v>8781</v>
      </c>
      <c r="E1997" t="s">
        <v>630</v>
      </c>
      <c r="F1997" t="s">
        <v>9403</v>
      </c>
      <c r="G1997" t="s">
        <v>9404</v>
      </c>
      <c r="H1997" t="s">
        <v>9405</v>
      </c>
      <c r="I1997" t="s">
        <v>32</v>
      </c>
      <c r="J1997" t="s">
        <v>1330</v>
      </c>
      <c r="K1997" t="s">
        <v>24</v>
      </c>
      <c r="L1997" t="s">
        <v>2753</v>
      </c>
      <c r="M1997" t="s">
        <v>9438</v>
      </c>
      <c r="N1997" t="s">
        <v>9439</v>
      </c>
    </row>
    <row r="1998" spans="1:14" x14ac:dyDescent="0.25">
      <c r="A1998" t="s">
        <v>9406</v>
      </c>
      <c r="B1998" t="s">
        <v>6820</v>
      </c>
      <c r="C1998" t="s">
        <v>16</v>
      </c>
      <c r="D1998" t="s">
        <v>8498</v>
      </c>
      <c r="E1998" t="s">
        <v>638</v>
      </c>
      <c r="F1998" t="s">
        <v>9407</v>
      </c>
      <c r="G1998" t="s">
        <v>9408</v>
      </c>
      <c r="H1998" t="s">
        <v>9409</v>
      </c>
      <c r="I1998" t="s">
        <v>32</v>
      </c>
      <c r="J1998" t="s">
        <v>8502</v>
      </c>
      <c r="K1998" t="s">
        <v>24</v>
      </c>
      <c r="L1998" t="s">
        <v>8794</v>
      </c>
      <c r="M1998" t="s">
        <v>9438</v>
      </c>
      <c r="N1998" t="s">
        <v>9439</v>
      </c>
    </row>
    <row r="1999" spans="1:14" x14ac:dyDescent="0.25">
      <c r="A1999" t="s">
        <v>9410</v>
      </c>
      <c r="B1999" t="s">
        <v>8902</v>
      </c>
      <c r="C1999" t="s">
        <v>16</v>
      </c>
      <c r="D1999" t="s">
        <v>2605</v>
      </c>
      <c r="E1999" t="s">
        <v>630</v>
      </c>
      <c r="F1999" t="s">
        <v>9411</v>
      </c>
      <c r="G1999" t="s">
        <v>9412</v>
      </c>
      <c r="H1999" t="s">
        <v>9413</v>
      </c>
      <c r="I1999" t="s">
        <v>32</v>
      </c>
      <c r="J1999" t="s">
        <v>211</v>
      </c>
      <c r="K1999" t="s">
        <v>24</v>
      </c>
      <c r="L1999" t="s">
        <v>8906</v>
      </c>
      <c r="M1999" t="s">
        <v>9438</v>
      </c>
      <c r="N1999" t="s">
        <v>9439</v>
      </c>
    </row>
    <row r="2000" spans="1:14" x14ac:dyDescent="0.25">
      <c r="A2000" t="s">
        <v>9397</v>
      </c>
      <c r="B2000" t="s">
        <v>928</v>
      </c>
      <c r="C2000" t="s">
        <v>1595</v>
      </c>
      <c r="D2000" t="s">
        <v>3186</v>
      </c>
      <c r="E2000" t="s">
        <v>638</v>
      </c>
      <c r="F2000" t="s">
        <v>9414</v>
      </c>
      <c r="G2000" t="s">
        <v>9415</v>
      </c>
      <c r="H2000" t="s">
        <v>9416</v>
      </c>
      <c r="I2000" t="s">
        <v>32</v>
      </c>
      <c r="J2000" t="s">
        <v>9417</v>
      </c>
      <c r="K2000" t="s">
        <v>1600</v>
      </c>
      <c r="L2000" t="s">
        <v>8715</v>
      </c>
      <c r="M2000" t="s">
        <v>9438</v>
      </c>
      <c r="N2000" t="s">
        <v>9439</v>
      </c>
    </row>
    <row r="2001" spans="1:14" x14ac:dyDescent="0.25">
      <c r="A2001" t="s">
        <v>9207</v>
      </c>
      <c r="B2001" t="s">
        <v>9208</v>
      </c>
      <c r="C2001" t="s">
        <v>9209</v>
      </c>
      <c r="D2001" t="s">
        <v>1576</v>
      </c>
      <c r="E2001" t="s">
        <v>638</v>
      </c>
      <c r="F2001" t="s">
        <v>9418</v>
      </c>
      <c r="G2001" t="s">
        <v>9419</v>
      </c>
      <c r="H2001" t="s">
        <v>9420</v>
      </c>
      <c r="I2001" t="s">
        <v>32</v>
      </c>
      <c r="J2001" t="s">
        <v>1980</v>
      </c>
      <c r="K2001" t="s">
        <v>1600</v>
      </c>
      <c r="L2001" t="s">
        <v>75</v>
      </c>
      <c r="M2001" t="s">
        <v>9438</v>
      </c>
      <c r="N2001" t="s">
        <v>9439</v>
      </c>
    </row>
    <row r="2002" spans="1:14" x14ac:dyDescent="0.25">
      <c r="A2002" t="s">
        <v>2747</v>
      </c>
      <c r="B2002" t="s">
        <v>3550</v>
      </c>
      <c r="C2002" t="s">
        <v>69</v>
      </c>
      <c r="D2002" t="s">
        <v>8781</v>
      </c>
      <c r="E2002" t="s">
        <v>630</v>
      </c>
      <c r="F2002" t="s">
        <v>9403</v>
      </c>
      <c r="G2002" t="s">
        <v>9404</v>
      </c>
      <c r="H2002" t="s">
        <v>9405</v>
      </c>
      <c r="I2002" t="s">
        <v>32</v>
      </c>
      <c r="J2002" t="s">
        <v>1330</v>
      </c>
      <c r="K2002" t="s">
        <v>24</v>
      </c>
      <c r="L2002" t="s">
        <v>2753</v>
      </c>
      <c r="M2002" t="s">
        <v>9438</v>
      </c>
      <c r="N2002" t="s">
        <v>9439</v>
      </c>
    </row>
    <row r="2003" spans="1:14" x14ac:dyDescent="0.25">
      <c r="A2003" t="s">
        <v>9406</v>
      </c>
      <c r="B2003" t="s">
        <v>6820</v>
      </c>
      <c r="C2003" t="s">
        <v>16</v>
      </c>
      <c r="D2003" t="s">
        <v>8498</v>
      </c>
      <c r="E2003" t="s">
        <v>638</v>
      </c>
      <c r="F2003" t="s">
        <v>9407</v>
      </c>
      <c r="G2003" t="s">
        <v>9408</v>
      </c>
      <c r="H2003" t="s">
        <v>9409</v>
      </c>
      <c r="I2003" t="s">
        <v>32</v>
      </c>
      <c r="J2003" t="s">
        <v>8502</v>
      </c>
      <c r="K2003" t="s">
        <v>24</v>
      </c>
      <c r="L2003" t="s">
        <v>8794</v>
      </c>
      <c r="M2003" t="s">
        <v>9438</v>
      </c>
      <c r="N2003" t="s">
        <v>9439</v>
      </c>
    </row>
    <row r="2004" spans="1:14" x14ac:dyDescent="0.25">
      <c r="A2004" t="s">
        <v>9410</v>
      </c>
      <c r="B2004" t="s">
        <v>8902</v>
      </c>
      <c r="C2004" t="s">
        <v>16</v>
      </c>
      <c r="D2004" t="s">
        <v>2605</v>
      </c>
      <c r="E2004" t="s">
        <v>630</v>
      </c>
      <c r="F2004" t="s">
        <v>9411</v>
      </c>
      <c r="G2004" t="s">
        <v>9412</v>
      </c>
      <c r="H2004" t="s">
        <v>9413</v>
      </c>
      <c r="I2004" t="s">
        <v>32</v>
      </c>
      <c r="J2004" t="s">
        <v>211</v>
      </c>
      <c r="K2004" t="s">
        <v>24</v>
      </c>
      <c r="L2004" t="s">
        <v>8906</v>
      </c>
      <c r="M2004" t="s">
        <v>9438</v>
      </c>
      <c r="N2004" t="s">
        <v>9439</v>
      </c>
    </row>
    <row r="2005" spans="1:14" x14ac:dyDescent="0.25">
      <c r="A2005" t="s">
        <v>9397</v>
      </c>
      <c r="B2005" t="s">
        <v>928</v>
      </c>
      <c r="C2005" t="s">
        <v>1595</v>
      </c>
      <c r="D2005" t="s">
        <v>3186</v>
      </c>
      <c r="E2005" t="s">
        <v>638</v>
      </c>
      <c r="F2005" t="s">
        <v>9414</v>
      </c>
      <c r="G2005" t="s">
        <v>9415</v>
      </c>
      <c r="H2005" t="s">
        <v>9416</v>
      </c>
      <c r="I2005" t="s">
        <v>32</v>
      </c>
      <c r="J2005" t="s">
        <v>9417</v>
      </c>
      <c r="K2005" t="s">
        <v>1600</v>
      </c>
      <c r="L2005" t="s">
        <v>8715</v>
      </c>
      <c r="M2005" t="s">
        <v>9438</v>
      </c>
      <c r="N2005" t="s">
        <v>9439</v>
      </c>
    </row>
    <row r="2006" spans="1:14" x14ac:dyDescent="0.25">
      <c r="A2006" t="s">
        <v>9207</v>
      </c>
      <c r="B2006" t="s">
        <v>9208</v>
      </c>
      <c r="C2006" t="s">
        <v>9209</v>
      </c>
      <c r="D2006" t="s">
        <v>1576</v>
      </c>
      <c r="E2006" t="s">
        <v>638</v>
      </c>
      <c r="F2006" t="s">
        <v>9418</v>
      </c>
      <c r="G2006" t="s">
        <v>9419</v>
      </c>
      <c r="H2006" t="s">
        <v>9420</v>
      </c>
      <c r="I2006" t="s">
        <v>32</v>
      </c>
      <c r="J2006" t="s">
        <v>1980</v>
      </c>
      <c r="K2006" t="s">
        <v>1600</v>
      </c>
      <c r="L2006" t="s">
        <v>75</v>
      </c>
      <c r="M2006" t="s">
        <v>9438</v>
      </c>
      <c r="N2006" t="s">
        <v>9439</v>
      </c>
    </row>
    <row r="2007" spans="1:14" x14ac:dyDescent="0.25">
      <c r="A2007" t="s">
        <v>9229</v>
      </c>
      <c r="B2007" t="s">
        <v>27</v>
      </c>
      <c r="C2007" t="s">
        <v>1907</v>
      </c>
      <c r="D2007" t="s">
        <v>3108</v>
      </c>
      <c r="E2007" t="s">
        <v>638</v>
      </c>
      <c r="F2007" t="s">
        <v>9421</v>
      </c>
      <c r="G2007" t="s">
        <v>9422</v>
      </c>
      <c r="H2007" t="s">
        <v>9423</v>
      </c>
      <c r="I2007" t="s">
        <v>32</v>
      </c>
      <c r="J2007" t="s">
        <v>1584</v>
      </c>
      <c r="K2007" t="s">
        <v>1600</v>
      </c>
      <c r="L2007" t="s">
        <v>780</v>
      </c>
      <c r="M2007" t="s">
        <v>9438</v>
      </c>
      <c r="N2007" t="s">
        <v>9439</v>
      </c>
    </row>
    <row r="2008" spans="1:14" x14ac:dyDescent="0.25">
      <c r="A2008" t="s">
        <v>9207</v>
      </c>
      <c r="B2008" t="s">
        <v>9208</v>
      </c>
      <c r="C2008" t="s">
        <v>9209</v>
      </c>
      <c r="D2008" t="s">
        <v>1576</v>
      </c>
      <c r="E2008" t="s">
        <v>630</v>
      </c>
      <c r="F2008" t="s">
        <v>9424</v>
      </c>
      <c r="G2008" t="s">
        <v>9425</v>
      </c>
      <c r="H2008" t="s">
        <v>9426</v>
      </c>
      <c r="I2008" t="s">
        <v>32</v>
      </c>
      <c r="J2008" t="s">
        <v>5725</v>
      </c>
      <c r="K2008" t="s">
        <v>1600</v>
      </c>
      <c r="L2008" t="s">
        <v>75</v>
      </c>
      <c r="M2008" t="s">
        <v>9438</v>
      </c>
      <c r="N2008" t="s">
        <v>9439</v>
      </c>
    </row>
    <row r="2009" spans="1:14" x14ac:dyDescent="0.25">
      <c r="A2009" t="s">
        <v>9427</v>
      </c>
      <c r="B2009" t="s">
        <v>9428</v>
      </c>
      <c r="C2009" t="s">
        <v>550</v>
      </c>
      <c r="D2009" t="s">
        <v>9429</v>
      </c>
      <c r="E2009" t="s">
        <v>638</v>
      </c>
      <c r="F2009" t="s">
        <v>9430</v>
      </c>
      <c r="G2009" t="s">
        <v>9431</v>
      </c>
      <c r="H2009" t="s">
        <v>9432</v>
      </c>
      <c r="I2009" t="s">
        <v>32</v>
      </c>
      <c r="J2009" t="s">
        <v>1066</v>
      </c>
      <c r="K2009" t="s">
        <v>556</v>
      </c>
      <c r="L2009" t="s">
        <v>3493</v>
      </c>
      <c r="M2009" t="s">
        <v>9438</v>
      </c>
      <c r="N2009" t="s">
        <v>9439</v>
      </c>
    </row>
    <row r="2010" spans="1:14" x14ac:dyDescent="0.25">
      <c r="A2010" t="s">
        <v>9433</v>
      </c>
      <c r="B2010" t="s">
        <v>9428</v>
      </c>
      <c r="C2010" t="s">
        <v>1880</v>
      </c>
      <c r="D2010" t="s">
        <v>9429</v>
      </c>
      <c r="E2010" t="s">
        <v>630</v>
      </c>
      <c r="F2010" t="s">
        <v>9434</v>
      </c>
      <c r="G2010" t="s">
        <v>9435</v>
      </c>
      <c r="H2010" t="s">
        <v>9436</v>
      </c>
      <c r="I2010" t="s">
        <v>32</v>
      </c>
      <c r="J2010" t="s">
        <v>1066</v>
      </c>
      <c r="K2010" t="s">
        <v>556</v>
      </c>
      <c r="L2010" t="s">
        <v>3493</v>
      </c>
      <c r="M2010" t="s">
        <v>9438</v>
      </c>
      <c r="N2010" t="s">
        <v>9439</v>
      </c>
    </row>
  </sheetData>
  <hyperlinks>
    <hyperlink ref="H330" r:id="rId1" xr:uid="{18449EE5-D213-4D03-97C8-ABC380DBFD25}"/>
    <hyperlink ref="G1948" r:id="rId2" xr:uid="{A79F2329-36C1-4712-9390-597CF498C61B}"/>
    <hyperlink ref="H1944" r:id="rId3" xr:uid="{3EA092EF-F42B-4859-9EF0-8DCB069D72B5}"/>
    <hyperlink ref="H3" r:id="rId4" xr:uid="{92D4851E-6CAE-4F73-92E6-6B09CD5385C8}"/>
    <hyperlink ref="H10" r:id="rId5" xr:uid="{E3328A00-7E15-4612-96FD-4E2C56C0D645}"/>
    <hyperlink ref="H15" r:id="rId6" xr:uid="{A18FA2D0-E0E1-4932-A928-172CD2EC257A}"/>
    <hyperlink ref="H11" r:id="rId7" xr:uid="{2A540E93-6031-4F1C-8AA2-5652F88D241B}"/>
    <hyperlink ref="H16" r:id="rId8" xr:uid="{F86CE8E4-E993-427D-8BC0-C44AD09514C2}"/>
    <hyperlink ref="H1398" r:id="rId9" xr:uid="{FAF82B6F-52EE-4E21-BF71-839B1F5919BB}"/>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1C85-7235-4BCD-9E84-BBF012136088}">
  <dimension ref="A3:B18"/>
  <sheetViews>
    <sheetView workbookViewId="0">
      <selection activeCell="D3" sqref="D3"/>
    </sheetView>
  </sheetViews>
  <sheetFormatPr baseColWidth="10" defaultRowHeight="15" x14ac:dyDescent="0.25"/>
  <cols>
    <col min="1" max="1" width="24.5703125" bestFit="1" customWidth="1"/>
    <col min="2" max="2" width="15.140625" bestFit="1" customWidth="1"/>
  </cols>
  <sheetData>
    <row r="3" spans="1:2" x14ac:dyDescent="0.25">
      <c r="A3" s="3" t="s">
        <v>10109</v>
      </c>
      <c r="B3" t="s">
        <v>10113</v>
      </c>
    </row>
    <row r="4" spans="1:2" x14ac:dyDescent="0.25">
      <c r="A4" s="4" t="s">
        <v>18</v>
      </c>
      <c r="B4" s="5">
        <v>888</v>
      </c>
    </row>
    <row r="5" spans="1:2" x14ac:dyDescent="0.25">
      <c r="A5" s="6" t="s">
        <v>9439</v>
      </c>
      <c r="B5" s="5">
        <v>409</v>
      </c>
    </row>
    <row r="6" spans="1:2" x14ac:dyDescent="0.25">
      <c r="A6" s="6" t="s">
        <v>9441</v>
      </c>
      <c r="B6" s="5">
        <v>479</v>
      </c>
    </row>
    <row r="7" spans="1:2" x14ac:dyDescent="0.25">
      <c r="A7" s="4" t="s">
        <v>630</v>
      </c>
      <c r="B7" s="5">
        <v>288</v>
      </c>
    </row>
    <row r="8" spans="1:2" x14ac:dyDescent="0.25">
      <c r="A8" s="6" t="s">
        <v>9439</v>
      </c>
      <c r="B8" s="5">
        <v>288</v>
      </c>
    </row>
    <row r="9" spans="1:2" x14ac:dyDescent="0.25">
      <c r="A9" s="4" t="s">
        <v>9190</v>
      </c>
      <c r="B9" s="5">
        <v>1</v>
      </c>
    </row>
    <row r="10" spans="1:2" x14ac:dyDescent="0.25">
      <c r="A10" s="6" t="s">
        <v>9439</v>
      </c>
      <c r="B10" s="5">
        <v>1</v>
      </c>
    </row>
    <row r="11" spans="1:2" x14ac:dyDescent="0.25">
      <c r="A11" s="4" t="s">
        <v>6764</v>
      </c>
      <c r="B11" s="5">
        <v>7</v>
      </c>
    </row>
    <row r="12" spans="1:2" x14ac:dyDescent="0.25">
      <c r="A12" s="6" t="s">
        <v>9439</v>
      </c>
      <c r="B12" s="5">
        <v>7</v>
      </c>
    </row>
    <row r="13" spans="1:2" x14ac:dyDescent="0.25">
      <c r="A13" s="4" t="s">
        <v>638</v>
      </c>
      <c r="B13" s="5">
        <v>825</v>
      </c>
    </row>
    <row r="14" spans="1:2" x14ac:dyDescent="0.25">
      <c r="A14" s="6" t="s">
        <v>9439</v>
      </c>
      <c r="B14" s="5">
        <v>622</v>
      </c>
    </row>
    <row r="15" spans="1:2" x14ac:dyDescent="0.25">
      <c r="A15" s="6" t="s">
        <v>9441</v>
      </c>
      <c r="B15" s="5">
        <v>203</v>
      </c>
    </row>
    <row r="16" spans="1:2" x14ac:dyDescent="0.25">
      <c r="A16" s="4" t="s">
        <v>10110</v>
      </c>
      <c r="B16" s="5"/>
    </row>
    <row r="17" spans="1:2" x14ac:dyDescent="0.25">
      <c r="A17" s="6" t="s">
        <v>10110</v>
      </c>
      <c r="B17" s="5"/>
    </row>
    <row r="18" spans="1:2" x14ac:dyDescent="0.25">
      <c r="A18" s="4" t="s">
        <v>10111</v>
      </c>
      <c r="B18" s="5">
        <v>2009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D83B-7F5E-4993-9072-F7BFA6E1961A}">
  <sheetPr filterMode="1"/>
  <dimension ref="A1:N2010"/>
  <sheetViews>
    <sheetView topLeftCell="C1" workbookViewId="0">
      <selection activeCell="N2009" sqref="A1:N2009"/>
    </sheetView>
  </sheetViews>
  <sheetFormatPr baseColWidth="10" defaultRowHeight="15" x14ac:dyDescent="0.25"/>
  <cols>
    <col min="1" max="1" width="78.28515625" customWidth="1"/>
    <col min="2" max="2" width="98.140625" customWidth="1"/>
    <col min="3" max="3" width="9.140625" customWidth="1"/>
    <col min="4" max="4" width="36.140625" customWidth="1"/>
    <col min="5" max="5" width="14.7109375" customWidth="1"/>
    <col min="6" max="6" width="39.42578125" customWidth="1"/>
    <col min="7" max="7" width="36.140625" customWidth="1"/>
    <col min="8" max="10" width="9.140625"/>
    <col min="11" max="11" width="24.140625" customWidth="1"/>
    <col min="12" max="12" width="27.7109375" customWidth="1"/>
    <col min="13" max="14" width="9.140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9438</v>
      </c>
      <c r="N2" t="s">
        <v>9439</v>
      </c>
    </row>
    <row r="3" spans="1:14" x14ac:dyDescent="0.25">
      <c r="A3" t="s">
        <v>26</v>
      </c>
      <c r="B3" t="s">
        <v>27</v>
      </c>
      <c r="C3" t="s">
        <v>16</v>
      </c>
      <c r="D3" t="s">
        <v>28</v>
      </c>
      <c r="E3" t="s">
        <v>18</v>
      </c>
      <c r="F3" t="s">
        <v>29</v>
      </c>
      <c r="G3" t="s">
        <v>30</v>
      </c>
      <c r="H3" t="s">
        <v>31</v>
      </c>
      <c r="I3" t="s">
        <v>32</v>
      </c>
      <c r="J3" t="s">
        <v>33</v>
      </c>
      <c r="K3" t="s">
        <v>24</v>
      </c>
      <c r="L3" t="s">
        <v>34</v>
      </c>
      <c r="M3" t="s">
        <v>9438</v>
      </c>
      <c r="N3" t="s">
        <v>9439</v>
      </c>
    </row>
    <row r="4" spans="1:14" x14ac:dyDescent="0.25">
      <c r="A4" t="s">
        <v>35</v>
      </c>
      <c r="B4" t="s">
        <v>36</v>
      </c>
      <c r="C4" t="s">
        <v>16</v>
      </c>
      <c r="D4" t="s">
        <v>37</v>
      </c>
      <c r="E4" t="s">
        <v>18</v>
      </c>
      <c r="F4" t="s">
        <v>38</v>
      </c>
      <c r="G4" t="s">
        <v>39</v>
      </c>
      <c r="H4" t="s">
        <v>40</v>
      </c>
      <c r="I4" t="s">
        <v>32</v>
      </c>
      <c r="J4" t="s">
        <v>41</v>
      </c>
      <c r="K4" t="s">
        <v>24</v>
      </c>
      <c r="L4" t="s">
        <v>42</v>
      </c>
      <c r="M4" t="s">
        <v>9440</v>
      </c>
      <c r="N4" t="s">
        <v>9441</v>
      </c>
    </row>
    <row r="5" spans="1:14" x14ac:dyDescent="0.25">
      <c r="A5" t="s">
        <v>43</v>
      </c>
      <c r="B5" t="s">
        <v>44</v>
      </c>
      <c r="C5" t="s">
        <v>16</v>
      </c>
      <c r="D5" t="s">
        <v>45</v>
      </c>
      <c r="E5" t="s">
        <v>18</v>
      </c>
      <c r="F5" t="s">
        <v>46</v>
      </c>
      <c r="G5" t="s">
        <v>47</v>
      </c>
      <c r="H5" t="s">
        <v>48</v>
      </c>
      <c r="I5" t="s">
        <v>32</v>
      </c>
      <c r="J5" t="s">
        <v>49</v>
      </c>
      <c r="K5" t="s">
        <v>24</v>
      </c>
      <c r="L5" t="s">
        <v>50</v>
      </c>
      <c r="M5" t="s">
        <v>9442</v>
      </c>
      <c r="N5" t="s">
        <v>9441</v>
      </c>
    </row>
    <row r="6" spans="1:14" x14ac:dyDescent="0.25">
      <c r="A6" t="s">
        <v>51</v>
      </c>
      <c r="B6" t="s">
        <v>52</v>
      </c>
      <c r="C6" t="s">
        <v>16</v>
      </c>
      <c r="D6" t="s">
        <v>53</v>
      </c>
      <c r="E6" t="s">
        <v>18</v>
      </c>
      <c r="F6" t="s">
        <v>54</v>
      </c>
      <c r="G6" t="s">
        <v>55</v>
      </c>
      <c r="H6" t="s">
        <v>56</v>
      </c>
      <c r="I6" t="s">
        <v>32</v>
      </c>
      <c r="J6" t="s">
        <v>57</v>
      </c>
      <c r="K6" t="s">
        <v>24</v>
      </c>
      <c r="L6" t="s">
        <v>58</v>
      </c>
      <c r="M6" t="s">
        <v>9443</v>
      </c>
      <c r="N6" t="s">
        <v>9441</v>
      </c>
    </row>
    <row r="7" spans="1:14" x14ac:dyDescent="0.25">
      <c r="A7" t="s">
        <v>59</v>
      </c>
      <c r="B7" t="s">
        <v>60</v>
      </c>
      <c r="C7" t="s">
        <v>16</v>
      </c>
      <c r="D7" t="s">
        <v>61</v>
      </c>
      <c r="E7" t="s">
        <v>18</v>
      </c>
      <c r="F7" t="s">
        <v>62</v>
      </c>
      <c r="G7" t="s">
        <v>63</v>
      </c>
      <c r="H7" t="s">
        <v>64</v>
      </c>
      <c r="I7" t="s">
        <v>32</v>
      </c>
      <c r="J7" t="s">
        <v>65</v>
      </c>
      <c r="K7" t="s">
        <v>24</v>
      </c>
      <c r="L7" t="s">
        <v>66</v>
      </c>
      <c r="M7" t="s">
        <v>9444</v>
      </c>
      <c r="N7" t="s">
        <v>9441</v>
      </c>
    </row>
    <row r="8" spans="1:14" x14ac:dyDescent="0.25">
      <c r="A8" t="s">
        <v>67</v>
      </c>
      <c r="B8" t="s">
        <v>68</v>
      </c>
      <c r="C8" t="s">
        <v>69</v>
      </c>
      <c r="D8" t="s">
        <v>70</v>
      </c>
      <c r="E8" t="s">
        <v>18</v>
      </c>
      <c r="F8" t="s">
        <v>71</v>
      </c>
      <c r="G8" t="s">
        <v>72</v>
      </c>
      <c r="H8" t="s">
        <v>73</v>
      </c>
      <c r="I8" t="s">
        <v>32</v>
      </c>
      <c r="J8" t="s">
        <v>74</v>
      </c>
      <c r="K8" t="s">
        <v>24</v>
      </c>
      <c r="L8" t="s">
        <v>75</v>
      </c>
      <c r="M8" t="s">
        <v>9445</v>
      </c>
      <c r="N8" t="s">
        <v>9441</v>
      </c>
    </row>
    <row r="9" spans="1:14" x14ac:dyDescent="0.25">
      <c r="A9" t="s">
        <v>76</v>
      </c>
      <c r="B9" t="s">
        <v>77</v>
      </c>
      <c r="C9" t="s">
        <v>16</v>
      </c>
      <c r="D9" t="s">
        <v>78</v>
      </c>
      <c r="E9" t="s">
        <v>18</v>
      </c>
      <c r="F9" t="s">
        <v>79</v>
      </c>
      <c r="G9" t="s">
        <v>80</v>
      </c>
      <c r="H9" t="s">
        <v>81</v>
      </c>
      <c r="I9" t="s">
        <v>22</v>
      </c>
      <c r="J9" t="s">
        <v>82</v>
      </c>
      <c r="K9" t="s">
        <v>24</v>
      </c>
      <c r="L9" t="s">
        <v>83</v>
      </c>
      <c r="M9" t="s">
        <v>9446</v>
      </c>
      <c r="N9" t="s">
        <v>9441</v>
      </c>
    </row>
    <row r="10" spans="1:14" x14ac:dyDescent="0.25">
      <c r="A10" t="s">
        <v>84</v>
      </c>
      <c r="C10" t="s">
        <v>16</v>
      </c>
      <c r="D10" t="s">
        <v>85</v>
      </c>
      <c r="E10" t="s">
        <v>18</v>
      </c>
      <c r="F10" t="s">
        <v>86</v>
      </c>
      <c r="G10" t="s">
        <v>87</v>
      </c>
      <c r="H10" t="s">
        <v>88</v>
      </c>
      <c r="I10" t="s">
        <v>32</v>
      </c>
      <c r="J10" t="s">
        <v>89</v>
      </c>
      <c r="K10" t="s">
        <v>24</v>
      </c>
      <c r="L10" t="s">
        <v>90</v>
      </c>
      <c r="M10" t="s">
        <v>9438</v>
      </c>
      <c r="N10" t="s">
        <v>9439</v>
      </c>
    </row>
    <row r="11" spans="1:14" x14ac:dyDescent="0.25">
      <c r="A11" t="s">
        <v>91</v>
      </c>
      <c r="B11" t="s">
        <v>92</v>
      </c>
      <c r="C11" t="s">
        <v>69</v>
      </c>
      <c r="D11" t="s">
        <v>93</v>
      </c>
      <c r="E11" t="s">
        <v>18</v>
      </c>
      <c r="F11" t="s">
        <v>94</v>
      </c>
      <c r="G11" t="s">
        <v>95</v>
      </c>
      <c r="H11" t="s">
        <v>96</v>
      </c>
      <c r="I11" t="s">
        <v>32</v>
      </c>
      <c r="J11" t="s">
        <v>97</v>
      </c>
      <c r="K11" t="s">
        <v>24</v>
      </c>
      <c r="L11" t="s">
        <v>75</v>
      </c>
      <c r="M11" t="s">
        <v>9447</v>
      </c>
      <c r="N11" t="s">
        <v>9441</v>
      </c>
    </row>
    <row r="12" spans="1:14" x14ac:dyDescent="0.25">
      <c r="A12" t="s">
        <v>98</v>
      </c>
      <c r="B12" t="s">
        <v>99</v>
      </c>
      <c r="C12" t="s">
        <v>69</v>
      </c>
      <c r="D12" t="s">
        <v>100</v>
      </c>
      <c r="E12" t="s">
        <v>18</v>
      </c>
      <c r="F12" t="s">
        <v>101</v>
      </c>
      <c r="G12" t="s">
        <v>102</v>
      </c>
      <c r="H12" t="s">
        <v>103</v>
      </c>
      <c r="I12" t="s">
        <v>32</v>
      </c>
      <c r="J12" t="s">
        <v>74</v>
      </c>
      <c r="K12" t="s">
        <v>24</v>
      </c>
      <c r="L12" t="s">
        <v>104</v>
      </c>
      <c r="M12" t="s">
        <v>9448</v>
      </c>
      <c r="N12" t="s">
        <v>9441</v>
      </c>
    </row>
    <row r="13" spans="1:14" x14ac:dyDescent="0.25">
      <c r="A13" t="s">
        <v>105</v>
      </c>
      <c r="B13" t="s">
        <v>92</v>
      </c>
      <c r="C13" t="s">
        <v>69</v>
      </c>
      <c r="D13" t="s">
        <v>93</v>
      </c>
      <c r="E13" t="s">
        <v>18</v>
      </c>
      <c r="F13" t="s">
        <v>106</v>
      </c>
      <c r="G13" t="s">
        <v>107</v>
      </c>
      <c r="H13" t="s">
        <v>108</v>
      </c>
      <c r="I13" t="s">
        <v>32</v>
      </c>
      <c r="J13" t="s">
        <v>109</v>
      </c>
      <c r="K13" t="s">
        <v>24</v>
      </c>
      <c r="L13" t="s">
        <v>75</v>
      </c>
      <c r="M13" t="s">
        <v>9449</v>
      </c>
      <c r="N13" t="s">
        <v>9441</v>
      </c>
    </row>
    <row r="14" spans="1:14" x14ac:dyDescent="0.25">
      <c r="A14" t="s">
        <v>110</v>
      </c>
      <c r="C14" t="s">
        <v>16</v>
      </c>
      <c r="D14" t="s">
        <v>111</v>
      </c>
      <c r="E14" t="s">
        <v>18</v>
      </c>
      <c r="F14" t="s">
        <v>112</v>
      </c>
      <c r="G14" t="s">
        <v>113</v>
      </c>
      <c r="H14" t="s">
        <v>114</v>
      </c>
      <c r="I14" t="s">
        <v>32</v>
      </c>
      <c r="J14" t="s">
        <v>115</v>
      </c>
      <c r="K14" t="s">
        <v>24</v>
      </c>
      <c r="L14" t="s">
        <v>116</v>
      </c>
      <c r="M14" t="s">
        <v>9450</v>
      </c>
      <c r="N14" t="s">
        <v>9441</v>
      </c>
    </row>
    <row r="15" spans="1:14" x14ac:dyDescent="0.25">
      <c r="A15" t="s">
        <v>117</v>
      </c>
      <c r="B15" t="s">
        <v>27</v>
      </c>
      <c r="C15" t="s">
        <v>16</v>
      </c>
      <c r="E15" t="s">
        <v>18</v>
      </c>
      <c r="F15" t="s">
        <v>118</v>
      </c>
      <c r="G15" t="s">
        <v>119</v>
      </c>
      <c r="H15" t="s">
        <v>120</v>
      </c>
      <c r="I15" t="s">
        <v>32</v>
      </c>
      <c r="J15" t="s">
        <v>121</v>
      </c>
      <c r="K15" t="s">
        <v>24</v>
      </c>
      <c r="L15" t="s">
        <v>122</v>
      </c>
      <c r="M15" t="s">
        <v>9438</v>
      </c>
      <c r="N15" t="s">
        <v>9439</v>
      </c>
    </row>
    <row r="16" spans="1:14" x14ac:dyDescent="0.25">
      <c r="A16" t="s">
        <v>123</v>
      </c>
      <c r="B16" t="s">
        <v>124</v>
      </c>
      <c r="C16" t="s">
        <v>16</v>
      </c>
      <c r="D16" t="s">
        <v>125</v>
      </c>
      <c r="E16" t="s">
        <v>18</v>
      </c>
      <c r="F16" t="s">
        <v>126</v>
      </c>
      <c r="G16" t="s">
        <v>127</v>
      </c>
      <c r="H16" t="s">
        <v>128</v>
      </c>
      <c r="I16" t="s">
        <v>32</v>
      </c>
      <c r="J16" t="s">
        <v>129</v>
      </c>
      <c r="K16" t="s">
        <v>24</v>
      </c>
      <c r="L16" t="s">
        <v>75</v>
      </c>
      <c r="M16" t="s">
        <v>9438</v>
      </c>
      <c r="N16" t="s">
        <v>9439</v>
      </c>
    </row>
    <row r="17" spans="1:14" x14ac:dyDescent="0.25">
      <c r="A17" t="s">
        <v>130</v>
      </c>
      <c r="C17" t="s">
        <v>69</v>
      </c>
      <c r="D17" t="s">
        <v>85</v>
      </c>
      <c r="E17" t="s">
        <v>18</v>
      </c>
      <c r="F17" t="s">
        <v>131</v>
      </c>
      <c r="G17" t="s">
        <v>132</v>
      </c>
      <c r="H17" t="s">
        <v>133</v>
      </c>
      <c r="I17" t="s">
        <v>32</v>
      </c>
      <c r="J17" t="s">
        <v>134</v>
      </c>
      <c r="K17" t="s">
        <v>24</v>
      </c>
      <c r="L17" t="s">
        <v>135</v>
      </c>
      <c r="M17" t="s">
        <v>9438</v>
      </c>
      <c r="N17" t="s">
        <v>9439</v>
      </c>
    </row>
    <row r="18" spans="1:14" x14ac:dyDescent="0.25">
      <c r="A18" t="s">
        <v>136</v>
      </c>
      <c r="B18" t="s">
        <v>137</v>
      </c>
      <c r="C18" t="s">
        <v>69</v>
      </c>
      <c r="D18" t="s">
        <v>138</v>
      </c>
      <c r="E18" t="s">
        <v>18</v>
      </c>
      <c r="F18" t="s">
        <v>139</v>
      </c>
      <c r="G18" t="s">
        <v>140</v>
      </c>
      <c r="H18" t="s">
        <v>141</v>
      </c>
      <c r="I18" t="s">
        <v>32</v>
      </c>
      <c r="J18" t="s">
        <v>142</v>
      </c>
      <c r="K18" t="s">
        <v>24</v>
      </c>
      <c r="L18" t="s">
        <v>104</v>
      </c>
      <c r="M18" t="s">
        <v>9451</v>
      </c>
      <c r="N18" t="s">
        <v>9441</v>
      </c>
    </row>
    <row r="19" spans="1:14" x14ac:dyDescent="0.25">
      <c r="A19" t="s">
        <v>143</v>
      </c>
      <c r="B19" t="s">
        <v>144</v>
      </c>
      <c r="C19" t="s">
        <v>16</v>
      </c>
      <c r="D19" t="s">
        <v>93</v>
      </c>
      <c r="E19" t="s">
        <v>18</v>
      </c>
      <c r="F19" t="s">
        <v>145</v>
      </c>
      <c r="G19" t="s">
        <v>146</v>
      </c>
      <c r="H19" t="s">
        <v>147</v>
      </c>
      <c r="I19" t="s">
        <v>32</v>
      </c>
      <c r="J19" t="s">
        <v>148</v>
      </c>
      <c r="K19" t="s">
        <v>24</v>
      </c>
      <c r="L19" t="s">
        <v>75</v>
      </c>
      <c r="M19" t="s">
        <v>9452</v>
      </c>
      <c r="N19" t="s">
        <v>9441</v>
      </c>
    </row>
    <row r="20" spans="1:14" x14ac:dyDescent="0.25">
      <c r="A20" t="s">
        <v>149</v>
      </c>
      <c r="B20" t="s">
        <v>150</v>
      </c>
      <c r="C20" t="s">
        <v>69</v>
      </c>
      <c r="D20" t="s">
        <v>151</v>
      </c>
      <c r="E20" t="s">
        <v>18</v>
      </c>
      <c r="F20" t="s">
        <v>152</v>
      </c>
      <c r="G20" t="s">
        <v>153</v>
      </c>
      <c r="H20" t="s">
        <v>154</v>
      </c>
      <c r="I20" t="s">
        <v>32</v>
      </c>
      <c r="J20" t="s">
        <v>155</v>
      </c>
      <c r="K20" t="s">
        <v>24</v>
      </c>
      <c r="L20" t="s">
        <v>75</v>
      </c>
      <c r="M20" t="s">
        <v>9453</v>
      </c>
      <c r="N20" t="s">
        <v>9441</v>
      </c>
    </row>
    <row r="21" spans="1:14" x14ac:dyDescent="0.25">
      <c r="A21" t="s">
        <v>156</v>
      </c>
      <c r="B21" t="s">
        <v>157</v>
      </c>
      <c r="C21" t="s">
        <v>16</v>
      </c>
      <c r="D21" t="s">
        <v>158</v>
      </c>
      <c r="E21" t="s">
        <v>18</v>
      </c>
      <c r="F21" t="s">
        <v>159</v>
      </c>
      <c r="G21" t="s">
        <v>160</v>
      </c>
      <c r="H21" t="s">
        <v>161</v>
      </c>
      <c r="I21" t="s">
        <v>22</v>
      </c>
      <c r="J21" t="s">
        <v>162</v>
      </c>
      <c r="K21" t="s">
        <v>24</v>
      </c>
      <c r="L21" t="s">
        <v>163</v>
      </c>
      <c r="M21" t="s">
        <v>9438</v>
      </c>
      <c r="N21" t="s">
        <v>9439</v>
      </c>
    </row>
    <row r="22" spans="1:14" x14ac:dyDescent="0.25">
      <c r="A22" t="s">
        <v>164</v>
      </c>
      <c r="C22" t="s">
        <v>69</v>
      </c>
      <c r="E22" t="s">
        <v>18</v>
      </c>
      <c r="F22" t="s">
        <v>165</v>
      </c>
      <c r="G22" t="s">
        <v>166</v>
      </c>
      <c r="H22" t="s">
        <v>167</v>
      </c>
      <c r="I22" t="s">
        <v>32</v>
      </c>
      <c r="J22" t="s">
        <v>148</v>
      </c>
      <c r="K22" t="s">
        <v>24</v>
      </c>
      <c r="L22" t="s">
        <v>168</v>
      </c>
      <c r="M22" t="s">
        <v>9454</v>
      </c>
      <c r="N22" t="s">
        <v>9441</v>
      </c>
    </row>
    <row r="23" spans="1:14" x14ac:dyDescent="0.25">
      <c r="A23" t="s">
        <v>169</v>
      </c>
      <c r="B23" t="s">
        <v>170</v>
      </c>
      <c r="C23" t="s">
        <v>16</v>
      </c>
      <c r="D23" t="s">
        <v>171</v>
      </c>
      <c r="E23" t="s">
        <v>18</v>
      </c>
      <c r="F23" t="s">
        <v>172</v>
      </c>
      <c r="G23" t="s">
        <v>173</v>
      </c>
      <c r="H23" t="s">
        <v>174</v>
      </c>
      <c r="I23" t="s">
        <v>32</v>
      </c>
      <c r="J23" t="s">
        <v>175</v>
      </c>
      <c r="K23" t="s">
        <v>24</v>
      </c>
      <c r="L23" t="s">
        <v>176</v>
      </c>
      <c r="M23" t="s">
        <v>9455</v>
      </c>
      <c r="N23" t="s">
        <v>9441</v>
      </c>
    </row>
    <row r="24" spans="1:14" x14ac:dyDescent="0.25">
      <c r="A24" t="s">
        <v>177</v>
      </c>
      <c r="B24" t="s">
        <v>178</v>
      </c>
      <c r="C24" t="s">
        <v>16</v>
      </c>
      <c r="D24" t="s">
        <v>179</v>
      </c>
      <c r="E24" t="s">
        <v>18</v>
      </c>
      <c r="F24" t="s">
        <v>180</v>
      </c>
      <c r="G24" t="s">
        <v>181</v>
      </c>
      <c r="H24" t="s">
        <v>182</v>
      </c>
      <c r="I24" t="s">
        <v>32</v>
      </c>
      <c r="J24" t="s">
        <v>183</v>
      </c>
      <c r="K24" t="s">
        <v>24</v>
      </c>
      <c r="L24" t="s">
        <v>184</v>
      </c>
      <c r="M24" t="s">
        <v>9456</v>
      </c>
      <c r="N24" t="s">
        <v>9441</v>
      </c>
    </row>
    <row r="25" spans="1:14" x14ac:dyDescent="0.25">
      <c r="A25" t="s">
        <v>185</v>
      </c>
      <c r="B25" t="s">
        <v>186</v>
      </c>
      <c r="C25" t="s">
        <v>69</v>
      </c>
      <c r="D25" t="s">
        <v>93</v>
      </c>
      <c r="E25" t="s">
        <v>18</v>
      </c>
      <c r="F25" t="s">
        <v>187</v>
      </c>
      <c r="G25" t="s">
        <v>188</v>
      </c>
      <c r="H25" t="s">
        <v>189</v>
      </c>
      <c r="I25" t="s">
        <v>32</v>
      </c>
      <c r="J25" t="s">
        <v>142</v>
      </c>
      <c r="K25" t="s">
        <v>24</v>
      </c>
      <c r="L25" t="s">
        <v>190</v>
      </c>
      <c r="M25" t="s">
        <v>9457</v>
      </c>
      <c r="N25" t="s">
        <v>9441</v>
      </c>
    </row>
    <row r="26" spans="1:14" x14ac:dyDescent="0.25">
      <c r="A26" t="s">
        <v>191</v>
      </c>
      <c r="B26" t="s">
        <v>192</v>
      </c>
      <c r="C26" t="s">
        <v>16</v>
      </c>
      <c r="D26" t="s">
        <v>193</v>
      </c>
      <c r="E26" t="s">
        <v>18</v>
      </c>
      <c r="F26" t="s">
        <v>194</v>
      </c>
      <c r="G26" t="s">
        <v>195</v>
      </c>
      <c r="H26" t="s">
        <v>196</v>
      </c>
      <c r="I26" t="s">
        <v>32</v>
      </c>
      <c r="J26" t="s">
        <v>197</v>
      </c>
      <c r="K26" t="s">
        <v>24</v>
      </c>
      <c r="L26" t="s">
        <v>198</v>
      </c>
      <c r="M26" t="s">
        <v>9438</v>
      </c>
      <c r="N26" t="s">
        <v>9439</v>
      </c>
    </row>
    <row r="27" spans="1:14" x14ac:dyDescent="0.25">
      <c r="A27" t="s">
        <v>199</v>
      </c>
      <c r="B27" t="s">
        <v>92</v>
      </c>
      <c r="C27" t="s">
        <v>69</v>
      </c>
      <c r="D27" t="s">
        <v>200</v>
      </c>
      <c r="E27" t="s">
        <v>18</v>
      </c>
      <c r="F27" t="s">
        <v>201</v>
      </c>
      <c r="G27" t="s">
        <v>202</v>
      </c>
      <c r="H27" t="s">
        <v>203</v>
      </c>
      <c r="I27" t="s">
        <v>32</v>
      </c>
      <c r="J27" t="s">
        <v>155</v>
      </c>
      <c r="K27" t="s">
        <v>24</v>
      </c>
      <c r="L27" t="s">
        <v>204</v>
      </c>
      <c r="M27" t="s">
        <v>9458</v>
      </c>
      <c r="N27" t="s">
        <v>9441</v>
      </c>
    </row>
    <row r="28" spans="1:14" x14ac:dyDescent="0.25">
      <c r="A28" t="s">
        <v>205</v>
      </c>
      <c r="B28" t="s">
        <v>206</v>
      </c>
      <c r="C28" t="s">
        <v>16</v>
      </c>
      <c r="D28" t="s">
        <v>207</v>
      </c>
      <c r="E28" t="s">
        <v>18</v>
      </c>
      <c r="F28" t="s">
        <v>208</v>
      </c>
      <c r="G28" t="s">
        <v>209</v>
      </c>
      <c r="H28" t="s">
        <v>210</v>
      </c>
      <c r="I28" t="s">
        <v>32</v>
      </c>
      <c r="J28" t="s">
        <v>211</v>
      </c>
      <c r="K28" t="s">
        <v>24</v>
      </c>
      <c r="L28" t="s">
        <v>212</v>
      </c>
      <c r="M28" t="s">
        <v>9438</v>
      </c>
      <c r="N28" t="s">
        <v>9439</v>
      </c>
    </row>
    <row r="29" spans="1:14" x14ac:dyDescent="0.25">
      <c r="A29" t="s">
        <v>213</v>
      </c>
      <c r="B29" t="s">
        <v>214</v>
      </c>
      <c r="C29" t="s">
        <v>16</v>
      </c>
      <c r="D29" t="s">
        <v>215</v>
      </c>
      <c r="E29" t="s">
        <v>18</v>
      </c>
      <c r="F29" t="s">
        <v>216</v>
      </c>
      <c r="G29" t="s">
        <v>217</v>
      </c>
      <c r="H29" t="s">
        <v>218</v>
      </c>
      <c r="I29" t="s">
        <v>32</v>
      </c>
      <c r="J29" t="s">
        <v>219</v>
      </c>
      <c r="K29" t="s">
        <v>24</v>
      </c>
      <c r="L29" t="s">
        <v>42</v>
      </c>
      <c r="M29" t="s">
        <v>9438</v>
      </c>
      <c r="N29" t="s">
        <v>9439</v>
      </c>
    </row>
    <row r="30" spans="1:14" x14ac:dyDescent="0.25">
      <c r="A30" t="s">
        <v>220</v>
      </c>
      <c r="B30" t="s">
        <v>221</v>
      </c>
      <c r="C30" t="s">
        <v>69</v>
      </c>
      <c r="D30" t="s">
        <v>222</v>
      </c>
      <c r="E30" t="s">
        <v>18</v>
      </c>
      <c r="F30" t="s">
        <v>223</v>
      </c>
      <c r="G30" t="s">
        <v>224</v>
      </c>
      <c r="H30" t="s">
        <v>225</v>
      </c>
      <c r="I30" t="s">
        <v>32</v>
      </c>
      <c r="J30" t="s">
        <v>226</v>
      </c>
      <c r="K30" t="s">
        <v>24</v>
      </c>
      <c r="L30" t="s">
        <v>227</v>
      </c>
      <c r="M30" t="s">
        <v>9459</v>
      </c>
      <c r="N30" t="s">
        <v>9441</v>
      </c>
    </row>
    <row r="31" spans="1:14" x14ac:dyDescent="0.25">
      <c r="A31" t="s">
        <v>228</v>
      </c>
      <c r="B31" t="s">
        <v>229</v>
      </c>
      <c r="C31" t="s">
        <v>16</v>
      </c>
      <c r="D31" t="s">
        <v>230</v>
      </c>
      <c r="E31" t="s">
        <v>18</v>
      </c>
      <c r="F31" t="s">
        <v>231</v>
      </c>
      <c r="G31" t="s">
        <v>232</v>
      </c>
      <c r="H31" t="s">
        <v>233</v>
      </c>
      <c r="I31" t="s">
        <v>32</v>
      </c>
      <c r="J31" t="s">
        <v>234</v>
      </c>
      <c r="K31" t="s">
        <v>24</v>
      </c>
      <c r="L31" t="s">
        <v>235</v>
      </c>
      <c r="M31" t="s">
        <v>9438</v>
      </c>
      <c r="N31" t="s">
        <v>9439</v>
      </c>
    </row>
    <row r="32" spans="1:14" x14ac:dyDescent="0.25">
      <c r="A32" t="s">
        <v>236</v>
      </c>
      <c r="C32" t="s">
        <v>16</v>
      </c>
      <c r="E32" t="s">
        <v>18</v>
      </c>
      <c r="F32" t="s">
        <v>237</v>
      </c>
      <c r="G32" t="s">
        <v>238</v>
      </c>
      <c r="H32" t="s">
        <v>239</v>
      </c>
      <c r="I32" t="s">
        <v>32</v>
      </c>
      <c r="K32" t="s">
        <v>24</v>
      </c>
      <c r="M32" t="s">
        <v>9460</v>
      </c>
      <c r="N32" t="s">
        <v>9441</v>
      </c>
    </row>
    <row r="33" spans="1:14" x14ac:dyDescent="0.25">
      <c r="A33" t="s">
        <v>240</v>
      </c>
      <c r="B33" t="s">
        <v>241</v>
      </c>
      <c r="C33" t="s">
        <v>16</v>
      </c>
      <c r="D33" t="s">
        <v>242</v>
      </c>
      <c r="E33" t="s">
        <v>18</v>
      </c>
      <c r="F33" t="s">
        <v>243</v>
      </c>
      <c r="G33" t="s">
        <v>244</v>
      </c>
      <c r="H33" t="s">
        <v>245</v>
      </c>
      <c r="I33" t="s">
        <v>32</v>
      </c>
      <c r="J33" t="s">
        <v>246</v>
      </c>
      <c r="K33" t="s">
        <v>24</v>
      </c>
      <c r="L33" t="s">
        <v>75</v>
      </c>
      <c r="M33" t="s">
        <v>9438</v>
      </c>
      <c r="N33" t="s">
        <v>9439</v>
      </c>
    </row>
    <row r="34" spans="1:14" x14ac:dyDescent="0.25">
      <c r="A34" t="s">
        <v>247</v>
      </c>
      <c r="B34" t="s">
        <v>248</v>
      </c>
      <c r="C34" t="s">
        <v>69</v>
      </c>
      <c r="D34" t="s">
        <v>249</v>
      </c>
      <c r="E34" t="s">
        <v>18</v>
      </c>
      <c r="F34" t="s">
        <v>250</v>
      </c>
      <c r="G34" t="s">
        <v>251</v>
      </c>
      <c r="H34" t="s">
        <v>252</v>
      </c>
      <c r="I34" t="s">
        <v>32</v>
      </c>
      <c r="J34" t="s">
        <v>253</v>
      </c>
      <c r="K34" t="s">
        <v>24</v>
      </c>
      <c r="L34" t="s">
        <v>254</v>
      </c>
      <c r="M34" t="s">
        <v>9438</v>
      </c>
      <c r="N34" t="s">
        <v>9439</v>
      </c>
    </row>
    <row r="35" spans="1:14" x14ac:dyDescent="0.25">
      <c r="A35" t="s">
        <v>255</v>
      </c>
      <c r="B35" t="s">
        <v>256</v>
      </c>
      <c r="C35" t="s">
        <v>16</v>
      </c>
      <c r="D35" t="s">
        <v>257</v>
      </c>
      <c r="E35" t="s">
        <v>18</v>
      </c>
      <c r="F35" t="s">
        <v>258</v>
      </c>
      <c r="G35" t="s">
        <v>259</v>
      </c>
      <c r="H35" t="s">
        <v>260</v>
      </c>
      <c r="I35" t="s">
        <v>32</v>
      </c>
      <c r="J35" t="s">
        <v>261</v>
      </c>
      <c r="K35" t="s">
        <v>24</v>
      </c>
      <c r="L35" t="s">
        <v>262</v>
      </c>
      <c r="M35" t="s">
        <v>9438</v>
      </c>
      <c r="N35" t="s">
        <v>9439</v>
      </c>
    </row>
    <row r="36" spans="1:14" x14ac:dyDescent="0.25">
      <c r="A36" t="s">
        <v>263</v>
      </c>
      <c r="B36" t="s">
        <v>264</v>
      </c>
      <c r="C36" t="s">
        <v>16</v>
      </c>
      <c r="D36" t="s">
        <v>265</v>
      </c>
      <c r="E36" t="s">
        <v>18</v>
      </c>
      <c r="F36" t="s">
        <v>266</v>
      </c>
      <c r="G36" t="s">
        <v>267</v>
      </c>
      <c r="H36" t="s">
        <v>268</v>
      </c>
      <c r="I36" t="s">
        <v>32</v>
      </c>
      <c r="J36" t="s">
        <v>82</v>
      </c>
      <c r="K36" t="s">
        <v>24</v>
      </c>
      <c r="L36" t="s">
        <v>204</v>
      </c>
      <c r="M36" t="s">
        <v>9461</v>
      </c>
      <c r="N36" t="s">
        <v>9441</v>
      </c>
    </row>
    <row r="37" spans="1:14" x14ac:dyDescent="0.25">
      <c r="A37" t="s">
        <v>269</v>
      </c>
      <c r="C37" t="s">
        <v>16</v>
      </c>
      <c r="D37" t="s">
        <v>270</v>
      </c>
      <c r="E37" t="s">
        <v>18</v>
      </c>
      <c r="F37" t="s">
        <v>271</v>
      </c>
      <c r="G37" t="s">
        <v>272</v>
      </c>
      <c r="H37" t="s">
        <v>273</v>
      </c>
      <c r="I37" t="s">
        <v>32</v>
      </c>
      <c r="J37" t="s">
        <v>274</v>
      </c>
      <c r="K37" t="s">
        <v>24</v>
      </c>
      <c r="L37" t="s">
        <v>275</v>
      </c>
      <c r="M37" t="s">
        <v>9462</v>
      </c>
      <c r="N37" t="s">
        <v>9441</v>
      </c>
    </row>
    <row r="38" spans="1:14" x14ac:dyDescent="0.25">
      <c r="A38" t="s">
        <v>276</v>
      </c>
      <c r="B38" t="s">
        <v>277</v>
      </c>
      <c r="C38" t="s">
        <v>16</v>
      </c>
      <c r="D38" t="s">
        <v>278</v>
      </c>
      <c r="E38" t="s">
        <v>18</v>
      </c>
      <c r="F38" t="s">
        <v>279</v>
      </c>
      <c r="G38" t="s">
        <v>280</v>
      </c>
      <c r="H38" t="s">
        <v>281</v>
      </c>
      <c r="I38" t="s">
        <v>32</v>
      </c>
      <c r="J38" t="s">
        <v>282</v>
      </c>
      <c r="K38" t="s">
        <v>24</v>
      </c>
      <c r="L38" t="s">
        <v>75</v>
      </c>
      <c r="M38" t="s">
        <v>9438</v>
      </c>
      <c r="N38" t="s">
        <v>9439</v>
      </c>
    </row>
    <row r="39" spans="1:14" x14ac:dyDescent="0.25">
      <c r="A39" t="s">
        <v>283</v>
      </c>
      <c r="B39" t="s">
        <v>284</v>
      </c>
      <c r="C39" t="s">
        <v>69</v>
      </c>
      <c r="D39" t="s">
        <v>285</v>
      </c>
      <c r="E39" t="s">
        <v>18</v>
      </c>
      <c r="F39" t="s">
        <v>286</v>
      </c>
      <c r="G39" t="s">
        <v>287</v>
      </c>
      <c r="H39" t="s">
        <v>288</v>
      </c>
      <c r="I39" t="s">
        <v>289</v>
      </c>
      <c r="J39" t="s">
        <v>290</v>
      </c>
      <c r="K39" t="s">
        <v>24</v>
      </c>
      <c r="L39" t="s">
        <v>291</v>
      </c>
      <c r="M39" t="s">
        <v>9463</v>
      </c>
      <c r="N39" t="s">
        <v>9441</v>
      </c>
    </row>
    <row r="40" spans="1:14" x14ac:dyDescent="0.25">
      <c r="A40" t="s">
        <v>292</v>
      </c>
      <c r="B40" t="s">
        <v>293</v>
      </c>
      <c r="C40" t="s">
        <v>16</v>
      </c>
      <c r="D40" t="s">
        <v>294</v>
      </c>
      <c r="E40" t="s">
        <v>18</v>
      </c>
      <c r="F40" t="s">
        <v>295</v>
      </c>
      <c r="G40" t="s">
        <v>296</v>
      </c>
      <c r="H40" t="s">
        <v>297</v>
      </c>
      <c r="I40" t="s">
        <v>32</v>
      </c>
      <c r="J40" t="s">
        <v>298</v>
      </c>
      <c r="K40" t="s">
        <v>24</v>
      </c>
      <c r="L40" t="s">
        <v>299</v>
      </c>
      <c r="M40" t="s">
        <v>9464</v>
      </c>
      <c r="N40" t="s">
        <v>9441</v>
      </c>
    </row>
    <row r="41" spans="1:14" x14ac:dyDescent="0.25">
      <c r="A41" t="s">
        <v>300</v>
      </c>
      <c r="B41" t="s">
        <v>301</v>
      </c>
      <c r="C41" t="s">
        <v>16</v>
      </c>
      <c r="D41" t="s">
        <v>302</v>
      </c>
      <c r="E41" t="s">
        <v>18</v>
      </c>
      <c r="F41" t="s">
        <v>303</v>
      </c>
      <c r="G41" t="s">
        <v>304</v>
      </c>
      <c r="H41" t="s">
        <v>305</v>
      </c>
      <c r="I41" t="s">
        <v>32</v>
      </c>
      <c r="J41" t="s">
        <v>306</v>
      </c>
      <c r="K41" t="s">
        <v>24</v>
      </c>
      <c r="L41" t="s">
        <v>307</v>
      </c>
      <c r="M41" t="s">
        <v>9465</v>
      </c>
      <c r="N41" t="s">
        <v>9441</v>
      </c>
    </row>
    <row r="42" spans="1:14" x14ac:dyDescent="0.25">
      <c r="A42" t="s">
        <v>308</v>
      </c>
      <c r="B42" t="s">
        <v>309</v>
      </c>
      <c r="C42" t="s">
        <v>69</v>
      </c>
      <c r="D42" t="s">
        <v>310</v>
      </c>
      <c r="E42" t="s">
        <v>18</v>
      </c>
      <c r="F42" t="s">
        <v>311</v>
      </c>
      <c r="G42" t="s">
        <v>312</v>
      </c>
      <c r="H42" t="s">
        <v>313</v>
      </c>
      <c r="I42" t="s">
        <v>32</v>
      </c>
      <c r="J42" t="s">
        <v>23</v>
      </c>
      <c r="K42" t="s">
        <v>24</v>
      </c>
      <c r="L42" t="s">
        <v>314</v>
      </c>
      <c r="M42" t="s">
        <v>9438</v>
      </c>
      <c r="N42" t="s">
        <v>9439</v>
      </c>
    </row>
    <row r="43" spans="1:14" x14ac:dyDescent="0.25">
      <c r="A43" t="s">
        <v>315</v>
      </c>
      <c r="C43" t="s">
        <v>69</v>
      </c>
      <c r="D43" t="s">
        <v>316</v>
      </c>
      <c r="E43" t="s">
        <v>18</v>
      </c>
      <c r="F43" t="s">
        <v>317</v>
      </c>
      <c r="G43" t="s">
        <v>318</v>
      </c>
      <c r="H43" t="s">
        <v>319</v>
      </c>
      <c r="I43" t="s">
        <v>320</v>
      </c>
      <c r="J43" t="s">
        <v>321</v>
      </c>
      <c r="K43" t="s">
        <v>24</v>
      </c>
      <c r="L43" t="s">
        <v>322</v>
      </c>
      <c r="M43" t="s">
        <v>9466</v>
      </c>
      <c r="N43" t="s">
        <v>9441</v>
      </c>
    </row>
    <row r="44" spans="1:14" x14ac:dyDescent="0.25">
      <c r="A44" t="s">
        <v>323</v>
      </c>
      <c r="B44" t="s">
        <v>324</v>
      </c>
      <c r="C44" t="s">
        <v>69</v>
      </c>
      <c r="D44" t="s">
        <v>325</v>
      </c>
      <c r="E44" t="s">
        <v>18</v>
      </c>
      <c r="F44" t="s">
        <v>326</v>
      </c>
      <c r="G44" t="s">
        <v>327</v>
      </c>
      <c r="H44" t="s">
        <v>328</v>
      </c>
      <c r="I44" t="s">
        <v>32</v>
      </c>
      <c r="J44" t="s">
        <v>329</v>
      </c>
      <c r="K44" t="s">
        <v>24</v>
      </c>
      <c r="L44" t="s">
        <v>104</v>
      </c>
      <c r="M44" t="s">
        <v>9467</v>
      </c>
      <c r="N44" t="s">
        <v>9441</v>
      </c>
    </row>
    <row r="45" spans="1:14" x14ac:dyDescent="0.25">
      <c r="A45" t="s">
        <v>330</v>
      </c>
      <c r="B45" t="s">
        <v>331</v>
      </c>
      <c r="C45" t="s">
        <v>69</v>
      </c>
      <c r="D45" t="s">
        <v>332</v>
      </c>
      <c r="E45" t="s">
        <v>18</v>
      </c>
      <c r="F45" t="s">
        <v>333</v>
      </c>
      <c r="G45" t="s">
        <v>334</v>
      </c>
      <c r="H45" t="s">
        <v>335</v>
      </c>
      <c r="I45" t="s">
        <v>32</v>
      </c>
      <c r="J45" t="s">
        <v>82</v>
      </c>
      <c r="K45" t="s">
        <v>24</v>
      </c>
      <c r="L45" t="s">
        <v>104</v>
      </c>
      <c r="M45" t="s">
        <v>9468</v>
      </c>
      <c r="N45" t="s">
        <v>9441</v>
      </c>
    </row>
    <row r="46" spans="1:14" x14ac:dyDescent="0.25">
      <c r="A46" t="s">
        <v>336</v>
      </c>
      <c r="B46" t="s">
        <v>337</v>
      </c>
      <c r="C46" t="s">
        <v>69</v>
      </c>
      <c r="D46" t="s">
        <v>179</v>
      </c>
      <c r="E46" t="s">
        <v>18</v>
      </c>
      <c r="F46" t="s">
        <v>338</v>
      </c>
      <c r="G46" t="s">
        <v>339</v>
      </c>
      <c r="H46" t="s">
        <v>340</v>
      </c>
      <c r="I46" t="s">
        <v>32</v>
      </c>
      <c r="J46" t="s">
        <v>341</v>
      </c>
      <c r="K46" t="s">
        <v>24</v>
      </c>
      <c r="L46" t="s">
        <v>342</v>
      </c>
      <c r="M46" t="s">
        <v>9469</v>
      </c>
      <c r="N46" t="s">
        <v>9441</v>
      </c>
    </row>
    <row r="47" spans="1:14" x14ac:dyDescent="0.25">
      <c r="A47" t="s">
        <v>343</v>
      </c>
      <c r="B47" t="s">
        <v>344</v>
      </c>
      <c r="C47" t="s">
        <v>69</v>
      </c>
      <c r="D47" t="s">
        <v>345</v>
      </c>
      <c r="E47" t="s">
        <v>18</v>
      </c>
      <c r="F47" t="s">
        <v>346</v>
      </c>
      <c r="G47" t="s">
        <v>347</v>
      </c>
      <c r="H47" t="s">
        <v>348</v>
      </c>
      <c r="I47" t="s">
        <v>32</v>
      </c>
      <c r="J47" t="s">
        <v>197</v>
      </c>
      <c r="K47" t="s">
        <v>24</v>
      </c>
      <c r="L47" t="s">
        <v>34</v>
      </c>
      <c r="M47" t="s">
        <v>9438</v>
      </c>
      <c r="N47" t="s">
        <v>9439</v>
      </c>
    </row>
    <row r="48" spans="1:14" x14ac:dyDescent="0.25">
      <c r="A48" t="s">
        <v>349</v>
      </c>
      <c r="B48" t="s">
        <v>350</v>
      </c>
      <c r="C48" t="s">
        <v>69</v>
      </c>
      <c r="D48" t="s">
        <v>179</v>
      </c>
      <c r="E48" t="s">
        <v>18</v>
      </c>
      <c r="F48" t="s">
        <v>351</v>
      </c>
      <c r="G48" t="s">
        <v>352</v>
      </c>
      <c r="H48" t="s">
        <v>353</v>
      </c>
      <c r="I48" t="s">
        <v>32</v>
      </c>
      <c r="J48" t="s">
        <v>274</v>
      </c>
      <c r="K48" t="s">
        <v>24</v>
      </c>
      <c r="L48" t="s">
        <v>75</v>
      </c>
      <c r="M48" t="s">
        <v>9470</v>
      </c>
      <c r="N48" t="s">
        <v>9441</v>
      </c>
    </row>
    <row r="49" spans="1:14" x14ac:dyDescent="0.25">
      <c r="A49" t="s">
        <v>354</v>
      </c>
      <c r="B49" t="s">
        <v>355</v>
      </c>
      <c r="C49" t="s">
        <v>16</v>
      </c>
      <c r="D49" t="s">
        <v>356</v>
      </c>
      <c r="E49" t="s">
        <v>18</v>
      </c>
      <c r="F49" t="s">
        <v>357</v>
      </c>
      <c r="G49" t="s">
        <v>358</v>
      </c>
      <c r="H49" t="s">
        <v>359</v>
      </c>
      <c r="I49" t="s">
        <v>320</v>
      </c>
      <c r="J49" t="s">
        <v>360</v>
      </c>
      <c r="K49" t="s">
        <v>24</v>
      </c>
      <c r="L49" t="s">
        <v>361</v>
      </c>
      <c r="M49" t="s">
        <v>9438</v>
      </c>
      <c r="N49" t="s">
        <v>9439</v>
      </c>
    </row>
    <row r="50" spans="1:14" x14ac:dyDescent="0.25">
      <c r="A50" t="s">
        <v>362</v>
      </c>
      <c r="B50" t="s">
        <v>363</v>
      </c>
      <c r="C50" t="s">
        <v>16</v>
      </c>
      <c r="D50" t="s">
        <v>364</v>
      </c>
      <c r="E50" t="s">
        <v>18</v>
      </c>
      <c r="F50" t="s">
        <v>365</v>
      </c>
      <c r="G50" t="s">
        <v>366</v>
      </c>
      <c r="H50" t="s">
        <v>367</v>
      </c>
      <c r="I50" t="s">
        <v>32</v>
      </c>
      <c r="J50" t="s">
        <v>261</v>
      </c>
      <c r="K50" t="s">
        <v>24</v>
      </c>
      <c r="L50" t="s">
        <v>368</v>
      </c>
      <c r="M50" t="s">
        <v>9438</v>
      </c>
      <c r="N50" t="s">
        <v>9439</v>
      </c>
    </row>
    <row r="51" spans="1:14" x14ac:dyDescent="0.25">
      <c r="A51" t="s">
        <v>369</v>
      </c>
      <c r="B51" t="s">
        <v>370</v>
      </c>
      <c r="C51" t="s">
        <v>16</v>
      </c>
      <c r="D51" t="s">
        <v>371</v>
      </c>
      <c r="E51" t="s">
        <v>18</v>
      </c>
      <c r="F51" t="s">
        <v>372</v>
      </c>
      <c r="G51" t="s">
        <v>373</v>
      </c>
      <c r="H51" t="s">
        <v>374</v>
      </c>
      <c r="I51" t="s">
        <v>32</v>
      </c>
      <c r="J51" t="s">
        <v>234</v>
      </c>
      <c r="K51" t="s">
        <v>24</v>
      </c>
      <c r="L51" t="s">
        <v>75</v>
      </c>
      <c r="M51" t="s">
        <v>9438</v>
      </c>
      <c r="N51" t="s">
        <v>9439</v>
      </c>
    </row>
    <row r="52" spans="1:14" x14ac:dyDescent="0.25">
      <c r="A52" t="s">
        <v>375</v>
      </c>
      <c r="B52" t="s">
        <v>144</v>
      </c>
      <c r="C52" t="s">
        <v>16</v>
      </c>
      <c r="D52" t="s">
        <v>93</v>
      </c>
      <c r="E52" t="s">
        <v>18</v>
      </c>
      <c r="F52" t="s">
        <v>376</v>
      </c>
      <c r="G52" t="s">
        <v>377</v>
      </c>
      <c r="H52" t="s">
        <v>378</v>
      </c>
      <c r="I52" t="s">
        <v>32</v>
      </c>
      <c r="J52" t="s">
        <v>379</v>
      </c>
      <c r="K52" t="s">
        <v>24</v>
      </c>
      <c r="L52" t="s">
        <v>75</v>
      </c>
      <c r="M52" t="s">
        <v>9471</v>
      </c>
      <c r="N52" t="s">
        <v>9441</v>
      </c>
    </row>
    <row r="53" spans="1:14" x14ac:dyDescent="0.25">
      <c r="A53" t="s">
        <v>380</v>
      </c>
      <c r="C53" t="s">
        <v>16</v>
      </c>
      <c r="D53" t="s">
        <v>381</v>
      </c>
      <c r="E53" t="s">
        <v>18</v>
      </c>
      <c r="F53" t="s">
        <v>382</v>
      </c>
      <c r="G53" t="s">
        <v>383</v>
      </c>
      <c r="H53" t="s">
        <v>384</v>
      </c>
      <c r="I53" t="s">
        <v>320</v>
      </c>
      <c r="J53" t="s">
        <v>385</v>
      </c>
      <c r="K53" t="s">
        <v>24</v>
      </c>
      <c r="L53" t="s">
        <v>361</v>
      </c>
      <c r="M53" t="s">
        <v>9472</v>
      </c>
      <c r="N53" t="s">
        <v>9441</v>
      </c>
    </row>
    <row r="54" spans="1:14" x14ac:dyDescent="0.25">
      <c r="A54" t="s">
        <v>386</v>
      </c>
      <c r="C54" t="s">
        <v>69</v>
      </c>
      <c r="D54" t="s">
        <v>387</v>
      </c>
      <c r="E54" t="s">
        <v>18</v>
      </c>
      <c r="F54" t="s">
        <v>388</v>
      </c>
      <c r="G54" t="s">
        <v>389</v>
      </c>
      <c r="H54" t="s">
        <v>390</v>
      </c>
      <c r="I54" t="s">
        <v>32</v>
      </c>
      <c r="J54" t="s">
        <v>391</v>
      </c>
      <c r="K54" t="s">
        <v>24</v>
      </c>
      <c r="L54" t="s">
        <v>392</v>
      </c>
      <c r="M54" t="s">
        <v>9438</v>
      </c>
      <c r="N54" t="s">
        <v>9439</v>
      </c>
    </row>
    <row r="55" spans="1:14" x14ac:dyDescent="0.25">
      <c r="A55" t="s">
        <v>26</v>
      </c>
      <c r="B55" t="s">
        <v>393</v>
      </c>
      <c r="C55" t="s">
        <v>16</v>
      </c>
      <c r="D55" t="s">
        <v>394</v>
      </c>
      <c r="E55" t="s">
        <v>18</v>
      </c>
      <c r="F55" t="s">
        <v>395</v>
      </c>
      <c r="G55" t="s">
        <v>396</v>
      </c>
      <c r="H55" t="s">
        <v>397</v>
      </c>
      <c r="I55" t="s">
        <v>32</v>
      </c>
      <c r="J55" t="s">
        <v>398</v>
      </c>
      <c r="K55" t="s">
        <v>24</v>
      </c>
      <c r="L55" t="s">
        <v>399</v>
      </c>
      <c r="M55" t="s">
        <v>9438</v>
      </c>
      <c r="N55" t="s">
        <v>9439</v>
      </c>
    </row>
    <row r="56" spans="1:14" x14ac:dyDescent="0.25">
      <c r="A56" t="s">
        <v>400</v>
      </c>
      <c r="B56" t="s">
        <v>401</v>
      </c>
      <c r="C56" t="s">
        <v>69</v>
      </c>
      <c r="D56" t="s">
        <v>402</v>
      </c>
      <c r="E56" t="s">
        <v>18</v>
      </c>
      <c r="F56" t="s">
        <v>403</v>
      </c>
      <c r="G56" t="s">
        <v>404</v>
      </c>
      <c r="H56" t="s">
        <v>405</v>
      </c>
      <c r="I56" t="s">
        <v>32</v>
      </c>
      <c r="J56" t="s">
        <v>142</v>
      </c>
      <c r="K56" t="s">
        <v>24</v>
      </c>
      <c r="L56" t="s">
        <v>406</v>
      </c>
      <c r="M56" t="s">
        <v>9473</v>
      </c>
      <c r="N56" t="s">
        <v>9441</v>
      </c>
    </row>
    <row r="57" spans="1:14" x14ac:dyDescent="0.25">
      <c r="A57" t="s">
        <v>407</v>
      </c>
      <c r="C57" t="s">
        <v>16</v>
      </c>
      <c r="D57" t="s">
        <v>408</v>
      </c>
      <c r="E57" t="s">
        <v>18</v>
      </c>
      <c r="F57" t="s">
        <v>409</v>
      </c>
      <c r="G57" t="s">
        <v>410</v>
      </c>
      <c r="H57" t="s">
        <v>411</v>
      </c>
      <c r="I57" t="s">
        <v>32</v>
      </c>
      <c r="J57" t="s">
        <v>412</v>
      </c>
      <c r="K57" t="s">
        <v>24</v>
      </c>
      <c r="L57" t="s">
        <v>413</v>
      </c>
      <c r="M57" t="s">
        <v>9438</v>
      </c>
      <c r="N57" t="s">
        <v>9439</v>
      </c>
    </row>
    <row r="58" spans="1:14" x14ac:dyDescent="0.25">
      <c r="A58" t="s">
        <v>414</v>
      </c>
      <c r="B58" t="s">
        <v>415</v>
      </c>
      <c r="C58" t="s">
        <v>16</v>
      </c>
      <c r="D58" t="s">
        <v>416</v>
      </c>
      <c r="E58" t="s">
        <v>18</v>
      </c>
      <c r="F58" t="s">
        <v>417</v>
      </c>
      <c r="G58" t="s">
        <v>418</v>
      </c>
      <c r="H58" t="s">
        <v>419</v>
      </c>
      <c r="I58" t="s">
        <v>32</v>
      </c>
      <c r="J58" t="s">
        <v>420</v>
      </c>
      <c r="K58" t="s">
        <v>24</v>
      </c>
      <c r="L58" t="s">
        <v>34</v>
      </c>
      <c r="M58" t="s">
        <v>9474</v>
      </c>
      <c r="N58" t="s">
        <v>9441</v>
      </c>
    </row>
    <row r="59" spans="1:14" x14ac:dyDescent="0.25">
      <c r="A59" t="s">
        <v>421</v>
      </c>
      <c r="B59" t="s">
        <v>422</v>
      </c>
      <c r="C59" t="s">
        <v>16</v>
      </c>
      <c r="D59" t="s">
        <v>302</v>
      </c>
      <c r="E59" t="s">
        <v>18</v>
      </c>
      <c r="F59" t="s">
        <v>423</v>
      </c>
      <c r="G59" t="s">
        <v>424</v>
      </c>
      <c r="H59" t="s">
        <v>425</v>
      </c>
      <c r="I59" t="s">
        <v>32</v>
      </c>
      <c r="J59" t="s">
        <v>426</v>
      </c>
      <c r="K59" t="s">
        <v>24</v>
      </c>
      <c r="L59" t="s">
        <v>307</v>
      </c>
      <c r="M59" t="s">
        <v>9475</v>
      </c>
      <c r="N59" t="s">
        <v>9441</v>
      </c>
    </row>
    <row r="60" spans="1:14" x14ac:dyDescent="0.25">
      <c r="A60" t="s">
        <v>427</v>
      </c>
      <c r="B60" t="s">
        <v>428</v>
      </c>
      <c r="C60" t="s">
        <v>69</v>
      </c>
      <c r="E60" t="s">
        <v>18</v>
      </c>
      <c r="F60" t="s">
        <v>429</v>
      </c>
      <c r="G60" t="s">
        <v>430</v>
      </c>
      <c r="H60" t="s">
        <v>431</v>
      </c>
      <c r="I60" t="s">
        <v>32</v>
      </c>
      <c r="J60" t="s">
        <v>134</v>
      </c>
      <c r="K60" t="s">
        <v>24</v>
      </c>
      <c r="L60" t="s">
        <v>432</v>
      </c>
      <c r="M60" t="s">
        <v>9438</v>
      </c>
      <c r="N60" t="s">
        <v>9439</v>
      </c>
    </row>
    <row r="61" spans="1:14" x14ac:dyDescent="0.25">
      <c r="A61" t="s">
        <v>433</v>
      </c>
      <c r="C61" t="s">
        <v>69</v>
      </c>
      <c r="D61" t="s">
        <v>434</v>
      </c>
      <c r="E61" t="s">
        <v>18</v>
      </c>
      <c r="F61" t="s">
        <v>435</v>
      </c>
      <c r="G61" t="s">
        <v>436</v>
      </c>
      <c r="H61" t="s">
        <v>437</v>
      </c>
      <c r="I61" t="s">
        <v>32</v>
      </c>
      <c r="J61" t="s">
        <v>438</v>
      </c>
      <c r="K61" t="s">
        <v>24</v>
      </c>
      <c r="L61" t="s">
        <v>439</v>
      </c>
      <c r="M61" t="s">
        <v>9438</v>
      </c>
      <c r="N61" t="s">
        <v>9439</v>
      </c>
    </row>
    <row r="62" spans="1:14" x14ac:dyDescent="0.25">
      <c r="A62" t="s">
        <v>440</v>
      </c>
      <c r="C62" t="s">
        <v>16</v>
      </c>
      <c r="D62" t="s">
        <v>441</v>
      </c>
      <c r="E62" t="s">
        <v>18</v>
      </c>
      <c r="F62" t="s">
        <v>442</v>
      </c>
      <c r="G62" t="s">
        <v>443</v>
      </c>
      <c r="H62" t="s">
        <v>444</v>
      </c>
      <c r="I62" t="s">
        <v>32</v>
      </c>
      <c r="J62" t="s">
        <v>329</v>
      </c>
      <c r="K62" t="s">
        <v>24</v>
      </c>
      <c r="L62" t="s">
        <v>445</v>
      </c>
      <c r="M62" t="s">
        <v>9476</v>
      </c>
      <c r="N62" t="s">
        <v>9441</v>
      </c>
    </row>
    <row r="63" spans="1:14" x14ac:dyDescent="0.25">
      <c r="A63" t="s">
        <v>446</v>
      </c>
      <c r="B63" t="s">
        <v>447</v>
      </c>
      <c r="C63" t="s">
        <v>69</v>
      </c>
      <c r="D63" t="s">
        <v>93</v>
      </c>
      <c r="E63" t="s">
        <v>18</v>
      </c>
      <c r="F63" t="s">
        <v>448</v>
      </c>
      <c r="G63" t="s">
        <v>449</v>
      </c>
      <c r="H63" t="s">
        <v>450</v>
      </c>
      <c r="I63" t="s">
        <v>32</v>
      </c>
      <c r="J63" t="s">
        <v>451</v>
      </c>
      <c r="K63" t="s">
        <v>24</v>
      </c>
      <c r="L63" t="s">
        <v>75</v>
      </c>
      <c r="M63" t="s">
        <v>9477</v>
      </c>
      <c r="N63" t="s">
        <v>9441</v>
      </c>
    </row>
    <row r="64" spans="1:14" x14ac:dyDescent="0.25">
      <c r="A64" t="s">
        <v>452</v>
      </c>
      <c r="C64" t="s">
        <v>16</v>
      </c>
      <c r="E64" t="s">
        <v>18</v>
      </c>
      <c r="F64" t="s">
        <v>453</v>
      </c>
      <c r="G64" t="s">
        <v>454</v>
      </c>
      <c r="H64" t="s">
        <v>455</v>
      </c>
      <c r="I64" t="s">
        <v>32</v>
      </c>
      <c r="J64" t="s">
        <v>253</v>
      </c>
      <c r="K64" t="s">
        <v>24</v>
      </c>
      <c r="L64" t="s">
        <v>168</v>
      </c>
      <c r="M64" t="s">
        <v>9438</v>
      </c>
      <c r="N64" t="s">
        <v>9439</v>
      </c>
    </row>
    <row r="65" spans="1:14" x14ac:dyDescent="0.25">
      <c r="A65" t="s">
        <v>456</v>
      </c>
      <c r="B65" t="s">
        <v>350</v>
      </c>
      <c r="C65" t="s">
        <v>69</v>
      </c>
      <c r="D65" t="s">
        <v>179</v>
      </c>
      <c r="E65" t="s">
        <v>18</v>
      </c>
      <c r="F65" t="s">
        <v>457</v>
      </c>
      <c r="G65" t="s">
        <v>458</v>
      </c>
      <c r="H65" t="s">
        <v>459</v>
      </c>
      <c r="I65" t="s">
        <v>32</v>
      </c>
      <c r="J65" t="s">
        <v>274</v>
      </c>
      <c r="K65" t="s">
        <v>24</v>
      </c>
      <c r="L65" t="s">
        <v>75</v>
      </c>
      <c r="M65" t="s">
        <v>9478</v>
      </c>
      <c r="N65" t="s">
        <v>9441</v>
      </c>
    </row>
    <row r="66" spans="1:14" x14ac:dyDescent="0.25">
      <c r="A66" t="s">
        <v>460</v>
      </c>
      <c r="B66" t="s">
        <v>461</v>
      </c>
      <c r="C66" t="s">
        <v>69</v>
      </c>
      <c r="D66" t="s">
        <v>462</v>
      </c>
      <c r="E66" t="s">
        <v>18</v>
      </c>
      <c r="F66" t="s">
        <v>463</v>
      </c>
      <c r="G66" t="s">
        <v>464</v>
      </c>
      <c r="H66" t="s">
        <v>465</v>
      </c>
      <c r="I66" t="s">
        <v>32</v>
      </c>
      <c r="J66" t="s">
        <v>329</v>
      </c>
      <c r="K66" t="s">
        <v>24</v>
      </c>
      <c r="L66" t="s">
        <v>204</v>
      </c>
      <c r="M66" t="s">
        <v>9479</v>
      </c>
      <c r="N66" t="s">
        <v>9441</v>
      </c>
    </row>
    <row r="67" spans="1:14" x14ac:dyDescent="0.25">
      <c r="A67" t="s">
        <v>466</v>
      </c>
      <c r="B67" t="s">
        <v>467</v>
      </c>
      <c r="C67" t="s">
        <v>69</v>
      </c>
      <c r="D67" t="s">
        <v>468</v>
      </c>
      <c r="E67" t="s">
        <v>18</v>
      </c>
      <c r="F67" t="s">
        <v>469</v>
      </c>
      <c r="G67" t="s">
        <v>470</v>
      </c>
      <c r="H67" t="s">
        <v>471</v>
      </c>
      <c r="I67" t="s">
        <v>32</v>
      </c>
      <c r="J67" t="s">
        <v>472</v>
      </c>
      <c r="K67" t="s">
        <v>24</v>
      </c>
      <c r="L67" t="s">
        <v>75</v>
      </c>
      <c r="M67" t="s">
        <v>9438</v>
      </c>
      <c r="N67" t="s">
        <v>9439</v>
      </c>
    </row>
    <row r="68" spans="1:14" x14ac:dyDescent="0.25">
      <c r="A68" t="s">
        <v>473</v>
      </c>
      <c r="B68" t="s">
        <v>474</v>
      </c>
      <c r="C68" t="s">
        <v>16</v>
      </c>
      <c r="D68" t="s">
        <v>475</v>
      </c>
      <c r="E68" t="s">
        <v>18</v>
      </c>
      <c r="F68" t="s">
        <v>476</v>
      </c>
      <c r="G68" t="s">
        <v>477</v>
      </c>
      <c r="H68" t="s">
        <v>478</v>
      </c>
      <c r="I68" t="s">
        <v>32</v>
      </c>
      <c r="J68" t="s">
        <v>479</v>
      </c>
      <c r="K68" t="s">
        <v>24</v>
      </c>
      <c r="L68" t="s">
        <v>75</v>
      </c>
      <c r="M68" t="s">
        <v>9438</v>
      </c>
      <c r="N68" t="s">
        <v>9439</v>
      </c>
    </row>
    <row r="69" spans="1:14" x14ac:dyDescent="0.25">
      <c r="A69" t="s">
        <v>480</v>
      </c>
      <c r="B69" t="s">
        <v>481</v>
      </c>
      <c r="C69" t="s">
        <v>69</v>
      </c>
      <c r="D69" t="s">
        <v>482</v>
      </c>
      <c r="E69" t="s">
        <v>18</v>
      </c>
      <c r="F69" t="s">
        <v>483</v>
      </c>
      <c r="G69" t="s">
        <v>484</v>
      </c>
      <c r="H69" t="s">
        <v>485</v>
      </c>
      <c r="I69" t="s">
        <v>32</v>
      </c>
      <c r="J69" t="s">
        <v>486</v>
      </c>
      <c r="K69" t="s">
        <v>24</v>
      </c>
      <c r="L69" t="s">
        <v>204</v>
      </c>
      <c r="M69" t="s">
        <v>9480</v>
      </c>
      <c r="N69" t="s">
        <v>9441</v>
      </c>
    </row>
    <row r="70" spans="1:14" x14ac:dyDescent="0.25">
      <c r="A70" t="s">
        <v>487</v>
      </c>
      <c r="B70" t="s">
        <v>488</v>
      </c>
      <c r="C70" t="s">
        <v>69</v>
      </c>
      <c r="D70" t="s">
        <v>489</v>
      </c>
      <c r="E70" t="s">
        <v>18</v>
      </c>
      <c r="F70" t="s">
        <v>490</v>
      </c>
      <c r="G70" t="s">
        <v>491</v>
      </c>
      <c r="H70" t="s">
        <v>492</v>
      </c>
      <c r="I70" t="s">
        <v>32</v>
      </c>
      <c r="J70" t="s">
        <v>493</v>
      </c>
      <c r="K70" t="s">
        <v>24</v>
      </c>
      <c r="L70" t="s">
        <v>494</v>
      </c>
      <c r="M70" t="s">
        <v>9481</v>
      </c>
      <c r="N70" t="s">
        <v>9441</v>
      </c>
    </row>
    <row r="71" spans="1:14" x14ac:dyDescent="0.25">
      <c r="A71" t="s">
        <v>495</v>
      </c>
      <c r="B71" t="s">
        <v>496</v>
      </c>
      <c r="C71" t="s">
        <v>69</v>
      </c>
      <c r="D71" t="s">
        <v>402</v>
      </c>
      <c r="E71" t="s">
        <v>18</v>
      </c>
      <c r="F71" t="s">
        <v>497</v>
      </c>
      <c r="G71" t="s">
        <v>498</v>
      </c>
      <c r="H71" t="s">
        <v>499</v>
      </c>
      <c r="I71" t="s">
        <v>32</v>
      </c>
      <c r="J71" t="s">
        <v>97</v>
      </c>
      <c r="K71" t="s">
        <v>24</v>
      </c>
      <c r="L71" t="s">
        <v>406</v>
      </c>
      <c r="M71" t="s">
        <v>9482</v>
      </c>
      <c r="N71" t="s">
        <v>9441</v>
      </c>
    </row>
    <row r="72" spans="1:14" x14ac:dyDescent="0.25">
      <c r="A72" t="s">
        <v>500</v>
      </c>
      <c r="B72" t="s">
        <v>501</v>
      </c>
      <c r="C72" t="s">
        <v>16</v>
      </c>
      <c r="D72" t="s">
        <v>502</v>
      </c>
      <c r="E72" t="s">
        <v>18</v>
      </c>
      <c r="F72" t="s">
        <v>503</v>
      </c>
      <c r="G72" t="s">
        <v>504</v>
      </c>
      <c r="H72" t="s">
        <v>505</v>
      </c>
      <c r="I72" t="s">
        <v>32</v>
      </c>
      <c r="J72" t="s">
        <v>506</v>
      </c>
      <c r="K72" t="s">
        <v>24</v>
      </c>
      <c r="L72" t="s">
        <v>507</v>
      </c>
      <c r="M72" t="s">
        <v>9483</v>
      </c>
      <c r="N72" t="s">
        <v>9441</v>
      </c>
    </row>
    <row r="73" spans="1:14" x14ac:dyDescent="0.25">
      <c r="A73" t="s">
        <v>508</v>
      </c>
      <c r="B73" t="s">
        <v>509</v>
      </c>
      <c r="C73" t="s">
        <v>16</v>
      </c>
      <c r="D73" t="s">
        <v>510</v>
      </c>
      <c r="E73" t="s">
        <v>18</v>
      </c>
      <c r="F73" t="s">
        <v>511</v>
      </c>
      <c r="G73" t="s">
        <v>512</v>
      </c>
      <c r="H73" t="s">
        <v>513</v>
      </c>
      <c r="I73" t="s">
        <v>22</v>
      </c>
      <c r="J73" t="s">
        <v>148</v>
      </c>
      <c r="K73" t="s">
        <v>24</v>
      </c>
      <c r="L73" t="s">
        <v>514</v>
      </c>
      <c r="M73" t="s">
        <v>9484</v>
      </c>
      <c r="N73" t="s">
        <v>9441</v>
      </c>
    </row>
    <row r="74" spans="1:14" x14ac:dyDescent="0.25">
      <c r="A74" t="s">
        <v>515</v>
      </c>
      <c r="B74" t="s">
        <v>516</v>
      </c>
      <c r="C74" t="s">
        <v>16</v>
      </c>
      <c r="D74" t="s">
        <v>517</v>
      </c>
      <c r="E74" t="s">
        <v>18</v>
      </c>
      <c r="F74" t="s">
        <v>518</v>
      </c>
      <c r="G74" t="s">
        <v>519</v>
      </c>
      <c r="H74" t="s">
        <v>520</v>
      </c>
      <c r="I74" t="s">
        <v>32</v>
      </c>
      <c r="J74" t="s">
        <v>521</v>
      </c>
      <c r="K74" t="s">
        <v>24</v>
      </c>
      <c r="L74" t="s">
        <v>204</v>
      </c>
      <c r="M74" t="s">
        <v>9485</v>
      </c>
      <c r="N74" t="s">
        <v>9441</v>
      </c>
    </row>
    <row r="75" spans="1:14" x14ac:dyDescent="0.25">
      <c r="A75" t="s">
        <v>522</v>
      </c>
      <c r="C75" t="s">
        <v>69</v>
      </c>
      <c r="D75" t="s">
        <v>523</v>
      </c>
      <c r="E75" t="s">
        <v>18</v>
      </c>
      <c r="F75" t="s">
        <v>524</v>
      </c>
      <c r="G75" t="s">
        <v>525</v>
      </c>
      <c r="H75" t="s">
        <v>526</v>
      </c>
      <c r="I75" t="s">
        <v>32</v>
      </c>
      <c r="J75" t="s">
        <v>527</v>
      </c>
      <c r="K75" t="s">
        <v>24</v>
      </c>
      <c r="L75" t="s">
        <v>58</v>
      </c>
      <c r="M75" t="s">
        <v>9486</v>
      </c>
      <c r="N75" t="s">
        <v>9441</v>
      </c>
    </row>
    <row r="76" spans="1:14" x14ac:dyDescent="0.25">
      <c r="A76" t="s">
        <v>528</v>
      </c>
      <c r="B76" t="s">
        <v>529</v>
      </c>
      <c r="C76" t="s">
        <v>16</v>
      </c>
      <c r="D76" t="s">
        <v>530</v>
      </c>
      <c r="E76" t="s">
        <v>18</v>
      </c>
      <c r="F76" t="s">
        <v>531</v>
      </c>
      <c r="G76" t="s">
        <v>532</v>
      </c>
      <c r="H76" t="s">
        <v>533</v>
      </c>
      <c r="I76" t="s">
        <v>320</v>
      </c>
      <c r="J76" t="s">
        <v>282</v>
      </c>
      <c r="K76" t="s">
        <v>24</v>
      </c>
      <c r="L76" t="s">
        <v>176</v>
      </c>
      <c r="M76" t="s">
        <v>9438</v>
      </c>
      <c r="N76" t="s">
        <v>9439</v>
      </c>
    </row>
    <row r="77" spans="1:14" x14ac:dyDescent="0.25">
      <c r="A77" t="s">
        <v>534</v>
      </c>
      <c r="B77" t="s">
        <v>535</v>
      </c>
      <c r="C77" t="s">
        <v>69</v>
      </c>
      <c r="D77" t="s">
        <v>536</v>
      </c>
      <c r="E77" t="s">
        <v>18</v>
      </c>
      <c r="F77" t="s">
        <v>537</v>
      </c>
      <c r="G77" t="s">
        <v>538</v>
      </c>
      <c r="H77" t="s">
        <v>539</v>
      </c>
      <c r="I77" t="s">
        <v>32</v>
      </c>
      <c r="J77" t="s">
        <v>540</v>
      </c>
      <c r="K77" t="s">
        <v>24</v>
      </c>
      <c r="L77" t="s">
        <v>541</v>
      </c>
      <c r="M77" t="s">
        <v>9487</v>
      </c>
      <c r="N77" t="s">
        <v>9441</v>
      </c>
    </row>
    <row r="78" spans="1:14" x14ac:dyDescent="0.25">
      <c r="A78" t="s">
        <v>542</v>
      </c>
      <c r="B78" t="s">
        <v>543</v>
      </c>
      <c r="C78" t="s">
        <v>16</v>
      </c>
      <c r="D78" t="s">
        <v>544</v>
      </c>
      <c r="E78" t="s">
        <v>18</v>
      </c>
      <c r="F78" t="s">
        <v>545</v>
      </c>
      <c r="G78" t="s">
        <v>546</v>
      </c>
      <c r="H78" t="s">
        <v>547</v>
      </c>
      <c r="I78" t="s">
        <v>32</v>
      </c>
      <c r="J78" t="s">
        <v>479</v>
      </c>
      <c r="K78" t="s">
        <v>24</v>
      </c>
      <c r="L78" t="s">
        <v>204</v>
      </c>
      <c r="M78" t="s">
        <v>9438</v>
      </c>
      <c r="N78" t="s">
        <v>9439</v>
      </c>
    </row>
    <row r="79" spans="1:14" x14ac:dyDescent="0.25">
      <c r="A79" t="s">
        <v>548</v>
      </c>
      <c r="B79" t="s">
        <v>549</v>
      </c>
      <c r="C79" t="s">
        <v>550</v>
      </c>
      <c r="D79" t="s">
        <v>551</v>
      </c>
      <c r="E79" t="s">
        <v>18</v>
      </c>
      <c r="F79" t="s">
        <v>552</v>
      </c>
      <c r="G79" t="s">
        <v>553</v>
      </c>
      <c r="H79" t="s">
        <v>554</v>
      </c>
      <c r="I79" t="s">
        <v>32</v>
      </c>
      <c r="J79" t="s">
        <v>555</v>
      </c>
      <c r="K79" t="s">
        <v>556</v>
      </c>
      <c r="L79" t="s">
        <v>557</v>
      </c>
      <c r="M79" t="s">
        <v>9438</v>
      </c>
      <c r="N79" t="s">
        <v>9439</v>
      </c>
    </row>
    <row r="80" spans="1:14" x14ac:dyDescent="0.25">
      <c r="A80" t="s">
        <v>558</v>
      </c>
      <c r="B80" t="s">
        <v>559</v>
      </c>
      <c r="C80" t="s">
        <v>16</v>
      </c>
      <c r="D80" t="s">
        <v>402</v>
      </c>
      <c r="E80" t="s">
        <v>18</v>
      </c>
      <c r="F80" t="s">
        <v>560</v>
      </c>
      <c r="G80" t="s">
        <v>561</v>
      </c>
      <c r="H80" t="s">
        <v>562</v>
      </c>
      <c r="I80" t="s">
        <v>22</v>
      </c>
      <c r="J80" t="s">
        <v>65</v>
      </c>
      <c r="K80" t="s">
        <v>24</v>
      </c>
      <c r="L80" t="s">
        <v>563</v>
      </c>
      <c r="M80" t="s">
        <v>9488</v>
      </c>
      <c r="N80" t="s">
        <v>9441</v>
      </c>
    </row>
    <row r="81" spans="1:14" x14ac:dyDescent="0.25">
      <c r="A81" t="s">
        <v>564</v>
      </c>
      <c r="C81" t="s">
        <v>16</v>
      </c>
      <c r="D81" t="s">
        <v>565</v>
      </c>
      <c r="E81" t="s">
        <v>18</v>
      </c>
      <c r="F81" t="s">
        <v>566</v>
      </c>
      <c r="G81" t="s">
        <v>567</v>
      </c>
      <c r="H81" t="s">
        <v>568</v>
      </c>
      <c r="I81" t="s">
        <v>32</v>
      </c>
      <c r="J81" t="s">
        <v>33</v>
      </c>
      <c r="K81" t="s">
        <v>24</v>
      </c>
      <c r="L81" t="s">
        <v>439</v>
      </c>
      <c r="M81" t="s">
        <v>9438</v>
      </c>
      <c r="N81" t="s">
        <v>9439</v>
      </c>
    </row>
    <row r="82" spans="1:14" x14ac:dyDescent="0.25">
      <c r="A82" t="s">
        <v>569</v>
      </c>
      <c r="B82" t="s">
        <v>570</v>
      </c>
      <c r="C82" t="s">
        <v>69</v>
      </c>
      <c r="D82" t="s">
        <v>571</v>
      </c>
      <c r="E82" t="s">
        <v>18</v>
      </c>
      <c r="F82" t="s">
        <v>572</v>
      </c>
      <c r="G82" t="s">
        <v>573</v>
      </c>
      <c r="H82" t="s">
        <v>574</v>
      </c>
      <c r="I82" t="s">
        <v>32</v>
      </c>
      <c r="J82" t="s">
        <v>575</v>
      </c>
      <c r="K82" t="s">
        <v>24</v>
      </c>
      <c r="L82" t="s">
        <v>576</v>
      </c>
      <c r="M82" t="s">
        <v>9489</v>
      </c>
      <c r="N82" t="s">
        <v>9441</v>
      </c>
    </row>
    <row r="83" spans="1:14" x14ac:dyDescent="0.25">
      <c r="A83" t="s">
        <v>577</v>
      </c>
      <c r="B83" t="s">
        <v>578</v>
      </c>
      <c r="C83" t="s">
        <v>16</v>
      </c>
      <c r="D83" t="s">
        <v>579</v>
      </c>
      <c r="E83" t="s">
        <v>18</v>
      </c>
      <c r="F83" t="s">
        <v>580</v>
      </c>
      <c r="G83" t="s">
        <v>581</v>
      </c>
      <c r="H83" t="s">
        <v>582</v>
      </c>
      <c r="I83" t="s">
        <v>32</v>
      </c>
      <c r="J83" t="s">
        <v>583</v>
      </c>
      <c r="K83" t="s">
        <v>24</v>
      </c>
      <c r="L83" t="s">
        <v>58</v>
      </c>
      <c r="M83" t="s">
        <v>9490</v>
      </c>
      <c r="N83" t="s">
        <v>9441</v>
      </c>
    </row>
    <row r="84" spans="1:14" x14ac:dyDescent="0.25">
      <c r="A84" t="s">
        <v>26</v>
      </c>
      <c r="B84" t="s">
        <v>584</v>
      </c>
      <c r="C84" t="s">
        <v>16</v>
      </c>
      <c r="D84" t="s">
        <v>585</v>
      </c>
      <c r="E84" t="s">
        <v>18</v>
      </c>
      <c r="F84" t="s">
        <v>586</v>
      </c>
      <c r="G84" t="s">
        <v>587</v>
      </c>
      <c r="H84" t="s">
        <v>588</v>
      </c>
      <c r="I84" t="s">
        <v>32</v>
      </c>
      <c r="J84" t="s">
        <v>398</v>
      </c>
      <c r="K84" t="s">
        <v>24</v>
      </c>
      <c r="L84" t="s">
        <v>75</v>
      </c>
      <c r="M84" t="s">
        <v>9438</v>
      </c>
      <c r="N84" t="s">
        <v>9439</v>
      </c>
    </row>
    <row r="85" spans="1:14" x14ac:dyDescent="0.25">
      <c r="A85" t="s">
        <v>589</v>
      </c>
      <c r="B85" t="s">
        <v>590</v>
      </c>
      <c r="C85" t="s">
        <v>16</v>
      </c>
      <c r="D85" t="s">
        <v>591</v>
      </c>
      <c r="E85" t="s">
        <v>18</v>
      </c>
      <c r="F85" t="s">
        <v>592</v>
      </c>
      <c r="G85" t="s">
        <v>593</v>
      </c>
      <c r="H85" t="s">
        <v>594</v>
      </c>
      <c r="I85" t="s">
        <v>32</v>
      </c>
      <c r="J85" t="s">
        <v>595</v>
      </c>
      <c r="K85" t="s">
        <v>24</v>
      </c>
      <c r="L85" t="s">
        <v>596</v>
      </c>
      <c r="M85" t="s">
        <v>9491</v>
      </c>
      <c r="N85" t="s">
        <v>9441</v>
      </c>
    </row>
    <row r="86" spans="1:14" x14ac:dyDescent="0.25">
      <c r="A86" t="s">
        <v>597</v>
      </c>
      <c r="B86" t="s">
        <v>598</v>
      </c>
      <c r="C86" t="s">
        <v>69</v>
      </c>
      <c r="D86" t="s">
        <v>200</v>
      </c>
      <c r="E86" t="s">
        <v>18</v>
      </c>
      <c r="F86" t="s">
        <v>599</v>
      </c>
      <c r="G86" t="s">
        <v>600</v>
      </c>
      <c r="H86" t="s">
        <v>601</v>
      </c>
      <c r="I86" t="s">
        <v>32</v>
      </c>
      <c r="J86" t="s">
        <v>321</v>
      </c>
      <c r="K86" t="s">
        <v>24</v>
      </c>
      <c r="L86" t="s">
        <v>204</v>
      </c>
      <c r="M86" t="s">
        <v>9492</v>
      </c>
      <c r="N86" t="s">
        <v>9441</v>
      </c>
    </row>
    <row r="87" spans="1:14" x14ac:dyDescent="0.25">
      <c r="A87" t="s">
        <v>602</v>
      </c>
      <c r="B87" t="s">
        <v>206</v>
      </c>
      <c r="C87" t="s">
        <v>16</v>
      </c>
      <c r="D87" t="s">
        <v>523</v>
      </c>
      <c r="E87" t="s">
        <v>18</v>
      </c>
      <c r="F87" t="s">
        <v>603</v>
      </c>
      <c r="G87" t="s">
        <v>604</v>
      </c>
      <c r="H87" t="s">
        <v>605</v>
      </c>
      <c r="I87" t="s">
        <v>32</v>
      </c>
      <c r="J87" t="s">
        <v>606</v>
      </c>
      <c r="K87" t="s">
        <v>24</v>
      </c>
      <c r="L87" t="s">
        <v>607</v>
      </c>
      <c r="M87" t="s">
        <v>9438</v>
      </c>
      <c r="N87" t="s">
        <v>9439</v>
      </c>
    </row>
    <row r="88" spans="1:14" x14ac:dyDescent="0.25">
      <c r="A88" t="s">
        <v>608</v>
      </c>
      <c r="B88" t="s">
        <v>609</v>
      </c>
      <c r="C88" t="s">
        <v>16</v>
      </c>
      <c r="D88" t="s">
        <v>610</v>
      </c>
      <c r="E88" t="s">
        <v>18</v>
      </c>
      <c r="F88" t="s">
        <v>611</v>
      </c>
      <c r="G88" t="s">
        <v>612</v>
      </c>
      <c r="H88" t="s">
        <v>613</v>
      </c>
      <c r="I88" t="s">
        <v>32</v>
      </c>
      <c r="J88" t="s">
        <v>614</v>
      </c>
      <c r="K88" t="s">
        <v>24</v>
      </c>
      <c r="L88" t="s">
        <v>42</v>
      </c>
      <c r="M88" t="s">
        <v>9493</v>
      </c>
      <c r="N88" t="s">
        <v>9441</v>
      </c>
    </row>
    <row r="89" spans="1:14" x14ac:dyDescent="0.25">
      <c r="A89" t="s">
        <v>615</v>
      </c>
      <c r="B89" t="s">
        <v>616</v>
      </c>
      <c r="C89" t="s">
        <v>16</v>
      </c>
      <c r="D89" t="s">
        <v>617</v>
      </c>
      <c r="E89" t="s">
        <v>18</v>
      </c>
      <c r="F89" t="s">
        <v>618</v>
      </c>
      <c r="G89" t="s">
        <v>619</v>
      </c>
      <c r="H89" t="s">
        <v>620</v>
      </c>
      <c r="I89" t="s">
        <v>32</v>
      </c>
      <c r="J89" t="s">
        <v>162</v>
      </c>
      <c r="K89" t="s">
        <v>24</v>
      </c>
      <c r="L89" t="s">
        <v>621</v>
      </c>
      <c r="M89" t="s">
        <v>9438</v>
      </c>
      <c r="N89" t="s">
        <v>9439</v>
      </c>
    </row>
    <row r="90" spans="1:14" x14ac:dyDescent="0.25">
      <c r="A90" t="s">
        <v>622</v>
      </c>
      <c r="B90" t="s">
        <v>623</v>
      </c>
      <c r="C90" t="s">
        <v>69</v>
      </c>
      <c r="D90" t="s">
        <v>624</v>
      </c>
      <c r="E90" t="s">
        <v>18</v>
      </c>
      <c r="F90" t="s">
        <v>625</v>
      </c>
      <c r="G90" t="s">
        <v>626</v>
      </c>
      <c r="H90" t="s">
        <v>627</v>
      </c>
      <c r="I90" t="s">
        <v>32</v>
      </c>
      <c r="J90" t="s">
        <v>426</v>
      </c>
      <c r="K90" t="s">
        <v>24</v>
      </c>
      <c r="L90" t="s">
        <v>75</v>
      </c>
      <c r="M90" t="s">
        <v>9494</v>
      </c>
      <c r="N90" t="s">
        <v>9441</v>
      </c>
    </row>
    <row r="91" spans="1:14" hidden="1" x14ac:dyDescent="0.25">
      <c r="A91" t="s">
        <v>628</v>
      </c>
      <c r="B91" t="s">
        <v>629</v>
      </c>
      <c r="C91" t="s">
        <v>69</v>
      </c>
      <c r="D91" t="s">
        <v>61</v>
      </c>
      <c r="E91" t="s">
        <v>630</v>
      </c>
      <c r="F91" t="s">
        <v>631</v>
      </c>
      <c r="G91" t="s">
        <v>632</v>
      </c>
      <c r="H91" t="s">
        <v>633</v>
      </c>
      <c r="I91" t="s">
        <v>32</v>
      </c>
      <c r="J91" t="s">
        <v>634</v>
      </c>
      <c r="K91" t="s">
        <v>24</v>
      </c>
      <c r="L91" t="s">
        <v>42</v>
      </c>
      <c r="M91" t="s">
        <v>9438</v>
      </c>
      <c r="N91" t="s">
        <v>9439</v>
      </c>
    </row>
    <row r="92" spans="1:14" x14ac:dyDescent="0.25">
      <c r="A92" t="s">
        <v>635</v>
      </c>
      <c r="B92" t="s">
        <v>636</v>
      </c>
      <c r="C92" t="s">
        <v>69</v>
      </c>
      <c r="D92" t="s">
        <v>637</v>
      </c>
      <c r="E92" t="s">
        <v>638</v>
      </c>
      <c r="F92" t="s">
        <v>639</v>
      </c>
      <c r="G92" t="s">
        <v>640</v>
      </c>
      <c r="H92" t="s">
        <v>641</v>
      </c>
      <c r="I92" t="s">
        <v>32</v>
      </c>
      <c r="J92" t="s">
        <v>642</v>
      </c>
      <c r="K92" t="s">
        <v>24</v>
      </c>
      <c r="L92" t="s">
        <v>643</v>
      </c>
      <c r="M92" t="s">
        <v>9438</v>
      </c>
      <c r="N92" t="s">
        <v>9439</v>
      </c>
    </row>
    <row r="93" spans="1:14" x14ac:dyDescent="0.25">
      <c r="A93" t="s">
        <v>644</v>
      </c>
      <c r="C93" t="s">
        <v>16</v>
      </c>
      <c r="D93" t="s">
        <v>645</v>
      </c>
      <c r="E93" t="s">
        <v>638</v>
      </c>
      <c r="F93" t="s">
        <v>646</v>
      </c>
      <c r="G93" t="s">
        <v>647</v>
      </c>
      <c r="H93" t="s">
        <v>648</v>
      </c>
      <c r="I93" t="s">
        <v>32</v>
      </c>
      <c r="J93" t="s">
        <v>234</v>
      </c>
      <c r="K93" t="s">
        <v>24</v>
      </c>
      <c r="L93" t="s">
        <v>649</v>
      </c>
      <c r="M93" t="s">
        <v>9438</v>
      </c>
      <c r="N93" t="s">
        <v>9439</v>
      </c>
    </row>
    <row r="94" spans="1:14" hidden="1" x14ac:dyDescent="0.25">
      <c r="A94" t="s">
        <v>650</v>
      </c>
      <c r="B94" t="s">
        <v>651</v>
      </c>
      <c r="C94" t="s">
        <v>16</v>
      </c>
      <c r="D94" t="s">
        <v>652</v>
      </c>
      <c r="E94" t="s">
        <v>630</v>
      </c>
      <c r="F94" t="s">
        <v>653</v>
      </c>
      <c r="G94" t="s">
        <v>654</v>
      </c>
      <c r="H94" t="s">
        <v>655</v>
      </c>
      <c r="I94" t="s">
        <v>32</v>
      </c>
      <c r="J94" t="s">
        <v>89</v>
      </c>
      <c r="K94" t="s">
        <v>24</v>
      </c>
      <c r="L94" t="s">
        <v>656</v>
      </c>
      <c r="M94" t="s">
        <v>9438</v>
      </c>
      <c r="N94" t="s">
        <v>9439</v>
      </c>
    </row>
    <row r="95" spans="1:14" x14ac:dyDescent="0.25">
      <c r="A95" t="s">
        <v>657</v>
      </c>
      <c r="B95" t="s">
        <v>658</v>
      </c>
      <c r="C95" t="s">
        <v>69</v>
      </c>
      <c r="D95" t="s">
        <v>659</v>
      </c>
      <c r="E95" t="s">
        <v>638</v>
      </c>
      <c r="F95" t="s">
        <v>660</v>
      </c>
      <c r="G95" t="s">
        <v>661</v>
      </c>
      <c r="H95" t="s">
        <v>662</v>
      </c>
      <c r="I95" t="s">
        <v>32</v>
      </c>
      <c r="J95" t="s">
        <v>246</v>
      </c>
      <c r="K95" t="s">
        <v>24</v>
      </c>
      <c r="L95" t="s">
        <v>663</v>
      </c>
      <c r="M95" t="s">
        <v>9438</v>
      </c>
      <c r="N95" t="s">
        <v>9439</v>
      </c>
    </row>
    <row r="96" spans="1:14" x14ac:dyDescent="0.25">
      <c r="A96" t="s">
        <v>664</v>
      </c>
      <c r="B96" t="s">
        <v>665</v>
      </c>
      <c r="C96" t="s">
        <v>69</v>
      </c>
      <c r="D96" t="s">
        <v>666</v>
      </c>
      <c r="E96" t="s">
        <v>638</v>
      </c>
      <c r="F96" t="s">
        <v>667</v>
      </c>
      <c r="G96" t="s">
        <v>668</v>
      </c>
      <c r="H96" t="s">
        <v>669</v>
      </c>
      <c r="I96" t="s">
        <v>32</v>
      </c>
      <c r="J96" t="s">
        <v>246</v>
      </c>
      <c r="K96" t="s">
        <v>24</v>
      </c>
      <c r="L96" t="s">
        <v>670</v>
      </c>
      <c r="M96" t="s">
        <v>9438</v>
      </c>
      <c r="N96" t="s">
        <v>9439</v>
      </c>
    </row>
    <row r="97" spans="1:14" x14ac:dyDescent="0.25">
      <c r="A97" t="s">
        <v>671</v>
      </c>
      <c r="B97" t="s">
        <v>672</v>
      </c>
      <c r="C97" t="s">
        <v>69</v>
      </c>
      <c r="D97" t="s">
        <v>673</v>
      </c>
      <c r="E97" t="s">
        <v>638</v>
      </c>
      <c r="F97" t="s">
        <v>674</v>
      </c>
      <c r="G97" t="s">
        <v>675</v>
      </c>
      <c r="H97" t="s">
        <v>676</v>
      </c>
      <c r="I97" t="s">
        <v>32</v>
      </c>
      <c r="J97" t="s">
        <v>412</v>
      </c>
      <c r="K97" t="s">
        <v>24</v>
      </c>
      <c r="L97" t="s">
        <v>75</v>
      </c>
      <c r="M97" t="s">
        <v>9438</v>
      </c>
      <c r="N97" t="s">
        <v>9439</v>
      </c>
    </row>
    <row r="98" spans="1:14" x14ac:dyDescent="0.25">
      <c r="A98" t="s">
        <v>677</v>
      </c>
      <c r="B98" t="s">
        <v>678</v>
      </c>
      <c r="C98" t="s">
        <v>16</v>
      </c>
      <c r="D98" t="s">
        <v>666</v>
      </c>
      <c r="E98" t="s">
        <v>638</v>
      </c>
      <c r="F98" t="s">
        <v>679</v>
      </c>
      <c r="G98" t="s">
        <v>680</v>
      </c>
      <c r="H98" t="s">
        <v>681</v>
      </c>
      <c r="I98" t="s">
        <v>32</v>
      </c>
      <c r="J98" t="s">
        <v>642</v>
      </c>
      <c r="K98" t="s">
        <v>24</v>
      </c>
      <c r="L98" t="s">
        <v>262</v>
      </c>
      <c r="M98" t="s">
        <v>9438</v>
      </c>
      <c r="N98" t="s">
        <v>9439</v>
      </c>
    </row>
    <row r="99" spans="1:14" x14ac:dyDescent="0.25">
      <c r="A99" t="s">
        <v>682</v>
      </c>
      <c r="B99" t="s">
        <v>683</v>
      </c>
      <c r="C99" t="s">
        <v>16</v>
      </c>
      <c r="D99" t="s">
        <v>684</v>
      </c>
      <c r="E99" t="s">
        <v>638</v>
      </c>
      <c r="F99" t="s">
        <v>685</v>
      </c>
      <c r="G99" t="s">
        <v>686</v>
      </c>
      <c r="H99" t="s">
        <v>687</v>
      </c>
      <c r="I99" t="s">
        <v>32</v>
      </c>
      <c r="J99" t="s">
        <v>688</v>
      </c>
      <c r="K99" t="s">
        <v>24</v>
      </c>
      <c r="L99" t="s">
        <v>204</v>
      </c>
      <c r="M99" t="s">
        <v>9438</v>
      </c>
      <c r="N99" t="s">
        <v>9439</v>
      </c>
    </row>
    <row r="100" spans="1:14" hidden="1" x14ac:dyDescent="0.25">
      <c r="A100" t="s">
        <v>689</v>
      </c>
      <c r="B100" t="s">
        <v>690</v>
      </c>
      <c r="C100" t="s">
        <v>69</v>
      </c>
      <c r="D100" t="s">
        <v>93</v>
      </c>
      <c r="E100" t="s">
        <v>630</v>
      </c>
      <c r="F100" t="s">
        <v>691</v>
      </c>
      <c r="G100" t="s">
        <v>692</v>
      </c>
      <c r="H100" t="s">
        <v>693</v>
      </c>
      <c r="I100" t="s">
        <v>32</v>
      </c>
      <c r="J100" t="s">
        <v>49</v>
      </c>
      <c r="K100" t="s">
        <v>24</v>
      </c>
      <c r="L100" t="s">
        <v>342</v>
      </c>
      <c r="M100" t="s">
        <v>9438</v>
      </c>
      <c r="N100" t="s">
        <v>9439</v>
      </c>
    </row>
    <row r="101" spans="1:14" x14ac:dyDescent="0.25">
      <c r="A101" t="s">
        <v>694</v>
      </c>
      <c r="B101" t="s">
        <v>695</v>
      </c>
      <c r="C101" t="s">
        <v>69</v>
      </c>
      <c r="D101" t="s">
        <v>696</v>
      </c>
      <c r="E101" t="s">
        <v>638</v>
      </c>
      <c r="F101" t="s">
        <v>697</v>
      </c>
      <c r="G101" t="s">
        <v>698</v>
      </c>
      <c r="H101" t="s">
        <v>699</v>
      </c>
      <c r="I101" t="s">
        <v>32</v>
      </c>
      <c r="J101" t="s">
        <v>688</v>
      </c>
      <c r="K101" t="s">
        <v>24</v>
      </c>
      <c r="L101" t="s">
        <v>104</v>
      </c>
      <c r="M101" t="s">
        <v>9438</v>
      </c>
      <c r="N101" t="s">
        <v>9439</v>
      </c>
    </row>
    <row r="102" spans="1:14" x14ac:dyDescent="0.25">
      <c r="A102" t="s">
        <v>700</v>
      </c>
      <c r="B102" t="s">
        <v>701</v>
      </c>
      <c r="C102" t="s">
        <v>16</v>
      </c>
      <c r="D102" t="s">
        <v>702</v>
      </c>
      <c r="E102" t="s">
        <v>638</v>
      </c>
      <c r="F102" t="s">
        <v>703</v>
      </c>
      <c r="G102" t="s">
        <v>704</v>
      </c>
      <c r="H102" t="s">
        <v>705</v>
      </c>
      <c r="I102" t="s">
        <v>32</v>
      </c>
      <c r="J102" t="s">
        <v>634</v>
      </c>
      <c r="K102" t="s">
        <v>24</v>
      </c>
      <c r="L102" t="s">
        <v>75</v>
      </c>
      <c r="M102" t="s">
        <v>9438</v>
      </c>
      <c r="N102" t="s">
        <v>9439</v>
      </c>
    </row>
    <row r="103" spans="1:14" x14ac:dyDescent="0.25">
      <c r="A103" t="s">
        <v>706</v>
      </c>
      <c r="B103" t="s">
        <v>707</v>
      </c>
      <c r="C103" t="s">
        <v>69</v>
      </c>
      <c r="D103" t="s">
        <v>708</v>
      </c>
      <c r="E103" t="s">
        <v>638</v>
      </c>
      <c r="F103" t="s">
        <v>709</v>
      </c>
      <c r="G103" t="s">
        <v>710</v>
      </c>
      <c r="H103" t="s">
        <v>711</v>
      </c>
      <c r="I103" t="s">
        <v>32</v>
      </c>
      <c r="J103" t="s">
        <v>712</v>
      </c>
      <c r="K103" t="s">
        <v>24</v>
      </c>
      <c r="L103" t="s">
        <v>75</v>
      </c>
      <c r="M103" t="s">
        <v>9495</v>
      </c>
      <c r="N103" t="s">
        <v>9441</v>
      </c>
    </row>
    <row r="104" spans="1:14" x14ac:dyDescent="0.25">
      <c r="A104" t="s">
        <v>713</v>
      </c>
      <c r="B104" t="s">
        <v>714</v>
      </c>
      <c r="C104" t="s">
        <v>16</v>
      </c>
      <c r="D104" t="s">
        <v>93</v>
      </c>
      <c r="E104" t="s">
        <v>638</v>
      </c>
      <c r="F104" t="s">
        <v>715</v>
      </c>
      <c r="G104" t="s">
        <v>716</v>
      </c>
      <c r="H104" t="s">
        <v>717</v>
      </c>
      <c r="I104" t="s">
        <v>32</v>
      </c>
      <c r="J104" t="s">
        <v>718</v>
      </c>
      <c r="K104" t="s">
        <v>24</v>
      </c>
      <c r="L104" t="s">
        <v>75</v>
      </c>
      <c r="M104" t="s">
        <v>9496</v>
      </c>
      <c r="N104" t="s">
        <v>9441</v>
      </c>
    </row>
    <row r="105" spans="1:14" x14ac:dyDescent="0.25">
      <c r="A105" t="s">
        <v>664</v>
      </c>
      <c r="B105" t="s">
        <v>665</v>
      </c>
      <c r="C105" t="s">
        <v>69</v>
      </c>
      <c r="D105" t="s">
        <v>719</v>
      </c>
      <c r="E105" t="s">
        <v>638</v>
      </c>
      <c r="F105" t="s">
        <v>720</v>
      </c>
      <c r="G105" t="s">
        <v>721</v>
      </c>
      <c r="H105" t="s">
        <v>722</v>
      </c>
      <c r="I105" t="s">
        <v>32</v>
      </c>
      <c r="J105" t="s">
        <v>723</v>
      </c>
      <c r="K105" t="s">
        <v>24</v>
      </c>
      <c r="L105" t="s">
        <v>670</v>
      </c>
      <c r="M105" t="s">
        <v>9438</v>
      </c>
      <c r="N105" t="s">
        <v>9439</v>
      </c>
    </row>
    <row r="106" spans="1:14" x14ac:dyDescent="0.25">
      <c r="A106" t="s">
        <v>724</v>
      </c>
      <c r="B106" t="s">
        <v>725</v>
      </c>
      <c r="C106" t="s">
        <v>69</v>
      </c>
      <c r="D106" t="s">
        <v>61</v>
      </c>
      <c r="E106" t="s">
        <v>638</v>
      </c>
      <c r="F106" t="s">
        <v>726</v>
      </c>
      <c r="G106" t="s">
        <v>727</v>
      </c>
      <c r="H106" t="s">
        <v>728</v>
      </c>
      <c r="I106" t="s">
        <v>32</v>
      </c>
      <c r="J106" t="s">
        <v>723</v>
      </c>
      <c r="K106" t="s">
        <v>24</v>
      </c>
      <c r="L106" t="s">
        <v>42</v>
      </c>
      <c r="M106" t="s">
        <v>9438</v>
      </c>
      <c r="N106" t="s">
        <v>9439</v>
      </c>
    </row>
    <row r="107" spans="1:14" x14ac:dyDescent="0.25">
      <c r="A107" t="s">
        <v>729</v>
      </c>
      <c r="B107" t="s">
        <v>730</v>
      </c>
      <c r="C107" t="s">
        <v>16</v>
      </c>
      <c r="D107" t="s">
        <v>731</v>
      </c>
      <c r="E107" t="s">
        <v>638</v>
      </c>
      <c r="F107" t="s">
        <v>732</v>
      </c>
      <c r="G107" t="s">
        <v>733</v>
      </c>
      <c r="H107" t="s">
        <v>734</v>
      </c>
      <c r="I107" t="s">
        <v>32</v>
      </c>
      <c r="J107" t="s">
        <v>735</v>
      </c>
      <c r="K107" t="s">
        <v>24</v>
      </c>
      <c r="L107" t="s">
        <v>212</v>
      </c>
      <c r="M107" t="s">
        <v>9497</v>
      </c>
      <c r="N107" t="s">
        <v>9441</v>
      </c>
    </row>
    <row r="108" spans="1:14" x14ac:dyDescent="0.25">
      <c r="A108" t="s">
        <v>671</v>
      </c>
      <c r="B108" t="s">
        <v>672</v>
      </c>
      <c r="C108" t="s">
        <v>69</v>
      </c>
      <c r="D108" t="s">
        <v>673</v>
      </c>
      <c r="E108" t="s">
        <v>638</v>
      </c>
      <c r="F108" t="s">
        <v>736</v>
      </c>
      <c r="G108" t="s">
        <v>737</v>
      </c>
      <c r="H108" t="s">
        <v>738</v>
      </c>
      <c r="I108" t="s">
        <v>32</v>
      </c>
      <c r="J108" t="s">
        <v>121</v>
      </c>
      <c r="K108" t="s">
        <v>24</v>
      </c>
      <c r="L108" t="s">
        <v>75</v>
      </c>
      <c r="M108" t="s">
        <v>9438</v>
      </c>
      <c r="N108" t="s">
        <v>9439</v>
      </c>
    </row>
    <row r="109" spans="1:14" x14ac:dyDescent="0.25">
      <c r="A109" t="s">
        <v>739</v>
      </c>
      <c r="C109" t="s">
        <v>69</v>
      </c>
      <c r="D109" t="s">
        <v>740</v>
      </c>
      <c r="E109" t="s">
        <v>638</v>
      </c>
      <c r="F109" t="s">
        <v>741</v>
      </c>
      <c r="G109" t="s">
        <v>742</v>
      </c>
      <c r="H109" t="s">
        <v>743</v>
      </c>
      <c r="I109" t="s">
        <v>744</v>
      </c>
      <c r="J109" t="s">
        <v>745</v>
      </c>
      <c r="K109" t="s">
        <v>24</v>
      </c>
      <c r="L109" t="s">
        <v>42</v>
      </c>
      <c r="M109" t="s">
        <v>9438</v>
      </c>
      <c r="N109" t="s">
        <v>9439</v>
      </c>
    </row>
    <row r="110" spans="1:14" x14ac:dyDescent="0.25">
      <c r="A110" t="s">
        <v>746</v>
      </c>
      <c r="B110" t="s">
        <v>747</v>
      </c>
      <c r="C110" t="s">
        <v>16</v>
      </c>
      <c r="D110" t="s">
        <v>748</v>
      </c>
      <c r="E110" t="s">
        <v>638</v>
      </c>
      <c r="F110" t="s">
        <v>749</v>
      </c>
      <c r="G110" t="s">
        <v>750</v>
      </c>
      <c r="H110" t="s">
        <v>751</v>
      </c>
      <c r="I110" t="s">
        <v>32</v>
      </c>
      <c r="J110" t="s">
        <v>398</v>
      </c>
      <c r="K110" t="s">
        <v>24</v>
      </c>
      <c r="L110" t="s">
        <v>75</v>
      </c>
      <c r="M110" t="s">
        <v>9438</v>
      </c>
      <c r="N110" t="s">
        <v>9439</v>
      </c>
    </row>
    <row r="111" spans="1:14" hidden="1" x14ac:dyDescent="0.25">
      <c r="A111" t="s">
        <v>752</v>
      </c>
      <c r="B111" t="s">
        <v>695</v>
      </c>
      <c r="C111" t="s">
        <v>69</v>
      </c>
      <c r="D111" t="s">
        <v>696</v>
      </c>
      <c r="E111" t="s">
        <v>630</v>
      </c>
      <c r="F111" t="s">
        <v>753</v>
      </c>
      <c r="G111" t="s">
        <v>754</v>
      </c>
      <c r="H111" t="s">
        <v>755</v>
      </c>
      <c r="I111" t="s">
        <v>32</v>
      </c>
      <c r="J111" t="s">
        <v>756</v>
      </c>
      <c r="K111" t="s">
        <v>24</v>
      </c>
      <c r="L111" t="s">
        <v>757</v>
      </c>
      <c r="M111" t="s">
        <v>9438</v>
      </c>
      <c r="N111" t="s">
        <v>9439</v>
      </c>
    </row>
    <row r="112" spans="1:14" hidden="1" x14ac:dyDescent="0.25">
      <c r="A112" t="s">
        <v>758</v>
      </c>
      <c r="B112" t="s">
        <v>759</v>
      </c>
      <c r="C112" t="s">
        <v>16</v>
      </c>
      <c r="D112" t="s">
        <v>760</v>
      </c>
      <c r="E112" t="s">
        <v>630</v>
      </c>
      <c r="F112" t="s">
        <v>761</v>
      </c>
      <c r="G112" t="s">
        <v>762</v>
      </c>
      <c r="H112" t="s">
        <v>763</v>
      </c>
      <c r="I112" t="s">
        <v>32</v>
      </c>
      <c r="J112" t="s">
        <v>121</v>
      </c>
      <c r="K112" t="s">
        <v>24</v>
      </c>
      <c r="L112" t="s">
        <v>75</v>
      </c>
      <c r="M112" t="s">
        <v>9438</v>
      </c>
      <c r="N112" t="s">
        <v>9439</v>
      </c>
    </row>
    <row r="113" spans="1:14" x14ac:dyDescent="0.25">
      <c r="A113" t="s">
        <v>764</v>
      </c>
      <c r="B113" t="s">
        <v>765</v>
      </c>
      <c r="C113" t="s">
        <v>16</v>
      </c>
      <c r="D113" t="s">
        <v>93</v>
      </c>
      <c r="E113" t="s">
        <v>638</v>
      </c>
      <c r="F113" t="s">
        <v>766</v>
      </c>
      <c r="G113" t="s">
        <v>767</v>
      </c>
      <c r="H113" t="s">
        <v>768</v>
      </c>
      <c r="I113" t="s">
        <v>32</v>
      </c>
      <c r="J113" t="s">
        <v>718</v>
      </c>
      <c r="K113" t="s">
        <v>24</v>
      </c>
      <c r="L113" t="s">
        <v>75</v>
      </c>
      <c r="M113" t="s">
        <v>9498</v>
      </c>
      <c r="N113" t="s">
        <v>9441</v>
      </c>
    </row>
    <row r="114" spans="1:14" x14ac:dyDescent="0.25">
      <c r="A114" t="s">
        <v>769</v>
      </c>
      <c r="B114" t="s">
        <v>770</v>
      </c>
      <c r="C114" t="s">
        <v>16</v>
      </c>
      <c r="D114" t="s">
        <v>93</v>
      </c>
      <c r="E114" t="s">
        <v>638</v>
      </c>
      <c r="F114" t="s">
        <v>771</v>
      </c>
      <c r="G114" t="s">
        <v>772</v>
      </c>
      <c r="H114" t="s">
        <v>773</v>
      </c>
      <c r="I114" t="s">
        <v>32</v>
      </c>
      <c r="J114" t="s">
        <v>41</v>
      </c>
      <c r="K114" t="s">
        <v>24</v>
      </c>
      <c r="L114" t="s">
        <v>75</v>
      </c>
      <c r="M114" t="s">
        <v>9499</v>
      </c>
      <c r="N114" t="s">
        <v>9441</v>
      </c>
    </row>
    <row r="115" spans="1:14" x14ac:dyDescent="0.25">
      <c r="A115" t="s">
        <v>774</v>
      </c>
      <c r="B115" t="s">
        <v>775</v>
      </c>
      <c r="C115" t="s">
        <v>16</v>
      </c>
      <c r="D115" t="s">
        <v>776</v>
      </c>
      <c r="E115" t="s">
        <v>638</v>
      </c>
      <c r="F115" t="s">
        <v>777</v>
      </c>
      <c r="G115" t="s">
        <v>778</v>
      </c>
      <c r="H115" t="s">
        <v>779</v>
      </c>
      <c r="I115" t="s">
        <v>32</v>
      </c>
      <c r="J115" t="s">
        <v>398</v>
      </c>
      <c r="K115" t="s">
        <v>24</v>
      </c>
      <c r="L115" t="s">
        <v>780</v>
      </c>
      <c r="M115" t="s">
        <v>9438</v>
      </c>
      <c r="N115" t="s">
        <v>9439</v>
      </c>
    </row>
    <row r="116" spans="1:14" x14ac:dyDescent="0.25">
      <c r="A116" t="s">
        <v>781</v>
      </c>
      <c r="B116" t="s">
        <v>782</v>
      </c>
      <c r="C116" t="s">
        <v>69</v>
      </c>
      <c r="D116" t="s">
        <v>200</v>
      </c>
      <c r="E116" t="s">
        <v>638</v>
      </c>
      <c r="F116" t="s">
        <v>783</v>
      </c>
      <c r="G116" t="s">
        <v>784</v>
      </c>
      <c r="H116" t="s">
        <v>785</v>
      </c>
      <c r="I116" t="s">
        <v>32</v>
      </c>
      <c r="J116" t="s">
        <v>634</v>
      </c>
      <c r="K116" t="s">
        <v>24</v>
      </c>
      <c r="L116" t="s">
        <v>786</v>
      </c>
      <c r="M116" t="s">
        <v>9438</v>
      </c>
      <c r="N116" t="s">
        <v>9439</v>
      </c>
    </row>
    <row r="117" spans="1:14" x14ac:dyDescent="0.25">
      <c r="A117" t="s">
        <v>787</v>
      </c>
      <c r="B117" t="s">
        <v>788</v>
      </c>
      <c r="C117" t="s">
        <v>16</v>
      </c>
      <c r="D117" t="s">
        <v>789</v>
      </c>
      <c r="E117" t="s">
        <v>638</v>
      </c>
      <c r="F117" t="s">
        <v>790</v>
      </c>
      <c r="G117" t="s">
        <v>791</v>
      </c>
      <c r="H117" t="s">
        <v>792</v>
      </c>
      <c r="I117" t="s">
        <v>22</v>
      </c>
      <c r="J117" t="s">
        <v>793</v>
      </c>
      <c r="K117" t="s">
        <v>24</v>
      </c>
      <c r="L117" t="s">
        <v>794</v>
      </c>
      <c r="M117" t="s">
        <v>9500</v>
      </c>
      <c r="N117" t="s">
        <v>9441</v>
      </c>
    </row>
    <row r="118" spans="1:14" x14ac:dyDescent="0.25">
      <c r="A118" t="s">
        <v>700</v>
      </c>
      <c r="B118" t="s">
        <v>701</v>
      </c>
      <c r="C118" t="s">
        <v>16</v>
      </c>
      <c r="D118" t="s">
        <v>702</v>
      </c>
      <c r="E118" t="s">
        <v>638</v>
      </c>
      <c r="F118" t="s">
        <v>795</v>
      </c>
      <c r="G118" t="s">
        <v>796</v>
      </c>
      <c r="H118" t="s">
        <v>797</v>
      </c>
      <c r="I118" t="s">
        <v>32</v>
      </c>
      <c r="J118" t="s">
        <v>121</v>
      </c>
      <c r="K118" t="s">
        <v>24</v>
      </c>
      <c r="L118" t="s">
        <v>75</v>
      </c>
      <c r="M118" t="s">
        <v>9438</v>
      </c>
      <c r="N118" t="s">
        <v>9439</v>
      </c>
    </row>
    <row r="119" spans="1:14" hidden="1" x14ac:dyDescent="0.25">
      <c r="A119" t="s">
        <v>798</v>
      </c>
      <c r="B119" t="s">
        <v>695</v>
      </c>
      <c r="C119" t="s">
        <v>69</v>
      </c>
      <c r="D119" t="s">
        <v>696</v>
      </c>
      <c r="E119" t="s">
        <v>630</v>
      </c>
      <c r="F119" t="s">
        <v>799</v>
      </c>
      <c r="G119" t="s">
        <v>800</v>
      </c>
      <c r="H119" t="s">
        <v>801</v>
      </c>
      <c r="I119" t="s">
        <v>32</v>
      </c>
      <c r="J119" t="s">
        <v>642</v>
      </c>
      <c r="K119" t="s">
        <v>24</v>
      </c>
      <c r="L119" t="s">
        <v>104</v>
      </c>
      <c r="M119" t="s">
        <v>9438</v>
      </c>
      <c r="N119" t="s">
        <v>9439</v>
      </c>
    </row>
    <row r="120" spans="1:14" hidden="1" x14ac:dyDescent="0.25">
      <c r="A120" t="s">
        <v>802</v>
      </c>
      <c r="B120" t="s">
        <v>747</v>
      </c>
      <c r="C120" t="s">
        <v>16</v>
      </c>
      <c r="D120" t="s">
        <v>748</v>
      </c>
      <c r="E120" t="s">
        <v>630</v>
      </c>
      <c r="F120" t="s">
        <v>803</v>
      </c>
      <c r="G120" t="s">
        <v>804</v>
      </c>
      <c r="H120" t="s">
        <v>805</v>
      </c>
      <c r="I120" t="s">
        <v>32</v>
      </c>
      <c r="J120" t="s">
        <v>89</v>
      </c>
      <c r="K120" t="s">
        <v>24</v>
      </c>
      <c r="L120" t="s">
        <v>75</v>
      </c>
      <c r="M120" t="s">
        <v>9438</v>
      </c>
      <c r="N120" t="s">
        <v>9439</v>
      </c>
    </row>
    <row r="121" spans="1:14" hidden="1" x14ac:dyDescent="0.25">
      <c r="A121" t="s">
        <v>700</v>
      </c>
      <c r="B121" t="s">
        <v>701</v>
      </c>
      <c r="C121" t="s">
        <v>16</v>
      </c>
      <c r="D121" t="s">
        <v>702</v>
      </c>
      <c r="E121" t="s">
        <v>630</v>
      </c>
      <c r="F121" t="s">
        <v>806</v>
      </c>
      <c r="G121" t="s">
        <v>807</v>
      </c>
      <c r="H121" t="s">
        <v>808</v>
      </c>
      <c r="I121" t="s">
        <v>32</v>
      </c>
      <c r="J121" t="s">
        <v>809</v>
      </c>
      <c r="K121" t="s">
        <v>24</v>
      </c>
      <c r="L121" t="s">
        <v>75</v>
      </c>
      <c r="M121" t="s">
        <v>9438</v>
      </c>
      <c r="N121" t="s">
        <v>9439</v>
      </c>
    </row>
    <row r="122" spans="1:14" x14ac:dyDescent="0.25">
      <c r="A122" t="s">
        <v>810</v>
      </c>
      <c r="B122" t="s">
        <v>811</v>
      </c>
      <c r="C122" t="s">
        <v>16</v>
      </c>
      <c r="D122" t="s">
        <v>812</v>
      </c>
      <c r="E122" t="s">
        <v>638</v>
      </c>
      <c r="F122" t="s">
        <v>813</v>
      </c>
      <c r="G122" t="s">
        <v>814</v>
      </c>
      <c r="H122" t="s">
        <v>815</v>
      </c>
      <c r="I122" t="s">
        <v>22</v>
      </c>
      <c r="J122" t="s">
        <v>816</v>
      </c>
      <c r="K122" t="s">
        <v>24</v>
      </c>
      <c r="L122" t="s">
        <v>83</v>
      </c>
      <c r="M122" t="s">
        <v>9438</v>
      </c>
      <c r="N122" t="s">
        <v>9439</v>
      </c>
    </row>
    <row r="123" spans="1:14" x14ac:dyDescent="0.25">
      <c r="A123" t="s">
        <v>700</v>
      </c>
      <c r="B123" t="s">
        <v>701</v>
      </c>
      <c r="C123" t="s">
        <v>16</v>
      </c>
      <c r="D123" t="s">
        <v>702</v>
      </c>
      <c r="E123" t="s">
        <v>638</v>
      </c>
      <c r="F123" t="s">
        <v>817</v>
      </c>
      <c r="G123" t="s">
        <v>818</v>
      </c>
      <c r="H123" t="s">
        <v>819</v>
      </c>
      <c r="I123" t="s">
        <v>32</v>
      </c>
      <c r="J123" t="s">
        <v>809</v>
      </c>
      <c r="K123" t="s">
        <v>24</v>
      </c>
      <c r="L123" t="s">
        <v>75</v>
      </c>
      <c r="M123" t="s">
        <v>9438</v>
      </c>
      <c r="N123" t="s">
        <v>9439</v>
      </c>
    </row>
    <row r="124" spans="1:14" x14ac:dyDescent="0.25">
      <c r="A124" t="s">
        <v>820</v>
      </c>
      <c r="B124" t="s">
        <v>821</v>
      </c>
      <c r="C124" t="s">
        <v>16</v>
      </c>
      <c r="D124" t="s">
        <v>822</v>
      </c>
      <c r="E124" t="s">
        <v>638</v>
      </c>
      <c r="F124" t="s">
        <v>823</v>
      </c>
      <c r="G124" t="s">
        <v>824</v>
      </c>
      <c r="H124" t="s">
        <v>825</v>
      </c>
      <c r="I124" t="s">
        <v>32</v>
      </c>
      <c r="J124" t="s">
        <v>826</v>
      </c>
      <c r="K124" t="s">
        <v>24</v>
      </c>
      <c r="L124" t="s">
        <v>42</v>
      </c>
      <c r="M124" t="s">
        <v>9438</v>
      </c>
      <c r="N124" t="s">
        <v>9439</v>
      </c>
    </row>
    <row r="125" spans="1:14" x14ac:dyDescent="0.25">
      <c r="A125" t="s">
        <v>827</v>
      </c>
      <c r="B125" t="s">
        <v>828</v>
      </c>
      <c r="C125" t="s">
        <v>16</v>
      </c>
      <c r="D125" t="s">
        <v>829</v>
      </c>
      <c r="E125" t="s">
        <v>638</v>
      </c>
      <c r="F125" t="s">
        <v>830</v>
      </c>
      <c r="G125" t="s">
        <v>831</v>
      </c>
      <c r="H125" t="s">
        <v>832</v>
      </c>
      <c r="I125" t="s">
        <v>22</v>
      </c>
      <c r="J125" t="s">
        <v>253</v>
      </c>
      <c r="K125" t="s">
        <v>24</v>
      </c>
      <c r="L125" t="s">
        <v>83</v>
      </c>
      <c r="M125" t="s">
        <v>9438</v>
      </c>
      <c r="N125" t="s">
        <v>9439</v>
      </c>
    </row>
    <row r="126" spans="1:14" x14ac:dyDescent="0.25">
      <c r="A126" t="s">
        <v>833</v>
      </c>
      <c r="B126" t="s">
        <v>678</v>
      </c>
      <c r="C126" t="s">
        <v>16</v>
      </c>
      <c r="D126" t="s">
        <v>666</v>
      </c>
      <c r="E126" t="s">
        <v>638</v>
      </c>
      <c r="F126" t="s">
        <v>834</v>
      </c>
      <c r="G126" t="s">
        <v>835</v>
      </c>
      <c r="H126" t="s">
        <v>836</v>
      </c>
      <c r="I126" t="s">
        <v>32</v>
      </c>
      <c r="J126" t="s">
        <v>23</v>
      </c>
      <c r="K126" t="s">
        <v>24</v>
      </c>
      <c r="L126" t="s">
        <v>837</v>
      </c>
      <c r="M126" t="s">
        <v>9438</v>
      </c>
      <c r="N126" t="s">
        <v>9439</v>
      </c>
    </row>
    <row r="127" spans="1:14" hidden="1" x14ac:dyDescent="0.25">
      <c r="A127" t="s">
        <v>838</v>
      </c>
      <c r="B127" t="s">
        <v>821</v>
      </c>
      <c r="C127" t="s">
        <v>16</v>
      </c>
      <c r="D127" t="s">
        <v>822</v>
      </c>
      <c r="E127" t="s">
        <v>630</v>
      </c>
      <c r="F127" t="s">
        <v>839</v>
      </c>
      <c r="G127" t="s">
        <v>840</v>
      </c>
      <c r="H127" t="s">
        <v>841</v>
      </c>
      <c r="I127" t="s">
        <v>32</v>
      </c>
      <c r="J127" t="s">
        <v>826</v>
      </c>
      <c r="K127" t="s">
        <v>24</v>
      </c>
      <c r="L127" t="s">
        <v>42</v>
      </c>
      <c r="M127" t="s">
        <v>9438</v>
      </c>
      <c r="N127" t="s">
        <v>9439</v>
      </c>
    </row>
    <row r="128" spans="1:14" x14ac:dyDescent="0.25">
      <c r="A128" t="s">
        <v>700</v>
      </c>
      <c r="B128" t="s">
        <v>701</v>
      </c>
      <c r="C128" t="s">
        <v>16</v>
      </c>
      <c r="D128" t="s">
        <v>702</v>
      </c>
      <c r="E128" t="s">
        <v>638</v>
      </c>
      <c r="F128" t="s">
        <v>842</v>
      </c>
      <c r="G128" t="s">
        <v>843</v>
      </c>
      <c r="H128" t="s">
        <v>844</v>
      </c>
      <c r="I128" t="s">
        <v>32</v>
      </c>
      <c r="J128" t="s">
        <v>809</v>
      </c>
      <c r="K128" t="s">
        <v>24</v>
      </c>
      <c r="L128" t="s">
        <v>75</v>
      </c>
      <c r="M128" t="s">
        <v>9438</v>
      </c>
      <c r="N128" t="s">
        <v>9439</v>
      </c>
    </row>
    <row r="129" spans="1:14" x14ac:dyDescent="0.25">
      <c r="A129" t="s">
        <v>845</v>
      </c>
      <c r="B129" t="s">
        <v>846</v>
      </c>
      <c r="C129" t="s">
        <v>69</v>
      </c>
      <c r="D129" t="s">
        <v>847</v>
      </c>
      <c r="E129" t="s">
        <v>638</v>
      </c>
      <c r="F129" t="s">
        <v>848</v>
      </c>
      <c r="G129" t="s">
        <v>849</v>
      </c>
      <c r="H129" t="s">
        <v>850</v>
      </c>
      <c r="I129" t="s">
        <v>32</v>
      </c>
      <c r="J129" t="s">
        <v>121</v>
      </c>
      <c r="K129" t="s">
        <v>24</v>
      </c>
      <c r="L129" t="s">
        <v>851</v>
      </c>
      <c r="M129" t="s">
        <v>9438</v>
      </c>
      <c r="N129" t="s">
        <v>9439</v>
      </c>
    </row>
    <row r="130" spans="1:14" hidden="1" x14ac:dyDescent="0.25">
      <c r="A130" t="s">
        <v>852</v>
      </c>
      <c r="B130" t="s">
        <v>853</v>
      </c>
      <c r="C130" t="s">
        <v>69</v>
      </c>
      <c r="D130" t="s">
        <v>854</v>
      </c>
      <c r="E130" t="s">
        <v>630</v>
      </c>
      <c r="F130" t="s">
        <v>855</v>
      </c>
      <c r="G130" t="s">
        <v>856</v>
      </c>
      <c r="H130" t="s">
        <v>857</v>
      </c>
      <c r="I130" t="s">
        <v>32</v>
      </c>
      <c r="J130" t="s">
        <v>472</v>
      </c>
      <c r="K130" t="s">
        <v>24</v>
      </c>
      <c r="L130" t="s">
        <v>75</v>
      </c>
      <c r="M130" t="s">
        <v>9438</v>
      </c>
      <c r="N130" t="s">
        <v>9439</v>
      </c>
    </row>
    <row r="131" spans="1:14" x14ac:dyDescent="0.25">
      <c r="A131" t="s">
        <v>858</v>
      </c>
      <c r="B131" t="s">
        <v>695</v>
      </c>
      <c r="C131" t="s">
        <v>69</v>
      </c>
      <c r="D131" t="s">
        <v>696</v>
      </c>
      <c r="E131" t="s">
        <v>638</v>
      </c>
      <c r="F131" t="s">
        <v>859</v>
      </c>
      <c r="G131" t="s">
        <v>860</v>
      </c>
      <c r="H131" t="s">
        <v>861</v>
      </c>
      <c r="I131" t="s">
        <v>32</v>
      </c>
      <c r="J131" t="s">
        <v>756</v>
      </c>
      <c r="K131" t="s">
        <v>24</v>
      </c>
      <c r="L131" t="s">
        <v>757</v>
      </c>
      <c r="M131" t="s">
        <v>9438</v>
      </c>
      <c r="N131" t="s">
        <v>9439</v>
      </c>
    </row>
    <row r="132" spans="1:14" x14ac:dyDescent="0.25">
      <c r="A132" t="s">
        <v>862</v>
      </c>
      <c r="B132" t="s">
        <v>678</v>
      </c>
      <c r="C132" t="s">
        <v>16</v>
      </c>
      <c r="D132" t="s">
        <v>666</v>
      </c>
      <c r="E132" t="s">
        <v>638</v>
      </c>
      <c r="F132" t="s">
        <v>863</v>
      </c>
      <c r="G132" t="s">
        <v>864</v>
      </c>
      <c r="H132" t="s">
        <v>865</v>
      </c>
      <c r="I132" t="s">
        <v>32</v>
      </c>
      <c r="J132" t="s">
        <v>866</v>
      </c>
      <c r="K132" t="s">
        <v>24</v>
      </c>
      <c r="L132" t="s">
        <v>837</v>
      </c>
      <c r="M132" t="s">
        <v>9438</v>
      </c>
      <c r="N132" t="s">
        <v>9439</v>
      </c>
    </row>
    <row r="133" spans="1:14" x14ac:dyDescent="0.25">
      <c r="A133" t="s">
        <v>867</v>
      </c>
      <c r="B133" t="s">
        <v>707</v>
      </c>
      <c r="C133" t="s">
        <v>16</v>
      </c>
      <c r="D133" t="s">
        <v>868</v>
      </c>
      <c r="E133" t="s">
        <v>638</v>
      </c>
      <c r="F133" t="s">
        <v>869</v>
      </c>
      <c r="G133" t="s">
        <v>870</v>
      </c>
      <c r="H133" t="s">
        <v>871</v>
      </c>
      <c r="I133" t="s">
        <v>32</v>
      </c>
      <c r="J133" t="s">
        <v>521</v>
      </c>
      <c r="K133" t="s">
        <v>24</v>
      </c>
      <c r="L133" t="s">
        <v>75</v>
      </c>
      <c r="M133" t="s">
        <v>9501</v>
      </c>
      <c r="N133" t="s">
        <v>9441</v>
      </c>
    </row>
    <row r="134" spans="1:14" hidden="1" x14ac:dyDescent="0.25">
      <c r="A134" t="s">
        <v>657</v>
      </c>
      <c r="B134" t="s">
        <v>658</v>
      </c>
      <c r="C134" t="s">
        <v>69</v>
      </c>
      <c r="D134" t="s">
        <v>659</v>
      </c>
      <c r="E134" t="s">
        <v>630</v>
      </c>
      <c r="F134" t="s">
        <v>872</v>
      </c>
      <c r="G134" t="s">
        <v>873</v>
      </c>
      <c r="H134" t="s">
        <v>874</v>
      </c>
      <c r="I134" t="s">
        <v>32</v>
      </c>
      <c r="J134" t="s">
        <v>162</v>
      </c>
      <c r="K134" t="s">
        <v>24</v>
      </c>
      <c r="L134" t="s">
        <v>663</v>
      </c>
      <c r="M134" t="s">
        <v>9438</v>
      </c>
      <c r="N134" t="s">
        <v>9439</v>
      </c>
    </row>
    <row r="135" spans="1:14" x14ac:dyDescent="0.25">
      <c r="A135" t="s">
        <v>875</v>
      </c>
      <c r="B135" t="s">
        <v>876</v>
      </c>
      <c r="C135" t="s">
        <v>16</v>
      </c>
      <c r="D135" t="s">
        <v>371</v>
      </c>
      <c r="E135" t="s">
        <v>638</v>
      </c>
      <c r="F135" t="s">
        <v>877</v>
      </c>
      <c r="G135" t="s">
        <v>878</v>
      </c>
      <c r="H135" t="s">
        <v>879</v>
      </c>
      <c r="I135" t="s">
        <v>32</v>
      </c>
      <c r="J135" t="s">
        <v>880</v>
      </c>
      <c r="K135" t="s">
        <v>24</v>
      </c>
      <c r="L135" t="s">
        <v>75</v>
      </c>
      <c r="M135" t="s">
        <v>9438</v>
      </c>
      <c r="N135" t="s">
        <v>9439</v>
      </c>
    </row>
    <row r="136" spans="1:14" x14ac:dyDescent="0.25">
      <c r="A136" t="s">
        <v>881</v>
      </c>
      <c r="B136" t="s">
        <v>882</v>
      </c>
      <c r="C136" t="s">
        <v>16</v>
      </c>
      <c r="D136" t="s">
        <v>883</v>
      </c>
      <c r="E136" t="s">
        <v>638</v>
      </c>
      <c r="F136" t="s">
        <v>884</v>
      </c>
      <c r="G136" t="s">
        <v>885</v>
      </c>
      <c r="H136" t="s">
        <v>886</v>
      </c>
      <c r="I136" t="s">
        <v>22</v>
      </c>
      <c r="J136" t="s">
        <v>261</v>
      </c>
      <c r="K136" t="s">
        <v>24</v>
      </c>
      <c r="L136" t="s">
        <v>83</v>
      </c>
      <c r="M136" t="s">
        <v>9438</v>
      </c>
      <c r="N136" t="s">
        <v>9439</v>
      </c>
    </row>
    <row r="137" spans="1:14" hidden="1" x14ac:dyDescent="0.25">
      <c r="A137" t="s">
        <v>887</v>
      </c>
      <c r="B137" t="s">
        <v>888</v>
      </c>
      <c r="C137" t="s">
        <v>16</v>
      </c>
      <c r="D137" t="s">
        <v>371</v>
      </c>
      <c r="E137" t="s">
        <v>630</v>
      </c>
      <c r="F137" t="s">
        <v>889</v>
      </c>
      <c r="G137" t="s">
        <v>890</v>
      </c>
      <c r="H137" t="s">
        <v>891</v>
      </c>
      <c r="I137" t="s">
        <v>32</v>
      </c>
      <c r="J137" t="s">
        <v>880</v>
      </c>
      <c r="K137" t="s">
        <v>24</v>
      </c>
      <c r="L137" t="s">
        <v>75</v>
      </c>
      <c r="M137" t="s">
        <v>9438</v>
      </c>
      <c r="N137" t="s">
        <v>9439</v>
      </c>
    </row>
    <row r="138" spans="1:14" x14ac:dyDescent="0.25">
      <c r="A138" t="s">
        <v>892</v>
      </c>
      <c r="B138" t="s">
        <v>893</v>
      </c>
      <c r="C138" t="s">
        <v>69</v>
      </c>
      <c r="D138" t="s">
        <v>854</v>
      </c>
      <c r="E138" t="s">
        <v>638</v>
      </c>
      <c r="F138" t="s">
        <v>894</v>
      </c>
      <c r="G138" t="s">
        <v>895</v>
      </c>
      <c r="H138" t="s">
        <v>896</v>
      </c>
      <c r="I138" t="s">
        <v>32</v>
      </c>
      <c r="J138" t="s">
        <v>472</v>
      </c>
      <c r="K138" t="s">
        <v>24</v>
      </c>
      <c r="L138" t="s">
        <v>75</v>
      </c>
      <c r="M138" t="s">
        <v>9438</v>
      </c>
      <c r="N138" t="s">
        <v>9439</v>
      </c>
    </row>
    <row r="139" spans="1:14" x14ac:dyDescent="0.25">
      <c r="A139" t="s">
        <v>700</v>
      </c>
      <c r="B139" t="s">
        <v>701</v>
      </c>
      <c r="C139" t="s">
        <v>16</v>
      </c>
      <c r="D139" t="s">
        <v>702</v>
      </c>
      <c r="E139" t="s">
        <v>638</v>
      </c>
      <c r="F139" t="s">
        <v>897</v>
      </c>
      <c r="G139" t="s">
        <v>898</v>
      </c>
      <c r="H139" t="s">
        <v>899</v>
      </c>
      <c r="I139" t="s">
        <v>32</v>
      </c>
      <c r="J139" t="s">
        <v>723</v>
      </c>
      <c r="K139" t="s">
        <v>24</v>
      </c>
      <c r="L139" t="s">
        <v>75</v>
      </c>
      <c r="M139" t="s">
        <v>9438</v>
      </c>
      <c r="N139" t="s">
        <v>9439</v>
      </c>
    </row>
    <row r="140" spans="1:14" hidden="1" x14ac:dyDescent="0.25">
      <c r="A140" t="s">
        <v>900</v>
      </c>
      <c r="B140" t="s">
        <v>730</v>
      </c>
      <c r="C140" t="s">
        <v>16</v>
      </c>
      <c r="D140" t="s">
        <v>731</v>
      </c>
      <c r="E140" t="s">
        <v>630</v>
      </c>
      <c r="F140" t="s">
        <v>901</v>
      </c>
      <c r="G140" t="s">
        <v>902</v>
      </c>
      <c r="H140" t="s">
        <v>903</v>
      </c>
      <c r="I140" t="s">
        <v>32</v>
      </c>
      <c r="J140" t="s">
        <v>49</v>
      </c>
      <c r="K140" t="s">
        <v>24</v>
      </c>
      <c r="L140" t="s">
        <v>212</v>
      </c>
      <c r="M140" t="s">
        <v>9438</v>
      </c>
      <c r="N140" t="s">
        <v>9439</v>
      </c>
    </row>
    <row r="141" spans="1:14" x14ac:dyDescent="0.25">
      <c r="A141" t="s">
        <v>739</v>
      </c>
      <c r="C141" t="s">
        <v>69</v>
      </c>
      <c r="D141" t="s">
        <v>740</v>
      </c>
      <c r="E141" t="s">
        <v>638</v>
      </c>
      <c r="F141" t="s">
        <v>904</v>
      </c>
      <c r="G141" t="s">
        <v>905</v>
      </c>
      <c r="H141" t="s">
        <v>906</v>
      </c>
      <c r="I141" t="s">
        <v>744</v>
      </c>
      <c r="J141" t="s">
        <v>907</v>
      </c>
      <c r="K141" t="s">
        <v>24</v>
      </c>
      <c r="L141" t="s">
        <v>42</v>
      </c>
      <c r="M141" t="s">
        <v>9438</v>
      </c>
      <c r="N141" t="s">
        <v>9439</v>
      </c>
    </row>
    <row r="142" spans="1:14" hidden="1" x14ac:dyDescent="0.25">
      <c r="A142" t="s">
        <v>908</v>
      </c>
      <c r="B142" t="s">
        <v>144</v>
      </c>
      <c r="C142" t="s">
        <v>16</v>
      </c>
      <c r="D142" t="s">
        <v>93</v>
      </c>
      <c r="E142" t="s">
        <v>630</v>
      </c>
      <c r="F142" t="s">
        <v>909</v>
      </c>
      <c r="G142" t="s">
        <v>910</v>
      </c>
      <c r="H142" t="s">
        <v>911</v>
      </c>
      <c r="I142" t="s">
        <v>32</v>
      </c>
      <c r="J142" t="s">
        <v>912</v>
      </c>
      <c r="K142" t="s">
        <v>24</v>
      </c>
      <c r="L142" t="s">
        <v>75</v>
      </c>
      <c r="M142" t="s">
        <v>9438</v>
      </c>
      <c r="N142" t="s">
        <v>9439</v>
      </c>
    </row>
    <row r="143" spans="1:14" x14ac:dyDescent="0.25">
      <c r="A143" t="s">
        <v>913</v>
      </c>
      <c r="B143" t="s">
        <v>695</v>
      </c>
      <c r="C143" t="s">
        <v>69</v>
      </c>
      <c r="D143" t="s">
        <v>696</v>
      </c>
      <c r="E143" t="s">
        <v>638</v>
      </c>
      <c r="F143" t="s">
        <v>914</v>
      </c>
      <c r="G143" t="s">
        <v>915</v>
      </c>
      <c r="H143" t="s">
        <v>916</v>
      </c>
      <c r="I143" t="s">
        <v>32</v>
      </c>
      <c r="J143" t="s">
        <v>756</v>
      </c>
      <c r="K143" t="s">
        <v>24</v>
      </c>
      <c r="L143" t="s">
        <v>757</v>
      </c>
      <c r="M143" t="s">
        <v>9438</v>
      </c>
      <c r="N143" t="s">
        <v>9439</v>
      </c>
    </row>
    <row r="144" spans="1:14" hidden="1" x14ac:dyDescent="0.25">
      <c r="A144" t="s">
        <v>917</v>
      </c>
      <c r="B144" t="s">
        <v>918</v>
      </c>
      <c r="C144" t="s">
        <v>16</v>
      </c>
      <c r="D144" t="s">
        <v>919</v>
      </c>
      <c r="E144" t="s">
        <v>630</v>
      </c>
      <c r="F144" t="s">
        <v>920</v>
      </c>
      <c r="G144" t="s">
        <v>921</v>
      </c>
      <c r="H144" t="s">
        <v>922</v>
      </c>
      <c r="I144" t="s">
        <v>32</v>
      </c>
      <c r="J144" t="s">
        <v>923</v>
      </c>
      <c r="K144" t="s">
        <v>24</v>
      </c>
      <c r="L144" t="s">
        <v>42</v>
      </c>
      <c r="M144" t="s">
        <v>9438</v>
      </c>
      <c r="N144" t="s">
        <v>9439</v>
      </c>
    </row>
    <row r="145" spans="1:14" hidden="1" x14ac:dyDescent="0.25">
      <c r="A145" t="s">
        <v>664</v>
      </c>
      <c r="B145" t="s">
        <v>665</v>
      </c>
      <c r="C145" t="s">
        <v>69</v>
      </c>
      <c r="D145" t="s">
        <v>719</v>
      </c>
      <c r="E145" t="s">
        <v>630</v>
      </c>
      <c r="F145" t="s">
        <v>924</v>
      </c>
      <c r="G145" t="s">
        <v>925</v>
      </c>
      <c r="H145" t="s">
        <v>926</v>
      </c>
      <c r="I145" t="s">
        <v>32</v>
      </c>
      <c r="J145" t="s">
        <v>246</v>
      </c>
      <c r="K145" t="s">
        <v>24</v>
      </c>
      <c r="L145" t="s">
        <v>670</v>
      </c>
      <c r="M145" t="s">
        <v>9438</v>
      </c>
      <c r="N145" t="s">
        <v>9439</v>
      </c>
    </row>
    <row r="146" spans="1:14" x14ac:dyDescent="0.25">
      <c r="A146" t="s">
        <v>927</v>
      </c>
      <c r="B146" t="s">
        <v>928</v>
      </c>
      <c r="C146" t="s">
        <v>16</v>
      </c>
      <c r="D146" t="s">
        <v>789</v>
      </c>
      <c r="E146" t="s">
        <v>638</v>
      </c>
      <c r="F146" t="s">
        <v>929</v>
      </c>
      <c r="G146" t="s">
        <v>930</v>
      </c>
      <c r="H146" t="s">
        <v>931</v>
      </c>
      <c r="I146" t="s">
        <v>22</v>
      </c>
      <c r="J146" t="s">
        <v>793</v>
      </c>
      <c r="K146" t="s">
        <v>24</v>
      </c>
      <c r="L146" t="s">
        <v>794</v>
      </c>
      <c r="M146" t="s">
        <v>9438</v>
      </c>
      <c r="N146" t="s">
        <v>9439</v>
      </c>
    </row>
    <row r="147" spans="1:14" hidden="1" x14ac:dyDescent="0.25">
      <c r="A147" t="s">
        <v>932</v>
      </c>
      <c r="C147" t="s">
        <v>16</v>
      </c>
      <c r="D147" t="s">
        <v>645</v>
      </c>
      <c r="E147" t="s">
        <v>630</v>
      </c>
      <c r="F147" t="s">
        <v>933</v>
      </c>
      <c r="G147" t="s">
        <v>934</v>
      </c>
      <c r="H147" t="s">
        <v>935</v>
      </c>
      <c r="I147" t="s">
        <v>32</v>
      </c>
      <c r="J147" t="s">
        <v>234</v>
      </c>
      <c r="K147" t="s">
        <v>24</v>
      </c>
      <c r="L147" t="s">
        <v>649</v>
      </c>
      <c r="M147" t="s">
        <v>9438</v>
      </c>
      <c r="N147" t="s">
        <v>9439</v>
      </c>
    </row>
    <row r="148" spans="1:14" x14ac:dyDescent="0.25">
      <c r="A148" t="s">
        <v>936</v>
      </c>
      <c r="B148" t="s">
        <v>695</v>
      </c>
      <c r="C148" t="s">
        <v>69</v>
      </c>
      <c r="D148" t="s">
        <v>696</v>
      </c>
      <c r="E148" t="s">
        <v>638</v>
      </c>
      <c r="F148" t="s">
        <v>937</v>
      </c>
      <c r="G148" t="s">
        <v>938</v>
      </c>
      <c r="H148" t="s">
        <v>939</v>
      </c>
      <c r="I148" t="s">
        <v>32</v>
      </c>
      <c r="J148" t="s">
        <v>880</v>
      </c>
      <c r="K148" t="s">
        <v>24</v>
      </c>
      <c r="L148" t="s">
        <v>104</v>
      </c>
      <c r="M148" t="s">
        <v>9438</v>
      </c>
      <c r="N148" t="s">
        <v>9439</v>
      </c>
    </row>
    <row r="149" spans="1:14" hidden="1" x14ac:dyDescent="0.25">
      <c r="A149" t="s">
        <v>940</v>
      </c>
      <c r="B149" t="s">
        <v>941</v>
      </c>
      <c r="C149" t="s">
        <v>69</v>
      </c>
      <c r="D149" t="s">
        <v>942</v>
      </c>
      <c r="E149" t="s">
        <v>630</v>
      </c>
      <c r="F149" t="s">
        <v>943</v>
      </c>
      <c r="G149" t="s">
        <v>944</v>
      </c>
      <c r="H149" t="s">
        <v>945</v>
      </c>
      <c r="I149" t="s">
        <v>32</v>
      </c>
      <c r="J149" t="s">
        <v>946</v>
      </c>
      <c r="K149" t="s">
        <v>24</v>
      </c>
      <c r="L149" t="s">
        <v>786</v>
      </c>
      <c r="M149" t="s">
        <v>9438</v>
      </c>
      <c r="N149" t="s">
        <v>9439</v>
      </c>
    </row>
    <row r="150" spans="1:14" x14ac:dyDescent="0.25">
      <c r="A150" t="s">
        <v>947</v>
      </c>
      <c r="B150" t="s">
        <v>695</v>
      </c>
      <c r="C150" t="s">
        <v>69</v>
      </c>
      <c r="D150" t="s">
        <v>696</v>
      </c>
      <c r="E150" t="s">
        <v>638</v>
      </c>
      <c r="F150" t="s">
        <v>948</v>
      </c>
      <c r="G150" t="s">
        <v>949</v>
      </c>
      <c r="H150" t="s">
        <v>950</v>
      </c>
      <c r="I150" t="s">
        <v>32</v>
      </c>
      <c r="J150" t="s">
        <v>756</v>
      </c>
      <c r="K150" t="s">
        <v>24</v>
      </c>
      <c r="L150" t="s">
        <v>757</v>
      </c>
      <c r="M150" t="s">
        <v>9438</v>
      </c>
      <c r="N150" t="s">
        <v>9439</v>
      </c>
    </row>
    <row r="151" spans="1:14" x14ac:dyDescent="0.25">
      <c r="A151" t="s">
        <v>951</v>
      </c>
      <c r="B151" t="s">
        <v>678</v>
      </c>
      <c r="C151" t="s">
        <v>16</v>
      </c>
      <c r="D151" t="s">
        <v>666</v>
      </c>
      <c r="E151" t="s">
        <v>638</v>
      </c>
      <c r="F151" t="s">
        <v>952</v>
      </c>
      <c r="G151" t="s">
        <v>953</v>
      </c>
      <c r="H151" t="s">
        <v>954</v>
      </c>
      <c r="I151" t="s">
        <v>32</v>
      </c>
      <c r="J151" t="s">
        <v>955</v>
      </c>
      <c r="K151" t="s">
        <v>24</v>
      </c>
      <c r="L151" t="s">
        <v>262</v>
      </c>
      <c r="M151" t="s">
        <v>9438</v>
      </c>
      <c r="N151" t="s">
        <v>9439</v>
      </c>
    </row>
    <row r="152" spans="1:14" hidden="1" x14ac:dyDescent="0.25">
      <c r="A152" t="s">
        <v>956</v>
      </c>
      <c r="B152" t="s">
        <v>957</v>
      </c>
      <c r="C152" t="s">
        <v>16</v>
      </c>
      <c r="D152" t="s">
        <v>93</v>
      </c>
      <c r="E152" t="s">
        <v>630</v>
      </c>
      <c r="F152" t="s">
        <v>958</v>
      </c>
      <c r="G152" t="s">
        <v>959</v>
      </c>
      <c r="H152" t="s">
        <v>960</v>
      </c>
      <c r="I152" t="s">
        <v>32</v>
      </c>
      <c r="J152" t="s">
        <v>718</v>
      </c>
      <c r="K152" t="s">
        <v>24</v>
      </c>
      <c r="L152" t="s">
        <v>75</v>
      </c>
      <c r="M152" t="s">
        <v>9438</v>
      </c>
      <c r="N152" t="s">
        <v>9439</v>
      </c>
    </row>
    <row r="153" spans="1:14" x14ac:dyDescent="0.25">
      <c r="A153" t="s">
        <v>671</v>
      </c>
      <c r="B153" t="s">
        <v>672</v>
      </c>
      <c r="C153" t="s">
        <v>69</v>
      </c>
      <c r="D153" t="s">
        <v>673</v>
      </c>
      <c r="E153" t="s">
        <v>638</v>
      </c>
      <c r="F153" t="s">
        <v>961</v>
      </c>
      <c r="G153" t="s">
        <v>962</v>
      </c>
      <c r="H153" t="s">
        <v>963</v>
      </c>
      <c r="I153" t="s">
        <v>32</v>
      </c>
      <c r="J153" t="s">
        <v>412</v>
      </c>
      <c r="K153" t="s">
        <v>24</v>
      </c>
      <c r="L153" t="s">
        <v>75</v>
      </c>
      <c r="M153" t="s">
        <v>9438</v>
      </c>
      <c r="N153" t="s">
        <v>9439</v>
      </c>
    </row>
    <row r="154" spans="1:14" x14ac:dyDescent="0.25">
      <c r="A154" t="s">
        <v>700</v>
      </c>
      <c r="B154" t="s">
        <v>701</v>
      </c>
      <c r="C154" t="s">
        <v>16</v>
      </c>
      <c r="D154" t="s">
        <v>702</v>
      </c>
      <c r="E154" t="s">
        <v>638</v>
      </c>
      <c r="F154" t="s">
        <v>964</v>
      </c>
      <c r="G154" t="s">
        <v>965</v>
      </c>
      <c r="H154" t="s">
        <v>966</v>
      </c>
      <c r="I154" t="s">
        <v>32</v>
      </c>
      <c r="J154" t="s">
        <v>391</v>
      </c>
      <c r="K154" t="s">
        <v>24</v>
      </c>
      <c r="L154" t="s">
        <v>75</v>
      </c>
      <c r="M154" t="s">
        <v>9438</v>
      </c>
      <c r="N154" t="s">
        <v>9439</v>
      </c>
    </row>
    <row r="155" spans="1:14" hidden="1" x14ac:dyDescent="0.25">
      <c r="A155" t="s">
        <v>967</v>
      </c>
      <c r="B155" t="s">
        <v>968</v>
      </c>
      <c r="C155" t="s">
        <v>16</v>
      </c>
      <c r="D155" t="s">
        <v>93</v>
      </c>
      <c r="E155" t="s">
        <v>630</v>
      </c>
      <c r="F155" t="s">
        <v>969</v>
      </c>
      <c r="G155" t="s">
        <v>970</v>
      </c>
      <c r="H155" t="s">
        <v>971</v>
      </c>
      <c r="I155" t="s">
        <v>32</v>
      </c>
      <c r="J155" t="s">
        <v>420</v>
      </c>
      <c r="K155" t="s">
        <v>24</v>
      </c>
      <c r="L155" t="s">
        <v>75</v>
      </c>
      <c r="M155" t="s">
        <v>9438</v>
      </c>
      <c r="N155" t="s">
        <v>9439</v>
      </c>
    </row>
    <row r="156" spans="1:14" x14ac:dyDescent="0.25">
      <c r="A156" t="s">
        <v>875</v>
      </c>
      <c r="B156" t="s">
        <v>888</v>
      </c>
      <c r="C156" t="s">
        <v>16</v>
      </c>
      <c r="D156" t="s">
        <v>371</v>
      </c>
      <c r="E156" t="s">
        <v>638</v>
      </c>
      <c r="F156" t="s">
        <v>972</v>
      </c>
      <c r="G156" t="s">
        <v>973</v>
      </c>
      <c r="H156" t="s">
        <v>974</v>
      </c>
      <c r="I156" t="s">
        <v>32</v>
      </c>
      <c r="J156" t="s">
        <v>880</v>
      </c>
      <c r="K156" t="s">
        <v>24</v>
      </c>
      <c r="L156" t="s">
        <v>75</v>
      </c>
      <c r="M156" t="s">
        <v>9438</v>
      </c>
      <c r="N156" t="s">
        <v>9439</v>
      </c>
    </row>
    <row r="157" spans="1:14" x14ac:dyDescent="0.25">
      <c r="A157" t="s">
        <v>913</v>
      </c>
      <c r="B157" t="s">
        <v>695</v>
      </c>
      <c r="C157" t="s">
        <v>69</v>
      </c>
      <c r="D157" t="s">
        <v>696</v>
      </c>
      <c r="E157" t="s">
        <v>638</v>
      </c>
      <c r="F157" t="s">
        <v>975</v>
      </c>
      <c r="G157" t="s">
        <v>976</v>
      </c>
      <c r="H157" t="s">
        <v>977</v>
      </c>
      <c r="I157" t="s">
        <v>32</v>
      </c>
      <c r="J157" t="s">
        <v>642</v>
      </c>
      <c r="K157" t="s">
        <v>24</v>
      </c>
      <c r="L157" t="s">
        <v>104</v>
      </c>
      <c r="M157" t="s">
        <v>9438</v>
      </c>
      <c r="N157" t="s">
        <v>9439</v>
      </c>
    </row>
    <row r="158" spans="1:14" x14ac:dyDescent="0.25">
      <c r="A158" t="s">
        <v>729</v>
      </c>
      <c r="B158" t="s">
        <v>730</v>
      </c>
      <c r="C158" t="s">
        <v>16</v>
      </c>
      <c r="D158" t="s">
        <v>731</v>
      </c>
      <c r="E158" t="s">
        <v>638</v>
      </c>
      <c r="F158" t="s">
        <v>978</v>
      </c>
      <c r="G158" t="s">
        <v>979</v>
      </c>
      <c r="H158" t="s">
        <v>980</v>
      </c>
      <c r="I158" t="s">
        <v>32</v>
      </c>
      <c r="J158" t="s">
        <v>321</v>
      </c>
      <c r="K158" t="s">
        <v>24</v>
      </c>
      <c r="L158" t="s">
        <v>212</v>
      </c>
      <c r="M158" t="s">
        <v>9502</v>
      </c>
      <c r="N158" t="s">
        <v>9441</v>
      </c>
    </row>
    <row r="159" spans="1:14" x14ac:dyDescent="0.25">
      <c r="A159" t="s">
        <v>981</v>
      </c>
      <c r="B159" t="s">
        <v>918</v>
      </c>
      <c r="C159" t="s">
        <v>16</v>
      </c>
      <c r="D159" t="s">
        <v>919</v>
      </c>
      <c r="E159" t="s">
        <v>638</v>
      </c>
      <c r="F159" t="s">
        <v>982</v>
      </c>
      <c r="G159" t="s">
        <v>983</v>
      </c>
      <c r="H159" t="s">
        <v>984</v>
      </c>
      <c r="I159" t="s">
        <v>32</v>
      </c>
      <c r="J159" t="s">
        <v>923</v>
      </c>
      <c r="K159" t="s">
        <v>24</v>
      </c>
      <c r="L159" t="s">
        <v>42</v>
      </c>
      <c r="M159" t="s">
        <v>9438</v>
      </c>
      <c r="N159" t="s">
        <v>9439</v>
      </c>
    </row>
    <row r="160" spans="1:14" x14ac:dyDescent="0.25">
      <c r="A160" t="s">
        <v>985</v>
      </c>
      <c r="B160" t="s">
        <v>986</v>
      </c>
      <c r="C160" t="s">
        <v>69</v>
      </c>
      <c r="D160" t="s">
        <v>987</v>
      </c>
      <c r="E160" t="s">
        <v>638</v>
      </c>
      <c r="F160" t="s">
        <v>988</v>
      </c>
      <c r="G160" t="s">
        <v>989</v>
      </c>
      <c r="H160" t="s">
        <v>990</v>
      </c>
      <c r="I160" t="s">
        <v>32</v>
      </c>
      <c r="J160" t="s">
        <v>991</v>
      </c>
      <c r="K160" t="s">
        <v>24</v>
      </c>
      <c r="L160" t="s">
        <v>204</v>
      </c>
      <c r="M160" t="s">
        <v>9503</v>
      </c>
      <c r="N160" t="s">
        <v>9441</v>
      </c>
    </row>
    <row r="161" spans="1:14" x14ac:dyDescent="0.25">
      <c r="A161" t="s">
        <v>992</v>
      </c>
      <c r="B161" t="s">
        <v>695</v>
      </c>
      <c r="C161" t="s">
        <v>69</v>
      </c>
      <c r="D161" t="s">
        <v>696</v>
      </c>
      <c r="E161" t="s">
        <v>638</v>
      </c>
      <c r="F161" t="s">
        <v>993</v>
      </c>
      <c r="G161" t="s">
        <v>994</v>
      </c>
      <c r="H161" t="s">
        <v>995</v>
      </c>
      <c r="I161" t="s">
        <v>32</v>
      </c>
      <c r="J161" t="s">
        <v>688</v>
      </c>
      <c r="K161" t="s">
        <v>24</v>
      </c>
      <c r="L161" t="s">
        <v>104</v>
      </c>
      <c r="M161" t="s">
        <v>9438</v>
      </c>
      <c r="N161" t="s">
        <v>9439</v>
      </c>
    </row>
    <row r="162" spans="1:14" x14ac:dyDescent="0.25">
      <c r="A162" t="s">
        <v>996</v>
      </c>
      <c r="B162" t="s">
        <v>695</v>
      </c>
      <c r="C162" t="s">
        <v>69</v>
      </c>
      <c r="D162" t="s">
        <v>696</v>
      </c>
      <c r="E162" t="s">
        <v>638</v>
      </c>
      <c r="F162" t="s">
        <v>997</v>
      </c>
      <c r="G162" t="s">
        <v>998</v>
      </c>
      <c r="H162" t="s">
        <v>999</v>
      </c>
      <c r="I162" t="s">
        <v>32</v>
      </c>
      <c r="J162" t="s">
        <v>1000</v>
      </c>
      <c r="K162" t="s">
        <v>24</v>
      </c>
      <c r="L162" t="s">
        <v>104</v>
      </c>
      <c r="M162" t="s">
        <v>9438</v>
      </c>
      <c r="N162" t="s">
        <v>9439</v>
      </c>
    </row>
    <row r="163" spans="1:14" hidden="1" x14ac:dyDescent="0.25">
      <c r="A163" t="s">
        <v>1001</v>
      </c>
      <c r="B163" t="s">
        <v>1002</v>
      </c>
      <c r="C163" t="s">
        <v>16</v>
      </c>
      <c r="D163" t="s">
        <v>1003</v>
      </c>
      <c r="E163" t="s">
        <v>630</v>
      </c>
      <c r="F163" t="s">
        <v>1004</v>
      </c>
      <c r="G163" t="s">
        <v>1005</v>
      </c>
      <c r="H163" t="s">
        <v>1006</v>
      </c>
      <c r="I163" t="s">
        <v>32</v>
      </c>
      <c r="J163" t="s">
        <v>261</v>
      </c>
      <c r="K163" t="s">
        <v>24</v>
      </c>
      <c r="L163" t="s">
        <v>75</v>
      </c>
      <c r="M163" t="s">
        <v>9438</v>
      </c>
      <c r="N163" t="s">
        <v>9439</v>
      </c>
    </row>
    <row r="164" spans="1:14" x14ac:dyDescent="0.25">
      <c r="A164" t="s">
        <v>996</v>
      </c>
      <c r="B164" t="s">
        <v>695</v>
      </c>
      <c r="C164" t="s">
        <v>69</v>
      </c>
      <c r="D164" t="s">
        <v>696</v>
      </c>
      <c r="E164" t="s">
        <v>638</v>
      </c>
      <c r="F164" t="s">
        <v>1007</v>
      </c>
      <c r="G164" t="s">
        <v>1008</v>
      </c>
      <c r="H164" t="s">
        <v>1009</v>
      </c>
      <c r="I164" t="s">
        <v>32</v>
      </c>
      <c r="J164" t="s">
        <v>756</v>
      </c>
      <c r="K164" t="s">
        <v>24</v>
      </c>
      <c r="L164" t="s">
        <v>757</v>
      </c>
      <c r="M164" t="s">
        <v>9438</v>
      </c>
      <c r="N164" t="s">
        <v>9439</v>
      </c>
    </row>
    <row r="165" spans="1:14" x14ac:dyDescent="0.25">
      <c r="A165" t="s">
        <v>1010</v>
      </c>
      <c r="B165" t="s">
        <v>1011</v>
      </c>
      <c r="C165" t="s">
        <v>16</v>
      </c>
      <c r="D165" t="s">
        <v>1012</v>
      </c>
      <c r="E165" t="s">
        <v>638</v>
      </c>
      <c r="F165" t="s">
        <v>1013</v>
      </c>
      <c r="G165" t="s">
        <v>1014</v>
      </c>
      <c r="H165" t="s">
        <v>1015</v>
      </c>
      <c r="I165" t="s">
        <v>22</v>
      </c>
      <c r="J165" t="s">
        <v>723</v>
      </c>
      <c r="K165" t="s">
        <v>24</v>
      </c>
      <c r="L165" t="s">
        <v>1016</v>
      </c>
      <c r="M165" t="s">
        <v>9438</v>
      </c>
      <c r="N165" t="s">
        <v>9439</v>
      </c>
    </row>
    <row r="166" spans="1:14" x14ac:dyDescent="0.25">
      <c r="A166" t="s">
        <v>1017</v>
      </c>
      <c r="B166" t="s">
        <v>1018</v>
      </c>
      <c r="C166" t="s">
        <v>69</v>
      </c>
      <c r="D166" t="s">
        <v>1019</v>
      </c>
      <c r="E166" t="s">
        <v>638</v>
      </c>
      <c r="F166" t="s">
        <v>1020</v>
      </c>
      <c r="G166" t="s">
        <v>1021</v>
      </c>
      <c r="H166" t="s">
        <v>1022</v>
      </c>
      <c r="I166" t="s">
        <v>32</v>
      </c>
      <c r="J166" t="s">
        <v>282</v>
      </c>
      <c r="K166" t="s">
        <v>24</v>
      </c>
      <c r="L166" t="s">
        <v>75</v>
      </c>
      <c r="M166" t="s">
        <v>9438</v>
      </c>
      <c r="N166" t="s">
        <v>9439</v>
      </c>
    </row>
    <row r="167" spans="1:14" hidden="1" x14ac:dyDescent="0.25">
      <c r="A167" t="s">
        <v>1023</v>
      </c>
      <c r="B167" t="s">
        <v>1024</v>
      </c>
      <c r="C167" t="s">
        <v>69</v>
      </c>
      <c r="E167" t="s">
        <v>630</v>
      </c>
      <c r="F167" t="s">
        <v>1025</v>
      </c>
      <c r="G167" t="s">
        <v>1026</v>
      </c>
      <c r="H167" t="s">
        <v>1027</v>
      </c>
      <c r="I167" t="s">
        <v>32</v>
      </c>
      <c r="J167" t="s">
        <v>634</v>
      </c>
      <c r="K167" t="s">
        <v>24</v>
      </c>
      <c r="L167" t="s">
        <v>1028</v>
      </c>
      <c r="M167" t="s">
        <v>9438</v>
      </c>
      <c r="N167" t="s">
        <v>9439</v>
      </c>
    </row>
    <row r="168" spans="1:14" x14ac:dyDescent="0.25">
      <c r="A168" t="s">
        <v>1029</v>
      </c>
      <c r="B168" t="s">
        <v>1030</v>
      </c>
      <c r="C168" t="s">
        <v>16</v>
      </c>
      <c r="D168" t="s">
        <v>402</v>
      </c>
      <c r="E168" t="s">
        <v>638</v>
      </c>
      <c r="F168" t="s">
        <v>1031</v>
      </c>
      <c r="G168" t="s">
        <v>1032</v>
      </c>
      <c r="H168" t="s">
        <v>1033</v>
      </c>
      <c r="I168" t="s">
        <v>32</v>
      </c>
      <c r="J168" t="s">
        <v>735</v>
      </c>
      <c r="K168" t="s">
        <v>24</v>
      </c>
      <c r="L168" t="s">
        <v>406</v>
      </c>
      <c r="M168" t="s">
        <v>9504</v>
      </c>
      <c r="N168" t="s">
        <v>9441</v>
      </c>
    </row>
    <row r="169" spans="1:14" x14ac:dyDescent="0.25">
      <c r="A169" t="s">
        <v>1034</v>
      </c>
      <c r="B169" t="s">
        <v>695</v>
      </c>
      <c r="C169" t="s">
        <v>69</v>
      </c>
      <c r="D169" t="s">
        <v>696</v>
      </c>
      <c r="E169" t="s">
        <v>638</v>
      </c>
      <c r="F169" t="s">
        <v>1035</v>
      </c>
      <c r="G169" t="s">
        <v>1036</v>
      </c>
      <c r="H169" t="s">
        <v>1037</v>
      </c>
      <c r="I169" t="s">
        <v>32</v>
      </c>
      <c r="J169" t="s">
        <v>756</v>
      </c>
      <c r="K169" t="s">
        <v>24</v>
      </c>
      <c r="L169" t="s">
        <v>757</v>
      </c>
      <c r="M169" t="s">
        <v>9438</v>
      </c>
      <c r="N169" t="s">
        <v>9439</v>
      </c>
    </row>
    <row r="170" spans="1:14" x14ac:dyDescent="0.25">
      <c r="A170" t="s">
        <v>1038</v>
      </c>
      <c r="B170" t="s">
        <v>636</v>
      </c>
      <c r="C170" t="s">
        <v>69</v>
      </c>
      <c r="D170" t="s">
        <v>637</v>
      </c>
      <c r="E170" t="s">
        <v>638</v>
      </c>
      <c r="F170" t="s">
        <v>1039</v>
      </c>
      <c r="G170" t="s">
        <v>1040</v>
      </c>
      <c r="H170" t="s">
        <v>1041</v>
      </c>
      <c r="I170" t="s">
        <v>32</v>
      </c>
      <c r="J170" t="s">
        <v>923</v>
      </c>
      <c r="K170" t="s">
        <v>24</v>
      </c>
      <c r="L170" t="s">
        <v>643</v>
      </c>
      <c r="M170" t="s">
        <v>9438</v>
      </c>
      <c r="N170" t="s">
        <v>9439</v>
      </c>
    </row>
    <row r="171" spans="1:14" x14ac:dyDescent="0.25">
      <c r="A171" t="s">
        <v>729</v>
      </c>
      <c r="B171" t="s">
        <v>730</v>
      </c>
      <c r="C171" t="s">
        <v>16</v>
      </c>
      <c r="D171" t="s">
        <v>731</v>
      </c>
      <c r="E171" t="s">
        <v>638</v>
      </c>
      <c r="F171" t="s">
        <v>1042</v>
      </c>
      <c r="G171" t="s">
        <v>1043</v>
      </c>
      <c r="H171" t="s">
        <v>1044</v>
      </c>
      <c r="I171" t="s">
        <v>32</v>
      </c>
      <c r="J171" t="s">
        <v>142</v>
      </c>
      <c r="K171" t="s">
        <v>24</v>
      </c>
      <c r="L171" t="s">
        <v>212</v>
      </c>
      <c r="M171" t="s">
        <v>9505</v>
      </c>
      <c r="N171" t="s">
        <v>9441</v>
      </c>
    </row>
    <row r="172" spans="1:14" x14ac:dyDescent="0.25">
      <c r="A172" t="s">
        <v>1045</v>
      </c>
      <c r="B172" t="s">
        <v>821</v>
      </c>
      <c r="C172" t="s">
        <v>16</v>
      </c>
      <c r="D172" t="s">
        <v>822</v>
      </c>
      <c r="E172" t="s">
        <v>638</v>
      </c>
      <c r="F172" t="s">
        <v>1046</v>
      </c>
      <c r="G172" t="s">
        <v>1047</v>
      </c>
      <c r="H172" t="s">
        <v>1048</v>
      </c>
      <c r="I172" t="s">
        <v>32</v>
      </c>
      <c r="J172" t="s">
        <v>479</v>
      </c>
      <c r="K172" t="s">
        <v>24</v>
      </c>
      <c r="L172" t="s">
        <v>42</v>
      </c>
      <c r="M172" t="s">
        <v>9438</v>
      </c>
      <c r="N172" t="s">
        <v>9439</v>
      </c>
    </row>
    <row r="173" spans="1:14" x14ac:dyDescent="0.25">
      <c r="A173" t="s">
        <v>746</v>
      </c>
      <c r="B173" t="s">
        <v>747</v>
      </c>
      <c r="C173" t="s">
        <v>16</v>
      </c>
      <c r="D173" t="s">
        <v>748</v>
      </c>
      <c r="E173" t="s">
        <v>638</v>
      </c>
      <c r="F173" t="s">
        <v>1049</v>
      </c>
      <c r="G173" t="s">
        <v>1050</v>
      </c>
      <c r="H173" t="s">
        <v>1051</v>
      </c>
      <c r="I173" t="s">
        <v>32</v>
      </c>
      <c r="J173" t="s">
        <v>923</v>
      </c>
      <c r="K173" t="s">
        <v>24</v>
      </c>
      <c r="L173" t="s">
        <v>75</v>
      </c>
      <c r="M173" t="s">
        <v>9438</v>
      </c>
      <c r="N173" t="s">
        <v>9439</v>
      </c>
    </row>
    <row r="174" spans="1:14" x14ac:dyDescent="0.25">
      <c r="A174" t="s">
        <v>1052</v>
      </c>
      <c r="B174" t="s">
        <v>1002</v>
      </c>
      <c r="C174" t="s">
        <v>16</v>
      </c>
      <c r="D174" t="s">
        <v>1003</v>
      </c>
      <c r="E174" t="s">
        <v>638</v>
      </c>
      <c r="F174" t="s">
        <v>1053</v>
      </c>
      <c r="G174" t="s">
        <v>1054</v>
      </c>
      <c r="H174" t="s">
        <v>1055</v>
      </c>
      <c r="I174" t="s">
        <v>32</v>
      </c>
      <c r="J174" t="s">
        <v>261</v>
      </c>
      <c r="K174" t="s">
        <v>24</v>
      </c>
      <c r="L174" t="s">
        <v>75</v>
      </c>
      <c r="M174" t="s">
        <v>9438</v>
      </c>
      <c r="N174" t="s">
        <v>9439</v>
      </c>
    </row>
    <row r="175" spans="1:14" hidden="1" x14ac:dyDescent="0.25">
      <c r="A175" t="s">
        <v>1056</v>
      </c>
      <c r="B175" t="s">
        <v>775</v>
      </c>
      <c r="C175" t="s">
        <v>16</v>
      </c>
      <c r="D175" t="s">
        <v>776</v>
      </c>
      <c r="E175" t="s">
        <v>630</v>
      </c>
      <c r="F175" t="s">
        <v>1057</v>
      </c>
      <c r="G175" t="s">
        <v>1058</v>
      </c>
      <c r="H175" t="s">
        <v>1059</v>
      </c>
      <c r="I175" t="s">
        <v>32</v>
      </c>
      <c r="J175" t="s">
        <v>398</v>
      </c>
      <c r="K175" t="s">
        <v>24</v>
      </c>
      <c r="L175" t="s">
        <v>780</v>
      </c>
      <c r="M175" t="s">
        <v>9438</v>
      </c>
      <c r="N175" t="s">
        <v>9439</v>
      </c>
    </row>
    <row r="176" spans="1:14" x14ac:dyDescent="0.25">
      <c r="A176" t="s">
        <v>1060</v>
      </c>
      <c r="B176" t="s">
        <v>1061</v>
      </c>
      <c r="C176" t="s">
        <v>16</v>
      </c>
      <c r="D176" t="s">
        <v>1062</v>
      </c>
      <c r="E176" t="s">
        <v>638</v>
      </c>
      <c r="F176" t="s">
        <v>1063</v>
      </c>
      <c r="G176" t="s">
        <v>1064</v>
      </c>
      <c r="H176" t="s">
        <v>1065</v>
      </c>
      <c r="I176" t="s">
        <v>32</v>
      </c>
      <c r="J176" t="s">
        <v>1066</v>
      </c>
      <c r="K176" t="s">
        <v>24</v>
      </c>
      <c r="L176" t="s">
        <v>75</v>
      </c>
      <c r="M176" t="s">
        <v>9438</v>
      </c>
      <c r="N176" t="s">
        <v>9439</v>
      </c>
    </row>
    <row r="177" spans="1:14" x14ac:dyDescent="0.25">
      <c r="A177" t="s">
        <v>1067</v>
      </c>
      <c r="B177" t="s">
        <v>941</v>
      </c>
      <c r="C177" t="s">
        <v>69</v>
      </c>
      <c r="D177" t="s">
        <v>942</v>
      </c>
      <c r="E177" t="s">
        <v>638</v>
      </c>
      <c r="F177" t="s">
        <v>1068</v>
      </c>
      <c r="G177" t="s">
        <v>1069</v>
      </c>
      <c r="H177" t="s">
        <v>1070</v>
      </c>
      <c r="I177" t="s">
        <v>32</v>
      </c>
      <c r="J177" t="s">
        <v>946</v>
      </c>
      <c r="K177" t="s">
        <v>24</v>
      </c>
      <c r="L177" t="s">
        <v>786</v>
      </c>
      <c r="M177" t="s">
        <v>9438</v>
      </c>
      <c r="N177" t="s">
        <v>9439</v>
      </c>
    </row>
    <row r="178" spans="1:14" x14ac:dyDescent="0.25">
      <c r="A178" t="s">
        <v>845</v>
      </c>
      <c r="B178" t="s">
        <v>846</v>
      </c>
      <c r="C178" t="s">
        <v>69</v>
      </c>
      <c r="D178" t="s">
        <v>847</v>
      </c>
      <c r="E178" t="s">
        <v>638</v>
      </c>
      <c r="F178" t="s">
        <v>1071</v>
      </c>
      <c r="G178" t="s">
        <v>1072</v>
      </c>
      <c r="H178" t="s">
        <v>1073</v>
      </c>
      <c r="I178" t="s">
        <v>32</v>
      </c>
      <c r="J178" t="s">
        <v>121</v>
      </c>
      <c r="K178" t="s">
        <v>24</v>
      </c>
      <c r="L178" t="s">
        <v>851</v>
      </c>
      <c r="M178" t="s">
        <v>9438</v>
      </c>
      <c r="N178" t="s">
        <v>9439</v>
      </c>
    </row>
    <row r="179" spans="1:14" x14ac:dyDescent="0.25">
      <c r="A179" t="s">
        <v>1074</v>
      </c>
      <c r="B179" t="s">
        <v>725</v>
      </c>
      <c r="C179" t="s">
        <v>69</v>
      </c>
      <c r="D179" t="s">
        <v>61</v>
      </c>
      <c r="E179" t="s">
        <v>638</v>
      </c>
      <c r="F179" t="s">
        <v>1075</v>
      </c>
      <c r="G179" t="s">
        <v>1076</v>
      </c>
      <c r="H179" t="s">
        <v>1077</v>
      </c>
      <c r="I179" t="s">
        <v>32</v>
      </c>
      <c r="J179" t="s">
        <v>412</v>
      </c>
      <c r="K179" t="s">
        <v>24</v>
      </c>
      <c r="L179" t="s">
        <v>42</v>
      </c>
      <c r="M179" t="s">
        <v>9438</v>
      </c>
      <c r="N179" t="s">
        <v>9439</v>
      </c>
    </row>
    <row r="180" spans="1:14" x14ac:dyDescent="0.25">
      <c r="A180" t="s">
        <v>664</v>
      </c>
      <c r="B180" t="s">
        <v>1078</v>
      </c>
      <c r="C180" t="s">
        <v>69</v>
      </c>
      <c r="D180" t="s">
        <v>666</v>
      </c>
      <c r="E180" t="s">
        <v>638</v>
      </c>
      <c r="F180" t="s">
        <v>1079</v>
      </c>
      <c r="G180" t="s">
        <v>1080</v>
      </c>
      <c r="H180" t="s">
        <v>1081</v>
      </c>
      <c r="I180" t="s">
        <v>32</v>
      </c>
      <c r="J180" t="s">
        <v>412</v>
      </c>
      <c r="K180" t="s">
        <v>24</v>
      </c>
      <c r="L180" t="s">
        <v>670</v>
      </c>
      <c r="M180" t="s">
        <v>9438</v>
      </c>
      <c r="N180" t="s">
        <v>9439</v>
      </c>
    </row>
    <row r="181" spans="1:14" hidden="1" x14ac:dyDescent="0.25">
      <c r="A181" t="s">
        <v>1082</v>
      </c>
      <c r="B181" t="s">
        <v>1083</v>
      </c>
      <c r="C181" t="s">
        <v>16</v>
      </c>
      <c r="D181" t="s">
        <v>829</v>
      </c>
      <c r="E181" t="s">
        <v>630</v>
      </c>
      <c r="F181" t="s">
        <v>1084</v>
      </c>
      <c r="G181" t="s">
        <v>1085</v>
      </c>
      <c r="H181" t="s">
        <v>1086</v>
      </c>
      <c r="I181" t="s">
        <v>22</v>
      </c>
      <c r="J181" t="s">
        <v>253</v>
      </c>
      <c r="K181" t="s">
        <v>24</v>
      </c>
      <c r="L181" t="s">
        <v>83</v>
      </c>
      <c r="M181" t="s">
        <v>9438</v>
      </c>
      <c r="N181" t="s">
        <v>9439</v>
      </c>
    </row>
    <row r="182" spans="1:14" x14ac:dyDescent="0.25">
      <c r="A182" t="s">
        <v>657</v>
      </c>
      <c r="B182" t="s">
        <v>658</v>
      </c>
      <c r="C182" t="s">
        <v>69</v>
      </c>
      <c r="D182" t="s">
        <v>659</v>
      </c>
      <c r="E182" t="s">
        <v>638</v>
      </c>
      <c r="F182" t="s">
        <v>1087</v>
      </c>
      <c r="G182" t="s">
        <v>1088</v>
      </c>
      <c r="H182" t="s">
        <v>1089</v>
      </c>
      <c r="I182" t="s">
        <v>32</v>
      </c>
      <c r="J182" t="s">
        <v>634</v>
      </c>
      <c r="K182" t="s">
        <v>24</v>
      </c>
      <c r="L182" t="s">
        <v>663</v>
      </c>
      <c r="M182" t="s">
        <v>9438</v>
      </c>
      <c r="N182" t="s">
        <v>9439</v>
      </c>
    </row>
    <row r="183" spans="1:14" x14ac:dyDescent="0.25">
      <c r="A183" t="s">
        <v>700</v>
      </c>
      <c r="B183" t="s">
        <v>701</v>
      </c>
      <c r="C183" t="s">
        <v>16</v>
      </c>
      <c r="D183" t="s">
        <v>702</v>
      </c>
      <c r="E183" t="s">
        <v>638</v>
      </c>
      <c r="F183" t="s">
        <v>1090</v>
      </c>
      <c r="G183" t="s">
        <v>1091</v>
      </c>
      <c r="H183" t="s">
        <v>1092</v>
      </c>
      <c r="I183" t="s">
        <v>32</v>
      </c>
      <c r="J183" t="s">
        <v>1093</v>
      </c>
      <c r="K183" t="s">
        <v>24</v>
      </c>
      <c r="L183" t="s">
        <v>75</v>
      </c>
      <c r="M183" t="s">
        <v>9438</v>
      </c>
      <c r="N183" t="s">
        <v>9439</v>
      </c>
    </row>
    <row r="184" spans="1:14" hidden="1" x14ac:dyDescent="0.25">
      <c r="A184" t="s">
        <v>1094</v>
      </c>
      <c r="B184" t="s">
        <v>928</v>
      </c>
      <c r="C184" t="s">
        <v>16</v>
      </c>
      <c r="D184" t="s">
        <v>812</v>
      </c>
      <c r="E184" t="s">
        <v>630</v>
      </c>
      <c r="F184" t="s">
        <v>1095</v>
      </c>
      <c r="G184" t="s">
        <v>1096</v>
      </c>
      <c r="H184" t="s">
        <v>1097</v>
      </c>
      <c r="I184" t="s">
        <v>22</v>
      </c>
      <c r="J184" t="s">
        <v>816</v>
      </c>
      <c r="K184" t="s">
        <v>24</v>
      </c>
      <c r="L184" t="s">
        <v>83</v>
      </c>
      <c r="M184" t="s">
        <v>9438</v>
      </c>
      <c r="N184" t="s">
        <v>9439</v>
      </c>
    </row>
    <row r="185" spans="1:14" x14ac:dyDescent="0.25">
      <c r="A185" t="s">
        <v>1098</v>
      </c>
      <c r="B185" t="s">
        <v>1099</v>
      </c>
      <c r="C185" t="s">
        <v>16</v>
      </c>
      <c r="D185" t="s">
        <v>1100</v>
      </c>
      <c r="E185" t="s">
        <v>638</v>
      </c>
      <c r="F185" t="s">
        <v>1101</v>
      </c>
      <c r="G185" t="s">
        <v>1102</v>
      </c>
      <c r="H185" t="s">
        <v>1103</v>
      </c>
      <c r="I185" t="s">
        <v>22</v>
      </c>
      <c r="J185" t="s">
        <v>634</v>
      </c>
      <c r="K185" t="s">
        <v>24</v>
      </c>
      <c r="L185" t="s">
        <v>83</v>
      </c>
      <c r="M185" t="s">
        <v>9438</v>
      </c>
      <c r="N185" t="s">
        <v>9439</v>
      </c>
    </row>
    <row r="186" spans="1:14" x14ac:dyDescent="0.25">
      <c r="A186" t="s">
        <v>1060</v>
      </c>
      <c r="B186" t="s">
        <v>1061</v>
      </c>
      <c r="C186" t="s">
        <v>16</v>
      </c>
      <c r="D186" t="s">
        <v>1062</v>
      </c>
      <c r="E186" t="s">
        <v>638</v>
      </c>
      <c r="F186" t="s">
        <v>1104</v>
      </c>
      <c r="G186" t="s">
        <v>1105</v>
      </c>
      <c r="H186" t="s">
        <v>1106</v>
      </c>
      <c r="I186" t="s">
        <v>32</v>
      </c>
      <c r="J186" t="s">
        <v>1066</v>
      </c>
      <c r="K186" t="s">
        <v>24</v>
      </c>
      <c r="L186" t="s">
        <v>75</v>
      </c>
      <c r="M186" t="s">
        <v>9438</v>
      </c>
      <c r="N186" t="s">
        <v>9439</v>
      </c>
    </row>
    <row r="187" spans="1:14" x14ac:dyDescent="0.25">
      <c r="A187" t="s">
        <v>1107</v>
      </c>
      <c r="B187" t="s">
        <v>144</v>
      </c>
      <c r="C187" t="s">
        <v>16</v>
      </c>
      <c r="D187" t="s">
        <v>93</v>
      </c>
      <c r="E187" t="s">
        <v>638</v>
      </c>
      <c r="F187" t="s">
        <v>1108</v>
      </c>
      <c r="G187" t="s">
        <v>1109</v>
      </c>
      <c r="H187" t="s">
        <v>1110</v>
      </c>
      <c r="I187" t="s">
        <v>32</v>
      </c>
      <c r="J187" t="s">
        <v>912</v>
      </c>
      <c r="K187" t="s">
        <v>24</v>
      </c>
      <c r="L187" t="s">
        <v>75</v>
      </c>
      <c r="M187" t="s">
        <v>9506</v>
      </c>
      <c r="N187" t="s">
        <v>9441</v>
      </c>
    </row>
    <row r="188" spans="1:14" x14ac:dyDescent="0.25">
      <c r="A188" t="s">
        <v>1111</v>
      </c>
      <c r="B188" t="s">
        <v>1112</v>
      </c>
      <c r="C188" t="s">
        <v>69</v>
      </c>
      <c r="D188" t="s">
        <v>854</v>
      </c>
      <c r="E188" t="s">
        <v>638</v>
      </c>
      <c r="F188" t="s">
        <v>1113</v>
      </c>
      <c r="G188" t="s">
        <v>1114</v>
      </c>
      <c r="H188" t="s">
        <v>1115</v>
      </c>
      <c r="I188" t="s">
        <v>32</v>
      </c>
      <c r="J188" t="s">
        <v>506</v>
      </c>
      <c r="K188" t="s">
        <v>24</v>
      </c>
      <c r="L188" t="s">
        <v>75</v>
      </c>
      <c r="M188" t="s">
        <v>9507</v>
      </c>
      <c r="N188" t="s">
        <v>9441</v>
      </c>
    </row>
    <row r="189" spans="1:14" x14ac:dyDescent="0.25">
      <c r="A189" t="s">
        <v>881</v>
      </c>
      <c r="B189" t="s">
        <v>882</v>
      </c>
      <c r="C189" t="s">
        <v>16</v>
      </c>
      <c r="D189" t="s">
        <v>883</v>
      </c>
      <c r="E189" t="s">
        <v>638</v>
      </c>
      <c r="F189" t="s">
        <v>1116</v>
      </c>
      <c r="G189" t="s">
        <v>1117</v>
      </c>
      <c r="H189" t="s">
        <v>1118</v>
      </c>
      <c r="I189" t="s">
        <v>22</v>
      </c>
      <c r="J189" t="s">
        <v>261</v>
      </c>
      <c r="K189" t="s">
        <v>24</v>
      </c>
      <c r="L189" t="s">
        <v>83</v>
      </c>
      <c r="M189" t="s">
        <v>9438</v>
      </c>
      <c r="N189" t="s">
        <v>9439</v>
      </c>
    </row>
    <row r="190" spans="1:14" x14ac:dyDescent="0.25">
      <c r="A190" t="s">
        <v>746</v>
      </c>
      <c r="B190" t="s">
        <v>747</v>
      </c>
      <c r="C190" t="s">
        <v>16</v>
      </c>
      <c r="D190" t="s">
        <v>748</v>
      </c>
      <c r="E190" t="s">
        <v>638</v>
      </c>
      <c r="F190" t="s">
        <v>1119</v>
      </c>
      <c r="G190" t="s">
        <v>1120</v>
      </c>
      <c r="H190" t="s">
        <v>1121</v>
      </c>
      <c r="I190" t="s">
        <v>32</v>
      </c>
      <c r="J190" t="s">
        <v>880</v>
      </c>
      <c r="K190" t="s">
        <v>24</v>
      </c>
      <c r="L190" t="s">
        <v>75</v>
      </c>
      <c r="M190" t="s">
        <v>9438</v>
      </c>
      <c r="N190" t="s">
        <v>9439</v>
      </c>
    </row>
    <row r="191" spans="1:14" x14ac:dyDescent="0.25">
      <c r="A191" t="s">
        <v>845</v>
      </c>
      <c r="B191" t="s">
        <v>846</v>
      </c>
      <c r="C191" t="s">
        <v>69</v>
      </c>
      <c r="D191" t="s">
        <v>847</v>
      </c>
      <c r="E191" t="s">
        <v>638</v>
      </c>
      <c r="F191" t="s">
        <v>1122</v>
      </c>
      <c r="G191" t="s">
        <v>1123</v>
      </c>
      <c r="H191" t="s">
        <v>1124</v>
      </c>
      <c r="I191" t="s">
        <v>32</v>
      </c>
      <c r="J191" t="s">
        <v>162</v>
      </c>
      <c r="K191" t="s">
        <v>24</v>
      </c>
      <c r="L191" t="s">
        <v>851</v>
      </c>
      <c r="M191" t="s">
        <v>9438</v>
      </c>
      <c r="N191" t="s">
        <v>9439</v>
      </c>
    </row>
    <row r="192" spans="1:14" hidden="1" x14ac:dyDescent="0.25">
      <c r="A192" t="s">
        <v>1125</v>
      </c>
      <c r="B192" t="s">
        <v>1126</v>
      </c>
      <c r="C192" t="s">
        <v>16</v>
      </c>
      <c r="D192" t="s">
        <v>1100</v>
      </c>
      <c r="E192" t="s">
        <v>630</v>
      </c>
      <c r="F192" t="s">
        <v>1127</v>
      </c>
      <c r="G192" t="s">
        <v>1128</v>
      </c>
      <c r="H192" t="s">
        <v>1129</v>
      </c>
      <c r="I192" t="s">
        <v>22</v>
      </c>
      <c r="J192" t="s">
        <v>634</v>
      </c>
      <c r="K192" t="s">
        <v>24</v>
      </c>
      <c r="L192" t="s">
        <v>83</v>
      </c>
      <c r="M192" t="s">
        <v>9438</v>
      </c>
      <c r="N192" t="s">
        <v>9439</v>
      </c>
    </row>
    <row r="193" spans="1:14" x14ac:dyDescent="0.25">
      <c r="A193" t="s">
        <v>1130</v>
      </c>
      <c r="B193" t="s">
        <v>968</v>
      </c>
      <c r="C193" t="s">
        <v>16</v>
      </c>
      <c r="D193" t="s">
        <v>93</v>
      </c>
      <c r="E193" t="s">
        <v>638</v>
      </c>
      <c r="F193" t="s">
        <v>1131</v>
      </c>
      <c r="G193" t="s">
        <v>1132</v>
      </c>
      <c r="H193" t="s">
        <v>1133</v>
      </c>
      <c r="I193" t="s">
        <v>32</v>
      </c>
      <c r="J193" t="s">
        <v>521</v>
      </c>
      <c r="K193" t="s">
        <v>24</v>
      </c>
      <c r="L193" t="s">
        <v>75</v>
      </c>
      <c r="M193" t="s">
        <v>9508</v>
      </c>
      <c r="N193" t="s">
        <v>9441</v>
      </c>
    </row>
    <row r="194" spans="1:14" x14ac:dyDescent="0.25">
      <c r="A194" t="s">
        <v>700</v>
      </c>
      <c r="B194" t="s">
        <v>701</v>
      </c>
      <c r="C194" t="s">
        <v>16</v>
      </c>
      <c r="D194" t="s">
        <v>702</v>
      </c>
      <c r="E194" t="s">
        <v>638</v>
      </c>
      <c r="F194" t="s">
        <v>1134</v>
      </c>
      <c r="G194" t="s">
        <v>1135</v>
      </c>
      <c r="H194" t="s">
        <v>1136</v>
      </c>
      <c r="I194" t="s">
        <v>32</v>
      </c>
      <c r="J194" t="s">
        <v>1137</v>
      </c>
      <c r="K194" t="s">
        <v>24</v>
      </c>
      <c r="L194" t="s">
        <v>75</v>
      </c>
      <c r="M194" t="s">
        <v>9438</v>
      </c>
      <c r="N194" t="s">
        <v>9439</v>
      </c>
    </row>
    <row r="195" spans="1:14" x14ac:dyDescent="0.25">
      <c r="A195" t="s">
        <v>1098</v>
      </c>
      <c r="B195" t="s">
        <v>1138</v>
      </c>
      <c r="C195" t="s">
        <v>16</v>
      </c>
      <c r="D195" t="s">
        <v>1100</v>
      </c>
      <c r="E195" t="s">
        <v>638</v>
      </c>
      <c r="F195" t="s">
        <v>1139</v>
      </c>
      <c r="G195" t="s">
        <v>1140</v>
      </c>
      <c r="H195" t="s">
        <v>1141</v>
      </c>
      <c r="I195" t="s">
        <v>22</v>
      </c>
      <c r="J195" t="s">
        <v>634</v>
      </c>
      <c r="K195" t="s">
        <v>24</v>
      </c>
      <c r="L195" t="s">
        <v>83</v>
      </c>
      <c r="M195" t="s">
        <v>9438</v>
      </c>
      <c r="N195" t="s">
        <v>9439</v>
      </c>
    </row>
    <row r="196" spans="1:14" x14ac:dyDescent="0.25">
      <c r="A196" t="s">
        <v>729</v>
      </c>
      <c r="B196" t="s">
        <v>730</v>
      </c>
      <c r="C196" t="s">
        <v>16</v>
      </c>
      <c r="D196" t="s">
        <v>731</v>
      </c>
      <c r="E196" t="s">
        <v>638</v>
      </c>
      <c r="F196" t="s">
        <v>1142</v>
      </c>
      <c r="G196" t="s">
        <v>1143</v>
      </c>
      <c r="H196" t="s">
        <v>1144</v>
      </c>
      <c r="I196" t="s">
        <v>32</v>
      </c>
      <c r="J196" t="s">
        <v>49</v>
      </c>
      <c r="K196" t="s">
        <v>24</v>
      </c>
      <c r="L196" t="s">
        <v>212</v>
      </c>
      <c r="M196" t="s">
        <v>9509</v>
      </c>
      <c r="N196" t="s">
        <v>9441</v>
      </c>
    </row>
    <row r="197" spans="1:14" x14ac:dyDescent="0.25">
      <c r="A197" t="s">
        <v>845</v>
      </c>
      <c r="B197" t="s">
        <v>846</v>
      </c>
      <c r="C197" t="s">
        <v>69</v>
      </c>
      <c r="D197" t="s">
        <v>847</v>
      </c>
      <c r="E197" t="s">
        <v>638</v>
      </c>
      <c r="F197" t="s">
        <v>1145</v>
      </c>
      <c r="G197" t="s">
        <v>1146</v>
      </c>
      <c r="H197" t="s">
        <v>1147</v>
      </c>
      <c r="I197" t="s">
        <v>32</v>
      </c>
      <c r="J197" t="s">
        <v>1093</v>
      </c>
      <c r="K197" t="s">
        <v>24</v>
      </c>
      <c r="L197" t="s">
        <v>851</v>
      </c>
      <c r="M197" t="s">
        <v>9438</v>
      </c>
      <c r="N197" t="s">
        <v>9439</v>
      </c>
    </row>
    <row r="198" spans="1:14" x14ac:dyDescent="0.25">
      <c r="A198" t="s">
        <v>657</v>
      </c>
      <c r="B198" t="s">
        <v>658</v>
      </c>
      <c r="C198" t="s">
        <v>69</v>
      </c>
      <c r="D198" t="s">
        <v>659</v>
      </c>
      <c r="E198" t="s">
        <v>638</v>
      </c>
      <c r="F198" t="s">
        <v>1148</v>
      </c>
      <c r="G198" t="s">
        <v>1149</v>
      </c>
      <c r="H198" t="s">
        <v>1150</v>
      </c>
      <c r="I198" t="s">
        <v>32</v>
      </c>
      <c r="J198" t="s">
        <v>412</v>
      </c>
      <c r="K198" t="s">
        <v>24</v>
      </c>
      <c r="L198" t="s">
        <v>663</v>
      </c>
      <c r="M198" t="s">
        <v>9438</v>
      </c>
      <c r="N198" t="s">
        <v>9439</v>
      </c>
    </row>
    <row r="199" spans="1:14" x14ac:dyDescent="0.25">
      <c r="A199" t="s">
        <v>1151</v>
      </c>
      <c r="B199" t="s">
        <v>928</v>
      </c>
      <c r="C199" t="s">
        <v>16</v>
      </c>
      <c r="D199" t="s">
        <v>789</v>
      </c>
      <c r="E199" t="s">
        <v>638</v>
      </c>
      <c r="F199" t="s">
        <v>1152</v>
      </c>
      <c r="G199" t="s">
        <v>1153</v>
      </c>
      <c r="H199" t="s">
        <v>1154</v>
      </c>
      <c r="I199" t="s">
        <v>22</v>
      </c>
      <c r="J199" t="s">
        <v>1155</v>
      </c>
      <c r="K199" t="s">
        <v>24</v>
      </c>
      <c r="L199" t="s">
        <v>794</v>
      </c>
      <c r="M199" t="s">
        <v>9438</v>
      </c>
      <c r="N199" t="s">
        <v>9439</v>
      </c>
    </row>
    <row r="200" spans="1:14" x14ac:dyDescent="0.25">
      <c r="A200" t="s">
        <v>1156</v>
      </c>
      <c r="B200" t="s">
        <v>1024</v>
      </c>
      <c r="C200" t="s">
        <v>69</v>
      </c>
      <c r="E200" t="s">
        <v>638</v>
      </c>
      <c r="F200" t="s">
        <v>1157</v>
      </c>
      <c r="G200" t="s">
        <v>1158</v>
      </c>
      <c r="H200" t="s">
        <v>1159</v>
      </c>
      <c r="I200" t="s">
        <v>32</v>
      </c>
      <c r="J200" t="s">
        <v>634</v>
      </c>
      <c r="K200" t="s">
        <v>24</v>
      </c>
      <c r="L200" t="s">
        <v>1028</v>
      </c>
      <c r="M200" t="s">
        <v>9438</v>
      </c>
      <c r="N200" t="s">
        <v>9439</v>
      </c>
    </row>
    <row r="201" spans="1:14" hidden="1" x14ac:dyDescent="0.25">
      <c r="A201" t="s">
        <v>867</v>
      </c>
      <c r="B201" t="s">
        <v>707</v>
      </c>
      <c r="C201" t="s">
        <v>16</v>
      </c>
      <c r="D201" t="s">
        <v>868</v>
      </c>
      <c r="E201" t="s">
        <v>630</v>
      </c>
      <c r="F201" t="s">
        <v>1160</v>
      </c>
      <c r="G201" t="s">
        <v>1161</v>
      </c>
      <c r="H201" t="s">
        <v>1162</v>
      </c>
      <c r="I201" t="s">
        <v>32</v>
      </c>
      <c r="J201" t="s">
        <v>521</v>
      </c>
      <c r="K201" t="s">
        <v>24</v>
      </c>
      <c r="L201" t="s">
        <v>75</v>
      </c>
      <c r="M201" t="s">
        <v>9438</v>
      </c>
      <c r="N201" t="s">
        <v>9439</v>
      </c>
    </row>
    <row r="202" spans="1:14" x14ac:dyDescent="0.25">
      <c r="A202" t="s">
        <v>1163</v>
      </c>
      <c r="B202" t="s">
        <v>651</v>
      </c>
      <c r="C202" t="s">
        <v>16</v>
      </c>
      <c r="D202" t="s">
        <v>652</v>
      </c>
      <c r="E202" t="s">
        <v>638</v>
      </c>
      <c r="F202" t="s">
        <v>1164</v>
      </c>
      <c r="G202" t="s">
        <v>1165</v>
      </c>
      <c r="H202" t="s">
        <v>1166</v>
      </c>
      <c r="I202" t="s">
        <v>32</v>
      </c>
      <c r="J202" t="s">
        <v>89</v>
      </c>
      <c r="K202" t="s">
        <v>24</v>
      </c>
      <c r="L202" t="s">
        <v>656</v>
      </c>
      <c r="M202" t="s">
        <v>9438</v>
      </c>
      <c r="N202" t="s">
        <v>9439</v>
      </c>
    </row>
    <row r="203" spans="1:14" hidden="1" x14ac:dyDescent="0.25">
      <c r="A203" t="s">
        <v>1167</v>
      </c>
      <c r="B203" t="s">
        <v>846</v>
      </c>
      <c r="C203" t="s">
        <v>69</v>
      </c>
      <c r="D203" t="s">
        <v>847</v>
      </c>
      <c r="E203" t="s">
        <v>630</v>
      </c>
      <c r="F203" t="s">
        <v>1168</v>
      </c>
      <c r="G203" t="s">
        <v>1169</v>
      </c>
      <c r="H203" t="s">
        <v>1170</v>
      </c>
      <c r="I203" t="s">
        <v>32</v>
      </c>
      <c r="J203" t="s">
        <v>1093</v>
      </c>
      <c r="K203" t="s">
        <v>24</v>
      </c>
      <c r="L203" t="s">
        <v>851</v>
      </c>
      <c r="M203" t="s">
        <v>9438</v>
      </c>
      <c r="N203" t="s">
        <v>9439</v>
      </c>
    </row>
    <row r="204" spans="1:14" x14ac:dyDescent="0.25">
      <c r="A204" t="s">
        <v>746</v>
      </c>
      <c r="B204" t="s">
        <v>747</v>
      </c>
      <c r="C204" t="s">
        <v>16</v>
      </c>
      <c r="D204" t="s">
        <v>748</v>
      </c>
      <c r="E204" t="s">
        <v>638</v>
      </c>
      <c r="F204" t="s">
        <v>1171</v>
      </c>
      <c r="G204" t="s">
        <v>1172</v>
      </c>
      <c r="H204" t="s">
        <v>1173</v>
      </c>
      <c r="I204" t="s">
        <v>32</v>
      </c>
      <c r="J204" t="s">
        <v>923</v>
      </c>
      <c r="K204" t="s">
        <v>24</v>
      </c>
      <c r="L204" t="s">
        <v>75</v>
      </c>
      <c r="M204" t="s">
        <v>9438</v>
      </c>
      <c r="N204" t="s">
        <v>9439</v>
      </c>
    </row>
    <row r="205" spans="1:14" hidden="1" x14ac:dyDescent="0.25">
      <c r="A205" t="s">
        <v>1174</v>
      </c>
      <c r="B205" t="s">
        <v>882</v>
      </c>
      <c r="C205" t="s">
        <v>16</v>
      </c>
      <c r="E205" t="s">
        <v>630</v>
      </c>
      <c r="F205" t="s">
        <v>1175</v>
      </c>
      <c r="G205" t="s">
        <v>1176</v>
      </c>
      <c r="H205" t="s">
        <v>1177</v>
      </c>
      <c r="I205" t="s">
        <v>22</v>
      </c>
      <c r="K205" t="s">
        <v>24</v>
      </c>
      <c r="M205" t="s">
        <v>9438</v>
      </c>
      <c r="N205" t="s">
        <v>9439</v>
      </c>
    </row>
    <row r="206" spans="1:14" x14ac:dyDescent="0.25">
      <c r="A206" t="s">
        <v>1178</v>
      </c>
      <c r="B206" t="s">
        <v>1179</v>
      </c>
      <c r="C206" t="s">
        <v>16</v>
      </c>
      <c r="D206" t="s">
        <v>760</v>
      </c>
      <c r="E206" t="s">
        <v>638</v>
      </c>
      <c r="F206" t="s">
        <v>1180</v>
      </c>
      <c r="G206" t="s">
        <v>1181</v>
      </c>
      <c r="H206" t="s">
        <v>1182</v>
      </c>
      <c r="I206" t="s">
        <v>32</v>
      </c>
      <c r="J206" t="s">
        <v>121</v>
      </c>
      <c r="K206" t="s">
        <v>24</v>
      </c>
      <c r="L206" t="s">
        <v>75</v>
      </c>
      <c r="M206" t="s">
        <v>9438</v>
      </c>
      <c r="N206" t="s">
        <v>9439</v>
      </c>
    </row>
    <row r="207" spans="1:14" x14ac:dyDescent="0.25">
      <c r="A207" t="s">
        <v>657</v>
      </c>
      <c r="B207" t="s">
        <v>658</v>
      </c>
      <c r="C207" t="s">
        <v>69</v>
      </c>
      <c r="D207" t="s">
        <v>659</v>
      </c>
      <c r="E207" t="s">
        <v>638</v>
      </c>
      <c r="F207" t="s">
        <v>1183</v>
      </c>
      <c r="G207" t="s">
        <v>1184</v>
      </c>
      <c r="H207" t="s">
        <v>1185</v>
      </c>
      <c r="I207" t="s">
        <v>32</v>
      </c>
      <c r="J207" t="s">
        <v>162</v>
      </c>
      <c r="K207" t="s">
        <v>24</v>
      </c>
      <c r="L207" t="s">
        <v>663</v>
      </c>
      <c r="M207" t="s">
        <v>9438</v>
      </c>
      <c r="N207" t="s">
        <v>9439</v>
      </c>
    </row>
    <row r="208" spans="1:14" hidden="1" x14ac:dyDescent="0.25">
      <c r="A208" t="s">
        <v>1186</v>
      </c>
      <c r="B208" t="s">
        <v>928</v>
      </c>
      <c r="C208" t="s">
        <v>16</v>
      </c>
      <c r="D208" t="s">
        <v>1187</v>
      </c>
      <c r="E208" t="s">
        <v>630</v>
      </c>
      <c r="F208" t="s">
        <v>1188</v>
      </c>
      <c r="G208" t="s">
        <v>1189</v>
      </c>
      <c r="H208" t="s">
        <v>1190</v>
      </c>
      <c r="I208" t="s">
        <v>22</v>
      </c>
      <c r="J208" t="s">
        <v>1191</v>
      </c>
      <c r="K208" t="s">
        <v>24</v>
      </c>
      <c r="L208" t="s">
        <v>1192</v>
      </c>
      <c r="M208" t="s">
        <v>9438</v>
      </c>
      <c r="N208" t="s">
        <v>9439</v>
      </c>
    </row>
    <row r="209" spans="1:14" hidden="1" x14ac:dyDescent="0.25">
      <c r="A209" t="s">
        <v>1193</v>
      </c>
      <c r="B209" t="s">
        <v>1018</v>
      </c>
      <c r="C209" t="s">
        <v>69</v>
      </c>
      <c r="D209" t="s">
        <v>1019</v>
      </c>
      <c r="E209" t="s">
        <v>630</v>
      </c>
      <c r="F209" t="s">
        <v>1194</v>
      </c>
      <c r="G209" t="s">
        <v>1195</v>
      </c>
      <c r="H209" t="s">
        <v>1196</v>
      </c>
      <c r="I209" t="s">
        <v>32</v>
      </c>
      <c r="J209" t="s">
        <v>282</v>
      </c>
      <c r="K209" t="s">
        <v>24</v>
      </c>
      <c r="L209" t="s">
        <v>75</v>
      </c>
      <c r="M209" t="s">
        <v>9438</v>
      </c>
      <c r="N209" t="s">
        <v>9439</v>
      </c>
    </row>
    <row r="210" spans="1:14" hidden="1" x14ac:dyDescent="0.25">
      <c r="A210" t="s">
        <v>1197</v>
      </c>
      <c r="B210" t="s">
        <v>1198</v>
      </c>
      <c r="C210" t="s">
        <v>69</v>
      </c>
      <c r="D210" t="s">
        <v>1199</v>
      </c>
      <c r="E210" t="s">
        <v>630</v>
      </c>
      <c r="F210" t="s">
        <v>1200</v>
      </c>
      <c r="G210" t="s">
        <v>1201</v>
      </c>
      <c r="H210" t="s">
        <v>1202</v>
      </c>
      <c r="I210" t="s">
        <v>22</v>
      </c>
      <c r="J210" t="s">
        <v>1203</v>
      </c>
      <c r="K210" t="s">
        <v>24</v>
      </c>
      <c r="L210" t="s">
        <v>83</v>
      </c>
      <c r="M210" t="s">
        <v>9438</v>
      </c>
      <c r="N210" t="s">
        <v>9439</v>
      </c>
    </row>
    <row r="211" spans="1:14" x14ac:dyDescent="0.25">
      <c r="A211" t="s">
        <v>746</v>
      </c>
      <c r="B211" t="s">
        <v>747</v>
      </c>
      <c r="C211" t="s">
        <v>16</v>
      </c>
      <c r="D211" t="s">
        <v>748</v>
      </c>
      <c r="E211" t="s">
        <v>638</v>
      </c>
      <c r="F211" t="s">
        <v>1204</v>
      </c>
      <c r="G211" t="s">
        <v>1205</v>
      </c>
      <c r="H211" t="s">
        <v>1206</v>
      </c>
      <c r="I211" t="s">
        <v>32</v>
      </c>
      <c r="J211" t="s">
        <v>1207</v>
      </c>
      <c r="K211" t="s">
        <v>24</v>
      </c>
      <c r="L211" t="s">
        <v>75</v>
      </c>
      <c r="M211" t="s">
        <v>9438</v>
      </c>
      <c r="N211" t="s">
        <v>9439</v>
      </c>
    </row>
    <row r="212" spans="1:14" hidden="1" x14ac:dyDescent="0.25">
      <c r="A212" t="s">
        <v>1208</v>
      </c>
      <c r="C212" t="s">
        <v>69</v>
      </c>
      <c r="D212" t="s">
        <v>1209</v>
      </c>
      <c r="E212" t="s">
        <v>630</v>
      </c>
      <c r="F212" t="s">
        <v>1210</v>
      </c>
      <c r="G212" t="s">
        <v>1211</v>
      </c>
      <c r="H212" t="s">
        <v>1212</v>
      </c>
      <c r="I212" t="s">
        <v>32</v>
      </c>
      <c r="J212" t="s">
        <v>472</v>
      </c>
      <c r="K212" t="s">
        <v>24</v>
      </c>
      <c r="L212" t="s">
        <v>75</v>
      </c>
      <c r="M212" t="s">
        <v>9438</v>
      </c>
      <c r="N212" t="s">
        <v>9439</v>
      </c>
    </row>
    <row r="213" spans="1:14" x14ac:dyDescent="0.25">
      <c r="A213" t="s">
        <v>1213</v>
      </c>
      <c r="B213" t="s">
        <v>1214</v>
      </c>
      <c r="C213" t="s">
        <v>69</v>
      </c>
      <c r="D213" t="s">
        <v>637</v>
      </c>
      <c r="E213" t="s">
        <v>638</v>
      </c>
      <c r="F213" t="s">
        <v>1215</v>
      </c>
      <c r="G213" t="s">
        <v>1216</v>
      </c>
      <c r="H213" t="s">
        <v>1217</v>
      </c>
      <c r="I213" t="s">
        <v>32</v>
      </c>
      <c r="J213" t="s">
        <v>438</v>
      </c>
      <c r="K213" t="s">
        <v>24</v>
      </c>
      <c r="L213" t="s">
        <v>643</v>
      </c>
      <c r="M213" t="s">
        <v>9438</v>
      </c>
      <c r="N213" t="s">
        <v>9439</v>
      </c>
    </row>
    <row r="214" spans="1:14" x14ac:dyDescent="0.25">
      <c r="A214" t="s">
        <v>1218</v>
      </c>
      <c r="B214" t="s">
        <v>1219</v>
      </c>
      <c r="C214" t="s">
        <v>16</v>
      </c>
      <c r="D214" t="s">
        <v>812</v>
      </c>
      <c r="E214" t="s">
        <v>638</v>
      </c>
      <c r="F214" t="s">
        <v>1220</v>
      </c>
      <c r="G214" t="s">
        <v>1221</v>
      </c>
      <c r="H214" t="s">
        <v>1222</v>
      </c>
      <c r="I214" t="s">
        <v>22</v>
      </c>
      <c r="J214" t="s">
        <v>1223</v>
      </c>
      <c r="K214" t="s">
        <v>24</v>
      </c>
      <c r="L214" t="s">
        <v>83</v>
      </c>
      <c r="M214" t="s">
        <v>9438</v>
      </c>
      <c r="N214" t="s">
        <v>9439</v>
      </c>
    </row>
    <row r="215" spans="1:14" x14ac:dyDescent="0.25">
      <c r="A215" t="s">
        <v>1224</v>
      </c>
      <c r="B215" t="s">
        <v>725</v>
      </c>
      <c r="C215" t="s">
        <v>69</v>
      </c>
      <c r="D215" t="s">
        <v>61</v>
      </c>
      <c r="E215" t="s">
        <v>638</v>
      </c>
      <c r="F215" t="s">
        <v>1225</v>
      </c>
      <c r="G215" t="s">
        <v>1226</v>
      </c>
      <c r="H215" t="s">
        <v>1227</v>
      </c>
      <c r="I215" t="s">
        <v>32</v>
      </c>
      <c r="J215" t="s">
        <v>162</v>
      </c>
      <c r="K215" t="s">
        <v>24</v>
      </c>
      <c r="L215" t="s">
        <v>42</v>
      </c>
      <c r="M215" t="s">
        <v>9438</v>
      </c>
      <c r="N215" t="s">
        <v>9439</v>
      </c>
    </row>
    <row r="216" spans="1:14" x14ac:dyDescent="0.25">
      <c r="A216" t="s">
        <v>1208</v>
      </c>
      <c r="B216" t="s">
        <v>1228</v>
      </c>
      <c r="C216" t="s">
        <v>69</v>
      </c>
      <c r="D216" t="s">
        <v>1209</v>
      </c>
      <c r="E216" t="s">
        <v>638</v>
      </c>
      <c r="F216" t="s">
        <v>1229</v>
      </c>
      <c r="G216" t="s">
        <v>1230</v>
      </c>
      <c r="H216" t="s">
        <v>1231</v>
      </c>
      <c r="I216" t="s">
        <v>32</v>
      </c>
      <c r="J216" t="s">
        <v>472</v>
      </c>
      <c r="K216" t="s">
        <v>24</v>
      </c>
      <c r="L216" t="s">
        <v>75</v>
      </c>
      <c r="M216" t="s">
        <v>9438</v>
      </c>
      <c r="N216" t="s">
        <v>9439</v>
      </c>
    </row>
    <row r="217" spans="1:14" x14ac:dyDescent="0.25">
      <c r="A217" t="s">
        <v>985</v>
      </c>
      <c r="B217" t="s">
        <v>1232</v>
      </c>
      <c r="C217" t="s">
        <v>16</v>
      </c>
      <c r="D217" t="s">
        <v>987</v>
      </c>
      <c r="E217" t="s">
        <v>638</v>
      </c>
      <c r="F217" t="s">
        <v>1233</v>
      </c>
      <c r="G217" t="s">
        <v>1234</v>
      </c>
      <c r="H217" t="s">
        <v>1235</v>
      </c>
      <c r="I217" t="s">
        <v>32</v>
      </c>
      <c r="J217" t="s">
        <v>329</v>
      </c>
      <c r="K217" t="s">
        <v>24</v>
      </c>
      <c r="L217" t="s">
        <v>204</v>
      </c>
      <c r="M217" t="s">
        <v>9510</v>
      </c>
      <c r="N217" t="s">
        <v>9441</v>
      </c>
    </row>
    <row r="218" spans="1:14" x14ac:dyDescent="0.25">
      <c r="A218" t="s">
        <v>1236</v>
      </c>
      <c r="B218" t="s">
        <v>1024</v>
      </c>
      <c r="C218" t="s">
        <v>69</v>
      </c>
      <c r="E218" t="s">
        <v>638</v>
      </c>
      <c r="F218" t="s">
        <v>1237</v>
      </c>
      <c r="G218" t="s">
        <v>1238</v>
      </c>
      <c r="H218" t="s">
        <v>1239</v>
      </c>
      <c r="I218" t="s">
        <v>32</v>
      </c>
      <c r="J218" t="s">
        <v>634</v>
      </c>
      <c r="K218" t="s">
        <v>24</v>
      </c>
      <c r="L218" t="s">
        <v>1028</v>
      </c>
      <c r="M218" t="s">
        <v>9438</v>
      </c>
      <c r="N218" t="s">
        <v>9439</v>
      </c>
    </row>
    <row r="219" spans="1:14" x14ac:dyDescent="0.25">
      <c r="A219" t="s">
        <v>1240</v>
      </c>
      <c r="B219" t="s">
        <v>1241</v>
      </c>
      <c r="C219" t="s">
        <v>16</v>
      </c>
      <c r="D219" t="s">
        <v>760</v>
      </c>
      <c r="E219" t="s">
        <v>18</v>
      </c>
      <c r="F219" t="s">
        <v>1242</v>
      </c>
      <c r="G219" t="s">
        <v>1243</v>
      </c>
      <c r="H219" t="s">
        <v>1244</v>
      </c>
      <c r="I219" t="s">
        <v>22</v>
      </c>
      <c r="J219" t="s">
        <v>1137</v>
      </c>
      <c r="K219" t="s">
        <v>24</v>
      </c>
      <c r="L219" t="s">
        <v>75</v>
      </c>
      <c r="M219" t="s">
        <v>9438</v>
      </c>
      <c r="N219" t="s">
        <v>9439</v>
      </c>
    </row>
    <row r="220" spans="1:14" x14ac:dyDescent="0.25">
      <c r="A220" t="s">
        <v>1245</v>
      </c>
      <c r="B220" t="s">
        <v>1246</v>
      </c>
      <c r="C220" t="s">
        <v>16</v>
      </c>
      <c r="D220" t="s">
        <v>1247</v>
      </c>
      <c r="E220" t="s">
        <v>18</v>
      </c>
      <c r="F220" t="s">
        <v>1248</v>
      </c>
      <c r="G220" t="s">
        <v>1249</v>
      </c>
      <c r="H220" t="s">
        <v>1250</v>
      </c>
      <c r="I220" t="s">
        <v>32</v>
      </c>
      <c r="J220" t="s">
        <v>89</v>
      </c>
      <c r="K220" t="s">
        <v>24</v>
      </c>
      <c r="L220" t="s">
        <v>1251</v>
      </c>
      <c r="M220" t="s">
        <v>9438</v>
      </c>
      <c r="N220" t="s">
        <v>9439</v>
      </c>
    </row>
    <row r="221" spans="1:14" x14ac:dyDescent="0.25">
      <c r="A221" t="s">
        <v>1252</v>
      </c>
      <c r="B221" t="s">
        <v>1253</v>
      </c>
      <c r="C221" t="s">
        <v>16</v>
      </c>
      <c r="D221" t="s">
        <v>1254</v>
      </c>
      <c r="E221" t="s">
        <v>18</v>
      </c>
      <c r="F221" t="s">
        <v>1255</v>
      </c>
      <c r="G221" t="s">
        <v>1256</v>
      </c>
      <c r="H221" t="s">
        <v>1257</v>
      </c>
      <c r="I221" t="s">
        <v>32</v>
      </c>
      <c r="J221" t="s">
        <v>41</v>
      </c>
      <c r="K221" t="s">
        <v>24</v>
      </c>
      <c r="L221" t="s">
        <v>1258</v>
      </c>
      <c r="M221" t="s">
        <v>9511</v>
      </c>
      <c r="N221" t="s">
        <v>9441</v>
      </c>
    </row>
    <row r="222" spans="1:14" x14ac:dyDescent="0.25">
      <c r="A222" t="s">
        <v>1259</v>
      </c>
      <c r="B222" t="s">
        <v>1260</v>
      </c>
      <c r="C222" t="s">
        <v>69</v>
      </c>
      <c r="D222" t="s">
        <v>1261</v>
      </c>
      <c r="E222" t="s">
        <v>18</v>
      </c>
      <c r="F222" t="s">
        <v>1262</v>
      </c>
      <c r="G222" t="s">
        <v>1263</v>
      </c>
      <c r="H222" t="s">
        <v>1264</v>
      </c>
      <c r="I222" t="s">
        <v>32</v>
      </c>
      <c r="J222" t="s">
        <v>74</v>
      </c>
      <c r="K222" t="s">
        <v>24</v>
      </c>
      <c r="L222" t="s">
        <v>786</v>
      </c>
      <c r="M222" t="s">
        <v>9512</v>
      </c>
      <c r="N222" t="s">
        <v>9441</v>
      </c>
    </row>
    <row r="223" spans="1:14" x14ac:dyDescent="0.25">
      <c r="A223" t="s">
        <v>1265</v>
      </c>
      <c r="B223" t="s">
        <v>1266</v>
      </c>
      <c r="C223" t="s">
        <v>16</v>
      </c>
      <c r="D223" t="s">
        <v>1267</v>
      </c>
      <c r="E223" t="s">
        <v>18</v>
      </c>
      <c r="F223" t="s">
        <v>1268</v>
      </c>
      <c r="G223" t="s">
        <v>1269</v>
      </c>
      <c r="H223" t="s">
        <v>1270</v>
      </c>
      <c r="I223" t="s">
        <v>32</v>
      </c>
      <c r="J223" t="s">
        <v>360</v>
      </c>
      <c r="K223" t="s">
        <v>24</v>
      </c>
      <c r="L223" t="s">
        <v>1271</v>
      </c>
      <c r="M223" t="s">
        <v>9438</v>
      </c>
      <c r="N223" t="s">
        <v>9439</v>
      </c>
    </row>
    <row r="224" spans="1:14" x14ac:dyDescent="0.25">
      <c r="A224" t="s">
        <v>456</v>
      </c>
      <c r="B224" t="s">
        <v>350</v>
      </c>
      <c r="C224" t="s">
        <v>69</v>
      </c>
      <c r="D224" t="s">
        <v>1272</v>
      </c>
      <c r="E224" t="s">
        <v>18</v>
      </c>
      <c r="F224" t="s">
        <v>1273</v>
      </c>
      <c r="G224" t="s">
        <v>1274</v>
      </c>
      <c r="H224" t="s">
        <v>1275</v>
      </c>
      <c r="I224" t="s">
        <v>32</v>
      </c>
      <c r="J224" t="s">
        <v>175</v>
      </c>
      <c r="K224" t="s">
        <v>24</v>
      </c>
      <c r="L224" t="s">
        <v>342</v>
      </c>
      <c r="M224" t="s">
        <v>9513</v>
      </c>
      <c r="N224" t="s">
        <v>9441</v>
      </c>
    </row>
    <row r="225" spans="1:14" x14ac:dyDescent="0.25">
      <c r="A225" t="s">
        <v>1276</v>
      </c>
      <c r="B225" t="s">
        <v>1277</v>
      </c>
      <c r="C225" t="s">
        <v>16</v>
      </c>
      <c r="D225" t="s">
        <v>1278</v>
      </c>
      <c r="E225" t="s">
        <v>18</v>
      </c>
      <c r="F225" t="s">
        <v>1279</v>
      </c>
      <c r="G225" t="s">
        <v>1280</v>
      </c>
      <c r="H225" t="s">
        <v>1281</v>
      </c>
      <c r="I225" t="s">
        <v>32</v>
      </c>
      <c r="J225" t="s">
        <v>74</v>
      </c>
      <c r="K225" t="s">
        <v>24</v>
      </c>
      <c r="L225" t="s">
        <v>1282</v>
      </c>
      <c r="M225" t="s">
        <v>9514</v>
      </c>
      <c r="N225" t="s">
        <v>9441</v>
      </c>
    </row>
    <row r="226" spans="1:14" x14ac:dyDescent="0.25">
      <c r="A226" t="s">
        <v>1283</v>
      </c>
      <c r="C226" t="s">
        <v>69</v>
      </c>
      <c r="D226" t="s">
        <v>1284</v>
      </c>
      <c r="E226" t="s">
        <v>18</v>
      </c>
      <c r="F226" t="s">
        <v>1285</v>
      </c>
      <c r="G226" t="s">
        <v>1286</v>
      </c>
      <c r="H226" t="s">
        <v>1287</v>
      </c>
      <c r="I226" t="s">
        <v>32</v>
      </c>
      <c r="J226" t="s">
        <v>540</v>
      </c>
      <c r="K226" t="s">
        <v>24</v>
      </c>
      <c r="L226" t="s">
        <v>58</v>
      </c>
      <c r="M226" t="s">
        <v>9515</v>
      </c>
      <c r="N226" t="s">
        <v>9441</v>
      </c>
    </row>
    <row r="227" spans="1:14" x14ac:dyDescent="0.25">
      <c r="A227" t="s">
        <v>1288</v>
      </c>
      <c r="B227" t="s">
        <v>1289</v>
      </c>
      <c r="C227" t="s">
        <v>69</v>
      </c>
      <c r="D227" t="s">
        <v>1290</v>
      </c>
      <c r="E227" t="s">
        <v>18</v>
      </c>
      <c r="F227" t="s">
        <v>1291</v>
      </c>
      <c r="G227" t="s">
        <v>1292</v>
      </c>
      <c r="H227" t="s">
        <v>1293</v>
      </c>
      <c r="I227" t="s">
        <v>32</v>
      </c>
      <c r="J227" t="s">
        <v>1294</v>
      </c>
      <c r="K227" t="s">
        <v>24</v>
      </c>
      <c r="L227" t="s">
        <v>235</v>
      </c>
      <c r="M227" t="s">
        <v>9516</v>
      </c>
      <c r="N227" t="s">
        <v>9441</v>
      </c>
    </row>
    <row r="228" spans="1:14" x14ac:dyDescent="0.25">
      <c r="A228" t="s">
        <v>1295</v>
      </c>
      <c r="B228" t="s">
        <v>1296</v>
      </c>
      <c r="C228" t="s">
        <v>69</v>
      </c>
      <c r="D228" t="s">
        <v>1297</v>
      </c>
      <c r="E228" t="s">
        <v>18</v>
      </c>
      <c r="F228" t="s">
        <v>1298</v>
      </c>
      <c r="G228" t="s">
        <v>1299</v>
      </c>
      <c r="H228" t="s">
        <v>1300</v>
      </c>
      <c r="I228" t="s">
        <v>32</v>
      </c>
      <c r="J228" t="s">
        <v>74</v>
      </c>
      <c r="K228" t="s">
        <v>24</v>
      </c>
      <c r="L228" t="s">
        <v>439</v>
      </c>
      <c r="M228" t="s">
        <v>9517</v>
      </c>
      <c r="N228" t="s">
        <v>9441</v>
      </c>
    </row>
    <row r="229" spans="1:14" x14ac:dyDescent="0.25">
      <c r="A229" t="s">
        <v>1301</v>
      </c>
      <c r="B229" t="s">
        <v>92</v>
      </c>
      <c r="C229" t="s">
        <v>69</v>
      </c>
      <c r="D229" t="s">
        <v>93</v>
      </c>
      <c r="E229" t="s">
        <v>18</v>
      </c>
      <c r="F229" t="s">
        <v>1302</v>
      </c>
      <c r="G229" t="s">
        <v>1303</v>
      </c>
      <c r="H229" t="s">
        <v>1304</v>
      </c>
      <c r="I229" t="s">
        <v>32</v>
      </c>
      <c r="J229" t="s">
        <v>1305</v>
      </c>
      <c r="K229" t="s">
        <v>24</v>
      </c>
      <c r="L229" t="s">
        <v>75</v>
      </c>
      <c r="M229" t="s">
        <v>9518</v>
      </c>
      <c r="N229" t="s">
        <v>9441</v>
      </c>
    </row>
    <row r="230" spans="1:14" x14ac:dyDescent="0.25">
      <c r="A230" t="s">
        <v>1306</v>
      </c>
      <c r="B230" t="s">
        <v>1307</v>
      </c>
      <c r="C230" t="s">
        <v>69</v>
      </c>
      <c r="D230" t="s">
        <v>1003</v>
      </c>
      <c r="E230" t="s">
        <v>18</v>
      </c>
      <c r="F230" t="s">
        <v>1308</v>
      </c>
      <c r="G230" t="s">
        <v>1309</v>
      </c>
      <c r="H230" t="s">
        <v>1310</v>
      </c>
      <c r="I230" t="s">
        <v>32</v>
      </c>
      <c r="J230" t="s">
        <v>253</v>
      </c>
      <c r="K230" t="s">
        <v>24</v>
      </c>
      <c r="L230" t="s">
        <v>75</v>
      </c>
      <c r="M230" t="s">
        <v>9438</v>
      </c>
      <c r="N230" t="s">
        <v>9439</v>
      </c>
    </row>
    <row r="231" spans="1:14" x14ac:dyDescent="0.25">
      <c r="A231" t="s">
        <v>1311</v>
      </c>
      <c r="B231" t="s">
        <v>1312</v>
      </c>
      <c r="C231" t="s">
        <v>16</v>
      </c>
      <c r="D231" t="s">
        <v>1313</v>
      </c>
      <c r="E231" t="s">
        <v>18</v>
      </c>
      <c r="F231" t="s">
        <v>1314</v>
      </c>
      <c r="G231" t="s">
        <v>1315</v>
      </c>
      <c r="H231" t="s">
        <v>1316</v>
      </c>
      <c r="I231" t="s">
        <v>32</v>
      </c>
      <c r="J231" t="s">
        <v>1317</v>
      </c>
      <c r="K231" t="s">
        <v>24</v>
      </c>
      <c r="L231" t="s">
        <v>235</v>
      </c>
      <c r="M231" t="s">
        <v>9519</v>
      </c>
      <c r="N231" t="s">
        <v>9441</v>
      </c>
    </row>
    <row r="232" spans="1:14" x14ac:dyDescent="0.25">
      <c r="A232" t="s">
        <v>1318</v>
      </c>
      <c r="B232" t="s">
        <v>1319</v>
      </c>
      <c r="C232" t="s">
        <v>69</v>
      </c>
      <c r="D232" t="s">
        <v>1320</v>
      </c>
      <c r="E232" t="s">
        <v>18</v>
      </c>
      <c r="F232" t="s">
        <v>1321</v>
      </c>
      <c r="G232" t="s">
        <v>1322</v>
      </c>
      <c r="H232" t="s">
        <v>1323</v>
      </c>
      <c r="I232" t="s">
        <v>32</v>
      </c>
      <c r="J232" t="s">
        <v>575</v>
      </c>
      <c r="K232" t="s">
        <v>24</v>
      </c>
      <c r="L232" t="s">
        <v>42</v>
      </c>
      <c r="M232" t="s">
        <v>9520</v>
      </c>
      <c r="N232" t="s">
        <v>9441</v>
      </c>
    </row>
    <row r="233" spans="1:14" x14ac:dyDescent="0.25">
      <c r="A233" t="s">
        <v>1324</v>
      </c>
      <c r="B233" t="s">
        <v>1325</v>
      </c>
      <c r="C233" t="s">
        <v>69</v>
      </c>
      <c r="D233" t="s">
        <v>1326</v>
      </c>
      <c r="E233" t="s">
        <v>18</v>
      </c>
      <c r="F233" t="s">
        <v>1327</v>
      </c>
      <c r="G233" t="s">
        <v>1328</v>
      </c>
      <c r="H233" t="s">
        <v>1329</v>
      </c>
      <c r="I233" t="s">
        <v>32</v>
      </c>
      <c r="J233" t="s">
        <v>1330</v>
      </c>
      <c r="K233" t="s">
        <v>24</v>
      </c>
      <c r="L233" t="s">
        <v>1331</v>
      </c>
      <c r="M233" t="s">
        <v>9521</v>
      </c>
      <c r="N233" t="s">
        <v>9441</v>
      </c>
    </row>
    <row r="234" spans="1:14" x14ac:dyDescent="0.25">
      <c r="A234" t="s">
        <v>1332</v>
      </c>
      <c r="B234" t="s">
        <v>1333</v>
      </c>
      <c r="C234" t="s">
        <v>16</v>
      </c>
      <c r="D234" t="s">
        <v>1334</v>
      </c>
      <c r="E234" t="s">
        <v>18</v>
      </c>
      <c r="F234" t="s">
        <v>1335</v>
      </c>
      <c r="G234" t="s">
        <v>1336</v>
      </c>
      <c r="H234" t="s">
        <v>1337</v>
      </c>
      <c r="I234" t="s">
        <v>32</v>
      </c>
      <c r="J234" t="s">
        <v>197</v>
      </c>
      <c r="K234" t="s">
        <v>24</v>
      </c>
      <c r="L234" t="s">
        <v>1338</v>
      </c>
      <c r="M234" t="s">
        <v>9438</v>
      </c>
      <c r="N234" t="s">
        <v>9439</v>
      </c>
    </row>
    <row r="235" spans="1:14" x14ac:dyDescent="0.25">
      <c r="A235" t="s">
        <v>1339</v>
      </c>
      <c r="B235" t="s">
        <v>1340</v>
      </c>
      <c r="C235" t="s">
        <v>16</v>
      </c>
      <c r="D235" t="s">
        <v>100</v>
      </c>
      <c r="E235" t="s">
        <v>18</v>
      </c>
      <c r="F235" t="s">
        <v>1341</v>
      </c>
      <c r="G235" t="s">
        <v>1342</v>
      </c>
      <c r="H235" t="s">
        <v>1343</v>
      </c>
      <c r="I235" t="s">
        <v>32</v>
      </c>
      <c r="J235" t="s">
        <v>175</v>
      </c>
      <c r="K235" t="s">
        <v>24</v>
      </c>
      <c r="L235" t="s">
        <v>104</v>
      </c>
      <c r="M235" t="s">
        <v>9522</v>
      </c>
      <c r="N235" t="s">
        <v>9441</v>
      </c>
    </row>
    <row r="236" spans="1:14" x14ac:dyDescent="0.25">
      <c r="A236" t="s">
        <v>1344</v>
      </c>
      <c r="B236" t="s">
        <v>1345</v>
      </c>
      <c r="C236" t="s">
        <v>69</v>
      </c>
      <c r="D236" t="s">
        <v>1346</v>
      </c>
      <c r="E236" t="s">
        <v>18</v>
      </c>
      <c r="F236" t="s">
        <v>1347</v>
      </c>
      <c r="G236" t="s">
        <v>1348</v>
      </c>
      <c r="H236" t="s">
        <v>1349</v>
      </c>
      <c r="I236" t="s">
        <v>32</v>
      </c>
      <c r="J236" t="s">
        <v>1350</v>
      </c>
      <c r="K236" t="s">
        <v>24</v>
      </c>
      <c r="L236" t="s">
        <v>204</v>
      </c>
      <c r="M236" t="s">
        <v>9523</v>
      </c>
      <c r="N236" t="s">
        <v>9441</v>
      </c>
    </row>
    <row r="237" spans="1:14" x14ac:dyDescent="0.25">
      <c r="A237" t="s">
        <v>1351</v>
      </c>
      <c r="B237" t="s">
        <v>1352</v>
      </c>
      <c r="C237" t="s">
        <v>69</v>
      </c>
      <c r="D237" t="s">
        <v>1353</v>
      </c>
      <c r="E237" t="s">
        <v>18</v>
      </c>
      <c r="F237" t="s">
        <v>1354</v>
      </c>
      <c r="G237" t="s">
        <v>1355</v>
      </c>
      <c r="H237" t="s">
        <v>1356</v>
      </c>
      <c r="I237" t="s">
        <v>32</v>
      </c>
      <c r="J237" t="s">
        <v>74</v>
      </c>
      <c r="K237" t="s">
        <v>24</v>
      </c>
      <c r="L237" t="s">
        <v>75</v>
      </c>
      <c r="M237" t="s">
        <v>9524</v>
      </c>
      <c r="N237" t="s">
        <v>9441</v>
      </c>
    </row>
    <row r="238" spans="1:14" x14ac:dyDescent="0.25">
      <c r="A238" t="s">
        <v>1357</v>
      </c>
      <c r="B238" t="s">
        <v>1358</v>
      </c>
      <c r="C238" t="s">
        <v>16</v>
      </c>
      <c r="D238" t="s">
        <v>1359</v>
      </c>
      <c r="E238" t="s">
        <v>18</v>
      </c>
      <c r="F238" t="s">
        <v>1360</v>
      </c>
      <c r="G238" t="s">
        <v>1361</v>
      </c>
      <c r="H238" t="s">
        <v>1362</v>
      </c>
      <c r="I238" t="s">
        <v>22</v>
      </c>
      <c r="J238" t="s">
        <v>234</v>
      </c>
      <c r="K238" t="s">
        <v>24</v>
      </c>
      <c r="L238" t="s">
        <v>83</v>
      </c>
      <c r="M238" t="s">
        <v>9438</v>
      </c>
      <c r="N238" t="s">
        <v>9439</v>
      </c>
    </row>
    <row r="239" spans="1:14" x14ac:dyDescent="0.25">
      <c r="A239" t="s">
        <v>1363</v>
      </c>
      <c r="C239" t="s">
        <v>16</v>
      </c>
      <c r="D239" t="s">
        <v>1364</v>
      </c>
      <c r="E239" t="s">
        <v>18</v>
      </c>
      <c r="F239" t="s">
        <v>1365</v>
      </c>
      <c r="G239" t="s">
        <v>1366</v>
      </c>
      <c r="H239" t="s">
        <v>1367</v>
      </c>
      <c r="I239" t="s">
        <v>32</v>
      </c>
      <c r="J239" t="s">
        <v>866</v>
      </c>
      <c r="K239" t="s">
        <v>24</v>
      </c>
      <c r="L239" t="s">
        <v>1368</v>
      </c>
      <c r="M239" t="s">
        <v>9438</v>
      </c>
      <c r="N239" t="s">
        <v>9439</v>
      </c>
    </row>
    <row r="240" spans="1:14" x14ac:dyDescent="0.25">
      <c r="A240" t="s">
        <v>1369</v>
      </c>
      <c r="B240" t="s">
        <v>1370</v>
      </c>
      <c r="C240" t="s">
        <v>69</v>
      </c>
      <c r="D240" t="s">
        <v>200</v>
      </c>
      <c r="E240" t="s">
        <v>18</v>
      </c>
      <c r="F240" t="s">
        <v>1371</v>
      </c>
      <c r="G240" t="s">
        <v>1372</v>
      </c>
      <c r="H240" t="s">
        <v>1373</v>
      </c>
      <c r="I240" t="s">
        <v>32</v>
      </c>
      <c r="J240" t="s">
        <v>234</v>
      </c>
      <c r="K240" t="s">
        <v>24</v>
      </c>
      <c r="L240" t="s">
        <v>1374</v>
      </c>
      <c r="M240" t="s">
        <v>9438</v>
      </c>
      <c r="N240" t="s">
        <v>9439</v>
      </c>
    </row>
    <row r="241" spans="1:14" x14ac:dyDescent="0.25">
      <c r="A241" t="s">
        <v>1375</v>
      </c>
      <c r="B241" t="s">
        <v>1376</v>
      </c>
      <c r="C241" t="s">
        <v>69</v>
      </c>
      <c r="D241" t="s">
        <v>1377</v>
      </c>
      <c r="E241" t="s">
        <v>18</v>
      </c>
      <c r="F241" t="s">
        <v>1378</v>
      </c>
      <c r="G241" t="s">
        <v>1379</v>
      </c>
      <c r="H241" t="s">
        <v>1380</v>
      </c>
      <c r="I241" t="s">
        <v>32</v>
      </c>
      <c r="J241" t="s">
        <v>1381</v>
      </c>
      <c r="K241" t="s">
        <v>24</v>
      </c>
      <c r="L241" t="s">
        <v>1382</v>
      </c>
      <c r="M241" t="s">
        <v>9525</v>
      </c>
      <c r="N241" t="s">
        <v>9441</v>
      </c>
    </row>
    <row r="242" spans="1:14" x14ac:dyDescent="0.25">
      <c r="A242" t="s">
        <v>1383</v>
      </c>
      <c r="B242" t="s">
        <v>1384</v>
      </c>
      <c r="C242" t="s">
        <v>69</v>
      </c>
      <c r="D242" t="s">
        <v>585</v>
      </c>
      <c r="E242" t="s">
        <v>18</v>
      </c>
      <c r="F242" t="s">
        <v>1385</v>
      </c>
      <c r="G242" t="s">
        <v>1386</v>
      </c>
      <c r="H242" t="s">
        <v>1387</v>
      </c>
      <c r="I242" t="s">
        <v>32</v>
      </c>
      <c r="J242" t="s">
        <v>866</v>
      </c>
      <c r="K242" t="s">
        <v>24</v>
      </c>
      <c r="L242" t="s">
        <v>75</v>
      </c>
      <c r="M242" t="s">
        <v>9438</v>
      </c>
      <c r="N242" t="s">
        <v>9439</v>
      </c>
    </row>
    <row r="243" spans="1:14" x14ac:dyDescent="0.25">
      <c r="A243" t="s">
        <v>1388</v>
      </c>
      <c r="B243" t="s">
        <v>1389</v>
      </c>
      <c r="C243" t="s">
        <v>16</v>
      </c>
      <c r="D243" t="s">
        <v>1390</v>
      </c>
      <c r="E243" t="s">
        <v>18</v>
      </c>
      <c r="F243" t="s">
        <v>1391</v>
      </c>
      <c r="G243" t="s">
        <v>1392</v>
      </c>
      <c r="H243" t="s">
        <v>1393</v>
      </c>
      <c r="I243" t="s">
        <v>32</v>
      </c>
      <c r="J243" t="s">
        <v>1394</v>
      </c>
      <c r="K243" t="s">
        <v>24</v>
      </c>
      <c r="L243" t="s">
        <v>1395</v>
      </c>
      <c r="M243" t="s">
        <v>9438</v>
      </c>
      <c r="N243" t="s">
        <v>9439</v>
      </c>
    </row>
    <row r="244" spans="1:14" x14ac:dyDescent="0.25">
      <c r="A244" t="s">
        <v>1396</v>
      </c>
      <c r="B244" t="s">
        <v>92</v>
      </c>
      <c r="C244" t="s">
        <v>69</v>
      </c>
      <c r="D244" t="s">
        <v>93</v>
      </c>
      <c r="E244" t="s">
        <v>18</v>
      </c>
      <c r="F244" t="s">
        <v>1397</v>
      </c>
      <c r="G244" t="s">
        <v>1398</v>
      </c>
      <c r="H244" t="s">
        <v>1399</v>
      </c>
      <c r="I244" t="s">
        <v>32</v>
      </c>
      <c r="J244" t="s">
        <v>1400</v>
      </c>
      <c r="K244" t="s">
        <v>24</v>
      </c>
      <c r="L244" t="s">
        <v>75</v>
      </c>
      <c r="M244" t="s">
        <v>9526</v>
      </c>
      <c r="N244" t="s">
        <v>9441</v>
      </c>
    </row>
    <row r="245" spans="1:14" x14ac:dyDescent="0.25">
      <c r="A245" t="s">
        <v>1401</v>
      </c>
      <c r="B245" t="s">
        <v>1402</v>
      </c>
      <c r="C245" t="s">
        <v>16</v>
      </c>
      <c r="D245" t="s">
        <v>1403</v>
      </c>
      <c r="E245" t="s">
        <v>18</v>
      </c>
      <c r="F245" t="s">
        <v>1404</v>
      </c>
      <c r="G245" t="s">
        <v>1405</v>
      </c>
      <c r="H245" t="s">
        <v>1406</v>
      </c>
      <c r="I245" t="s">
        <v>32</v>
      </c>
      <c r="J245" t="s">
        <v>379</v>
      </c>
      <c r="K245" t="s">
        <v>24</v>
      </c>
      <c r="L245" t="s">
        <v>104</v>
      </c>
      <c r="M245" t="s">
        <v>9527</v>
      </c>
      <c r="N245" t="s">
        <v>9441</v>
      </c>
    </row>
    <row r="246" spans="1:14" x14ac:dyDescent="0.25">
      <c r="A246" t="s">
        <v>1407</v>
      </c>
      <c r="B246" t="s">
        <v>92</v>
      </c>
      <c r="C246" t="s">
        <v>16</v>
      </c>
      <c r="D246" t="s">
        <v>302</v>
      </c>
      <c r="E246" t="s">
        <v>18</v>
      </c>
      <c r="F246" t="s">
        <v>1408</v>
      </c>
      <c r="G246" t="s">
        <v>1409</v>
      </c>
      <c r="H246" t="s">
        <v>1410</v>
      </c>
      <c r="I246" t="s">
        <v>32</v>
      </c>
      <c r="J246" t="s">
        <v>1411</v>
      </c>
      <c r="K246" t="s">
        <v>24</v>
      </c>
      <c r="L246" t="s">
        <v>307</v>
      </c>
      <c r="M246" t="s">
        <v>9528</v>
      </c>
      <c r="N246" t="s">
        <v>9441</v>
      </c>
    </row>
    <row r="247" spans="1:14" x14ac:dyDescent="0.25">
      <c r="A247" t="s">
        <v>1412</v>
      </c>
      <c r="B247" t="s">
        <v>1413</v>
      </c>
      <c r="C247" t="s">
        <v>69</v>
      </c>
      <c r="D247" t="s">
        <v>1414</v>
      </c>
      <c r="E247" t="s">
        <v>18</v>
      </c>
      <c r="F247" t="s">
        <v>1415</v>
      </c>
      <c r="G247" t="s">
        <v>1416</v>
      </c>
      <c r="H247" t="s">
        <v>1417</v>
      </c>
      <c r="I247" t="s">
        <v>289</v>
      </c>
      <c r="J247" t="s">
        <v>575</v>
      </c>
      <c r="K247" t="s">
        <v>24</v>
      </c>
      <c r="L247" t="s">
        <v>1418</v>
      </c>
      <c r="M247" t="s">
        <v>9529</v>
      </c>
      <c r="N247" t="s">
        <v>9441</v>
      </c>
    </row>
    <row r="248" spans="1:14" x14ac:dyDescent="0.25">
      <c r="A248" t="s">
        <v>1419</v>
      </c>
      <c r="B248" t="s">
        <v>1420</v>
      </c>
      <c r="C248" t="s">
        <v>16</v>
      </c>
      <c r="D248" t="s">
        <v>1421</v>
      </c>
      <c r="E248" t="s">
        <v>18</v>
      </c>
      <c r="F248" t="s">
        <v>1422</v>
      </c>
      <c r="G248" t="s">
        <v>1423</v>
      </c>
      <c r="H248" t="s">
        <v>1424</v>
      </c>
      <c r="I248" t="s">
        <v>32</v>
      </c>
      <c r="J248" t="s">
        <v>1207</v>
      </c>
      <c r="K248" t="s">
        <v>24</v>
      </c>
      <c r="L248" t="s">
        <v>1425</v>
      </c>
      <c r="M248" t="s">
        <v>9438</v>
      </c>
      <c r="N248" t="s">
        <v>9439</v>
      </c>
    </row>
    <row r="249" spans="1:14" x14ac:dyDescent="0.25">
      <c r="A249" t="s">
        <v>1426</v>
      </c>
      <c r="B249" t="s">
        <v>1427</v>
      </c>
      <c r="C249" t="s">
        <v>16</v>
      </c>
      <c r="D249" t="s">
        <v>1428</v>
      </c>
      <c r="E249" t="s">
        <v>18</v>
      </c>
      <c r="F249" t="s">
        <v>1429</v>
      </c>
      <c r="G249" t="s">
        <v>1430</v>
      </c>
      <c r="H249" t="s">
        <v>1431</v>
      </c>
      <c r="I249" t="s">
        <v>22</v>
      </c>
      <c r="J249" t="s">
        <v>809</v>
      </c>
      <c r="K249" t="s">
        <v>24</v>
      </c>
      <c r="L249" t="s">
        <v>83</v>
      </c>
      <c r="M249" t="s">
        <v>9438</v>
      </c>
      <c r="N249" t="s">
        <v>9439</v>
      </c>
    </row>
    <row r="250" spans="1:14" x14ac:dyDescent="0.25">
      <c r="A250" t="s">
        <v>1432</v>
      </c>
      <c r="B250" t="s">
        <v>1433</v>
      </c>
      <c r="C250" t="s">
        <v>69</v>
      </c>
      <c r="D250" t="s">
        <v>1434</v>
      </c>
      <c r="E250" t="s">
        <v>18</v>
      </c>
      <c r="F250" t="s">
        <v>1435</v>
      </c>
      <c r="G250" t="s">
        <v>1436</v>
      </c>
      <c r="H250" t="s">
        <v>1437</v>
      </c>
      <c r="I250" t="s">
        <v>32</v>
      </c>
      <c r="J250" t="s">
        <v>329</v>
      </c>
      <c r="K250" t="s">
        <v>24</v>
      </c>
      <c r="L250" t="s">
        <v>1438</v>
      </c>
      <c r="M250" t="s">
        <v>9530</v>
      </c>
      <c r="N250" t="s">
        <v>9441</v>
      </c>
    </row>
    <row r="251" spans="1:14" x14ac:dyDescent="0.25">
      <c r="A251" t="s">
        <v>1439</v>
      </c>
      <c r="B251" t="s">
        <v>186</v>
      </c>
      <c r="C251" t="s">
        <v>69</v>
      </c>
      <c r="D251" t="s">
        <v>93</v>
      </c>
      <c r="E251" t="s">
        <v>18</v>
      </c>
      <c r="F251" t="s">
        <v>1440</v>
      </c>
      <c r="G251" t="s">
        <v>1441</v>
      </c>
      <c r="H251" t="s">
        <v>1442</v>
      </c>
      <c r="I251" t="s">
        <v>32</v>
      </c>
      <c r="J251" t="s">
        <v>712</v>
      </c>
      <c r="K251" t="s">
        <v>24</v>
      </c>
      <c r="L251" t="s">
        <v>75</v>
      </c>
      <c r="M251" t="s">
        <v>9531</v>
      </c>
      <c r="N251" t="s">
        <v>9441</v>
      </c>
    </row>
    <row r="252" spans="1:14" x14ac:dyDescent="0.25">
      <c r="A252" t="s">
        <v>1443</v>
      </c>
      <c r="B252" t="s">
        <v>1444</v>
      </c>
      <c r="C252" t="s">
        <v>16</v>
      </c>
      <c r="D252" t="s">
        <v>1445</v>
      </c>
      <c r="E252" t="s">
        <v>18</v>
      </c>
      <c r="F252" t="s">
        <v>1446</v>
      </c>
      <c r="G252" t="s">
        <v>1447</v>
      </c>
      <c r="H252" t="s">
        <v>1448</v>
      </c>
      <c r="I252" t="s">
        <v>32</v>
      </c>
      <c r="J252" t="s">
        <v>1449</v>
      </c>
      <c r="K252" t="s">
        <v>24</v>
      </c>
      <c r="L252" t="s">
        <v>204</v>
      </c>
      <c r="M252" t="s">
        <v>9532</v>
      </c>
      <c r="N252" t="s">
        <v>9441</v>
      </c>
    </row>
    <row r="253" spans="1:14" x14ac:dyDescent="0.25">
      <c r="A253" t="s">
        <v>1450</v>
      </c>
      <c r="B253" t="s">
        <v>1451</v>
      </c>
      <c r="C253" t="s">
        <v>69</v>
      </c>
      <c r="D253" t="s">
        <v>45</v>
      </c>
      <c r="E253" t="s">
        <v>18</v>
      </c>
      <c r="F253" t="s">
        <v>1452</v>
      </c>
      <c r="G253" t="s">
        <v>1453</v>
      </c>
      <c r="H253" t="s">
        <v>1454</v>
      </c>
      <c r="I253" t="s">
        <v>32</v>
      </c>
      <c r="J253" t="s">
        <v>74</v>
      </c>
      <c r="K253" t="s">
        <v>24</v>
      </c>
      <c r="L253" t="s">
        <v>50</v>
      </c>
      <c r="M253" t="s">
        <v>9533</v>
      </c>
      <c r="N253" t="s">
        <v>9441</v>
      </c>
    </row>
    <row r="254" spans="1:14" x14ac:dyDescent="0.25">
      <c r="A254" t="s">
        <v>1455</v>
      </c>
      <c r="B254" t="s">
        <v>1456</v>
      </c>
      <c r="C254" t="s">
        <v>69</v>
      </c>
      <c r="D254" t="s">
        <v>1457</v>
      </c>
      <c r="E254" t="s">
        <v>18</v>
      </c>
      <c r="F254" t="s">
        <v>1458</v>
      </c>
      <c r="G254" t="s">
        <v>1459</v>
      </c>
      <c r="H254" t="s">
        <v>1460</v>
      </c>
      <c r="I254" t="s">
        <v>32</v>
      </c>
      <c r="J254" t="s">
        <v>1461</v>
      </c>
      <c r="K254" t="s">
        <v>24</v>
      </c>
      <c r="L254" t="s">
        <v>75</v>
      </c>
      <c r="M254" t="s">
        <v>9534</v>
      </c>
      <c r="N254" t="s">
        <v>9441</v>
      </c>
    </row>
    <row r="255" spans="1:14" x14ac:dyDescent="0.25">
      <c r="A255" t="s">
        <v>1462</v>
      </c>
      <c r="C255" t="s">
        <v>16</v>
      </c>
      <c r="D255" t="s">
        <v>1463</v>
      </c>
      <c r="E255" t="s">
        <v>18</v>
      </c>
      <c r="F255" t="s">
        <v>1464</v>
      </c>
      <c r="G255" t="s">
        <v>1465</v>
      </c>
      <c r="H255" t="s">
        <v>1466</v>
      </c>
      <c r="I255" t="s">
        <v>320</v>
      </c>
      <c r="J255" t="s">
        <v>261</v>
      </c>
      <c r="K255" t="s">
        <v>24</v>
      </c>
      <c r="L255" t="s">
        <v>361</v>
      </c>
      <c r="M255" t="s">
        <v>9438</v>
      </c>
      <c r="N255" t="s">
        <v>9439</v>
      </c>
    </row>
    <row r="256" spans="1:14" x14ac:dyDescent="0.25">
      <c r="A256" t="s">
        <v>1467</v>
      </c>
      <c r="C256" t="s">
        <v>69</v>
      </c>
      <c r="D256" t="s">
        <v>1468</v>
      </c>
      <c r="E256" t="s">
        <v>18</v>
      </c>
      <c r="F256" t="s">
        <v>1469</v>
      </c>
      <c r="G256" t="s">
        <v>1470</v>
      </c>
      <c r="H256" t="s">
        <v>1471</v>
      </c>
      <c r="I256" t="s">
        <v>22</v>
      </c>
      <c r="J256" t="s">
        <v>1472</v>
      </c>
      <c r="K256" t="s">
        <v>24</v>
      </c>
      <c r="L256" t="s">
        <v>83</v>
      </c>
      <c r="M256" t="s">
        <v>9438</v>
      </c>
      <c r="N256" t="s">
        <v>9439</v>
      </c>
    </row>
    <row r="257" spans="1:14" x14ac:dyDescent="0.25">
      <c r="A257" t="s">
        <v>1473</v>
      </c>
      <c r="B257" t="s">
        <v>1474</v>
      </c>
      <c r="C257" t="s">
        <v>1475</v>
      </c>
      <c r="D257" t="s">
        <v>1476</v>
      </c>
      <c r="E257" t="s">
        <v>18</v>
      </c>
      <c r="F257" t="s">
        <v>1477</v>
      </c>
      <c r="G257" t="s">
        <v>1478</v>
      </c>
      <c r="H257" t="s">
        <v>1479</v>
      </c>
      <c r="I257" t="s">
        <v>32</v>
      </c>
      <c r="J257" t="s">
        <v>426</v>
      </c>
      <c r="K257" t="s">
        <v>24</v>
      </c>
      <c r="L257" t="s">
        <v>1480</v>
      </c>
      <c r="M257" t="s">
        <v>9535</v>
      </c>
      <c r="N257" t="s">
        <v>9441</v>
      </c>
    </row>
    <row r="258" spans="1:14" x14ac:dyDescent="0.25">
      <c r="A258" t="s">
        <v>1481</v>
      </c>
      <c r="C258" t="s">
        <v>69</v>
      </c>
      <c r="D258" t="s">
        <v>1482</v>
      </c>
      <c r="E258" t="s">
        <v>18</v>
      </c>
      <c r="F258" t="s">
        <v>1483</v>
      </c>
      <c r="G258" t="s">
        <v>1484</v>
      </c>
      <c r="H258" t="s">
        <v>1485</v>
      </c>
      <c r="I258" t="s">
        <v>320</v>
      </c>
      <c r="J258" t="s">
        <v>506</v>
      </c>
      <c r="K258" t="s">
        <v>24</v>
      </c>
      <c r="L258" t="s">
        <v>1486</v>
      </c>
      <c r="M258" t="s">
        <v>9536</v>
      </c>
      <c r="N258" t="s">
        <v>9441</v>
      </c>
    </row>
    <row r="259" spans="1:14" x14ac:dyDescent="0.25">
      <c r="A259" t="s">
        <v>1487</v>
      </c>
      <c r="B259" t="s">
        <v>1488</v>
      </c>
      <c r="C259" t="s">
        <v>16</v>
      </c>
      <c r="D259" t="s">
        <v>434</v>
      </c>
      <c r="E259" t="s">
        <v>18</v>
      </c>
      <c r="F259" t="s">
        <v>1489</v>
      </c>
      <c r="G259" t="s">
        <v>1490</v>
      </c>
      <c r="H259" t="s">
        <v>1491</v>
      </c>
      <c r="I259" t="s">
        <v>32</v>
      </c>
      <c r="J259" t="s">
        <v>880</v>
      </c>
      <c r="K259" t="s">
        <v>24</v>
      </c>
      <c r="L259" t="s">
        <v>439</v>
      </c>
      <c r="M259" t="s">
        <v>9438</v>
      </c>
      <c r="N259" t="s">
        <v>9439</v>
      </c>
    </row>
    <row r="260" spans="1:14" x14ac:dyDescent="0.25">
      <c r="A260" t="s">
        <v>1492</v>
      </c>
      <c r="B260" t="s">
        <v>1493</v>
      </c>
      <c r="C260" t="s">
        <v>16</v>
      </c>
      <c r="D260" t="s">
        <v>1494</v>
      </c>
      <c r="E260" t="s">
        <v>18</v>
      </c>
      <c r="F260" t="s">
        <v>1495</v>
      </c>
      <c r="G260" t="s">
        <v>1496</v>
      </c>
      <c r="H260" t="s">
        <v>1497</v>
      </c>
      <c r="I260" t="s">
        <v>744</v>
      </c>
      <c r="J260" t="s">
        <v>253</v>
      </c>
      <c r="K260" t="s">
        <v>24</v>
      </c>
      <c r="L260" t="s">
        <v>1498</v>
      </c>
      <c r="M260" t="s">
        <v>9438</v>
      </c>
      <c r="N260" t="s">
        <v>9439</v>
      </c>
    </row>
    <row r="261" spans="1:14" x14ac:dyDescent="0.25">
      <c r="A261" t="s">
        <v>1499</v>
      </c>
      <c r="B261" t="s">
        <v>1500</v>
      </c>
      <c r="C261" t="s">
        <v>16</v>
      </c>
      <c r="D261" t="s">
        <v>1501</v>
      </c>
      <c r="E261" t="s">
        <v>18</v>
      </c>
      <c r="F261" t="s">
        <v>1502</v>
      </c>
      <c r="G261" t="s">
        <v>1503</v>
      </c>
      <c r="H261" t="s">
        <v>1504</v>
      </c>
      <c r="I261" t="s">
        <v>32</v>
      </c>
      <c r="J261" t="s">
        <v>1207</v>
      </c>
      <c r="K261" t="s">
        <v>24</v>
      </c>
      <c r="L261" t="s">
        <v>75</v>
      </c>
      <c r="M261" t="s">
        <v>9438</v>
      </c>
      <c r="N261" t="s">
        <v>9439</v>
      </c>
    </row>
    <row r="262" spans="1:14" x14ac:dyDescent="0.25">
      <c r="A262" t="s">
        <v>1505</v>
      </c>
      <c r="B262" t="s">
        <v>1506</v>
      </c>
      <c r="C262" t="s">
        <v>16</v>
      </c>
      <c r="D262" t="s">
        <v>1507</v>
      </c>
      <c r="E262" t="s">
        <v>18</v>
      </c>
      <c r="F262" t="s">
        <v>1508</v>
      </c>
      <c r="G262" t="s">
        <v>1509</v>
      </c>
      <c r="H262" t="s">
        <v>1510</v>
      </c>
      <c r="I262" t="s">
        <v>32</v>
      </c>
      <c r="J262" t="s">
        <v>1207</v>
      </c>
      <c r="K262" t="s">
        <v>24</v>
      </c>
      <c r="L262" t="s">
        <v>837</v>
      </c>
      <c r="M262" t="s">
        <v>9438</v>
      </c>
      <c r="N262" t="s">
        <v>9439</v>
      </c>
    </row>
    <row r="263" spans="1:14" x14ac:dyDescent="0.25">
      <c r="A263" t="s">
        <v>1511</v>
      </c>
      <c r="B263" t="s">
        <v>1512</v>
      </c>
      <c r="C263" t="s">
        <v>16</v>
      </c>
      <c r="D263" t="s">
        <v>1513</v>
      </c>
      <c r="E263" t="s">
        <v>18</v>
      </c>
      <c r="F263" t="s">
        <v>1514</v>
      </c>
      <c r="G263" t="s">
        <v>1515</v>
      </c>
      <c r="H263" t="s">
        <v>1516</v>
      </c>
      <c r="I263" t="s">
        <v>32</v>
      </c>
      <c r="J263" t="s">
        <v>1207</v>
      </c>
      <c r="K263" t="s">
        <v>24</v>
      </c>
      <c r="L263" t="s">
        <v>75</v>
      </c>
      <c r="M263" t="s">
        <v>9438</v>
      </c>
      <c r="N263" t="s">
        <v>9439</v>
      </c>
    </row>
    <row r="264" spans="1:14" x14ac:dyDescent="0.25">
      <c r="A264" t="s">
        <v>1517</v>
      </c>
      <c r="B264" t="s">
        <v>1518</v>
      </c>
      <c r="C264" t="s">
        <v>16</v>
      </c>
      <c r="D264" t="s">
        <v>579</v>
      </c>
      <c r="E264" t="s">
        <v>18</v>
      </c>
      <c r="F264" t="s">
        <v>1519</v>
      </c>
      <c r="G264" t="s">
        <v>1520</v>
      </c>
      <c r="H264" t="s">
        <v>1521</v>
      </c>
      <c r="I264" t="s">
        <v>32</v>
      </c>
      <c r="J264" t="s">
        <v>274</v>
      </c>
      <c r="K264" t="s">
        <v>24</v>
      </c>
      <c r="L264" t="s">
        <v>58</v>
      </c>
      <c r="M264" t="s">
        <v>9537</v>
      </c>
      <c r="N264" t="s">
        <v>9441</v>
      </c>
    </row>
    <row r="265" spans="1:14" x14ac:dyDescent="0.25">
      <c r="A265" t="s">
        <v>1522</v>
      </c>
      <c r="B265" t="s">
        <v>1523</v>
      </c>
      <c r="C265" t="s">
        <v>16</v>
      </c>
      <c r="D265" t="s">
        <v>1524</v>
      </c>
      <c r="E265" t="s">
        <v>18</v>
      </c>
      <c r="F265" t="s">
        <v>1525</v>
      </c>
      <c r="G265" t="s">
        <v>1526</v>
      </c>
      <c r="H265" t="s">
        <v>1527</v>
      </c>
      <c r="I265" t="s">
        <v>320</v>
      </c>
      <c r="J265" t="s">
        <v>521</v>
      </c>
      <c r="K265" t="s">
        <v>24</v>
      </c>
      <c r="L265" t="s">
        <v>361</v>
      </c>
      <c r="M265" t="s">
        <v>9538</v>
      </c>
      <c r="N265" t="s">
        <v>9441</v>
      </c>
    </row>
    <row r="266" spans="1:14" x14ac:dyDescent="0.25">
      <c r="A266" t="s">
        <v>1528</v>
      </c>
      <c r="B266" t="s">
        <v>1529</v>
      </c>
      <c r="C266" t="s">
        <v>69</v>
      </c>
      <c r="D266" t="s">
        <v>1530</v>
      </c>
      <c r="E266" t="s">
        <v>18</v>
      </c>
      <c r="F266" t="s">
        <v>1531</v>
      </c>
      <c r="G266" t="s">
        <v>1532</v>
      </c>
      <c r="H266" t="s">
        <v>1533</v>
      </c>
      <c r="I266" t="s">
        <v>32</v>
      </c>
      <c r="J266" t="s">
        <v>148</v>
      </c>
      <c r="K266" t="s">
        <v>24</v>
      </c>
      <c r="L266" t="s">
        <v>42</v>
      </c>
      <c r="M266" t="s">
        <v>9539</v>
      </c>
      <c r="N266" t="s">
        <v>9441</v>
      </c>
    </row>
    <row r="267" spans="1:14" x14ac:dyDescent="0.25">
      <c r="A267" t="s">
        <v>1534</v>
      </c>
      <c r="B267" t="s">
        <v>1535</v>
      </c>
      <c r="C267" t="s">
        <v>16</v>
      </c>
      <c r="D267" t="s">
        <v>78</v>
      </c>
      <c r="E267" t="s">
        <v>18</v>
      </c>
      <c r="F267" t="s">
        <v>1536</v>
      </c>
      <c r="G267" t="s">
        <v>1537</v>
      </c>
      <c r="H267" t="s">
        <v>1538</v>
      </c>
      <c r="I267" t="s">
        <v>22</v>
      </c>
      <c r="J267" t="s">
        <v>155</v>
      </c>
      <c r="K267" t="s">
        <v>24</v>
      </c>
      <c r="L267" t="s">
        <v>83</v>
      </c>
      <c r="M267" t="s">
        <v>9540</v>
      </c>
      <c r="N267" t="s">
        <v>9441</v>
      </c>
    </row>
    <row r="268" spans="1:14" x14ac:dyDescent="0.25">
      <c r="A268" t="s">
        <v>1539</v>
      </c>
      <c r="B268" t="s">
        <v>1540</v>
      </c>
      <c r="C268" t="s">
        <v>16</v>
      </c>
      <c r="D268" t="s">
        <v>1541</v>
      </c>
      <c r="E268" t="s">
        <v>18</v>
      </c>
      <c r="F268" t="s">
        <v>1542</v>
      </c>
      <c r="G268" t="s">
        <v>1543</v>
      </c>
      <c r="H268" t="s">
        <v>1544</v>
      </c>
      <c r="I268" t="s">
        <v>32</v>
      </c>
      <c r="J268" t="s">
        <v>1545</v>
      </c>
      <c r="K268" t="s">
        <v>24</v>
      </c>
      <c r="L268" t="s">
        <v>42</v>
      </c>
      <c r="M268" t="s">
        <v>9438</v>
      </c>
      <c r="N268" t="s">
        <v>9439</v>
      </c>
    </row>
    <row r="269" spans="1:14" x14ac:dyDescent="0.25">
      <c r="A269" t="s">
        <v>1546</v>
      </c>
      <c r="B269" t="s">
        <v>1547</v>
      </c>
      <c r="C269" t="s">
        <v>16</v>
      </c>
      <c r="D269" t="s">
        <v>1548</v>
      </c>
      <c r="E269" t="s">
        <v>18</v>
      </c>
      <c r="F269" t="s">
        <v>1549</v>
      </c>
      <c r="G269" t="s">
        <v>1550</v>
      </c>
      <c r="H269" t="s">
        <v>1551</v>
      </c>
      <c r="I269" t="s">
        <v>32</v>
      </c>
      <c r="J269" t="s">
        <v>540</v>
      </c>
      <c r="K269" t="s">
        <v>24</v>
      </c>
      <c r="L269" t="s">
        <v>1552</v>
      </c>
      <c r="M269" t="s">
        <v>9541</v>
      </c>
      <c r="N269" t="s">
        <v>9441</v>
      </c>
    </row>
    <row r="270" spans="1:14" x14ac:dyDescent="0.25">
      <c r="A270" t="s">
        <v>1553</v>
      </c>
      <c r="B270" t="s">
        <v>1554</v>
      </c>
      <c r="C270" t="s">
        <v>69</v>
      </c>
      <c r="D270" t="s">
        <v>1555</v>
      </c>
      <c r="E270" t="s">
        <v>18</v>
      </c>
      <c r="F270" t="s">
        <v>1556</v>
      </c>
      <c r="G270" t="s">
        <v>1557</v>
      </c>
      <c r="H270" t="s">
        <v>1558</v>
      </c>
      <c r="I270" t="s">
        <v>32</v>
      </c>
      <c r="J270" t="s">
        <v>426</v>
      </c>
      <c r="K270" t="s">
        <v>24</v>
      </c>
      <c r="L270" t="s">
        <v>42</v>
      </c>
      <c r="M270" t="s">
        <v>9542</v>
      </c>
      <c r="N270" t="s">
        <v>9441</v>
      </c>
    </row>
    <row r="271" spans="1:14" x14ac:dyDescent="0.25">
      <c r="A271" t="s">
        <v>1559</v>
      </c>
      <c r="B271" t="s">
        <v>1560</v>
      </c>
      <c r="C271" t="s">
        <v>16</v>
      </c>
      <c r="D271" t="s">
        <v>1561</v>
      </c>
      <c r="E271" t="s">
        <v>18</v>
      </c>
      <c r="F271" t="s">
        <v>1562</v>
      </c>
      <c r="G271" t="s">
        <v>1563</v>
      </c>
      <c r="H271" t="s">
        <v>1564</v>
      </c>
      <c r="I271" t="s">
        <v>1565</v>
      </c>
      <c r="J271" t="s">
        <v>261</v>
      </c>
      <c r="K271" t="s">
        <v>24</v>
      </c>
      <c r="L271" t="s">
        <v>1566</v>
      </c>
      <c r="M271" t="s">
        <v>9438</v>
      </c>
      <c r="N271" t="s">
        <v>9439</v>
      </c>
    </row>
    <row r="272" spans="1:14" x14ac:dyDescent="0.25">
      <c r="A272" t="s">
        <v>1567</v>
      </c>
      <c r="C272" t="s">
        <v>16</v>
      </c>
      <c r="D272" t="s">
        <v>1568</v>
      </c>
      <c r="E272" t="s">
        <v>18</v>
      </c>
      <c r="F272" t="s">
        <v>1569</v>
      </c>
      <c r="G272" t="s">
        <v>1570</v>
      </c>
      <c r="H272" t="s">
        <v>1571</v>
      </c>
      <c r="I272" t="s">
        <v>22</v>
      </c>
      <c r="J272" t="s">
        <v>1572</v>
      </c>
      <c r="K272" t="s">
        <v>24</v>
      </c>
      <c r="L272" t="s">
        <v>1573</v>
      </c>
      <c r="M272" t="s">
        <v>9438</v>
      </c>
      <c r="N272" t="s">
        <v>9439</v>
      </c>
    </row>
    <row r="273" spans="1:14" x14ac:dyDescent="0.25">
      <c r="A273" t="s">
        <v>1574</v>
      </c>
      <c r="B273" t="s">
        <v>1575</v>
      </c>
      <c r="C273" t="s">
        <v>550</v>
      </c>
      <c r="D273" t="s">
        <v>1576</v>
      </c>
      <c r="E273" t="s">
        <v>638</v>
      </c>
      <c r="F273" t="s">
        <v>1577</v>
      </c>
      <c r="G273" t="s">
        <v>1578</v>
      </c>
      <c r="H273" t="s">
        <v>1579</v>
      </c>
      <c r="I273" t="s">
        <v>32</v>
      </c>
      <c r="J273" t="s">
        <v>1572</v>
      </c>
      <c r="K273" t="s">
        <v>556</v>
      </c>
      <c r="L273" t="s">
        <v>75</v>
      </c>
      <c r="M273" t="s">
        <v>9438</v>
      </c>
      <c r="N273" t="s">
        <v>9439</v>
      </c>
    </row>
    <row r="274" spans="1:14" x14ac:dyDescent="0.25">
      <c r="A274" t="s">
        <v>1574</v>
      </c>
      <c r="B274" t="s">
        <v>1580</v>
      </c>
      <c r="C274" t="s">
        <v>550</v>
      </c>
      <c r="D274" t="s">
        <v>1576</v>
      </c>
      <c r="E274" t="s">
        <v>638</v>
      </c>
      <c r="F274" t="s">
        <v>1581</v>
      </c>
      <c r="G274" t="s">
        <v>1582</v>
      </c>
      <c r="H274" t="s">
        <v>1583</v>
      </c>
      <c r="I274" t="s">
        <v>32</v>
      </c>
      <c r="J274" t="s">
        <v>1584</v>
      </c>
      <c r="K274" t="s">
        <v>556</v>
      </c>
      <c r="L274" t="s">
        <v>75</v>
      </c>
      <c r="M274" t="s">
        <v>9438</v>
      </c>
      <c r="N274" t="s">
        <v>9439</v>
      </c>
    </row>
    <row r="275" spans="1:14" x14ac:dyDescent="0.25">
      <c r="A275" t="s">
        <v>1574</v>
      </c>
      <c r="B275" t="s">
        <v>1585</v>
      </c>
      <c r="C275" t="s">
        <v>550</v>
      </c>
      <c r="D275" t="s">
        <v>1576</v>
      </c>
      <c r="E275" t="s">
        <v>638</v>
      </c>
      <c r="F275" t="s">
        <v>1586</v>
      </c>
      <c r="G275" t="s">
        <v>1587</v>
      </c>
      <c r="H275" t="s">
        <v>1588</v>
      </c>
      <c r="I275" t="s">
        <v>32</v>
      </c>
      <c r="J275" t="s">
        <v>1066</v>
      </c>
      <c r="K275" t="s">
        <v>556</v>
      </c>
      <c r="L275" t="s">
        <v>75</v>
      </c>
      <c r="M275" t="s">
        <v>9438</v>
      </c>
      <c r="N275" t="s">
        <v>9439</v>
      </c>
    </row>
    <row r="276" spans="1:14" hidden="1" x14ac:dyDescent="0.25">
      <c r="A276" t="s">
        <v>1589</v>
      </c>
      <c r="B276" t="s">
        <v>1580</v>
      </c>
      <c r="C276" t="s">
        <v>550</v>
      </c>
      <c r="D276" t="s">
        <v>1576</v>
      </c>
      <c r="E276" t="s">
        <v>630</v>
      </c>
      <c r="F276" t="s">
        <v>1590</v>
      </c>
      <c r="G276" t="s">
        <v>1591</v>
      </c>
      <c r="H276" t="s">
        <v>1592</v>
      </c>
      <c r="I276" t="s">
        <v>32</v>
      </c>
      <c r="J276" t="s">
        <v>1066</v>
      </c>
      <c r="K276" t="s">
        <v>556</v>
      </c>
      <c r="L276" t="s">
        <v>75</v>
      </c>
      <c r="M276" t="s">
        <v>9438</v>
      </c>
      <c r="N276" t="s">
        <v>9439</v>
      </c>
    </row>
    <row r="277" spans="1:14" x14ac:dyDescent="0.25">
      <c r="A277" t="s">
        <v>1593</v>
      </c>
      <c r="B277" t="s">
        <v>1594</v>
      </c>
      <c r="C277" t="s">
        <v>1595</v>
      </c>
      <c r="D277" t="s">
        <v>760</v>
      </c>
      <c r="E277" t="s">
        <v>18</v>
      </c>
      <c r="F277" t="s">
        <v>1596</v>
      </c>
      <c r="G277" t="s">
        <v>1597</v>
      </c>
      <c r="H277" t="s">
        <v>1598</v>
      </c>
      <c r="I277" t="s">
        <v>32</v>
      </c>
      <c r="J277" t="s">
        <v>1599</v>
      </c>
      <c r="K277" t="s">
        <v>1600</v>
      </c>
      <c r="L277" t="s">
        <v>75</v>
      </c>
      <c r="M277" t="s">
        <v>9438</v>
      </c>
      <c r="N277" t="s">
        <v>9439</v>
      </c>
    </row>
    <row r="278" spans="1:14" x14ac:dyDescent="0.25">
      <c r="A278" t="s">
        <v>1601</v>
      </c>
      <c r="B278" t="s">
        <v>1602</v>
      </c>
      <c r="C278" t="s">
        <v>16</v>
      </c>
      <c r="D278" t="s">
        <v>1603</v>
      </c>
      <c r="E278" t="s">
        <v>18</v>
      </c>
      <c r="F278" t="s">
        <v>1604</v>
      </c>
      <c r="G278" t="s">
        <v>1605</v>
      </c>
      <c r="H278" t="s">
        <v>1606</v>
      </c>
      <c r="I278" t="s">
        <v>32</v>
      </c>
      <c r="J278" t="s">
        <v>634</v>
      </c>
      <c r="K278" t="s">
        <v>24</v>
      </c>
      <c r="L278" t="s">
        <v>1607</v>
      </c>
      <c r="M278" t="s">
        <v>9438</v>
      </c>
      <c r="N278" t="s">
        <v>9439</v>
      </c>
    </row>
    <row r="279" spans="1:14" x14ac:dyDescent="0.25">
      <c r="A279" t="s">
        <v>746</v>
      </c>
      <c r="B279" t="s">
        <v>747</v>
      </c>
      <c r="C279" t="s">
        <v>16</v>
      </c>
      <c r="D279" t="s">
        <v>748</v>
      </c>
      <c r="E279" t="s">
        <v>638</v>
      </c>
      <c r="F279" t="s">
        <v>1608</v>
      </c>
      <c r="G279" t="s">
        <v>1609</v>
      </c>
      <c r="H279" t="s">
        <v>1610</v>
      </c>
      <c r="I279" t="s">
        <v>32</v>
      </c>
      <c r="J279" t="s">
        <v>1000</v>
      </c>
      <c r="K279" t="s">
        <v>24</v>
      </c>
      <c r="L279" t="s">
        <v>75</v>
      </c>
      <c r="M279" t="s">
        <v>9438</v>
      </c>
      <c r="N279" t="s">
        <v>9439</v>
      </c>
    </row>
    <row r="280" spans="1:14" hidden="1" x14ac:dyDescent="0.25">
      <c r="A280" t="s">
        <v>1611</v>
      </c>
      <c r="B280" t="s">
        <v>1612</v>
      </c>
      <c r="C280" t="s">
        <v>69</v>
      </c>
      <c r="D280" t="s">
        <v>740</v>
      </c>
      <c r="E280" t="s">
        <v>630</v>
      </c>
      <c r="F280" t="s">
        <v>1613</v>
      </c>
      <c r="G280" t="s">
        <v>1614</v>
      </c>
      <c r="H280" t="s">
        <v>1615</v>
      </c>
      <c r="I280" t="s">
        <v>744</v>
      </c>
      <c r="J280" t="s">
        <v>907</v>
      </c>
      <c r="K280" t="s">
        <v>24</v>
      </c>
      <c r="L280" t="s">
        <v>42</v>
      </c>
      <c r="M280" t="s">
        <v>9438</v>
      </c>
      <c r="N280" t="s">
        <v>9439</v>
      </c>
    </row>
    <row r="281" spans="1:14" x14ac:dyDescent="0.25">
      <c r="A281" t="s">
        <v>1616</v>
      </c>
      <c r="B281" t="s">
        <v>1617</v>
      </c>
      <c r="C281" t="s">
        <v>16</v>
      </c>
      <c r="D281" t="s">
        <v>789</v>
      </c>
      <c r="E281" t="s">
        <v>638</v>
      </c>
      <c r="F281" t="s">
        <v>1618</v>
      </c>
      <c r="G281" t="s">
        <v>1619</v>
      </c>
      <c r="H281" t="s">
        <v>1620</v>
      </c>
      <c r="I281" t="s">
        <v>22</v>
      </c>
      <c r="J281" t="s">
        <v>1621</v>
      </c>
      <c r="K281" t="s">
        <v>24</v>
      </c>
      <c r="L281" t="s">
        <v>794</v>
      </c>
      <c r="M281" t="s">
        <v>9438</v>
      </c>
      <c r="N281" t="s">
        <v>9439</v>
      </c>
    </row>
    <row r="282" spans="1:14" x14ac:dyDescent="0.25">
      <c r="A282" t="s">
        <v>1622</v>
      </c>
      <c r="B282" t="s">
        <v>1011</v>
      </c>
      <c r="C282" t="s">
        <v>16</v>
      </c>
      <c r="D282" t="s">
        <v>1012</v>
      </c>
      <c r="E282" t="s">
        <v>638</v>
      </c>
      <c r="F282" t="s">
        <v>1623</v>
      </c>
      <c r="G282" t="s">
        <v>1624</v>
      </c>
      <c r="H282" t="s">
        <v>1625</v>
      </c>
      <c r="I282" t="s">
        <v>22</v>
      </c>
      <c r="J282" t="s">
        <v>412</v>
      </c>
      <c r="K282" t="s">
        <v>24</v>
      </c>
      <c r="L282" t="s">
        <v>1016</v>
      </c>
      <c r="M282" t="s">
        <v>9438</v>
      </c>
      <c r="N282" t="s">
        <v>9439</v>
      </c>
    </row>
    <row r="283" spans="1:14" x14ac:dyDescent="0.25">
      <c r="A283" t="s">
        <v>1626</v>
      </c>
      <c r="B283" t="s">
        <v>725</v>
      </c>
      <c r="C283" t="s">
        <v>69</v>
      </c>
      <c r="D283" t="s">
        <v>1627</v>
      </c>
      <c r="E283" t="s">
        <v>638</v>
      </c>
      <c r="F283" t="s">
        <v>1628</v>
      </c>
      <c r="G283" t="s">
        <v>1629</v>
      </c>
      <c r="H283" t="s">
        <v>1630</v>
      </c>
      <c r="I283" t="s">
        <v>32</v>
      </c>
      <c r="J283" t="s">
        <v>1545</v>
      </c>
      <c r="K283" t="s">
        <v>24</v>
      </c>
      <c r="L283" t="s">
        <v>42</v>
      </c>
      <c r="M283" t="s">
        <v>9438</v>
      </c>
      <c r="N283" t="s">
        <v>9439</v>
      </c>
    </row>
    <row r="284" spans="1:14" x14ac:dyDescent="0.25">
      <c r="A284" t="s">
        <v>1631</v>
      </c>
      <c r="B284" t="s">
        <v>695</v>
      </c>
      <c r="C284" t="s">
        <v>69</v>
      </c>
      <c r="D284" t="s">
        <v>696</v>
      </c>
      <c r="E284" t="s">
        <v>638</v>
      </c>
      <c r="F284" t="s">
        <v>1632</v>
      </c>
      <c r="G284" t="s">
        <v>1633</v>
      </c>
      <c r="H284" t="s">
        <v>1634</v>
      </c>
      <c r="I284" t="s">
        <v>32</v>
      </c>
      <c r="J284" t="s">
        <v>756</v>
      </c>
      <c r="K284" t="s">
        <v>24</v>
      </c>
      <c r="L284" t="s">
        <v>757</v>
      </c>
      <c r="M284" t="s">
        <v>9438</v>
      </c>
      <c r="N284" t="s">
        <v>9439</v>
      </c>
    </row>
    <row r="285" spans="1:14" x14ac:dyDescent="0.25">
      <c r="A285" t="s">
        <v>1029</v>
      </c>
      <c r="B285" t="s">
        <v>1635</v>
      </c>
      <c r="C285" t="s">
        <v>16</v>
      </c>
      <c r="D285" t="s">
        <v>402</v>
      </c>
      <c r="E285" t="s">
        <v>638</v>
      </c>
      <c r="F285" t="s">
        <v>1636</v>
      </c>
      <c r="G285" t="s">
        <v>1637</v>
      </c>
      <c r="H285" t="s">
        <v>1638</v>
      </c>
      <c r="I285" t="s">
        <v>32</v>
      </c>
      <c r="J285" t="s">
        <v>1639</v>
      </c>
      <c r="K285" t="s">
        <v>24</v>
      </c>
      <c r="L285" t="s">
        <v>406</v>
      </c>
      <c r="M285" t="s">
        <v>9543</v>
      </c>
      <c r="N285" t="s">
        <v>9441</v>
      </c>
    </row>
    <row r="286" spans="1:14" x14ac:dyDescent="0.25">
      <c r="A286" t="s">
        <v>985</v>
      </c>
      <c r="B286" t="s">
        <v>986</v>
      </c>
      <c r="C286" t="s">
        <v>69</v>
      </c>
      <c r="D286" t="s">
        <v>987</v>
      </c>
      <c r="E286" t="s">
        <v>638</v>
      </c>
      <c r="F286" t="s">
        <v>1640</v>
      </c>
      <c r="G286" t="s">
        <v>1641</v>
      </c>
      <c r="H286" t="s">
        <v>1642</v>
      </c>
      <c r="I286" t="s">
        <v>32</v>
      </c>
      <c r="J286" t="s">
        <v>991</v>
      </c>
      <c r="K286" t="s">
        <v>24</v>
      </c>
      <c r="L286" t="s">
        <v>204</v>
      </c>
      <c r="M286" t="s">
        <v>9544</v>
      </c>
      <c r="N286" t="s">
        <v>9441</v>
      </c>
    </row>
    <row r="287" spans="1:14" x14ac:dyDescent="0.25">
      <c r="A287" t="s">
        <v>700</v>
      </c>
      <c r="B287" t="s">
        <v>701</v>
      </c>
      <c r="C287" t="s">
        <v>16</v>
      </c>
      <c r="D287" t="s">
        <v>702</v>
      </c>
      <c r="E287" t="s">
        <v>638</v>
      </c>
      <c r="F287" t="s">
        <v>1643</v>
      </c>
      <c r="G287" t="s">
        <v>1644</v>
      </c>
      <c r="H287" t="s">
        <v>1645</v>
      </c>
      <c r="I287" t="s">
        <v>32</v>
      </c>
      <c r="J287" t="s">
        <v>246</v>
      </c>
      <c r="K287" t="s">
        <v>24</v>
      </c>
      <c r="L287" t="s">
        <v>75</v>
      </c>
      <c r="M287" t="s">
        <v>9438</v>
      </c>
      <c r="N287" t="s">
        <v>9439</v>
      </c>
    </row>
    <row r="288" spans="1:14" x14ac:dyDescent="0.25">
      <c r="A288" t="s">
        <v>1646</v>
      </c>
      <c r="B288" t="s">
        <v>695</v>
      </c>
      <c r="C288" t="s">
        <v>69</v>
      </c>
      <c r="D288" t="s">
        <v>696</v>
      </c>
      <c r="E288" t="s">
        <v>638</v>
      </c>
      <c r="F288" t="s">
        <v>1647</v>
      </c>
      <c r="G288" t="s">
        <v>1648</v>
      </c>
      <c r="H288" t="s">
        <v>1649</v>
      </c>
      <c r="I288" t="s">
        <v>32</v>
      </c>
      <c r="J288" t="s">
        <v>1650</v>
      </c>
      <c r="K288" t="s">
        <v>24</v>
      </c>
      <c r="L288" t="s">
        <v>104</v>
      </c>
      <c r="M288" t="s">
        <v>9438</v>
      </c>
      <c r="N288" t="s">
        <v>9439</v>
      </c>
    </row>
    <row r="289" spans="1:14" x14ac:dyDescent="0.25">
      <c r="A289" t="s">
        <v>1651</v>
      </c>
      <c r="B289" t="s">
        <v>928</v>
      </c>
      <c r="C289" t="s">
        <v>16</v>
      </c>
      <c r="D289" t="s">
        <v>789</v>
      </c>
      <c r="E289" t="s">
        <v>638</v>
      </c>
      <c r="F289" t="s">
        <v>1652</v>
      </c>
      <c r="G289" t="s">
        <v>1653</v>
      </c>
      <c r="H289" t="s">
        <v>1654</v>
      </c>
      <c r="I289" t="s">
        <v>22</v>
      </c>
      <c r="J289" t="s">
        <v>1655</v>
      </c>
      <c r="K289" t="s">
        <v>24</v>
      </c>
      <c r="L289" t="s">
        <v>794</v>
      </c>
      <c r="M289" t="s">
        <v>9438</v>
      </c>
      <c r="N289" t="s">
        <v>9439</v>
      </c>
    </row>
    <row r="290" spans="1:14" x14ac:dyDescent="0.25">
      <c r="A290" t="s">
        <v>1052</v>
      </c>
      <c r="B290" t="s">
        <v>1002</v>
      </c>
      <c r="C290" t="s">
        <v>16</v>
      </c>
      <c r="D290" t="s">
        <v>1003</v>
      </c>
      <c r="E290" t="s">
        <v>638</v>
      </c>
      <c r="F290" t="s">
        <v>1656</v>
      </c>
      <c r="G290" t="s">
        <v>1657</v>
      </c>
      <c r="H290" t="s">
        <v>1658</v>
      </c>
      <c r="I290" t="s">
        <v>32</v>
      </c>
      <c r="J290" t="s">
        <v>261</v>
      </c>
      <c r="K290" t="s">
        <v>24</v>
      </c>
      <c r="L290" t="s">
        <v>75</v>
      </c>
      <c r="M290" t="s">
        <v>9438</v>
      </c>
      <c r="N290" t="s">
        <v>9439</v>
      </c>
    </row>
    <row r="291" spans="1:14" x14ac:dyDescent="0.25">
      <c r="A291" t="s">
        <v>644</v>
      </c>
      <c r="C291" t="s">
        <v>16</v>
      </c>
      <c r="D291" t="s">
        <v>645</v>
      </c>
      <c r="E291" t="s">
        <v>638</v>
      </c>
      <c r="F291" t="s">
        <v>1659</v>
      </c>
      <c r="G291" t="s">
        <v>1660</v>
      </c>
      <c r="H291" t="s">
        <v>1661</v>
      </c>
      <c r="I291" t="s">
        <v>32</v>
      </c>
      <c r="J291" t="s">
        <v>1662</v>
      </c>
      <c r="K291" t="s">
        <v>24</v>
      </c>
      <c r="L291" t="s">
        <v>649</v>
      </c>
      <c r="M291" t="s">
        <v>9438</v>
      </c>
      <c r="N291" t="s">
        <v>9439</v>
      </c>
    </row>
    <row r="292" spans="1:14" x14ac:dyDescent="0.25">
      <c r="A292" t="s">
        <v>845</v>
      </c>
      <c r="B292" t="s">
        <v>846</v>
      </c>
      <c r="C292" t="s">
        <v>69</v>
      </c>
      <c r="D292" t="s">
        <v>847</v>
      </c>
      <c r="E292" t="s">
        <v>638</v>
      </c>
      <c r="F292" t="s">
        <v>1663</v>
      </c>
      <c r="G292" t="s">
        <v>1664</v>
      </c>
      <c r="H292" t="s">
        <v>1665</v>
      </c>
      <c r="I292" t="s">
        <v>32</v>
      </c>
      <c r="J292" t="s">
        <v>634</v>
      </c>
      <c r="K292" t="s">
        <v>24</v>
      </c>
      <c r="L292" t="s">
        <v>851</v>
      </c>
      <c r="M292" t="s">
        <v>9438</v>
      </c>
      <c r="N292" t="s">
        <v>9439</v>
      </c>
    </row>
    <row r="293" spans="1:14" x14ac:dyDescent="0.25">
      <c r="A293" t="s">
        <v>1666</v>
      </c>
      <c r="B293" t="s">
        <v>1667</v>
      </c>
      <c r="C293" t="s">
        <v>16</v>
      </c>
      <c r="D293" t="s">
        <v>812</v>
      </c>
      <c r="E293" t="s">
        <v>638</v>
      </c>
      <c r="F293" t="s">
        <v>1668</v>
      </c>
      <c r="G293" t="s">
        <v>1669</v>
      </c>
      <c r="H293" t="s">
        <v>1670</v>
      </c>
      <c r="I293" t="s">
        <v>22</v>
      </c>
      <c r="J293" t="s">
        <v>816</v>
      </c>
      <c r="K293" t="s">
        <v>24</v>
      </c>
      <c r="L293" t="s">
        <v>83</v>
      </c>
      <c r="M293" t="s">
        <v>9438</v>
      </c>
      <c r="N293" t="s">
        <v>9439</v>
      </c>
    </row>
    <row r="294" spans="1:14" x14ac:dyDescent="0.25">
      <c r="A294" t="s">
        <v>1671</v>
      </c>
      <c r="B294" t="s">
        <v>695</v>
      </c>
      <c r="C294" t="s">
        <v>69</v>
      </c>
      <c r="D294" t="s">
        <v>696</v>
      </c>
      <c r="E294" t="s">
        <v>638</v>
      </c>
      <c r="F294" t="s">
        <v>1672</v>
      </c>
      <c r="G294" t="s">
        <v>1673</v>
      </c>
      <c r="H294" t="s">
        <v>1674</v>
      </c>
      <c r="I294" t="s">
        <v>32</v>
      </c>
      <c r="J294" t="s">
        <v>756</v>
      </c>
      <c r="K294" t="s">
        <v>24</v>
      </c>
      <c r="L294" t="s">
        <v>757</v>
      </c>
      <c r="M294" t="s">
        <v>9438</v>
      </c>
      <c r="N294" t="s">
        <v>9439</v>
      </c>
    </row>
    <row r="295" spans="1:14" x14ac:dyDescent="0.25">
      <c r="A295" t="s">
        <v>1675</v>
      </c>
      <c r="B295" t="s">
        <v>1676</v>
      </c>
      <c r="C295" t="s">
        <v>69</v>
      </c>
      <c r="D295" t="s">
        <v>93</v>
      </c>
      <c r="E295" t="s">
        <v>638</v>
      </c>
      <c r="F295" t="s">
        <v>1677</v>
      </c>
      <c r="G295" t="s">
        <v>1678</v>
      </c>
      <c r="H295" t="s">
        <v>1679</v>
      </c>
      <c r="I295" t="s">
        <v>32</v>
      </c>
      <c r="J295" t="s">
        <v>49</v>
      </c>
      <c r="K295" t="s">
        <v>24</v>
      </c>
      <c r="L295" t="s">
        <v>184</v>
      </c>
      <c r="M295" t="s">
        <v>9545</v>
      </c>
      <c r="N295" t="s">
        <v>9441</v>
      </c>
    </row>
    <row r="296" spans="1:14" x14ac:dyDescent="0.25">
      <c r="A296" t="s">
        <v>862</v>
      </c>
      <c r="B296" t="s">
        <v>678</v>
      </c>
      <c r="C296" t="s">
        <v>69</v>
      </c>
      <c r="D296" t="s">
        <v>666</v>
      </c>
      <c r="E296" t="s">
        <v>638</v>
      </c>
      <c r="F296" t="s">
        <v>1680</v>
      </c>
      <c r="G296" t="s">
        <v>1681</v>
      </c>
      <c r="H296" t="s">
        <v>1682</v>
      </c>
      <c r="I296" t="s">
        <v>32</v>
      </c>
      <c r="J296" t="s">
        <v>1472</v>
      </c>
      <c r="K296" t="s">
        <v>24</v>
      </c>
      <c r="L296" t="s">
        <v>670</v>
      </c>
      <c r="M296" t="s">
        <v>9438</v>
      </c>
      <c r="N296" t="s">
        <v>9439</v>
      </c>
    </row>
    <row r="297" spans="1:14" x14ac:dyDescent="0.25">
      <c r="A297" t="s">
        <v>1651</v>
      </c>
      <c r="B297" t="s">
        <v>1683</v>
      </c>
      <c r="C297" t="s">
        <v>16</v>
      </c>
      <c r="D297" t="s">
        <v>789</v>
      </c>
      <c r="E297" t="s">
        <v>638</v>
      </c>
      <c r="F297" t="s">
        <v>1684</v>
      </c>
      <c r="G297" t="s">
        <v>1685</v>
      </c>
      <c r="H297" t="s">
        <v>1686</v>
      </c>
      <c r="I297" t="s">
        <v>22</v>
      </c>
      <c r="J297" t="s">
        <v>1655</v>
      </c>
      <c r="K297" t="s">
        <v>24</v>
      </c>
      <c r="L297" t="s">
        <v>794</v>
      </c>
      <c r="M297" t="s">
        <v>9438</v>
      </c>
      <c r="N297" t="s">
        <v>9439</v>
      </c>
    </row>
    <row r="298" spans="1:14" x14ac:dyDescent="0.25">
      <c r="A298" t="s">
        <v>875</v>
      </c>
      <c r="B298" t="s">
        <v>876</v>
      </c>
      <c r="C298" t="s">
        <v>16</v>
      </c>
      <c r="D298" t="s">
        <v>371</v>
      </c>
      <c r="E298" t="s">
        <v>638</v>
      </c>
      <c r="F298" t="s">
        <v>1687</v>
      </c>
      <c r="G298" t="s">
        <v>1688</v>
      </c>
      <c r="H298" t="s">
        <v>1689</v>
      </c>
      <c r="I298" t="s">
        <v>32</v>
      </c>
      <c r="J298" t="s">
        <v>880</v>
      </c>
      <c r="K298" t="s">
        <v>24</v>
      </c>
      <c r="L298" t="s">
        <v>75</v>
      </c>
      <c r="M298" t="s">
        <v>9438</v>
      </c>
      <c r="N298" t="s">
        <v>9439</v>
      </c>
    </row>
    <row r="299" spans="1:14" x14ac:dyDescent="0.25">
      <c r="A299" t="s">
        <v>671</v>
      </c>
      <c r="B299" t="s">
        <v>672</v>
      </c>
      <c r="C299" t="s">
        <v>69</v>
      </c>
      <c r="D299" t="s">
        <v>673</v>
      </c>
      <c r="E299" t="s">
        <v>638</v>
      </c>
      <c r="F299" t="s">
        <v>1690</v>
      </c>
      <c r="G299" t="s">
        <v>1691</v>
      </c>
      <c r="H299" t="s">
        <v>1692</v>
      </c>
      <c r="I299" t="s">
        <v>32</v>
      </c>
      <c r="J299" t="s">
        <v>246</v>
      </c>
      <c r="K299" t="s">
        <v>24</v>
      </c>
      <c r="L299" t="s">
        <v>75</v>
      </c>
      <c r="M299" t="s">
        <v>9438</v>
      </c>
      <c r="N299" t="s">
        <v>9439</v>
      </c>
    </row>
    <row r="300" spans="1:14" x14ac:dyDescent="0.25">
      <c r="A300" t="s">
        <v>1693</v>
      </c>
      <c r="B300" t="s">
        <v>695</v>
      </c>
      <c r="C300" t="s">
        <v>69</v>
      </c>
      <c r="D300" t="s">
        <v>696</v>
      </c>
      <c r="E300" t="s">
        <v>638</v>
      </c>
      <c r="F300" t="s">
        <v>1694</v>
      </c>
      <c r="G300" t="s">
        <v>1695</v>
      </c>
      <c r="H300" t="s">
        <v>1696</v>
      </c>
      <c r="I300" t="s">
        <v>32</v>
      </c>
      <c r="J300" t="s">
        <v>642</v>
      </c>
      <c r="K300" t="s">
        <v>24</v>
      </c>
      <c r="L300" t="s">
        <v>104</v>
      </c>
      <c r="M300" t="s">
        <v>9438</v>
      </c>
      <c r="N300" t="s">
        <v>9439</v>
      </c>
    </row>
    <row r="301" spans="1:14" x14ac:dyDescent="0.25">
      <c r="A301" t="s">
        <v>746</v>
      </c>
      <c r="B301" t="s">
        <v>747</v>
      </c>
      <c r="C301" t="s">
        <v>16</v>
      </c>
      <c r="D301" t="s">
        <v>748</v>
      </c>
      <c r="E301" t="s">
        <v>638</v>
      </c>
      <c r="F301" t="s">
        <v>1697</v>
      </c>
      <c r="G301" t="s">
        <v>1698</v>
      </c>
      <c r="H301" t="s">
        <v>1699</v>
      </c>
      <c r="I301" t="s">
        <v>32</v>
      </c>
      <c r="J301" t="s">
        <v>1000</v>
      </c>
      <c r="K301" t="s">
        <v>24</v>
      </c>
      <c r="L301" t="s">
        <v>75</v>
      </c>
      <c r="M301" t="s">
        <v>9438</v>
      </c>
      <c r="N301" t="s">
        <v>9439</v>
      </c>
    </row>
    <row r="302" spans="1:14" x14ac:dyDescent="0.25">
      <c r="A302" t="s">
        <v>746</v>
      </c>
      <c r="B302" t="s">
        <v>747</v>
      </c>
      <c r="C302" t="s">
        <v>16</v>
      </c>
      <c r="D302" t="s">
        <v>748</v>
      </c>
      <c r="E302" t="s">
        <v>638</v>
      </c>
      <c r="F302" t="s">
        <v>1700</v>
      </c>
      <c r="G302" t="s">
        <v>1701</v>
      </c>
      <c r="H302" t="s">
        <v>1702</v>
      </c>
      <c r="I302" t="s">
        <v>32</v>
      </c>
      <c r="J302" t="s">
        <v>923</v>
      </c>
      <c r="K302" t="s">
        <v>24</v>
      </c>
      <c r="L302" t="s">
        <v>75</v>
      </c>
      <c r="M302" t="s">
        <v>9438</v>
      </c>
      <c r="N302" t="s">
        <v>9439</v>
      </c>
    </row>
    <row r="303" spans="1:14" hidden="1" x14ac:dyDescent="0.25">
      <c r="A303" t="s">
        <v>1703</v>
      </c>
      <c r="B303" t="s">
        <v>1704</v>
      </c>
      <c r="C303" t="s">
        <v>69</v>
      </c>
      <c r="D303" t="s">
        <v>637</v>
      </c>
      <c r="E303" t="s">
        <v>630</v>
      </c>
      <c r="F303" t="s">
        <v>1705</v>
      </c>
      <c r="G303" t="s">
        <v>1706</v>
      </c>
      <c r="H303" t="s">
        <v>1707</v>
      </c>
      <c r="I303" t="s">
        <v>32</v>
      </c>
      <c r="J303" t="s">
        <v>438</v>
      </c>
      <c r="K303" t="s">
        <v>24</v>
      </c>
      <c r="L303" t="s">
        <v>643</v>
      </c>
      <c r="M303" t="s">
        <v>9438</v>
      </c>
      <c r="N303" t="s">
        <v>9439</v>
      </c>
    </row>
    <row r="304" spans="1:14" x14ac:dyDescent="0.25">
      <c r="A304" t="s">
        <v>706</v>
      </c>
      <c r="B304" t="s">
        <v>707</v>
      </c>
      <c r="C304" t="s">
        <v>16</v>
      </c>
      <c r="D304" t="s">
        <v>868</v>
      </c>
      <c r="E304" t="s">
        <v>638</v>
      </c>
      <c r="F304" t="s">
        <v>1708</v>
      </c>
      <c r="G304" t="s">
        <v>1709</v>
      </c>
      <c r="H304" t="s">
        <v>1710</v>
      </c>
      <c r="I304" t="s">
        <v>32</v>
      </c>
      <c r="J304" t="s">
        <v>148</v>
      </c>
      <c r="K304" t="s">
        <v>24</v>
      </c>
      <c r="L304" t="s">
        <v>75</v>
      </c>
      <c r="M304" t="s">
        <v>9546</v>
      </c>
      <c r="N304" t="s">
        <v>9441</v>
      </c>
    </row>
    <row r="305" spans="1:14" x14ac:dyDescent="0.25">
      <c r="A305" t="s">
        <v>1711</v>
      </c>
      <c r="B305" t="s">
        <v>695</v>
      </c>
      <c r="C305" t="s">
        <v>69</v>
      </c>
      <c r="D305" t="s">
        <v>696</v>
      </c>
      <c r="E305" t="s">
        <v>638</v>
      </c>
      <c r="F305" t="s">
        <v>1712</v>
      </c>
      <c r="G305" t="s">
        <v>1713</v>
      </c>
      <c r="H305" t="s">
        <v>1714</v>
      </c>
      <c r="I305" t="s">
        <v>32</v>
      </c>
      <c r="J305" t="s">
        <v>398</v>
      </c>
      <c r="K305" t="s">
        <v>24</v>
      </c>
      <c r="L305" t="s">
        <v>104</v>
      </c>
      <c r="M305" t="s">
        <v>9438</v>
      </c>
      <c r="N305" t="s">
        <v>9439</v>
      </c>
    </row>
    <row r="306" spans="1:14" x14ac:dyDescent="0.25">
      <c r="A306" t="s">
        <v>1715</v>
      </c>
      <c r="B306" t="s">
        <v>928</v>
      </c>
      <c r="C306" t="s">
        <v>16</v>
      </c>
      <c r="D306" t="s">
        <v>789</v>
      </c>
      <c r="E306" t="s">
        <v>638</v>
      </c>
      <c r="F306" t="s">
        <v>1716</v>
      </c>
      <c r="G306" t="s">
        <v>1717</v>
      </c>
      <c r="H306" t="s">
        <v>1718</v>
      </c>
      <c r="I306" t="s">
        <v>22</v>
      </c>
      <c r="J306" t="s">
        <v>1621</v>
      </c>
      <c r="K306" t="s">
        <v>24</v>
      </c>
      <c r="L306" t="s">
        <v>794</v>
      </c>
      <c r="M306" t="s">
        <v>9438</v>
      </c>
      <c r="N306" t="s">
        <v>9439</v>
      </c>
    </row>
    <row r="307" spans="1:14" x14ac:dyDescent="0.25">
      <c r="A307" t="s">
        <v>682</v>
      </c>
      <c r="B307" t="s">
        <v>683</v>
      </c>
      <c r="C307" t="s">
        <v>16</v>
      </c>
      <c r="D307" t="s">
        <v>684</v>
      </c>
      <c r="E307" t="s">
        <v>638</v>
      </c>
      <c r="F307" t="s">
        <v>1719</v>
      </c>
      <c r="G307" t="s">
        <v>1720</v>
      </c>
      <c r="H307" t="s">
        <v>1721</v>
      </c>
      <c r="I307" t="s">
        <v>32</v>
      </c>
      <c r="J307" t="s">
        <v>688</v>
      </c>
      <c r="K307" t="s">
        <v>24</v>
      </c>
      <c r="L307" t="s">
        <v>204</v>
      </c>
      <c r="M307" t="s">
        <v>9438</v>
      </c>
      <c r="N307" t="s">
        <v>9439</v>
      </c>
    </row>
    <row r="308" spans="1:14" hidden="1" x14ac:dyDescent="0.25">
      <c r="A308" t="s">
        <v>1722</v>
      </c>
      <c r="B308" t="s">
        <v>1723</v>
      </c>
      <c r="C308" t="s">
        <v>16</v>
      </c>
      <c r="D308" t="s">
        <v>987</v>
      </c>
      <c r="E308" t="s">
        <v>630</v>
      </c>
      <c r="F308" t="s">
        <v>1724</v>
      </c>
      <c r="G308" t="s">
        <v>1725</v>
      </c>
      <c r="H308" t="s">
        <v>1726</v>
      </c>
      <c r="I308" t="s">
        <v>32</v>
      </c>
      <c r="J308" t="s">
        <v>1727</v>
      </c>
      <c r="K308" t="s">
        <v>24</v>
      </c>
      <c r="L308" t="s">
        <v>204</v>
      </c>
      <c r="M308" t="s">
        <v>9438</v>
      </c>
      <c r="N308" t="s">
        <v>9439</v>
      </c>
    </row>
    <row r="309" spans="1:14" x14ac:dyDescent="0.25">
      <c r="A309" t="s">
        <v>1728</v>
      </c>
      <c r="B309" t="s">
        <v>1729</v>
      </c>
      <c r="C309" t="s">
        <v>69</v>
      </c>
      <c r="D309" t="s">
        <v>61</v>
      </c>
      <c r="E309" t="s">
        <v>638</v>
      </c>
      <c r="F309" t="s">
        <v>1730</v>
      </c>
      <c r="G309" t="s">
        <v>1731</v>
      </c>
      <c r="H309" t="s">
        <v>1732</v>
      </c>
      <c r="I309" t="s">
        <v>32</v>
      </c>
      <c r="J309" t="s">
        <v>391</v>
      </c>
      <c r="K309" t="s">
        <v>24</v>
      </c>
      <c r="L309" t="s">
        <v>42</v>
      </c>
      <c r="M309" t="s">
        <v>9438</v>
      </c>
      <c r="N309" t="s">
        <v>9439</v>
      </c>
    </row>
    <row r="310" spans="1:14" x14ac:dyDescent="0.25">
      <c r="A310" t="s">
        <v>1060</v>
      </c>
      <c r="B310" t="s">
        <v>1061</v>
      </c>
      <c r="C310" t="s">
        <v>16</v>
      </c>
      <c r="D310" t="s">
        <v>1062</v>
      </c>
      <c r="E310" t="s">
        <v>638</v>
      </c>
      <c r="F310" t="s">
        <v>1733</v>
      </c>
      <c r="G310" t="s">
        <v>1734</v>
      </c>
      <c r="H310" t="s">
        <v>1735</v>
      </c>
      <c r="I310" t="s">
        <v>32</v>
      </c>
      <c r="J310" t="s">
        <v>1066</v>
      </c>
      <c r="K310" t="s">
        <v>24</v>
      </c>
      <c r="L310" t="s">
        <v>75</v>
      </c>
      <c r="M310" t="s">
        <v>9438</v>
      </c>
      <c r="N310" t="s">
        <v>9439</v>
      </c>
    </row>
    <row r="311" spans="1:14" x14ac:dyDescent="0.25">
      <c r="A311" t="s">
        <v>644</v>
      </c>
      <c r="C311" t="s">
        <v>16</v>
      </c>
      <c r="D311" t="s">
        <v>645</v>
      </c>
      <c r="E311" t="s">
        <v>638</v>
      </c>
      <c r="F311" t="s">
        <v>1736</v>
      </c>
      <c r="G311" t="s">
        <v>1737</v>
      </c>
      <c r="H311" t="s">
        <v>1738</v>
      </c>
      <c r="I311" t="s">
        <v>32</v>
      </c>
      <c r="J311" t="s">
        <v>234</v>
      </c>
      <c r="K311" t="s">
        <v>24</v>
      </c>
      <c r="L311" t="s">
        <v>1739</v>
      </c>
      <c r="M311" t="s">
        <v>9438</v>
      </c>
      <c r="N311" t="s">
        <v>9439</v>
      </c>
    </row>
    <row r="312" spans="1:14" x14ac:dyDescent="0.25">
      <c r="A312" t="s">
        <v>1740</v>
      </c>
      <c r="B312" t="s">
        <v>695</v>
      </c>
      <c r="C312" t="s">
        <v>69</v>
      </c>
      <c r="D312" t="s">
        <v>696</v>
      </c>
      <c r="E312" t="s">
        <v>638</v>
      </c>
      <c r="F312" t="s">
        <v>1741</v>
      </c>
      <c r="G312" t="s">
        <v>1742</v>
      </c>
      <c r="H312" t="s">
        <v>1743</v>
      </c>
      <c r="I312" t="s">
        <v>32</v>
      </c>
      <c r="J312" t="s">
        <v>923</v>
      </c>
      <c r="K312" t="s">
        <v>24</v>
      </c>
      <c r="L312" t="s">
        <v>104</v>
      </c>
      <c r="M312" t="s">
        <v>9438</v>
      </c>
      <c r="N312" t="s">
        <v>9439</v>
      </c>
    </row>
    <row r="313" spans="1:14" x14ac:dyDescent="0.25">
      <c r="A313" t="s">
        <v>746</v>
      </c>
      <c r="B313" t="s">
        <v>747</v>
      </c>
      <c r="C313" t="s">
        <v>16</v>
      </c>
      <c r="D313" t="s">
        <v>748</v>
      </c>
      <c r="E313" t="s">
        <v>638</v>
      </c>
      <c r="F313" t="s">
        <v>1744</v>
      </c>
      <c r="G313" t="s">
        <v>1745</v>
      </c>
      <c r="H313" t="s">
        <v>1746</v>
      </c>
      <c r="I313" t="s">
        <v>32</v>
      </c>
      <c r="J313" t="s">
        <v>89</v>
      </c>
      <c r="K313" t="s">
        <v>24</v>
      </c>
      <c r="L313" t="s">
        <v>75</v>
      </c>
      <c r="M313" t="s">
        <v>9438</v>
      </c>
      <c r="N313" t="s">
        <v>9439</v>
      </c>
    </row>
    <row r="314" spans="1:14" x14ac:dyDescent="0.25">
      <c r="A314" t="s">
        <v>862</v>
      </c>
      <c r="B314" t="s">
        <v>1747</v>
      </c>
      <c r="C314" t="s">
        <v>69</v>
      </c>
      <c r="D314" t="s">
        <v>666</v>
      </c>
      <c r="E314" t="s">
        <v>638</v>
      </c>
      <c r="F314" t="s">
        <v>1748</v>
      </c>
      <c r="G314" t="s">
        <v>1749</v>
      </c>
      <c r="H314" t="s">
        <v>1750</v>
      </c>
      <c r="I314" t="s">
        <v>32</v>
      </c>
      <c r="J314" t="s">
        <v>1751</v>
      </c>
      <c r="K314" t="s">
        <v>24</v>
      </c>
      <c r="L314" t="s">
        <v>670</v>
      </c>
      <c r="M314" t="s">
        <v>9438</v>
      </c>
      <c r="N314" t="s">
        <v>9439</v>
      </c>
    </row>
    <row r="315" spans="1:14" x14ac:dyDescent="0.25">
      <c r="A315" t="s">
        <v>1752</v>
      </c>
      <c r="B315" t="s">
        <v>1011</v>
      </c>
      <c r="C315" t="s">
        <v>16</v>
      </c>
      <c r="D315" t="s">
        <v>1012</v>
      </c>
      <c r="E315" t="s">
        <v>638</v>
      </c>
      <c r="F315" t="s">
        <v>1753</v>
      </c>
      <c r="G315" t="s">
        <v>1754</v>
      </c>
      <c r="H315" t="s">
        <v>1755</v>
      </c>
      <c r="I315" t="s">
        <v>22</v>
      </c>
      <c r="J315" t="s">
        <v>809</v>
      </c>
      <c r="K315" t="s">
        <v>24</v>
      </c>
      <c r="L315" t="s">
        <v>1016</v>
      </c>
      <c r="M315" t="s">
        <v>9438</v>
      </c>
      <c r="N315" t="s">
        <v>9439</v>
      </c>
    </row>
    <row r="316" spans="1:14" hidden="1" x14ac:dyDescent="0.25">
      <c r="A316" t="s">
        <v>862</v>
      </c>
      <c r="B316" t="s">
        <v>678</v>
      </c>
      <c r="C316" t="s">
        <v>16</v>
      </c>
      <c r="D316" t="s">
        <v>666</v>
      </c>
      <c r="E316" t="s">
        <v>630</v>
      </c>
      <c r="F316" t="s">
        <v>1756</v>
      </c>
      <c r="G316" t="s">
        <v>1757</v>
      </c>
      <c r="H316" t="s">
        <v>1758</v>
      </c>
      <c r="I316" t="s">
        <v>32</v>
      </c>
      <c r="J316" t="s">
        <v>1751</v>
      </c>
      <c r="K316" t="s">
        <v>24</v>
      </c>
      <c r="L316" t="s">
        <v>837</v>
      </c>
      <c r="M316" t="s">
        <v>9438</v>
      </c>
      <c r="N316" t="s">
        <v>9439</v>
      </c>
    </row>
    <row r="317" spans="1:14" hidden="1" x14ac:dyDescent="0.25">
      <c r="A317" t="s">
        <v>1759</v>
      </c>
      <c r="B317" t="s">
        <v>672</v>
      </c>
      <c r="C317" t="s">
        <v>69</v>
      </c>
      <c r="D317" t="s">
        <v>673</v>
      </c>
      <c r="E317" t="s">
        <v>630</v>
      </c>
      <c r="F317" t="s">
        <v>1760</v>
      </c>
      <c r="G317" t="s">
        <v>1761</v>
      </c>
      <c r="H317" t="s">
        <v>1762</v>
      </c>
      <c r="I317" t="s">
        <v>32</v>
      </c>
      <c r="J317" t="s">
        <v>121</v>
      </c>
      <c r="K317" t="s">
        <v>24</v>
      </c>
      <c r="L317" t="s">
        <v>75</v>
      </c>
      <c r="M317" t="s">
        <v>9438</v>
      </c>
      <c r="N317" t="s">
        <v>9439</v>
      </c>
    </row>
    <row r="318" spans="1:14" x14ac:dyDescent="0.25">
      <c r="A318" t="s">
        <v>664</v>
      </c>
      <c r="B318" t="s">
        <v>665</v>
      </c>
      <c r="C318" t="s">
        <v>69</v>
      </c>
      <c r="D318" t="s">
        <v>666</v>
      </c>
      <c r="E318" t="s">
        <v>638</v>
      </c>
      <c r="F318" t="s">
        <v>1763</v>
      </c>
      <c r="G318" t="s">
        <v>1764</v>
      </c>
      <c r="H318" t="s">
        <v>1765</v>
      </c>
      <c r="I318" t="s">
        <v>32</v>
      </c>
      <c r="J318" t="s">
        <v>391</v>
      </c>
      <c r="K318" t="s">
        <v>24</v>
      </c>
      <c r="L318" t="s">
        <v>670</v>
      </c>
      <c r="M318" t="s">
        <v>9438</v>
      </c>
      <c r="N318" t="s">
        <v>9439</v>
      </c>
    </row>
    <row r="319" spans="1:14" x14ac:dyDescent="0.25">
      <c r="A319" t="s">
        <v>644</v>
      </c>
      <c r="C319" t="s">
        <v>16</v>
      </c>
      <c r="D319" t="s">
        <v>1766</v>
      </c>
      <c r="E319" t="s">
        <v>638</v>
      </c>
      <c r="F319" t="s">
        <v>1767</v>
      </c>
      <c r="G319" t="s">
        <v>1768</v>
      </c>
      <c r="H319" t="s">
        <v>1769</v>
      </c>
      <c r="I319" t="s">
        <v>32</v>
      </c>
      <c r="J319" t="s">
        <v>197</v>
      </c>
      <c r="K319" t="s">
        <v>24</v>
      </c>
      <c r="L319" t="s">
        <v>1770</v>
      </c>
      <c r="M319" t="s">
        <v>9438</v>
      </c>
      <c r="N319" t="s">
        <v>9439</v>
      </c>
    </row>
    <row r="320" spans="1:14" hidden="1" x14ac:dyDescent="0.25">
      <c r="A320" t="s">
        <v>682</v>
      </c>
      <c r="B320" t="s">
        <v>1771</v>
      </c>
      <c r="C320" t="s">
        <v>16</v>
      </c>
      <c r="D320" t="s">
        <v>684</v>
      </c>
      <c r="E320" t="s">
        <v>630</v>
      </c>
      <c r="F320" t="s">
        <v>1772</v>
      </c>
      <c r="G320" t="s">
        <v>1773</v>
      </c>
      <c r="H320" t="s">
        <v>1774</v>
      </c>
      <c r="I320" t="s">
        <v>32</v>
      </c>
      <c r="J320" t="s">
        <v>688</v>
      </c>
      <c r="K320" t="s">
        <v>24</v>
      </c>
      <c r="L320" t="s">
        <v>204</v>
      </c>
      <c r="M320" t="s">
        <v>9438</v>
      </c>
      <c r="N320" t="s">
        <v>9439</v>
      </c>
    </row>
    <row r="321" spans="1:14" x14ac:dyDescent="0.25">
      <c r="A321" t="s">
        <v>1775</v>
      </c>
      <c r="B321" t="s">
        <v>678</v>
      </c>
      <c r="C321" t="s">
        <v>16</v>
      </c>
      <c r="D321" t="s">
        <v>666</v>
      </c>
      <c r="E321" t="s">
        <v>638</v>
      </c>
      <c r="F321" t="s">
        <v>1776</v>
      </c>
      <c r="G321" t="s">
        <v>1777</v>
      </c>
      <c r="H321" t="s">
        <v>1778</v>
      </c>
      <c r="I321" t="s">
        <v>32</v>
      </c>
      <c r="J321" t="s">
        <v>955</v>
      </c>
      <c r="K321" t="s">
        <v>24</v>
      </c>
      <c r="L321" t="s">
        <v>262</v>
      </c>
      <c r="M321" t="s">
        <v>9438</v>
      </c>
      <c r="N321" t="s">
        <v>9439</v>
      </c>
    </row>
    <row r="322" spans="1:14" hidden="1" x14ac:dyDescent="0.25">
      <c r="A322" t="s">
        <v>1752</v>
      </c>
      <c r="B322" t="s">
        <v>1011</v>
      </c>
      <c r="C322" t="s">
        <v>16</v>
      </c>
      <c r="D322" t="s">
        <v>1012</v>
      </c>
      <c r="E322" t="s">
        <v>630</v>
      </c>
      <c r="F322" t="s">
        <v>1779</v>
      </c>
      <c r="G322" t="s">
        <v>1780</v>
      </c>
      <c r="H322" t="s">
        <v>1781</v>
      </c>
      <c r="I322" t="s">
        <v>22</v>
      </c>
      <c r="J322" t="s">
        <v>1782</v>
      </c>
      <c r="K322" t="s">
        <v>24</v>
      </c>
      <c r="L322" t="s">
        <v>1016</v>
      </c>
      <c r="M322" t="s">
        <v>9438</v>
      </c>
      <c r="N322" t="s">
        <v>9439</v>
      </c>
    </row>
    <row r="323" spans="1:14" x14ac:dyDescent="0.25">
      <c r="A323" t="s">
        <v>1783</v>
      </c>
      <c r="B323" t="s">
        <v>695</v>
      </c>
      <c r="C323" t="s">
        <v>69</v>
      </c>
      <c r="D323" t="s">
        <v>696</v>
      </c>
      <c r="E323" t="s">
        <v>638</v>
      </c>
      <c r="F323" t="s">
        <v>1784</v>
      </c>
      <c r="G323" t="s">
        <v>1785</v>
      </c>
      <c r="H323" t="s">
        <v>1786</v>
      </c>
      <c r="I323" t="s">
        <v>32</v>
      </c>
      <c r="J323" t="s">
        <v>756</v>
      </c>
      <c r="K323" t="s">
        <v>24</v>
      </c>
      <c r="L323" t="s">
        <v>757</v>
      </c>
      <c r="M323" t="s">
        <v>9438</v>
      </c>
      <c r="N323" t="s">
        <v>9439</v>
      </c>
    </row>
    <row r="324" spans="1:14" x14ac:dyDescent="0.25">
      <c r="A324" t="s">
        <v>1787</v>
      </c>
      <c r="B324" t="s">
        <v>695</v>
      </c>
      <c r="C324" t="s">
        <v>69</v>
      </c>
      <c r="D324" t="s">
        <v>696</v>
      </c>
      <c r="E324" t="s">
        <v>638</v>
      </c>
      <c r="F324" t="s">
        <v>1788</v>
      </c>
      <c r="G324" t="s">
        <v>1789</v>
      </c>
      <c r="H324" t="s">
        <v>1790</v>
      </c>
      <c r="I324" t="s">
        <v>32</v>
      </c>
      <c r="J324" t="s">
        <v>756</v>
      </c>
      <c r="K324" t="s">
        <v>24</v>
      </c>
      <c r="L324" t="s">
        <v>757</v>
      </c>
      <c r="M324" t="s">
        <v>9438</v>
      </c>
      <c r="N324" t="s">
        <v>9439</v>
      </c>
    </row>
    <row r="325" spans="1:14" x14ac:dyDescent="0.25">
      <c r="A325" t="s">
        <v>1098</v>
      </c>
      <c r="B325" t="s">
        <v>1099</v>
      </c>
      <c r="C325" t="s">
        <v>16</v>
      </c>
      <c r="D325" t="s">
        <v>1100</v>
      </c>
      <c r="E325" t="s">
        <v>638</v>
      </c>
      <c r="F325" t="s">
        <v>1791</v>
      </c>
      <c r="G325" t="s">
        <v>1792</v>
      </c>
      <c r="H325" t="s">
        <v>1793</v>
      </c>
      <c r="I325" t="s">
        <v>22</v>
      </c>
      <c r="J325" t="s">
        <v>634</v>
      </c>
      <c r="K325" t="s">
        <v>24</v>
      </c>
      <c r="L325" t="s">
        <v>83</v>
      </c>
      <c r="M325" t="s">
        <v>9438</v>
      </c>
      <c r="N325" t="s">
        <v>9439</v>
      </c>
    </row>
    <row r="326" spans="1:14" x14ac:dyDescent="0.25">
      <c r="A326" t="s">
        <v>781</v>
      </c>
      <c r="B326" t="s">
        <v>782</v>
      </c>
      <c r="C326" t="s">
        <v>69</v>
      </c>
      <c r="D326" t="s">
        <v>200</v>
      </c>
      <c r="E326" t="s">
        <v>638</v>
      </c>
      <c r="F326" t="s">
        <v>1794</v>
      </c>
      <c r="G326" t="s">
        <v>1795</v>
      </c>
      <c r="H326" t="s">
        <v>1796</v>
      </c>
      <c r="I326" t="s">
        <v>32</v>
      </c>
      <c r="J326" t="s">
        <v>634</v>
      </c>
      <c r="K326" t="s">
        <v>24</v>
      </c>
      <c r="L326" t="s">
        <v>786</v>
      </c>
      <c r="M326" t="s">
        <v>9438</v>
      </c>
      <c r="N326" t="s">
        <v>9439</v>
      </c>
    </row>
    <row r="327" spans="1:14" hidden="1" x14ac:dyDescent="0.25">
      <c r="A327" t="s">
        <v>781</v>
      </c>
      <c r="B327" t="s">
        <v>782</v>
      </c>
      <c r="C327" t="s">
        <v>69</v>
      </c>
      <c r="D327" t="s">
        <v>200</v>
      </c>
      <c r="E327" t="s">
        <v>630</v>
      </c>
      <c r="F327" t="s">
        <v>1797</v>
      </c>
      <c r="G327" t="s">
        <v>1798</v>
      </c>
      <c r="H327" t="s">
        <v>1799</v>
      </c>
      <c r="I327" t="s">
        <v>32</v>
      </c>
      <c r="J327" t="s">
        <v>634</v>
      </c>
      <c r="K327" t="s">
        <v>24</v>
      </c>
      <c r="L327" t="s">
        <v>786</v>
      </c>
      <c r="M327" t="s">
        <v>9438</v>
      </c>
      <c r="N327" t="s">
        <v>9439</v>
      </c>
    </row>
    <row r="328" spans="1:14" x14ac:dyDescent="0.25">
      <c r="A328" t="s">
        <v>1651</v>
      </c>
      <c r="B328" t="s">
        <v>1683</v>
      </c>
      <c r="C328" t="s">
        <v>16</v>
      </c>
      <c r="D328" t="s">
        <v>789</v>
      </c>
      <c r="E328" t="s">
        <v>638</v>
      </c>
      <c r="F328" t="s">
        <v>1800</v>
      </c>
      <c r="G328" t="s">
        <v>1801</v>
      </c>
      <c r="H328" t="s">
        <v>1802</v>
      </c>
      <c r="I328" t="s">
        <v>22</v>
      </c>
      <c r="J328" t="s">
        <v>1155</v>
      </c>
      <c r="K328" t="s">
        <v>24</v>
      </c>
      <c r="L328" t="s">
        <v>1803</v>
      </c>
      <c r="M328" t="s">
        <v>9438</v>
      </c>
      <c r="N328" t="s">
        <v>9439</v>
      </c>
    </row>
    <row r="329" spans="1:14" x14ac:dyDescent="0.25">
      <c r="A329" t="s">
        <v>1804</v>
      </c>
      <c r="B329" t="s">
        <v>1112</v>
      </c>
      <c r="C329" t="s">
        <v>69</v>
      </c>
      <c r="D329" t="s">
        <v>854</v>
      </c>
      <c r="E329" t="s">
        <v>638</v>
      </c>
      <c r="F329" t="s">
        <v>1805</v>
      </c>
      <c r="G329" t="s">
        <v>1806</v>
      </c>
      <c r="H329" t="s">
        <v>1807</v>
      </c>
      <c r="I329" t="s">
        <v>32</v>
      </c>
      <c r="J329" t="s">
        <v>1727</v>
      </c>
      <c r="K329" t="s">
        <v>24</v>
      </c>
      <c r="L329" t="s">
        <v>75</v>
      </c>
      <c r="M329" t="s">
        <v>9547</v>
      </c>
      <c r="N329" t="s">
        <v>9441</v>
      </c>
    </row>
    <row r="330" spans="1:14" hidden="1" x14ac:dyDescent="0.25">
      <c r="A330" t="s">
        <v>1808</v>
      </c>
      <c r="B330" t="s">
        <v>1061</v>
      </c>
      <c r="C330" t="s">
        <v>16</v>
      </c>
      <c r="D330" t="s">
        <v>1062</v>
      </c>
      <c r="E330" t="s">
        <v>630</v>
      </c>
      <c r="F330" t="s">
        <v>1809</v>
      </c>
      <c r="G330" t="s">
        <v>1810</v>
      </c>
      <c r="H330" s="7" t="s">
        <v>1811</v>
      </c>
      <c r="I330" t="s">
        <v>32</v>
      </c>
      <c r="J330" t="s">
        <v>1066</v>
      </c>
      <c r="K330" t="s">
        <v>24</v>
      </c>
      <c r="L330" t="s">
        <v>75</v>
      </c>
      <c r="M330" t="s">
        <v>9438</v>
      </c>
      <c r="N330" t="s">
        <v>9439</v>
      </c>
    </row>
    <row r="331" spans="1:14" x14ac:dyDescent="0.25">
      <c r="A331" t="s">
        <v>845</v>
      </c>
      <c r="B331" t="s">
        <v>846</v>
      </c>
      <c r="C331" t="s">
        <v>69</v>
      </c>
      <c r="D331" t="s">
        <v>847</v>
      </c>
      <c r="E331" t="s">
        <v>638</v>
      </c>
      <c r="F331" t="s">
        <v>1812</v>
      </c>
      <c r="G331" t="s">
        <v>1813</v>
      </c>
      <c r="H331" t="s">
        <v>1814</v>
      </c>
      <c r="I331" t="s">
        <v>32</v>
      </c>
      <c r="J331" t="s">
        <v>121</v>
      </c>
      <c r="K331" t="s">
        <v>24</v>
      </c>
      <c r="L331" t="s">
        <v>851</v>
      </c>
      <c r="M331" t="s">
        <v>9438</v>
      </c>
      <c r="N331" t="s">
        <v>9439</v>
      </c>
    </row>
    <row r="332" spans="1:14" x14ac:dyDescent="0.25">
      <c r="A332" t="s">
        <v>671</v>
      </c>
      <c r="B332" t="s">
        <v>672</v>
      </c>
      <c r="C332" t="s">
        <v>69</v>
      </c>
      <c r="D332" t="s">
        <v>673</v>
      </c>
      <c r="E332" t="s">
        <v>638</v>
      </c>
      <c r="F332" t="s">
        <v>1815</v>
      </c>
      <c r="G332" t="s">
        <v>1816</v>
      </c>
      <c r="H332" t="s">
        <v>1817</v>
      </c>
      <c r="I332" t="s">
        <v>32</v>
      </c>
      <c r="J332" t="s">
        <v>412</v>
      </c>
      <c r="K332" t="s">
        <v>24</v>
      </c>
      <c r="L332" t="s">
        <v>75</v>
      </c>
      <c r="M332" t="s">
        <v>9438</v>
      </c>
      <c r="N332" t="s">
        <v>9439</v>
      </c>
    </row>
    <row r="333" spans="1:14" x14ac:dyDescent="0.25">
      <c r="A333" t="s">
        <v>1098</v>
      </c>
      <c r="B333" t="s">
        <v>1099</v>
      </c>
      <c r="C333" t="s">
        <v>16</v>
      </c>
      <c r="D333" t="s">
        <v>1100</v>
      </c>
      <c r="E333" t="s">
        <v>638</v>
      </c>
      <c r="F333" t="s">
        <v>1818</v>
      </c>
      <c r="G333" t="s">
        <v>1819</v>
      </c>
      <c r="H333" t="s">
        <v>1820</v>
      </c>
      <c r="I333" t="s">
        <v>22</v>
      </c>
      <c r="J333" t="s">
        <v>634</v>
      </c>
      <c r="K333" t="s">
        <v>24</v>
      </c>
      <c r="L333" t="s">
        <v>83</v>
      </c>
      <c r="M333" t="s">
        <v>9438</v>
      </c>
      <c r="N333" t="s">
        <v>9439</v>
      </c>
    </row>
    <row r="334" spans="1:14" x14ac:dyDescent="0.25">
      <c r="A334" t="s">
        <v>1821</v>
      </c>
      <c r="B334" t="s">
        <v>725</v>
      </c>
      <c r="C334" t="s">
        <v>69</v>
      </c>
      <c r="D334" t="s">
        <v>1822</v>
      </c>
      <c r="E334" t="s">
        <v>638</v>
      </c>
      <c r="F334" t="s">
        <v>1823</v>
      </c>
      <c r="G334" t="s">
        <v>1824</v>
      </c>
      <c r="H334" t="s">
        <v>1825</v>
      </c>
      <c r="I334" t="s">
        <v>32</v>
      </c>
      <c r="J334" t="s">
        <v>134</v>
      </c>
      <c r="K334" t="s">
        <v>24</v>
      </c>
      <c r="L334" t="s">
        <v>1826</v>
      </c>
      <c r="M334" t="s">
        <v>9438</v>
      </c>
      <c r="N334" t="s">
        <v>9439</v>
      </c>
    </row>
    <row r="335" spans="1:14" x14ac:dyDescent="0.25">
      <c r="A335" t="s">
        <v>1827</v>
      </c>
      <c r="B335" t="s">
        <v>1198</v>
      </c>
      <c r="C335" t="s">
        <v>69</v>
      </c>
      <c r="D335" t="s">
        <v>1199</v>
      </c>
      <c r="E335" t="s">
        <v>638</v>
      </c>
      <c r="F335" t="s">
        <v>1828</v>
      </c>
      <c r="G335" t="s">
        <v>1829</v>
      </c>
      <c r="H335" t="s">
        <v>1830</v>
      </c>
      <c r="I335" t="s">
        <v>22</v>
      </c>
      <c r="J335" t="s">
        <v>1203</v>
      </c>
      <c r="K335" t="s">
        <v>24</v>
      </c>
      <c r="L335" t="s">
        <v>83</v>
      </c>
      <c r="M335" t="s">
        <v>9438</v>
      </c>
      <c r="N335" t="s">
        <v>9439</v>
      </c>
    </row>
    <row r="336" spans="1:14" x14ac:dyDescent="0.25">
      <c r="A336" t="s">
        <v>1831</v>
      </c>
      <c r="B336" t="s">
        <v>695</v>
      </c>
      <c r="C336" t="s">
        <v>69</v>
      </c>
      <c r="D336" t="s">
        <v>696</v>
      </c>
      <c r="E336" t="s">
        <v>638</v>
      </c>
      <c r="F336" t="s">
        <v>1832</v>
      </c>
      <c r="G336" t="s">
        <v>1833</v>
      </c>
      <c r="H336" t="s">
        <v>1834</v>
      </c>
      <c r="I336" t="s">
        <v>32</v>
      </c>
      <c r="J336" t="s">
        <v>89</v>
      </c>
      <c r="K336" t="s">
        <v>24</v>
      </c>
      <c r="L336" t="s">
        <v>104</v>
      </c>
      <c r="M336" t="s">
        <v>9438</v>
      </c>
      <c r="N336" t="s">
        <v>9439</v>
      </c>
    </row>
    <row r="337" spans="1:14" x14ac:dyDescent="0.25">
      <c r="A337" t="s">
        <v>1835</v>
      </c>
      <c r="B337" t="s">
        <v>695</v>
      </c>
      <c r="C337" t="s">
        <v>69</v>
      </c>
      <c r="D337" t="s">
        <v>696</v>
      </c>
      <c r="E337" t="s">
        <v>638</v>
      </c>
      <c r="F337" t="s">
        <v>1836</v>
      </c>
      <c r="G337" t="s">
        <v>1837</v>
      </c>
      <c r="H337" t="s">
        <v>1838</v>
      </c>
      <c r="I337" t="s">
        <v>32</v>
      </c>
      <c r="J337" t="s">
        <v>756</v>
      </c>
      <c r="K337" t="s">
        <v>24</v>
      </c>
      <c r="L337" t="s">
        <v>757</v>
      </c>
      <c r="M337" t="s">
        <v>9438</v>
      </c>
      <c r="N337" t="s">
        <v>9439</v>
      </c>
    </row>
    <row r="338" spans="1:14" x14ac:dyDescent="0.25">
      <c r="A338" t="s">
        <v>700</v>
      </c>
      <c r="B338" t="s">
        <v>701</v>
      </c>
      <c r="C338" t="s">
        <v>16</v>
      </c>
      <c r="D338" t="s">
        <v>702</v>
      </c>
      <c r="E338" t="s">
        <v>638</v>
      </c>
      <c r="F338" t="s">
        <v>1839</v>
      </c>
      <c r="G338" t="s">
        <v>1840</v>
      </c>
      <c r="H338" t="s">
        <v>1841</v>
      </c>
      <c r="I338" t="s">
        <v>32</v>
      </c>
      <c r="J338" t="s">
        <v>162</v>
      </c>
      <c r="K338" t="s">
        <v>24</v>
      </c>
      <c r="L338" t="s">
        <v>75</v>
      </c>
      <c r="M338" t="s">
        <v>9438</v>
      </c>
      <c r="N338" t="s">
        <v>9439</v>
      </c>
    </row>
    <row r="339" spans="1:14" x14ac:dyDescent="0.25">
      <c r="A339" t="s">
        <v>862</v>
      </c>
      <c r="B339" t="s">
        <v>1747</v>
      </c>
      <c r="C339" t="s">
        <v>69</v>
      </c>
      <c r="D339" t="s">
        <v>666</v>
      </c>
      <c r="E339" t="s">
        <v>638</v>
      </c>
      <c r="F339" t="s">
        <v>1842</v>
      </c>
      <c r="G339" t="s">
        <v>1843</v>
      </c>
      <c r="H339" t="s">
        <v>1844</v>
      </c>
      <c r="I339" t="s">
        <v>32</v>
      </c>
      <c r="J339" t="s">
        <v>1394</v>
      </c>
      <c r="K339" t="s">
        <v>24</v>
      </c>
      <c r="L339" t="s">
        <v>670</v>
      </c>
      <c r="M339" t="s">
        <v>9438</v>
      </c>
      <c r="N339" t="s">
        <v>9439</v>
      </c>
    </row>
    <row r="340" spans="1:14" x14ac:dyDescent="0.25">
      <c r="A340" t="s">
        <v>981</v>
      </c>
      <c r="B340" t="s">
        <v>918</v>
      </c>
      <c r="C340" t="s">
        <v>16</v>
      </c>
      <c r="D340" t="s">
        <v>919</v>
      </c>
      <c r="E340" t="s">
        <v>638</v>
      </c>
      <c r="F340" t="s">
        <v>1845</v>
      </c>
      <c r="G340" t="s">
        <v>1846</v>
      </c>
      <c r="H340" t="s">
        <v>1847</v>
      </c>
      <c r="I340" t="s">
        <v>32</v>
      </c>
      <c r="J340" t="s">
        <v>923</v>
      </c>
      <c r="K340" t="s">
        <v>24</v>
      </c>
      <c r="L340" t="s">
        <v>42</v>
      </c>
      <c r="M340" t="s">
        <v>9438</v>
      </c>
      <c r="N340" t="s">
        <v>9439</v>
      </c>
    </row>
    <row r="341" spans="1:14" hidden="1" x14ac:dyDescent="0.25">
      <c r="A341" t="s">
        <v>1848</v>
      </c>
      <c r="B341" t="s">
        <v>1849</v>
      </c>
      <c r="C341" t="s">
        <v>1850</v>
      </c>
      <c r="D341" t="s">
        <v>1851</v>
      </c>
      <c r="E341" t="s">
        <v>630</v>
      </c>
      <c r="F341" t="s">
        <v>1852</v>
      </c>
      <c r="G341" t="s">
        <v>1853</v>
      </c>
      <c r="H341" t="s">
        <v>1854</v>
      </c>
      <c r="I341" t="s">
        <v>32</v>
      </c>
      <c r="J341" t="s">
        <v>1855</v>
      </c>
      <c r="K341" t="s">
        <v>1600</v>
      </c>
      <c r="L341" t="s">
        <v>1856</v>
      </c>
      <c r="M341" t="s">
        <v>9438</v>
      </c>
      <c r="N341" t="s">
        <v>9439</v>
      </c>
    </row>
    <row r="342" spans="1:14" x14ac:dyDescent="0.25">
      <c r="A342" t="s">
        <v>1857</v>
      </c>
      <c r="B342" t="s">
        <v>1858</v>
      </c>
      <c r="C342" t="s">
        <v>1595</v>
      </c>
      <c r="D342" t="s">
        <v>1859</v>
      </c>
      <c r="E342" t="s">
        <v>18</v>
      </c>
      <c r="F342" t="s">
        <v>1860</v>
      </c>
      <c r="G342" t="s">
        <v>1861</v>
      </c>
      <c r="H342" t="s">
        <v>1862</v>
      </c>
      <c r="I342" t="s">
        <v>32</v>
      </c>
      <c r="J342" t="s">
        <v>555</v>
      </c>
      <c r="K342" t="s">
        <v>1600</v>
      </c>
      <c r="L342" t="s">
        <v>786</v>
      </c>
      <c r="M342" t="s">
        <v>9438</v>
      </c>
      <c r="N342" t="s">
        <v>9439</v>
      </c>
    </row>
    <row r="343" spans="1:14" x14ac:dyDescent="0.25">
      <c r="A343" t="s">
        <v>1863</v>
      </c>
      <c r="B343" t="s">
        <v>1864</v>
      </c>
      <c r="C343" t="s">
        <v>1595</v>
      </c>
      <c r="D343" t="s">
        <v>1865</v>
      </c>
      <c r="E343" t="s">
        <v>638</v>
      </c>
      <c r="F343" t="s">
        <v>1866</v>
      </c>
      <c r="G343" t="s">
        <v>1867</v>
      </c>
      <c r="H343" t="s">
        <v>1868</v>
      </c>
      <c r="I343" t="s">
        <v>32</v>
      </c>
      <c r="J343" t="s">
        <v>1599</v>
      </c>
      <c r="K343" t="s">
        <v>1600</v>
      </c>
      <c r="L343" t="s">
        <v>176</v>
      </c>
      <c r="M343" t="s">
        <v>9438</v>
      </c>
      <c r="N343" t="s">
        <v>9439</v>
      </c>
    </row>
    <row r="344" spans="1:14" x14ac:dyDescent="0.25">
      <c r="A344" t="s">
        <v>1869</v>
      </c>
      <c r="B344" t="s">
        <v>1849</v>
      </c>
      <c r="C344" t="s">
        <v>1850</v>
      </c>
      <c r="D344" t="s">
        <v>1851</v>
      </c>
      <c r="E344" t="s">
        <v>638</v>
      </c>
      <c r="F344" t="s">
        <v>1870</v>
      </c>
      <c r="G344" t="s">
        <v>1871</v>
      </c>
      <c r="H344" t="s">
        <v>1872</v>
      </c>
      <c r="I344" t="s">
        <v>32</v>
      </c>
      <c r="J344" t="s">
        <v>1855</v>
      </c>
      <c r="K344" t="s">
        <v>1600</v>
      </c>
      <c r="L344" t="s">
        <v>1856</v>
      </c>
      <c r="M344" t="s">
        <v>9438</v>
      </c>
      <c r="N344" t="s">
        <v>9439</v>
      </c>
    </row>
    <row r="345" spans="1:14" x14ac:dyDescent="0.25">
      <c r="A345" t="s">
        <v>1873</v>
      </c>
      <c r="C345" t="s">
        <v>550</v>
      </c>
      <c r="D345" t="s">
        <v>1874</v>
      </c>
      <c r="E345" t="s">
        <v>18</v>
      </c>
      <c r="F345" t="s">
        <v>1875</v>
      </c>
      <c r="G345" t="s">
        <v>1876</v>
      </c>
      <c r="H345" t="s">
        <v>1877</v>
      </c>
      <c r="I345" t="s">
        <v>32</v>
      </c>
      <c r="J345" t="s">
        <v>1878</v>
      </c>
      <c r="K345" t="s">
        <v>556</v>
      </c>
      <c r="L345" t="s">
        <v>42</v>
      </c>
      <c r="M345" t="s">
        <v>9548</v>
      </c>
      <c r="N345" t="s">
        <v>9441</v>
      </c>
    </row>
    <row r="346" spans="1:14" x14ac:dyDescent="0.25">
      <c r="A346" t="s">
        <v>1879</v>
      </c>
      <c r="C346" t="s">
        <v>1880</v>
      </c>
      <c r="D346" t="s">
        <v>1881</v>
      </c>
      <c r="E346" t="s">
        <v>18</v>
      </c>
      <c r="F346" t="s">
        <v>1882</v>
      </c>
      <c r="G346" t="s">
        <v>1883</v>
      </c>
      <c r="H346" t="s">
        <v>1884</v>
      </c>
      <c r="I346" t="s">
        <v>32</v>
      </c>
      <c r="J346" t="s">
        <v>1885</v>
      </c>
      <c r="K346" t="s">
        <v>1600</v>
      </c>
      <c r="L346" t="s">
        <v>34</v>
      </c>
      <c r="M346" t="s">
        <v>9438</v>
      </c>
      <c r="N346" t="s">
        <v>9439</v>
      </c>
    </row>
    <row r="347" spans="1:14" hidden="1" x14ac:dyDescent="0.25">
      <c r="A347" t="s">
        <v>1886</v>
      </c>
      <c r="B347" t="s">
        <v>549</v>
      </c>
      <c r="C347" t="s">
        <v>1887</v>
      </c>
      <c r="D347" t="s">
        <v>1888</v>
      </c>
      <c r="E347" t="s">
        <v>630</v>
      </c>
      <c r="F347" t="s">
        <v>1889</v>
      </c>
      <c r="G347" t="s">
        <v>1890</v>
      </c>
      <c r="H347" t="s">
        <v>1891</v>
      </c>
      <c r="I347" t="s">
        <v>32</v>
      </c>
      <c r="J347" t="s">
        <v>1878</v>
      </c>
      <c r="K347" t="s">
        <v>1600</v>
      </c>
      <c r="L347" t="s">
        <v>1892</v>
      </c>
      <c r="M347" t="s">
        <v>9438</v>
      </c>
      <c r="N347" t="s">
        <v>9439</v>
      </c>
    </row>
    <row r="348" spans="1:14" x14ac:dyDescent="0.25">
      <c r="A348" t="s">
        <v>1893</v>
      </c>
      <c r="B348" t="s">
        <v>1894</v>
      </c>
      <c r="C348" t="s">
        <v>1895</v>
      </c>
      <c r="D348" t="s">
        <v>1896</v>
      </c>
      <c r="E348" t="s">
        <v>18</v>
      </c>
      <c r="F348" t="s">
        <v>1897</v>
      </c>
      <c r="G348" t="s">
        <v>1898</v>
      </c>
      <c r="H348" t="s">
        <v>1899</v>
      </c>
      <c r="I348" t="s">
        <v>32</v>
      </c>
      <c r="J348" t="s">
        <v>1900</v>
      </c>
      <c r="K348" t="s">
        <v>1600</v>
      </c>
      <c r="L348" t="s">
        <v>1901</v>
      </c>
      <c r="M348" t="s">
        <v>9438</v>
      </c>
      <c r="N348" t="s">
        <v>9439</v>
      </c>
    </row>
    <row r="349" spans="1:14" x14ac:dyDescent="0.25">
      <c r="A349" t="s">
        <v>1886</v>
      </c>
      <c r="B349" t="s">
        <v>549</v>
      </c>
      <c r="C349" t="s">
        <v>1595</v>
      </c>
      <c r="D349" t="s">
        <v>1888</v>
      </c>
      <c r="E349" t="s">
        <v>638</v>
      </c>
      <c r="F349" t="s">
        <v>1902</v>
      </c>
      <c r="G349" t="s">
        <v>1903</v>
      </c>
      <c r="H349" t="s">
        <v>1904</v>
      </c>
      <c r="I349" t="s">
        <v>32</v>
      </c>
      <c r="J349" t="s">
        <v>1878</v>
      </c>
      <c r="K349" t="s">
        <v>1600</v>
      </c>
      <c r="L349" t="s">
        <v>1892</v>
      </c>
      <c r="M349" t="s">
        <v>9438</v>
      </c>
      <c r="N349" t="s">
        <v>9439</v>
      </c>
    </row>
    <row r="350" spans="1:14" x14ac:dyDescent="0.25">
      <c r="A350" t="s">
        <v>1905</v>
      </c>
      <c r="B350" t="s">
        <v>1906</v>
      </c>
      <c r="C350" t="s">
        <v>1907</v>
      </c>
      <c r="D350" t="s">
        <v>1908</v>
      </c>
      <c r="E350" t="s">
        <v>18</v>
      </c>
      <c r="F350" t="s">
        <v>1909</v>
      </c>
      <c r="G350" t="s">
        <v>1910</v>
      </c>
      <c r="H350" t="s">
        <v>1911</v>
      </c>
      <c r="I350" t="s">
        <v>32</v>
      </c>
      <c r="J350" t="s">
        <v>1912</v>
      </c>
      <c r="K350" t="s">
        <v>1600</v>
      </c>
      <c r="L350" t="s">
        <v>42</v>
      </c>
      <c r="M350" t="s">
        <v>9438</v>
      </c>
      <c r="N350" t="s">
        <v>9439</v>
      </c>
    </row>
    <row r="351" spans="1:14" hidden="1" x14ac:dyDescent="0.25">
      <c r="A351" t="s">
        <v>1913</v>
      </c>
      <c r="B351" t="s">
        <v>1914</v>
      </c>
      <c r="C351" t="s">
        <v>1915</v>
      </c>
      <c r="D351" t="s">
        <v>1916</v>
      </c>
      <c r="E351" t="s">
        <v>630</v>
      </c>
      <c r="F351" t="s">
        <v>1917</v>
      </c>
      <c r="G351" t="s">
        <v>1918</v>
      </c>
      <c r="H351" t="s">
        <v>1919</v>
      </c>
      <c r="I351" t="s">
        <v>32</v>
      </c>
      <c r="J351" t="s">
        <v>1855</v>
      </c>
      <c r="K351" t="s">
        <v>1600</v>
      </c>
      <c r="L351" t="s">
        <v>314</v>
      </c>
      <c r="M351" t="s">
        <v>9438</v>
      </c>
      <c r="N351" t="s">
        <v>9439</v>
      </c>
    </row>
    <row r="352" spans="1:14" x14ac:dyDescent="0.25">
      <c r="A352" t="s">
        <v>1920</v>
      </c>
      <c r="B352" t="s">
        <v>1921</v>
      </c>
      <c r="C352" t="s">
        <v>550</v>
      </c>
      <c r="D352" t="s">
        <v>1922</v>
      </c>
      <c r="E352" t="s">
        <v>638</v>
      </c>
      <c r="F352" t="s">
        <v>1923</v>
      </c>
      <c r="G352" t="s">
        <v>1924</v>
      </c>
      <c r="H352" t="s">
        <v>1925</v>
      </c>
      <c r="I352" t="s">
        <v>32</v>
      </c>
      <c r="J352" t="s">
        <v>1584</v>
      </c>
      <c r="K352" t="s">
        <v>556</v>
      </c>
      <c r="L352" t="s">
        <v>439</v>
      </c>
      <c r="M352" t="s">
        <v>9438</v>
      </c>
      <c r="N352" t="s">
        <v>9439</v>
      </c>
    </row>
    <row r="353" spans="1:14" x14ac:dyDescent="0.25">
      <c r="A353" t="s">
        <v>1926</v>
      </c>
      <c r="B353" t="s">
        <v>1914</v>
      </c>
      <c r="C353" t="s">
        <v>1915</v>
      </c>
      <c r="D353" t="s">
        <v>1916</v>
      </c>
      <c r="E353" t="s">
        <v>638</v>
      </c>
      <c r="F353" t="s">
        <v>1927</v>
      </c>
      <c r="G353" t="s">
        <v>1928</v>
      </c>
      <c r="H353" t="s">
        <v>1929</v>
      </c>
      <c r="I353" t="s">
        <v>32</v>
      </c>
      <c r="J353" t="s">
        <v>1855</v>
      </c>
      <c r="K353" t="s">
        <v>1600</v>
      </c>
      <c r="L353" t="s">
        <v>314</v>
      </c>
      <c r="M353" t="s">
        <v>9438</v>
      </c>
      <c r="N353" t="s">
        <v>9439</v>
      </c>
    </row>
    <row r="354" spans="1:14" x14ac:dyDescent="0.25">
      <c r="A354" t="s">
        <v>1930</v>
      </c>
      <c r="C354" t="s">
        <v>1931</v>
      </c>
      <c r="D354" t="s">
        <v>1908</v>
      </c>
      <c r="E354" t="s">
        <v>18</v>
      </c>
      <c r="F354" t="s">
        <v>1932</v>
      </c>
      <c r="G354" t="s">
        <v>1933</v>
      </c>
      <c r="H354" t="s">
        <v>1934</v>
      </c>
      <c r="I354" t="s">
        <v>32</v>
      </c>
      <c r="J354" t="s">
        <v>1093</v>
      </c>
      <c r="K354" t="s">
        <v>1600</v>
      </c>
      <c r="L354" t="s">
        <v>42</v>
      </c>
      <c r="M354" t="s">
        <v>9438</v>
      </c>
      <c r="N354" t="s">
        <v>9439</v>
      </c>
    </row>
    <row r="355" spans="1:14" hidden="1" x14ac:dyDescent="0.25">
      <c r="A355" t="s">
        <v>1935</v>
      </c>
      <c r="B355" t="s">
        <v>1936</v>
      </c>
      <c r="C355" t="s">
        <v>550</v>
      </c>
      <c r="D355" t="s">
        <v>1922</v>
      </c>
      <c r="E355" t="s">
        <v>630</v>
      </c>
      <c r="F355" t="s">
        <v>1937</v>
      </c>
      <c r="G355" t="s">
        <v>1938</v>
      </c>
      <c r="H355" t="s">
        <v>1939</v>
      </c>
      <c r="I355" t="s">
        <v>32</v>
      </c>
      <c r="J355" t="s">
        <v>1940</v>
      </c>
      <c r="K355" t="s">
        <v>556</v>
      </c>
      <c r="L355" t="s">
        <v>439</v>
      </c>
      <c r="M355" t="s">
        <v>9438</v>
      </c>
      <c r="N355" t="s">
        <v>9439</v>
      </c>
    </row>
    <row r="356" spans="1:14" x14ac:dyDescent="0.25">
      <c r="A356" t="s">
        <v>1941</v>
      </c>
      <c r="B356" t="s">
        <v>1942</v>
      </c>
      <c r="C356" t="s">
        <v>1943</v>
      </c>
      <c r="D356" t="s">
        <v>1944</v>
      </c>
      <c r="E356" t="s">
        <v>18</v>
      </c>
      <c r="F356" t="s">
        <v>1945</v>
      </c>
      <c r="G356" t="s">
        <v>1946</v>
      </c>
      <c r="H356" t="s">
        <v>1947</v>
      </c>
      <c r="I356" t="s">
        <v>32</v>
      </c>
      <c r="J356" t="s">
        <v>1855</v>
      </c>
      <c r="K356" t="s">
        <v>1600</v>
      </c>
      <c r="L356" t="s">
        <v>75</v>
      </c>
      <c r="M356" t="s">
        <v>9438</v>
      </c>
      <c r="N356" t="s">
        <v>9439</v>
      </c>
    </row>
    <row r="357" spans="1:14" x14ac:dyDescent="0.25">
      <c r="A357" t="s">
        <v>1926</v>
      </c>
      <c r="B357" t="s">
        <v>1914</v>
      </c>
      <c r="C357" t="s">
        <v>1915</v>
      </c>
      <c r="D357" t="s">
        <v>1916</v>
      </c>
      <c r="E357" t="s">
        <v>638</v>
      </c>
      <c r="F357" t="s">
        <v>1948</v>
      </c>
      <c r="G357" t="s">
        <v>1949</v>
      </c>
      <c r="H357" t="s">
        <v>1950</v>
      </c>
      <c r="I357" t="s">
        <v>32</v>
      </c>
      <c r="J357" t="s">
        <v>1951</v>
      </c>
      <c r="K357" t="s">
        <v>1600</v>
      </c>
      <c r="L357" t="s">
        <v>314</v>
      </c>
      <c r="M357" t="s">
        <v>9438</v>
      </c>
      <c r="N357" t="s">
        <v>9439</v>
      </c>
    </row>
    <row r="358" spans="1:14" x14ac:dyDescent="0.25">
      <c r="A358" t="s">
        <v>1886</v>
      </c>
      <c r="B358" t="s">
        <v>1952</v>
      </c>
      <c r="C358" t="s">
        <v>1595</v>
      </c>
      <c r="D358" t="s">
        <v>1513</v>
      </c>
      <c r="E358" t="s">
        <v>638</v>
      </c>
      <c r="F358" t="s">
        <v>1953</v>
      </c>
      <c r="G358" t="s">
        <v>1954</v>
      </c>
      <c r="H358" t="s">
        <v>1955</v>
      </c>
      <c r="I358" t="s">
        <v>32</v>
      </c>
      <c r="J358" t="s">
        <v>1751</v>
      </c>
      <c r="K358" t="s">
        <v>556</v>
      </c>
      <c r="L358" t="s">
        <v>75</v>
      </c>
      <c r="M358" t="s">
        <v>9438</v>
      </c>
      <c r="N358" t="s">
        <v>9439</v>
      </c>
    </row>
    <row r="359" spans="1:14" x14ac:dyDescent="0.25">
      <c r="A359" t="s">
        <v>1956</v>
      </c>
      <c r="B359" t="s">
        <v>1957</v>
      </c>
      <c r="C359" t="s">
        <v>16</v>
      </c>
      <c r="D359" t="s">
        <v>45</v>
      </c>
      <c r="E359" t="s">
        <v>18</v>
      </c>
      <c r="F359" t="s">
        <v>1958</v>
      </c>
      <c r="G359" t="s">
        <v>1959</v>
      </c>
      <c r="H359" t="s">
        <v>1960</v>
      </c>
      <c r="I359" t="s">
        <v>32</v>
      </c>
      <c r="J359" t="s">
        <v>575</v>
      </c>
      <c r="K359" t="s">
        <v>24</v>
      </c>
      <c r="L359" t="s">
        <v>50</v>
      </c>
      <c r="M359" t="s">
        <v>9549</v>
      </c>
      <c r="N359" t="s">
        <v>9441</v>
      </c>
    </row>
    <row r="360" spans="1:14" x14ac:dyDescent="0.25">
      <c r="A360" t="s">
        <v>1961</v>
      </c>
      <c r="C360" t="s">
        <v>1962</v>
      </c>
      <c r="D360" t="s">
        <v>1963</v>
      </c>
      <c r="E360" t="s">
        <v>18</v>
      </c>
      <c r="F360" t="s">
        <v>1964</v>
      </c>
      <c r="G360" t="s">
        <v>1965</v>
      </c>
      <c r="H360" t="s">
        <v>1966</v>
      </c>
      <c r="I360" t="s">
        <v>32</v>
      </c>
      <c r="J360" t="s">
        <v>1967</v>
      </c>
      <c r="K360" t="s">
        <v>556</v>
      </c>
      <c r="L360" t="s">
        <v>34</v>
      </c>
      <c r="M360" t="s">
        <v>9438</v>
      </c>
      <c r="N360" t="s">
        <v>9439</v>
      </c>
    </row>
    <row r="361" spans="1:14" x14ac:dyDescent="0.25">
      <c r="A361" t="s">
        <v>1968</v>
      </c>
      <c r="B361" t="s">
        <v>27</v>
      </c>
      <c r="C361" t="s">
        <v>550</v>
      </c>
      <c r="D361" t="s">
        <v>1969</v>
      </c>
      <c r="E361" t="s">
        <v>18</v>
      </c>
      <c r="F361" t="s">
        <v>1970</v>
      </c>
      <c r="G361" t="s">
        <v>1971</v>
      </c>
      <c r="H361" t="s">
        <v>1972</v>
      </c>
      <c r="I361" t="s">
        <v>32</v>
      </c>
      <c r="J361" t="s">
        <v>1599</v>
      </c>
      <c r="K361" t="s">
        <v>1973</v>
      </c>
      <c r="L361" t="s">
        <v>34</v>
      </c>
      <c r="M361" t="s">
        <v>9438</v>
      </c>
      <c r="N361" t="s">
        <v>9439</v>
      </c>
    </row>
    <row r="362" spans="1:14" x14ac:dyDescent="0.25">
      <c r="A362" t="s">
        <v>1974</v>
      </c>
      <c r="B362" t="s">
        <v>1975</v>
      </c>
      <c r="C362" t="s">
        <v>1880</v>
      </c>
      <c r="D362" t="s">
        <v>1976</v>
      </c>
      <c r="E362" t="s">
        <v>18</v>
      </c>
      <c r="F362" t="s">
        <v>1977</v>
      </c>
      <c r="G362" t="s">
        <v>1978</v>
      </c>
      <c r="H362" t="s">
        <v>1979</v>
      </c>
      <c r="I362" t="s">
        <v>32</v>
      </c>
      <c r="J362" t="s">
        <v>1980</v>
      </c>
      <c r="K362" t="s">
        <v>556</v>
      </c>
      <c r="L362" t="s">
        <v>1981</v>
      </c>
      <c r="M362" t="s">
        <v>9438</v>
      </c>
      <c r="N362" t="s">
        <v>9439</v>
      </c>
    </row>
    <row r="363" spans="1:14" x14ac:dyDescent="0.25">
      <c r="A363" t="s">
        <v>1982</v>
      </c>
      <c r="B363" t="s">
        <v>1983</v>
      </c>
      <c r="C363" t="s">
        <v>1943</v>
      </c>
      <c r="D363" t="s">
        <v>617</v>
      </c>
      <c r="E363" t="s">
        <v>18</v>
      </c>
      <c r="F363" t="s">
        <v>1984</v>
      </c>
      <c r="G363" t="s">
        <v>1985</v>
      </c>
      <c r="H363" t="s">
        <v>1986</v>
      </c>
      <c r="I363" t="s">
        <v>32</v>
      </c>
      <c r="J363" t="s">
        <v>1912</v>
      </c>
      <c r="K363" t="s">
        <v>1600</v>
      </c>
      <c r="L363" t="s">
        <v>1987</v>
      </c>
      <c r="M363" t="s">
        <v>9438</v>
      </c>
      <c r="N363" t="s">
        <v>9439</v>
      </c>
    </row>
    <row r="364" spans="1:14" x14ac:dyDescent="0.25">
      <c r="A364" t="s">
        <v>1988</v>
      </c>
      <c r="B364" t="s">
        <v>1989</v>
      </c>
      <c r="C364" t="s">
        <v>69</v>
      </c>
      <c r="D364" t="s">
        <v>1278</v>
      </c>
      <c r="E364" t="s">
        <v>18</v>
      </c>
      <c r="F364" t="s">
        <v>1990</v>
      </c>
      <c r="G364" t="s">
        <v>1991</v>
      </c>
      <c r="H364" t="s">
        <v>1992</v>
      </c>
      <c r="I364" t="s">
        <v>32</v>
      </c>
      <c r="J364" t="s">
        <v>1381</v>
      </c>
      <c r="K364" t="s">
        <v>24</v>
      </c>
      <c r="L364" t="s">
        <v>1993</v>
      </c>
      <c r="M364" t="s">
        <v>9550</v>
      </c>
      <c r="N364" t="s">
        <v>9441</v>
      </c>
    </row>
    <row r="365" spans="1:14" x14ac:dyDescent="0.25">
      <c r="A365" t="s">
        <v>1994</v>
      </c>
      <c r="B365" t="s">
        <v>1995</v>
      </c>
      <c r="C365" t="s">
        <v>16</v>
      </c>
      <c r="D365" t="s">
        <v>1996</v>
      </c>
      <c r="E365" t="s">
        <v>18</v>
      </c>
      <c r="F365" t="s">
        <v>1997</v>
      </c>
      <c r="G365" t="s">
        <v>1998</v>
      </c>
      <c r="H365" t="s">
        <v>1999</v>
      </c>
      <c r="I365" t="s">
        <v>32</v>
      </c>
      <c r="J365" t="s">
        <v>41</v>
      </c>
      <c r="K365" t="s">
        <v>24</v>
      </c>
      <c r="L365" t="s">
        <v>2000</v>
      </c>
      <c r="M365" t="s">
        <v>9551</v>
      </c>
      <c r="N365" t="s">
        <v>9441</v>
      </c>
    </row>
    <row r="366" spans="1:14" x14ac:dyDescent="0.25">
      <c r="A366" t="s">
        <v>1863</v>
      </c>
      <c r="B366" t="s">
        <v>1864</v>
      </c>
      <c r="C366" t="s">
        <v>1595</v>
      </c>
      <c r="D366" t="s">
        <v>1865</v>
      </c>
      <c r="E366" t="s">
        <v>638</v>
      </c>
      <c r="F366" t="s">
        <v>2001</v>
      </c>
      <c r="G366" t="s">
        <v>2002</v>
      </c>
      <c r="H366" t="s">
        <v>2003</v>
      </c>
      <c r="I366" t="s">
        <v>32</v>
      </c>
      <c r="J366" t="s">
        <v>634</v>
      </c>
      <c r="K366" t="s">
        <v>1600</v>
      </c>
      <c r="L366" t="s">
        <v>2004</v>
      </c>
      <c r="M366" t="s">
        <v>9438</v>
      </c>
      <c r="N366" t="s">
        <v>9439</v>
      </c>
    </row>
    <row r="367" spans="1:14" x14ac:dyDescent="0.25">
      <c r="A367" t="s">
        <v>1863</v>
      </c>
      <c r="B367" t="s">
        <v>1864</v>
      </c>
      <c r="C367" t="s">
        <v>1595</v>
      </c>
      <c r="D367" t="s">
        <v>1865</v>
      </c>
      <c r="E367" t="s">
        <v>638</v>
      </c>
      <c r="F367" t="s">
        <v>2005</v>
      </c>
      <c r="G367" t="s">
        <v>2006</v>
      </c>
      <c r="H367" t="s">
        <v>2007</v>
      </c>
      <c r="I367" t="s">
        <v>32</v>
      </c>
      <c r="J367" t="s">
        <v>391</v>
      </c>
      <c r="K367" t="s">
        <v>1600</v>
      </c>
      <c r="L367" t="s">
        <v>176</v>
      </c>
      <c r="M367" t="s">
        <v>9438</v>
      </c>
      <c r="N367" t="s">
        <v>9439</v>
      </c>
    </row>
    <row r="368" spans="1:14" x14ac:dyDescent="0.25">
      <c r="A368" t="s">
        <v>1863</v>
      </c>
      <c r="B368" t="s">
        <v>1864</v>
      </c>
      <c r="C368" t="s">
        <v>1880</v>
      </c>
      <c r="D368" t="s">
        <v>1865</v>
      </c>
      <c r="E368" t="s">
        <v>638</v>
      </c>
      <c r="F368" t="s">
        <v>2008</v>
      </c>
      <c r="G368" t="s">
        <v>2009</v>
      </c>
      <c r="H368" t="s">
        <v>2010</v>
      </c>
      <c r="I368" t="s">
        <v>32</v>
      </c>
      <c r="J368" t="s">
        <v>121</v>
      </c>
      <c r="K368" t="s">
        <v>556</v>
      </c>
      <c r="L368" t="s">
        <v>176</v>
      </c>
      <c r="M368" t="s">
        <v>9438</v>
      </c>
      <c r="N368" t="s">
        <v>9439</v>
      </c>
    </row>
    <row r="369" spans="1:14" x14ac:dyDescent="0.25">
      <c r="A369" t="s">
        <v>1863</v>
      </c>
      <c r="B369" t="s">
        <v>1864</v>
      </c>
      <c r="C369" t="s">
        <v>1880</v>
      </c>
      <c r="D369" t="s">
        <v>1865</v>
      </c>
      <c r="E369" t="s">
        <v>638</v>
      </c>
      <c r="F369" t="s">
        <v>2011</v>
      </c>
      <c r="G369" t="s">
        <v>2012</v>
      </c>
      <c r="H369" t="s">
        <v>2013</v>
      </c>
      <c r="I369" t="s">
        <v>32</v>
      </c>
      <c r="J369" t="s">
        <v>555</v>
      </c>
      <c r="K369" t="s">
        <v>556</v>
      </c>
      <c r="L369" t="s">
        <v>176</v>
      </c>
      <c r="M369" t="s">
        <v>9438</v>
      </c>
      <c r="N369" t="s">
        <v>9439</v>
      </c>
    </row>
    <row r="370" spans="1:14" hidden="1" x14ac:dyDescent="0.25">
      <c r="A370" t="s">
        <v>1863</v>
      </c>
      <c r="B370" t="s">
        <v>1864</v>
      </c>
      <c r="C370" t="s">
        <v>1595</v>
      </c>
      <c r="D370" t="s">
        <v>1865</v>
      </c>
      <c r="E370" t="s">
        <v>630</v>
      </c>
      <c r="F370" t="s">
        <v>2014</v>
      </c>
      <c r="G370" t="s">
        <v>2015</v>
      </c>
      <c r="H370" t="s">
        <v>2016</v>
      </c>
      <c r="I370" t="s">
        <v>32</v>
      </c>
      <c r="J370" t="s">
        <v>1584</v>
      </c>
      <c r="K370" t="s">
        <v>1600</v>
      </c>
      <c r="L370" t="s">
        <v>176</v>
      </c>
      <c r="M370" t="s">
        <v>9438</v>
      </c>
      <c r="N370" t="s">
        <v>9439</v>
      </c>
    </row>
    <row r="371" spans="1:14" x14ac:dyDescent="0.25">
      <c r="A371" t="s">
        <v>1863</v>
      </c>
      <c r="B371" t="s">
        <v>1864</v>
      </c>
      <c r="C371" t="s">
        <v>1595</v>
      </c>
      <c r="D371" t="s">
        <v>1865</v>
      </c>
      <c r="E371" t="s">
        <v>638</v>
      </c>
      <c r="F371" t="s">
        <v>2017</v>
      </c>
      <c r="G371" t="s">
        <v>2018</v>
      </c>
      <c r="H371" t="s">
        <v>2019</v>
      </c>
      <c r="I371" t="s">
        <v>32</v>
      </c>
      <c r="J371" t="s">
        <v>723</v>
      </c>
      <c r="K371" t="s">
        <v>1600</v>
      </c>
      <c r="L371" t="s">
        <v>176</v>
      </c>
      <c r="M371" t="s">
        <v>9438</v>
      </c>
      <c r="N371" t="s">
        <v>9439</v>
      </c>
    </row>
    <row r="372" spans="1:14" x14ac:dyDescent="0.25">
      <c r="A372" t="s">
        <v>1863</v>
      </c>
      <c r="B372" t="s">
        <v>1864</v>
      </c>
      <c r="C372" t="s">
        <v>1880</v>
      </c>
      <c r="D372" t="s">
        <v>1865</v>
      </c>
      <c r="E372" t="s">
        <v>638</v>
      </c>
      <c r="F372" t="s">
        <v>2020</v>
      </c>
      <c r="G372" t="s">
        <v>2021</v>
      </c>
      <c r="H372" t="s">
        <v>2022</v>
      </c>
      <c r="I372" t="s">
        <v>32</v>
      </c>
      <c r="J372" t="s">
        <v>1599</v>
      </c>
      <c r="K372" t="s">
        <v>556</v>
      </c>
      <c r="L372" t="s">
        <v>176</v>
      </c>
      <c r="M372" t="s">
        <v>9438</v>
      </c>
      <c r="N372" t="s">
        <v>9439</v>
      </c>
    </row>
    <row r="373" spans="1:14" x14ac:dyDescent="0.25">
      <c r="A373" t="s">
        <v>1863</v>
      </c>
      <c r="B373" t="s">
        <v>1864</v>
      </c>
      <c r="C373" t="s">
        <v>1595</v>
      </c>
      <c r="D373" t="s">
        <v>1865</v>
      </c>
      <c r="E373" t="s">
        <v>638</v>
      </c>
      <c r="F373" t="s">
        <v>2023</v>
      </c>
      <c r="G373" t="s">
        <v>2024</v>
      </c>
      <c r="H373" t="s">
        <v>2025</v>
      </c>
      <c r="I373" t="s">
        <v>32</v>
      </c>
      <c r="J373" t="s">
        <v>412</v>
      </c>
      <c r="K373" t="s">
        <v>1600</v>
      </c>
      <c r="L373" t="s">
        <v>176</v>
      </c>
      <c r="M373" t="s">
        <v>9438</v>
      </c>
      <c r="N373" t="s">
        <v>9439</v>
      </c>
    </row>
    <row r="374" spans="1:14" x14ac:dyDescent="0.25">
      <c r="A374" t="s">
        <v>1863</v>
      </c>
      <c r="B374" t="s">
        <v>1864</v>
      </c>
      <c r="C374" t="s">
        <v>1595</v>
      </c>
      <c r="D374" t="s">
        <v>1865</v>
      </c>
      <c r="E374" t="s">
        <v>638</v>
      </c>
      <c r="F374" t="s">
        <v>2026</v>
      </c>
      <c r="G374" t="s">
        <v>2027</v>
      </c>
      <c r="H374" t="s">
        <v>2028</v>
      </c>
      <c r="I374" t="s">
        <v>32</v>
      </c>
      <c r="J374" t="s">
        <v>634</v>
      </c>
      <c r="K374" t="s">
        <v>1600</v>
      </c>
      <c r="L374" t="s">
        <v>176</v>
      </c>
      <c r="M374" t="s">
        <v>9438</v>
      </c>
      <c r="N374" t="s">
        <v>9439</v>
      </c>
    </row>
    <row r="375" spans="1:14" x14ac:dyDescent="0.25">
      <c r="A375" t="s">
        <v>2029</v>
      </c>
      <c r="B375" t="s">
        <v>2030</v>
      </c>
      <c r="C375" t="s">
        <v>69</v>
      </c>
      <c r="D375" t="s">
        <v>93</v>
      </c>
      <c r="E375" t="s">
        <v>18</v>
      </c>
      <c r="F375" t="s">
        <v>2031</v>
      </c>
      <c r="G375" t="s">
        <v>2032</v>
      </c>
      <c r="H375" t="s">
        <v>2033</v>
      </c>
      <c r="I375" t="s">
        <v>32</v>
      </c>
      <c r="J375" t="s">
        <v>142</v>
      </c>
      <c r="K375" t="s">
        <v>24</v>
      </c>
      <c r="L375" t="s">
        <v>184</v>
      </c>
      <c r="M375" t="s">
        <v>9552</v>
      </c>
      <c r="N375" t="s">
        <v>9441</v>
      </c>
    </row>
    <row r="376" spans="1:14" x14ac:dyDescent="0.25">
      <c r="A376" t="s">
        <v>2034</v>
      </c>
      <c r="B376" t="s">
        <v>2035</v>
      </c>
      <c r="C376" t="s">
        <v>16</v>
      </c>
      <c r="D376" t="s">
        <v>2036</v>
      </c>
      <c r="E376" t="s">
        <v>18</v>
      </c>
      <c r="F376" t="s">
        <v>2037</v>
      </c>
      <c r="G376" t="s">
        <v>2038</v>
      </c>
      <c r="H376" t="s">
        <v>2039</v>
      </c>
      <c r="I376" t="s">
        <v>32</v>
      </c>
      <c r="J376" t="s">
        <v>493</v>
      </c>
      <c r="K376" t="s">
        <v>24</v>
      </c>
      <c r="L376" t="s">
        <v>204</v>
      </c>
      <c r="M376" t="s">
        <v>9553</v>
      </c>
      <c r="N376" t="s">
        <v>9441</v>
      </c>
    </row>
    <row r="377" spans="1:14" x14ac:dyDescent="0.25">
      <c r="A377" t="s">
        <v>2040</v>
      </c>
      <c r="C377" t="s">
        <v>16</v>
      </c>
      <c r="D377" t="s">
        <v>2041</v>
      </c>
      <c r="E377" t="s">
        <v>18</v>
      </c>
      <c r="F377" t="s">
        <v>2042</v>
      </c>
      <c r="G377" t="s">
        <v>2043</v>
      </c>
      <c r="H377" t="s">
        <v>2044</v>
      </c>
      <c r="I377" t="s">
        <v>32</v>
      </c>
      <c r="J377" t="s">
        <v>282</v>
      </c>
      <c r="K377" t="s">
        <v>24</v>
      </c>
      <c r="L377" t="s">
        <v>176</v>
      </c>
      <c r="M377" t="s">
        <v>9438</v>
      </c>
      <c r="N377" t="s">
        <v>9439</v>
      </c>
    </row>
    <row r="378" spans="1:14" hidden="1" x14ac:dyDescent="0.25">
      <c r="A378" t="s">
        <v>2045</v>
      </c>
      <c r="B378" t="s">
        <v>549</v>
      </c>
      <c r="C378" t="s">
        <v>1887</v>
      </c>
      <c r="D378" t="s">
        <v>1513</v>
      </c>
      <c r="E378" t="s">
        <v>630</v>
      </c>
      <c r="F378" t="s">
        <v>2046</v>
      </c>
      <c r="G378" t="s">
        <v>2047</v>
      </c>
      <c r="H378" t="s">
        <v>2048</v>
      </c>
      <c r="I378" t="s">
        <v>32</v>
      </c>
      <c r="J378" t="s">
        <v>246</v>
      </c>
      <c r="K378" t="s">
        <v>24</v>
      </c>
      <c r="L378" t="s">
        <v>75</v>
      </c>
      <c r="M378" t="s">
        <v>9438</v>
      </c>
      <c r="N378" t="s">
        <v>9439</v>
      </c>
    </row>
    <row r="379" spans="1:14" x14ac:dyDescent="0.25">
      <c r="A379" t="s">
        <v>1863</v>
      </c>
      <c r="B379" t="s">
        <v>1864</v>
      </c>
      <c r="C379" t="s">
        <v>1880</v>
      </c>
      <c r="D379" t="s">
        <v>1865</v>
      </c>
      <c r="E379" t="s">
        <v>638</v>
      </c>
      <c r="F379" t="s">
        <v>2049</v>
      </c>
      <c r="G379" t="s">
        <v>2050</v>
      </c>
      <c r="H379" t="s">
        <v>2051</v>
      </c>
      <c r="I379" t="s">
        <v>32</v>
      </c>
      <c r="J379" t="s">
        <v>1967</v>
      </c>
      <c r="K379" t="s">
        <v>556</v>
      </c>
      <c r="L379" t="s">
        <v>176</v>
      </c>
      <c r="M379" t="s">
        <v>9438</v>
      </c>
      <c r="N379" t="s">
        <v>9439</v>
      </c>
    </row>
    <row r="380" spans="1:14" x14ac:dyDescent="0.25">
      <c r="A380" t="s">
        <v>1863</v>
      </c>
      <c r="B380" t="s">
        <v>1864</v>
      </c>
      <c r="C380" t="s">
        <v>1880</v>
      </c>
      <c r="D380" t="s">
        <v>1865</v>
      </c>
      <c r="E380" t="s">
        <v>638</v>
      </c>
      <c r="F380" t="s">
        <v>2052</v>
      </c>
      <c r="G380" t="s">
        <v>2053</v>
      </c>
      <c r="H380" t="s">
        <v>2054</v>
      </c>
      <c r="I380" t="s">
        <v>32</v>
      </c>
      <c r="J380" t="s">
        <v>1967</v>
      </c>
      <c r="K380" t="s">
        <v>556</v>
      </c>
      <c r="L380" t="s">
        <v>176</v>
      </c>
      <c r="M380" t="s">
        <v>9438</v>
      </c>
      <c r="N380" t="s">
        <v>9439</v>
      </c>
    </row>
    <row r="381" spans="1:14" x14ac:dyDescent="0.25">
      <c r="A381" t="s">
        <v>1863</v>
      </c>
      <c r="B381" t="s">
        <v>1864</v>
      </c>
      <c r="C381" t="s">
        <v>1595</v>
      </c>
      <c r="D381" t="s">
        <v>1865</v>
      </c>
      <c r="E381" t="s">
        <v>638</v>
      </c>
      <c r="F381" t="s">
        <v>2055</v>
      </c>
      <c r="G381" t="s">
        <v>2056</v>
      </c>
      <c r="H381" t="s">
        <v>2057</v>
      </c>
      <c r="I381" t="s">
        <v>32</v>
      </c>
      <c r="J381" t="s">
        <v>129</v>
      </c>
      <c r="K381" t="s">
        <v>1600</v>
      </c>
      <c r="L381" t="s">
        <v>176</v>
      </c>
      <c r="M381" t="s">
        <v>9438</v>
      </c>
      <c r="N381" t="s">
        <v>9439</v>
      </c>
    </row>
    <row r="382" spans="1:14" x14ac:dyDescent="0.25">
      <c r="A382" t="s">
        <v>1863</v>
      </c>
      <c r="B382" t="s">
        <v>1864</v>
      </c>
      <c r="C382" t="s">
        <v>1880</v>
      </c>
      <c r="D382" t="s">
        <v>1865</v>
      </c>
      <c r="E382" t="s">
        <v>638</v>
      </c>
      <c r="F382" t="s">
        <v>2058</v>
      </c>
      <c r="G382" t="s">
        <v>2059</v>
      </c>
      <c r="H382" t="s">
        <v>2060</v>
      </c>
      <c r="I382" t="s">
        <v>32</v>
      </c>
      <c r="J382" t="s">
        <v>1855</v>
      </c>
      <c r="K382" t="s">
        <v>556</v>
      </c>
      <c r="L382" t="s">
        <v>176</v>
      </c>
      <c r="M382" t="s">
        <v>9438</v>
      </c>
      <c r="N382" t="s">
        <v>9439</v>
      </c>
    </row>
    <row r="383" spans="1:14" x14ac:dyDescent="0.25">
      <c r="A383" t="s">
        <v>1863</v>
      </c>
      <c r="B383" t="s">
        <v>1864</v>
      </c>
      <c r="C383" t="s">
        <v>1880</v>
      </c>
      <c r="D383" t="s">
        <v>1865</v>
      </c>
      <c r="E383" t="s">
        <v>638</v>
      </c>
      <c r="F383" t="s">
        <v>2061</v>
      </c>
      <c r="G383" t="s">
        <v>2062</v>
      </c>
      <c r="H383" t="s">
        <v>2063</v>
      </c>
      <c r="I383" t="s">
        <v>32</v>
      </c>
      <c r="J383" t="s">
        <v>809</v>
      </c>
      <c r="K383" t="s">
        <v>556</v>
      </c>
      <c r="L383" t="s">
        <v>176</v>
      </c>
      <c r="M383" t="s">
        <v>9438</v>
      </c>
      <c r="N383" t="s">
        <v>9439</v>
      </c>
    </row>
    <row r="384" spans="1:14" x14ac:dyDescent="0.25">
      <c r="A384" t="s">
        <v>1863</v>
      </c>
      <c r="B384" t="s">
        <v>1864</v>
      </c>
      <c r="C384" t="s">
        <v>1595</v>
      </c>
      <c r="D384" t="s">
        <v>1865</v>
      </c>
      <c r="E384" t="s">
        <v>638</v>
      </c>
      <c r="F384" t="s">
        <v>2064</v>
      </c>
      <c r="G384" t="s">
        <v>2065</v>
      </c>
      <c r="H384" t="s">
        <v>2066</v>
      </c>
      <c r="I384" t="s">
        <v>32</v>
      </c>
      <c r="J384" t="s">
        <v>246</v>
      </c>
      <c r="K384" t="s">
        <v>1600</v>
      </c>
      <c r="L384" t="s">
        <v>176</v>
      </c>
      <c r="M384" t="s">
        <v>9438</v>
      </c>
      <c r="N384" t="s">
        <v>9439</v>
      </c>
    </row>
    <row r="385" spans="1:14" x14ac:dyDescent="0.25">
      <c r="A385" t="s">
        <v>1863</v>
      </c>
      <c r="B385" t="s">
        <v>1864</v>
      </c>
      <c r="C385" t="s">
        <v>1595</v>
      </c>
      <c r="D385" t="s">
        <v>2041</v>
      </c>
      <c r="E385" t="s">
        <v>638</v>
      </c>
      <c r="F385" t="s">
        <v>2067</v>
      </c>
      <c r="G385" t="s">
        <v>2068</v>
      </c>
      <c r="H385" t="s">
        <v>2069</v>
      </c>
      <c r="I385" t="s">
        <v>32</v>
      </c>
      <c r="J385" t="s">
        <v>1751</v>
      </c>
      <c r="K385" t="s">
        <v>1600</v>
      </c>
      <c r="L385" t="s">
        <v>176</v>
      </c>
      <c r="M385" t="s">
        <v>9438</v>
      </c>
      <c r="N385" t="s">
        <v>9439</v>
      </c>
    </row>
    <row r="386" spans="1:14" x14ac:dyDescent="0.25">
      <c r="A386" t="s">
        <v>1863</v>
      </c>
      <c r="B386" t="s">
        <v>1864</v>
      </c>
      <c r="C386" t="s">
        <v>1880</v>
      </c>
      <c r="D386" t="s">
        <v>1865</v>
      </c>
      <c r="E386" t="s">
        <v>638</v>
      </c>
      <c r="F386" t="s">
        <v>2070</v>
      </c>
      <c r="G386" t="s">
        <v>2071</v>
      </c>
      <c r="H386" t="s">
        <v>2072</v>
      </c>
      <c r="I386" t="s">
        <v>32</v>
      </c>
      <c r="J386" t="s">
        <v>1878</v>
      </c>
      <c r="K386" t="s">
        <v>556</v>
      </c>
      <c r="L386" t="s">
        <v>176</v>
      </c>
      <c r="M386" t="s">
        <v>9438</v>
      </c>
      <c r="N386" t="s">
        <v>9439</v>
      </c>
    </row>
    <row r="387" spans="1:14" x14ac:dyDescent="0.25">
      <c r="A387" t="s">
        <v>1863</v>
      </c>
      <c r="B387" t="s">
        <v>1864</v>
      </c>
      <c r="C387" t="s">
        <v>1595</v>
      </c>
      <c r="D387" t="s">
        <v>2041</v>
      </c>
      <c r="E387" t="s">
        <v>638</v>
      </c>
      <c r="F387" t="s">
        <v>2073</v>
      </c>
      <c r="G387" t="s">
        <v>2074</v>
      </c>
      <c r="H387" t="s">
        <v>2075</v>
      </c>
      <c r="I387" t="s">
        <v>32</v>
      </c>
      <c r="J387" t="s">
        <v>1545</v>
      </c>
      <c r="K387" t="s">
        <v>1600</v>
      </c>
      <c r="L387" t="s">
        <v>176</v>
      </c>
      <c r="M387" t="s">
        <v>9438</v>
      </c>
      <c r="N387" t="s">
        <v>9439</v>
      </c>
    </row>
    <row r="388" spans="1:14" x14ac:dyDescent="0.25">
      <c r="A388" t="s">
        <v>1863</v>
      </c>
      <c r="B388" t="s">
        <v>1864</v>
      </c>
      <c r="C388" t="s">
        <v>1595</v>
      </c>
      <c r="D388" t="s">
        <v>1865</v>
      </c>
      <c r="E388" t="s">
        <v>638</v>
      </c>
      <c r="F388" t="s">
        <v>2076</v>
      </c>
      <c r="G388" t="s">
        <v>2077</v>
      </c>
      <c r="H388" t="s">
        <v>2078</v>
      </c>
      <c r="I388" t="s">
        <v>32</v>
      </c>
      <c r="J388" t="s">
        <v>1093</v>
      </c>
      <c r="K388" t="s">
        <v>1600</v>
      </c>
      <c r="L388" t="s">
        <v>176</v>
      </c>
      <c r="M388" t="s">
        <v>9438</v>
      </c>
      <c r="N388" t="s">
        <v>9439</v>
      </c>
    </row>
    <row r="389" spans="1:14" x14ac:dyDescent="0.25">
      <c r="A389" t="s">
        <v>1863</v>
      </c>
      <c r="B389" t="s">
        <v>1864</v>
      </c>
      <c r="C389" t="s">
        <v>1880</v>
      </c>
      <c r="D389" t="s">
        <v>1865</v>
      </c>
      <c r="E389" t="s">
        <v>638</v>
      </c>
      <c r="F389" t="s">
        <v>2079</v>
      </c>
      <c r="G389" t="s">
        <v>2080</v>
      </c>
      <c r="H389" t="s">
        <v>2081</v>
      </c>
      <c r="I389" t="s">
        <v>32</v>
      </c>
      <c r="J389" t="s">
        <v>1878</v>
      </c>
      <c r="K389" t="s">
        <v>556</v>
      </c>
      <c r="L389" t="s">
        <v>176</v>
      </c>
      <c r="M389" t="s">
        <v>9438</v>
      </c>
      <c r="N389" t="s">
        <v>9439</v>
      </c>
    </row>
    <row r="390" spans="1:14" x14ac:dyDescent="0.25">
      <c r="A390" t="s">
        <v>1863</v>
      </c>
      <c r="B390" t="s">
        <v>1864</v>
      </c>
      <c r="C390" t="s">
        <v>1595</v>
      </c>
      <c r="D390" t="s">
        <v>1865</v>
      </c>
      <c r="E390" t="s">
        <v>638</v>
      </c>
      <c r="F390" t="s">
        <v>2082</v>
      </c>
      <c r="G390" t="s">
        <v>2083</v>
      </c>
      <c r="H390" t="s">
        <v>2084</v>
      </c>
      <c r="I390" t="s">
        <v>32</v>
      </c>
      <c r="J390" t="s">
        <v>129</v>
      </c>
      <c r="K390" t="s">
        <v>1600</v>
      </c>
      <c r="L390" t="s">
        <v>176</v>
      </c>
      <c r="M390" t="s">
        <v>9438</v>
      </c>
      <c r="N390" t="s">
        <v>9439</v>
      </c>
    </row>
    <row r="391" spans="1:14" x14ac:dyDescent="0.25">
      <c r="A391" t="s">
        <v>1863</v>
      </c>
      <c r="B391" t="s">
        <v>1864</v>
      </c>
      <c r="C391" t="s">
        <v>1880</v>
      </c>
      <c r="D391" t="s">
        <v>1865</v>
      </c>
      <c r="E391" t="s">
        <v>638</v>
      </c>
      <c r="F391" t="s">
        <v>2085</v>
      </c>
      <c r="G391" t="s">
        <v>2086</v>
      </c>
      <c r="H391" t="s">
        <v>2087</v>
      </c>
      <c r="I391" t="s">
        <v>32</v>
      </c>
      <c r="J391" t="s">
        <v>1912</v>
      </c>
      <c r="K391" t="s">
        <v>556</v>
      </c>
      <c r="L391" t="s">
        <v>176</v>
      </c>
      <c r="M391" t="s">
        <v>9438</v>
      </c>
      <c r="N391" t="s">
        <v>9439</v>
      </c>
    </row>
    <row r="392" spans="1:14" x14ac:dyDescent="0.25">
      <c r="A392" t="s">
        <v>2088</v>
      </c>
      <c r="B392" t="s">
        <v>549</v>
      </c>
      <c r="C392" t="s">
        <v>1887</v>
      </c>
      <c r="D392" t="s">
        <v>1513</v>
      </c>
      <c r="E392" t="s">
        <v>638</v>
      </c>
      <c r="F392" t="s">
        <v>2089</v>
      </c>
      <c r="G392" t="s">
        <v>2090</v>
      </c>
      <c r="H392" t="s">
        <v>2091</v>
      </c>
      <c r="I392" t="s">
        <v>32</v>
      </c>
      <c r="J392" t="s">
        <v>866</v>
      </c>
      <c r="K392" t="s">
        <v>24</v>
      </c>
      <c r="L392" t="s">
        <v>75</v>
      </c>
      <c r="M392" t="s">
        <v>9438</v>
      </c>
      <c r="N392" t="s">
        <v>9439</v>
      </c>
    </row>
    <row r="393" spans="1:14" hidden="1" x14ac:dyDescent="0.25">
      <c r="A393" t="s">
        <v>2092</v>
      </c>
      <c r="B393" t="s">
        <v>549</v>
      </c>
      <c r="C393" t="s">
        <v>1887</v>
      </c>
      <c r="D393" t="s">
        <v>1513</v>
      </c>
      <c r="E393" t="s">
        <v>630</v>
      </c>
      <c r="F393" t="s">
        <v>2093</v>
      </c>
      <c r="G393" t="s">
        <v>2094</v>
      </c>
      <c r="H393" t="s">
        <v>2095</v>
      </c>
      <c r="I393" t="s">
        <v>32</v>
      </c>
      <c r="J393" t="s">
        <v>391</v>
      </c>
      <c r="K393" t="s">
        <v>24</v>
      </c>
      <c r="L393" t="s">
        <v>75</v>
      </c>
      <c r="M393" t="s">
        <v>9438</v>
      </c>
      <c r="N393" t="s">
        <v>9439</v>
      </c>
    </row>
    <row r="394" spans="1:14" x14ac:dyDescent="0.25">
      <c r="A394" t="s">
        <v>2045</v>
      </c>
      <c r="B394" t="s">
        <v>549</v>
      </c>
      <c r="C394" t="s">
        <v>1887</v>
      </c>
      <c r="D394" t="s">
        <v>1513</v>
      </c>
      <c r="E394" t="s">
        <v>638</v>
      </c>
      <c r="F394" t="s">
        <v>2096</v>
      </c>
      <c r="G394" t="s">
        <v>2097</v>
      </c>
      <c r="H394" t="s">
        <v>2098</v>
      </c>
      <c r="I394" t="s">
        <v>32</v>
      </c>
      <c r="J394" t="s">
        <v>246</v>
      </c>
      <c r="K394" t="s">
        <v>24</v>
      </c>
      <c r="L394" t="s">
        <v>75</v>
      </c>
      <c r="M394" t="s">
        <v>9438</v>
      </c>
      <c r="N394" t="s">
        <v>9439</v>
      </c>
    </row>
    <row r="395" spans="1:14" x14ac:dyDescent="0.25">
      <c r="A395" t="s">
        <v>2092</v>
      </c>
      <c r="B395" t="s">
        <v>549</v>
      </c>
      <c r="C395" t="s">
        <v>1887</v>
      </c>
      <c r="D395" t="s">
        <v>1513</v>
      </c>
      <c r="E395" t="s">
        <v>638</v>
      </c>
      <c r="F395" t="s">
        <v>2099</v>
      </c>
      <c r="G395" t="s">
        <v>2100</v>
      </c>
      <c r="H395" t="s">
        <v>2101</v>
      </c>
      <c r="I395" t="s">
        <v>32</v>
      </c>
      <c r="J395" t="s">
        <v>391</v>
      </c>
      <c r="K395" t="s">
        <v>24</v>
      </c>
      <c r="L395" t="s">
        <v>75</v>
      </c>
      <c r="M395" t="s">
        <v>9438</v>
      </c>
      <c r="N395" t="s">
        <v>9439</v>
      </c>
    </row>
    <row r="396" spans="1:14" x14ac:dyDescent="0.25">
      <c r="A396" t="s">
        <v>2102</v>
      </c>
      <c r="B396" t="s">
        <v>957</v>
      </c>
      <c r="C396" t="s">
        <v>16</v>
      </c>
      <c r="D396" t="s">
        <v>2103</v>
      </c>
      <c r="E396" t="s">
        <v>18</v>
      </c>
      <c r="F396" t="s">
        <v>2104</v>
      </c>
      <c r="G396" t="s">
        <v>2105</v>
      </c>
      <c r="H396" t="s">
        <v>2106</v>
      </c>
      <c r="I396" t="s">
        <v>32</v>
      </c>
      <c r="J396" t="s">
        <v>2107</v>
      </c>
      <c r="K396" t="s">
        <v>24</v>
      </c>
      <c r="L396" t="s">
        <v>75</v>
      </c>
      <c r="M396" t="s">
        <v>9438</v>
      </c>
      <c r="N396" t="s">
        <v>9439</v>
      </c>
    </row>
    <row r="397" spans="1:14" x14ac:dyDescent="0.25">
      <c r="A397" t="s">
        <v>2108</v>
      </c>
      <c r="B397" t="s">
        <v>393</v>
      </c>
      <c r="C397" t="s">
        <v>16</v>
      </c>
      <c r="D397" t="s">
        <v>2109</v>
      </c>
      <c r="E397" t="s">
        <v>18</v>
      </c>
      <c r="F397" t="s">
        <v>2110</v>
      </c>
      <c r="G397" t="s">
        <v>2111</v>
      </c>
      <c r="H397" t="s">
        <v>2112</v>
      </c>
      <c r="I397" t="s">
        <v>32</v>
      </c>
      <c r="J397" t="s">
        <v>162</v>
      </c>
      <c r="K397" t="s">
        <v>24</v>
      </c>
      <c r="L397" t="s">
        <v>780</v>
      </c>
      <c r="M397" t="s">
        <v>9438</v>
      </c>
      <c r="N397" t="s">
        <v>9439</v>
      </c>
    </row>
    <row r="398" spans="1:14" x14ac:dyDescent="0.25">
      <c r="A398" t="s">
        <v>2113</v>
      </c>
      <c r="B398" t="s">
        <v>2114</v>
      </c>
      <c r="C398" t="s">
        <v>69</v>
      </c>
      <c r="D398" t="s">
        <v>2115</v>
      </c>
      <c r="E398" t="s">
        <v>18</v>
      </c>
      <c r="F398" t="s">
        <v>2116</v>
      </c>
      <c r="G398" t="s">
        <v>2117</v>
      </c>
      <c r="H398" t="s">
        <v>2118</v>
      </c>
      <c r="I398" t="s">
        <v>32</v>
      </c>
      <c r="J398" t="s">
        <v>2119</v>
      </c>
      <c r="K398" t="s">
        <v>24</v>
      </c>
      <c r="L398" t="s">
        <v>2120</v>
      </c>
      <c r="M398" t="s">
        <v>9554</v>
      </c>
      <c r="N398" t="s">
        <v>9441</v>
      </c>
    </row>
    <row r="399" spans="1:14" x14ac:dyDescent="0.25">
      <c r="A399" t="s">
        <v>2121</v>
      </c>
      <c r="B399" t="s">
        <v>2122</v>
      </c>
      <c r="C399" t="s">
        <v>16</v>
      </c>
      <c r="D399" t="s">
        <v>2123</v>
      </c>
      <c r="E399" t="s">
        <v>18</v>
      </c>
      <c r="F399" t="s">
        <v>2124</v>
      </c>
      <c r="G399" t="s">
        <v>2125</v>
      </c>
      <c r="H399" t="s">
        <v>2126</v>
      </c>
      <c r="I399" t="s">
        <v>32</v>
      </c>
      <c r="J399" t="s">
        <v>2127</v>
      </c>
      <c r="K399" t="s">
        <v>24</v>
      </c>
      <c r="L399" t="s">
        <v>786</v>
      </c>
      <c r="M399" t="s">
        <v>9555</v>
      </c>
      <c r="N399" t="s">
        <v>9441</v>
      </c>
    </row>
    <row r="400" spans="1:14" x14ac:dyDescent="0.25">
      <c r="A400" t="s">
        <v>2128</v>
      </c>
      <c r="B400" t="s">
        <v>2129</v>
      </c>
      <c r="C400" t="s">
        <v>69</v>
      </c>
      <c r="D400" t="s">
        <v>565</v>
      </c>
      <c r="E400" t="s">
        <v>18</v>
      </c>
      <c r="F400" t="s">
        <v>2130</v>
      </c>
      <c r="G400" t="s">
        <v>2131</v>
      </c>
      <c r="H400" t="s">
        <v>2132</v>
      </c>
      <c r="I400" t="s">
        <v>32</v>
      </c>
      <c r="J400" t="s">
        <v>1000</v>
      </c>
      <c r="K400" t="s">
        <v>24</v>
      </c>
      <c r="L400" t="s">
        <v>2133</v>
      </c>
      <c r="M400" t="s">
        <v>9438</v>
      </c>
      <c r="N400" t="s">
        <v>9439</v>
      </c>
    </row>
    <row r="401" spans="1:14" x14ac:dyDescent="0.25">
      <c r="A401" t="s">
        <v>2134</v>
      </c>
      <c r="B401" t="s">
        <v>2135</v>
      </c>
      <c r="C401" t="s">
        <v>69</v>
      </c>
      <c r="D401" t="s">
        <v>434</v>
      </c>
      <c r="E401" t="s">
        <v>18</v>
      </c>
      <c r="F401" t="s">
        <v>2136</v>
      </c>
      <c r="G401" t="s">
        <v>2137</v>
      </c>
      <c r="H401" t="s">
        <v>2138</v>
      </c>
      <c r="I401" t="s">
        <v>32</v>
      </c>
      <c r="J401" t="s">
        <v>756</v>
      </c>
      <c r="K401" t="s">
        <v>24</v>
      </c>
      <c r="L401" t="s">
        <v>439</v>
      </c>
      <c r="M401" t="s">
        <v>9438</v>
      </c>
      <c r="N401" t="s">
        <v>9439</v>
      </c>
    </row>
    <row r="402" spans="1:14" x14ac:dyDescent="0.25">
      <c r="A402" t="s">
        <v>2139</v>
      </c>
      <c r="B402" t="s">
        <v>2140</v>
      </c>
      <c r="C402" t="s">
        <v>69</v>
      </c>
      <c r="D402" t="s">
        <v>565</v>
      </c>
      <c r="E402" t="s">
        <v>18</v>
      </c>
      <c r="F402" t="s">
        <v>2141</v>
      </c>
      <c r="G402" t="s">
        <v>2142</v>
      </c>
      <c r="H402" t="s">
        <v>2143</v>
      </c>
      <c r="I402" t="s">
        <v>32</v>
      </c>
      <c r="J402" t="s">
        <v>89</v>
      </c>
      <c r="K402" t="s">
        <v>24</v>
      </c>
      <c r="L402" t="s">
        <v>2133</v>
      </c>
      <c r="M402" t="s">
        <v>9438</v>
      </c>
      <c r="N402" t="s">
        <v>9439</v>
      </c>
    </row>
    <row r="403" spans="1:14" x14ac:dyDescent="0.25">
      <c r="A403" t="s">
        <v>2144</v>
      </c>
      <c r="B403" t="s">
        <v>2145</v>
      </c>
      <c r="C403" t="s">
        <v>69</v>
      </c>
      <c r="D403" t="s">
        <v>2146</v>
      </c>
      <c r="E403" t="s">
        <v>18</v>
      </c>
      <c r="F403" t="s">
        <v>2147</v>
      </c>
      <c r="G403" t="s">
        <v>2148</v>
      </c>
      <c r="H403" t="s">
        <v>2149</v>
      </c>
      <c r="I403" t="s">
        <v>32</v>
      </c>
      <c r="J403" t="s">
        <v>991</v>
      </c>
      <c r="K403" t="s">
        <v>24</v>
      </c>
      <c r="L403" t="s">
        <v>204</v>
      </c>
      <c r="M403" t="s">
        <v>9556</v>
      </c>
      <c r="N403" t="s">
        <v>9441</v>
      </c>
    </row>
    <row r="404" spans="1:14" x14ac:dyDescent="0.25">
      <c r="A404" t="s">
        <v>2150</v>
      </c>
      <c r="C404" t="s">
        <v>16</v>
      </c>
      <c r="E404" t="s">
        <v>18</v>
      </c>
      <c r="F404" t="s">
        <v>2151</v>
      </c>
      <c r="G404" t="s">
        <v>2152</v>
      </c>
      <c r="H404" t="s">
        <v>2153</v>
      </c>
      <c r="I404" t="s">
        <v>1565</v>
      </c>
      <c r="J404" t="s">
        <v>253</v>
      </c>
      <c r="K404" t="s">
        <v>24</v>
      </c>
      <c r="L404" t="s">
        <v>168</v>
      </c>
      <c r="M404" t="s">
        <v>9438</v>
      </c>
      <c r="N404" t="s">
        <v>9439</v>
      </c>
    </row>
    <row r="405" spans="1:14" x14ac:dyDescent="0.25">
      <c r="A405" t="s">
        <v>2154</v>
      </c>
      <c r="B405" t="s">
        <v>370</v>
      </c>
      <c r="C405" t="s">
        <v>16</v>
      </c>
      <c r="D405" t="s">
        <v>364</v>
      </c>
      <c r="E405" t="s">
        <v>18</v>
      </c>
      <c r="F405" t="s">
        <v>2155</v>
      </c>
      <c r="G405" t="s">
        <v>2156</v>
      </c>
      <c r="H405" t="s">
        <v>2157</v>
      </c>
      <c r="I405" t="s">
        <v>32</v>
      </c>
      <c r="J405" t="s">
        <v>1751</v>
      </c>
      <c r="K405" t="s">
        <v>24</v>
      </c>
      <c r="L405" t="s">
        <v>368</v>
      </c>
      <c r="M405" t="s">
        <v>9438</v>
      </c>
      <c r="N405" t="s">
        <v>9439</v>
      </c>
    </row>
    <row r="406" spans="1:14" x14ac:dyDescent="0.25">
      <c r="A406" t="s">
        <v>2158</v>
      </c>
      <c r="B406" t="s">
        <v>2159</v>
      </c>
      <c r="C406" t="s">
        <v>16</v>
      </c>
      <c r="D406" t="s">
        <v>2160</v>
      </c>
      <c r="E406" t="s">
        <v>18</v>
      </c>
      <c r="F406" t="s">
        <v>2161</v>
      </c>
      <c r="G406" t="s">
        <v>2162</v>
      </c>
      <c r="H406" t="s">
        <v>2163</v>
      </c>
      <c r="I406" t="s">
        <v>32</v>
      </c>
      <c r="J406" t="s">
        <v>2164</v>
      </c>
      <c r="K406" t="s">
        <v>24</v>
      </c>
      <c r="L406" t="s">
        <v>837</v>
      </c>
      <c r="M406" t="s">
        <v>9557</v>
      </c>
      <c r="N406" t="s">
        <v>9441</v>
      </c>
    </row>
    <row r="407" spans="1:14" x14ac:dyDescent="0.25">
      <c r="A407" t="s">
        <v>2165</v>
      </c>
      <c r="C407" t="s">
        <v>16</v>
      </c>
      <c r="D407" t="s">
        <v>2166</v>
      </c>
      <c r="E407" t="s">
        <v>18</v>
      </c>
      <c r="F407" t="s">
        <v>2167</v>
      </c>
      <c r="G407" t="s">
        <v>2168</v>
      </c>
      <c r="H407" t="s">
        <v>2169</v>
      </c>
      <c r="I407" t="s">
        <v>32</v>
      </c>
      <c r="J407" t="s">
        <v>1461</v>
      </c>
      <c r="K407" t="s">
        <v>24</v>
      </c>
      <c r="L407" t="s">
        <v>58</v>
      </c>
      <c r="M407" t="s">
        <v>9558</v>
      </c>
      <c r="N407" t="s">
        <v>9441</v>
      </c>
    </row>
    <row r="408" spans="1:14" x14ac:dyDescent="0.25">
      <c r="A408" t="s">
        <v>2170</v>
      </c>
      <c r="C408" t="s">
        <v>16</v>
      </c>
      <c r="D408" t="s">
        <v>987</v>
      </c>
      <c r="E408" t="s">
        <v>18</v>
      </c>
      <c r="F408" t="s">
        <v>2171</v>
      </c>
      <c r="G408" t="s">
        <v>2172</v>
      </c>
      <c r="H408" t="s">
        <v>2173</v>
      </c>
      <c r="I408" t="s">
        <v>32</v>
      </c>
      <c r="J408" t="s">
        <v>688</v>
      </c>
      <c r="K408" t="s">
        <v>24</v>
      </c>
      <c r="L408" t="s">
        <v>204</v>
      </c>
      <c r="M408" t="s">
        <v>9438</v>
      </c>
      <c r="N408" t="s">
        <v>9439</v>
      </c>
    </row>
    <row r="409" spans="1:14" x14ac:dyDescent="0.25">
      <c r="A409" t="s">
        <v>2174</v>
      </c>
      <c r="B409" t="s">
        <v>192</v>
      </c>
      <c r="C409" t="s">
        <v>16</v>
      </c>
      <c r="D409" t="s">
        <v>502</v>
      </c>
      <c r="E409" t="s">
        <v>18</v>
      </c>
      <c r="F409" t="s">
        <v>2175</v>
      </c>
      <c r="G409" t="s">
        <v>2176</v>
      </c>
      <c r="H409" t="s">
        <v>2177</v>
      </c>
      <c r="I409" t="s">
        <v>32</v>
      </c>
      <c r="J409" t="s">
        <v>606</v>
      </c>
      <c r="K409" t="s">
        <v>24</v>
      </c>
      <c r="L409" t="s">
        <v>507</v>
      </c>
      <c r="M409" t="s">
        <v>9438</v>
      </c>
      <c r="N409" t="s">
        <v>9439</v>
      </c>
    </row>
    <row r="410" spans="1:14" x14ac:dyDescent="0.25">
      <c r="A410" t="s">
        <v>2178</v>
      </c>
      <c r="B410" t="s">
        <v>2179</v>
      </c>
      <c r="C410" t="s">
        <v>69</v>
      </c>
      <c r="D410" t="s">
        <v>2180</v>
      </c>
      <c r="E410" t="s">
        <v>18</v>
      </c>
      <c r="F410" t="s">
        <v>2181</v>
      </c>
      <c r="G410" t="s">
        <v>2182</v>
      </c>
      <c r="H410" t="s">
        <v>2183</v>
      </c>
      <c r="I410" t="s">
        <v>32</v>
      </c>
      <c r="J410" t="s">
        <v>1305</v>
      </c>
      <c r="K410" t="s">
        <v>24</v>
      </c>
      <c r="L410" t="s">
        <v>204</v>
      </c>
      <c r="M410" t="s">
        <v>9559</v>
      </c>
      <c r="N410" t="s">
        <v>9441</v>
      </c>
    </row>
    <row r="411" spans="1:14" x14ac:dyDescent="0.25">
      <c r="A411" t="s">
        <v>2184</v>
      </c>
      <c r="B411" t="s">
        <v>2185</v>
      </c>
      <c r="C411" t="s">
        <v>16</v>
      </c>
      <c r="D411" t="s">
        <v>502</v>
      </c>
      <c r="E411" t="s">
        <v>18</v>
      </c>
      <c r="F411" t="s">
        <v>2186</v>
      </c>
      <c r="G411" t="s">
        <v>2187</v>
      </c>
      <c r="H411" t="s">
        <v>2188</v>
      </c>
      <c r="I411" t="s">
        <v>32</v>
      </c>
      <c r="J411" t="s">
        <v>506</v>
      </c>
      <c r="K411" t="s">
        <v>24</v>
      </c>
      <c r="L411" t="s">
        <v>507</v>
      </c>
      <c r="M411" t="s">
        <v>9560</v>
      </c>
      <c r="N411" t="s">
        <v>9441</v>
      </c>
    </row>
    <row r="412" spans="1:14" x14ac:dyDescent="0.25">
      <c r="A412" t="s">
        <v>2189</v>
      </c>
      <c r="B412" t="s">
        <v>2190</v>
      </c>
      <c r="C412" t="s">
        <v>69</v>
      </c>
      <c r="D412" t="s">
        <v>2191</v>
      </c>
      <c r="E412" t="s">
        <v>18</v>
      </c>
      <c r="F412" t="s">
        <v>2192</v>
      </c>
      <c r="G412" t="s">
        <v>2193</v>
      </c>
      <c r="H412" t="s">
        <v>2194</v>
      </c>
      <c r="I412" t="s">
        <v>32</v>
      </c>
      <c r="J412" t="s">
        <v>298</v>
      </c>
      <c r="K412" t="s">
        <v>24</v>
      </c>
      <c r="L412" t="s">
        <v>406</v>
      </c>
      <c r="M412" t="s">
        <v>9561</v>
      </c>
      <c r="N412" t="s">
        <v>9441</v>
      </c>
    </row>
    <row r="413" spans="1:14" x14ac:dyDescent="0.25">
      <c r="A413" t="s">
        <v>2195</v>
      </c>
      <c r="B413" t="s">
        <v>2196</v>
      </c>
      <c r="C413" t="s">
        <v>69</v>
      </c>
      <c r="D413" t="s">
        <v>2197</v>
      </c>
      <c r="E413" t="s">
        <v>18</v>
      </c>
      <c r="F413" t="s">
        <v>2198</v>
      </c>
      <c r="G413" t="s">
        <v>2199</v>
      </c>
      <c r="H413" t="s">
        <v>2200</v>
      </c>
      <c r="I413" t="s">
        <v>32</v>
      </c>
      <c r="J413" t="s">
        <v>1203</v>
      </c>
      <c r="K413" t="s">
        <v>24</v>
      </c>
      <c r="L413" t="s">
        <v>2201</v>
      </c>
      <c r="M413" t="s">
        <v>9438</v>
      </c>
      <c r="N413" t="s">
        <v>9439</v>
      </c>
    </row>
    <row r="414" spans="1:14" x14ac:dyDescent="0.25">
      <c r="A414" t="s">
        <v>2202</v>
      </c>
      <c r="B414" t="s">
        <v>2203</v>
      </c>
      <c r="C414" t="s">
        <v>16</v>
      </c>
      <c r="D414" t="s">
        <v>2204</v>
      </c>
      <c r="E414" t="s">
        <v>18</v>
      </c>
      <c r="F414" t="s">
        <v>2205</v>
      </c>
      <c r="G414" t="s">
        <v>2206</v>
      </c>
      <c r="H414" t="s">
        <v>2207</v>
      </c>
      <c r="I414" t="s">
        <v>32</v>
      </c>
      <c r="J414" t="s">
        <v>2107</v>
      </c>
      <c r="K414" t="s">
        <v>24</v>
      </c>
      <c r="L414" t="s">
        <v>42</v>
      </c>
      <c r="M414" t="s">
        <v>9438</v>
      </c>
      <c r="N414" t="s">
        <v>9439</v>
      </c>
    </row>
    <row r="415" spans="1:14" x14ac:dyDescent="0.25">
      <c r="A415" t="s">
        <v>2208</v>
      </c>
      <c r="B415" t="s">
        <v>2209</v>
      </c>
      <c r="C415" t="s">
        <v>16</v>
      </c>
      <c r="D415" t="s">
        <v>2210</v>
      </c>
      <c r="E415" t="s">
        <v>18</v>
      </c>
      <c r="F415" t="s">
        <v>2211</v>
      </c>
      <c r="G415" t="s">
        <v>2212</v>
      </c>
      <c r="H415" t="s">
        <v>2213</v>
      </c>
      <c r="I415" t="s">
        <v>32</v>
      </c>
      <c r="J415" t="s">
        <v>506</v>
      </c>
      <c r="K415" t="s">
        <v>24</v>
      </c>
      <c r="L415" t="s">
        <v>75</v>
      </c>
      <c r="M415" t="s">
        <v>9562</v>
      </c>
      <c r="N415" t="s">
        <v>9441</v>
      </c>
    </row>
    <row r="416" spans="1:14" x14ac:dyDescent="0.25">
      <c r="A416" t="s">
        <v>2214</v>
      </c>
      <c r="C416" t="s">
        <v>16</v>
      </c>
      <c r="E416" t="s">
        <v>18</v>
      </c>
      <c r="F416" t="s">
        <v>2215</v>
      </c>
      <c r="G416" t="s">
        <v>2216</v>
      </c>
      <c r="H416" t="s">
        <v>2217</v>
      </c>
      <c r="I416" t="s">
        <v>32</v>
      </c>
      <c r="J416" t="s">
        <v>253</v>
      </c>
      <c r="K416" t="s">
        <v>24</v>
      </c>
      <c r="L416" t="s">
        <v>168</v>
      </c>
      <c r="M416" t="s">
        <v>9438</v>
      </c>
      <c r="N416" t="s">
        <v>9439</v>
      </c>
    </row>
    <row r="417" spans="1:14" x14ac:dyDescent="0.25">
      <c r="A417" t="s">
        <v>2218</v>
      </c>
      <c r="B417" t="s">
        <v>2219</v>
      </c>
      <c r="C417" t="s">
        <v>16</v>
      </c>
      <c r="D417" t="s">
        <v>2220</v>
      </c>
      <c r="E417" t="s">
        <v>18</v>
      </c>
      <c r="F417" t="s">
        <v>2221</v>
      </c>
      <c r="G417" t="s">
        <v>2222</v>
      </c>
      <c r="H417" t="s">
        <v>2223</v>
      </c>
      <c r="I417" t="s">
        <v>32</v>
      </c>
      <c r="J417" t="s">
        <v>33</v>
      </c>
      <c r="K417" t="s">
        <v>24</v>
      </c>
      <c r="L417" t="s">
        <v>204</v>
      </c>
      <c r="M417" t="s">
        <v>9438</v>
      </c>
      <c r="N417" t="s">
        <v>9439</v>
      </c>
    </row>
    <row r="418" spans="1:14" x14ac:dyDescent="0.25">
      <c r="A418" t="s">
        <v>2224</v>
      </c>
      <c r="C418" t="s">
        <v>69</v>
      </c>
      <c r="D418" t="s">
        <v>434</v>
      </c>
      <c r="E418" t="s">
        <v>18</v>
      </c>
      <c r="F418" t="s">
        <v>2225</v>
      </c>
      <c r="G418" t="s">
        <v>2226</v>
      </c>
      <c r="H418" t="s">
        <v>2227</v>
      </c>
      <c r="I418" t="s">
        <v>32</v>
      </c>
      <c r="J418" t="s">
        <v>438</v>
      </c>
      <c r="K418" t="s">
        <v>24</v>
      </c>
      <c r="L418" t="s">
        <v>439</v>
      </c>
      <c r="M418" t="s">
        <v>9438</v>
      </c>
      <c r="N418" t="s">
        <v>9439</v>
      </c>
    </row>
    <row r="419" spans="1:14" x14ac:dyDescent="0.25">
      <c r="A419" t="s">
        <v>2228</v>
      </c>
      <c r="B419" t="s">
        <v>2229</v>
      </c>
      <c r="C419" t="s">
        <v>16</v>
      </c>
      <c r="D419" t="s">
        <v>2230</v>
      </c>
      <c r="E419" t="s">
        <v>18</v>
      </c>
      <c r="F419" t="s">
        <v>2231</v>
      </c>
      <c r="G419" t="s">
        <v>2232</v>
      </c>
      <c r="H419" t="s">
        <v>2233</v>
      </c>
      <c r="I419" t="s">
        <v>32</v>
      </c>
      <c r="J419" t="s">
        <v>1294</v>
      </c>
      <c r="K419" t="s">
        <v>24</v>
      </c>
      <c r="L419" t="s">
        <v>204</v>
      </c>
      <c r="M419" t="s">
        <v>9563</v>
      </c>
      <c r="N419" t="s">
        <v>9441</v>
      </c>
    </row>
    <row r="420" spans="1:14" x14ac:dyDescent="0.25">
      <c r="A420" t="s">
        <v>2234</v>
      </c>
      <c r="B420" t="s">
        <v>2235</v>
      </c>
      <c r="C420" t="s">
        <v>16</v>
      </c>
      <c r="D420" t="s">
        <v>2204</v>
      </c>
      <c r="E420" t="s">
        <v>18</v>
      </c>
      <c r="F420" t="s">
        <v>2236</v>
      </c>
      <c r="G420" t="s">
        <v>2237</v>
      </c>
      <c r="H420" t="s">
        <v>2238</v>
      </c>
      <c r="I420" t="s">
        <v>32</v>
      </c>
      <c r="J420" t="s">
        <v>155</v>
      </c>
      <c r="K420" t="s">
        <v>24</v>
      </c>
      <c r="L420" t="s">
        <v>42</v>
      </c>
      <c r="M420" t="s">
        <v>9564</v>
      </c>
      <c r="N420" t="s">
        <v>9441</v>
      </c>
    </row>
    <row r="421" spans="1:14" x14ac:dyDescent="0.25">
      <c r="A421" t="s">
        <v>2239</v>
      </c>
      <c r="B421" t="s">
        <v>2240</v>
      </c>
      <c r="C421" t="s">
        <v>16</v>
      </c>
      <c r="D421" t="s">
        <v>2241</v>
      </c>
      <c r="E421" t="s">
        <v>18</v>
      </c>
      <c r="F421" t="s">
        <v>2242</v>
      </c>
      <c r="G421" t="s">
        <v>2243</v>
      </c>
      <c r="H421" t="s">
        <v>2244</v>
      </c>
      <c r="I421" t="s">
        <v>32</v>
      </c>
      <c r="J421" t="s">
        <v>360</v>
      </c>
      <c r="K421" t="s">
        <v>24</v>
      </c>
      <c r="L421" t="s">
        <v>204</v>
      </c>
      <c r="M421" t="s">
        <v>9438</v>
      </c>
      <c r="N421" t="s">
        <v>9439</v>
      </c>
    </row>
    <row r="422" spans="1:14" x14ac:dyDescent="0.25">
      <c r="A422" t="s">
        <v>2245</v>
      </c>
      <c r="B422" t="s">
        <v>2246</v>
      </c>
      <c r="C422" t="s">
        <v>16</v>
      </c>
      <c r="D422" t="s">
        <v>302</v>
      </c>
      <c r="E422" t="s">
        <v>18</v>
      </c>
      <c r="F422" t="s">
        <v>2247</v>
      </c>
      <c r="G422" t="s">
        <v>2248</v>
      </c>
      <c r="H422" t="s">
        <v>2249</v>
      </c>
      <c r="I422" t="s">
        <v>32</v>
      </c>
      <c r="J422" t="s">
        <v>735</v>
      </c>
      <c r="K422" t="s">
        <v>24</v>
      </c>
      <c r="L422" t="s">
        <v>307</v>
      </c>
      <c r="M422" t="s">
        <v>9565</v>
      </c>
      <c r="N422" t="s">
        <v>9441</v>
      </c>
    </row>
    <row r="423" spans="1:14" x14ac:dyDescent="0.25">
      <c r="A423" t="s">
        <v>2250</v>
      </c>
      <c r="B423" t="s">
        <v>2251</v>
      </c>
      <c r="C423" t="s">
        <v>16</v>
      </c>
      <c r="D423" t="s">
        <v>2252</v>
      </c>
      <c r="E423" t="s">
        <v>18</v>
      </c>
      <c r="F423" t="s">
        <v>2253</v>
      </c>
      <c r="G423" t="s">
        <v>2254</v>
      </c>
      <c r="H423" t="s">
        <v>2255</v>
      </c>
      <c r="I423" t="s">
        <v>32</v>
      </c>
      <c r="J423" t="s">
        <v>385</v>
      </c>
      <c r="K423" t="s">
        <v>24</v>
      </c>
      <c r="L423" t="s">
        <v>2256</v>
      </c>
      <c r="M423" t="s">
        <v>9566</v>
      </c>
      <c r="N423" t="s">
        <v>9441</v>
      </c>
    </row>
    <row r="424" spans="1:14" x14ac:dyDescent="0.25">
      <c r="A424" t="s">
        <v>2257</v>
      </c>
      <c r="B424" t="s">
        <v>2258</v>
      </c>
      <c r="C424" t="s">
        <v>16</v>
      </c>
      <c r="D424" t="s">
        <v>200</v>
      </c>
      <c r="E424" t="s">
        <v>18</v>
      </c>
      <c r="F424" t="s">
        <v>2259</v>
      </c>
      <c r="G424" t="s">
        <v>2260</v>
      </c>
      <c r="H424" t="s">
        <v>2261</v>
      </c>
      <c r="I424" t="s">
        <v>32</v>
      </c>
      <c r="J424" t="s">
        <v>2262</v>
      </c>
      <c r="K424" t="s">
        <v>24</v>
      </c>
      <c r="L424" t="s">
        <v>204</v>
      </c>
      <c r="M424" t="s">
        <v>9438</v>
      </c>
      <c r="N424" t="s">
        <v>9439</v>
      </c>
    </row>
    <row r="425" spans="1:14" x14ac:dyDescent="0.25">
      <c r="A425" t="s">
        <v>2263</v>
      </c>
      <c r="B425" t="s">
        <v>1340</v>
      </c>
      <c r="C425" t="s">
        <v>16</v>
      </c>
      <c r="D425" t="s">
        <v>265</v>
      </c>
      <c r="E425" t="s">
        <v>18</v>
      </c>
      <c r="F425" t="s">
        <v>2264</v>
      </c>
      <c r="G425" t="s">
        <v>2265</v>
      </c>
      <c r="H425" t="s">
        <v>2266</v>
      </c>
      <c r="I425" t="s">
        <v>32</v>
      </c>
      <c r="J425" t="s">
        <v>379</v>
      </c>
      <c r="K425" t="s">
        <v>24</v>
      </c>
      <c r="L425" t="s">
        <v>204</v>
      </c>
      <c r="M425" t="s">
        <v>9567</v>
      </c>
      <c r="N425" t="s">
        <v>9441</v>
      </c>
    </row>
    <row r="426" spans="1:14" x14ac:dyDescent="0.25">
      <c r="A426" t="s">
        <v>2267</v>
      </c>
      <c r="B426" t="s">
        <v>2268</v>
      </c>
      <c r="C426" t="s">
        <v>16</v>
      </c>
      <c r="D426" t="s">
        <v>93</v>
      </c>
      <c r="E426" t="s">
        <v>18</v>
      </c>
      <c r="F426" t="s">
        <v>2269</v>
      </c>
      <c r="G426" t="s">
        <v>2270</v>
      </c>
      <c r="H426" t="s">
        <v>2271</v>
      </c>
      <c r="I426" t="s">
        <v>32</v>
      </c>
      <c r="J426" t="s">
        <v>142</v>
      </c>
      <c r="K426" t="s">
        <v>24</v>
      </c>
      <c r="L426" t="s">
        <v>75</v>
      </c>
      <c r="M426" t="s">
        <v>9568</v>
      </c>
      <c r="N426" t="s">
        <v>9441</v>
      </c>
    </row>
    <row r="427" spans="1:14" x14ac:dyDescent="0.25">
      <c r="A427" t="s">
        <v>2272</v>
      </c>
      <c r="C427" t="s">
        <v>16</v>
      </c>
      <c r="D427" t="s">
        <v>2123</v>
      </c>
      <c r="E427" t="s">
        <v>18</v>
      </c>
      <c r="F427" t="s">
        <v>2273</v>
      </c>
      <c r="G427" t="s">
        <v>2274</v>
      </c>
      <c r="H427" t="s">
        <v>2275</v>
      </c>
      <c r="I427" t="s">
        <v>32</v>
      </c>
      <c r="J427" t="s">
        <v>2262</v>
      </c>
      <c r="K427" t="s">
        <v>24</v>
      </c>
      <c r="L427" t="s">
        <v>75</v>
      </c>
      <c r="M427" t="s">
        <v>9438</v>
      </c>
      <c r="N427" t="s">
        <v>9439</v>
      </c>
    </row>
    <row r="428" spans="1:14" x14ac:dyDescent="0.25">
      <c r="A428" t="s">
        <v>2276</v>
      </c>
      <c r="B428" t="s">
        <v>2277</v>
      </c>
      <c r="C428" t="s">
        <v>69</v>
      </c>
      <c r="D428" t="s">
        <v>179</v>
      </c>
      <c r="E428" t="s">
        <v>18</v>
      </c>
      <c r="F428" t="s">
        <v>2278</v>
      </c>
      <c r="G428" t="s">
        <v>2279</v>
      </c>
      <c r="H428" t="s">
        <v>2280</v>
      </c>
      <c r="I428" t="s">
        <v>32</v>
      </c>
      <c r="J428" t="s">
        <v>493</v>
      </c>
      <c r="K428" t="s">
        <v>24</v>
      </c>
      <c r="L428" t="s">
        <v>342</v>
      </c>
      <c r="M428" t="s">
        <v>9569</v>
      </c>
      <c r="N428" t="s">
        <v>9441</v>
      </c>
    </row>
    <row r="429" spans="1:14" x14ac:dyDescent="0.25">
      <c r="A429" t="s">
        <v>2281</v>
      </c>
      <c r="B429" t="s">
        <v>2282</v>
      </c>
      <c r="C429" t="s">
        <v>69</v>
      </c>
      <c r="D429" t="s">
        <v>2283</v>
      </c>
      <c r="E429" t="s">
        <v>18</v>
      </c>
      <c r="F429" t="s">
        <v>2284</v>
      </c>
      <c r="G429" t="s">
        <v>2285</v>
      </c>
      <c r="H429" t="s">
        <v>2286</v>
      </c>
      <c r="I429" t="s">
        <v>32</v>
      </c>
      <c r="J429" t="s">
        <v>1461</v>
      </c>
      <c r="K429" t="s">
        <v>24</v>
      </c>
      <c r="L429" t="s">
        <v>1480</v>
      </c>
      <c r="M429" t="s">
        <v>9570</v>
      </c>
      <c r="N429" t="s">
        <v>9441</v>
      </c>
    </row>
    <row r="430" spans="1:14" x14ac:dyDescent="0.25">
      <c r="A430" t="s">
        <v>2287</v>
      </c>
      <c r="B430" t="s">
        <v>2288</v>
      </c>
      <c r="C430" t="s">
        <v>16</v>
      </c>
      <c r="D430" t="s">
        <v>1278</v>
      </c>
      <c r="E430" t="s">
        <v>18</v>
      </c>
      <c r="F430" t="s">
        <v>2289</v>
      </c>
      <c r="G430" t="s">
        <v>2290</v>
      </c>
      <c r="H430" t="s">
        <v>2291</v>
      </c>
      <c r="I430" t="s">
        <v>32</v>
      </c>
      <c r="J430" t="s">
        <v>583</v>
      </c>
      <c r="K430" t="s">
        <v>24</v>
      </c>
      <c r="L430" t="s">
        <v>1282</v>
      </c>
      <c r="M430" t="s">
        <v>9571</v>
      </c>
      <c r="N430" t="s">
        <v>9441</v>
      </c>
    </row>
    <row r="431" spans="1:14" x14ac:dyDescent="0.25">
      <c r="A431" t="s">
        <v>2292</v>
      </c>
      <c r="B431" t="s">
        <v>1771</v>
      </c>
      <c r="C431" t="s">
        <v>69</v>
      </c>
      <c r="D431" t="s">
        <v>2293</v>
      </c>
      <c r="E431" t="s">
        <v>18</v>
      </c>
      <c r="F431" t="s">
        <v>2294</v>
      </c>
      <c r="G431" t="s">
        <v>2295</v>
      </c>
      <c r="H431" t="s">
        <v>2296</v>
      </c>
      <c r="I431" t="s">
        <v>32</v>
      </c>
      <c r="J431" t="s">
        <v>606</v>
      </c>
      <c r="K431" t="s">
        <v>24</v>
      </c>
      <c r="L431" t="s">
        <v>176</v>
      </c>
      <c r="M431" t="s">
        <v>9438</v>
      </c>
      <c r="N431" t="s">
        <v>9439</v>
      </c>
    </row>
    <row r="432" spans="1:14" x14ac:dyDescent="0.25">
      <c r="A432" t="s">
        <v>2297</v>
      </c>
      <c r="B432" t="s">
        <v>1451</v>
      </c>
      <c r="C432" t="s">
        <v>69</v>
      </c>
      <c r="D432" t="s">
        <v>45</v>
      </c>
      <c r="E432" t="s">
        <v>18</v>
      </c>
      <c r="F432" t="s">
        <v>2298</v>
      </c>
      <c r="G432" t="s">
        <v>2299</v>
      </c>
      <c r="H432" t="s">
        <v>2300</v>
      </c>
      <c r="I432" t="s">
        <v>32</v>
      </c>
      <c r="J432" t="s">
        <v>540</v>
      </c>
      <c r="K432" t="s">
        <v>24</v>
      </c>
      <c r="L432" t="s">
        <v>50</v>
      </c>
      <c r="M432" t="s">
        <v>9572</v>
      </c>
      <c r="N432" t="s">
        <v>9441</v>
      </c>
    </row>
    <row r="433" spans="1:14" x14ac:dyDescent="0.25">
      <c r="A433" t="s">
        <v>2301</v>
      </c>
      <c r="B433" t="s">
        <v>2302</v>
      </c>
      <c r="C433" t="s">
        <v>16</v>
      </c>
      <c r="D433" t="s">
        <v>2303</v>
      </c>
      <c r="E433" t="s">
        <v>18</v>
      </c>
      <c r="F433" t="s">
        <v>2304</v>
      </c>
      <c r="G433" t="s">
        <v>2305</v>
      </c>
      <c r="H433" t="s">
        <v>2306</v>
      </c>
      <c r="I433" t="s">
        <v>32</v>
      </c>
      <c r="J433" t="s">
        <v>1203</v>
      </c>
      <c r="K433" t="s">
        <v>24</v>
      </c>
      <c r="L433" t="s">
        <v>2307</v>
      </c>
      <c r="M433" t="s">
        <v>9438</v>
      </c>
      <c r="N433" t="s">
        <v>9439</v>
      </c>
    </row>
    <row r="434" spans="1:14" x14ac:dyDescent="0.25">
      <c r="A434" t="s">
        <v>2308</v>
      </c>
      <c r="C434" t="s">
        <v>16</v>
      </c>
      <c r="D434" t="s">
        <v>2309</v>
      </c>
      <c r="E434" t="s">
        <v>18</v>
      </c>
      <c r="F434" t="s">
        <v>2310</v>
      </c>
      <c r="G434" t="s">
        <v>2311</v>
      </c>
      <c r="H434" t="s">
        <v>2312</v>
      </c>
      <c r="I434" t="s">
        <v>32</v>
      </c>
      <c r="J434" t="s">
        <v>253</v>
      </c>
      <c r="K434" t="s">
        <v>24</v>
      </c>
      <c r="L434" t="s">
        <v>1331</v>
      </c>
      <c r="M434" t="s">
        <v>9438</v>
      </c>
      <c r="N434" t="s">
        <v>9439</v>
      </c>
    </row>
    <row r="435" spans="1:14" x14ac:dyDescent="0.25">
      <c r="A435" t="s">
        <v>123</v>
      </c>
      <c r="C435" t="s">
        <v>16</v>
      </c>
      <c r="D435" t="s">
        <v>125</v>
      </c>
      <c r="E435" t="s">
        <v>18</v>
      </c>
      <c r="F435" t="s">
        <v>2313</v>
      </c>
      <c r="G435" t="s">
        <v>2314</v>
      </c>
      <c r="H435" t="s">
        <v>2315</v>
      </c>
      <c r="I435" t="s">
        <v>32</v>
      </c>
      <c r="J435" t="s">
        <v>1782</v>
      </c>
      <c r="K435" t="s">
        <v>24</v>
      </c>
      <c r="L435" t="s">
        <v>75</v>
      </c>
      <c r="M435" t="s">
        <v>9438</v>
      </c>
      <c r="N435" t="s">
        <v>9439</v>
      </c>
    </row>
    <row r="436" spans="1:14" x14ac:dyDescent="0.25">
      <c r="A436" t="s">
        <v>2316</v>
      </c>
      <c r="B436" t="s">
        <v>2317</v>
      </c>
      <c r="C436" t="s">
        <v>16</v>
      </c>
      <c r="E436" t="s">
        <v>18</v>
      </c>
      <c r="F436" t="s">
        <v>2318</v>
      </c>
      <c r="G436" t="s">
        <v>2319</v>
      </c>
      <c r="H436" t="s">
        <v>2320</v>
      </c>
      <c r="I436" t="s">
        <v>32</v>
      </c>
      <c r="J436" t="s">
        <v>1472</v>
      </c>
      <c r="K436" t="s">
        <v>24</v>
      </c>
      <c r="L436" t="s">
        <v>168</v>
      </c>
      <c r="M436" t="s">
        <v>9438</v>
      </c>
      <c r="N436" t="s">
        <v>9439</v>
      </c>
    </row>
    <row r="437" spans="1:14" x14ac:dyDescent="0.25">
      <c r="A437" t="s">
        <v>2321</v>
      </c>
      <c r="B437" t="s">
        <v>144</v>
      </c>
      <c r="C437" t="s">
        <v>69</v>
      </c>
      <c r="D437" t="s">
        <v>93</v>
      </c>
      <c r="E437" t="s">
        <v>18</v>
      </c>
      <c r="F437" t="s">
        <v>2322</v>
      </c>
      <c r="G437" t="s">
        <v>2323</v>
      </c>
      <c r="H437" t="s">
        <v>2324</v>
      </c>
      <c r="I437" t="s">
        <v>32</v>
      </c>
      <c r="J437" t="s">
        <v>527</v>
      </c>
      <c r="K437" t="s">
        <v>24</v>
      </c>
      <c r="L437" t="s">
        <v>75</v>
      </c>
      <c r="M437" t="s">
        <v>9573</v>
      </c>
      <c r="N437" t="s">
        <v>9441</v>
      </c>
    </row>
    <row r="438" spans="1:14" x14ac:dyDescent="0.25">
      <c r="A438" t="s">
        <v>2325</v>
      </c>
      <c r="B438" t="s">
        <v>2326</v>
      </c>
      <c r="C438" t="s">
        <v>69</v>
      </c>
      <c r="D438" t="s">
        <v>2327</v>
      </c>
      <c r="E438" t="s">
        <v>18</v>
      </c>
      <c r="F438" t="s">
        <v>2328</v>
      </c>
      <c r="G438" t="s">
        <v>2329</v>
      </c>
      <c r="H438" t="s">
        <v>2330</v>
      </c>
      <c r="I438" t="s">
        <v>32</v>
      </c>
      <c r="J438" t="s">
        <v>341</v>
      </c>
      <c r="K438" t="s">
        <v>24</v>
      </c>
      <c r="L438" t="s">
        <v>2331</v>
      </c>
      <c r="M438" t="s">
        <v>9574</v>
      </c>
      <c r="N438" t="s">
        <v>9441</v>
      </c>
    </row>
    <row r="439" spans="1:14" x14ac:dyDescent="0.25">
      <c r="A439" t="s">
        <v>2332</v>
      </c>
      <c r="B439" t="s">
        <v>2333</v>
      </c>
      <c r="C439" t="s">
        <v>16</v>
      </c>
      <c r="D439" t="s">
        <v>684</v>
      </c>
      <c r="E439" t="s">
        <v>18</v>
      </c>
      <c r="F439" t="s">
        <v>2334</v>
      </c>
      <c r="G439" t="s">
        <v>2335</v>
      </c>
      <c r="H439" t="s">
        <v>2336</v>
      </c>
      <c r="I439" t="s">
        <v>32</v>
      </c>
      <c r="J439" t="s">
        <v>211</v>
      </c>
      <c r="K439" t="s">
        <v>24</v>
      </c>
      <c r="L439" t="s">
        <v>204</v>
      </c>
      <c r="M439" t="s">
        <v>9438</v>
      </c>
      <c r="N439" t="s">
        <v>9439</v>
      </c>
    </row>
    <row r="440" spans="1:14" x14ac:dyDescent="0.25">
      <c r="A440" t="s">
        <v>2337</v>
      </c>
      <c r="B440" t="s">
        <v>2338</v>
      </c>
      <c r="C440" t="s">
        <v>16</v>
      </c>
      <c r="D440" t="s">
        <v>1290</v>
      </c>
      <c r="E440" t="s">
        <v>18</v>
      </c>
      <c r="F440" t="s">
        <v>2339</v>
      </c>
      <c r="G440" t="s">
        <v>2340</v>
      </c>
      <c r="H440" t="s">
        <v>2341</v>
      </c>
      <c r="I440" t="s">
        <v>32</v>
      </c>
      <c r="J440" t="s">
        <v>33</v>
      </c>
      <c r="K440" t="s">
        <v>24</v>
      </c>
      <c r="L440" t="s">
        <v>235</v>
      </c>
      <c r="M440" t="s">
        <v>9438</v>
      </c>
      <c r="N440" t="s">
        <v>9439</v>
      </c>
    </row>
    <row r="441" spans="1:14" x14ac:dyDescent="0.25">
      <c r="A441" t="s">
        <v>2342</v>
      </c>
      <c r="B441" t="s">
        <v>888</v>
      </c>
      <c r="C441" t="s">
        <v>16</v>
      </c>
      <c r="D441" t="s">
        <v>2343</v>
      </c>
      <c r="E441" t="s">
        <v>18</v>
      </c>
      <c r="F441" t="s">
        <v>2344</v>
      </c>
      <c r="G441" t="s">
        <v>2345</v>
      </c>
      <c r="H441" t="s">
        <v>2346</v>
      </c>
      <c r="I441" t="s">
        <v>32</v>
      </c>
      <c r="J441" t="s">
        <v>479</v>
      </c>
      <c r="K441" t="s">
        <v>24</v>
      </c>
      <c r="L441" t="s">
        <v>42</v>
      </c>
      <c r="M441" t="s">
        <v>9438</v>
      </c>
      <c r="N441" t="s">
        <v>9439</v>
      </c>
    </row>
    <row r="442" spans="1:14" x14ac:dyDescent="0.25">
      <c r="A442" t="s">
        <v>2347</v>
      </c>
      <c r="B442" t="s">
        <v>2348</v>
      </c>
      <c r="C442" t="s">
        <v>16</v>
      </c>
      <c r="D442" t="s">
        <v>530</v>
      </c>
      <c r="E442" t="s">
        <v>18</v>
      </c>
      <c r="F442" t="s">
        <v>2349</v>
      </c>
      <c r="G442" t="s">
        <v>2350</v>
      </c>
      <c r="H442" t="s">
        <v>2351</v>
      </c>
      <c r="I442" t="s">
        <v>2352</v>
      </c>
      <c r="J442" t="s">
        <v>2353</v>
      </c>
      <c r="K442" t="s">
        <v>24</v>
      </c>
      <c r="L442" t="s">
        <v>176</v>
      </c>
      <c r="M442" t="s">
        <v>9438</v>
      </c>
      <c r="N442" t="s">
        <v>9439</v>
      </c>
    </row>
    <row r="443" spans="1:14" x14ac:dyDescent="0.25">
      <c r="A443" t="s">
        <v>2354</v>
      </c>
      <c r="B443" t="s">
        <v>2355</v>
      </c>
      <c r="C443" t="s">
        <v>16</v>
      </c>
      <c r="D443" t="s">
        <v>760</v>
      </c>
      <c r="E443" t="s">
        <v>18</v>
      </c>
      <c r="F443" t="s">
        <v>2356</v>
      </c>
      <c r="G443" t="s">
        <v>2357</v>
      </c>
      <c r="H443" t="s">
        <v>2358</v>
      </c>
      <c r="I443" t="s">
        <v>22</v>
      </c>
      <c r="J443" t="s">
        <v>23</v>
      </c>
      <c r="K443" t="s">
        <v>24</v>
      </c>
      <c r="L443" t="s">
        <v>75</v>
      </c>
      <c r="M443" t="s">
        <v>9438</v>
      </c>
      <c r="N443" t="s">
        <v>9439</v>
      </c>
    </row>
    <row r="444" spans="1:14" x14ac:dyDescent="0.25">
      <c r="A444" t="s">
        <v>2359</v>
      </c>
      <c r="B444" t="s">
        <v>2360</v>
      </c>
      <c r="C444" t="s">
        <v>69</v>
      </c>
      <c r="D444" t="s">
        <v>2361</v>
      </c>
      <c r="E444" t="s">
        <v>18</v>
      </c>
      <c r="F444" t="s">
        <v>2362</v>
      </c>
      <c r="G444" t="s">
        <v>2363</v>
      </c>
      <c r="H444" t="s">
        <v>2364</v>
      </c>
      <c r="I444" t="s">
        <v>32</v>
      </c>
      <c r="J444" t="s">
        <v>2365</v>
      </c>
      <c r="K444" t="s">
        <v>24</v>
      </c>
      <c r="L444" t="s">
        <v>1395</v>
      </c>
      <c r="M444" t="s">
        <v>9575</v>
      </c>
      <c r="N444" t="s">
        <v>9441</v>
      </c>
    </row>
    <row r="445" spans="1:14" x14ac:dyDescent="0.25">
      <c r="A445" t="s">
        <v>2366</v>
      </c>
      <c r="B445" t="s">
        <v>2367</v>
      </c>
      <c r="C445" t="s">
        <v>16</v>
      </c>
      <c r="D445" t="s">
        <v>2368</v>
      </c>
      <c r="E445" t="s">
        <v>18</v>
      </c>
      <c r="F445" t="s">
        <v>2369</v>
      </c>
      <c r="G445" t="s">
        <v>2370</v>
      </c>
      <c r="H445" t="s">
        <v>2371</v>
      </c>
      <c r="I445" t="s">
        <v>2372</v>
      </c>
      <c r="J445" t="s">
        <v>321</v>
      </c>
      <c r="K445" t="s">
        <v>24</v>
      </c>
      <c r="L445" t="s">
        <v>2373</v>
      </c>
      <c r="M445" t="s">
        <v>9576</v>
      </c>
      <c r="N445" t="s">
        <v>9441</v>
      </c>
    </row>
    <row r="446" spans="1:14" x14ac:dyDescent="0.25">
      <c r="A446" t="s">
        <v>2374</v>
      </c>
      <c r="B446" t="s">
        <v>2375</v>
      </c>
      <c r="C446" t="s">
        <v>16</v>
      </c>
      <c r="D446" t="s">
        <v>2376</v>
      </c>
      <c r="E446" t="s">
        <v>18</v>
      </c>
      <c r="F446" t="s">
        <v>2377</v>
      </c>
      <c r="G446" t="s">
        <v>2378</v>
      </c>
      <c r="H446" t="s">
        <v>2379</v>
      </c>
      <c r="I446" t="s">
        <v>32</v>
      </c>
      <c r="J446" t="s">
        <v>2127</v>
      </c>
      <c r="K446" t="s">
        <v>24</v>
      </c>
      <c r="L446" t="s">
        <v>42</v>
      </c>
      <c r="M446" t="s">
        <v>9577</v>
      </c>
      <c r="N446" t="s">
        <v>9441</v>
      </c>
    </row>
    <row r="447" spans="1:14" x14ac:dyDescent="0.25">
      <c r="A447" t="s">
        <v>2380</v>
      </c>
      <c r="B447" t="s">
        <v>393</v>
      </c>
      <c r="C447" t="s">
        <v>16</v>
      </c>
      <c r="D447" t="s">
        <v>2381</v>
      </c>
      <c r="E447" t="s">
        <v>18</v>
      </c>
      <c r="F447" t="s">
        <v>2382</v>
      </c>
      <c r="G447" t="s">
        <v>2383</v>
      </c>
      <c r="H447" t="s">
        <v>2384</v>
      </c>
      <c r="I447" t="s">
        <v>32</v>
      </c>
      <c r="J447" t="s">
        <v>89</v>
      </c>
      <c r="K447" t="s">
        <v>24</v>
      </c>
      <c r="L447" t="s">
        <v>176</v>
      </c>
      <c r="M447" t="s">
        <v>9438</v>
      </c>
      <c r="N447" t="s">
        <v>9439</v>
      </c>
    </row>
    <row r="448" spans="1:14" x14ac:dyDescent="0.25">
      <c r="A448" t="s">
        <v>2385</v>
      </c>
      <c r="B448" t="s">
        <v>2386</v>
      </c>
      <c r="C448" t="s">
        <v>16</v>
      </c>
      <c r="D448" t="s">
        <v>2387</v>
      </c>
      <c r="E448" t="s">
        <v>18</v>
      </c>
      <c r="F448" t="s">
        <v>2388</v>
      </c>
      <c r="G448" t="s">
        <v>2389</v>
      </c>
      <c r="H448" t="s">
        <v>2390</v>
      </c>
      <c r="I448" t="s">
        <v>32</v>
      </c>
      <c r="J448" t="s">
        <v>479</v>
      </c>
      <c r="K448" t="s">
        <v>24</v>
      </c>
      <c r="L448" t="s">
        <v>75</v>
      </c>
      <c r="M448" t="s">
        <v>9438</v>
      </c>
      <c r="N448" t="s">
        <v>9439</v>
      </c>
    </row>
    <row r="449" spans="1:14" x14ac:dyDescent="0.25">
      <c r="A449" t="s">
        <v>2391</v>
      </c>
      <c r="B449" t="s">
        <v>2392</v>
      </c>
      <c r="C449" t="s">
        <v>16</v>
      </c>
      <c r="D449" t="s">
        <v>2393</v>
      </c>
      <c r="E449" t="s">
        <v>18</v>
      </c>
      <c r="F449" t="s">
        <v>2394</v>
      </c>
      <c r="G449" t="s">
        <v>2395</v>
      </c>
      <c r="H449" t="s">
        <v>2396</v>
      </c>
      <c r="I449" t="s">
        <v>32</v>
      </c>
      <c r="J449" t="s">
        <v>162</v>
      </c>
      <c r="K449" t="s">
        <v>24</v>
      </c>
      <c r="L449" t="s">
        <v>235</v>
      </c>
      <c r="M449" t="s">
        <v>9438</v>
      </c>
      <c r="N449" t="s">
        <v>9439</v>
      </c>
    </row>
    <row r="450" spans="1:14" x14ac:dyDescent="0.25">
      <c r="A450" t="s">
        <v>2397</v>
      </c>
      <c r="B450" t="s">
        <v>447</v>
      </c>
      <c r="C450" t="s">
        <v>69</v>
      </c>
      <c r="D450" t="s">
        <v>93</v>
      </c>
      <c r="E450" t="s">
        <v>18</v>
      </c>
      <c r="F450" t="s">
        <v>2398</v>
      </c>
      <c r="G450" t="s">
        <v>2399</v>
      </c>
      <c r="H450" t="s">
        <v>2400</v>
      </c>
      <c r="I450" t="s">
        <v>32</v>
      </c>
      <c r="J450" t="s">
        <v>451</v>
      </c>
      <c r="K450" t="s">
        <v>24</v>
      </c>
      <c r="L450" t="s">
        <v>75</v>
      </c>
      <c r="M450" t="s">
        <v>9578</v>
      </c>
      <c r="N450" t="s">
        <v>9441</v>
      </c>
    </row>
    <row r="451" spans="1:14" x14ac:dyDescent="0.25">
      <c r="A451" t="s">
        <v>2401</v>
      </c>
      <c r="B451" t="s">
        <v>2402</v>
      </c>
      <c r="C451" t="s">
        <v>69</v>
      </c>
      <c r="D451" t="s">
        <v>2403</v>
      </c>
      <c r="E451" t="s">
        <v>18</v>
      </c>
      <c r="F451" t="s">
        <v>2404</v>
      </c>
      <c r="G451" t="s">
        <v>2405</v>
      </c>
      <c r="H451" t="s">
        <v>2406</v>
      </c>
      <c r="I451" t="s">
        <v>32</v>
      </c>
      <c r="J451" t="s">
        <v>595</v>
      </c>
      <c r="K451" t="s">
        <v>24</v>
      </c>
      <c r="L451" t="s">
        <v>307</v>
      </c>
      <c r="M451" t="s">
        <v>9579</v>
      </c>
      <c r="N451" t="s">
        <v>9441</v>
      </c>
    </row>
    <row r="452" spans="1:14" x14ac:dyDescent="0.25">
      <c r="A452" t="s">
        <v>2407</v>
      </c>
      <c r="C452" t="s">
        <v>69</v>
      </c>
      <c r="D452" t="s">
        <v>2408</v>
      </c>
      <c r="E452" t="s">
        <v>18</v>
      </c>
      <c r="F452" t="s">
        <v>2409</v>
      </c>
      <c r="G452" t="s">
        <v>2410</v>
      </c>
      <c r="H452" t="s">
        <v>2411</v>
      </c>
      <c r="I452" t="s">
        <v>22</v>
      </c>
      <c r="J452" t="s">
        <v>866</v>
      </c>
      <c r="K452" t="s">
        <v>24</v>
      </c>
      <c r="L452" t="s">
        <v>83</v>
      </c>
      <c r="M452" t="s">
        <v>9438</v>
      </c>
      <c r="N452" t="s">
        <v>9439</v>
      </c>
    </row>
    <row r="453" spans="1:14" x14ac:dyDescent="0.25">
      <c r="A453" t="s">
        <v>2412</v>
      </c>
      <c r="B453" t="s">
        <v>2413</v>
      </c>
      <c r="C453" t="s">
        <v>16</v>
      </c>
      <c r="D453" t="s">
        <v>2414</v>
      </c>
      <c r="E453" t="s">
        <v>18</v>
      </c>
      <c r="F453" t="s">
        <v>2415</v>
      </c>
      <c r="G453" t="s">
        <v>2416</v>
      </c>
      <c r="H453" t="s">
        <v>2417</v>
      </c>
      <c r="I453" t="s">
        <v>32</v>
      </c>
      <c r="J453" t="s">
        <v>1400</v>
      </c>
      <c r="K453" t="s">
        <v>24</v>
      </c>
      <c r="L453" t="s">
        <v>42</v>
      </c>
      <c r="M453" t="s">
        <v>9580</v>
      </c>
      <c r="N453" t="s">
        <v>9441</v>
      </c>
    </row>
    <row r="454" spans="1:14" x14ac:dyDescent="0.25">
      <c r="A454" t="s">
        <v>2418</v>
      </c>
      <c r="B454" t="s">
        <v>2419</v>
      </c>
      <c r="C454" t="s">
        <v>16</v>
      </c>
      <c r="D454" t="s">
        <v>2420</v>
      </c>
      <c r="E454" t="s">
        <v>18</v>
      </c>
      <c r="F454" t="s">
        <v>2421</v>
      </c>
      <c r="G454" t="s">
        <v>2422</v>
      </c>
      <c r="H454" t="s">
        <v>2423</v>
      </c>
      <c r="I454" t="s">
        <v>32</v>
      </c>
      <c r="J454" t="s">
        <v>1305</v>
      </c>
      <c r="K454" t="s">
        <v>24</v>
      </c>
      <c r="L454" t="s">
        <v>204</v>
      </c>
      <c r="M454" t="s">
        <v>9581</v>
      </c>
      <c r="N454" t="s">
        <v>9441</v>
      </c>
    </row>
    <row r="455" spans="1:14" x14ac:dyDescent="0.25">
      <c r="A455" t="s">
        <v>456</v>
      </c>
      <c r="B455" t="s">
        <v>350</v>
      </c>
      <c r="C455" t="s">
        <v>69</v>
      </c>
      <c r="D455" t="s">
        <v>179</v>
      </c>
      <c r="E455" t="s">
        <v>18</v>
      </c>
      <c r="F455" t="s">
        <v>2424</v>
      </c>
      <c r="G455" t="s">
        <v>2425</v>
      </c>
      <c r="H455" t="s">
        <v>2426</v>
      </c>
      <c r="I455" t="s">
        <v>32</v>
      </c>
      <c r="J455" t="s">
        <v>341</v>
      </c>
      <c r="K455" t="s">
        <v>24</v>
      </c>
      <c r="L455" t="s">
        <v>184</v>
      </c>
      <c r="M455" t="s">
        <v>9582</v>
      </c>
      <c r="N455" t="s">
        <v>9441</v>
      </c>
    </row>
    <row r="456" spans="1:14" x14ac:dyDescent="0.25">
      <c r="A456" t="s">
        <v>2427</v>
      </c>
      <c r="B456" t="s">
        <v>2428</v>
      </c>
      <c r="C456" t="s">
        <v>69</v>
      </c>
      <c r="D456" t="s">
        <v>2429</v>
      </c>
      <c r="E456" t="s">
        <v>18</v>
      </c>
      <c r="F456" t="s">
        <v>2430</v>
      </c>
      <c r="G456" t="s">
        <v>2431</v>
      </c>
      <c r="H456" t="s">
        <v>2432</v>
      </c>
      <c r="I456" t="s">
        <v>32</v>
      </c>
      <c r="J456" t="s">
        <v>2433</v>
      </c>
      <c r="K456" t="s">
        <v>24</v>
      </c>
      <c r="L456" t="s">
        <v>439</v>
      </c>
      <c r="M456" t="s">
        <v>9438</v>
      </c>
      <c r="N456" t="s">
        <v>9439</v>
      </c>
    </row>
    <row r="457" spans="1:14" x14ac:dyDescent="0.25">
      <c r="A457" t="s">
        <v>2434</v>
      </c>
      <c r="C457" t="s">
        <v>69</v>
      </c>
      <c r="D457" t="s">
        <v>2435</v>
      </c>
      <c r="E457" t="s">
        <v>18</v>
      </c>
      <c r="F457" t="s">
        <v>2436</v>
      </c>
      <c r="G457" t="s">
        <v>2437</v>
      </c>
      <c r="H457" t="s">
        <v>2438</v>
      </c>
      <c r="I457" t="s">
        <v>320</v>
      </c>
      <c r="J457" t="s">
        <v>23</v>
      </c>
      <c r="K457" t="s">
        <v>24</v>
      </c>
      <c r="L457" t="s">
        <v>361</v>
      </c>
      <c r="M457" t="s">
        <v>9438</v>
      </c>
      <c r="N457" t="s">
        <v>9439</v>
      </c>
    </row>
    <row r="458" spans="1:14" x14ac:dyDescent="0.25">
      <c r="A458" t="s">
        <v>2439</v>
      </c>
      <c r="B458" t="s">
        <v>92</v>
      </c>
      <c r="C458" t="s">
        <v>69</v>
      </c>
      <c r="D458" t="s">
        <v>93</v>
      </c>
      <c r="E458" t="s">
        <v>18</v>
      </c>
      <c r="F458" t="s">
        <v>2440</v>
      </c>
      <c r="G458" t="s">
        <v>2441</v>
      </c>
      <c r="H458" t="s">
        <v>2442</v>
      </c>
      <c r="I458" t="s">
        <v>32</v>
      </c>
      <c r="J458" t="s">
        <v>148</v>
      </c>
      <c r="K458" t="s">
        <v>24</v>
      </c>
      <c r="L458" t="s">
        <v>75</v>
      </c>
      <c r="M458" t="s">
        <v>9583</v>
      </c>
      <c r="N458" t="s">
        <v>9441</v>
      </c>
    </row>
    <row r="459" spans="1:14" x14ac:dyDescent="0.25">
      <c r="A459" t="s">
        <v>2443</v>
      </c>
      <c r="B459" t="s">
        <v>2444</v>
      </c>
      <c r="C459" t="s">
        <v>69</v>
      </c>
      <c r="D459" t="s">
        <v>462</v>
      </c>
      <c r="E459" t="s">
        <v>18</v>
      </c>
      <c r="F459" t="s">
        <v>2445</v>
      </c>
      <c r="G459" t="s">
        <v>2446</v>
      </c>
      <c r="H459" t="s">
        <v>2447</v>
      </c>
      <c r="I459" t="s">
        <v>32</v>
      </c>
      <c r="J459" t="s">
        <v>2448</v>
      </c>
      <c r="K459" t="s">
        <v>24</v>
      </c>
      <c r="L459" t="s">
        <v>204</v>
      </c>
      <c r="M459" t="s">
        <v>9584</v>
      </c>
      <c r="N459" t="s">
        <v>9441</v>
      </c>
    </row>
    <row r="460" spans="1:14" x14ac:dyDescent="0.25">
      <c r="A460" t="s">
        <v>2449</v>
      </c>
      <c r="B460" t="s">
        <v>2450</v>
      </c>
      <c r="C460" t="s">
        <v>69</v>
      </c>
      <c r="D460" t="s">
        <v>1254</v>
      </c>
      <c r="E460" t="s">
        <v>18</v>
      </c>
      <c r="F460" t="s">
        <v>2451</v>
      </c>
      <c r="G460" t="s">
        <v>2452</v>
      </c>
      <c r="H460" t="s">
        <v>2453</v>
      </c>
      <c r="I460" t="s">
        <v>32</v>
      </c>
      <c r="J460" t="s">
        <v>41</v>
      </c>
      <c r="K460" t="s">
        <v>24</v>
      </c>
      <c r="L460" t="s">
        <v>1258</v>
      </c>
      <c r="M460" t="s">
        <v>9585</v>
      </c>
      <c r="N460" t="s">
        <v>9441</v>
      </c>
    </row>
    <row r="461" spans="1:14" x14ac:dyDescent="0.25">
      <c r="A461" t="s">
        <v>2454</v>
      </c>
      <c r="B461" t="s">
        <v>2455</v>
      </c>
      <c r="C461" t="s">
        <v>16</v>
      </c>
      <c r="D461" t="s">
        <v>2456</v>
      </c>
      <c r="E461" t="s">
        <v>18</v>
      </c>
      <c r="F461" t="s">
        <v>2457</v>
      </c>
      <c r="G461" t="s">
        <v>2458</v>
      </c>
      <c r="H461" t="s">
        <v>2459</v>
      </c>
      <c r="I461" t="s">
        <v>32</v>
      </c>
      <c r="J461" t="s">
        <v>486</v>
      </c>
      <c r="K461" t="s">
        <v>24</v>
      </c>
      <c r="L461" t="s">
        <v>2460</v>
      </c>
      <c r="M461" t="s">
        <v>9586</v>
      </c>
      <c r="N461" t="s">
        <v>9441</v>
      </c>
    </row>
    <row r="462" spans="1:14" x14ac:dyDescent="0.25">
      <c r="A462" t="s">
        <v>2461</v>
      </c>
      <c r="B462" t="s">
        <v>2462</v>
      </c>
      <c r="C462" t="s">
        <v>69</v>
      </c>
      <c r="D462" t="s">
        <v>2463</v>
      </c>
      <c r="E462" t="s">
        <v>18</v>
      </c>
      <c r="F462" t="s">
        <v>2464</v>
      </c>
      <c r="G462" t="s">
        <v>2465</v>
      </c>
      <c r="H462" t="s">
        <v>2466</v>
      </c>
      <c r="I462" t="s">
        <v>32</v>
      </c>
      <c r="J462" t="s">
        <v>82</v>
      </c>
      <c r="K462" t="s">
        <v>24</v>
      </c>
      <c r="L462" t="s">
        <v>58</v>
      </c>
      <c r="M462" t="s">
        <v>9587</v>
      </c>
      <c r="N462" t="s">
        <v>9441</v>
      </c>
    </row>
    <row r="463" spans="1:14" x14ac:dyDescent="0.25">
      <c r="A463" t="s">
        <v>446</v>
      </c>
      <c r="B463" t="s">
        <v>92</v>
      </c>
      <c r="C463" t="s">
        <v>69</v>
      </c>
      <c r="D463" t="s">
        <v>93</v>
      </c>
      <c r="E463" t="s">
        <v>18</v>
      </c>
      <c r="F463" t="s">
        <v>2467</v>
      </c>
      <c r="G463" t="s">
        <v>2468</v>
      </c>
      <c r="H463" t="s">
        <v>2469</v>
      </c>
      <c r="I463" t="s">
        <v>32</v>
      </c>
      <c r="J463" t="s">
        <v>49</v>
      </c>
      <c r="K463" t="s">
        <v>24</v>
      </c>
      <c r="L463" t="s">
        <v>75</v>
      </c>
      <c r="M463" t="s">
        <v>9588</v>
      </c>
      <c r="N463" t="s">
        <v>9441</v>
      </c>
    </row>
    <row r="464" spans="1:14" x14ac:dyDescent="0.25">
      <c r="A464" t="s">
        <v>2470</v>
      </c>
      <c r="B464" t="s">
        <v>2471</v>
      </c>
      <c r="C464" t="s">
        <v>69</v>
      </c>
      <c r="D464" t="s">
        <v>2472</v>
      </c>
      <c r="E464" t="s">
        <v>18</v>
      </c>
      <c r="F464" t="s">
        <v>2473</v>
      </c>
      <c r="G464" t="s">
        <v>2474</v>
      </c>
      <c r="H464" t="s">
        <v>2475</v>
      </c>
      <c r="I464" t="s">
        <v>32</v>
      </c>
      <c r="J464" t="s">
        <v>1639</v>
      </c>
      <c r="K464" t="s">
        <v>24</v>
      </c>
      <c r="L464" t="s">
        <v>42</v>
      </c>
      <c r="M464" t="s">
        <v>9589</v>
      </c>
      <c r="N464" t="s">
        <v>9441</v>
      </c>
    </row>
    <row r="465" spans="1:14" x14ac:dyDescent="0.25">
      <c r="A465" t="s">
        <v>2476</v>
      </c>
      <c r="B465" t="s">
        <v>2477</v>
      </c>
      <c r="C465" t="s">
        <v>69</v>
      </c>
      <c r="D465" t="s">
        <v>45</v>
      </c>
      <c r="E465" t="s">
        <v>18</v>
      </c>
      <c r="F465" t="s">
        <v>2478</v>
      </c>
      <c r="G465" t="s">
        <v>2479</v>
      </c>
      <c r="H465" t="s">
        <v>2480</v>
      </c>
      <c r="I465" t="s">
        <v>32</v>
      </c>
      <c r="J465" t="s">
        <v>583</v>
      </c>
      <c r="K465" t="s">
        <v>24</v>
      </c>
      <c r="L465" t="s">
        <v>50</v>
      </c>
      <c r="M465" t="s">
        <v>9590</v>
      </c>
      <c r="N465" t="s">
        <v>9441</v>
      </c>
    </row>
    <row r="466" spans="1:14" x14ac:dyDescent="0.25">
      <c r="A466" t="s">
        <v>2481</v>
      </c>
      <c r="C466" t="s">
        <v>16</v>
      </c>
      <c r="D466" t="s">
        <v>1445</v>
      </c>
      <c r="E466" t="s">
        <v>18</v>
      </c>
      <c r="F466" t="s">
        <v>2482</v>
      </c>
      <c r="G466" t="s">
        <v>2483</v>
      </c>
      <c r="H466" t="s">
        <v>2484</v>
      </c>
      <c r="I466" t="s">
        <v>32</v>
      </c>
      <c r="J466" t="s">
        <v>527</v>
      </c>
      <c r="K466" t="s">
        <v>24</v>
      </c>
      <c r="L466" t="s">
        <v>204</v>
      </c>
      <c r="M466" t="s">
        <v>9591</v>
      </c>
      <c r="N466" t="s">
        <v>9441</v>
      </c>
    </row>
    <row r="467" spans="1:14" x14ac:dyDescent="0.25">
      <c r="A467" t="s">
        <v>2485</v>
      </c>
      <c r="B467" t="s">
        <v>2486</v>
      </c>
      <c r="C467" t="s">
        <v>69</v>
      </c>
      <c r="D467" t="s">
        <v>45</v>
      </c>
      <c r="E467" t="s">
        <v>18</v>
      </c>
      <c r="F467" t="s">
        <v>2487</v>
      </c>
      <c r="G467" t="s">
        <v>2488</v>
      </c>
      <c r="H467" t="s">
        <v>2489</v>
      </c>
      <c r="I467" t="s">
        <v>32</v>
      </c>
      <c r="J467" t="s">
        <v>583</v>
      </c>
      <c r="K467" t="s">
        <v>24</v>
      </c>
      <c r="L467" t="s">
        <v>50</v>
      </c>
      <c r="M467" t="s">
        <v>9592</v>
      </c>
      <c r="N467" t="s">
        <v>9441</v>
      </c>
    </row>
    <row r="468" spans="1:14" x14ac:dyDescent="0.25">
      <c r="A468" t="s">
        <v>2490</v>
      </c>
      <c r="B468" t="s">
        <v>2491</v>
      </c>
      <c r="C468" t="s">
        <v>16</v>
      </c>
      <c r="D468" t="s">
        <v>2492</v>
      </c>
      <c r="E468" t="s">
        <v>18</v>
      </c>
      <c r="F468" t="s">
        <v>2493</v>
      </c>
      <c r="G468" t="s">
        <v>2494</v>
      </c>
      <c r="H468" t="s">
        <v>2495</v>
      </c>
      <c r="I468" t="s">
        <v>32</v>
      </c>
      <c r="J468" t="s">
        <v>540</v>
      </c>
      <c r="K468" t="s">
        <v>24</v>
      </c>
      <c r="L468" t="s">
        <v>2496</v>
      </c>
      <c r="M468" t="s">
        <v>9593</v>
      </c>
      <c r="N468" t="s">
        <v>9441</v>
      </c>
    </row>
    <row r="469" spans="1:14" x14ac:dyDescent="0.25">
      <c r="A469" t="s">
        <v>2497</v>
      </c>
      <c r="B469" t="s">
        <v>2498</v>
      </c>
      <c r="C469" t="s">
        <v>16</v>
      </c>
      <c r="D469" t="s">
        <v>45</v>
      </c>
      <c r="E469" t="s">
        <v>18</v>
      </c>
      <c r="F469" t="s">
        <v>2499</v>
      </c>
      <c r="G469" t="s">
        <v>2500</v>
      </c>
      <c r="H469" t="s">
        <v>2501</v>
      </c>
      <c r="I469" t="s">
        <v>32</v>
      </c>
      <c r="J469" t="s">
        <v>2502</v>
      </c>
      <c r="K469" t="s">
        <v>24</v>
      </c>
      <c r="L469" t="s">
        <v>50</v>
      </c>
      <c r="M469" t="s">
        <v>9594</v>
      </c>
      <c r="N469" t="s">
        <v>9441</v>
      </c>
    </row>
    <row r="470" spans="1:14" x14ac:dyDescent="0.25">
      <c r="A470" t="s">
        <v>2503</v>
      </c>
      <c r="B470" t="s">
        <v>2504</v>
      </c>
      <c r="C470" t="s">
        <v>16</v>
      </c>
      <c r="D470" t="s">
        <v>2435</v>
      </c>
      <c r="E470" t="s">
        <v>18</v>
      </c>
      <c r="F470" t="s">
        <v>2505</v>
      </c>
      <c r="G470" t="s">
        <v>2506</v>
      </c>
      <c r="H470" t="s">
        <v>2507</v>
      </c>
      <c r="I470" t="s">
        <v>320</v>
      </c>
      <c r="J470" t="s">
        <v>955</v>
      </c>
      <c r="K470" t="s">
        <v>24</v>
      </c>
      <c r="L470" t="s">
        <v>361</v>
      </c>
      <c r="M470" t="s">
        <v>9438</v>
      </c>
      <c r="N470" t="s">
        <v>9439</v>
      </c>
    </row>
    <row r="471" spans="1:14" x14ac:dyDescent="0.25">
      <c r="A471" t="s">
        <v>2508</v>
      </c>
      <c r="B471" t="s">
        <v>2509</v>
      </c>
      <c r="C471" t="s">
        <v>16</v>
      </c>
      <c r="D471" t="s">
        <v>2510</v>
      </c>
      <c r="E471" t="s">
        <v>18</v>
      </c>
      <c r="F471" t="s">
        <v>2511</v>
      </c>
      <c r="G471" t="s">
        <v>2512</v>
      </c>
      <c r="H471" t="s">
        <v>2513</v>
      </c>
      <c r="I471" t="s">
        <v>32</v>
      </c>
      <c r="J471" t="s">
        <v>1394</v>
      </c>
      <c r="K471" t="s">
        <v>24</v>
      </c>
      <c r="L471" t="s">
        <v>786</v>
      </c>
      <c r="M471" t="s">
        <v>9438</v>
      </c>
      <c r="N471" t="s">
        <v>9439</v>
      </c>
    </row>
    <row r="472" spans="1:14" x14ac:dyDescent="0.25">
      <c r="A472" t="s">
        <v>2514</v>
      </c>
      <c r="B472" t="s">
        <v>2515</v>
      </c>
      <c r="C472" t="s">
        <v>69</v>
      </c>
      <c r="D472" t="s">
        <v>2516</v>
      </c>
      <c r="E472" t="s">
        <v>18</v>
      </c>
      <c r="F472" t="s">
        <v>2517</v>
      </c>
      <c r="G472" t="s">
        <v>2518</v>
      </c>
      <c r="H472" t="s">
        <v>2519</v>
      </c>
      <c r="I472" t="s">
        <v>32</v>
      </c>
      <c r="J472" t="s">
        <v>226</v>
      </c>
      <c r="K472" t="s">
        <v>24</v>
      </c>
      <c r="L472" t="s">
        <v>75</v>
      </c>
      <c r="M472" t="s">
        <v>9595</v>
      </c>
      <c r="N472" t="s">
        <v>9441</v>
      </c>
    </row>
    <row r="473" spans="1:14" x14ac:dyDescent="0.25">
      <c r="A473" t="s">
        <v>2520</v>
      </c>
      <c r="B473" t="s">
        <v>2521</v>
      </c>
      <c r="C473" t="s">
        <v>16</v>
      </c>
      <c r="D473" t="s">
        <v>93</v>
      </c>
      <c r="E473" t="s">
        <v>18</v>
      </c>
      <c r="F473" t="s">
        <v>2522</v>
      </c>
      <c r="G473" t="s">
        <v>2523</v>
      </c>
      <c r="H473" t="s">
        <v>2524</v>
      </c>
      <c r="I473" t="s">
        <v>32</v>
      </c>
      <c r="J473" t="s">
        <v>1381</v>
      </c>
      <c r="K473" t="s">
        <v>24</v>
      </c>
      <c r="L473" t="s">
        <v>75</v>
      </c>
      <c r="M473" t="s">
        <v>9596</v>
      </c>
      <c r="N473" t="s">
        <v>9441</v>
      </c>
    </row>
    <row r="474" spans="1:14" x14ac:dyDescent="0.25">
      <c r="A474" t="s">
        <v>2525</v>
      </c>
      <c r="C474" t="s">
        <v>16</v>
      </c>
      <c r="D474" t="s">
        <v>2526</v>
      </c>
      <c r="E474" t="s">
        <v>18</v>
      </c>
      <c r="F474" t="s">
        <v>2527</v>
      </c>
      <c r="G474" t="s">
        <v>2528</v>
      </c>
      <c r="H474" t="s">
        <v>2529</v>
      </c>
      <c r="I474" t="s">
        <v>32</v>
      </c>
      <c r="J474" t="s">
        <v>2353</v>
      </c>
      <c r="K474" t="s">
        <v>24</v>
      </c>
      <c r="L474" t="s">
        <v>275</v>
      </c>
      <c r="M474" t="s">
        <v>9438</v>
      </c>
      <c r="N474" t="s">
        <v>9439</v>
      </c>
    </row>
    <row r="475" spans="1:14" x14ac:dyDescent="0.25">
      <c r="A475" t="s">
        <v>2530</v>
      </c>
      <c r="B475" t="s">
        <v>2531</v>
      </c>
      <c r="C475" t="s">
        <v>16</v>
      </c>
      <c r="D475" t="s">
        <v>2532</v>
      </c>
      <c r="E475" t="s">
        <v>18</v>
      </c>
      <c r="F475" t="s">
        <v>2533</v>
      </c>
      <c r="G475" t="s">
        <v>2534</v>
      </c>
      <c r="H475" t="s">
        <v>2535</v>
      </c>
      <c r="I475" t="s">
        <v>32</v>
      </c>
      <c r="J475" t="s">
        <v>183</v>
      </c>
      <c r="K475" t="s">
        <v>24</v>
      </c>
      <c r="L475" t="s">
        <v>204</v>
      </c>
      <c r="M475" t="s">
        <v>9597</v>
      </c>
      <c r="N475" t="s">
        <v>9441</v>
      </c>
    </row>
    <row r="476" spans="1:14" x14ac:dyDescent="0.25">
      <c r="A476" t="s">
        <v>2536</v>
      </c>
      <c r="B476" t="s">
        <v>2537</v>
      </c>
      <c r="C476" t="s">
        <v>16</v>
      </c>
      <c r="D476" t="s">
        <v>265</v>
      </c>
      <c r="E476" t="s">
        <v>18</v>
      </c>
      <c r="F476" t="s">
        <v>2538</v>
      </c>
      <c r="G476" t="s">
        <v>2539</v>
      </c>
      <c r="H476" t="s">
        <v>2540</v>
      </c>
      <c r="I476" t="s">
        <v>32</v>
      </c>
      <c r="J476" t="s">
        <v>33</v>
      </c>
      <c r="K476" t="s">
        <v>24</v>
      </c>
      <c r="L476" t="s">
        <v>204</v>
      </c>
      <c r="M476" t="s">
        <v>9438</v>
      </c>
      <c r="N476" t="s">
        <v>9439</v>
      </c>
    </row>
    <row r="477" spans="1:14" x14ac:dyDescent="0.25">
      <c r="A477" t="s">
        <v>2541</v>
      </c>
      <c r="B477" t="s">
        <v>2542</v>
      </c>
      <c r="C477" t="s">
        <v>16</v>
      </c>
      <c r="D477" t="s">
        <v>2543</v>
      </c>
      <c r="E477" t="s">
        <v>18</v>
      </c>
      <c r="F477" t="s">
        <v>2544</v>
      </c>
      <c r="G477" t="s">
        <v>2545</v>
      </c>
      <c r="H477" t="s">
        <v>2546</v>
      </c>
      <c r="I477" t="s">
        <v>32</v>
      </c>
      <c r="J477" t="s">
        <v>583</v>
      </c>
      <c r="K477" t="s">
        <v>24</v>
      </c>
      <c r="L477" t="s">
        <v>58</v>
      </c>
      <c r="M477" t="s">
        <v>9598</v>
      </c>
      <c r="N477" t="s">
        <v>9441</v>
      </c>
    </row>
    <row r="478" spans="1:14" x14ac:dyDescent="0.25">
      <c r="A478" t="s">
        <v>2547</v>
      </c>
      <c r="C478" t="s">
        <v>16</v>
      </c>
      <c r="D478" t="s">
        <v>2548</v>
      </c>
      <c r="E478" t="s">
        <v>18</v>
      </c>
      <c r="F478" t="s">
        <v>2549</v>
      </c>
      <c r="G478" t="s">
        <v>2550</v>
      </c>
      <c r="H478" t="s">
        <v>2551</v>
      </c>
      <c r="I478" t="s">
        <v>320</v>
      </c>
      <c r="J478" t="s">
        <v>506</v>
      </c>
      <c r="K478" t="s">
        <v>24</v>
      </c>
      <c r="L478" t="s">
        <v>361</v>
      </c>
      <c r="M478" t="s">
        <v>9599</v>
      </c>
      <c r="N478" t="s">
        <v>9441</v>
      </c>
    </row>
    <row r="479" spans="1:14" x14ac:dyDescent="0.25">
      <c r="A479" t="s">
        <v>2552</v>
      </c>
      <c r="B479" t="s">
        <v>2553</v>
      </c>
      <c r="C479" t="s">
        <v>69</v>
      </c>
      <c r="E479" t="s">
        <v>18</v>
      </c>
      <c r="F479" t="s">
        <v>2554</v>
      </c>
      <c r="G479" t="s">
        <v>2555</v>
      </c>
      <c r="H479" t="s">
        <v>2556</v>
      </c>
      <c r="I479" t="s">
        <v>32</v>
      </c>
      <c r="J479" t="s">
        <v>506</v>
      </c>
      <c r="K479" t="s">
        <v>24</v>
      </c>
      <c r="L479" t="s">
        <v>168</v>
      </c>
      <c r="M479" t="s">
        <v>9600</v>
      </c>
      <c r="N479" t="s">
        <v>9441</v>
      </c>
    </row>
    <row r="480" spans="1:14" x14ac:dyDescent="0.25">
      <c r="A480" t="s">
        <v>2557</v>
      </c>
      <c r="B480" t="s">
        <v>2558</v>
      </c>
      <c r="C480" t="s">
        <v>16</v>
      </c>
      <c r="D480" t="s">
        <v>2559</v>
      </c>
      <c r="E480" t="s">
        <v>18</v>
      </c>
      <c r="F480" t="s">
        <v>2560</v>
      </c>
      <c r="G480" t="s">
        <v>2561</v>
      </c>
      <c r="H480" t="s">
        <v>2562</v>
      </c>
      <c r="I480" t="s">
        <v>32</v>
      </c>
      <c r="J480" t="s">
        <v>219</v>
      </c>
      <c r="K480" t="s">
        <v>24</v>
      </c>
      <c r="L480" t="s">
        <v>439</v>
      </c>
      <c r="M480" t="s">
        <v>9438</v>
      </c>
      <c r="N480" t="s">
        <v>9439</v>
      </c>
    </row>
    <row r="481" spans="1:14" x14ac:dyDescent="0.25">
      <c r="A481" t="s">
        <v>1396</v>
      </c>
      <c r="B481" t="s">
        <v>92</v>
      </c>
      <c r="C481" t="s">
        <v>69</v>
      </c>
      <c r="D481" t="s">
        <v>93</v>
      </c>
      <c r="E481" t="s">
        <v>18</v>
      </c>
      <c r="F481" t="s">
        <v>2563</v>
      </c>
      <c r="G481" t="s">
        <v>2564</v>
      </c>
      <c r="H481" t="s">
        <v>2565</v>
      </c>
      <c r="I481" t="s">
        <v>32</v>
      </c>
      <c r="J481" t="s">
        <v>426</v>
      </c>
      <c r="K481" t="s">
        <v>24</v>
      </c>
      <c r="L481" t="s">
        <v>184</v>
      </c>
      <c r="M481" t="s">
        <v>9601</v>
      </c>
      <c r="N481" t="s">
        <v>9441</v>
      </c>
    </row>
    <row r="482" spans="1:14" x14ac:dyDescent="0.25">
      <c r="A482" t="s">
        <v>2566</v>
      </c>
      <c r="B482" t="s">
        <v>2567</v>
      </c>
      <c r="C482" t="s">
        <v>16</v>
      </c>
      <c r="D482" t="s">
        <v>2568</v>
      </c>
      <c r="E482" t="s">
        <v>18</v>
      </c>
      <c r="F482" t="s">
        <v>2569</v>
      </c>
      <c r="G482" t="s">
        <v>2570</v>
      </c>
      <c r="H482" t="s">
        <v>2571</v>
      </c>
      <c r="I482" t="s">
        <v>32</v>
      </c>
      <c r="J482" t="s">
        <v>148</v>
      </c>
      <c r="K482" t="s">
        <v>24</v>
      </c>
      <c r="L482" t="s">
        <v>2572</v>
      </c>
      <c r="M482" t="s">
        <v>9602</v>
      </c>
      <c r="N482" t="s">
        <v>9441</v>
      </c>
    </row>
    <row r="483" spans="1:14" x14ac:dyDescent="0.25">
      <c r="A483" t="s">
        <v>2573</v>
      </c>
      <c r="B483" t="s">
        <v>2574</v>
      </c>
      <c r="C483" t="s">
        <v>16</v>
      </c>
      <c r="D483" t="s">
        <v>2575</v>
      </c>
      <c r="E483" t="s">
        <v>18</v>
      </c>
      <c r="F483" t="s">
        <v>2576</v>
      </c>
      <c r="G483" t="s">
        <v>2577</v>
      </c>
      <c r="H483" t="s">
        <v>2578</v>
      </c>
      <c r="I483" t="s">
        <v>22</v>
      </c>
      <c r="J483" t="s">
        <v>97</v>
      </c>
      <c r="K483" t="s">
        <v>24</v>
      </c>
      <c r="L483" t="s">
        <v>2579</v>
      </c>
      <c r="M483" t="s">
        <v>9603</v>
      </c>
      <c r="N483" t="s">
        <v>9441</v>
      </c>
    </row>
    <row r="484" spans="1:14" x14ac:dyDescent="0.25">
      <c r="A484" t="s">
        <v>2580</v>
      </c>
      <c r="B484" t="s">
        <v>665</v>
      </c>
      <c r="C484" t="s">
        <v>69</v>
      </c>
      <c r="D484" t="s">
        <v>2581</v>
      </c>
      <c r="E484" t="s">
        <v>18</v>
      </c>
      <c r="F484" t="s">
        <v>2582</v>
      </c>
      <c r="G484" t="s">
        <v>2583</v>
      </c>
      <c r="H484" t="s">
        <v>2584</v>
      </c>
      <c r="I484" t="s">
        <v>32</v>
      </c>
      <c r="J484" t="s">
        <v>1137</v>
      </c>
      <c r="K484" t="s">
        <v>24</v>
      </c>
      <c r="L484" t="s">
        <v>2585</v>
      </c>
      <c r="M484" t="s">
        <v>9438</v>
      </c>
      <c r="N484" t="s">
        <v>9439</v>
      </c>
    </row>
    <row r="485" spans="1:14" x14ac:dyDescent="0.25">
      <c r="A485" t="s">
        <v>2586</v>
      </c>
      <c r="B485" t="s">
        <v>2587</v>
      </c>
      <c r="C485" t="s">
        <v>16</v>
      </c>
      <c r="D485" t="s">
        <v>434</v>
      </c>
      <c r="E485" t="s">
        <v>18</v>
      </c>
      <c r="F485" t="s">
        <v>2588</v>
      </c>
      <c r="G485" t="s">
        <v>2589</v>
      </c>
      <c r="H485" t="s">
        <v>2590</v>
      </c>
      <c r="I485" t="s">
        <v>32</v>
      </c>
      <c r="J485" t="s">
        <v>2591</v>
      </c>
      <c r="K485" t="s">
        <v>24</v>
      </c>
      <c r="L485" t="s">
        <v>439</v>
      </c>
      <c r="M485" t="s">
        <v>9438</v>
      </c>
      <c r="N485" t="s">
        <v>9439</v>
      </c>
    </row>
    <row r="486" spans="1:14" x14ac:dyDescent="0.25">
      <c r="A486" t="s">
        <v>2592</v>
      </c>
      <c r="B486" t="s">
        <v>2593</v>
      </c>
      <c r="C486" t="s">
        <v>16</v>
      </c>
      <c r="D486" t="s">
        <v>2594</v>
      </c>
      <c r="E486" t="s">
        <v>18</v>
      </c>
      <c r="F486" t="s">
        <v>2595</v>
      </c>
      <c r="G486" t="s">
        <v>2596</v>
      </c>
      <c r="H486" t="s">
        <v>2597</v>
      </c>
      <c r="I486" t="s">
        <v>32</v>
      </c>
      <c r="J486" t="s">
        <v>82</v>
      </c>
      <c r="K486" t="s">
        <v>24</v>
      </c>
      <c r="L486" t="s">
        <v>75</v>
      </c>
      <c r="M486" t="s">
        <v>9604</v>
      </c>
      <c r="N486" t="s">
        <v>9441</v>
      </c>
    </row>
    <row r="487" spans="1:14" x14ac:dyDescent="0.25">
      <c r="A487" t="s">
        <v>2598</v>
      </c>
      <c r="B487" t="s">
        <v>2599</v>
      </c>
      <c r="C487" t="s">
        <v>69</v>
      </c>
      <c r="D487" t="s">
        <v>517</v>
      </c>
      <c r="E487" t="s">
        <v>18</v>
      </c>
      <c r="F487" t="s">
        <v>2600</v>
      </c>
      <c r="G487" t="s">
        <v>2601</v>
      </c>
      <c r="H487" t="s">
        <v>2602</v>
      </c>
      <c r="I487" t="s">
        <v>32</v>
      </c>
      <c r="J487" t="s">
        <v>290</v>
      </c>
      <c r="K487" t="s">
        <v>24</v>
      </c>
      <c r="L487" t="s">
        <v>204</v>
      </c>
      <c r="M487" t="s">
        <v>9605</v>
      </c>
      <c r="N487" t="s">
        <v>9441</v>
      </c>
    </row>
    <row r="488" spans="1:14" x14ac:dyDescent="0.25">
      <c r="A488" t="s">
        <v>2603</v>
      </c>
      <c r="B488" t="s">
        <v>2604</v>
      </c>
      <c r="C488" t="s">
        <v>16</v>
      </c>
      <c r="D488" t="s">
        <v>2605</v>
      </c>
      <c r="E488" t="s">
        <v>18</v>
      </c>
      <c r="F488" t="s">
        <v>2606</v>
      </c>
      <c r="G488" t="s">
        <v>2607</v>
      </c>
      <c r="H488" t="s">
        <v>2608</v>
      </c>
      <c r="I488" t="s">
        <v>32</v>
      </c>
      <c r="J488" t="s">
        <v>23</v>
      </c>
      <c r="K488" t="s">
        <v>24</v>
      </c>
      <c r="L488" t="s">
        <v>2609</v>
      </c>
      <c r="M488" t="s">
        <v>9438</v>
      </c>
      <c r="N488" t="s">
        <v>9439</v>
      </c>
    </row>
    <row r="489" spans="1:14" x14ac:dyDescent="0.25">
      <c r="A489" t="s">
        <v>2610</v>
      </c>
      <c r="B489" t="s">
        <v>2611</v>
      </c>
      <c r="C489" t="s">
        <v>69</v>
      </c>
      <c r="D489" t="s">
        <v>93</v>
      </c>
      <c r="E489" t="s">
        <v>18</v>
      </c>
      <c r="F489" t="s">
        <v>2612</v>
      </c>
      <c r="G489" t="s">
        <v>2613</v>
      </c>
      <c r="H489" t="s">
        <v>2614</v>
      </c>
      <c r="I489" t="s">
        <v>32</v>
      </c>
      <c r="J489" t="s">
        <v>2615</v>
      </c>
      <c r="K489" t="s">
        <v>24</v>
      </c>
      <c r="L489" t="s">
        <v>75</v>
      </c>
      <c r="M489" t="s">
        <v>9606</v>
      </c>
      <c r="N489" t="s">
        <v>9441</v>
      </c>
    </row>
    <row r="490" spans="1:14" x14ac:dyDescent="0.25">
      <c r="A490" t="s">
        <v>2616</v>
      </c>
      <c r="B490" t="s">
        <v>2617</v>
      </c>
      <c r="C490" t="s">
        <v>16</v>
      </c>
      <c r="D490" t="s">
        <v>2618</v>
      </c>
      <c r="E490" t="s">
        <v>18</v>
      </c>
      <c r="F490" t="s">
        <v>2619</v>
      </c>
      <c r="G490" t="s">
        <v>2620</v>
      </c>
      <c r="H490" t="s">
        <v>2621</v>
      </c>
      <c r="I490" t="s">
        <v>32</v>
      </c>
      <c r="J490" t="s">
        <v>2164</v>
      </c>
      <c r="K490" t="s">
        <v>24</v>
      </c>
      <c r="L490" t="s">
        <v>42</v>
      </c>
      <c r="M490" t="s">
        <v>9607</v>
      </c>
      <c r="N490" t="s">
        <v>9441</v>
      </c>
    </row>
    <row r="491" spans="1:14" x14ac:dyDescent="0.25">
      <c r="A491" t="s">
        <v>2622</v>
      </c>
      <c r="B491" t="s">
        <v>1214</v>
      </c>
      <c r="C491" t="s">
        <v>69</v>
      </c>
      <c r="D491" t="s">
        <v>637</v>
      </c>
      <c r="E491" t="s">
        <v>18</v>
      </c>
      <c r="F491" t="s">
        <v>2623</v>
      </c>
      <c r="G491" t="s">
        <v>2624</v>
      </c>
      <c r="H491" t="s">
        <v>2625</v>
      </c>
      <c r="I491" t="s">
        <v>32</v>
      </c>
      <c r="J491" t="s">
        <v>1207</v>
      </c>
      <c r="K491" t="s">
        <v>24</v>
      </c>
      <c r="L491" t="s">
        <v>643</v>
      </c>
      <c r="M491" t="s">
        <v>9438</v>
      </c>
      <c r="N491" t="s">
        <v>9439</v>
      </c>
    </row>
    <row r="492" spans="1:14" x14ac:dyDescent="0.25">
      <c r="A492" t="s">
        <v>2626</v>
      </c>
      <c r="B492" t="s">
        <v>2627</v>
      </c>
      <c r="C492" t="s">
        <v>16</v>
      </c>
      <c r="D492" t="s">
        <v>523</v>
      </c>
      <c r="E492" t="s">
        <v>18</v>
      </c>
      <c r="F492" t="s">
        <v>2628</v>
      </c>
      <c r="G492" t="s">
        <v>2629</v>
      </c>
      <c r="H492" t="s">
        <v>2630</v>
      </c>
      <c r="I492" t="s">
        <v>32</v>
      </c>
      <c r="J492" t="s">
        <v>991</v>
      </c>
      <c r="K492" t="s">
        <v>24</v>
      </c>
      <c r="L492" t="s">
        <v>607</v>
      </c>
      <c r="M492" t="s">
        <v>9608</v>
      </c>
      <c r="N492" t="s">
        <v>9441</v>
      </c>
    </row>
    <row r="493" spans="1:14" x14ac:dyDescent="0.25">
      <c r="A493" t="s">
        <v>2631</v>
      </c>
      <c r="B493" t="s">
        <v>2632</v>
      </c>
      <c r="C493" t="s">
        <v>16</v>
      </c>
      <c r="D493" t="s">
        <v>2241</v>
      </c>
      <c r="E493" t="s">
        <v>18</v>
      </c>
      <c r="F493" t="s">
        <v>2633</v>
      </c>
      <c r="G493" t="s">
        <v>2634</v>
      </c>
      <c r="H493" t="s">
        <v>2635</v>
      </c>
      <c r="I493" t="s">
        <v>32</v>
      </c>
      <c r="J493" t="s">
        <v>506</v>
      </c>
      <c r="K493" t="s">
        <v>24</v>
      </c>
      <c r="L493" t="s">
        <v>204</v>
      </c>
      <c r="M493" t="s">
        <v>9609</v>
      </c>
      <c r="N493" t="s">
        <v>9441</v>
      </c>
    </row>
    <row r="494" spans="1:14" x14ac:dyDescent="0.25">
      <c r="A494" t="s">
        <v>2636</v>
      </c>
      <c r="B494" t="s">
        <v>2637</v>
      </c>
      <c r="C494" t="s">
        <v>16</v>
      </c>
      <c r="D494" t="s">
        <v>696</v>
      </c>
      <c r="E494" t="s">
        <v>18</v>
      </c>
      <c r="F494" t="s">
        <v>2638</v>
      </c>
      <c r="G494" t="s">
        <v>2639</v>
      </c>
      <c r="H494" t="s">
        <v>2640</v>
      </c>
      <c r="I494" t="s">
        <v>32</v>
      </c>
      <c r="J494" t="s">
        <v>479</v>
      </c>
      <c r="K494" t="s">
        <v>24</v>
      </c>
      <c r="L494" t="s">
        <v>2641</v>
      </c>
      <c r="M494" t="s">
        <v>9438</v>
      </c>
      <c r="N494" t="s">
        <v>9439</v>
      </c>
    </row>
    <row r="495" spans="1:14" x14ac:dyDescent="0.25">
      <c r="A495" t="s">
        <v>2642</v>
      </c>
      <c r="B495" t="s">
        <v>2643</v>
      </c>
      <c r="C495" t="s">
        <v>16</v>
      </c>
      <c r="D495" t="s">
        <v>2543</v>
      </c>
      <c r="E495" t="s">
        <v>18</v>
      </c>
      <c r="F495" t="s">
        <v>2644</v>
      </c>
      <c r="G495" t="s">
        <v>2645</v>
      </c>
      <c r="H495" t="s">
        <v>2646</v>
      </c>
      <c r="I495" t="s">
        <v>32</v>
      </c>
      <c r="J495" t="s">
        <v>1461</v>
      </c>
      <c r="K495" t="s">
        <v>24</v>
      </c>
      <c r="L495" t="s">
        <v>58</v>
      </c>
      <c r="M495" t="s">
        <v>9610</v>
      </c>
      <c r="N495" t="s">
        <v>9441</v>
      </c>
    </row>
    <row r="496" spans="1:14" x14ac:dyDescent="0.25">
      <c r="A496" t="s">
        <v>2647</v>
      </c>
      <c r="B496" t="s">
        <v>2648</v>
      </c>
      <c r="C496" t="s">
        <v>16</v>
      </c>
      <c r="D496" t="s">
        <v>2649</v>
      </c>
      <c r="E496" t="s">
        <v>18</v>
      </c>
      <c r="F496" t="s">
        <v>2650</v>
      </c>
      <c r="G496" t="s">
        <v>2651</v>
      </c>
      <c r="H496" t="s">
        <v>2652</v>
      </c>
      <c r="I496" t="s">
        <v>32</v>
      </c>
      <c r="J496" t="s">
        <v>183</v>
      </c>
      <c r="K496" t="s">
        <v>24</v>
      </c>
      <c r="L496" t="s">
        <v>227</v>
      </c>
      <c r="M496" t="s">
        <v>9611</v>
      </c>
      <c r="N496" t="s">
        <v>9441</v>
      </c>
    </row>
    <row r="497" spans="1:14" x14ac:dyDescent="0.25">
      <c r="A497" t="s">
        <v>2653</v>
      </c>
      <c r="B497" t="s">
        <v>2654</v>
      </c>
      <c r="C497" t="s">
        <v>16</v>
      </c>
      <c r="D497" t="s">
        <v>2655</v>
      </c>
      <c r="E497" t="s">
        <v>18</v>
      </c>
      <c r="F497" t="s">
        <v>2656</v>
      </c>
      <c r="G497" t="s">
        <v>2657</v>
      </c>
      <c r="H497" t="s">
        <v>2658</v>
      </c>
      <c r="I497" t="s">
        <v>320</v>
      </c>
      <c r="J497" t="s">
        <v>115</v>
      </c>
      <c r="K497" t="s">
        <v>24</v>
      </c>
      <c r="L497" t="s">
        <v>361</v>
      </c>
      <c r="M497" t="s">
        <v>9612</v>
      </c>
      <c r="N497" t="s">
        <v>9441</v>
      </c>
    </row>
    <row r="498" spans="1:14" x14ac:dyDescent="0.25">
      <c r="A498" t="s">
        <v>2659</v>
      </c>
      <c r="B498" t="s">
        <v>2660</v>
      </c>
      <c r="C498" t="s">
        <v>69</v>
      </c>
      <c r="D498" t="s">
        <v>2146</v>
      </c>
      <c r="E498" t="s">
        <v>18</v>
      </c>
      <c r="F498" t="s">
        <v>2661</v>
      </c>
      <c r="G498" t="s">
        <v>2662</v>
      </c>
      <c r="H498" t="s">
        <v>2663</v>
      </c>
      <c r="I498" t="s">
        <v>32</v>
      </c>
      <c r="J498" t="s">
        <v>148</v>
      </c>
      <c r="K498" t="s">
        <v>24</v>
      </c>
      <c r="L498" t="s">
        <v>204</v>
      </c>
      <c r="M498" t="s">
        <v>9613</v>
      </c>
      <c r="N498" t="s">
        <v>9441</v>
      </c>
    </row>
    <row r="499" spans="1:14" x14ac:dyDescent="0.25">
      <c r="A499" t="s">
        <v>2664</v>
      </c>
      <c r="B499" t="s">
        <v>370</v>
      </c>
      <c r="C499" t="s">
        <v>16</v>
      </c>
      <c r="D499" t="s">
        <v>2665</v>
      </c>
      <c r="E499" t="s">
        <v>18</v>
      </c>
      <c r="F499" t="s">
        <v>2666</v>
      </c>
      <c r="G499" t="s">
        <v>2667</v>
      </c>
      <c r="H499" t="s">
        <v>2668</v>
      </c>
      <c r="I499" t="s">
        <v>32</v>
      </c>
      <c r="J499" t="s">
        <v>398</v>
      </c>
      <c r="K499" t="s">
        <v>24</v>
      </c>
      <c r="L499" t="s">
        <v>75</v>
      </c>
      <c r="M499" t="s">
        <v>9438</v>
      </c>
      <c r="N499" t="s">
        <v>9439</v>
      </c>
    </row>
    <row r="500" spans="1:14" x14ac:dyDescent="0.25">
      <c r="A500" t="s">
        <v>2669</v>
      </c>
      <c r="B500" t="s">
        <v>2670</v>
      </c>
      <c r="C500" t="s">
        <v>69</v>
      </c>
      <c r="D500" t="s">
        <v>2671</v>
      </c>
      <c r="E500" t="s">
        <v>18</v>
      </c>
      <c r="F500" t="s">
        <v>2672</v>
      </c>
      <c r="G500" t="s">
        <v>2673</v>
      </c>
      <c r="H500" t="s">
        <v>2674</v>
      </c>
      <c r="I500" t="s">
        <v>32</v>
      </c>
      <c r="J500" t="s">
        <v>2164</v>
      </c>
      <c r="K500" t="s">
        <v>24</v>
      </c>
      <c r="L500" t="s">
        <v>75</v>
      </c>
      <c r="M500" t="s">
        <v>9614</v>
      </c>
      <c r="N500" t="s">
        <v>9441</v>
      </c>
    </row>
    <row r="501" spans="1:14" x14ac:dyDescent="0.25">
      <c r="A501" t="s">
        <v>2675</v>
      </c>
      <c r="B501" t="s">
        <v>2611</v>
      </c>
      <c r="C501" t="s">
        <v>69</v>
      </c>
      <c r="D501" t="s">
        <v>93</v>
      </c>
      <c r="E501" t="s">
        <v>18</v>
      </c>
      <c r="F501" t="s">
        <v>2676</v>
      </c>
      <c r="G501" t="s">
        <v>2677</v>
      </c>
      <c r="H501" t="s">
        <v>2678</v>
      </c>
      <c r="I501" t="s">
        <v>32</v>
      </c>
      <c r="J501" t="s">
        <v>486</v>
      </c>
      <c r="K501" t="s">
        <v>24</v>
      </c>
      <c r="L501" t="s">
        <v>75</v>
      </c>
      <c r="M501" t="s">
        <v>9615</v>
      </c>
      <c r="N501" t="s">
        <v>9441</v>
      </c>
    </row>
    <row r="502" spans="1:14" x14ac:dyDescent="0.25">
      <c r="A502" t="s">
        <v>2679</v>
      </c>
      <c r="B502" t="s">
        <v>2680</v>
      </c>
      <c r="C502" t="s">
        <v>16</v>
      </c>
      <c r="D502" t="s">
        <v>2681</v>
      </c>
      <c r="E502" t="s">
        <v>18</v>
      </c>
      <c r="F502" t="s">
        <v>2682</v>
      </c>
      <c r="G502" t="s">
        <v>2683</v>
      </c>
      <c r="H502" t="s">
        <v>2684</v>
      </c>
      <c r="I502" t="s">
        <v>32</v>
      </c>
      <c r="J502" t="s">
        <v>575</v>
      </c>
      <c r="K502" t="s">
        <v>24</v>
      </c>
      <c r="L502" t="s">
        <v>2685</v>
      </c>
      <c r="M502" t="s">
        <v>9616</v>
      </c>
      <c r="N502" t="s">
        <v>9441</v>
      </c>
    </row>
    <row r="503" spans="1:14" x14ac:dyDescent="0.25">
      <c r="A503" t="s">
        <v>2686</v>
      </c>
      <c r="B503" t="s">
        <v>2687</v>
      </c>
      <c r="C503" t="s">
        <v>69</v>
      </c>
      <c r="D503" t="s">
        <v>1297</v>
      </c>
      <c r="E503" t="s">
        <v>18</v>
      </c>
      <c r="F503" t="s">
        <v>2688</v>
      </c>
      <c r="G503" t="s">
        <v>2689</v>
      </c>
      <c r="H503" t="s">
        <v>2690</v>
      </c>
      <c r="I503" t="s">
        <v>32</v>
      </c>
      <c r="J503" t="s">
        <v>183</v>
      </c>
      <c r="K503" t="s">
        <v>24</v>
      </c>
      <c r="L503" t="s">
        <v>439</v>
      </c>
      <c r="M503" t="s">
        <v>9617</v>
      </c>
      <c r="N503" t="s">
        <v>9441</v>
      </c>
    </row>
    <row r="504" spans="1:14" x14ac:dyDescent="0.25">
      <c r="A504" t="s">
        <v>2691</v>
      </c>
      <c r="B504" t="s">
        <v>2692</v>
      </c>
      <c r="C504" t="s">
        <v>69</v>
      </c>
      <c r="D504" t="s">
        <v>2693</v>
      </c>
      <c r="E504" t="s">
        <v>638</v>
      </c>
      <c r="F504" t="s">
        <v>2694</v>
      </c>
      <c r="G504" t="s">
        <v>2695</v>
      </c>
      <c r="H504" t="s">
        <v>2696</v>
      </c>
      <c r="I504" t="s">
        <v>22</v>
      </c>
      <c r="J504" t="s">
        <v>246</v>
      </c>
      <c r="K504" t="s">
        <v>24</v>
      </c>
      <c r="L504" t="s">
        <v>2697</v>
      </c>
      <c r="M504" t="s">
        <v>9438</v>
      </c>
      <c r="N504" t="s">
        <v>9439</v>
      </c>
    </row>
    <row r="505" spans="1:14" x14ac:dyDescent="0.25">
      <c r="A505" t="s">
        <v>2698</v>
      </c>
      <c r="B505" t="s">
        <v>2699</v>
      </c>
      <c r="C505" t="s">
        <v>69</v>
      </c>
      <c r="D505" t="s">
        <v>93</v>
      </c>
      <c r="E505" t="s">
        <v>638</v>
      </c>
      <c r="F505" t="s">
        <v>2700</v>
      </c>
      <c r="G505" t="s">
        <v>2701</v>
      </c>
      <c r="H505" t="s">
        <v>2702</v>
      </c>
      <c r="I505" t="s">
        <v>32</v>
      </c>
      <c r="J505" t="s">
        <v>306</v>
      </c>
      <c r="K505" t="s">
        <v>24</v>
      </c>
      <c r="L505" t="s">
        <v>75</v>
      </c>
      <c r="M505" t="s">
        <v>9618</v>
      </c>
      <c r="N505" t="s">
        <v>9441</v>
      </c>
    </row>
    <row r="506" spans="1:14" x14ac:dyDescent="0.25">
      <c r="A506" t="s">
        <v>2703</v>
      </c>
      <c r="B506" t="s">
        <v>2704</v>
      </c>
      <c r="C506" t="s">
        <v>16</v>
      </c>
      <c r="D506" t="s">
        <v>93</v>
      </c>
      <c r="E506" t="s">
        <v>638</v>
      </c>
      <c r="F506" t="s">
        <v>2705</v>
      </c>
      <c r="G506" t="s">
        <v>2706</v>
      </c>
      <c r="H506" t="s">
        <v>2707</v>
      </c>
      <c r="I506" t="s">
        <v>32</v>
      </c>
      <c r="J506" t="s">
        <v>1350</v>
      </c>
      <c r="K506" t="s">
        <v>24</v>
      </c>
      <c r="L506" t="s">
        <v>75</v>
      </c>
      <c r="M506" t="s">
        <v>9619</v>
      </c>
      <c r="N506" t="s">
        <v>9441</v>
      </c>
    </row>
    <row r="507" spans="1:14" hidden="1" x14ac:dyDescent="0.25">
      <c r="A507" t="s">
        <v>2708</v>
      </c>
      <c r="B507" t="s">
        <v>2709</v>
      </c>
      <c r="C507" t="s">
        <v>16</v>
      </c>
      <c r="D507" t="s">
        <v>2710</v>
      </c>
      <c r="E507" t="s">
        <v>630</v>
      </c>
      <c r="F507" t="s">
        <v>2711</v>
      </c>
      <c r="G507" t="s">
        <v>2712</v>
      </c>
      <c r="H507" t="s">
        <v>2713</v>
      </c>
      <c r="I507" t="s">
        <v>22</v>
      </c>
      <c r="J507" t="s">
        <v>1855</v>
      </c>
      <c r="K507" t="s">
        <v>24</v>
      </c>
      <c r="L507" t="s">
        <v>83</v>
      </c>
      <c r="M507" t="s">
        <v>9438</v>
      </c>
      <c r="N507" t="s">
        <v>9439</v>
      </c>
    </row>
    <row r="508" spans="1:14" x14ac:dyDescent="0.25">
      <c r="A508" t="s">
        <v>2714</v>
      </c>
      <c r="B508" t="s">
        <v>2715</v>
      </c>
      <c r="C508" t="s">
        <v>16</v>
      </c>
      <c r="D508" t="s">
        <v>2716</v>
      </c>
      <c r="E508" t="s">
        <v>638</v>
      </c>
      <c r="F508" t="s">
        <v>2717</v>
      </c>
      <c r="G508" t="s">
        <v>2718</v>
      </c>
      <c r="H508" t="s">
        <v>2719</v>
      </c>
      <c r="I508" t="s">
        <v>32</v>
      </c>
      <c r="J508" t="s">
        <v>472</v>
      </c>
      <c r="K508" t="s">
        <v>24</v>
      </c>
      <c r="L508" t="s">
        <v>34</v>
      </c>
      <c r="M508" t="s">
        <v>9438</v>
      </c>
      <c r="N508" t="s">
        <v>9439</v>
      </c>
    </row>
    <row r="509" spans="1:14" hidden="1" x14ac:dyDescent="0.25">
      <c r="A509" t="s">
        <v>2720</v>
      </c>
      <c r="B509" t="s">
        <v>2721</v>
      </c>
      <c r="C509" t="s">
        <v>16</v>
      </c>
      <c r="D509" t="s">
        <v>93</v>
      </c>
      <c r="E509" t="s">
        <v>630</v>
      </c>
      <c r="F509" t="s">
        <v>2722</v>
      </c>
      <c r="G509" t="s">
        <v>2723</v>
      </c>
      <c r="H509" t="s">
        <v>2724</v>
      </c>
      <c r="I509" t="s">
        <v>32</v>
      </c>
      <c r="J509" t="s">
        <v>991</v>
      </c>
      <c r="K509" t="s">
        <v>24</v>
      </c>
      <c r="L509" t="s">
        <v>75</v>
      </c>
      <c r="M509" t="s">
        <v>9438</v>
      </c>
      <c r="N509" t="s">
        <v>9439</v>
      </c>
    </row>
    <row r="510" spans="1:14" x14ac:dyDescent="0.25">
      <c r="A510" t="s">
        <v>2725</v>
      </c>
      <c r="C510" t="s">
        <v>69</v>
      </c>
      <c r="D510" t="s">
        <v>2726</v>
      </c>
      <c r="E510" t="s">
        <v>638</v>
      </c>
      <c r="F510" t="s">
        <v>2727</v>
      </c>
      <c r="G510" t="s">
        <v>2728</v>
      </c>
      <c r="H510" t="s">
        <v>2729</v>
      </c>
      <c r="I510" t="s">
        <v>32</v>
      </c>
      <c r="J510" t="s">
        <v>575</v>
      </c>
      <c r="K510" t="s">
        <v>24</v>
      </c>
      <c r="L510" t="s">
        <v>2730</v>
      </c>
      <c r="M510" t="s">
        <v>9620</v>
      </c>
      <c r="N510" t="s">
        <v>9441</v>
      </c>
    </row>
    <row r="511" spans="1:14" x14ac:dyDescent="0.25">
      <c r="A511" t="s">
        <v>2720</v>
      </c>
      <c r="B511" t="s">
        <v>2731</v>
      </c>
      <c r="C511" t="s">
        <v>16</v>
      </c>
      <c r="D511" t="s">
        <v>93</v>
      </c>
      <c r="E511" t="s">
        <v>638</v>
      </c>
      <c r="F511" t="s">
        <v>2732</v>
      </c>
      <c r="G511" t="s">
        <v>2733</v>
      </c>
      <c r="H511" t="s">
        <v>2734</v>
      </c>
      <c r="I511" t="s">
        <v>32</v>
      </c>
      <c r="J511" t="s">
        <v>527</v>
      </c>
      <c r="K511" t="s">
        <v>24</v>
      </c>
      <c r="L511" t="s">
        <v>75</v>
      </c>
      <c r="M511" t="s">
        <v>9621</v>
      </c>
      <c r="N511" t="s">
        <v>9441</v>
      </c>
    </row>
    <row r="512" spans="1:14" x14ac:dyDescent="0.25">
      <c r="A512" t="s">
        <v>2735</v>
      </c>
      <c r="B512" t="s">
        <v>2736</v>
      </c>
      <c r="C512" t="s">
        <v>69</v>
      </c>
      <c r="D512" t="s">
        <v>2737</v>
      </c>
      <c r="E512" t="s">
        <v>638</v>
      </c>
      <c r="F512" t="s">
        <v>2738</v>
      </c>
      <c r="G512" t="s">
        <v>2739</v>
      </c>
      <c r="H512" t="s">
        <v>2740</v>
      </c>
      <c r="I512" t="s">
        <v>32</v>
      </c>
      <c r="J512" t="s">
        <v>41</v>
      </c>
      <c r="K512" t="s">
        <v>24</v>
      </c>
      <c r="L512" t="s">
        <v>212</v>
      </c>
      <c r="M512" t="s">
        <v>9622</v>
      </c>
      <c r="N512" t="s">
        <v>9441</v>
      </c>
    </row>
    <row r="513" spans="1:14" x14ac:dyDescent="0.25">
      <c r="A513" t="s">
        <v>2741</v>
      </c>
      <c r="B513" t="s">
        <v>2742</v>
      </c>
      <c r="C513" t="s">
        <v>16</v>
      </c>
      <c r="D513" t="s">
        <v>2743</v>
      </c>
      <c r="E513" t="s">
        <v>638</v>
      </c>
      <c r="F513" t="s">
        <v>2744</v>
      </c>
      <c r="G513" t="s">
        <v>2745</v>
      </c>
      <c r="H513" t="s">
        <v>2746</v>
      </c>
      <c r="I513" t="s">
        <v>32</v>
      </c>
      <c r="J513" t="s">
        <v>121</v>
      </c>
      <c r="K513" t="s">
        <v>24</v>
      </c>
      <c r="L513" t="s">
        <v>227</v>
      </c>
      <c r="M513" t="s">
        <v>9438</v>
      </c>
      <c r="N513" t="s">
        <v>9439</v>
      </c>
    </row>
    <row r="514" spans="1:14" hidden="1" x14ac:dyDescent="0.25">
      <c r="A514" t="s">
        <v>2747</v>
      </c>
      <c r="B514" t="s">
        <v>2748</v>
      </c>
      <c r="C514" t="s">
        <v>69</v>
      </c>
      <c r="D514" t="s">
        <v>2749</v>
      </c>
      <c r="E514" t="s">
        <v>630</v>
      </c>
      <c r="F514" t="s">
        <v>2750</v>
      </c>
      <c r="G514" t="s">
        <v>2751</v>
      </c>
      <c r="H514" t="s">
        <v>2752</v>
      </c>
      <c r="I514" t="s">
        <v>32</v>
      </c>
      <c r="J514" t="s">
        <v>2365</v>
      </c>
      <c r="K514" t="s">
        <v>24</v>
      </c>
      <c r="L514" t="s">
        <v>2753</v>
      </c>
      <c r="M514" t="s">
        <v>9438</v>
      </c>
      <c r="N514" t="s">
        <v>9439</v>
      </c>
    </row>
    <row r="515" spans="1:14" x14ac:dyDescent="0.25">
      <c r="A515" t="s">
        <v>2754</v>
      </c>
      <c r="B515" t="s">
        <v>1864</v>
      </c>
      <c r="C515" t="s">
        <v>69</v>
      </c>
      <c r="D515" t="s">
        <v>2755</v>
      </c>
      <c r="E515" t="s">
        <v>638</v>
      </c>
      <c r="F515" t="s">
        <v>2756</v>
      </c>
      <c r="G515" t="s">
        <v>2757</v>
      </c>
      <c r="H515" t="s">
        <v>2758</v>
      </c>
      <c r="I515" t="s">
        <v>32</v>
      </c>
      <c r="J515" t="s">
        <v>1584</v>
      </c>
      <c r="K515" t="s">
        <v>24</v>
      </c>
      <c r="L515" t="s">
        <v>2759</v>
      </c>
      <c r="M515" t="s">
        <v>9438</v>
      </c>
      <c r="N515" t="s">
        <v>9439</v>
      </c>
    </row>
    <row r="516" spans="1:14" x14ac:dyDescent="0.25">
      <c r="A516" t="s">
        <v>2760</v>
      </c>
      <c r="B516" t="s">
        <v>2761</v>
      </c>
      <c r="C516" t="s">
        <v>16</v>
      </c>
      <c r="D516" t="s">
        <v>2762</v>
      </c>
      <c r="E516" t="s">
        <v>638</v>
      </c>
      <c r="F516" t="s">
        <v>2763</v>
      </c>
      <c r="G516" t="s">
        <v>2764</v>
      </c>
      <c r="H516" t="s">
        <v>2765</v>
      </c>
      <c r="I516" t="s">
        <v>32</v>
      </c>
      <c r="J516" t="s">
        <v>412</v>
      </c>
      <c r="K516" t="s">
        <v>24</v>
      </c>
      <c r="L516" t="s">
        <v>2766</v>
      </c>
      <c r="M516" t="s">
        <v>9438</v>
      </c>
      <c r="N516" t="s">
        <v>9439</v>
      </c>
    </row>
    <row r="517" spans="1:14" x14ac:dyDescent="0.25">
      <c r="A517" t="s">
        <v>2767</v>
      </c>
      <c r="B517" t="s">
        <v>2768</v>
      </c>
      <c r="C517" t="s">
        <v>69</v>
      </c>
      <c r="D517" t="s">
        <v>2769</v>
      </c>
      <c r="E517" t="s">
        <v>638</v>
      </c>
      <c r="F517" t="s">
        <v>2770</v>
      </c>
      <c r="G517" t="s">
        <v>2771</v>
      </c>
      <c r="H517" t="s">
        <v>2772</v>
      </c>
      <c r="I517" t="s">
        <v>32</v>
      </c>
      <c r="J517" t="s">
        <v>1207</v>
      </c>
      <c r="K517" t="s">
        <v>24</v>
      </c>
      <c r="L517" t="s">
        <v>494</v>
      </c>
      <c r="M517" t="s">
        <v>9438</v>
      </c>
      <c r="N517" t="s">
        <v>9439</v>
      </c>
    </row>
    <row r="518" spans="1:14" x14ac:dyDescent="0.25">
      <c r="A518" t="s">
        <v>2773</v>
      </c>
      <c r="B518" t="s">
        <v>2774</v>
      </c>
      <c r="C518" t="s">
        <v>69</v>
      </c>
      <c r="D518" t="s">
        <v>2775</v>
      </c>
      <c r="E518" t="s">
        <v>638</v>
      </c>
      <c r="F518" t="s">
        <v>2776</v>
      </c>
      <c r="G518" t="s">
        <v>2777</v>
      </c>
      <c r="H518" t="s">
        <v>2778</v>
      </c>
      <c r="I518" t="s">
        <v>32</v>
      </c>
      <c r="J518" t="s">
        <v>826</v>
      </c>
      <c r="K518" t="s">
        <v>24</v>
      </c>
      <c r="L518" t="s">
        <v>2779</v>
      </c>
      <c r="M518" t="s">
        <v>9438</v>
      </c>
      <c r="N518" t="s">
        <v>9439</v>
      </c>
    </row>
    <row r="519" spans="1:14" x14ac:dyDescent="0.25">
      <c r="A519" t="s">
        <v>2780</v>
      </c>
      <c r="B519" t="s">
        <v>2781</v>
      </c>
      <c r="C519" t="s">
        <v>16</v>
      </c>
      <c r="D519" t="s">
        <v>1513</v>
      </c>
      <c r="E519" t="s">
        <v>638</v>
      </c>
      <c r="F519" t="s">
        <v>2782</v>
      </c>
      <c r="G519" t="s">
        <v>2783</v>
      </c>
      <c r="H519" t="s">
        <v>2784</v>
      </c>
      <c r="I519" t="s">
        <v>32</v>
      </c>
      <c r="J519" t="s">
        <v>219</v>
      </c>
      <c r="K519" t="s">
        <v>24</v>
      </c>
      <c r="L519" t="s">
        <v>75</v>
      </c>
      <c r="M519" t="s">
        <v>9438</v>
      </c>
      <c r="N519" t="s">
        <v>9439</v>
      </c>
    </row>
    <row r="520" spans="1:14" x14ac:dyDescent="0.25">
      <c r="A520" t="s">
        <v>2725</v>
      </c>
      <c r="C520" t="s">
        <v>69</v>
      </c>
      <c r="D520" t="s">
        <v>2726</v>
      </c>
      <c r="E520" t="s">
        <v>638</v>
      </c>
      <c r="F520" t="s">
        <v>2785</v>
      </c>
      <c r="G520" t="s">
        <v>2786</v>
      </c>
      <c r="H520" t="s">
        <v>2787</v>
      </c>
      <c r="I520" t="s">
        <v>32</v>
      </c>
      <c r="J520" t="s">
        <v>575</v>
      </c>
      <c r="K520" t="s">
        <v>24</v>
      </c>
      <c r="L520" t="s">
        <v>2730</v>
      </c>
      <c r="M520" t="s">
        <v>9623</v>
      </c>
      <c r="N520" t="s">
        <v>9441</v>
      </c>
    </row>
    <row r="521" spans="1:14" hidden="1" x14ac:dyDescent="0.25">
      <c r="A521" t="s">
        <v>2788</v>
      </c>
      <c r="C521" t="s">
        <v>16</v>
      </c>
      <c r="D521" t="s">
        <v>2789</v>
      </c>
      <c r="E521" t="s">
        <v>630</v>
      </c>
      <c r="F521" t="s">
        <v>2790</v>
      </c>
      <c r="G521" t="s">
        <v>2791</v>
      </c>
      <c r="H521" t="s">
        <v>2792</v>
      </c>
      <c r="I521" t="s">
        <v>320</v>
      </c>
      <c r="J521" t="s">
        <v>341</v>
      </c>
      <c r="K521" t="s">
        <v>24</v>
      </c>
      <c r="L521" t="s">
        <v>2793</v>
      </c>
      <c r="M521" t="s">
        <v>9438</v>
      </c>
      <c r="N521" t="s">
        <v>9439</v>
      </c>
    </row>
    <row r="522" spans="1:14" x14ac:dyDescent="0.25">
      <c r="A522" t="s">
        <v>2794</v>
      </c>
      <c r="B522" t="s">
        <v>2795</v>
      </c>
      <c r="C522" t="s">
        <v>16</v>
      </c>
      <c r="D522" t="s">
        <v>2796</v>
      </c>
      <c r="E522" t="s">
        <v>638</v>
      </c>
      <c r="F522" t="s">
        <v>2797</v>
      </c>
      <c r="G522" t="s">
        <v>2798</v>
      </c>
      <c r="H522" t="s">
        <v>2799</v>
      </c>
      <c r="I522" t="s">
        <v>320</v>
      </c>
      <c r="J522" t="s">
        <v>826</v>
      </c>
      <c r="K522" t="s">
        <v>24</v>
      </c>
      <c r="L522" t="s">
        <v>361</v>
      </c>
      <c r="M522" t="s">
        <v>9438</v>
      </c>
      <c r="N522" t="s">
        <v>9439</v>
      </c>
    </row>
    <row r="523" spans="1:14" x14ac:dyDescent="0.25">
      <c r="A523" t="s">
        <v>2800</v>
      </c>
      <c r="B523" t="s">
        <v>695</v>
      </c>
      <c r="C523" t="s">
        <v>69</v>
      </c>
      <c r="D523" t="s">
        <v>696</v>
      </c>
      <c r="E523" t="s">
        <v>638</v>
      </c>
      <c r="F523" t="s">
        <v>2801</v>
      </c>
      <c r="G523" t="s">
        <v>2802</v>
      </c>
      <c r="H523" t="s">
        <v>2803</v>
      </c>
      <c r="I523" t="s">
        <v>32</v>
      </c>
      <c r="J523" t="s">
        <v>506</v>
      </c>
      <c r="K523" t="s">
        <v>24</v>
      </c>
      <c r="L523" t="s">
        <v>75</v>
      </c>
      <c r="M523" t="s">
        <v>9624</v>
      </c>
      <c r="N523" t="s">
        <v>9441</v>
      </c>
    </row>
    <row r="524" spans="1:14" x14ac:dyDescent="0.25">
      <c r="A524" t="s">
        <v>2804</v>
      </c>
      <c r="B524" t="s">
        <v>92</v>
      </c>
      <c r="C524" t="s">
        <v>16</v>
      </c>
      <c r="D524" t="s">
        <v>93</v>
      </c>
      <c r="E524" t="s">
        <v>638</v>
      </c>
      <c r="F524" t="s">
        <v>2805</v>
      </c>
      <c r="G524" t="s">
        <v>2806</v>
      </c>
      <c r="H524" t="s">
        <v>2807</v>
      </c>
      <c r="I524" t="s">
        <v>32</v>
      </c>
      <c r="J524" t="s">
        <v>451</v>
      </c>
      <c r="K524" t="s">
        <v>24</v>
      </c>
      <c r="L524" t="s">
        <v>75</v>
      </c>
      <c r="M524" t="s">
        <v>9625</v>
      </c>
      <c r="N524" t="s">
        <v>9441</v>
      </c>
    </row>
    <row r="525" spans="1:14" hidden="1" x14ac:dyDescent="0.25">
      <c r="A525" t="s">
        <v>2808</v>
      </c>
      <c r="C525" t="s">
        <v>16</v>
      </c>
      <c r="D525" t="s">
        <v>2716</v>
      </c>
      <c r="E525" t="s">
        <v>630</v>
      </c>
      <c r="F525" t="s">
        <v>2809</v>
      </c>
      <c r="G525" t="s">
        <v>2810</v>
      </c>
      <c r="H525" t="s">
        <v>2811</v>
      </c>
      <c r="I525" t="s">
        <v>32</v>
      </c>
      <c r="J525" t="s">
        <v>1394</v>
      </c>
      <c r="K525" t="s">
        <v>24</v>
      </c>
      <c r="L525" t="s">
        <v>34</v>
      </c>
      <c r="M525" t="s">
        <v>9438</v>
      </c>
      <c r="N525" t="s">
        <v>9439</v>
      </c>
    </row>
    <row r="526" spans="1:14" x14ac:dyDescent="0.25">
      <c r="A526" t="s">
        <v>2812</v>
      </c>
      <c r="B526" t="s">
        <v>2813</v>
      </c>
      <c r="C526" t="s">
        <v>69</v>
      </c>
      <c r="D526" t="s">
        <v>1278</v>
      </c>
      <c r="E526" t="s">
        <v>638</v>
      </c>
      <c r="F526" t="s">
        <v>2814</v>
      </c>
      <c r="G526" t="s">
        <v>2815</v>
      </c>
      <c r="H526" t="s">
        <v>2816</v>
      </c>
      <c r="I526" t="s">
        <v>32</v>
      </c>
      <c r="J526" t="s">
        <v>493</v>
      </c>
      <c r="K526" t="s">
        <v>24</v>
      </c>
      <c r="L526" t="s">
        <v>1282</v>
      </c>
      <c r="M526" t="s">
        <v>9626</v>
      </c>
      <c r="N526" t="s">
        <v>9441</v>
      </c>
    </row>
    <row r="527" spans="1:14" x14ac:dyDescent="0.25">
      <c r="A527" t="s">
        <v>2817</v>
      </c>
      <c r="B527" t="s">
        <v>2818</v>
      </c>
      <c r="C527" t="s">
        <v>69</v>
      </c>
      <c r="D527" t="s">
        <v>2819</v>
      </c>
      <c r="E527" t="s">
        <v>638</v>
      </c>
      <c r="F527" t="s">
        <v>2820</v>
      </c>
      <c r="G527" t="s">
        <v>2821</v>
      </c>
      <c r="H527" t="s">
        <v>2822</v>
      </c>
      <c r="I527" t="s">
        <v>32</v>
      </c>
      <c r="J527" t="s">
        <v>2823</v>
      </c>
      <c r="K527" t="s">
        <v>24</v>
      </c>
      <c r="L527" t="s">
        <v>2824</v>
      </c>
      <c r="M527" t="s">
        <v>9627</v>
      </c>
      <c r="N527" t="s">
        <v>9441</v>
      </c>
    </row>
    <row r="528" spans="1:14" x14ac:dyDescent="0.25">
      <c r="A528" t="s">
        <v>2825</v>
      </c>
      <c r="B528" t="s">
        <v>2795</v>
      </c>
      <c r="C528" t="s">
        <v>16</v>
      </c>
      <c r="D528" t="s">
        <v>2796</v>
      </c>
      <c r="E528" t="s">
        <v>638</v>
      </c>
      <c r="F528" t="s">
        <v>2826</v>
      </c>
      <c r="G528" t="s">
        <v>2827</v>
      </c>
      <c r="H528" t="s">
        <v>2828</v>
      </c>
      <c r="I528" t="s">
        <v>320</v>
      </c>
      <c r="J528" t="s">
        <v>282</v>
      </c>
      <c r="K528" t="s">
        <v>24</v>
      </c>
      <c r="L528" t="s">
        <v>361</v>
      </c>
      <c r="M528" t="s">
        <v>9438</v>
      </c>
      <c r="N528" t="s">
        <v>9439</v>
      </c>
    </row>
    <row r="529" spans="1:14" hidden="1" x14ac:dyDescent="0.25">
      <c r="A529" t="s">
        <v>2829</v>
      </c>
      <c r="B529" t="s">
        <v>2830</v>
      </c>
      <c r="C529" t="s">
        <v>16</v>
      </c>
      <c r="D529" t="s">
        <v>2831</v>
      </c>
      <c r="E529" t="s">
        <v>630</v>
      </c>
      <c r="F529" t="s">
        <v>2832</v>
      </c>
      <c r="G529" t="s">
        <v>2833</v>
      </c>
      <c r="H529" t="s">
        <v>2834</v>
      </c>
      <c r="I529" t="s">
        <v>22</v>
      </c>
      <c r="J529" t="s">
        <v>282</v>
      </c>
      <c r="K529" t="s">
        <v>24</v>
      </c>
      <c r="L529" t="s">
        <v>83</v>
      </c>
      <c r="M529" t="s">
        <v>9438</v>
      </c>
      <c r="N529" t="s">
        <v>9439</v>
      </c>
    </row>
    <row r="530" spans="1:14" x14ac:dyDescent="0.25">
      <c r="A530" t="s">
        <v>2835</v>
      </c>
      <c r="B530" t="s">
        <v>92</v>
      </c>
      <c r="C530" t="s">
        <v>16</v>
      </c>
      <c r="D530" t="s">
        <v>93</v>
      </c>
      <c r="E530" t="s">
        <v>638</v>
      </c>
      <c r="F530" t="s">
        <v>2836</v>
      </c>
      <c r="G530" t="s">
        <v>2837</v>
      </c>
      <c r="H530" t="s">
        <v>2838</v>
      </c>
      <c r="I530" t="s">
        <v>32</v>
      </c>
      <c r="J530" t="s">
        <v>49</v>
      </c>
      <c r="K530" t="s">
        <v>24</v>
      </c>
      <c r="L530" t="s">
        <v>184</v>
      </c>
      <c r="M530" t="s">
        <v>9628</v>
      </c>
      <c r="N530" t="s">
        <v>9441</v>
      </c>
    </row>
    <row r="531" spans="1:14" x14ac:dyDescent="0.25">
      <c r="A531" t="s">
        <v>2839</v>
      </c>
      <c r="B531" t="s">
        <v>678</v>
      </c>
      <c r="C531" t="s">
        <v>16</v>
      </c>
      <c r="D531" t="s">
        <v>1003</v>
      </c>
      <c r="E531" t="s">
        <v>638</v>
      </c>
      <c r="F531" t="s">
        <v>2840</v>
      </c>
      <c r="G531" t="s">
        <v>2841</v>
      </c>
      <c r="H531" t="s">
        <v>2842</v>
      </c>
      <c r="I531" t="s">
        <v>32</v>
      </c>
      <c r="J531" t="s">
        <v>121</v>
      </c>
      <c r="K531" t="s">
        <v>24</v>
      </c>
      <c r="L531" t="s">
        <v>75</v>
      </c>
      <c r="M531" t="s">
        <v>9438</v>
      </c>
      <c r="N531" t="s">
        <v>9439</v>
      </c>
    </row>
    <row r="532" spans="1:14" x14ac:dyDescent="0.25">
      <c r="A532" t="s">
        <v>2843</v>
      </c>
      <c r="B532" t="s">
        <v>2844</v>
      </c>
      <c r="C532" t="s">
        <v>16</v>
      </c>
      <c r="D532" t="s">
        <v>2845</v>
      </c>
      <c r="E532" t="s">
        <v>638</v>
      </c>
      <c r="F532" t="s">
        <v>2846</v>
      </c>
      <c r="G532" t="s">
        <v>2847</v>
      </c>
      <c r="H532" t="s">
        <v>2848</v>
      </c>
      <c r="I532" t="s">
        <v>320</v>
      </c>
      <c r="J532" t="s">
        <v>74</v>
      </c>
      <c r="K532" t="s">
        <v>24</v>
      </c>
      <c r="L532" t="s">
        <v>361</v>
      </c>
      <c r="M532" t="s">
        <v>9629</v>
      </c>
      <c r="N532" t="s">
        <v>9441</v>
      </c>
    </row>
    <row r="533" spans="1:14" hidden="1" x14ac:dyDescent="0.25">
      <c r="A533" t="s">
        <v>2849</v>
      </c>
      <c r="B533" t="s">
        <v>2850</v>
      </c>
      <c r="C533" t="s">
        <v>69</v>
      </c>
      <c r="D533" t="s">
        <v>93</v>
      </c>
      <c r="E533" t="s">
        <v>630</v>
      </c>
      <c r="F533" t="s">
        <v>2851</v>
      </c>
      <c r="G533" t="s">
        <v>2852</v>
      </c>
      <c r="H533" t="s">
        <v>2853</v>
      </c>
      <c r="I533" t="s">
        <v>32</v>
      </c>
      <c r="J533" t="s">
        <v>97</v>
      </c>
      <c r="K533" t="s">
        <v>24</v>
      </c>
      <c r="L533" t="s">
        <v>75</v>
      </c>
      <c r="M533" t="s">
        <v>9438</v>
      </c>
      <c r="N533" t="s">
        <v>9439</v>
      </c>
    </row>
    <row r="534" spans="1:14" hidden="1" x14ac:dyDescent="0.25">
      <c r="A534" t="s">
        <v>2854</v>
      </c>
      <c r="B534" t="s">
        <v>2855</v>
      </c>
      <c r="C534" t="s">
        <v>69</v>
      </c>
      <c r="D534" t="s">
        <v>2856</v>
      </c>
      <c r="E534" t="s">
        <v>630</v>
      </c>
      <c r="F534" t="s">
        <v>2857</v>
      </c>
      <c r="G534" t="s">
        <v>2858</v>
      </c>
      <c r="H534" t="s">
        <v>2859</v>
      </c>
      <c r="I534" t="s">
        <v>32</v>
      </c>
      <c r="J534" t="s">
        <v>756</v>
      </c>
      <c r="K534" t="s">
        <v>24</v>
      </c>
      <c r="L534" t="s">
        <v>2860</v>
      </c>
      <c r="M534" t="s">
        <v>9438</v>
      </c>
      <c r="N534" t="s">
        <v>9439</v>
      </c>
    </row>
    <row r="535" spans="1:14" x14ac:dyDescent="0.25">
      <c r="A535" t="s">
        <v>2861</v>
      </c>
      <c r="B535" t="s">
        <v>92</v>
      </c>
      <c r="C535" t="s">
        <v>16</v>
      </c>
      <c r="D535" t="s">
        <v>93</v>
      </c>
      <c r="E535" t="s">
        <v>638</v>
      </c>
      <c r="F535" t="s">
        <v>2862</v>
      </c>
      <c r="G535" t="s">
        <v>2863</v>
      </c>
      <c r="H535" t="s">
        <v>2864</v>
      </c>
      <c r="I535" t="s">
        <v>32</v>
      </c>
      <c r="J535" t="s">
        <v>49</v>
      </c>
      <c r="K535" t="s">
        <v>24</v>
      </c>
      <c r="L535" t="s">
        <v>184</v>
      </c>
      <c r="M535" t="s">
        <v>9630</v>
      </c>
      <c r="N535" t="s">
        <v>9441</v>
      </c>
    </row>
    <row r="536" spans="1:14" x14ac:dyDescent="0.25">
      <c r="A536" t="s">
        <v>2865</v>
      </c>
      <c r="B536" t="s">
        <v>2866</v>
      </c>
      <c r="C536" t="s">
        <v>69</v>
      </c>
      <c r="D536" t="s">
        <v>2867</v>
      </c>
      <c r="E536" t="s">
        <v>638</v>
      </c>
      <c r="F536" t="s">
        <v>2868</v>
      </c>
      <c r="G536" t="s">
        <v>2869</v>
      </c>
      <c r="H536" t="s">
        <v>2870</v>
      </c>
      <c r="I536" t="s">
        <v>32</v>
      </c>
      <c r="J536" t="s">
        <v>1381</v>
      </c>
      <c r="K536" t="s">
        <v>24</v>
      </c>
      <c r="L536" t="s">
        <v>204</v>
      </c>
      <c r="M536" t="s">
        <v>9631</v>
      </c>
      <c r="N536" t="s">
        <v>9441</v>
      </c>
    </row>
    <row r="537" spans="1:14" x14ac:dyDescent="0.25">
      <c r="A537" t="s">
        <v>2871</v>
      </c>
      <c r="B537" t="s">
        <v>2748</v>
      </c>
      <c r="C537" t="s">
        <v>69</v>
      </c>
      <c r="D537" t="s">
        <v>2749</v>
      </c>
      <c r="E537" t="s">
        <v>638</v>
      </c>
      <c r="F537" t="s">
        <v>2872</v>
      </c>
      <c r="G537" t="s">
        <v>2873</v>
      </c>
      <c r="H537" t="s">
        <v>2874</v>
      </c>
      <c r="I537" t="s">
        <v>32</v>
      </c>
      <c r="J537" t="s">
        <v>2365</v>
      </c>
      <c r="K537" t="s">
        <v>24</v>
      </c>
      <c r="L537" t="s">
        <v>2753</v>
      </c>
      <c r="M537" t="s">
        <v>9632</v>
      </c>
      <c r="N537" t="s">
        <v>9441</v>
      </c>
    </row>
    <row r="538" spans="1:14" x14ac:dyDescent="0.25">
      <c r="A538" t="s">
        <v>2714</v>
      </c>
      <c r="B538" t="s">
        <v>2715</v>
      </c>
      <c r="C538" t="s">
        <v>16</v>
      </c>
      <c r="D538" t="s">
        <v>2716</v>
      </c>
      <c r="E538" t="s">
        <v>638</v>
      </c>
      <c r="F538" t="s">
        <v>2875</v>
      </c>
      <c r="G538" t="s">
        <v>2876</v>
      </c>
      <c r="H538" t="s">
        <v>2877</v>
      </c>
      <c r="I538" t="s">
        <v>32</v>
      </c>
      <c r="J538" t="s">
        <v>1394</v>
      </c>
      <c r="K538" t="s">
        <v>24</v>
      </c>
      <c r="L538" t="s">
        <v>34</v>
      </c>
      <c r="M538" t="s">
        <v>9438</v>
      </c>
      <c r="N538" t="s">
        <v>9439</v>
      </c>
    </row>
    <row r="539" spans="1:14" x14ac:dyDescent="0.25">
      <c r="A539" t="s">
        <v>2878</v>
      </c>
      <c r="B539" t="s">
        <v>2709</v>
      </c>
      <c r="C539" t="s">
        <v>16</v>
      </c>
      <c r="D539" t="s">
        <v>2710</v>
      </c>
      <c r="E539" t="s">
        <v>638</v>
      </c>
      <c r="F539" t="s">
        <v>2879</v>
      </c>
      <c r="G539" t="s">
        <v>2880</v>
      </c>
      <c r="H539" t="s">
        <v>2881</v>
      </c>
      <c r="I539" t="s">
        <v>22</v>
      </c>
      <c r="J539" t="s">
        <v>391</v>
      </c>
      <c r="K539" t="s">
        <v>24</v>
      </c>
      <c r="L539" t="s">
        <v>83</v>
      </c>
      <c r="M539" t="s">
        <v>9438</v>
      </c>
      <c r="N539" t="s">
        <v>9439</v>
      </c>
    </row>
    <row r="540" spans="1:14" hidden="1" x14ac:dyDescent="0.25">
      <c r="A540" t="s">
        <v>2882</v>
      </c>
      <c r="B540" t="s">
        <v>2883</v>
      </c>
      <c r="C540" t="s">
        <v>69</v>
      </c>
      <c r="D540" t="s">
        <v>2867</v>
      </c>
      <c r="E540" t="s">
        <v>630</v>
      </c>
      <c r="F540" t="s">
        <v>2884</v>
      </c>
      <c r="G540" t="s">
        <v>2885</v>
      </c>
      <c r="H540" t="s">
        <v>2886</v>
      </c>
      <c r="I540" t="s">
        <v>32</v>
      </c>
      <c r="J540" t="s">
        <v>2502</v>
      </c>
      <c r="K540" t="s">
        <v>24</v>
      </c>
      <c r="L540" t="s">
        <v>204</v>
      </c>
      <c r="M540" t="s">
        <v>9438</v>
      </c>
      <c r="N540" t="s">
        <v>9439</v>
      </c>
    </row>
    <row r="541" spans="1:14" x14ac:dyDescent="0.25">
      <c r="A541" t="s">
        <v>2887</v>
      </c>
      <c r="B541" t="s">
        <v>2795</v>
      </c>
      <c r="C541" t="s">
        <v>16</v>
      </c>
      <c r="D541" t="s">
        <v>2796</v>
      </c>
      <c r="E541" t="s">
        <v>638</v>
      </c>
      <c r="F541" t="s">
        <v>2888</v>
      </c>
      <c r="G541" t="s">
        <v>2889</v>
      </c>
      <c r="H541" t="s">
        <v>2890</v>
      </c>
      <c r="I541" t="s">
        <v>320</v>
      </c>
      <c r="J541" t="s">
        <v>253</v>
      </c>
      <c r="K541" t="s">
        <v>24</v>
      </c>
      <c r="L541" t="s">
        <v>361</v>
      </c>
      <c r="M541" t="s">
        <v>9438</v>
      </c>
      <c r="N541" t="s">
        <v>9439</v>
      </c>
    </row>
    <row r="542" spans="1:14" x14ac:dyDescent="0.25">
      <c r="A542" t="s">
        <v>2891</v>
      </c>
      <c r="B542" t="s">
        <v>2892</v>
      </c>
      <c r="C542" t="s">
        <v>69</v>
      </c>
      <c r="D542" t="s">
        <v>2856</v>
      </c>
      <c r="E542" t="s">
        <v>638</v>
      </c>
      <c r="F542" t="s">
        <v>2893</v>
      </c>
      <c r="G542" t="s">
        <v>2894</v>
      </c>
      <c r="H542" t="s">
        <v>2895</v>
      </c>
      <c r="I542" t="s">
        <v>32</v>
      </c>
      <c r="J542" t="s">
        <v>756</v>
      </c>
      <c r="K542" t="s">
        <v>24</v>
      </c>
      <c r="L542" t="s">
        <v>2860</v>
      </c>
      <c r="M542" t="s">
        <v>9438</v>
      </c>
      <c r="N542" t="s">
        <v>9439</v>
      </c>
    </row>
    <row r="543" spans="1:14" hidden="1" x14ac:dyDescent="0.25">
      <c r="A543" t="s">
        <v>2896</v>
      </c>
      <c r="B543" t="s">
        <v>2897</v>
      </c>
      <c r="C543" t="s">
        <v>16</v>
      </c>
      <c r="D543" t="s">
        <v>2898</v>
      </c>
      <c r="E543" t="s">
        <v>630</v>
      </c>
      <c r="F543" t="s">
        <v>2899</v>
      </c>
      <c r="G543" t="s">
        <v>2900</v>
      </c>
      <c r="H543" t="s">
        <v>2901</v>
      </c>
      <c r="I543" t="s">
        <v>32</v>
      </c>
      <c r="J543" t="s">
        <v>282</v>
      </c>
      <c r="K543" t="s">
        <v>24</v>
      </c>
      <c r="L543" t="s">
        <v>439</v>
      </c>
      <c r="M543" t="s">
        <v>9438</v>
      </c>
      <c r="N543" t="s">
        <v>9439</v>
      </c>
    </row>
    <row r="544" spans="1:14" x14ac:dyDescent="0.25">
      <c r="A544" t="s">
        <v>2902</v>
      </c>
      <c r="B544" t="s">
        <v>2903</v>
      </c>
      <c r="C544" t="s">
        <v>16</v>
      </c>
      <c r="D544" t="s">
        <v>2904</v>
      </c>
      <c r="E544" t="s">
        <v>638</v>
      </c>
      <c r="F544" t="s">
        <v>2905</v>
      </c>
      <c r="G544" t="s">
        <v>2906</v>
      </c>
      <c r="H544" t="s">
        <v>2907</v>
      </c>
      <c r="I544" t="s">
        <v>32</v>
      </c>
      <c r="J544" t="s">
        <v>360</v>
      </c>
      <c r="K544" t="s">
        <v>24</v>
      </c>
      <c r="L544" t="s">
        <v>2908</v>
      </c>
      <c r="M544" t="s">
        <v>9438</v>
      </c>
      <c r="N544" t="s">
        <v>9439</v>
      </c>
    </row>
    <row r="545" spans="1:14" hidden="1" x14ac:dyDescent="0.25">
      <c r="A545" t="s">
        <v>2909</v>
      </c>
      <c r="B545" t="s">
        <v>2910</v>
      </c>
      <c r="C545" t="s">
        <v>16</v>
      </c>
      <c r="D545" t="s">
        <v>2911</v>
      </c>
      <c r="E545" t="s">
        <v>630</v>
      </c>
      <c r="F545" t="s">
        <v>2912</v>
      </c>
      <c r="G545" t="s">
        <v>2913</v>
      </c>
      <c r="H545" t="s">
        <v>2914</v>
      </c>
      <c r="I545" t="s">
        <v>32</v>
      </c>
      <c r="J545" t="s">
        <v>341</v>
      </c>
      <c r="K545" t="s">
        <v>24</v>
      </c>
      <c r="L545" t="s">
        <v>2915</v>
      </c>
      <c r="M545" t="s">
        <v>9438</v>
      </c>
      <c r="N545" t="s">
        <v>9439</v>
      </c>
    </row>
    <row r="546" spans="1:14" x14ac:dyDescent="0.25">
      <c r="A546" t="s">
        <v>2714</v>
      </c>
      <c r="B546" t="s">
        <v>2715</v>
      </c>
      <c r="C546" t="s">
        <v>16</v>
      </c>
      <c r="D546" t="s">
        <v>2716</v>
      </c>
      <c r="E546" t="s">
        <v>638</v>
      </c>
      <c r="F546" t="s">
        <v>2916</v>
      </c>
      <c r="G546" t="s">
        <v>2917</v>
      </c>
      <c r="H546" t="s">
        <v>2918</v>
      </c>
      <c r="I546" t="s">
        <v>32</v>
      </c>
      <c r="J546" t="s">
        <v>1394</v>
      </c>
      <c r="K546" t="s">
        <v>24</v>
      </c>
      <c r="L546" t="s">
        <v>34</v>
      </c>
      <c r="M546" t="s">
        <v>9438</v>
      </c>
      <c r="N546" t="s">
        <v>9439</v>
      </c>
    </row>
    <row r="547" spans="1:14" x14ac:dyDescent="0.25">
      <c r="A547" t="s">
        <v>2919</v>
      </c>
      <c r="B547" t="s">
        <v>2920</v>
      </c>
      <c r="C547" t="s">
        <v>16</v>
      </c>
      <c r="D547" t="s">
        <v>1513</v>
      </c>
      <c r="E547" t="s">
        <v>638</v>
      </c>
      <c r="F547" t="s">
        <v>2921</v>
      </c>
      <c r="G547" t="s">
        <v>2922</v>
      </c>
      <c r="H547" t="s">
        <v>2923</v>
      </c>
      <c r="I547" t="s">
        <v>32</v>
      </c>
      <c r="J547" t="s">
        <v>162</v>
      </c>
      <c r="K547" t="s">
        <v>24</v>
      </c>
      <c r="L547" t="s">
        <v>75</v>
      </c>
      <c r="M547" t="s">
        <v>9438</v>
      </c>
      <c r="N547" t="s">
        <v>9439</v>
      </c>
    </row>
    <row r="548" spans="1:14" x14ac:dyDescent="0.25">
      <c r="A548" t="s">
        <v>2924</v>
      </c>
      <c r="B548" t="s">
        <v>2844</v>
      </c>
      <c r="C548" t="s">
        <v>16</v>
      </c>
      <c r="D548" t="s">
        <v>2845</v>
      </c>
      <c r="E548" t="s">
        <v>638</v>
      </c>
      <c r="F548" t="s">
        <v>2925</v>
      </c>
      <c r="G548" t="s">
        <v>2926</v>
      </c>
      <c r="H548" t="s">
        <v>2927</v>
      </c>
      <c r="I548" t="s">
        <v>320</v>
      </c>
      <c r="J548" t="s">
        <v>183</v>
      </c>
      <c r="K548" t="s">
        <v>24</v>
      </c>
      <c r="L548" t="s">
        <v>361</v>
      </c>
      <c r="M548" t="s">
        <v>9633</v>
      </c>
      <c r="N548" t="s">
        <v>9441</v>
      </c>
    </row>
    <row r="549" spans="1:14" x14ac:dyDescent="0.25">
      <c r="A549" t="s">
        <v>2928</v>
      </c>
      <c r="B549" t="s">
        <v>986</v>
      </c>
      <c r="C549" t="s">
        <v>69</v>
      </c>
      <c r="D549" t="s">
        <v>987</v>
      </c>
      <c r="E549" t="s">
        <v>638</v>
      </c>
      <c r="F549" t="s">
        <v>2929</v>
      </c>
      <c r="G549" t="s">
        <v>2930</v>
      </c>
      <c r="H549" t="s">
        <v>2931</v>
      </c>
      <c r="I549" t="s">
        <v>32</v>
      </c>
      <c r="J549" t="s">
        <v>148</v>
      </c>
      <c r="K549" t="s">
        <v>24</v>
      </c>
      <c r="L549" t="s">
        <v>204</v>
      </c>
      <c r="M549" t="s">
        <v>9634</v>
      </c>
      <c r="N549" t="s">
        <v>9441</v>
      </c>
    </row>
    <row r="550" spans="1:14" hidden="1" x14ac:dyDescent="0.25">
      <c r="A550" t="s">
        <v>2741</v>
      </c>
      <c r="C550" t="s">
        <v>16</v>
      </c>
      <c r="D550" t="s">
        <v>2743</v>
      </c>
      <c r="E550" t="s">
        <v>630</v>
      </c>
      <c r="F550" t="s">
        <v>2932</v>
      </c>
      <c r="G550" t="s">
        <v>2933</v>
      </c>
      <c r="H550" t="s">
        <v>2934</v>
      </c>
      <c r="I550" t="s">
        <v>32</v>
      </c>
      <c r="J550" t="s">
        <v>121</v>
      </c>
      <c r="K550" t="s">
        <v>24</v>
      </c>
      <c r="L550" t="s">
        <v>227</v>
      </c>
      <c r="M550" t="s">
        <v>9438</v>
      </c>
      <c r="N550" t="s">
        <v>9439</v>
      </c>
    </row>
    <row r="551" spans="1:14" x14ac:dyDescent="0.25">
      <c r="A551" t="s">
        <v>2843</v>
      </c>
      <c r="B551" t="s">
        <v>2844</v>
      </c>
      <c r="C551" t="s">
        <v>16</v>
      </c>
      <c r="D551" t="s">
        <v>2845</v>
      </c>
      <c r="E551" t="s">
        <v>638</v>
      </c>
      <c r="F551" t="s">
        <v>2935</v>
      </c>
      <c r="G551" t="s">
        <v>2936</v>
      </c>
      <c r="H551" t="s">
        <v>2937</v>
      </c>
      <c r="I551" t="s">
        <v>320</v>
      </c>
      <c r="J551" t="s">
        <v>74</v>
      </c>
      <c r="K551" t="s">
        <v>24</v>
      </c>
      <c r="L551" t="s">
        <v>361</v>
      </c>
      <c r="M551" t="s">
        <v>9635</v>
      </c>
      <c r="N551" t="s">
        <v>9441</v>
      </c>
    </row>
    <row r="552" spans="1:14" x14ac:dyDescent="0.25">
      <c r="A552" t="s">
        <v>2938</v>
      </c>
      <c r="B552" t="s">
        <v>2795</v>
      </c>
      <c r="C552" t="s">
        <v>16</v>
      </c>
      <c r="D552" t="s">
        <v>2796</v>
      </c>
      <c r="E552" t="s">
        <v>638</v>
      </c>
      <c r="F552" t="s">
        <v>2939</v>
      </c>
      <c r="G552" t="s">
        <v>2940</v>
      </c>
      <c r="H552" t="s">
        <v>2941</v>
      </c>
      <c r="I552" t="s">
        <v>320</v>
      </c>
      <c r="J552" t="s">
        <v>826</v>
      </c>
      <c r="K552" t="s">
        <v>24</v>
      </c>
      <c r="L552" t="s">
        <v>361</v>
      </c>
      <c r="M552" t="s">
        <v>9438</v>
      </c>
      <c r="N552" t="s">
        <v>9439</v>
      </c>
    </row>
    <row r="553" spans="1:14" hidden="1" x14ac:dyDescent="0.25">
      <c r="A553" t="s">
        <v>2942</v>
      </c>
      <c r="B553" t="s">
        <v>2943</v>
      </c>
      <c r="C553" t="s">
        <v>16</v>
      </c>
      <c r="D553" t="s">
        <v>812</v>
      </c>
      <c r="E553" t="s">
        <v>630</v>
      </c>
      <c r="F553" t="s">
        <v>2944</v>
      </c>
      <c r="G553" t="s">
        <v>2945</v>
      </c>
      <c r="H553" t="s">
        <v>2946</v>
      </c>
      <c r="I553" t="s">
        <v>22</v>
      </c>
      <c r="J553" t="s">
        <v>2947</v>
      </c>
      <c r="K553" t="s">
        <v>24</v>
      </c>
      <c r="L553" t="s">
        <v>83</v>
      </c>
      <c r="M553" t="s">
        <v>9438</v>
      </c>
      <c r="N553" t="s">
        <v>9439</v>
      </c>
    </row>
    <row r="554" spans="1:14" hidden="1" x14ac:dyDescent="0.25">
      <c r="A554" t="s">
        <v>2948</v>
      </c>
      <c r="B554" t="s">
        <v>1246</v>
      </c>
      <c r="C554" t="s">
        <v>69</v>
      </c>
      <c r="D554" t="s">
        <v>2949</v>
      </c>
      <c r="E554" t="s">
        <v>630</v>
      </c>
      <c r="F554" t="s">
        <v>2950</v>
      </c>
      <c r="G554" t="s">
        <v>2951</v>
      </c>
      <c r="H554" t="s">
        <v>2952</v>
      </c>
      <c r="I554" t="s">
        <v>32</v>
      </c>
      <c r="J554" t="s">
        <v>1000</v>
      </c>
      <c r="K554" t="s">
        <v>24</v>
      </c>
      <c r="L554" t="s">
        <v>2953</v>
      </c>
      <c r="M554" t="s">
        <v>9438</v>
      </c>
      <c r="N554" t="s">
        <v>9439</v>
      </c>
    </row>
    <row r="555" spans="1:14" hidden="1" x14ac:dyDescent="0.25">
      <c r="A555" t="s">
        <v>2954</v>
      </c>
      <c r="B555" t="s">
        <v>2736</v>
      </c>
      <c r="C555" t="s">
        <v>69</v>
      </c>
      <c r="D555" t="s">
        <v>2737</v>
      </c>
      <c r="E555" t="s">
        <v>630</v>
      </c>
      <c r="F555" t="s">
        <v>2955</v>
      </c>
      <c r="G555" t="s">
        <v>2956</v>
      </c>
      <c r="H555" t="s">
        <v>2957</v>
      </c>
      <c r="I555" t="s">
        <v>32</v>
      </c>
      <c r="J555" t="s">
        <v>41</v>
      </c>
      <c r="K555" t="s">
        <v>24</v>
      </c>
      <c r="L555" t="s">
        <v>212</v>
      </c>
      <c r="M555" t="s">
        <v>9438</v>
      </c>
      <c r="N555" t="s">
        <v>9439</v>
      </c>
    </row>
    <row r="556" spans="1:14" hidden="1" x14ac:dyDescent="0.25">
      <c r="A556" t="s">
        <v>2958</v>
      </c>
      <c r="B556" t="s">
        <v>2959</v>
      </c>
      <c r="C556" t="s">
        <v>16</v>
      </c>
      <c r="D556" t="s">
        <v>942</v>
      </c>
      <c r="E556" t="s">
        <v>630</v>
      </c>
      <c r="F556" t="s">
        <v>2960</v>
      </c>
      <c r="G556" t="s">
        <v>2961</v>
      </c>
      <c r="H556" t="s">
        <v>2962</v>
      </c>
      <c r="I556" t="s">
        <v>32</v>
      </c>
      <c r="J556" t="s">
        <v>614</v>
      </c>
      <c r="K556" t="s">
        <v>24</v>
      </c>
      <c r="L556" t="s">
        <v>786</v>
      </c>
      <c r="M556" t="s">
        <v>9438</v>
      </c>
      <c r="N556" t="s">
        <v>9439</v>
      </c>
    </row>
    <row r="557" spans="1:14" x14ac:dyDescent="0.25">
      <c r="A557" t="s">
        <v>2963</v>
      </c>
      <c r="B557" t="s">
        <v>2964</v>
      </c>
      <c r="C557" t="s">
        <v>69</v>
      </c>
      <c r="D557" t="s">
        <v>2965</v>
      </c>
      <c r="E557" t="s">
        <v>638</v>
      </c>
      <c r="F557" t="s">
        <v>2966</v>
      </c>
      <c r="G557" t="s">
        <v>2967</v>
      </c>
      <c r="H557" t="s">
        <v>2968</v>
      </c>
      <c r="I557" t="s">
        <v>32</v>
      </c>
      <c r="J557" t="s">
        <v>2164</v>
      </c>
      <c r="K557" t="s">
        <v>24</v>
      </c>
      <c r="L557" t="s">
        <v>75</v>
      </c>
      <c r="M557" t="s">
        <v>9636</v>
      </c>
      <c r="N557" t="s">
        <v>9441</v>
      </c>
    </row>
    <row r="558" spans="1:14" x14ac:dyDescent="0.25">
      <c r="A558" t="s">
        <v>2969</v>
      </c>
      <c r="B558" t="s">
        <v>2795</v>
      </c>
      <c r="C558" t="s">
        <v>16</v>
      </c>
      <c r="D558" t="s">
        <v>2796</v>
      </c>
      <c r="E558" t="s">
        <v>638</v>
      </c>
      <c r="F558" t="s">
        <v>2970</v>
      </c>
      <c r="G558" t="s">
        <v>2971</v>
      </c>
      <c r="H558" t="s">
        <v>2972</v>
      </c>
      <c r="I558" t="s">
        <v>320</v>
      </c>
      <c r="J558" t="s">
        <v>826</v>
      </c>
      <c r="K558" t="s">
        <v>24</v>
      </c>
      <c r="L558" t="s">
        <v>361</v>
      </c>
      <c r="M558" t="s">
        <v>9438</v>
      </c>
      <c r="N558" t="s">
        <v>9439</v>
      </c>
    </row>
    <row r="559" spans="1:14" x14ac:dyDescent="0.25">
      <c r="A559" t="s">
        <v>2973</v>
      </c>
      <c r="B559" t="s">
        <v>2699</v>
      </c>
      <c r="C559" t="s">
        <v>69</v>
      </c>
      <c r="D559" t="s">
        <v>93</v>
      </c>
      <c r="E559" t="s">
        <v>638</v>
      </c>
      <c r="F559" t="s">
        <v>2974</v>
      </c>
      <c r="G559" t="s">
        <v>2975</v>
      </c>
      <c r="H559" t="s">
        <v>2976</v>
      </c>
      <c r="I559" t="s">
        <v>32</v>
      </c>
      <c r="J559" t="s">
        <v>306</v>
      </c>
      <c r="K559" t="s">
        <v>24</v>
      </c>
      <c r="L559" t="s">
        <v>75</v>
      </c>
      <c r="M559" t="s">
        <v>9637</v>
      </c>
      <c r="N559" t="s">
        <v>9441</v>
      </c>
    </row>
    <row r="560" spans="1:14" hidden="1" x14ac:dyDescent="0.25">
      <c r="A560" t="s">
        <v>2977</v>
      </c>
      <c r="B560" t="s">
        <v>678</v>
      </c>
      <c r="C560" t="s">
        <v>16</v>
      </c>
      <c r="D560" t="s">
        <v>1003</v>
      </c>
      <c r="E560" t="s">
        <v>630</v>
      </c>
      <c r="F560" t="s">
        <v>2978</v>
      </c>
      <c r="G560" t="s">
        <v>2979</v>
      </c>
      <c r="H560" t="s">
        <v>2980</v>
      </c>
      <c r="I560" t="s">
        <v>32</v>
      </c>
      <c r="J560" t="s">
        <v>634</v>
      </c>
      <c r="K560" t="s">
        <v>24</v>
      </c>
      <c r="L560" t="s">
        <v>75</v>
      </c>
      <c r="M560" t="s">
        <v>9438</v>
      </c>
      <c r="N560" t="s">
        <v>9439</v>
      </c>
    </row>
    <row r="561" spans="1:14" hidden="1" x14ac:dyDescent="0.25">
      <c r="A561" t="s">
        <v>2981</v>
      </c>
      <c r="B561" t="s">
        <v>2982</v>
      </c>
      <c r="C561" t="s">
        <v>69</v>
      </c>
      <c r="E561" t="s">
        <v>630</v>
      </c>
      <c r="F561" t="s">
        <v>2983</v>
      </c>
      <c r="G561" t="s">
        <v>2984</v>
      </c>
      <c r="H561" t="s">
        <v>2985</v>
      </c>
      <c r="I561" t="s">
        <v>320</v>
      </c>
      <c r="K561" t="s">
        <v>24</v>
      </c>
      <c r="M561" t="s">
        <v>9438</v>
      </c>
      <c r="N561" t="s">
        <v>9439</v>
      </c>
    </row>
    <row r="562" spans="1:14" hidden="1" x14ac:dyDescent="0.25">
      <c r="A562" t="s">
        <v>2986</v>
      </c>
      <c r="B562" t="s">
        <v>2920</v>
      </c>
      <c r="C562" t="s">
        <v>16</v>
      </c>
      <c r="D562" t="s">
        <v>1513</v>
      </c>
      <c r="E562" t="s">
        <v>630</v>
      </c>
      <c r="F562" t="s">
        <v>2987</v>
      </c>
      <c r="G562" t="s">
        <v>2988</v>
      </c>
      <c r="H562" t="s">
        <v>2989</v>
      </c>
      <c r="I562" t="s">
        <v>32</v>
      </c>
      <c r="J562" t="s">
        <v>162</v>
      </c>
      <c r="K562" t="s">
        <v>24</v>
      </c>
      <c r="L562" t="s">
        <v>75</v>
      </c>
      <c r="M562" t="s">
        <v>9438</v>
      </c>
      <c r="N562" t="s">
        <v>9439</v>
      </c>
    </row>
    <row r="563" spans="1:14" x14ac:dyDescent="0.25">
      <c r="A563" t="s">
        <v>2990</v>
      </c>
      <c r="B563" t="s">
        <v>2991</v>
      </c>
      <c r="C563" t="s">
        <v>16</v>
      </c>
      <c r="D563" t="s">
        <v>2831</v>
      </c>
      <c r="E563" t="s">
        <v>638</v>
      </c>
      <c r="F563" t="s">
        <v>2992</v>
      </c>
      <c r="G563" t="s">
        <v>2993</v>
      </c>
      <c r="H563" t="s">
        <v>2994</v>
      </c>
      <c r="I563" t="s">
        <v>22</v>
      </c>
      <c r="J563" t="s">
        <v>282</v>
      </c>
      <c r="K563" t="s">
        <v>24</v>
      </c>
      <c r="L563" t="s">
        <v>83</v>
      </c>
      <c r="M563" t="s">
        <v>9438</v>
      </c>
      <c r="N563" t="s">
        <v>9439</v>
      </c>
    </row>
    <row r="564" spans="1:14" hidden="1" x14ac:dyDescent="0.25">
      <c r="A564" t="s">
        <v>2995</v>
      </c>
      <c r="B564" t="s">
        <v>2996</v>
      </c>
      <c r="C564" t="s">
        <v>69</v>
      </c>
      <c r="D564" t="s">
        <v>2997</v>
      </c>
      <c r="E564" t="s">
        <v>630</v>
      </c>
      <c r="F564" t="s">
        <v>2998</v>
      </c>
      <c r="G564" t="s">
        <v>2999</v>
      </c>
      <c r="H564" t="s">
        <v>3000</v>
      </c>
      <c r="I564" t="s">
        <v>32</v>
      </c>
      <c r="J564" t="s">
        <v>234</v>
      </c>
      <c r="K564" t="s">
        <v>24</v>
      </c>
      <c r="L564" t="s">
        <v>75</v>
      </c>
      <c r="M564" t="s">
        <v>9438</v>
      </c>
      <c r="N564" t="s">
        <v>9439</v>
      </c>
    </row>
    <row r="565" spans="1:14" x14ac:dyDescent="0.25">
      <c r="A565" t="s">
        <v>3001</v>
      </c>
      <c r="B565" t="s">
        <v>3002</v>
      </c>
      <c r="C565" t="s">
        <v>69</v>
      </c>
      <c r="D565" t="s">
        <v>987</v>
      </c>
      <c r="E565" t="s">
        <v>638</v>
      </c>
      <c r="F565" t="s">
        <v>3003</v>
      </c>
      <c r="G565" t="s">
        <v>3004</v>
      </c>
      <c r="H565" t="s">
        <v>3005</v>
      </c>
      <c r="I565" t="s">
        <v>32</v>
      </c>
      <c r="J565" t="s">
        <v>991</v>
      </c>
      <c r="K565" t="s">
        <v>24</v>
      </c>
      <c r="L565" t="s">
        <v>204</v>
      </c>
      <c r="M565" t="s">
        <v>9638</v>
      </c>
      <c r="N565" t="s">
        <v>9441</v>
      </c>
    </row>
    <row r="566" spans="1:14" x14ac:dyDescent="0.25">
      <c r="A566" t="s">
        <v>2981</v>
      </c>
      <c r="B566" t="s">
        <v>2982</v>
      </c>
      <c r="C566" t="s">
        <v>69</v>
      </c>
      <c r="D566" t="s">
        <v>3006</v>
      </c>
      <c r="E566" t="s">
        <v>638</v>
      </c>
      <c r="F566" t="s">
        <v>3007</v>
      </c>
      <c r="G566" t="s">
        <v>3008</v>
      </c>
      <c r="H566" t="s">
        <v>3009</v>
      </c>
      <c r="I566" t="s">
        <v>320</v>
      </c>
      <c r="J566" t="s">
        <v>49</v>
      </c>
      <c r="K566" t="s">
        <v>24</v>
      </c>
      <c r="L566" t="s">
        <v>361</v>
      </c>
      <c r="M566" t="s">
        <v>9639</v>
      </c>
      <c r="N566" t="s">
        <v>9441</v>
      </c>
    </row>
    <row r="567" spans="1:14" x14ac:dyDescent="0.25">
      <c r="A567" t="s">
        <v>3010</v>
      </c>
      <c r="B567" t="s">
        <v>2818</v>
      </c>
      <c r="C567" t="s">
        <v>69</v>
      </c>
      <c r="D567" t="s">
        <v>2819</v>
      </c>
      <c r="E567" t="s">
        <v>638</v>
      </c>
      <c r="F567" t="s">
        <v>3011</v>
      </c>
      <c r="G567" t="s">
        <v>3012</v>
      </c>
      <c r="H567" t="s">
        <v>3013</v>
      </c>
      <c r="I567" t="s">
        <v>32</v>
      </c>
      <c r="J567" t="s">
        <v>290</v>
      </c>
      <c r="K567" t="s">
        <v>24</v>
      </c>
      <c r="L567" t="s">
        <v>2824</v>
      </c>
      <c r="M567" t="s">
        <v>9640</v>
      </c>
      <c r="N567" t="s">
        <v>9441</v>
      </c>
    </row>
    <row r="568" spans="1:14" x14ac:dyDescent="0.25">
      <c r="A568" t="s">
        <v>3014</v>
      </c>
      <c r="B568" t="s">
        <v>3015</v>
      </c>
      <c r="C568" t="s">
        <v>69</v>
      </c>
      <c r="E568" t="s">
        <v>638</v>
      </c>
      <c r="F568" t="s">
        <v>3016</v>
      </c>
      <c r="G568" t="s">
        <v>3017</v>
      </c>
      <c r="H568" t="s">
        <v>3018</v>
      </c>
      <c r="I568" t="s">
        <v>32</v>
      </c>
      <c r="J568" t="s">
        <v>595</v>
      </c>
      <c r="K568" t="s">
        <v>24</v>
      </c>
      <c r="M568" t="s">
        <v>9641</v>
      </c>
      <c r="N568" t="s">
        <v>9441</v>
      </c>
    </row>
    <row r="569" spans="1:14" x14ac:dyDescent="0.25">
      <c r="A569" t="s">
        <v>3019</v>
      </c>
      <c r="B569" t="s">
        <v>3015</v>
      </c>
      <c r="C569" t="s">
        <v>69</v>
      </c>
      <c r="E569" t="s">
        <v>638</v>
      </c>
      <c r="F569" t="s">
        <v>3020</v>
      </c>
      <c r="G569" t="s">
        <v>3021</v>
      </c>
      <c r="H569" t="s">
        <v>3022</v>
      </c>
      <c r="I569" t="s">
        <v>32</v>
      </c>
      <c r="J569" t="s">
        <v>2448</v>
      </c>
      <c r="K569" t="s">
        <v>24</v>
      </c>
      <c r="M569" t="s">
        <v>9642</v>
      </c>
      <c r="N569" t="s">
        <v>9441</v>
      </c>
    </row>
    <row r="570" spans="1:14" x14ac:dyDescent="0.25">
      <c r="A570" t="s">
        <v>3023</v>
      </c>
      <c r="B570" t="s">
        <v>3024</v>
      </c>
      <c r="C570" t="s">
        <v>69</v>
      </c>
      <c r="D570" t="s">
        <v>200</v>
      </c>
      <c r="E570" t="s">
        <v>638</v>
      </c>
      <c r="F570" t="s">
        <v>3025</v>
      </c>
      <c r="G570" t="s">
        <v>3026</v>
      </c>
      <c r="H570" t="s">
        <v>3027</v>
      </c>
      <c r="I570" t="s">
        <v>32</v>
      </c>
      <c r="J570" t="s">
        <v>234</v>
      </c>
      <c r="K570" t="s">
        <v>24</v>
      </c>
      <c r="L570" t="s">
        <v>204</v>
      </c>
      <c r="M570" t="s">
        <v>9438</v>
      </c>
      <c r="N570" t="s">
        <v>9439</v>
      </c>
    </row>
    <row r="571" spans="1:14" x14ac:dyDescent="0.25">
      <c r="A571" t="s">
        <v>3028</v>
      </c>
      <c r="B571" t="s">
        <v>3029</v>
      </c>
      <c r="C571" t="s">
        <v>69</v>
      </c>
      <c r="D571" t="s">
        <v>3030</v>
      </c>
      <c r="E571" t="s">
        <v>638</v>
      </c>
      <c r="F571" t="s">
        <v>3031</v>
      </c>
      <c r="G571" t="s">
        <v>3032</v>
      </c>
      <c r="H571" t="s">
        <v>3033</v>
      </c>
      <c r="I571" t="s">
        <v>32</v>
      </c>
      <c r="J571" t="s">
        <v>82</v>
      </c>
      <c r="K571" t="s">
        <v>24</v>
      </c>
      <c r="L571" t="s">
        <v>3034</v>
      </c>
      <c r="M571" t="s">
        <v>9643</v>
      </c>
      <c r="N571" t="s">
        <v>9441</v>
      </c>
    </row>
    <row r="572" spans="1:14" hidden="1" x14ac:dyDescent="0.25">
      <c r="A572" t="s">
        <v>3035</v>
      </c>
      <c r="B572" t="s">
        <v>2903</v>
      </c>
      <c r="C572" t="s">
        <v>16</v>
      </c>
      <c r="D572" t="s">
        <v>2904</v>
      </c>
      <c r="E572" t="s">
        <v>630</v>
      </c>
      <c r="F572" t="s">
        <v>3036</v>
      </c>
      <c r="G572" t="s">
        <v>3037</v>
      </c>
      <c r="H572" t="s">
        <v>3038</v>
      </c>
      <c r="I572" t="s">
        <v>32</v>
      </c>
      <c r="J572" t="s">
        <v>360</v>
      </c>
      <c r="K572" t="s">
        <v>24</v>
      </c>
      <c r="L572" t="s">
        <v>3039</v>
      </c>
      <c r="M572" t="s">
        <v>9438</v>
      </c>
      <c r="N572" t="s">
        <v>9439</v>
      </c>
    </row>
    <row r="573" spans="1:14" x14ac:dyDescent="0.25">
      <c r="A573" t="s">
        <v>3040</v>
      </c>
      <c r="B573" t="s">
        <v>2795</v>
      </c>
      <c r="C573" t="s">
        <v>16</v>
      </c>
      <c r="D573" t="s">
        <v>2796</v>
      </c>
      <c r="E573" t="s">
        <v>638</v>
      </c>
      <c r="F573" t="s">
        <v>3041</v>
      </c>
      <c r="G573" t="s">
        <v>3042</v>
      </c>
      <c r="H573" t="s">
        <v>3043</v>
      </c>
      <c r="I573" t="s">
        <v>320</v>
      </c>
      <c r="J573" t="s">
        <v>253</v>
      </c>
      <c r="K573" t="s">
        <v>24</v>
      </c>
      <c r="L573" t="s">
        <v>361</v>
      </c>
      <c r="M573" t="s">
        <v>9438</v>
      </c>
      <c r="N573" t="s">
        <v>9439</v>
      </c>
    </row>
    <row r="574" spans="1:14" x14ac:dyDescent="0.25">
      <c r="A574" t="s">
        <v>3044</v>
      </c>
      <c r="C574" t="s">
        <v>16</v>
      </c>
      <c r="D574" t="s">
        <v>3045</v>
      </c>
      <c r="E574" t="s">
        <v>638</v>
      </c>
      <c r="F574" t="s">
        <v>3046</v>
      </c>
      <c r="G574" t="s">
        <v>3047</v>
      </c>
      <c r="H574" t="s">
        <v>3048</v>
      </c>
      <c r="I574" t="s">
        <v>32</v>
      </c>
      <c r="J574" t="s">
        <v>1951</v>
      </c>
      <c r="K574" t="s">
        <v>24</v>
      </c>
      <c r="L574" t="s">
        <v>235</v>
      </c>
      <c r="M574" t="s">
        <v>9438</v>
      </c>
      <c r="N574" t="s">
        <v>9439</v>
      </c>
    </row>
    <row r="575" spans="1:14" x14ac:dyDescent="0.25">
      <c r="A575" t="s">
        <v>2720</v>
      </c>
      <c r="B575" t="s">
        <v>2721</v>
      </c>
      <c r="C575" t="s">
        <v>16</v>
      </c>
      <c r="D575" t="s">
        <v>93</v>
      </c>
      <c r="E575" t="s">
        <v>638</v>
      </c>
      <c r="F575" t="s">
        <v>3049</v>
      </c>
      <c r="G575" t="s">
        <v>3050</v>
      </c>
      <c r="H575" t="s">
        <v>3051</v>
      </c>
      <c r="I575" t="s">
        <v>32</v>
      </c>
      <c r="J575" t="s">
        <v>991</v>
      </c>
      <c r="K575" t="s">
        <v>24</v>
      </c>
      <c r="L575" t="s">
        <v>75</v>
      </c>
      <c r="M575" t="s">
        <v>9644</v>
      </c>
      <c r="N575" t="s">
        <v>9441</v>
      </c>
    </row>
    <row r="576" spans="1:14" x14ac:dyDescent="0.25">
      <c r="A576" t="s">
        <v>3052</v>
      </c>
      <c r="B576" t="s">
        <v>2996</v>
      </c>
      <c r="C576" t="s">
        <v>69</v>
      </c>
      <c r="D576" t="s">
        <v>3053</v>
      </c>
      <c r="E576" t="s">
        <v>638</v>
      </c>
      <c r="F576" t="s">
        <v>3054</v>
      </c>
      <c r="G576" t="s">
        <v>3055</v>
      </c>
      <c r="H576" t="s">
        <v>3056</v>
      </c>
      <c r="I576" t="s">
        <v>32</v>
      </c>
      <c r="J576" t="s">
        <v>1662</v>
      </c>
      <c r="K576" t="s">
        <v>24</v>
      </c>
      <c r="L576" t="s">
        <v>75</v>
      </c>
      <c r="M576" t="s">
        <v>9438</v>
      </c>
      <c r="N576" t="s">
        <v>9439</v>
      </c>
    </row>
    <row r="577" spans="1:14" x14ac:dyDescent="0.25">
      <c r="A577" t="s">
        <v>2760</v>
      </c>
      <c r="B577" t="s">
        <v>2761</v>
      </c>
      <c r="C577" t="s">
        <v>16</v>
      </c>
      <c r="D577" t="s">
        <v>2762</v>
      </c>
      <c r="E577" t="s">
        <v>638</v>
      </c>
      <c r="F577" t="s">
        <v>3057</v>
      </c>
      <c r="G577" t="s">
        <v>3058</v>
      </c>
      <c r="H577" t="s">
        <v>3059</v>
      </c>
      <c r="I577" t="s">
        <v>32</v>
      </c>
      <c r="J577" t="s">
        <v>121</v>
      </c>
      <c r="K577" t="s">
        <v>24</v>
      </c>
      <c r="L577" t="s">
        <v>2766</v>
      </c>
      <c r="M577" t="s">
        <v>9438</v>
      </c>
      <c r="N577" t="s">
        <v>9439</v>
      </c>
    </row>
    <row r="578" spans="1:14" x14ac:dyDescent="0.25">
      <c r="A578" t="s">
        <v>3060</v>
      </c>
      <c r="B578" t="s">
        <v>2795</v>
      </c>
      <c r="C578" t="s">
        <v>16</v>
      </c>
      <c r="D578" t="s">
        <v>2796</v>
      </c>
      <c r="E578" t="s">
        <v>638</v>
      </c>
      <c r="F578" t="s">
        <v>3061</v>
      </c>
      <c r="G578" t="s">
        <v>3062</v>
      </c>
      <c r="H578" t="s">
        <v>3063</v>
      </c>
      <c r="I578" t="s">
        <v>320</v>
      </c>
      <c r="J578" t="s">
        <v>253</v>
      </c>
      <c r="K578" t="s">
        <v>24</v>
      </c>
      <c r="L578" t="s">
        <v>361</v>
      </c>
      <c r="M578" t="s">
        <v>9438</v>
      </c>
      <c r="N578" t="s">
        <v>9439</v>
      </c>
    </row>
    <row r="579" spans="1:14" hidden="1" x14ac:dyDescent="0.25">
      <c r="A579" t="s">
        <v>2725</v>
      </c>
      <c r="C579" t="s">
        <v>69</v>
      </c>
      <c r="D579" t="s">
        <v>2726</v>
      </c>
      <c r="E579" t="s">
        <v>630</v>
      </c>
      <c r="F579" t="s">
        <v>3064</v>
      </c>
      <c r="G579" t="s">
        <v>3065</v>
      </c>
      <c r="H579" t="s">
        <v>3066</v>
      </c>
      <c r="I579" t="s">
        <v>32</v>
      </c>
      <c r="J579" t="s">
        <v>575</v>
      </c>
      <c r="K579" t="s">
        <v>24</v>
      </c>
      <c r="L579" t="s">
        <v>2730</v>
      </c>
      <c r="M579" t="s">
        <v>9438</v>
      </c>
      <c r="N579" t="s">
        <v>9439</v>
      </c>
    </row>
    <row r="580" spans="1:14" hidden="1" x14ac:dyDescent="0.25">
      <c r="A580" t="s">
        <v>3067</v>
      </c>
      <c r="B580" t="s">
        <v>3068</v>
      </c>
      <c r="C580" t="s">
        <v>69</v>
      </c>
      <c r="D580" t="s">
        <v>3069</v>
      </c>
      <c r="E580" t="s">
        <v>630</v>
      </c>
      <c r="F580" t="s">
        <v>3070</v>
      </c>
      <c r="G580" t="s">
        <v>3071</v>
      </c>
      <c r="H580" t="s">
        <v>3072</v>
      </c>
      <c r="I580" t="s">
        <v>22</v>
      </c>
      <c r="J580" t="s">
        <v>148</v>
      </c>
      <c r="K580" t="s">
        <v>24</v>
      </c>
      <c r="L580" t="s">
        <v>83</v>
      </c>
      <c r="M580" t="s">
        <v>9438</v>
      </c>
      <c r="N580" t="s">
        <v>9439</v>
      </c>
    </row>
    <row r="581" spans="1:14" x14ac:dyDescent="0.25">
      <c r="A581" t="s">
        <v>3073</v>
      </c>
      <c r="B581" t="s">
        <v>3074</v>
      </c>
      <c r="C581" t="s">
        <v>69</v>
      </c>
      <c r="D581" t="s">
        <v>3075</v>
      </c>
      <c r="E581" t="s">
        <v>638</v>
      </c>
      <c r="F581" t="s">
        <v>3076</v>
      </c>
      <c r="G581" t="s">
        <v>3077</v>
      </c>
      <c r="H581" t="s">
        <v>3078</v>
      </c>
      <c r="I581" t="s">
        <v>320</v>
      </c>
      <c r="J581" t="s">
        <v>23</v>
      </c>
      <c r="K581" t="s">
        <v>24</v>
      </c>
      <c r="L581" t="s">
        <v>361</v>
      </c>
      <c r="M581" t="s">
        <v>9438</v>
      </c>
      <c r="N581" t="s">
        <v>9439</v>
      </c>
    </row>
    <row r="582" spans="1:14" x14ac:dyDescent="0.25">
      <c r="A582" t="s">
        <v>3079</v>
      </c>
      <c r="B582" t="s">
        <v>2818</v>
      </c>
      <c r="C582" t="s">
        <v>69</v>
      </c>
      <c r="D582" t="s">
        <v>2819</v>
      </c>
      <c r="E582" t="s">
        <v>638</v>
      </c>
      <c r="F582" t="s">
        <v>3080</v>
      </c>
      <c r="G582" t="s">
        <v>3081</v>
      </c>
      <c r="H582" t="s">
        <v>3082</v>
      </c>
      <c r="I582" t="s">
        <v>32</v>
      </c>
      <c r="J582" t="s">
        <v>290</v>
      </c>
      <c r="K582" t="s">
        <v>24</v>
      </c>
      <c r="L582" t="s">
        <v>2824</v>
      </c>
      <c r="M582" t="s">
        <v>9645</v>
      </c>
      <c r="N582" t="s">
        <v>9441</v>
      </c>
    </row>
    <row r="583" spans="1:14" x14ac:dyDescent="0.25">
      <c r="A583" t="s">
        <v>3083</v>
      </c>
      <c r="B583" t="s">
        <v>3084</v>
      </c>
      <c r="C583" t="s">
        <v>16</v>
      </c>
      <c r="D583" t="s">
        <v>3053</v>
      </c>
      <c r="E583" t="s">
        <v>638</v>
      </c>
      <c r="F583" t="s">
        <v>3085</v>
      </c>
      <c r="G583" t="s">
        <v>3086</v>
      </c>
      <c r="H583" t="s">
        <v>3087</v>
      </c>
      <c r="I583" t="s">
        <v>32</v>
      </c>
      <c r="J583" t="s">
        <v>438</v>
      </c>
      <c r="K583" t="s">
        <v>24</v>
      </c>
      <c r="L583" t="s">
        <v>75</v>
      </c>
      <c r="M583" t="s">
        <v>9438</v>
      </c>
      <c r="N583" t="s">
        <v>9439</v>
      </c>
    </row>
    <row r="584" spans="1:14" x14ac:dyDescent="0.25">
      <c r="A584" t="s">
        <v>3088</v>
      </c>
      <c r="B584" t="s">
        <v>2959</v>
      </c>
      <c r="C584" t="s">
        <v>16</v>
      </c>
      <c r="D584" t="s">
        <v>942</v>
      </c>
      <c r="E584" t="s">
        <v>638</v>
      </c>
      <c r="F584" t="s">
        <v>3089</v>
      </c>
      <c r="G584" t="s">
        <v>3090</v>
      </c>
      <c r="H584" t="s">
        <v>3091</v>
      </c>
      <c r="I584" t="s">
        <v>32</v>
      </c>
      <c r="J584" t="s">
        <v>614</v>
      </c>
      <c r="K584" t="s">
        <v>24</v>
      </c>
      <c r="L584" t="s">
        <v>786</v>
      </c>
      <c r="M584" t="s">
        <v>9646</v>
      </c>
      <c r="N584" t="s">
        <v>9441</v>
      </c>
    </row>
    <row r="585" spans="1:14" x14ac:dyDescent="0.25">
      <c r="A585" t="s">
        <v>3092</v>
      </c>
      <c r="B585" t="s">
        <v>3093</v>
      </c>
      <c r="C585" t="s">
        <v>550</v>
      </c>
      <c r="D585" t="s">
        <v>3094</v>
      </c>
      <c r="E585" t="s">
        <v>638</v>
      </c>
      <c r="F585" t="s">
        <v>3095</v>
      </c>
      <c r="G585" t="s">
        <v>3096</v>
      </c>
      <c r="H585" t="s">
        <v>3097</v>
      </c>
      <c r="I585" t="s">
        <v>32</v>
      </c>
      <c r="J585" t="s">
        <v>1967</v>
      </c>
      <c r="K585" t="s">
        <v>556</v>
      </c>
      <c r="L585" t="s">
        <v>75</v>
      </c>
      <c r="M585" t="s">
        <v>9438</v>
      </c>
      <c r="N585" t="s">
        <v>9439</v>
      </c>
    </row>
    <row r="586" spans="1:14" x14ac:dyDescent="0.25">
      <c r="A586" t="s">
        <v>3098</v>
      </c>
      <c r="B586" t="s">
        <v>3099</v>
      </c>
      <c r="C586" t="s">
        <v>550</v>
      </c>
      <c r="D586" t="s">
        <v>3100</v>
      </c>
      <c r="E586" t="s">
        <v>18</v>
      </c>
      <c r="F586" t="s">
        <v>3101</v>
      </c>
      <c r="G586" t="s">
        <v>3102</v>
      </c>
      <c r="H586" t="s">
        <v>3103</v>
      </c>
      <c r="I586" t="s">
        <v>3104</v>
      </c>
      <c r="J586" t="s">
        <v>3105</v>
      </c>
      <c r="K586" t="s">
        <v>556</v>
      </c>
      <c r="L586" t="s">
        <v>3106</v>
      </c>
      <c r="M586" t="s">
        <v>9647</v>
      </c>
      <c r="N586" t="s">
        <v>9441</v>
      </c>
    </row>
    <row r="587" spans="1:14" x14ac:dyDescent="0.25">
      <c r="A587" t="s">
        <v>3107</v>
      </c>
      <c r="B587" t="s">
        <v>27</v>
      </c>
      <c r="C587" t="s">
        <v>550</v>
      </c>
      <c r="D587" t="s">
        <v>3108</v>
      </c>
      <c r="E587" t="s">
        <v>18</v>
      </c>
      <c r="F587" t="s">
        <v>3109</v>
      </c>
      <c r="G587" t="s">
        <v>3110</v>
      </c>
      <c r="H587" t="s">
        <v>3111</v>
      </c>
      <c r="I587" t="s">
        <v>32</v>
      </c>
      <c r="J587" t="s">
        <v>3112</v>
      </c>
      <c r="K587" t="s">
        <v>556</v>
      </c>
      <c r="L587" t="s">
        <v>780</v>
      </c>
      <c r="M587" t="s">
        <v>9438</v>
      </c>
      <c r="N587" t="s">
        <v>9439</v>
      </c>
    </row>
    <row r="588" spans="1:14" x14ac:dyDescent="0.25">
      <c r="A588" t="s">
        <v>3113</v>
      </c>
      <c r="B588" t="s">
        <v>27</v>
      </c>
      <c r="C588" t="s">
        <v>1962</v>
      </c>
      <c r="D588" t="s">
        <v>394</v>
      </c>
      <c r="E588" t="s">
        <v>18</v>
      </c>
      <c r="F588" t="s">
        <v>3114</v>
      </c>
      <c r="G588" t="s">
        <v>3115</v>
      </c>
      <c r="H588" t="s">
        <v>3116</v>
      </c>
      <c r="I588" t="s">
        <v>32</v>
      </c>
      <c r="J588" t="s">
        <v>1223</v>
      </c>
      <c r="K588" t="s">
        <v>556</v>
      </c>
      <c r="L588" t="s">
        <v>399</v>
      </c>
      <c r="M588" t="s">
        <v>9438</v>
      </c>
      <c r="N588" t="s">
        <v>9439</v>
      </c>
    </row>
    <row r="589" spans="1:14" x14ac:dyDescent="0.25">
      <c r="A589" t="s">
        <v>3117</v>
      </c>
      <c r="C589" t="s">
        <v>550</v>
      </c>
      <c r="D589" t="s">
        <v>3118</v>
      </c>
      <c r="E589" t="s">
        <v>18</v>
      </c>
      <c r="F589" t="s">
        <v>3119</v>
      </c>
      <c r="G589" t="s">
        <v>3120</v>
      </c>
      <c r="H589" t="s">
        <v>3121</v>
      </c>
      <c r="I589" t="s">
        <v>22</v>
      </c>
      <c r="J589" t="s">
        <v>1855</v>
      </c>
      <c r="K589" t="s">
        <v>556</v>
      </c>
      <c r="L589" t="s">
        <v>514</v>
      </c>
      <c r="M589" t="s">
        <v>9438</v>
      </c>
      <c r="N589" t="s">
        <v>9439</v>
      </c>
    </row>
    <row r="590" spans="1:14" x14ac:dyDescent="0.25">
      <c r="A590" t="s">
        <v>3122</v>
      </c>
      <c r="B590" t="s">
        <v>3123</v>
      </c>
      <c r="C590" t="s">
        <v>1943</v>
      </c>
      <c r="D590" t="s">
        <v>2393</v>
      </c>
      <c r="E590" t="s">
        <v>18</v>
      </c>
      <c r="F590" t="s">
        <v>3124</v>
      </c>
      <c r="G590" t="s">
        <v>3125</v>
      </c>
      <c r="H590" t="s">
        <v>3126</v>
      </c>
      <c r="I590" t="s">
        <v>32</v>
      </c>
      <c r="J590" t="s">
        <v>1093</v>
      </c>
      <c r="K590" t="s">
        <v>1600</v>
      </c>
      <c r="L590" t="s">
        <v>235</v>
      </c>
      <c r="M590" t="s">
        <v>9438</v>
      </c>
      <c r="N590" t="s">
        <v>9439</v>
      </c>
    </row>
    <row r="591" spans="1:14" x14ac:dyDescent="0.25">
      <c r="A591" t="s">
        <v>3127</v>
      </c>
      <c r="B591" t="s">
        <v>1061</v>
      </c>
      <c r="C591" t="s">
        <v>550</v>
      </c>
      <c r="D591" t="s">
        <v>3128</v>
      </c>
      <c r="E591" t="s">
        <v>638</v>
      </c>
      <c r="F591" t="s">
        <v>3129</v>
      </c>
      <c r="G591" t="s">
        <v>3130</v>
      </c>
      <c r="H591" t="s">
        <v>3131</v>
      </c>
      <c r="I591" t="s">
        <v>2352</v>
      </c>
      <c r="J591" t="s">
        <v>1980</v>
      </c>
      <c r="K591" t="s">
        <v>556</v>
      </c>
      <c r="L591" t="s">
        <v>3132</v>
      </c>
      <c r="M591" t="s">
        <v>9438</v>
      </c>
      <c r="N591" t="s">
        <v>9439</v>
      </c>
    </row>
    <row r="592" spans="1:14" x14ac:dyDescent="0.25">
      <c r="A592" t="s">
        <v>3133</v>
      </c>
      <c r="B592" t="s">
        <v>1061</v>
      </c>
      <c r="C592" t="s">
        <v>550</v>
      </c>
      <c r="E592" t="s">
        <v>638</v>
      </c>
      <c r="F592" t="s">
        <v>3134</v>
      </c>
      <c r="G592" t="s">
        <v>3135</v>
      </c>
      <c r="H592" t="s">
        <v>3136</v>
      </c>
      <c r="I592" t="s">
        <v>2352</v>
      </c>
      <c r="J592" t="s">
        <v>1980</v>
      </c>
      <c r="K592" t="s">
        <v>556</v>
      </c>
      <c r="L592" t="s">
        <v>3137</v>
      </c>
      <c r="M592" t="s">
        <v>9438</v>
      </c>
      <c r="N592" t="s">
        <v>9439</v>
      </c>
    </row>
    <row r="593" spans="1:14" x14ac:dyDescent="0.25">
      <c r="A593" t="s">
        <v>3138</v>
      </c>
      <c r="B593" t="s">
        <v>1061</v>
      </c>
      <c r="C593" t="s">
        <v>550</v>
      </c>
      <c r="D593" t="s">
        <v>3139</v>
      </c>
      <c r="E593" t="s">
        <v>638</v>
      </c>
      <c r="F593" t="s">
        <v>3140</v>
      </c>
      <c r="G593" t="s">
        <v>3141</v>
      </c>
      <c r="H593" t="s">
        <v>3142</v>
      </c>
      <c r="I593" t="s">
        <v>2352</v>
      </c>
      <c r="J593" t="s">
        <v>1980</v>
      </c>
      <c r="K593" t="s">
        <v>556</v>
      </c>
      <c r="L593" t="s">
        <v>3143</v>
      </c>
      <c r="M593" t="s">
        <v>9438</v>
      </c>
      <c r="N593" t="s">
        <v>9439</v>
      </c>
    </row>
    <row r="594" spans="1:14" x14ac:dyDescent="0.25">
      <c r="A594" t="s">
        <v>3144</v>
      </c>
      <c r="B594" t="s">
        <v>1061</v>
      </c>
      <c r="C594" t="s">
        <v>550</v>
      </c>
      <c r="E594" t="s">
        <v>638</v>
      </c>
      <c r="F594" t="s">
        <v>3145</v>
      </c>
      <c r="G594" t="s">
        <v>3146</v>
      </c>
      <c r="H594" t="s">
        <v>3147</v>
      </c>
      <c r="I594" t="s">
        <v>2352</v>
      </c>
      <c r="J594" t="s">
        <v>1980</v>
      </c>
      <c r="K594" t="s">
        <v>556</v>
      </c>
      <c r="L594" t="s">
        <v>3137</v>
      </c>
      <c r="M594" t="s">
        <v>9438</v>
      </c>
      <c r="N594" t="s">
        <v>9439</v>
      </c>
    </row>
    <row r="595" spans="1:14" hidden="1" x14ac:dyDescent="0.25">
      <c r="A595" t="s">
        <v>3148</v>
      </c>
      <c r="B595" t="s">
        <v>1061</v>
      </c>
      <c r="C595" t="s">
        <v>550</v>
      </c>
      <c r="D595" t="s">
        <v>3149</v>
      </c>
      <c r="E595" t="s">
        <v>630</v>
      </c>
      <c r="F595" t="s">
        <v>3150</v>
      </c>
      <c r="G595" t="s">
        <v>3151</v>
      </c>
      <c r="H595" t="s">
        <v>3152</v>
      </c>
      <c r="I595" t="s">
        <v>2352</v>
      </c>
      <c r="J595" t="s">
        <v>1980</v>
      </c>
      <c r="K595" t="s">
        <v>556</v>
      </c>
      <c r="L595" t="s">
        <v>3153</v>
      </c>
      <c r="M595" t="s">
        <v>9438</v>
      </c>
      <c r="N595" t="s">
        <v>9439</v>
      </c>
    </row>
    <row r="596" spans="1:14" x14ac:dyDescent="0.25">
      <c r="A596" t="s">
        <v>3154</v>
      </c>
      <c r="B596" t="s">
        <v>3155</v>
      </c>
      <c r="C596" t="s">
        <v>3156</v>
      </c>
      <c r="D596" t="s">
        <v>3157</v>
      </c>
      <c r="E596" t="s">
        <v>18</v>
      </c>
      <c r="F596" t="s">
        <v>3158</v>
      </c>
      <c r="G596" t="s">
        <v>3159</v>
      </c>
      <c r="H596" t="s">
        <v>3160</v>
      </c>
      <c r="I596" t="s">
        <v>32</v>
      </c>
      <c r="J596" t="s">
        <v>1093</v>
      </c>
      <c r="K596" t="s">
        <v>1600</v>
      </c>
      <c r="L596" t="s">
        <v>42</v>
      </c>
      <c r="M596" t="s">
        <v>9438</v>
      </c>
      <c r="N596" t="s">
        <v>9439</v>
      </c>
    </row>
    <row r="597" spans="1:14" x14ac:dyDescent="0.25">
      <c r="A597" t="s">
        <v>3161</v>
      </c>
      <c r="B597" t="s">
        <v>27</v>
      </c>
      <c r="C597" t="s">
        <v>1943</v>
      </c>
      <c r="E597" t="s">
        <v>18</v>
      </c>
      <c r="F597" t="s">
        <v>3162</v>
      </c>
      <c r="G597" t="s">
        <v>3163</v>
      </c>
      <c r="H597" t="s">
        <v>3164</v>
      </c>
      <c r="I597" t="s">
        <v>32</v>
      </c>
      <c r="J597" t="s">
        <v>1223</v>
      </c>
      <c r="K597" t="s">
        <v>1600</v>
      </c>
      <c r="L597" t="s">
        <v>122</v>
      </c>
      <c r="M597" t="s">
        <v>9438</v>
      </c>
      <c r="N597" t="s">
        <v>9439</v>
      </c>
    </row>
    <row r="598" spans="1:14" x14ac:dyDescent="0.25">
      <c r="A598" t="s">
        <v>3165</v>
      </c>
      <c r="B598" t="s">
        <v>3166</v>
      </c>
      <c r="C598" t="s">
        <v>1595</v>
      </c>
      <c r="D598" t="s">
        <v>3167</v>
      </c>
      <c r="E598" t="s">
        <v>18</v>
      </c>
      <c r="F598" t="s">
        <v>3168</v>
      </c>
      <c r="G598" t="s">
        <v>3169</v>
      </c>
      <c r="H598" t="s">
        <v>3170</v>
      </c>
      <c r="I598" t="s">
        <v>32</v>
      </c>
      <c r="J598" t="s">
        <v>3171</v>
      </c>
      <c r="K598" t="s">
        <v>1600</v>
      </c>
      <c r="L598" t="s">
        <v>786</v>
      </c>
      <c r="M598" t="s">
        <v>9438</v>
      </c>
      <c r="N598" t="s">
        <v>9439</v>
      </c>
    </row>
    <row r="599" spans="1:14" x14ac:dyDescent="0.25">
      <c r="A599" t="s">
        <v>3172</v>
      </c>
      <c r="B599" t="s">
        <v>3173</v>
      </c>
      <c r="C599" t="s">
        <v>1907</v>
      </c>
      <c r="D599" t="s">
        <v>3174</v>
      </c>
      <c r="E599" t="s">
        <v>18</v>
      </c>
      <c r="F599" t="s">
        <v>3175</v>
      </c>
      <c r="G599" t="s">
        <v>3176</v>
      </c>
      <c r="H599" t="s">
        <v>3177</v>
      </c>
      <c r="I599" t="s">
        <v>32</v>
      </c>
      <c r="J599" t="s">
        <v>3178</v>
      </c>
      <c r="K599" t="s">
        <v>1600</v>
      </c>
      <c r="L599" t="s">
        <v>75</v>
      </c>
      <c r="M599" t="s">
        <v>9438</v>
      </c>
      <c r="N599" t="s">
        <v>9439</v>
      </c>
    </row>
    <row r="600" spans="1:14" x14ac:dyDescent="0.25">
      <c r="A600" t="s">
        <v>3179</v>
      </c>
      <c r="B600" t="s">
        <v>3180</v>
      </c>
      <c r="C600" t="s">
        <v>1880</v>
      </c>
      <c r="E600" t="s">
        <v>18</v>
      </c>
      <c r="F600" t="s">
        <v>3181</v>
      </c>
      <c r="G600" t="s">
        <v>3182</v>
      </c>
      <c r="H600" t="s">
        <v>3183</v>
      </c>
      <c r="I600" t="s">
        <v>32</v>
      </c>
      <c r="J600" t="s">
        <v>1223</v>
      </c>
      <c r="K600" t="s">
        <v>556</v>
      </c>
      <c r="L600" t="s">
        <v>168</v>
      </c>
      <c r="M600" t="s">
        <v>9438</v>
      </c>
      <c r="N600" t="s">
        <v>9439</v>
      </c>
    </row>
    <row r="601" spans="1:14" x14ac:dyDescent="0.25">
      <c r="A601" t="s">
        <v>3184</v>
      </c>
      <c r="B601" t="s">
        <v>3185</v>
      </c>
      <c r="C601" t="s">
        <v>1907</v>
      </c>
      <c r="D601" t="s">
        <v>3186</v>
      </c>
      <c r="E601" t="s">
        <v>18</v>
      </c>
      <c r="F601" t="s">
        <v>3187</v>
      </c>
      <c r="G601" t="s">
        <v>3188</v>
      </c>
      <c r="H601" t="s">
        <v>3189</v>
      </c>
      <c r="I601" t="s">
        <v>32</v>
      </c>
      <c r="J601" t="s">
        <v>793</v>
      </c>
      <c r="K601" t="s">
        <v>1600</v>
      </c>
      <c r="L601" t="s">
        <v>439</v>
      </c>
      <c r="M601" t="s">
        <v>9438</v>
      </c>
      <c r="N601" t="s">
        <v>9439</v>
      </c>
    </row>
    <row r="602" spans="1:14" x14ac:dyDescent="0.25">
      <c r="A602" t="s">
        <v>2924</v>
      </c>
      <c r="B602" t="s">
        <v>2844</v>
      </c>
      <c r="C602" t="s">
        <v>16</v>
      </c>
      <c r="D602" t="s">
        <v>2845</v>
      </c>
      <c r="E602" t="s">
        <v>638</v>
      </c>
      <c r="F602" t="s">
        <v>3190</v>
      </c>
      <c r="G602" t="s">
        <v>3191</v>
      </c>
      <c r="H602" t="s">
        <v>3192</v>
      </c>
      <c r="I602" t="s">
        <v>320</v>
      </c>
      <c r="J602" t="s">
        <v>290</v>
      </c>
      <c r="K602" t="s">
        <v>24</v>
      </c>
      <c r="L602" t="s">
        <v>361</v>
      </c>
      <c r="M602" t="s">
        <v>9648</v>
      </c>
      <c r="N602" t="s">
        <v>9441</v>
      </c>
    </row>
    <row r="603" spans="1:14" x14ac:dyDescent="0.25">
      <c r="A603" t="s">
        <v>3193</v>
      </c>
      <c r="B603" t="s">
        <v>2866</v>
      </c>
      <c r="C603" t="s">
        <v>69</v>
      </c>
      <c r="D603" t="s">
        <v>2867</v>
      </c>
      <c r="E603" t="s">
        <v>638</v>
      </c>
      <c r="F603" t="s">
        <v>3194</v>
      </c>
      <c r="G603" t="s">
        <v>3195</v>
      </c>
      <c r="H603" t="s">
        <v>3196</v>
      </c>
      <c r="I603" t="s">
        <v>32</v>
      </c>
      <c r="J603" t="s">
        <v>2502</v>
      </c>
      <c r="K603" t="s">
        <v>24</v>
      </c>
      <c r="L603" t="s">
        <v>204</v>
      </c>
      <c r="M603" t="s">
        <v>9649</v>
      </c>
      <c r="N603" t="s">
        <v>9441</v>
      </c>
    </row>
    <row r="604" spans="1:14" hidden="1" x14ac:dyDescent="0.25">
      <c r="A604" t="s">
        <v>3197</v>
      </c>
      <c r="B604" t="s">
        <v>3068</v>
      </c>
      <c r="C604" t="s">
        <v>69</v>
      </c>
      <c r="D604" t="s">
        <v>78</v>
      </c>
      <c r="E604" t="s">
        <v>630</v>
      </c>
      <c r="F604" t="s">
        <v>3198</v>
      </c>
      <c r="G604" t="s">
        <v>3199</v>
      </c>
      <c r="H604" t="s">
        <v>3200</v>
      </c>
      <c r="I604" t="s">
        <v>22</v>
      </c>
      <c r="J604" t="s">
        <v>148</v>
      </c>
      <c r="K604" t="s">
        <v>24</v>
      </c>
      <c r="L604" t="s">
        <v>83</v>
      </c>
      <c r="M604" t="s">
        <v>9438</v>
      </c>
      <c r="N604" t="s">
        <v>9439</v>
      </c>
    </row>
    <row r="605" spans="1:14" hidden="1" x14ac:dyDescent="0.25">
      <c r="A605" t="s">
        <v>3201</v>
      </c>
      <c r="B605" t="s">
        <v>695</v>
      </c>
      <c r="C605" t="s">
        <v>69</v>
      </c>
      <c r="D605" t="s">
        <v>696</v>
      </c>
      <c r="E605" t="s">
        <v>630</v>
      </c>
      <c r="F605" t="s">
        <v>3202</v>
      </c>
      <c r="G605" t="s">
        <v>3203</v>
      </c>
      <c r="H605" t="s">
        <v>3204</v>
      </c>
      <c r="I605" t="s">
        <v>32</v>
      </c>
      <c r="J605" t="s">
        <v>506</v>
      </c>
      <c r="K605" t="s">
        <v>24</v>
      </c>
      <c r="L605" t="s">
        <v>75</v>
      </c>
      <c r="M605" t="s">
        <v>9438</v>
      </c>
      <c r="N605" t="s">
        <v>9439</v>
      </c>
    </row>
    <row r="606" spans="1:14" x14ac:dyDescent="0.25">
      <c r="A606" t="s">
        <v>2754</v>
      </c>
      <c r="B606" t="s">
        <v>1864</v>
      </c>
      <c r="C606" t="s">
        <v>69</v>
      </c>
      <c r="D606" t="s">
        <v>2755</v>
      </c>
      <c r="E606" t="s">
        <v>638</v>
      </c>
      <c r="F606" t="s">
        <v>3205</v>
      </c>
      <c r="G606" t="s">
        <v>3206</v>
      </c>
      <c r="H606" t="s">
        <v>3207</v>
      </c>
      <c r="I606" t="s">
        <v>22</v>
      </c>
      <c r="J606" t="s">
        <v>3208</v>
      </c>
      <c r="K606" t="s">
        <v>24</v>
      </c>
      <c r="L606" t="s">
        <v>2759</v>
      </c>
      <c r="M606" t="s">
        <v>9438</v>
      </c>
      <c r="N606" t="s">
        <v>9439</v>
      </c>
    </row>
    <row r="607" spans="1:14" x14ac:dyDescent="0.25">
      <c r="A607" t="s">
        <v>2924</v>
      </c>
      <c r="B607" t="s">
        <v>2844</v>
      </c>
      <c r="C607" t="s">
        <v>16</v>
      </c>
      <c r="D607" t="s">
        <v>2845</v>
      </c>
      <c r="E607" t="s">
        <v>638</v>
      </c>
      <c r="F607" t="s">
        <v>3209</v>
      </c>
      <c r="G607" t="s">
        <v>3210</v>
      </c>
      <c r="H607" t="s">
        <v>3211</v>
      </c>
      <c r="I607" t="s">
        <v>320</v>
      </c>
      <c r="J607" t="s">
        <v>183</v>
      </c>
      <c r="K607" t="s">
        <v>24</v>
      </c>
      <c r="L607" t="s">
        <v>361</v>
      </c>
      <c r="M607" t="s">
        <v>9650</v>
      </c>
      <c r="N607" t="s">
        <v>9441</v>
      </c>
    </row>
    <row r="608" spans="1:14" x14ac:dyDescent="0.25">
      <c r="A608" t="s">
        <v>3212</v>
      </c>
      <c r="C608" t="s">
        <v>16</v>
      </c>
      <c r="D608" t="s">
        <v>2789</v>
      </c>
      <c r="E608" t="s">
        <v>638</v>
      </c>
      <c r="F608" t="s">
        <v>3213</v>
      </c>
      <c r="G608" t="s">
        <v>3214</v>
      </c>
      <c r="H608" t="s">
        <v>3215</v>
      </c>
      <c r="I608" t="s">
        <v>320</v>
      </c>
      <c r="J608" t="s">
        <v>341</v>
      </c>
      <c r="K608" t="s">
        <v>24</v>
      </c>
      <c r="L608" t="s">
        <v>2793</v>
      </c>
      <c r="M608" t="s">
        <v>9651</v>
      </c>
      <c r="N608" t="s">
        <v>9441</v>
      </c>
    </row>
    <row r="609" spans="1:14" x14ac:dyDescent="0.25">
      <c r="A609" t="s">
        <v>3216</v>
      </c>
      <c r="B609" t="s">
        <v>695</v>
      </c>
      <c r="C609" t="s">
        <v>69</v>
      </c>
      <c r="D609" t="s">
        <v>696</v>
      </c>
      <c r="E609" t="s">
        <v>638</v>
      </c>
      <c r="F609" t="s">
        <v>3217</v>
      </c>
      <c r="G609" t="s">
        <v>3218</v>
      </c>
      <c r="H609" t="s">
        <v>3219</v>
      </c>
      <c r="I609" t="s">
        <v>32</v>
      </c>
      <c r="J609" t="s">
        <v>506</v>
      </c>
      <c r="K609" t="s">
        <v>24</v>
      </c>
      <c r="L609" t="s">
        <v>75</v>
      </c>
      <c r="M609" t="s">
        <v>9652</v>
      </c>
      <c r="N609" t="s">
        <v>9441</v>
      </c>
    </row>
    <row r="610" spans="1:14" hidden="1" x14ac:dyDescent="0.25">
      <c r="A610" t="s">
        <v>3220</v>
      </c>
      <c r="B610" t="s">
        <v>2704</v>
      </c>
      <c r="C610" t="s">
        <v>16</v>
      </c>
      <c r="D610" t="s">
        <v>93</v>
      </c>
      <c r="E610" t="s">
        <v>630</v>
      </c>
      <c r="F610" t="s">
        <v>3221</v>
      </c>
      <c r="G610" t="s">
        <v>3222</v>
      </c>
      <c r="H610" t="s">
        <v>3223</v>
      </c>
      <c r="I610" t="s">
        <v>32</v>
      </c>
      <c r="J610" t="s">
        <v>1350</v>
      </c>
      <c r="K610" t="s">
        <v>24</v>
      </c>
      <c r="L610" t="s">
        <v>75</v>
      </c>
      <c r="M610" t="s">
        <v>9438</v>
      </c>
      <c r="N610" t="s">
        <v>9439</v>
      </c>
    </row>
    <row r="611" spans="1:14" x14ac:dyDescent="0.25">
      <c r="A611" t="s">
        <v>3224</v>
      </c>
      <c r="B611" t="s">
        <v>3225</v>
      </c>
      <c r="C611" t="s">
        <v>16</v>
      </c>
      <c r="D611" t="s">
        <v>3226</v>
      </c>
      <c r="E611" t="s">
        <v>638</v>
      </c>
      <c r="F611" t="s">
        <v>3227</v>
      </c>
      <c r="G611" t="s">
        <v>3228</v>
      </c>
      <c r="H611" t="s">
        <v>3229</v>
      </c>
      <c r="I611" t="s">
        <v>32</v>
      </c>
      <c r="J611" t="s">
        <v>506</v>
      </c>
      <c r="K611" t="s">
        <v>24</v>
      </c>
      <c r="L611" t="s">
        <v>204</v>
      </c>
      <c r="M611" t="s">
        <v>9653</v>
      </c>
      <c r="N611" t="s">
        <v>9441</v>
      </c>
    </row>
    <row r="612" spans="1:14" x14ac:dyDescent="0.25">
      <c r="A612" t="s">
        <v>3230</v>
      </c>
      <c r="B612" t="s">
        <v>3231</v>
      </c>
      <c r="C612" t="s">
        <v>69</v>
      </c>
      <c r="D612" t="s">
        <v>3232</v>
      </c>
      <c r="E612" t="s">
        <v>638</v>
      </c>
      <c r="F612" t="s">
        <v>3233</v>
      </c>
      <c r="G612" t="s">
        <v>3234</v>
      </c>
      <c r="H612" t="s">
        <v>3235</v>
      </c>
      <c r="I612" t="s">
        <v>32</v>
      </c>
      <c r="J612" t="s">
        <v>1223</v>
      </c>
      <c r="K612" t="s">
        <v>24</v>
      </c>
      <c r="L612" t="s">
        <v>445</v>
      </c>
      <c r="M612" t="s">
        <v>9438</v>
      </c>
      <c r="N612" t="s">
        <v>9439</v>
      </c>
    </row>
    <row r="613" spans="1:14" x14ac:dyDescent="0.25">
      <c r="A613" t="s">
        <v>2891</v>
      </c>
      <c r="B613" t="s">
        <v>3236</v>
      </c>
      <c r="C613" t="s">
        <v>69</v>
      </c>
      <c r="D613" t="s">
        <v>2856</v>
      </c>
      <c r="E613" t="s">
        <v>638</v>
      </c>
      <c r="F613" t="s">
        <v>3237</v>
      </c>
      <c r="G613" t="s">
        <v>3238</v>
      </c>
      <c r="H613" t="s">
        <v>3239</v>
      </c>
      <c r="I613" t="s">
        <v>32</v>
      </c>
      <c r="J613" t="s">
        <v>756</v>
      </c>
      <c r="K613" t="s">
        <v>24</v>
      </c>
      <c r="L613" t="s">
        <v>2860</v>
      </c>
      <c r="M613" t="s">
        <v>9438</v>
      </c>
      <c r="N613" t="s">
        <v>9439</v>
      </c>
    </row>
    <row r="614" spans="1:14" x14ac:dyDescent="0.25">
      <c r="A614" t="s">
        <v>2780</v>
      </c>
      <c r="B614" t="s">
        <v>3240</v>
      </c>
      <c r="C614" t="s">
        <v>16</v>
      </c>
      <c r="D614" t="s">
        <v>1513</v>
      </c>
      <c r="E614" t="s">
        <v>638</v>
      </c>
      <c r="F614" t="s">
        <v>3241</v>
      </c>
      <c r="G614" t="s">
        <v>3242</v>
      </c>
      <c r="H614" t="s">
        <v>3243</v>
      </c>
      <c r="I614" t="s">
        <v>32</v>
      </c>
      <c r="J614" t="s">
        <v>955</v>
      </c>
      <c r="K614" t="s">
        <v>24</v>
      </c>
      <c r="L614" t="s">
        <v>75</v>
      </c>
      <c r="M614" t="s">
        <v>9438</v>
      </c>
      <c r="N614" t="s">
        <v>9439</v>
      </c>
    </row>
    <row r="615" spans="1:14" x14ac:dyDescent="0.25">
      <c r="A615" t="s">
        <v>2754</v>
      </c>
      <c r="B615" t="s">
        <v>1864</v>
      </c>
      <c r="C615" t="s">
        <v>69</v>
      </c>
      <c r="D615" t="s">
        <v>2755</v>
      </c>
      <c r="E615" t="s">
        <v>638</v>
      </c>
      <c r="F615" t="s">
        <v>3244</v>
      </c>
      <c r="G615" t="s">
        <v>3245</v>
      </c>
      <c r="H615" t="s">
        <v>3246</v>
      </c>
      <c r="I615" t="s">
        <v>22</v>
      </c>
      <c r="J615" t="s">
        <v>1572</v>
      </c>
      <c r="K615" t="s">
        <v>24</v>
      </c>
      <c r="L615" t="s">
        <v>2759</v>
      </c>
      <c r="M615" t="s">
        <v>9438</v>
      </c>
      <c r="N615" t="s">
        <v>9439</v>
      </c>
    </row>
    <row r="616" spans="1:14" x14ac:dyDescent="0.25">
      <c r="A616" t="s">
        <v>3247</v>
      </c>
      <c r="B616" t="s">
        <v>986</v>
      </c>
      <c r="C616" t="s">
        <v>69</v>
      </c>
      <c r="D616" t="s">
        <v>987</v>
      </c>
      <c r="E616" t="s">
        <v>638</v>
      </c>
      <c r="F616" t="s">
        <v>3248</v>
      </c>
      <c r="G616" t="s">
        <v>3249</v>
      </c>
      <c r="H616" t="s">
        <v>3250</v>
      </c>
      <c r="I616" t="s">
        <v>32</v>
      </c>
      <c r="J616" t="s">
        <v>991</v>
      </c>
      <c r="K616" t="s">
        <v>24</v>
      </c>
      <c r="L616" t="s">
        <v>204</v>
      </c>
      <c r="M616" t="s">
        <v>9654</v>
      </c>
      <c r="N616" t="s">
        <v>9441</v>
      </c>
    </row>
    <row r="617" spans="1:14" hidden="1" x14ac:dyDescent="0.25">
      <c r="A617" t="s">
        <v>3251</v>
      </c>
      <c r="B617" t="s">
        <v>3252</v>
      </c>
      <c r="C617" t="s">
        <v>16</v>
      </c>
      <c r="D617" t="s">
        <v>3253</v>
      </c>
      <c r="E617" t="s">
        <v>630</v>
      </c>
      <c r="F617" t="s">
        <v>3254</v>
      </c>
      <c r="G617" t="s">
        <v>3255</v>
      </c>
      <c r="H617" t="s">
        <v>3256</v>
      </c>
      <c r="I617" t="s">
        <v>32</v>
      </c>
      <c r="J617" t="s">
        <v>479</v>
      </c>
      <c r="K617" t="s">
        <v>24</v>
      </c>
      <c r="L617" t="s">
        <v>663</v>
      </c>
      <c r="M617" t="s">
        <v>9438</v>
      </c>
      <c r="N617" t="s">
        <v>9439</v>
      </c>
    </row>
    <row r="618" spans="1:14" x14ac:dyDescent="0.25">
      <c r="A618" t="s">
        <v>3257</v>
      </c>
      <c r="B618" t="s">
        <v>2795</v>
      </c>
      <c r="C618" t="s">
        <v>16</v>
      </c>
      <c r="D618" t="s">
        <v>2796</v>
      </c>
      <c r="E618" t="s">
        <v>638</v>
      </c>
      <c r="F618" t="s">
        <v>3258</v>
      </c>
      <c r="G618" t="s">
        <v>3259</v>
      </c>
      <c r="H618" t="s">
        <v>3260</v>
      </c>
      <c r="I618" t="s">
        <v>320</v>
      </c>
      <c r="J618" t="s">
        <v>826</v>
      </c>
      <c r="K618" t="s">
        <v>24</v>
      </c>
      <c r="L618" t="s">
        <v>361</v>
      </c>
      <c r="M618" t="s">
        <v>9438</v>
      </c>
      <c r="N618" t="s">
        <v>9439</v>
      </c>
    </row>
    <row r="619" spans="1:14" x14ac:dyDescent="0.25">
      <c r="A619" t="s">
        <v>3261</v>
      </c>
      <c r="B619" t="s">
        <v>2795</v>
      </c>
      <c r="C619" t="s">
        <v>16</v>
      </c>
      <c r="D619" t="s">
        <v>2796</v>
      </c>
      <c r="E619" t="s">
        <v>638</v>
      </c>
      <c r="F619" t="s">
        <v>3262</v>
      </c>
      <c r="G619" t="s">
        <v>3263</v>
      </c>
      <c r="H619" t="s">
        <v>3264</v>
      </c>
      <c r="I619" t="s">
        <v>320</v>
      </c>
      <c r="J619" t="s">
        <v>826</v>
      </c>
      <c r="K619" t="s">
        <v>24</v>
      </c>
      <c r="L619" t="s">
        <v>361</v>
      </c>
      <c r="M619" t="s">
        <v>9438</v>
      </c>
      <c r="N619" t="s">
        <v>9439</v>
      </c>
    </row>
    <row r="620" spans="1:14" x14ac:dyDescent="0.25">
      <c r="A620" t="s">
        <v>2714</v>
      </c>
      <c r="B620" t="s">
        <v>2715</v>
      </c>
      <c r="C620" t="s">
        <v>16</v>
      </c>
      <c r="D620" t="s">
        <v>2716</v>
      </c>
      <c r="E620" t="s">
        <v>638</v>
      </c>
      <c r="F620" t="s">
        <v>3265</v>
      </c>
      <c r="G620" t="s">
        <v>3266</v>
      </c>
      <c r="H620" t="s">
        <v>3267</v>
      </c>
      <c r="I620" t="s">
        <v>32</v>
      </c>
      <c r="J620" t="s">
        <v>1394</v>
      </c>
      <c r="K620" t="s">
        <v>24</v>
      </c>
      <c r="L620" t="s">
        <v>34</v>
      </c>
      <c r="M620" t="s">
        <v>9438</v>
      </c>
      <c r="N620" t="s">
        <v>9439</v>
      </c>
    </row>
    <row r="621" spans="1:14" x14ac:dyDescent="0.25">
      <c r="A621" t="s">
        <v>3268</v>
      </c>
      <c r="B621" t="s">
        <v>2795</v>
      </c>
      <c r="C621" t="s">
        <v>16</v>
      </c>
      <c r="D621" t="s">
        <v>2796</v>
      </c>
      <c r="E621" t="s">
        <v>638</v>
      </c>
      <c r="F621" t="s">
        <v>3269</v>
      </c>
      <c r="G621" t="s">
        <v>3270</v>
      </c>
      <c r="H621" t="s">
        <v>3271</v>
      </c>
      <c r="I621" t="s">
        <v>320</v>
      </c>
      <c r="J621" t="s">
        <v>282</v>
      </c>
      <c r="K621" t="s">
        <v>24</v>
      </c>
      <c r="L621" t="s">
        <v>361</v>
      </c>
      <c r="M621" t="s">
        <v>9438</v>
      </c>
      <c r="N621" t="s">
        <v>9439</v>
      </c>
    </row>
    <row r="622" spans="1:14" x14ac:dyDescent="0.25">
      <c r="A622" t="s">
        <v>3272</v>
      </c>
      <c r="B622" t="s">
        <v>2795</v>
      </c>
      <c r="C622" t="s">
        <v>16</v>
      </c>
      <c r="D622" t="s">
        <v>2796</v>
      </c>
      <c r="E622" t="s">
        <v>638</v>
      </c>
      <c r="F622" t="s">
        <v>3273</v>
      </c>
      <c r="G622" t="s">
        <v>3274</v>
      </c>
      <c r="H622" t="s">
        <v>3275</v>
      </c>
      <c r="I622" t="s">
        <v>320</v>
      </c>
      <c r="J622" t="s">
        <v>234</v>
      </c>
      <c r="K622" t="s">
        <v>24</v>
      </c>
      <c r="L622" t="s">
        <v>361</v>
      </c>
      <c r="M622" t="s">
        <v>9438</v>
      </c>
      <c r="N622" t="s">
        <v>9439</v>
      </c>
    </row>
    <row r="623" spans="1:14" x14ac:dyDescent="0.25">
      <c r="A623" t="s">
        <v>2924</v>
      </c>
      <c r="B623" t="s">
        <v>2844</v>
      </c>
      <c r="C623" t="s">
        <v>16</v>
      </c>
      <c r="D623" t="s">
        <v>2845</v>
      </c>
      <c r="E623" t="s">
        <v>638</v>
      </c>
      <c r="F623" t="s">
        <v>3276</v>
      </c>
      <c r="G623" t="s">
        <v>3277</v>
      </c>
      <c r="H623" t="s">
        <v>3278</v>
      </c>
      <c r="I623" t="s">
        <v>320</v>
      </c>
      <c r="J623" t="s">
        <v>183</v>
      </c>
      <c r="K623" t="s">
        <v>24</v>
      </c>
      <c r="L623" t="s">
        <v>361</v>
      </c>
      <c r="M623" t="s">
        <v>9655</v>
      </c>
      <c r="N623" t="s">
        <v>9441</v>
      </c>
    </row>
    <row r="624" spans="1:14" hidden="1" x14ac:dyDescent="0.25">
      <c r="A624" t="s">
        <v>3279</v>
      </c>
      <c r="B624" t="s">
        <v>1433</v>
      </c>
      <c r="C624" t="s">
        <v>16</v>
      </c>
      <c r="D624" t="s">
        <v>2516</v>
      </c>
      <c r="E624" t="s">
        <v>630</v>
      </c>
      <c r="F624" t="s">
        <v>3280</v>
      </c>
      <c r="G624" t="s">
        <v>3281</v>
      </c>
      <c r="H624" t="s">
        <v>3282</v>
      </c>
      <c r="I624" t="s">
        <v>32</v>
      </c>
      <c r="J624" t="s">
        <v>379</v>
      </c>
      <c r="K624" t="s">
        <v>24</v>
      </c>
      <c r="L624" t="s">
        <v>75</v>
      </c>
      <c r="M624" t="s">
        <v>9438</v>
      </c>
      <c r="N624" t="s">
        <v>9439</v>
      </c>
    </row>
    <row r="625" spans="1:14" hidden="1" x14ac:dyDescent="0.25">
      <c r="A625" t="s">
        <v>3283</v>
      </c>
      <c r="B625" t="s">
        <v>3284</v>
      </c>
      <c r="C625" t="s">
        <v>16</v>
      </c>
      <c r="E625" t="s">
        <v>630</v>
      </c>
      <c r="F625" t="s">
        <v>3285</v>
      </c>
      <c r="G625" t="s">
        <v>3286</v>
      </c>
      <c r="H625" t="s">
        <v>3287</v>
      </c>
      <c r="I625" t="s">
        <v>32</v>
      </c>
      <c r="K625" t="s">
        <v>24</v>
      </c>
      <c r="M625" t="s">
        <v>9438</v>
      </c>
      <c r="N625" t="s">
        <v>9439</v>
      </c>
    </row>
    <row r="626" spans="1:14" hidden="1" x14ac:dyDescent="0.25">
      <c r="A626" t="s">
        <v>3288</v>
      </c>
      <c r="B626" t="s">
        <v>3029</v>
      </c>
      <c r="C626" t="s">
        <v>69</v>
      </c>
      <c r="D626" t="s">
        <v>3030</v>
      </c>
      <c r="E626" t="s">
        <v>630</v>
      </c>
      <c r="F626" t="s">
        <v>3289</v>
      </c>
      <c r="G626" t="s">
        <v>3290</v>
      </c>
      <c r="H626" t="s">
        <v>3291</v>
      </c>
      <c r="I626" t="s">
        <v>32</v>
      </c>
      <c r="J626" t="s">
        <v>82</v>
      </c>
      <c r="K626" t="s">
        <v>24</v>
      </c>
      <c r="L626" t="s">
        <v>3034</v>
      </c>
      <c r="M626" t="s">
        <v>9438</v>
      </c>
      <c r="N626" t="s">
        <v>9439</v>
      </c>
    </row>
    <row r="627" spans="1:14" x14ac:dyDescent="0.25">
      <c r="A627" t="s">
        <v>2754</v>
      </c>
      <c r="B627" t="s">
        <v>1864</v>
      </c>
      <c r="C627" t="s">
        <v>69</v>
      </c>
      <c r="D627" t="s">
        <v>2755</v>
      </c>
      <c r="E627" t="s">
        <v>638</v>
      </c>
      <c r="F627" t="s">
        <v>3292</v>
      </c>
      <c r="G627" t="s">
        <v>3293</v>
      </c>
      <c r="H627" t="s">
        <v>3294</v>
      </c>
      <c r="I627" t="s">
        <v>22</v>
      </c>
      <c r="J627" t="s">
        <v>3112</v>
      </c>
      <c r="K627" t="s">
        <v>24</v>
      </c>
      <c r="L627" t="s">
        <v>2759</v>
      </c>
      <c r="M627" t="s">
        <v>9438</v>
      </c>
      <c r="N627" t="s">
        <v>9439</v>
      </c>
    </row>
    <row r="628" spans="1:14" hidden="1" x14ac:dyDescent="0.25">
      <c r="A628" t="s">
        <v>3295</v>
      </c>
      <c r="B628" t="s">
        <v>3296</v>
      </c>
      <c r="C628" t="s">
        <v>16</v>
      </c>
      <c r="D628" t="s">
        <v>1513</v>
      </c>
      <c r="E628" t="s">
        <v>630</v>
      </c>
      <c r="F628" t="s">
        <v>3297</v>
      </c>
      <c r="G628" t="s">
        <v>3298</v>
      </c>
      <c r="H628" t="s">
        <v>3299</v>
      </c>
      <c r="I628" t="s">
        <v>32</v>
      </c>
      <c r="J628" t="s">
        <v>955</v>
      </c>
      <c r="K628" t="s">
        <v>24</v>
      </c>
      <c r="L628" t="s">
        <v>75</v>
      </c>
      <c r="M628" t="s">
        <v>9438</v>
      </c>
      <c r="N628" t="s">
        <v>9439</v>
      </c>
    </row>
    <row r="629" spans="1:14" hidden="1" x14ac:dyDescent="0.25">
      <c r="A629" t="s">
        <v>3300</v>
      </c>
      <c r="B629" t="s">
        <v>2964</v>
      </c>
      <c r="C629" t="s">
        <v>69</v>
      </c>
      <c r="D629" t="s">
        <v>2965</v>
      </c>
      <c r="E629" t="s">
        <v>630</v>
      </c>
      <c r="F629" t="s">
        <v>3301</v>
      </c>
      <c r="G629" t="s">
        <v>3302</v>
      </c>
      <c r="H629" t="s">
        <v>3303</v>
      </c>
      <c r="I629" t="s">
        <v>32</v>
      </c>
      <c r="J629" t="s">
        <v>2164</v>
      </c>
      <c r="K629" t="s">
        <v>24</v>
      </c>
      <c r="L629" t="s">
        <v>75</v>
      </c>
      <c r="M629" t="s">
        <v>9438</v>
      </c>
      <c r="N629" t="s">
        <v>9439</v>
      </c>
    </row>
    <row r="630" spans="1:14" x14ac:dyDescent="0.25">
      <c r="A630" t="s">
        <v>2773</v>
      </c>
      <c r="B630" t="s">
        <v>2774</v>
      </c>
      <c r="C630" t="s">
        <v>69</v>
      </c>
      <c r="D630" t="s">
        <v>2775</v>
      </c>
      <c r="E630" t="s">
        <v>638</v>
      </c>
      <c r="F630" t="s">
        <v>3304</v>
      </c>
      <c r="G630" t="s">
        <v>3305</v>
      </c>
      <c r="H630" t="s">
        <v>3306</v>
      </c>
      <c r="I630" t="s">
        <v>32</v>
      </c>
      <c r="J630" t="s">
        <v>826</v>
      </c>
      <c r="K630" t="s">
        <v>24</v>
      </c>
      <c r="L630" t="s">
        <v>2779</v>
      </c>
      <c r="M630" t="s">
        <v>9438</v>
      </c>
      <c r="N630" t="s">
        <v>9439</v>
      </c>
    </row>
    <row r="631" spans="1:14" x14ac:dyDescent="0.25">
      <c r="A631" t="s">
        <v>3307</v>
      </c>
      <c r="B631" t="s">
        <v>2850</v>
      </c>
      <c r="C631" t="s">
        <v>69</v>
      </c>
      <c r="D631" t="s">
        <v>93</v>
      </c>
      <c r="E631" t="s">
        <v>638</v>
      </c>
      <c r="F631" t="s">
        <v>3308</v>
      </c>
      <c r="G631" t="s">
        <v>3309</v>
      </c>
      <c r="H631" t="s">
        <v>3310</v>
      </c>
      <c r="I631" t="s">
        <v>32</v>
      </c>
      <c r="J631" t="s">
        <v>97</v>
      </c>
      <c r="K631" t="s">
        <v>24</v>
      </c>
      <c r="L631" t="s">
        <v>75</v>
      </c>
      <c r="M631" t="s">
        <v>9656</v>
      </c>
      <c r="N631" t="s">
        <v>9441</v>
      </c>
    </row>
    <row r="632" spans="1:14" x14ac:dyDescent="0.25">
      <c r="A632" t="s">
        <v>2760</v>
      </c>
      <c r="B632" t="s">
        <v>2761</v>
      </c>
      <c r="C632" t="s">
        <v>16</v>
      </c>
      <c r="D632" t="s">
        <v>2762</v>
      </c>
      <c r="E632" t="s">
        <v>638</v>
      </c>
      <c r="F632" t="s">
        <v>3311</v>
      </c>
      <c r="G632" t="s">
        <v>3312</v>
      </c>
      <c r="H632" t="s">
        <v>3313</v>
      </c>
      <c r="I632" t="s">
        <v>32</v>
      </c>
      <c r="J632" t="s">
        <v>129</v>
      </c>
      <c r="K632" t="s">
        <v>24</v>
      </c>
      <c r="L632" t="s">
        <v>2766</v>
      </c>
      <c r="M632" t="s">
        <v>9438</v>
      </c>
      <c r="N632" t="s">
        <v>9439</v>
      </c>
    </row>
    <row r="633" spans="1:14" hidden="1" x14ac:dyDescent="0.25">
      <c r="A633" t="s">
        <v>3314</v>
      </c>
      <c r="B633" t="s">
        <v>2795</v>
      </c>
      <c r="C633" t="s">
        <v>16</v>
      </c>
      <c r="D633" t="s">
        <v>2796</v>
      </c>
      <c r="E633" t="s">
        <v>630</v>
      </c>
      <c r="F633" t="s">
        <v>3315</v>
      </c>
      <c r="G633" t="s">
        <v>3316</v>
      </c>
      <c r="H633" t="s">
        <v>3317</v>
      </c>
      <c r="I633" t="s">
        <v>320</v>
      </c>
      <c r="J633" t="s">
        <v>826</v>
      </c>
      <c r="K633" t="s">
        <v>24</v>
      </c>
      <c r="L633" t="s">
        <v>361</v>
      </c>
      <c r="M633" t="s">
        <v>9438</v>
      </c>
      <c r="N633" t="s">
        <v>9439</v>
      </c>
    </row>
    <row r="634" spans="1:14" x14ac:dyDescent="0.25">
      <c r="A634" t="s">
        <v>3318</v>
      </c>
      <c r="B634" t="s">
        <v>1246</v>
      </c>
      <c r="C634" t="s">
        <v>69</v>
      </c>
      <c r="D634" t="s">
        <v>2949</v>
      </c>
      <c r="E634" t="s">
        <v>638</v>
      </c>
      <c r="F634" t="s">
        <v>3319</v>
      </c>
      <c r="G634" t="s">
        <v>3320</v>
      </c>
      <c r="H634" t="s">
        <v>3321</v>
      </c>
      <c r="I634" t="s">
        <v>32</v>
      </c>
      <c r="J634" t="s">
        <v>1000</v>
      </c>
      <c r="K634" t="s">
        <v>24</v>
      </c>
      <c r="L634" t="s">
        <v>2953</v>
      </c>
      <c r="M634" t="s">
        <v>9438</v>
      </c>
      <c r="N634" t="s">
        <v>9439</v>
      </c>
    </row>
    <row r="635" spans="1:14" x14ac:dyDescent="0.25">
      <c r="A635" t="s">
        <v>3322</v>
      </c>
      <c r="B635" t="s">
        <v>3323</v>
      </c>
      <c r="C635" t="s">
        <v>550</v>
      </c>
      <c r="D635" t="s">
        <v>3094</v>
      </c>
      <c r="E635" t="s">
        <v>638</v>
      </c>
      <c r="F635" t="s">
        <v>3324</v>
      </c>
      <c r="G635" t="s">
        <v>3325</v>
      </c>
      <c r="H635" t="s">
        <v>3326</v>
      </c>
      <c r="I635" t="s">
        <v>32</v>
      </c>
      <c r="J635" t="s">
        <v>2433</v>
      </c>
      <c r="K635" t="s">
        <v>556</v>
      </c>
      <c r="L635" t="s">
        <v>75</v>
      </c>
      <c r="M635" t="s">
        <v>9438</v>
      </c>
      <c r="N635" t="s">
        <v>9439</v>
      </c>
    </row>
    <row r="636" spans="1:14" hidden="1" x14ac:dyDescent="0.25">
      <c r="A636" t="s">
        <v>3327</v>
      </c>
      <c r="B636" t="s">
        <v>3093</v>
      </c>
      <c r="C636" t="s">
        <v>550</v>
      </c>
      <c r="D636" t="s">
        <v>3094</v>
      </c>
      <c r="E636" t="s">
        <v>630</v>
      </c>
      <c r="F636" t="s">
        <v>3328</v>
      </c>
      <c r="G636" t="s">
        <v>3329</v>
      </c>
      <c r="H636" t="s">
        <v>3330</v>
      </c>
      <c r="I636" t="s">
        <v>32</v>
      </c>
      <c r="J636" t="s">
        <v>2433</v>
      </c>
      <c r="K636" t="s">
        <v>556</v>
      </c>
      <c r="L636" t="s">
        <v>75</v>
      </c>
      <c r="M636" t="s">
        <v>9438</v>
      </c>
      <c r="N636" t="s">
        <v>9439</v>
      </c>
    </row>
    <row r="637" spans="1:14" x14ac:dyDescent="0.25">
      <c r="A637" t="s">
        <v>3331</v>
      </c>
      <c r="B637" t="s">
        <v>3332</v>
      </c>
      <c r="C637" t="s">
        <v>1880</v>
      </c>
      <c r="D637" t="s">
        <v>3333</v>
      </c>
      <c r="E637" t="s">
        <v>18</v>
      </c>
      <c r="F637" t="s">
        <v>3334</v>
      </c>
      <c r="G637" t="s">
        <v>3335</v>
      </c>
      <c r="H637" t="s">
        <v>3336</v>
      </c>
      <c r="I637" t="s">
        <v>22</v>
      </c>
      <c r="J637" t="s">
        <v>3337</v>
      </c>
      <c r="K637" t="s">
        <v>556</v>
      </c>
      <c r="L637" t="s">
        <v>3338</v>
      </c>
      <c r="M637" t="s">
        <v>9438</v>
      </c>
      <c r="N637" t="s">
        <v>9439</v>
      </c>
    </row>
    <row r="638" spans="1:14" x14ac:dyDescent="0.25">
      <c r="A638" t="s">
        <v>2703</v>
      </c>
      <c r="B638" t="s">
        <v>2704</v>
      </c>
      <c r="C638" t="s">
        <v>16</v>
      </c>
      <c r="D638" t="s">
        <v>93</v>
      </c>
      <c r="E638" t="s">
        <v>638</v>
      </c>
      <c r="F638" t="s">
        <v>3339</v>
      </c>
      <c r="G638" t="s">
        <v>3340</v>
      </c>
      <c r="H638" t="s">
        <v>3341</v>
      </c>
      <c r="I638" t="s">
        <v>32</v>
      </c>
      <c r="J638" t="s">
        <v>1350</v>
      </c>
      <c r="K638" t="s">
        <v>24</v>
      </c>
      <c r="L638" t="s">
        <v>75</v>
      </c>
      <c r="M638" t="s">
        <v>9657</v>
      </c>
      <c r="N638" t="s">
        <v>9441</v>
      </c>
    </row>
    <row r="639" spans="1:14" x14ac:dyDescent="0.25">
      <c r="A639" t="s">
        <v>3342</v>
      </c>
      <c r="B639" t="s">
        <v>3343</v>
      </c>
      <c r="C639" t="s">
        <v>16</v>
      </c>
      <c r="D639" t="s">
        <v>530</v>
      </c>
      <c r="E639" t="s">
        <v>638</v>
      </c>
      <c r="F639" t="s">
        <v>3344</v>
      </c>
      <c r="G639" t="s">
        <v>3345</v>
      </c>
      <c r="H639" t="s">
        <v>3346</v>
      </c>
      <c r="I639" t="s">
        <v>32</v>
      </c>
      <c r="J639" t="s">
        <v>2591</v>
      </c>
      <c r="K639" t="s">
        <v>24</v>
      </c>
      <c r="L639" t="s">
        <v>176</v>
      </c>
      <c r="M639" t="s">
        <v>9438</v>
      </c>
      <c r="N639" t="s">
        <v>9439</v>
      </c>
    </row>
    <row r="640" spans="1:14" x14ac:dyDescent="0.25">
      <c r="A640" t="s">
        <v>2919</v>
      </c>
      <c r="B640" t="s">
        <v>2920</v>
      </c>
      <c r="C640" t="s">
        <v>16</v>
      </c>
      <c r="D640" t="s">
        <v>1513</v>
      </c>
      <c r="E640" t="s">
        <v>638</v>
      </c>
      <c r="F640" t="s">
        <v>3347</v>
      </c>
      <c r="G640" t="s">
        <v>3348</v>
      </c>
      <c r="H640" t="s">
        <v>3349</v>
      </c>
      <c r="I640" t="s">
        <v>32</v>
      </c>
      <c r="J640" t="s">
        <v>162</v>
      </c>
      <c r="K640" t="s">
        <v>24</v>
      </c>
      <c r="L640" t="s">
        <v>75</v>
      </c>
      <c r="M640" t="s">
        <v>9438</v>
      </c>
      <c r="N640" t="s">
        <v>9439</v>
      </c>
    </row>
    <row r="641" spans="1:14" x14ac:dyDescent="0.25">
      <c r="A641" t="s">
        <v>3350</v>
      </c>
      <c r="B641" t="s">
        <v>3351</v>
      </c>
      <c r="C641" t="s">
        <v>16</v>
      </c>
      <c r="D641" t="s">
        <v>3352</v>
      </c>
      <c r="E641" t="s">
        <v>638</v>
      </c>
      <c r="F641" t="s">
        <v>3353</v>
      </c>
      <c r="G641" t="s">
        <v>3354</v>
      </c>
      <c r="H641" t="s">
        <v>3355</v>
      </c>
      <c r="I641" t="s">
        <v>22</v>
      </c>
      <c r="J641" t="s">
        <v>1223</v>
      </c>
      <c r="K641" t="s">
        <v>24</v>
      </c>
      <c r="L641" t="s">
        <v>83</v>
      </c>
      <c r="M641" t="s">
        <v>9438</v>
      </c>
      <c r="N641" t="s">
        <v>9439</v>
      </c>
    </row>
    <row r="642" spans="1:14" hidden="1" x14ac:dyDescent="0.25">
      <c r="A642" t="s">
        <v>3356</v>
      </c>
      <c r="B642" t="s">
        <v>2818</v>
      </c>
      <c r="C642" t="s">
        <v>69</v>
      </c>
      <c r="D642" t="s">
        <v>2819</v>
      </c>
      <c r="E642" t="s">
        <v>630</v>
      </c>
      <c r="F642" t="s">
        <v>3357</v>
      </c>
      <c r="G642" t="s">
        <v>3358</v>
      </c>
      <c r="H642" t="s">
        <v>3359</v>
      </c>
      <c r="I642" t="s">
        <v>32</v>
      </c>
      <c r="J642" t="s">
        <v>74</v>
      </c>
      <c r="K642" t="s">
        <v>24</v>
      </c>
      <c r="L642" t="s">
        <v>445</v>
      </c>
      <c r="M642" t="s">
        <v>9438</v>
      </c>
      <c r="N642" t="s">
        <v>9439</v>
      </c>
    </row>
    <row r="643" spans="1:14" hidden="1" x14ac:dyDescent="0.25">
      <c r="A643" t="s">
        <v>2754</v>
      </c>
      <c r="B643" t="s">
        <v>1864</v>
      </c>
      <c r="C643" t="s">
        <v>69</v>
      </c>
      <c r="D643" t="s">
        <v>2755</v>
      </c>
      <c r="E643" t="s">
        <v>630</v>
      </c>
      <c r="F643" t="s">
        <v>3360</v>
      </c>
      <c r="G643" t="s">
        <v>3361</v>
      </c>
      <c r="H643" t="s">
        <v>3362</v>
      </c>
      <c r="I643" t="s">
        <v>22</v>
      </c>
      <c r="J643" t="s">
        <v>1572</v>
      </c>
      <c r="K643" t="s">
        <v>24</v>
      </c>
      <c r="L643" t="s">
        <v>2759</v>
      </c>
      <c r="M643" t="s">
        <v>9438</v>
      </c>
      <c r="N643" t="s">
        <v>9439</v>
      </c>
    </row>
    <row r="644" spans="1:14" x14ac:dyDescent="0.25">
      <c r="A644" t="s">
        <v>3363</v>
      </c>
      <c r="B644" t="s">
        <v>2795</v>
      </c>
      <c r="C644" t="s">
        <v>16</v>
      </c>
      <c r="D644" t="s">
        <v>2796</v>
      </c>
      <c r="E644" t="s">
        <v>638</v>
      </c>
      <c r="F644" t="s">
        <v>3364</v>
      </c>
      <c r="G644" t="s">
        <v>3365</v>
      </c>
      <c r="H644" t="s">
        <v>3366</v>
      </c>
      <c r="I644" t="s">
        <v>320</v>
      </c>
      <c r="J644" t="s">
        <v>360</v>
      </c>
      <c r="K644" t="s">
        <v>24</v>
      </c>
      <c r="L644" t="s">
        <v>361</v>
      </c>
      <c r="M644" t="s">
        <v>9438</v>
      </c>
      <c r="N644" t="s">
        <v>9439</v>
      </c>
    </row>
    <row r="645" spans="1:14" x14ac:dyDescent="0.25">
      <c r="A645" t="s">
        <v>3367</v>
      </c>
      <c r="B645" t="s">
        <v>2910</v>
      </c>
      <c r="C645" t="s">
        <v>16</v>
      </c>
      <c r="D645" t="s">
        <v>2911</v>
      </c>
      <c r="E645" t="s">
        <v>638</v>
      </c>
      <c r="F645" t="s">
        <v>3368</v>
      </c>
      <c r="G645" t="s">
        <v>3369</v>
      </c>
      <c r="H645" t="s">
        <v>3370</v>
      </c>
      <c r="I645" t="s">
        <v>32</v>
      </c>
      <c r="J645" t="s">
        <v>341</v>
      </c>
      <c r="K645" t="s">
        <v>24</v>
      </c>
      <c r="L645" t="s">
        <v>3371</v>
      </c>
      <c r="M645" t="s">
        <v>9658</v>
      </c>
      <c r="N645" t="s">
        <v>9441</v>
      </c>
    </row>
    <row r="646" spans="1:14" x14ac:dyDescent="0.25">
      <c r="A646" t="s">
        <v>3372</v>
      </c>
      <c r="B646" t="s">
        <v>3373</v>
      </c>
      <c r="C646" t="s">
        <v>16</v>
      </c>
      <c r="D646" t="s">
        <v>3374</v>
      </c>
      <c r="E646" t="s">
        <v>638</v>
      </c>
      <c r="F646" t="s">
        <v>3375</v>
      </c>
      <c r="G646" t="s">
        <v>3376</v>
      </c>
      <c r="H646" t="s">
        <v>3377</v>
      </c>
      <c r="I646" t="s">
        <v>32</v>
      </c>
      <c r="J646" t="s">
        <v>219</v>
      </c>
      <c r="K646" t="s">
        <v>24</v>
      </c>
      <c r="L646" t="s">
        <v>34</v>
      </c>
      <c r="M646" t="s">
        <v>9438</v>
      </c>
      <c r="N646" t="s">
        <v>9439</v>
      </c>
    </row>
    <row r="647" spans="1:14" hidden="1" x14ac:dyDescent="0.25">
      <c r="A647" t="s">
        <v>2843</v>
      </c>
      <c r="B647" t="s">
        <v>2844</v>
      </c>
      <c r="C647" t="s">
        <v>16</v>
      </c>
      <c r="D647" t="s">
        <v>2845</v>
      </c>
      <c r="E647" t="s">
        <v>630</v>
      </c>
      <c r="F647" t="s">
        <v>3378</v>
      </c>
      <c r="G647" t="s">
        <v>3379</v>
      </c>
      <c r="H647" t="s">
        <v>3380</v>
      </c>
      <c r="I647" t="s">
        <v>320</v>
      </c>
      <c r="J647" t="s">
        <v>74</v>
      </c>
      <c r="K647" t="s">
        <v>24</v>
      </c>
      <c r="L647" t="s">
        <v>361</v>
      </c>
      <c r="M647" t="s">
        <v>9438</v>
      </c>
      <c r="N647" t="s">
        <v>9439</v>
      </c>
    </row>
    <row r="648" spans="1:14" x14ac:dyDescent="0.25">
      <c r="A648" t="s">
        <v>3381</v>
      </c>
      <c r="B648" t="s">
        <v>3225</v>
      </c>
      <c r="C648" t="s">
        <v>16</v>
      </c>
      <c r="D648" t="s">
        <v>3226</v>
      </c>
      <c r="E648" t="s">
        <v>638</v>
      </c>
      <c r="F648" t="s">
        <v>3382</v>
      </c>
      <c r="G648" t="s">
        <v>3383</v>
      </c>
      <c r="H648" t="s">
        <v>3384</v>
      </c>
      <c r="I648" t="s">
        <v>32</v>
      </c>
      <c r="J648" t="s">
        <v>506</v>
      </c>
      <c r="K648" t="s">
        <v>24</v>
      </c>
      <c r="L648" t="s">
        <v>204</v>
      </c>
      <c r="M648" t="s">
        <v>9659</v>
      </c>
      <c r="N648" t="s">
        <v>9441</v>
      </c>
    </row>
    <row r="649" spans="1:14" x14ac:dyDescent="0.25">
      <c r="A649" t="s">
        <v>3385</v>
      </c>
      <c r="B649" t="s">
        <v>2897</v>
      </c>
      <c r="C649" t="s">
        <v>16</v>
      </c>
      <c r="D649" t="s">
        <v>2898</v>
      </c>
      <c r="E649" t="s">
        <v>638</v>
      </c>
      <c r="F649" t="s">
        <v>3386</v>
      </c>
      <c r="G649" t="s">
        <v>3387</v>
      </c>
      <c r="H649" t="s">
        <v>3388</v>
      </c>
      <c r="I649" t="s">
        <v>32</v>
      </c>
      <c r="J649" t="s">
        <v>282</v>
      </c>
      <c r="K649" t="s">
        <v>24</v>
      </c>
      <c r="L649" t="s">
        <v>439</v>
      </c>
      <c r="M649" t="s">
        <v>9438</v>
      </c>
      <c r="N649" t="s">
        <v>9439</v>
      </c>
    </row>
    <row r="650" spans="1:14" x14ac:dyDescent="0.25">
      <c r="A650" t="s">
        <v>3389</v>
      </c>
      <c r="B650" t="s">
        <v>3068</v>
      </c>
      <c r="C650" t="s">
        <v>69</v>
      </c>
      <c r="D650" t="s">
        <v>3069</v>
      </c>
      <c r="E650" t="s">
        <v>638</v>
      </c>
      <c r="F650" t="s">
        <v>3390</v>
      </c>
      <c r="G650" t="s">
        <v>3391</v>
      </c>
      <c r="H650" t="s">
        <v>3392</v>
      </c>
      <c r="I650" t="s">
        <v>22</v>
      </c>
      <c r="J650" t="s">
        <v>148</v>
      </c>
      <c r="K650" t="s">
        <v>24</v>
      </c>
      <c r="L650" t="s">
        <v>83</v>
      </c>
      <c r="M650" t="s">
        <v>9660</v>
      </c>
      <c r="N650" t="s">
        <v>9441</v>
      </c>
    </row>
    <row r="651" spans="1:14" hidden="1" x14ac:dyDescent="0.25">
      <c r="A651" t="s">
        <v>3393</v>
      </c>
      <c r="B651" t="s">
        <v>2692</v>
      </c>
      <c r="C651" t="s">
        <v>69</v>
      </c>
      <c r="D651" t="s">
        <v>2693</v>
      </c>
      <c r="E651" t="s">
        <v>630</v>
      </c>
      <c r="F651" t="s">
        <v>3394</v>
      </c>
      <c r="G651" t="s">
        <v>3395</v>
      </c>
      <c r="H651" t="s">
        <v>3396</v>
      </c>
      <c r="I651" t="s">
        <v>22</v>
      </c>
      <c r="J651" t="s">
        <v>246</v>
      </c>
      <c r="K651" t="s">
        <v>24</v>
      </c>
      <c r="L651" t="s">
        <v>2697</v>
      </c>
      <c r="M651" t="s">
        <v>9438</v>
      </c>
      <c r="N651" t="s">
        <v>9439</v>
      </c>
    </row>
    <row r="652" spans="1:14" x14ac:dyDescent="0.25">
      <c r="A652" t="s">
        <v>2878</v>
      </c>
      <c r="B652" t="s">
        <v>2709</v>
      </c>
      <c r="C652" t="s">
        <v>16</v>
      </c>
      <c r="D652" t="s">
        <v>2710</v>
      </c>
      <c r="E652" t="s">
        <v>638</v>
      </c>
      <c r="F652" t="s">
        <v>3397</v>
      </c>
      <c r="G652" t="s">
        <v>3398</v>
      </c>
      <c r="H652" t="s">
        <v>3399</v>
      </c>
      <c r="I652" t="s">
        <v>22</v>
      </c>
      <c r="J652" t="s">
        <v>391</v>
      </c>
      <c r="K652" t="s">
        <v>24</v>
      </c>
      <c r="L652" t="s">
        <v>83</v>
      </c>
      <c r="M652" t="s">
        <v>9438</v>
      </c>
      <c r="N652" t="s">
        <v>9439</v>
      </c>
    </row>
    <row r="653" spans="1:14" x14ac:dyDescent="0.25">
      <c r="A653" t="s">
        <v>2754</v>
      </c>
      <c r="B653" t="s">
        <v>1864</v>
      </c>
      <c r="C653" t="s">
        <v>69</v>
      </c>
      <c r="D653" t="s">
        <v>2755</v>
      </c>
      <c r="E653" t="s">
        <v>638</v>
      </c>
      <c r="F653" t="s">
        <v>3400</v>
      </c>
      <c r="G653" t="s">
        <v>3401</v>
      </c>
      <c r="H653" t="s">
        <v>3402</v>
      </c>
      <c r="I653" t="s">
        <v>22</v>
      </c>
      <c r="J653" t="s">
        <v>1912</v>
      </c>
      <c r="K653" t="s">
        <v>24</v>
      </c>
      <c r="L653" t="s">
        <v>2759</v>
      </c>
      <c r="M653" t="s">
        <v>9438</v>
      </c>
      <c r="N653" t="s">
        <v>9439</v>
      </c>
    </row>
    <row r="654" spans="1:14" x14ac:dyDescent="0.25">
      <c r="A654" t="s">
        <v>2760</v>
      </c>
      <c r="B654" t="s">
        <v>658</v>
      </c>
      <c r="C654" t="s">
        <v>16</v>
      </c>
      <c r="D654" t="s">
        <v>2762</v>
      </c>
      <c r="E654" t="s">
        <v>638</v>
      </c>
      <c r="F654" t="s">
        <v>3403</v>
      </c>
      <c r="G654" t="s">
        <v>3404</v>
      </c>
      <c r="H654" t="s">
        <v>3405</v>
      </c>
      <c r="I654" t="s">
        <v>32</v>
      </c>
      <c r="J654" t="s">
        <v>162</v>
      </c>
      <c r="K654" t="s">
        <v>24</v>
      </c>
      <c r="L654" t="s">
        <v>2766</v>
      </c>
      <c r="M654" t="s">
        <v>9438</v>
      </c>
      <c r="N654" t="s">
        <v>9439</v>
      </c>
    </row>
    <row r="655" spans="1:14" x14ac:dyDescent="0.25">
      <c r="A655" t="s">
        <v>3406</v>
      </c>
      <c r="B655" t="s">
        <v>2996</v>
      </c>
      <c r="C655" t="s">
        <v>16</v>
      </c>
      <c r="D655" t="s">
        <v>2997</v>
      </c>
      <c r="E655" t="s">
        <v>638</v>
      </c>
      <c r="F655" t="s">
        <v>3407</v>
      </c>
      <c r="G655" t="s">
        <v>3408</v>
      </c>
      <c r="H655" t="s">
        <v>3409</v>
      </c>
      <c r="I655" t="s">
        <v>32</v>
      </c>
      <c r="J655" t="s">
        <v>234</v>
      </c>
      <c r="K655" t="s">
        <v>24</v>
      </c>
      <c r="L655" t="s">
        <v>75</v>
      </c>
      <c r="M655" t="s">
        <v>9438</v>
      </c>
      <c r="N655" t="s">
        <v>9439</v>
      </c>
    </row>
    <row r="656" spans="1:14" x14ac:dyDescent="0.25">
      <c r="A656" t="s">
        <v>2714</v>
      </c>
      <c r="B656" t="s">
        <v>2715</v>
      </c>
      <c r="C656" t="s">
        <v>16</v>
      </c>
      <c r="D656" t="s">
        <v>2716</v>
      </c>
      <c r="E656" t="s">
        <v>638</v>
      </c>
      <c r="F656" t="s">
        <v>3410</v>
      </c>
      <c r="G656" t="s">
        <v>3411</v>
      </c>
      <c r="H656" t="s">
        <v>3412</v>
      </c>
      <c r="I656" t="s">
        <v>32</v>
      </c>
      <c r="J656" t="s">
        <v>1394</v>
      </c>
      <c r="K656" t="s">
        <v>24</v>
      </c>
      <c r="L656" t="s">
        <v>34</v>
      </c>
      <c r="M656" t="s">
        <v>9438</v>
      </c>
      <c r="N656" t="s">
        <v>9439</v>
      </c>
    </row>
    <row r="657" spans="1:14" x14ac:dyDescent="0.25">
      <c r="A657" t="s">
        <v>3413</v>
      </c>
      <c r="B657" t="s">
        <v>3414</v>
      </c>
      <c r="C657" t="s">
        <v>16</v>
      </c>
      <c r="D657" t="s">
        <v>2898</v>
      </c>
      <c r="E657" t="s">
        <v>638</v>
      </c>
      <c r="F657" t="s">
        <v>3415</v>
      </c>
      <c r="G657" t="s">
        <v>3416</v>
      </c>
      <c r="H657" t="s">
        <v>3417</v>
      </c>
      <c r="I657" t="s">
        <v>32</v>
      </c>
      <c r="J657" t="s">
        <v>282</v>
      </c>
      <c r="K657" t="s">
        <v>24</v>
      </c>
      <c r="L657" t="s">
        <v>439</v>
      </c>
      <c r="M657" t="s">
        <v>9438</v>
      </c>
      <c r="N657" t="s">
        <v>9439</v>
      </c>
    </row>
    <row r="658" spans="1:14" x14ac:dyDescent="0.25">
      <c r="A658" t="s">
        <v>3418</v>
      </c>
      <c r="B658" t="s">
        <v>986</v>
      </c>
      <c r="C658" t="s">
        <v>69</v>
      </c>
      <c r="D658" t="s">
        <v>987</v>
      </c>
      <c r="E658" t="s">
        <v>638</v>
      </c>
      <c r="F658" t="s">
        <v>3419</v>
      </c>
      <c r="G658" t="s">
        <v>3420</v>
      </c>
      <c r="H658" t="s">
        <v>3421</v>
      </c>
      <c r="I658" t="s">
        <v>32</v>
      </c>
      <c r="J658" t="s">
        <v>148</v>
      </c>
      <c r="K658" t="s">
        <v>24</v>
      </c>
      <c r="L658" t="s">
        <v>204</v>
      </c>
      <c r="M658" t="s">
        <v>9661</v>
      </c>
      <c r="N658" t="s">
        <v>9441</v>
      </c>
    </row>
    <row r="659" spans="1:14" x14ac:dyDescent="0.25">
      <c r="A659" t="s">
        <v>3422</v>
      </c>
      <c r="B659" t="s">
        <v>1433</v>
      </c>
      <c r="C659" t="s">
        <v>16</v>
      </c>
      <c r="D659" t="s">
        <v>2516</v>
      </c>
      <c r="E659" t="s">
        <v>638</v>
      </c>
      <c r="F659" t="s">
        <v>3423</v>
      </c>
      <c r="G659" t="s">
        <v>3424</v>
      </c>
      <c r="H659" t="s">
        <v>3425</v>
      </c>
      <c r="I659" t="s">
        <v>32</v>
      </c>
      <c r="J659" t="s">
        <v>379</v>
      </c>
      <c r="K659" t="s">
        <v>24</v>
      </c>
      <c r="L659" t="s">
        <v>75</v>
      </c>
      <c r="M659" t="s">
        <v>9662</v>
      </c>
      <c r="N659" t="s">
        <v>9441</v>
      </c>
    </row>
    <row r="660" spans="1:14" x14ac:dyDescent="0.25">
      <c r="A660" t="s">
        <v>3426</v>
      </c>
      <c r="B660" t="s">
        <v>3343</v>
      </c>
      <c r="C660" t="s">
        <v>16</v>
      </c>
      <c r="D660" t="s">
        <v>530</v>
      </c>
      <c r="E660" t="s">
        <v>638</v>
      </c>
      <c r="F660" t="s">
        <v>3427</v>
      </c>
      <c r="G660" t="s">
        <v>3428</v>
      </c>
      <c r="H660" t="s">
        <v>3429</v>
      </c>
      <c r="I660" t="s">
        <v>32</v>
      </c>
      <c r="J660" t="s">
        <v>2591</v>
      </c>
      <c r="K660" t="s">
        <v>24</v>
      </c>
      <c r="L660" t="s">
        <v>176</v>
      </c>
      <c r="M660" t="s">
        <v>9438</v>
      </c>
      <c r="N660" t="s">
        <v>9439</v>
      </c>
    </row>
    <row r="661" spans="1:14" hidden="1" x14ac:dyDescent="0.25">
      <c r="A661" t="s">
        <v>3430</v>
      </c>
      <c r="B661" t="s">
        <v>2813</v>
      </c>
      <c r="C661" t="s">
        <v>69</v>
      </c>
      <c r="D661" t="s">
        <v>1278</v>
      </c>
      <c r="E661" t="s">
        <v>630</v>
      </c>
      <c r="F661" t="s">
        <v>3431</v>
      </c>
      <c r="G661" t="s">
        <v>3432</v>
      </c>
      <c r="H661" t="s">
        <v>3433</v>
      </c>
      <c r="I661" t="s">
        <v>32</v>
      </c>
      <c r="J661" t="s">
        <v>493</v>
      </c>
      <c r="K661" t="s">
        <v>24</v>
      </c>
      <c r="L661" t="s">
        <v>1282</v>
      </c>
      <c r="M661" t="s">
        <v>9438</v>
      </c>
      <c r="N661" t="s">
        <v>9439</v>
      </c>
    </row>
    <row r="662" spans="1:14" x14ac:dyDescent="0.25">
      <c r="A662" t="s">
        <v>3083</v>
      </c>
      <c r="B662" t="s">
        <v>3434</v>
      </c>
      <c r="C662" t="s">
        <v>69</v>
      </c>
      <c r="D662" t="s">
        <v>2997</v>
      </c>
      <c r="E662" t="s">
        <v>638</v>
      </c>
      <c r="F662" t="s">
        <v>3435</v>
      </c>
      <c r="G662" t="s">
        <v>3436</v>
      </c>
      <c r="H662" t="s">
        <v>3437</v>
      </c>
      <c r="I662" t="s">
        <v>32</v>
      </c>
      <c r="J662" t="s">
        <v>1545</v>
      </c>
      <c r="K662" t="s">
        <v>24</v>
      </c>
      <c r="L662" t="s">
        <v>75</v>
      </c>
      <c r="M662" t="s">
        <v>9438</v>
      </c>
      <c r="N662" t="s">
        <v>9439</v>
      </c>
    </row>
    <row r="663" spans="1:14" hidden="1" x14ac:dyDescent="0.25">
      <c r="A663" t="s">
        <v>3438</v>
      </c>
      <c r="B663" t="s">
        <v>986</v>
      </c>
      <c r="C663" t="s">
        <v>69</v>
      </c>
      <c r="D663" t="s">
        <v>987</v>
      </c>
      <c r="E663" t="s">
        <v>630</v>
      </c>
      <c r="F663" t="s">
        <v>3439</v>
      </c>
      <c r="G663" t="s">
        <v>3440</v>
      </c>
      <c r="H663" t="s">
        <v>3441</v>
      </c>
      <c r="I663" t="s">
        <v>32</v>
      </c>
      <c r="J663" t="s">
        <v>148</v>
      </c>
      <c r="K663" t="s">
        <v>24</v>
      </c>
      <c r="L663" t="s">
        <v>204</v>
      </c>
      <c r="M663" t="s">
        <v>9438</v>
      </c>
      <c r="N663" t="s">
        <v>9439</v>
      </c>
    </row>
    <row r="664" spans="1:14" hidden="1" x14ac:dyDescent="0.25">
      <c r="A664" t="s">
        <v>3442</v>
      </c>
      <c r="B664" t="s">
        <v>3024</v>
      </c>
      <c r="C664" t="s">
        <v>69</v>
      </c>
      <c r="D664" t="s">
        <v>200</v>
      </c>
      <c r="E664" t="s">
        <v>630</v>
      </c>
      <c r="F664" t="s">
        <v>3443</v>
      </c>
      <c r="G664" t="s">
        <v>3444</v>
      </c>
      <c r="H664" t="s">
        <v>3445</v>
      </c>
      <c r="I664" t="s">
        <v>32</v>
      </c>
      <c r="J664" t="s">
        <v>234</v>
      </c>
      <c r="K664" t="s">
        <v>24</v>
      </c>
      <c r="L664" t="s">
        <v>204</v>
      </c>
      <c r="M664" t="s">
        <v>9438</v>
      </c>
      <c r="N664" t="s">
        <v>9439</v>
      </c>
    </row>
    <row r="665" spans="1:14" x14ac:dyDescent="0.25">
      <c r="A665" t="s">
        <v>2924</v>
      </c>
      <c r="B665" t="s">
        <v>2844</v>
      </c>
      <c r="C665" t="s">
        <v>16</v>
      </c>
      <c r="D665" t="s">
        <v>2845</v>
      </c>
      <c r="E665" t="s">
        <v>638</v>
      </c>
      <c r="F665" t="s">
        <v>3190</v>
      </c>
      <c r="G665" t="s">
        <v>3191</v>
      </c>
      <c r="H665" t="s">
        <v>3192</v>
      </c>
      <c r="I665" t="s">
        <v>320</v>
      </c>
      <c r="J665" t="s">
        <v>290</v>
      </c>
      <c r="K665" t="s">
        <v>24</v>
      </c>
      <c r="L665" t="s">
        <v>361</v>
      </c>
      <c r="M665" t="s">
        <v>9648</v>
      </c>
      <c r="N665" t="s">
        <v>9441</v>
      </c>
    </row>
    <row r="666" spans="1:14" x14ac:dyDescent="0.25">
      <c r="A666" t="s">
        <v>3193</v>
      </c>
      <c r="B666" t="s">
        <v>2866</v>
      </c>
      <c r="C666" t="s">
        <v>69</v>
      </c>
      <c r="D666" t="s">
        <v>2867</v>
      </c>
      <c r="E666" t="s">
        <v>638</v>
      </c>
      <c r="F666" t="s">
        <v>3194</v>
      </c>
      <c r="G666" t="s">
        <v>3195</v>
      </c>
      <c r="H666" t="s">
        <v>3196</v>
      </c>
      <c r="I666" t="s">
        <v>32</v>
      </c>
      <c r="J666" t="s">
        <v>2502</v>
      </c>
      <c r="K666" t="s">
        <v>24</v>
      </c>
      <c r="L666" t="s">
        <v>204</v>
      </c>
      <c r="M666" t="s">
        <v>9649</v>
      </c>
      <c r="N666" t="s">
        <v>9441</v>
      </c>
    </row>
    <row r="667" spans="1:14" hidden="1" x14ac:dyDescent="0.25">
      <c r="A667" t="s">
        <v>3197</v>
      </c>
      <c r="B667" t="s">
        <v>3068</v>
      </c>
      <c r="C667" t="s">
        <v>69</v>
      </c>
      <c r="D667" t="s">
        <v>78</v>
      </c>
      <c r="E667" t="s">
        <v>630</v>
      </c>
      <c r="F667" t="s">
        <v>3198</v>
      </c>
      <c r="G667" t="s">
        <v>3199</v>
      </c>
      <c r="H667" t="s">
        <v>3200</v>
      </c>
      <c r="I667" t="s">
        <v>22</v>
      </c>
      <c r="J667" t="s">
        <v>148</v>
      </c>
      <c r="K667" t="s">
        <v>24</v>
      </c>
      <c r="L667" t="s">
        <v>83</v>
      </c>
      <c r="M667" t="s">
        <v>9438</v>
      </c>
      <c r="N667" t="s">
        <v>9439</v>
      </c>
    </row>
    <row r="668" spans="1:14" hidden="1" x14ac:dyDescent="0.25">
      <c r="A668" t="s">
        <v>3201</v>
      </c>
      <c r="B668" t="s">
        <v>695</v>
      </c>
      <c r="C668" t="s">
        <v>69</v>
      </c>
      <c r="D668" t="s">
        <v>696</v>
      </c>
      <c r="E668" t="s">
        <v>630</v>
      </c>
      <c r="F668" t="s">
        <v>3202</v>
      </c>
      <c r="G668" t="s">
        <v>3203</v>
      </c>
      <c r="H668" t="s">
        <v>3204</v>
      </c>
      <c r="I668" t="s">
        <v>32</v>
      </c>
      <c r="J668" t="s">
        <v>506</v>
      </c>
      <c r="K668" t="s">
        <v>24</v>
      </c>
      <c r="L668" t="s">
        <v>75</v>
      </c>
      <c r="M668" t="s">
        <v>9438</v>
      </c>
      <c r="N668" t="s">
        <v>9439</v>
      </c>
    </row>
    <row r="669" spans="1:14" x14ac:dyDescent="0.25">
      <c r="A669" t="s">
        <v>2754</v>
      </c>
      <c r="B669" t="s">
        <v>1864</v>
      </c>
      <c r="C669" t="s">
        <v>69</v>
      </c>
      <c r="D669" t="s">
        <v>2755</v>
      </c>
      <c r="E669" t="s">
        <v>638</v>
      </c>
      <c r="F669" t="s">
        <v>3205</v>
      </c>
      <c r="G669" t="s">
        <v>3206</v>
      </c>
      <c r="H669" t="s">
        <v>3207</v>
      </c>
      <c r="I669" t="s">
        <v>22</v>
      </c>
      <c r="J669" t="s">
        <v>3208</v>
      </c>
      <c r="K669" t="s">
        <v>24</v>
      </c>
      <c r="L669" t="s">
        <v>2759</v>
      </c>
      <c r="M669" t="s">
        <v>9438</v>
      </c>
      <c r="N669" t="s">
        <v>9439</v>
      </c>
    </row>
    <row r="670" spans="1:14" x14ac:dyDescent="0.25">
      <c r="A670" t="s">
        <v>2924</v>
      </c>
      <c r="B670" t="s">
        <v>2844</v>
      </c>
      <c r="C670" t="s">
        <v>16</v>
      </c>
      <c r="D670" t="s">
        <v>2845</v>
      </c>
      <c r="E670" t="s">
        <v>638</v>
      </c>
      <c r="F670" t="s">
        <v>3209</v>
      </c>
      <c r="G670" t="s">
        <v>3210</v>
      </c>
      <c r="H670" t="s">
        <v>3211</v>
      </c>
      <c r="I670" t="s">
        <v>320</v>
      </c>
      <c r="J670" t="s">
        <v>183</v>
      </c>
      <c r="K670" t="s">
        <v>24</v>
      </c>
      <c r="L670" t="s">
        <v>361</v>
      </c>
      <c r="M670" t="s">
        <v>9650</v>
      </c>
      <c r="N670" t="s">
        <v>9441</v>
      </c>
    </row>
    <row r="671" spans="1:14" x14ac:dyDescent="0.25">
      <c r="A671" t="s">
        <v>3212</v>
      </c>
      <c r="C671" t="s">
        <v>16</v>
      </c>
      <c r="D671" t="s">
        <v>2789</v>
      </c>
      <c r="E671" t="s">
        <v>638</v>
      </c>
      <c r="F671" t="s">
        <v>3213</v>
      </c>
      <c r="G671" t="s">
        <v>3214</v>
      </c>
      <c r="H671" t="s">
        <v>3215</v>
      </c>
      <c r="I671" t="s">
        <v>320</v>
      </c>
      <c r="J671" t="s">
        <v>341</v>
      </c>
      <c r="K671" t="s">
        <v>24</v>
      </c>
      <c r="L671" t="s">
        <v>2793</v>
      </c>
      <c r="M671" t="s">
        <v>9651</v>
      </c>
      <c r="N671" t="s">
        <v>9441</v>
      </c>
    </row>
    <row r="672" spans="1:14" x14ac:dyDescent="0.25">
      <c r="A672" t="s">
        <v>3216</v>
      </c>
      <c r="B672" t="s">
        <v>695</v>
      </c>
      <c r="C672" t="s">
        <v>69</v>
      </c>
      <c r="D672" t="s">
        <v>696</v>
      </c>
      <c r="E672" t="s">
        <v>638</v>
      </c>
      <c r="F672" t="s">
        <v>3217</v>
      </c>
      <c r="G672" t="s">
        <v>3218</v>
      </c>
      <c r="H672" t="s">
        <v>3219</v>
      </c>
      <c r="I672" t="s">
        <v>32</v>
      </c>
      <c r="J672" t="s">
        <v>506</v>
      </c>
      <c r="K672" t="s">
        <v>24</v>
      </c>
      <c r="L672" t="s">
        <v>75</v>
      </c>
      <c r="M672" t="s">
        <v>9652</v>
      </c>
      <c r="N672" t="s">
        <v>9441</v>
      </c>
    </row>
    <row r="673" spans="1:14" hidden="1" x14ac:dyDescent="0.25">
      <c r="A673" t="s">
        <v>3220</v>
      </c>
      <c r="B673" t="s">
        <v>2704</v>
      </c>
      <c r="C673" t="s">
        <v>16</v>
      </c>
      <c r="D673" t="s">
        <v>93</v>
      </c>
      <c r="E673" t="s">
        <v>630</v>
      </c>
      <c r="F673" t="s">
        <v>3221</v>
      </c>
      <c r="G673" t="s">
        <v>3222</v>
      </c>
      <c r="H673" t="s">
        <v>3223</v>
      </c>
      <c r="I673" t="s">
        <v>32</v>
      </c>
      <c r="J673" t="s">
        <v>1350</v>
      </c>
      <c r="K673" t="s">
        <v>24</v>
      </c>
      <c r="L673" t="s">
        <v>75</v>
      </c>
      <c r="M673" t="s">
        <v>9438</v>
      </c>
      <c r="N673" t="s">
        <v>9439</v>
      </c>
    </row>
    <row r="674" spans="1:14" x14ac:dyDescent="0.25">
      <c r="A674" t="s">
        <v>3224</v>
      </c>
      <c r="B674" t="s">
        <v>3225</v>
      </c>
      <c r="C674" t="s">
        <v>16</v>
      </c>
      <c r="D674" t="s">
        <v>3226</v>
      </c>
      <c r="E674" t="s">
        <v>638</v>
      </c>
      <c r="F674" t="s">
        <v>3227</v>
      </c>
      <c r="G674" t="s">
        <v>3228</v>
      </c>
      <c r="H674" t="s">
        <v>3229</v>
      </c>
      <c r="I674" t="s">
        <v>32</v>
      </c>
      <c r="J674" t="s">
        <v>506</v>
      </c>
      <c r="K674" t="s">
        <v>24</v>
      </c>
      <c r="L674" t="s">
        <v>204</v>
      </c>
      <c r="M674" t="s">
        <v>9653</v>
      </c>
      <c r="N674" t="s">
        <v>9441</v>
      </c>
    </row>
    <row r="675" spans="1:14" x14ac:dyDescent="0.25">
      <c r="A675" t="s">
        <v>3230</v>
      </c>
      <c r="B675" t="s">
        <v>3231</v>
      </c>
      <c r="C675" t="s">
        <v>69</v>
      </c>
      <c r="D675" t="s">
        <v>3232</v>
      </c>
      <c r="E675" t="s">
        <v>638</v>
      </c>
      <c r="F675" t="s">
        <v>3233</v>
      </c>
      <c r="G675" t="s">
        <v>3234</v>
      </c>
      <c r="H675" t="s">
        <v>3235</v>
      </c>
      <c r="I675" t="s">
        <v>32</v>
      </c>
      <c r="J675" t="s">
        <v>1223</v>
      </c>
      <c r="K675" t="s">
        <v>24</v>
      </c>
      <c r="L675" t="s">
        <v>445</v>
      </c>
      <c r="M675" t="s">
        <v>9438</v>
      </c>
      <c r="N675" t="s">
        <v>9439</v>
      </c>
    </row>
    <row r="676" spans="1:14" x14ac:dyDescent="0.25">
      <c r="A676" t="s">
        <v>2891</v>
      </c>
      <c r="B676" t="s">
        <v>3236</v>
      </c>
      <c r="C676" t="s">
        <v>69</v>
      </c>
      <c r="D676" t="s">
        <v>2856</v>
      </c>
      <c r="E676" t="s">
        <v>638</v>
      </c>
      <c r="F676" t="s">
        <v>3237</v>
      </c>
      <c r="G676" t="s">
        <v>3238</v>
      </c>
      <c r="H676" t="s">
        <v>3239</v>
      </c>
      <c r="I676" t="s">
        <v>32</v>
      </c>
      <c r="J676" t="s">
        <v>756</v>
      </c>
      <c r="K676" t="s">
        <v>24</v>
      </c>
      <c r="L676" t="s">
        <v>2860</v>
      </c>
      <c r="M676" t="s">
        <v>9438</v>
      </c>
      <c r="N676" t="s">
        <v>9439</v>
      </c>
    </row>
    <row r="677" spans="1:14" x14ac:dyDescent="0.25">
      <c r="A677" t="s">
        <v>2780</v>
      </c>
      <c r="B677" t="s">
        <v>3240</v>
      </c>
      <c r="C677" t="s">
        <v>16</v>
      </c>
      <c r="D677" t="s">
        <v>1513</v>
      </c>
      <c r="E677" t="s">
        <v>638</v>
      </c>
      <c r="F677" t="s">
        <v>3241</v>
      </c>
      <c r="G677" t="s">
        <v>3242</v>
      </c>
      <c r="H677" t="s">
        <v>3243</v>
      </c>
      <c r="I677" t="s">
        <v>32</v>
      </c>
      <c r="J677" t="s">
        <v>955</v>
      </c>
      <c r="K677" t="s">
        <v>24</v>
      </c>
      <c r="L677" t="s">
        <v>75</v>
      </c>
      <c r="M677" t="s">
        <v>9438</v>
      </c>
      <c r="N677" t="s">
        <v>9439</v>
      </c>
    </row>
    <row r="678" spans="1:14" x14ac:dyDescent="0.25">
      <c r="A678" t="s">
        <v>2754</v>
      </c>
      <c r="B678" t="s">
        <v>1864</v>
      </c>
      <c r="C678" t="s">
        <v>69</v>
      </c>
      <c r="D678" t="s">
        <v>2755</v>
      </c>
      <c r="E678" t="s">
        <v>638</v>
      </c>
      <c r="F678" t="s">
        <v>3244</v>
      </c>
      <c r="G678" t="s">
        <v>3245</v>
      </c>
      <c r="H678" t="s">
        <v>3246</v>
      </c>
      <c r="I678" t="s">
        <v>22</v>
      </c>
      <c r="J678" t="s">
        <v>1572</v>
      </c>
      <c r="K678" t="s">
        <v>24</v>
      </c>
      <c r="L678" t="s">
        <v>2759</v>
      </c>
      <c r="M678" t="s">
        <v>9438</v>
      </c>
      <c r="N678" t="s">
        <v>9439</v>
      </c>
    </row>
    <row r="679" spans="1:14" x14ac:dyDescent="0.25">
      <c r="A679" t="s">
        <v>3247</v>
      </c>
      <c r="B679" t="s">
        <v>986</v>
      </c>
      <c r="C679" t="s">
        <v>69</v>
      </c>
      <c r="D679" t="s">
        <v>987</v>
      </c>
      <c r="E679" t="s">
        <v>638</v>
      </c>
      <c r="F679" t="s">
        <v>3248</v>
      </c>
      <c r="G679" t="s">
        <v>3249</v>
      </c>
      <c r="H679" t="s">
        <v>3250</v>
      </c>
      <c r="I679" t="s">
        <v>32</v>
      </c>
      <c r="J679" t="s">
        <v>991</v>
      </c>
      <c r="K679" t="s">
        <v>24</v>
      </c>
      <c r="L679" t="s">
        <v>204</v>
      </c>
      <c r="M679" t="s">
        <v>9654</v>
      </c>
      <c r="N679" t="s">
        <v>9441</v>
      </c>
    </row>
    <row r="680" spans="1:14" hidden="1" x14ac:dyDescent="0.25">
      <c r="A680" t="s">
        <v>3251</v>
      </c>
      <c r="B680" t="s">
        <v>3252</v>
      </c>
      <c r="C680" t="s">
        <v>16</v>
      </c>
      <c r="D680" t="s">
        <v>3253</v>
      </c>
      <c r="E680" t="s">
        <v>630</v>
      </c>
      <c r="F680" t="s">
        <v>3254</v>
      </c>
      <c r="G680" t="s">
        <v>3255</v>
      </c>
      <c r="H680" t="s">
        <v>3256</v>
      </c>
      <c r="I680" t="s">
        <v>32</v>
      </c>
      <c r="J680" t="s">
        <v>479</v>
      </c>
      <c r="K680" t="s">
        <v>24</v>
      </c>
      <c r="L680" t="s">
        <v>663</v>
      </c>
      <c r="M680" t="s">
        <v>9438</v>
      </c>
      <c r="N680" t="s">
        <v>9439</v>
      </c>
    </row>
    <row r="681" spans="1:14" x14ac:dyDescent="0.25">
      <c r="A681" t="s">
        <v>3257</v>
      </c>
      <c r="B681" t="s">
        <v>2795</v>
      </c>
      <c r="C681" t="s">
        <v>16</v>
      </c>
      <c r="D681" t="s">
        <v>2796</v>
      </c>
      <c r="E681" t="s">
        <v>638</v>
      </c>
      <c r="F681" t="s">
        <v>3258</v>
      </c>
      <c r="G681" t="s">
        <v>3259</v>
      </c>
      <c r="H681" t="s">
        <v>3260</v>
      </c>
      <c r="I681" t="s">
        <v>320</v>
      </c>
      <c r="J681" t="s">
        <v>826</v>
      </c>
      <c r="K681" t="s">
        <v>24</v>
      </c>
      <c r="L681" t="s">
        <v>361</v>
      </c>
      <c r="M681" t="s">
        <v>9438</v>
      </c>
      <c r="N681" t="s">
        <v>9439</v>
      </c>
    </row>
    <row r="682" spans="1:14" x14ac:dyDescent="0.25">
      <c r="A682" t="s">
        <v>3261</v>
      </c>
      <c r="B682" t="s">
        <v>2795</v>
      </c>
      <c r="C682" t="s">
        <v>16</v>
      </c>
      <c r="D682" t="s">
        <v>2796</v>
      </c>
      <c r="E682" t="s">
        <v>638</v>
      </c>
      <c r="F682" t="s">
        <v>3262</v>
      </c>
      <c r="G682" t="s">
        <v>3263</v>
      </c>
      <c r="H682" t="s">
        <v>3264</v>
      </c>
      <c r="I682" t="s">
        <v>320</v>
      </c>
      <c r="J682" t="s">
        <v>826</v>
      </c>
      <c r="K682" t="s">
        <v>24</v>
      </c>
      <c r="L682" t="s">
        <v>361</v>
      </c>
      <c r="M682" t="s">
        <v>9438</v>
      </c>
      <c r="N682" t="s">
        <v>9439</v>
      </c>
    </row>
    <row r="683" spans="1:14" x14ac:dyDescent="0.25">
      <c r="A683" t="s">
        <v>2714</v>
      </c>
      <c r="B683" t="s">
        <v>2715</v>
      </c>
      <c r="C683" t="s">
        <v>16</v>
      </c>
      <c r="D683" t="s">
        <v>2716</v>
      </c>
      <c r="E683" t="s">
        <v>638</v>
      </c>
      <c r="F683" t="s">
        <v>3265</v>
      </c>
      <c r="G683" t="s">
        <v>3266</v>
      </c>
      <c r="H683" t="s">
        <v>3267</v>
      </c>
      <c r="I683" t="s">
        <v>32</v>
      </c>
      <c r="J683" t="s">
        <v>1394</v>
      </c>
      <c r="K683" t="s">
        <v>24</v>
      </c>
      <c r="L683" t="s">
        <v>34</v>
      </c>
      <c r="M683" t="s">
        <v>9438</v>
      </c>
      <c r="N683" t="s">
        <v>9439</v>
      </c>
    </row>
    <row r="684" spans="1:14" x14ac:dyDescent="0.25">
      <c r="A684" t="s">
        <v>3268</v>
      </c>
      <c r="B684" t="s">
        <v>2795</v>
      </c>
      <c r="C684" t="s">
        <v>16</v>
      </c>
      <c r="D684" t="s">
        <v>2796</v>
      </c>
      <c r="E684" t="s">
        <v>638</v>
      </c>
      <c r="F684" t="s">
        <v>3269</v>
      </c>
      <c r="G684" t="s">
        <v>3270</v>
      </c>
      <c r="H684" t="s">
        <v>3271</v>
      </c>
      <c r="I684" t="s">
        <v>320</v>
      </c>
      <c r="J684" t="s">
        <v>282</v>
      </c>
      <c r="K684" t="s">
        <v>24</v>
      </c>
      <c r="L684" t="s">
        <v>361</v>
      </c>
      <c r="M684" t="s">
        <v>9438</v>
      </c>
      <c r="N684" t="s">
        <v>9439</v>
      </c>
    </row>
    <row r="685" spans="1:14" x14ac:dyDescent="0.25">
      <c r="A685" t="s">
        <v>3272</v>
      </c>
      <c r="B685" t="s">
        <v>2795</v>
      </c>
      <c r="C685" t="s">
        <v>16</v>
      </c>
      <c r="D685" t="s">
        <v>2796</v>
      </c>
      <c r="E685" t="s">
        <v>638</v>
      </c>
      <c r="F685" t="s">
        <v>3273</v>
      </c>
      <c r="G685" t="s">
        <v>3274</v>
      </c>
      <c r="H685" t="s">
        <v>3275</v>
      </c>
      <c r="I685" t="s">
        <v>320</v>
      </c>
      <c r="J685" t="s">
        <v>234</v>
      </c>
      <c r="K685" t="s">
        <v>24</v>
      </c>
      <c r="L685" t="s">
        <v>361</v>
      </c>
      <c r="M685" t="s">
        <v>9438</v>
      </c>
      <c r="N685" t="s">
        <v>9439</v>
      </c>
    </row>
    <row r="686" spans="1:14" x14ac:dyDescent="0.25">
      <c r="A686" t="s">
        <v>2924</v>
      </c>
      <c r="B686" t="s">
        <v>2844</v>
      </c>
      <c r="C686" t="s">
        <v>16</v>
      </c>
      <c r="D686" t="s">
        <v>2845</v>
      </c>
      <c r="E686" t="s">
        <v>638</v>
      </c>
      <c r="F686" t="s">
        <v>3276</v>
      </c>
      <c r="G686" t="s">
        <v>3277</v>
      </c>
      <c r="H686" t="s">
        <v>3278</v>
      </c>
      <c r="I686" t="s">
        <v>320</v>
      </c>
      <c r="J686" t="s">
        <v>183</v>
      </c>
      <c r="K686" t="s">
        <v>24</v>
      </c>
      <c r="L686" t="s">
        <v>361</v>
      </c>
      <c r="M686" t="s">
        <v>9655</v>
      </c>
      <c r="N686" t="s">
        <v>9441</v>
      </c>
    </row>
    <row r="687" spans="1:14" hidden="1" x14ac:dyDescent="0.25">
      <c r="A687" t="s">
        <v>3279</v>
      </c>
      <c r="B687" t="s">
        <v>1433</v>
      </c>
      <c r="C687" t="s">
        <v>16</v>
      </c>
      <c r="D687" t="s">
        <v>2516</v>
      </c>
      <c r="E687" t="s">
        <v>630</v>
      </c>
      <c r="F687" t="s">
        <v>3280</v>
      </c>
      <c r="G687" t="s">
        <v>3281</v>
      </c>
      <c r="H687" t="s">
        <v>3282</v>
      </c>
      <c r="I687" t="s">
        <v>32</v>
      </c>
      <c r="J687" t="s">
        <v>379</v>
      </c>
      <c r="K687" t="s">
        <v>24</v>
      </c>
      <c r="L687" t="s">
        <v>75</v>
      </c>
      <c r="M687" t="s">
        <v>9438</v>
      </c>
      <c r="N687" t="s">
        <v>9439</v>
      </c>
    </row>
    <row r="688" spans="1:14" hidden="1" x14ac:dyDescent="0.25">
      <c r="A688" t="s">
        <v>3283</v>
      </c>
      <c r="B688" t="s">
        <v>3284</v>
      </c>
      <c r="C688" t="s">
        <v>16</v>
      </c>
      <c r="E688" t="s">
        <v>630</v>
      </c>
      <c r="F688" t="s">
        <v>3285</v>
      </c>
      <c r="G688" t="s">
        <v>3286</v>
      </c>
      <c r="H688" t="s">
        <v>3287</v>
      </c>
      <c r="I688" t="s">
        <v>32</v>
      </c>
      <c r="K688" t="s">
        <v>24</v>
      </c>
      <c r="M688" t="s">
        <v>9438</v>
      </c>
      <c r="N688" t="s">
        <v>9439</v>
      </c>
    </row>
    <row r="689" spans="1:14" hidden="1" x14ac:dyDescent="0.25">
      <c r="A689" t="s">
        <v>3288</v>
      </c>
      <c r="B689" t="s">
        <v>3029</v>
      </c>
      <c r="C689" t="s">
        <v>69</v>
      </c>
      <c r="D689" t="s">
        <v>3030</v>
      </c>
      <c r="E689" t="s">
        <v>630</v>
      </c>
      <c r="F689" t="s">
        <v>3289</v>
      </c>
      <c r="G689" t="s">
        <v>3290</v>
      </c>
      <c r="H689" t="s">
        <v>3291</v>
      </c>
      <c r="I689" t="s">
        <v>32</v>
      </c>
      <c r="J689" t="s">
        <v>82</v>
      </c>
      <c r="K689" t="s">
        <v>24</v>
      </c>
      <c r="L689" t="s">
        <v>3034</v>
      </c>
      <c r="M689" t="s">
        <v>9438</v>
      </c>
      <c r="N689" t="s">
        <v>9439</v>
      </c>
    </row>
    <row r="690" spans="1:14" x14ac:dyDescent="0.25">
      <c r="A690" t="s">
        <v>2754</v>
      </c>
      <c r="B690" t="s">
        <v>1864</v>
      </c>
      <c r="C690" t="s">
        <v>69</v>
      </c>
      <c r="D690" t="s">
        <v>2755</v>
      </c>
      <c r="E690" t="s">
        <v>638</v>
      </c>
      <c r="F690" t="s">
        <v>3292</v>
      </c>
      <c r="G690" t="s">
        <v>3293</v>
      </c>
      <c r="H690" t="s">
        <v>3294</v>
      </c>
      <c r="I690" t="s">
        <v>22</v>
      </c>
      <c r="J690" t="s">
        <v>3112</v>
      </c>
      <c r="K690" t="s">
        <v>24</v>
      </c>
      <c r="L690" t="s">
        <v>2759</v>
      </c>
      <c r="M690" t="s">
        <v>9438</v>
      </c>
      <c r="N690" t="s">
        <v>9439</v>
      </c>
    </row>
    <row r="691" spans="1:14" hidden="1" x14ac:dyDescent="0.25">
      <c r="A691" t="s">
        <v>3295</v>
      </c>
      <c r="B691" t="s">
        <v>3296</v>
      </c>
      <c r="C691" t="s">
        <v>16</v>
      </c>
      <c r="D691" t="s">
        <v>1513</v>
      </c>
      <c r="E691" t="s">
        <v>630</v>
      </c>
      <c r="F691" t="s">
        <v>3297</v>
      </c>
      <c r="G691" t="s">
        <v>3298</v>
      </c>
      <c r="H691" t="s">
        <v>3299</v>
      </c>
      <c r="I691" t="s">
        <v>32</v>
      </c>
      <c r="J691" t="s">
        <v>955</v>
      </c>
      <c r="K691" t="s">
        <v>24</v>
      </c>
      <c r="L691" t="s">
        <v>75</v>
      </c>
      <c r="M691" t="s">
        <v>9438</v>
      </c>
      <c r="N691" t="s">
        <v>9439</v>
      </c>
    </row>
    <row r="692" spans="1:14" hidden="1" x14ac:dyDescent="0.25">
      <c r="A692" t="s">
        <v>3300</v>
      </c>
      <c r="B692" t="s">
        <v>2964</v>
      </c>
      <c r="C692" t="s">
        <v>69</v>
      </c>
      <c r="D692" t="s">
        <v>2965</v>
      </c>
      <c r="E692" t="s">
        <v>630</v>
      </c>
      <c r="F692" t="s">
        <v>3301</v>
      </c>
      <c r="G692" t="s">
        <v>3302</v>
      </c>
      <c r="H692" t="s">
        <v>3303</v>
      </c>
      <c r="I692" t="s">
        <v>32</v>
      </c>
      <c r="J692" t="s">
        <v>2164</v>
      </c>
      <c r="K692" t="s">
        <v>24</v>
      </c>
      <c r="L692" t="s">
        <v>75</v>
      </c>
      <c r="M692" t="s">
        <v>9438</v>
      </c>
      <c r="N692" t="s">
        <v>9439</v>
      </c>
    </row>
    <row r="693" spans="1:14" x14ac:dyDescent="0.25">
      <c r="A693" t="s">
        <v>2773</v>
      </c>
      <c r="B693" t="s">
        <v>2774</v>
      </c>
      <c r="C693" t="s">
        <v>69</v>
      </c>
      <c r="D693" t="s">
        <v>2775</v>
      </c>
      <c r="E693" t="s">
        <v>638</v>
      </c>
      <c r="F693" t="s">
        <v>3304</v>
      </c>
      <c r="G693" t="s">
        <v>3305</v>
      </c>
      <c r="H693" t="s">
        <v>3306</v>
      </c>
      <c r="I693" t="s">
        <v>32</v>
      </c>
      <c r="J693" t="s">
        <v>826</v>
      </c>
      <c r="K693" t="s">
        <v>24</v>
      </c>
      <c r="L693" t="s">
        <v>2779</v>
      </c>
      <c r="M693" t="s">
        <v>9438</v>
      </c>
      <c r="N693" t="s">
        <v>9439</v>
      </c>
    </row>
    <row r="694" spans="1:14" x14ac:dyDescent="0.25">
      <c r="A694" t="s">
        <v>3307</v>
      </c>
      <c r="B694" t="s">
        <v>2850</v>
      </c>
      <c r="C694" t="s">
        <v>69</v>
      </c>
      <c r="D694" t="s">
        <v>93</v>
      </c>
      <c r="E694" t="s">
        <v>638</v>
      </c>
      <c r="F694" t="s">
        <v>3308</v>
      </c>
      <c r="G694" t="s">
        <v>3309</v>
      </c>
      <c r="H694" t="s">
        <v>3310</v>
      </c>
      <c r="I694" t="s">
        <v>32</v>
      </c>
      <c r="J694" t="s">
        <v>97</v>
      </c>
      <c r="K694" t="s">
        <v>24</v>
      </c>
      <c r="L694" t="s">
        <v>75</v>
      </c>
      <c r="M694" t="s">
        <v>9656</v>
      </c>
      <c r="N694" t="s">
        <v>9441</v>
      </c>
    </row>
    <row r="695" spans="1:14" x14ac:dyDescent="0.25">
      <c r="A695" t="s">
        <v>3117</v>
      </c>
      <c r="C695" t="s">
        <v>550</v>
      </c>
      <c r="D695" t="s">
        <v>3118</v>
      </c>
      <c r="E695" t="s">
        <v>18</v>
      </c>
      <c r="F695" t="s">
        <v>3119</v>
      </c>
      <c r="G695" t="s">
        <v>3120</v>
      </c>
      <c r="H695" t="s">
        <v>3121</v>
      </c>
      <c r="I695" t="s">
        <v>22</v>
      </c>
      <c r="J695" t="s">
        <v>1855</v>
      </c>
      <c r="K695" t="s">
        <v>556</v>
      </c>
      <c r="L695" t="s">
        <v>514</v>
      </c>
      <c r="M695" t="s">
        <v>9438</v>
      </c>
      <c r="N695" t="s">
        <v>9439</v>
      </c>
    </row>
    <row r="696" spans="1:14" x14ac:dyDescent="0.25">
      <c r="A696" t="s">
        <v>3154</v>
      </c>
      <c r="B696" t="s">
        <v>3155</v>
      </c>
      <c r="C696" t="s">
        <v>3156</v>
      </c>
      <c r="D696" t="s">
        <v>3157</v>
      </c>
      <c r="E696" t="s">
        <v>18</v>
      </c>
      <c r="F696" t="s">
        <v>3158</v>
      </c>
      <c r="G696" t="s">
        <v>3159</v>
      </c>
      <c r="H696" t="s">
        <v>3160</v>
      </c>
      <c r="I696" t="s">
        <v>32</v>
      </c>
      <c r="J696" t="s">
        <v>1093</v>
      </c>
      <c r="K696" t="s">
        <v>1600</v>
      </c>
      <c r="L696" t="s">
        <v>42</v>
      </c>
      <c r="M696" t="s">
        <v>9438</v>
      </c>
      <c r="N696" t="s">
        <v>9439</v>
      </c>
    </row>
    <row r="697" spans="1:14" x14ac:dyDescent="0.25">
      <c r="A697" t="s">
        <v>3161</v>
      </c>
      <c r="B697" t="s">
        <v>27</v>
      </c>
      <c r="C697" t="s">
        <v>1943</v>
      </c>
      <c r="E697" t="s">
        <v>18</v>
      </c>
      <c r="F697" t="s">
        <v>3162</v>
      </c>
      <c r="G697" t="s">
        <v>3163</v>
      </c>
      <c r="H697" t="s">
        <v>3164</v>
      </c>
      <c r="I697" t="s">
        <v>32</v>
      </c>
      <c r="J697" t="s">
        <v>1223</v>
      </c>
      <c r="K697" t="s">
        <v>1600</v>
      </c>
      <c r="L697" t="s">
        <v>122</v>
      </c>
      <c r="M697" t="s">
        <v>9438</v>
      </c>
      <c r="N697" t="s">
        <v>9439</v>
      </c>
    </row>
    <row r="698" spans="1:14" x14ac:dyDescent="0.25">
      <c r="A698" t="s">
        <v>3165</v>
      </c>
      <c r="B698" t="s">
        <v>3166</v>
      </c>
      <c r="C698" t="s">
        <v>1595</v>
      </c>
      <c r="D698" t="s">
        <v>3167</v>
      </c>
      <c r="E698" t="s">
        <v>18</v>
      </c>
      <c r="F698" t="s">
        <v>3168</v>
      </c>
      <c r="G698" t="s">
        <v>3169</v>
      </c>
      <c r="H698" t="s">
        <v>3170</v>
      </c>
      <c r="I698" t="s">
        <v>32</v>
      </c>
      <c r="J698" t="s">
        <v>3171</v>
      </c>
      <c r="K698" t="s">
        <v>1600</v>
      </c>
      <c r="L698" t="s">
        <v>786</v>
      </c>
      <c r="M698" t="s">
        <v>9438</v>
      </c>
      <c r="N698" t="s">
        <v>9439</v>
      </c>
    </row>
    <row r="699" spans="1:14" x14ac:dyDescent="0.25">
      <c r="A699" t="s">
        <v>3172</v>
      </c>
      <c r="B699" t="s">
        <v>3173</v>
      </c>
      <c r="C699" t="s">
        <v>1907</v>
      </c>
      <c r="D699" t="s">
        <v>3174</v>
      </c>
      <c r="E699" t="s">
        <v>18</v>
      </c>
      <c r="F699" t="s">
        <v>3175</v>
      </c>
      <c r="G699" t="s">
        <v>3176</v>
      </c>
      <c r="H699" t="s">
        <v>3177</v>
      </c>
      <c r="I699" t="s">
        <v>32</v>
      </c>
      <c r="J699" t="s">
        <v>3178</v>
      </c>
      <c r="K699" t="s">
        <v>1600</v>
      </c>
      <c r="L699" t="s">
        <v>75</v>
      </c>
      <c r="M699" t="s">
        <v>9438</v>
      </c>
      <c r="N699" t="s">
        <v>9439</v>
      </c>
    </row>
    <row r="700" spans="1:14" x14ac:dyDescent="0.25">
      <c r="A700" t="s">
        <v>3179</v>
      </c>
      <c r="B700" t="s">
        <v>3180</v>
      </c>
      <c r="C700" t="s">
        <v>1880</v>
      </c>
      <c r="E700" t="s">
        <v>18</v>
      </c>
      <c r="F700" t="s">
        <v>3181</v>
      </c>
      <c r="G700" t="s">
        <v>3182</v>
      </c>
      <c r="H700" t="s">
        <v>3183</v>
      </c>
      <c r="I700" t="s">
        <v>32</v>
      </c>
      <c r="J700" t="s">
        <v>1223</v>
      </c>
      <c r="K700" t="s">
        <v>556</v>
      </c>
      <c r="L700" t="s">
        <v>168</v>
      </c>
      <c r="M700" t="s">
        <v>9438</v>
      </c>
      <c r="N700" t="s">
        <v>9439</v>
      </c>
    </row>
    <row r="701" spans="1:14" x14ac:dyDescent="0.25">
      <c r="A701" t="s">
        <v>3184</v>
      </c>
      <c r="B701" t="s">
        <v>3185</v>
      </c>
      <c r="C701" t="s">
        <v>1907</v>
      </c>
      <c r="D701" t="s">
        <v>3186</v>
      </c>
      <c r="E701" t="s">
        <v>18</v>
      </c>
      <c r="F701" t="s">
        <v>3187</v>
      </c>
      <c r="G701" t="s">
        <v>3188</v>
      </c>
      <c r="H701" t="s">
        <v>3189</v>
      </c>
      <c r="I701" t="s">
        <v>32</v>
      </c>
      <c r="J701" t="s">
        <v>793</v>
      </c>
      <c r="K701" t="s">
        <v>1600</v>
      </c>
      <c r="L701" t="s">
        <v>439</v>
      </c>
      <c r="M701" t="s">
        <v>9438</v>
      </c>
      <c r="N701" t="s">
        <v>9439</v>
      </c>
    </row>
    <row r="702" spans="1:14" x14ac:dyDescent="0.25">
      <c r="A702" t="s">
        <v>3446</v>
      </c>
      <c r="B702" t="s">
        <v>3447</v>
      </c>
      <c r="C702" t="s">
        <v>16</v>
      </c>
      <c r="D702" t="s">
        <v>3448</v>
      </c>
      <c r="E702" t="s">
        <v>18</v>
      </c>
      <c r="F702" t="s">
        <v>3449</v>
      </c>
      <c r="G702" t="s">
        <v>3450</v>
      </c>
      <c r="H702" t="s">
        <v>3451</v>
      </c>
      <c r="I702" t="s">
        <v>32</v>
      </c>
      <c r="J702" t="s">
        <v>197</v>
      </c>
      <c r="K702" t="s">
        <v>24</v>
      </c>
      <c r="L702" t="s">
        <v>75</v>
      </c>
      <c r="M702" t="s">
        <v>9438</v>
      </c>
      <c r="N702" t="s">
        <v>9439</v>
      </c>
    </row>
    <row r="703" spans="1:14" x14ac:dyDescent="0.25">
      <c r="A703" t="s">
        <v>3452</v>
      </c>
      <c r="B703" t="s">
        <v>3453</v>
      </c>
      <c r="C703" t="s">
        <v>69</v>
      </c>
      <c r="D703" t="s">
        <v>207</v>
      </c>
      <c r="E703" t="s">
        <v>18</v>
      </c>
      <c r="F703" t="s">
        <v>3454</v>
      </c>
      <c r="G703" t="s">
        <v>3455</v>
      </c>
      <c r="H703" t="s">
        <v>3456</v>
      </c>
      <c r="I703" t="s">
        <v>32</v>
      </c>
      <c r="J703" t="s">
        <v>379</v>
      </c>
      <c r="K703" t="s">
        <v>24</v>
      </c>
      <c r="L703" t="s">
        <v>75</v>
      </c>
      <c r="M703" t="s">
        <v>9663</v>
      </c>
      <c r="N703" t="s">
        <v>9441</v>
      </c>
    </row>
    <row r="704" spans="1:14" x14ac:dyDescent="0.25">
      <c r="A704" t="s">
        <v>3457</v>
      </c>
      <c r="B704" t="s">
        <v>2367</v>
      </c>
      <c r="C704" t="s">
        <v>16</v>
      </c>
      <c r="D704" t="s">
        <v>3458</v>
      </c>
      <c r="E704" t="s">
        <v>18</v>
      </c>
      <c r="F704" t="s">
        <v>3459</v>
      </c>
      <c r="G704" t="s">
        <v>3460</v>
      </c>
      <c r="H704" t="s">
        <v>3461</v>
      </c>
      <c r="I704" t="s">
        <v>32</v>
      </c>
      <c r="J704" t="s">
        <v>2591</v>
      </c>
      <c r="K704" t="s">
        <v>24</v>
      </c>
      <c r="L704" t="s">
        <v>3462</v>
      </c>
      <c r="M704" t="s">
        <v>9438</v>
      </c>
      <c r="N704" t="s">
        <v>9439</v>
      </c>
    </row>
    <row r="705" spans="1:14" x14ac:dyDescent="0.25">
      <c r="A705" t="s">
        <v>3463</v>
      </c>
      <c r="B705" t="s">
        <v>3464</v>
      </c>
      <c r="C705" t="s">
        <v>69</v>
      </c>
      <c r="D705" t="s">
        <v>3465</v>
      </c>
      <c r="E705" t="s">
        <v>18</v>
      </c>
      <c r="F705" t="s">
        <v>3466</v>
      </c>
      <c r="G705" t="s">
        <v>3467</v>
      </c>
      <c r="H705" t="s">
        <v>3468</v>
      </c>
      <c r="I705" t="s">
        <v>32</v>
      </c>
      <c r="J705" t="s">
        <v>290</v>
      </c>
      <c r="K705" t="s">
        <v>24</v>
      </c>
      <c r="L705" t="s">
        <v>75</v>
      </c>
      <c r="M705" t="s">
        <v>9664</v>
      </c>
      <c r="N705" t="s">
        <v>9441</v>
      </c>
    </row>
    <row r="706" spans="1:14" x14ac:dyDescent="0.25">
      <c r="A706" t="s">
        <v>3469</v>
      </c>
      <c r="B706" t="s">
        <v>3470</v>
      </c>
      <c r="C706" t="s">
        <v>16</v>
      </c>
      <c r="D706" t="s">
        <v>3471</v>
      </c>
      <c r="E706" t="s">
        <v>18</v>
      </c>
      <c r="F706" t="s">
        <v>3472</v>
      </c>
      <c r="G706" t="s">
        <v>3473</v>
      </c>
      <c r="H706" t="s">
        <v>3474</v>
      </c>
      <c r="I706" t="s">
        <v>32</v>
      </c>
      <c r="J706" t="s">
        <v>74</v>
      </c>
      <c r="K706" t="s">
        <v>24</v>
      </c>
      <c r="L706" t="s">
        <v>3475</v>
      </c>
      <c r="M706" t="s">
        <v>9665</v>
      </c>
      <c r="N706" t="s">
        <v>9441</v>
      </c>
    </row>
    <row r="707" spans="1:14" x14ac:dyDescent="0.25">
      <c r="A707" t="s">
        <v>3476</v>
      </c>
      <c r="B707" t="s">
        <v>3477</v>
      </c>
      <c r="C707" t="s">
        <v>69</v>
      </c>
      <c r="D707" t="s">
        <v>1003</v>
      </c>
      <c r="E707" t="s">
        <v>18</v>
      </c>
      <c r="F707" t="s">
        <v>3478</v>
      </c>
      <c r="G707" t="s">
        <v>3479</v>
      </c>
      <c r="H707" t="s">
        <v>3480</v>
      </c>
      <c r="I707" t="s">
        <v>32</v>
      </c>
      <c r="J707" t="s">
        <v>1727</v>
      </c>
      <c r="K707" t="s">
        <v>24</v>
      </c>
      <c r="L707" t="s">
        <v>34</v>
      </c>
      <c r="M707" t="s">
        <v>9666</v>
      </c>
      <c r="N707" t="s">
        <v>9441</v>
      </c>
    </row>
    <row r="708" spans="1:14" x14ac:dyDescent="0.25">
      <c r="A708" t="s">
        <v>3481</v>
      </c>
      <c r="B708" t="s">
        <v>3482</v>
      </c>
      <c r="C708" t="s">
        <v>16</v>
      </c>
      <c r="D708" t="s">
        <v>3483</v>
      </c>
      <c r="E708" t="s">
        <v>18</v>
      </c>
      <c r="F708" t="s">
        <v>3484</v>
      </c>
      <c r="G708" t="s">
        <v>3485</v>
      </c>
      <c r="H708" t="s">
        <v>3486</v>
      </c>
      <c r="I708" t="s">
        <v>22</v>
      </c>
      <c r="J708" t="s">
        <v>129</v>
      </c>
      <c r="K708" t="s">
        <v>24</v>
      </c>
      <c r="L708" t="s">
        <v>83</v>
      </c>
      <c r="M708" t="s">
        <v>9438</v>
      </c>
      <c r="N708" t="s">
        <v>9439</v>
      </c>
    </row>
    <row r="709" spans="1:14" x14ac:dyDescent="0.25">
      <c r="A709" t="s">
        <v>3487</v>
      </c>
      <c r="B709" t="s">
        <v>3488</v>
      </c>
      <c r="C709" t="s">
        <v>16</v>
      </c>
      <c r="D709" t="s">
        <v>3489</v>
      </c>
      <c r="E709" t="s">
        <v>18</v>
      </c>
      <c r="F709" t="s">
        <v>3490</v>
      </c>
      <c r="G709" t="s">
        <v>3491</v>
      </c>
      <c r="H709" t="s">
        <v>3492</v>
      </c>
      <c r="I709" t="s">
        <v>32</v>
      </c>
      <c r="J709" t="s">
        <v>360</v>
      </c>
      <c r="K709" t="s">
        <v>24</v>
      </c>
      <c r="L709" t="s">
        <v>3493</v>
      </c>
      <c r="M709" t="s">
        <v>9438</v>
      </c>
      <c r="N709" t="s">
        <v>9439</v>
      </c>
    </row>
    <row r="710" spans="1:14" x14ac:dyDescent="0.25">
      <c r="A710" t="s">
        <v>3494</v>
      </c>
      <c r="B710" t="s">
        <v>2587</v>
      </c>
      <c r="C710" t="s">
        <v>69</v>
      </c>
      <c r="D710" t="s">
        <v>434</v>
      </c>
      <c r="E710" t="s">
        <v>18</v>
      </c>
      <c r="F710" t="s">
        <v>3495</v>
      </c>
      <c r="G710" t="s">
        <v>3496</v>
      </c>
      <c r="H710" t="s">
        <v>3497</v>
      </c>
      <c r="I710" t="s">
        <v>32</v>
      </c>
      <c r="J710" t="s">
        <v>219</v>
      </c>
      <c r="K710" t="s">
        <v>24</v>
      </c>
      <c r="L710" t="s">
        <v>439</v>
      </c>
      <c r="M710" t="s">
        <v>9438</v>
      </c>
      <c r="N710" t="s">
        <v>9439</v>
      </c>
    </row>
    <row r="711" spans="1:14" x14ac:dyDescent="0.25">
      <c r="A711" t="s">
        <v>3498</v>
      </c>
      <c r="B711" t="s">
        <v>3499</v>
      </c>
      <c r="C711" t="s">
        <v>16</v>
      </c>
      <c r="D711" t="s">
        <v>85</v>
      </c>
      <c r="E711" t="s">
        <v>18</v>
      </c>
      <c r="F711" t="s">
        <v>3500</v>
      </c>
      <c r="G711" t="s">
        <v>3501</v>
      </c>
      <c r="H711" t="s">
        <v>3502</v>
      </c>
      <c r="I711" t="s">
        <v>32</v>
      </c>
      <c r="J711" t="s">
        <v>398</v>
      </c>
      <c r="K711" t="s">
        <v>24</v>
      </c>
      <c r="L711" t="s">
        <v>3503</v>
      </c>
      <c r="M711" t="s">
        <v>9438</v>
      </c>
      <c r="N711" t="s">
        <v>9439</v>
      </c>
    </row>
    <row r="712" spans="1:14" x14ac:dyDescent="0.25">
      <c r="A712" t="s">
        <v>3504</v>
      </c>
      <c r="B712" t="s">
        <v>92</v>
      </c>
      <c r="C712" t="s">
        <v>69</v>
      </c>
      <c r="D712" t="s">
        <v>93</v>
      </c>
      <c r="E712" t="s">
        <v>18</v>
      </c>
      <c r="F712" t="s">
        <v>3505</v>
      </c>
      <c r="G712" t="s">
        <v>3506</v>
      </c>
      <c r="H712" t="s">
        <v>3507</v>
      </c>
      <c r="I712" t="s">
        <v>32</v>
      </c>
      <c r="J712" t="s">
        <v>1400</v>
      </c>
      <c r="K712" t="s">
        <v>24</v>
      </c>
      <c r="L712" t="s">
        <v>75</v>
      </c>
      <c r="M712" t="s">
        <v>9667</v>
      </c>
      <c r="N712" t="s">
        <v>9441</v>
      </c>
    </row>
    <row r="713" spans="1:14" x14ac:dyDescent="0.25">
      <c r="A713" t="s">
        <v>3508</v>
      </c>
      <c r="B713" t="s">
        <v>616</v>
      </c>
      <c r="C713" t="s">
        <v>16</v>
      </c>
      <c r="D713" t="s">
        <v>434</v>
      </c>
      <c r="E713" t="s">
        <v>18</v>
      </c>
      <c r="F713" t="s">
        <v>3509</v>
      </c>
      <c r="G713" t="s">
        <v>3510</v>
      </c>
      <c r="H713" t="s">
        <v>3511</v>
      </c>
      <c r="I713" t="s">
        <v>32</v>
      </c>
      <c r="J713" t="s">
        <v>1751</v>
      </c>
      <c r="K713" t="s">
        <v>24</v>
      </c>
      <c r="L713" t="s">
        <v>786</v>
      </c>
      <c r="M713" t="s">
        <v>9438</v>
      </c>
      <c r="N713" t="s">
        <v>9439</v>
      </c>
    </row>
    <row r="714" spans="1:14" x14ac:dyDescent="0.25">
      <c r="A714" t="s">
        <v>3512</v>
      </c>
      <c r="B714" t="s">
        <v>3513</v>
      </c>
      <c r="C714" t="s">
        <v>69</v>
      </c>
      <c r="D714" t="s">
        <v>2041</v>
      </c>
      <c r="E714" t="s">
        <v>18</v>
      </c>
      <c r="F714" t="s">
        <v>3514</v>
      </c>
      <c r="G714" t="s">
        <v>3515</v>
      </c>
      <c r="H714" t="s">
        <v>3516</v>
      </c>
      <c r="I714" t="s">
        <v>32</v>
      </c>
      <c r="J714" t="s">
        <v>109</v>
      </c>
      <c r="K714" t="s">
        <v>24</v>
      </c>
      <c r="L714" t="s">
        <v>176</v>
      </c>
      <c r="M714" t="s">
        <v>9668</v>
      </c>
      <c r="N714" t="s">
        <v>9441</v>
      </c>
    </row>
    <row r="715" spans="1:14" x14ac:dyDescent="0.25">
      <c r="A715" t="s">
        <v>3517</v>
      </c>
      <c r="B715" t="s">
        <v>264</v>
      </c>
      <c r="C715" t="s">
        <v>16</v>
      </c>
      <c r="D715" t="s">
        <v>702</v>
      </c>
      <c r="E715" t="s">
        <v>18</v>
      </c>
      <c r="F715" t="s">
        <v>3518</v>
      </c>
      <c r="G715" t="s">
        <v>3519</v>
      </c>
      <c r="H715" t="s">
        <v>3520</v>
      </c>
      <c r="I715" t="s">
        <v>32</v>
      </c>
      <c r="J715" t="s">
        <v>575</v>
      </c>
      <c r="K715" t="s">
        <v>24</v>
      </c>
      <c r="L715" t="s">
        <v>204</v>
      </c>
      <c r="M715" t="s">
        <v>9669</v>
      </c>
      <c r="N715" t="s">
        <v>9441</v>
      </c>
    </row>
    <row r="716" spans="1:14" x14ac:dyDescent="0.25">
      <c r="A716" t="s">
        <v>3521</v>
      </c>
      <c r="B716" t="s">
        <v>2367</v>
      </c>
      <c r="C716" t="s">
        <v>16</v>
      </c>
      <c r="D716" t="s">
        <v>3522</v>
      </c>
      <c r="E716" t="s">
        <v>18</v>
      </c>
      <c r="F716" t="s">
        <v>3523</v>
      </c>
      <c r="G716" t="s">
        <v>3524</v>
      </c>
      <c r="H716" t="s">
        <v>3525</v>
      </c>
      <c r="I716" t="s">
        <v>3526</v>
      </c>
      <c r="J716" t="s">
        <v>412</v>
      </c>
      <c r="K716" t="s">
        <v>24</v>
      </c>
      <c r="L716" t="s">
        <v>3527</v>
      </c>
      <c r="M716" t="s">
        <v>9438</v>
      </c>
      <c r="N716" t="s">
        <v>9439</v>
      </c>
    </row>
    <row r="717" spans="1:14" x14ac:dyDescent="0.25">
      <c r="A717" t="s">
        <v>3528</v>
      </c>
      <c r="B717" t="s">
        <v>3529</v>
      </c>
      <c r="C717" t="s">
        <v>69</v>
      </c>
      <c r="D717" t="s">
        <v>579</v>
      </c>
      <c r="E717" t="s">
        <v>18</v>
      </c>
      <c r="F717" t="s">
        <v>3530</v>
      </c>
      <c r="G717" t="s">
        <v>3531</v>
      </c>
      <c r="H717" t="s">
        <v>3532</v>
      </c>
      <c r="I717" t="s">
        <v>32</v>
      </c>
      <c r="J717" t="s">
        <v>57</v>
      </c>
      <c r="K717" t="s">
        <v>24</v>
      </c>
      <c r="L717" t="s">
        <v>3533</v>
      </c>
      <c r="M717" t="s">
        <v>9670</v>
      </c>
      <c r="N717" t="s">
        <v>9441</v>
      </c>
    </row>
    <row r="718" spans="1:14" x14ac:dyDescent="0.25">
      <c r="A718" t="s">
        <v>3534</v>
      </c>
      <c r="B718" t="s">
        <v>3535</v>
      </c>
      <c r="C718" t="s">
        <v>69</v>
      </c>
      <c r="D718" t="s">
        <v>3536</v>
      </c>
      <c r="E718" t="s">
        <v>18</v>
      </c>
      <c r="F718" t="s">
        <v>3537</v>
      </c>
      <c r="G718" t="s">
        <v>3538</v>
      </c>
      <c r="H718" t="s">
        <v>3539</v>
      </c>
      <c r="I718" t="s">
        <v>32</v>
      </c>
      <c r="J718" t="s">
        <v>175</v>
      </c>
      <c r="K718" t="s">
        <v>24</v>
      </c>
      <c r="L718" t="s">
        <v>3540</v>
      </c>
      <c r="M718" t="s">
        <v>9671</v>
      </c>
      <c r="N718" t="s">
        <v>9441</v>
      </c>
    </row>
    <row r="719" spans="1:14" x14ac:dyDescent="0.25">
      <c r="A719" t="s">
        <v>3541</v>
      </c>
      <c r="C719" t="s">
        <v>69</v>
      </c>
      <c r="D719" t="s">
        <v>332</v>
      </c>
      <c r="E719" t="s">
        <v>18</v>
      </c>
      <c r="F719" t="s">
        <v>3542</v>
      </c>
      <c r="G719" t="s">
        <v>3543</v>
      </c>
      <c r="H719" t="s">
        <v>3544</v>
      </c>
      <c r="I719" t="s">
        <v>32</v>
      </c>
      <c r="J719" t="s">
        <v>583</v>
      </c>
      <c r="K719" t="s">
        <v>24</v>
      </c>
      <c r="L719" t="s">
        <v>3545</v>
      </c>
      <c r="M719" t="s">
        <v>9672</v>
      </c>
      <c r="N719" t="s">
        <v>9441</v>
      </c>
    </row>
    <row r="720" spans="1:14" x14ac:dyDescent="0.25">
      <c r="A720" t="s">
        <v>1301</v>
      </c>
      <c r="B720" t="s">
        <v>92</v>
      </c>
      <c r="C720" t="s">
        <v>69</v>
      </c>
      <c r="D720" t="s">
        <v>93</v>
      </c>
      <c r="E720" t="s">
        <v>18</v>
      </c>
      <c r="F720" t="s">
        <v>3546</v>
      </c>
      <c r="G720" t="s">
        <v>3547</v>
      </c>
      <c r="H720" t="s">
        <v>3548</v>
      </c>
      <c r="I720" t="s">
        <v>32</v>
      </c>
      <c r="J720" t="s">
        <v>175</v>
      </c>
      <c r="K720" t="s">
        <v>24</v>
      </c>
      <c r="L720" t="s">
        <v>75</v>
      </c>
      <c r="M720" t="s">
        <v>9673</v>
      </c>
      <c r="N720" t="s">
        <v>9441</v>
      </c>
    </row>
    <row r="721" spans="1:14" x14ac:dyDescent="0.25">
      <c r="A721" t="s">
        <v>3549</v>
      </c>
      <c r="B721" t="s">
        <v>3550</v>
      </c>
      <c r="C721" t="s">
        <v>16</v>
      </c>
      <c r="D721" t="s">
        <v>1254</v>
      </c>
      <c r="E721" t="s">
        <v>18</v>
      </c>
      <c r="F721" t="s">
        <v>3551</v>
      </c>
      <c r="G721" t="s">
        <v>3552</v>
      </c>
      <c r="H721" t="s">
        <v>3553</v>
      </c>
      <c r="I721" t="s">
        <v>32</v>
      </c>
      <c r="J721" t="s">
        <v>540</v>
      </c>
      <c r="K721" t="s">
        <v>24</v>
      </c>
      <c r="L721" t="s">
        <v>3554</v>
      </c>
      <c r="M721" t="s">
        <v>9674</v>
      </c>
      <c r="N721" t="s">
        <v>9441</v>
      </c>
    </row>
    <row r="722" spans="1:14" x14ac:dyDescent="0.25">
      <c r="A722" t="s">
        <v>3555</v>
      </c>
      <c r="B722" t="s">
        <v>3556</v>
      </c>
      <c r="C722" t="s">
        <v>16</v>
      </c>
      <c r="E722" t="s">
        <v>18</v>
      </c>
      <c r="F722" t="s">
        <v>3557</v>
      </c>
      <c r="G722" t="s">
        <v>3558</v>
      </c>
      <c r="H722" t="s">
        <v>3559</v>
      </c>
      <c r="I722" t="s">
        <v>32</v>
      </c>
      <c r="J722" t="s">
        <v>398</v>
      </c>
      <c r="K722" t="s">
        <v>24</v>
      </c>
      <c r="M722" t="s">
        <v>9438</v>
      </c>
      <c r="N722" t="s">
        <v>9439</v>
      </c>
    </row>
    <row r="723" spans="1:14" x14ac:dyDescent="0.25">
      <c r="A723" t="s">
        <v>3560</v>
      </c>
      <c r="B723" t="s">
        <v>3561</v>
      </c>
      <c r="C723" t="s">
        <v>16</v>
      </c>
      <c r="D723" t="s">
        <v>3562</v>
      </c>
      <c r="E723" t="s">
        <v>18</v>
      </c>
      <c r="F723" t="s">
        <v>3563</v>
      </c>
      <c r="G723" t="s">
        <v>3564</v>
      </c>
      <c r="H723" t="s">
        <v>3565</v>
      </c>
      <c r="I723" t="s">
        <v>32</v>
      </c>
      <c r="J723" t="s">
        <v>2591</v>
      </c>
      <c r="K723" t="s">
        <v>24</v>
      </c>
      <c r="L723" t="s">
        <v>75</v>
      </c>
      <c r="M723" t="s">
        <v>9438</v>
      </c>
      <c r="N723" t="s">
        <v>9439</v>
      </c>
    </row>
    <row r="724" spans="1:14" x14ac:dyDescent="0.25">
      <c r="A724" t="s">
        <v>3566</v>
      </c>
      <c r="B724" t="s">
        <v>3567</v>
      </c>
      <c r="C724" t="s">
        <v>69</v>
      </c>
      <c r="D724" t="s">
        <v>3568</v>
      </c>
      <c r="E724" t="s">
        <v>18</v>
      </c>
      <c r="F724" t="s">
        <v>3569</v>
      </c>
      <c r="G724" t="s">
        <v>3570</v>
      </c>
      <c r="H724" t="s">
        <v>3571</v>
      </c>
      <c r="I724" t="s">
        <v>32</v>
      </c>
      <c r="J724" t="s">
        <v>97</v>
      </c>
      <c r="K724" t="s">
        <v>24</v>
      </c>
      <c r="L724" t="s">
        <v>3572</v>
      </c>
      <c r="M724" t="s">
        <v>9675</v>
      </c>
      <c r="N724" t="s">
        <v>9441</v>
      </c>
    </row>
    <row r="725" spans="1:14" x14ac:dyDescent="0.25">
      <c r="A725" t="s">
        <v>3573</v>
      </c>
      <c r="C725" t="s">
        <v>69</v>
      </c>
      <c r="D725" t="s">
        <v>3574</v>
      </c>
      <c r="E725" t="s">
        <v>18</v>
      </c>
      <c r="F725" t="s">
        <v>3575</v>
      </c>
      <c r="G725" t="s">
        <v>3576</v>
      </c>
      <c r="H725" t="s">
        <v>3577</v>
      </c>
      <c r="I725" t="s">
        <v>32</v>
      </c>
      <c r="J725" t="s">
        <v>1381</v>
      </c>
      <c r="K725" t="s">
        <v>24</v>
      </c>
      <c r="L725" t="s">
        <v>3578</v>
      </c>
      <c r="M725" t="s">
        <v>9676</v>
      </c>
      <c r="N725" t="s">
        <v>9441</v>
      </c>
    </row>
    <row r="726" spans="1:14" x14ac:dyDescent="0.25">
      <c r="A726" t="s">
        <v>26</v>
      </c>
      <c r="B726" t="s">
        <v>393</v>
      </c>
      <c r="C726" t="s">
        <v>69</v>
      </c>
      <c r="D726" t="s">
        <v>3579</v>
      </c>
      <c r="E726" t="s">
        <v>18</v>
      </c>
      <c r="F726" t="s">
        <v>3580</v>
      </c>
      <c r="G726" t="s">
        <v>3581</v>
      </c>
      <c r="H726" t="s">
        <v>3582</v>
      </c>
      <c r="I726" t="s">
        <v>32</v>
      </c>
      <c r="J726" t="s">
        <v>2591</v>
      </c>
      <c r="K726" t="s">
        <v>24</v>
      </c>
      <c r="L726" t="s">
        <v>34</v>
      </c>
      <c r="M726" t="s">
        <v>9438</v>
      </c>
      <c r="N726" t="s">
        <v>9439</v>
      </c>
    </row>
    <row r="727" spans="1:14" x14ac:dyDescent="0.25">
      <c r="A727" t="s">
        <v>3583</v>
      </c>
      <c r="B727" t="s">
        <v>3584</v>
      </c>
      <c r="C727" t="s">
        <v>16</v>
      </c>
      <c r="D727" t="s">
        <v>3585</v>
      </c>
      <c r="E727" t="s">
        <v>18</v>
      </c>
      <c r="F727" t="s">
        <v>3586</v>
      </c>
      <c r="G727" t="s">
        <v>3587</v>
      </c>
      <c r="H727" t="s">
        <v>3588</v>
      </c>
      <c r="I727" t="s">
        <v>32</v>
      </c>
      <c r="J727" t="s">
        <v>493</v>
      </c>
      <c r="K727" t="s">
        <v>24</v>
      </c>
      <c r="L727" t="s">
        <v>3589</v>
      </c>
      <c r="M727" t="s">
        <v>9677</v>
      </c>
      <c r="N727" t="s">
        <v>9441</v>
      </c>
    </row>
    <row r="728" spans="1:14" x14ac:dyDescent="0.25">
      <c r="A728" t="s">
        <v>3590</v>
      </c>
      <c r="B728" t="s">
        <v>3591</v>
      </c>
      <c r="C728" t="s">
        <v>16</v>
      </c>
      <c r="D728" t="s">
        <v>2898</v>
      </c>
      <c r="E728" t="s">
        <v>18</v>
      </c>
      <c r="F728" t="s">
        <v>3592</v>
      </c>
      <c r="G728" t="s">
        <v>3593</v>
      </c>
      <c r="H728" t="s">
        <v>3594</v>
      </c>
      <c r="I728" t="s">
        <v>32</v>
      </c>
      <c r="J728" t="s">
        <v>3595</v>
      </c>
      <c r="K728" t="s">
        <v>3596</v>
      </c>
      <c r="L728" t="s">
        <v>439</v>
      </c>
      <c r="M728" t="s">
        <v>9438</v>
      </c>
      <c r="N728" t="s">
        <v>9439</v>
      </c>
    </row>
    <row r="729" spans="1:14" x14ac:dyDescent="0.25">
      <c r="A729" t="s">
        <v>534</v>
      </c>
      <c r="B729" t="s">
        <v>535</v>
      </c>
      <c r="C729" t="s">
        <v>69</v>
      </c>
      <c r="D729" t="s">
        <v>3597</v>
      </c>
      <c r="E729" t="s">
        <v>18</v>
      </c>
      <c r="F729" t="s">
        <v>3598</v>
      </c>
      <c r="G729" t="s">
        <v>3599</v>
      </c>
      <c r="H729" t="s">
        <v>3600</v>
      </c>
      <c r="I729" t="s">
        <v>32</v>
      </c>
      <c r="J729" t="s">
        <v>991</v>
      </c>
      <c r="K729" t="s">
        <v>24</v>
      </c>
      <c r="L729" t="s">
        <v>541</v>
      </c>
      <c r="M729" t="s">
        <v>9678</v>
      </c>
      <c r="N729" t="s">
        <v>9441</v>
      </c>
    </row>
    <row r="730" spans="1:14" x14ac:dyDescent="0.25">
      <c r="A730" t="s">
        <v>3601</v>
      </c>
      <c r="B730" t="s">
        <v>3602</v>
      </c>
      <c r="C730" t="s">
        <v>69</v>
      </c>
      <c r="D730" t="s">
        <v>3603</v>
      </c>
      <c r="E730" t="s">
        <v>18</v>
      </c>
      <c r="F730" t="s">
        <v>3604</v>
      </c>
      <c r="G730" t="s">
        <v>3605</v>
      </c>
      <c r="H730" t="s">
        <v>3606</v>
      </c>
      <c r="I730" t="s">
        <v>3607</v>
      </c>
      <c r="J730" t="s">
        <v>234</v>
      </c>
      <c r="K730" t="s">
        <v>24</v>
      </c>
      <c r="L730" t="s">
        <v>3608</v>
      </c>
      <c r="M730" t="s">
        <v>9438</v>
      </c>
      <c r="N730" t="s">
        <v>9439</v>
      </c>
    </row>
    <row r="731" spans="1:14" x14ac:dyDescent="0.25">
      <c r="A731" t="s">
        <v>3609</v>
      </c>
      <c r="B731" t="s">
        <v>3610</v>
      </c>
      <c r="C731" t="s">
        <v>16</v>
      </c>
      <c r="D731" t="s">
        <v>3611</v>
      </c>
      <c r="E731" t="s">
        <v>18</v>
      </c>
      <c r="F731" t="s">
        <v>3612</v>
      </c>
      <c r="G731" t="s">
        <v>3613</v>
      </c>
      <c r="H731" t="s">
        <v>3614</v>
      </c>
      <c r="I731" t="s">
        <v>22</v>
      </c>
      <c r="J731" t="s">
        <v>1751</v>
      </c>
      <c r="K731" t="s">
        <v>24</v>
      </c>
      <c r="L731" t="s">
        <v>83</v>
      </c>
      <c r="M731" t="s">
        <v>9438</v>
      </c>
      <c r="N731" t="s">
        <v>9439</v>
      </c>
    </row>
    <row r="732" spans="1:14" x14ac:dyDescent="0.25">
      <c r="A732" t="s">
        <v>3615</v>
      </c>
      <c r="B732" t="s">
        <v>3616</v>
      </c>
      <c r="C732" t="s">
        <v>16</v>
      </c>
      <c r="D732" t="s">
        <v>2309</v>
      </c>
      <c r="E732" t="s">
        <v>18</v>
      </c>
      <c r="F732" t="s">
        <v>3617</v>
      </c>
      <c r="G732" t="s">
        <v>3618</v>
      </c>
      <c r="H732" t="s">
        <v>3619</v>
      </c>
      <c r="I732" t="s">
        <v>32</v>
      </c>
      <c r="J732" t="s">
        <v>391</v>
      </c>
      <c r="K732" t="s">
        <v>24</v>
      </c>
      <c r="L732" t="s">
        <v>3620</v>
      </c>
      <c r="M732" t="s">
        <v>9438</v>
      </c>
      <c r="N732" t="s">
        <v>9439</v>
      </c>
    </row>
    <row r="733" spans="1:14" x14ac:dyDescent="0.25">
      <c r="A733" t="s">
        <v>3621</v>
      </c>
      <c r="B733" t="s">
        <v>3622</v>
      </c>
      <c r="C733" t="s">
        <v>69</v>
      </c>
      <c r="D733" t="s">
        <v>3623</v>
      </c>
      <c r="E733" t="s">
        <v>18</v>
      </c>
      <c r="F733" t="s">
        <v>3624</v>
      </c>
      <c r="G733" t="s">
        <v>3625</v>
      </c>
      <c r="H733" t="s">
        <v>3626</v>
      </c>
      <c r="I733" t="s">
        <v>320</v>
      </c>
      <c r="J733" t="s">
        <v>1294</v>
      </c>
      <c r="K733" t="s">
        <v>24</v>
      </c>
      <c r="L733" t="s">
        <v>3627</v>
      </c>
      <c r="M733" t="s">
        <v>9679</v>
      </c>
      <c r="N733" t="s">
        <v>9441</v>
      </c>
    </row>
    <row r="734" spans="1:14" x14ac:dyDescent="0.25">
      <c r="A734" t="s">
        <v>3628</v>
      </c>
      <c r="C734" t="s">
        <v>69</v>
      </c>
      <c r="D734" t="s">
        <v>3629</v>
      </c>
      <c r="E734" t="s">
        <v>18</v>
      </c>
      <c r="F734" t="s">
        <v>3630</v>
      </c>
      <c r="G734" t="s">
        <v>3631</v>
      </c>
      <c r="H734" t="s">
        <v>3632</v>
      </c>
      <c r="I734" t="s">
        <v>32</v>
      </c>
      <c r="J734" t="s">
        <v>1137</v>
      </c>
      <c r="K734" t="s">
        <v>24</v>
      </c>
      <c r="L734" t="s">
        <v>254</v>
      </c>
      <c r="M734" t="s">
        <v>9438</v>
      </c>
      <c r="N734" t="s">
        <v>9439</v>
      </c>
    </row>
    <row r="735" spans="1:14" x14ac:dyDescent="0.25">
      <c r="A735" t="s">
        <v>3633</v>
      </c>
      <c r="B735" t="s">
        <v>214</v>
      </c>
      <c r="C735" t="s">
        <v>69</v>
      </c>
      <c r="D735" t="s">
        <v>3634</v>
      </c>
      <c r="E735" t="s">
        <v>18</v>
      </c>
      <c r="F735" t="s">
        <v>3635</v>
      </c>
      <c r="G735" t="s">
        <v>3636</v>
      </c>
      <c r="H735" t="s">
        <v>3637</v>
      </c>
      <c r="I735" t="s">
        <v>32</v>
      </c>
      <c r="J735" t="s">
        <v>282</v>
      </c>
      <c r="K735" t="s">
        <v>24</v>
      </c>
      <c r="L735" t="s">
        <v>3638</v>
      </c>
      <c r="M735" t="s">
        <v>9438</v>
      </c>
      <c r="N735" t="s">
        <v>9439</v>
      </c>
    </row>
    <row r="736" spans="1:14" x14ac:dyDescent="0.25">
      <c r="A736" t="s">
        <v>3639</v>
      </c>
      <c r="B736" t="s">
        <v>3640</v>
      </c>
      <c r="C736" t="s">
        <v>69</v>
      </c>
      <c r="D736" t="s">
        <v>78</v>
      </c>
      <c r="E736" t="s">
        <v>18</v>
      </c>
      <c r="F736" t="s">
        <v>3641</v>
      </c>
      <c r="G736" t="s">
        <v>3642</v>
      </c>
      <c r="H736" t="s">
        <v>3643</v>
      </c>
      <c r="I736" t="s">
        <v>22</v>
      </c>
      <c r="J736" t="s">
        <v>2365</v>
      </c>
      <c r="K736" t="s">
        <v>24</v>
      </c>
      <c r="L736" t="s">
        <v>83</v>
      </c>
      <c r="M736" t="s">
        <v>9680</v>
      </c>
      <c r="N736" t="s">
        <v>9441</v>
      </c>
    </row>
    <row r="737" spans="1:14" x14ac:dyDescent="0.25">
      <c r="A737" t="s">
        <v>3644</v>
      </c>
      <c r="B737" t="s">
        <v>3645</v>
      </c>
      <c r="C737" t="s">
        <v>69</v>
      </c>
      <c r="D737" t="s">
        <v>3646</v>
      </c>
      <c r="E737" t="s">
        <v>18</v>
      </c>
      <c r="F737" t="s">
        <v>3647</v>
      </c>
      <c r="G737" t="s">
        <v>3648</v>
      </c>
      <c r="H737" t="s">
        <v>3649</v>
      </c>
      <c r="I737" t="s">
        <v>32</v>
      </c>
      <c r="J737" t="s">
        <v>688</v>
      </c>
      <c r="K737" t="s">
        <v>24</v>
      </c>
      <c r="L737" t="s">
        <v>42</v>
      </c>
      <c r="M737" t="s">
        <v>9438</v>
      </c>
      <c r="N737" t="s">
        <v>9439</v>
      </c>
    </row>
    <row r="738" spans="1:14" x14ac:dyDescent="0.25">
      <c r="A738" t="s">
        <v>3650</v>
      </c>
      <c r="B738" t="s">
        <v>3651</v>
      </c>
      <c r="C738" t="s">
        <v>69</v>
      </c>
      <c r="D738" t="s">
        <v>3652</v>
      </c>
      <c r="E738" t="s">
        <v>18</v>
      </c>
      <c r="F738" t="s">
        <v>3653</v>
      </c>
      <c r="G738" t="s">
        <v>3654</v>
      </c>
      <c r="H738" t="s">
        <v>3655</v>
      </c>
      <c r="I738" t="s">
        <v>22</v>
      </c>
      <c r="J738" t="s">
        <v>3656</v>
      </c>
      <c r="K738" t="s">
        <v>24</v>
      </c>
      <c r="L738" t="s">
        <v>3657</v>
      </c>
      <c r="M738" t="s">
        <v>9438</v>
      </c>
      <c r="N738" t="s">
        <v>9439</v>
      </c>
    </row>
    <row r="739" spans="1:14" x14ac:dyDescent="0.25">
      <c r="A739" t="s">
        <v>3658</v>
      </c>
      <c r="B739" t="s">
        <v>3659</v>
      </c>
      <c r="C739" t="s">
        <v>16</v>
      </c>
      <c r="D739" t="s">
        <v>2123</v>
      </c>
      <c r="E739" t="s">
        <v>18</v>
      </c>
      <c r="F739" t="s">
        <v>3660</v>
      </c>
      <c r="G739" t="s">
        <v>3661</v>
      </c>
      <c r="H739" t="s">
        <v>3662</v>
      </c>
      <c r="I739" t="s">
        <v>32</v>
      </c>
      <c r="J739" t="s">
        <v>606</v>
      </c>
      <c r="K739" t="s">
        <v>24</v>
      </c>
      <c r="L739" t="s">
        <v>75</v>
      </c>
      <c r="M739" t="s">
        <v>9438</v>
      </c>
      <c r="N739" t="s">
        <v>9439</v>
      </c>
    </row>
    <row r="740" spans="1:14" x14ac:dyDescent="0.25">
      <c r="A740" t="s">
        <v>3663</v>
      </c>
      <c r="B740" t="s">
        <v>3664</v>
      </c>
      <c r="C740" t="s">
        <v>16</v>
      </c>
      <c r="D740" t="s">
        <v>1434</v>
      </c>
      <c r="E740" t="s">
        <v>18</v>
      </c>
      <c r="F740" t="s">
        <v>3665</v>
      </c>
      <c r="G740" t="s">
        <v>3666</v>
      </c>
      <c r="H740" t="s">
        <v>3667</v>
      </c>
      <c r="I740" t="s">
        <v>32</v>
      </c>
      <c r="J740" t="s">
        <v>253</v>
      </c>
      <c r="K740" t="s">
        <v>24</v>
      </c>
      <c r="L740" t="s">
        <v>1438</v>
      </c>
      <c r="M740" t="s">
        <v>9438</v>
      </c>
      <c r="N740" t="s">
        <v>9439</v>
      </c>
    </row>
    <row r="741" spans="1:14" x14ac:dyDescent="0.25">
      <c r="A741" t="s">
        <v>3668</v>
      </c>
      <c r="B741" t="s">
        <v>3669</v>
      </c>
      <c r="C741" t="s">
        <v>69</v>
      </c>
      <c r="D741" t="s">
        <v>3670</v>
      </c>
      <c r="E741" t="s">
        <v>18</v>
      </c>
      <c r="F741" t="s">
        <v>3671</v>
      </c>
      <c r="G741" t="s">
        <v>3672</v>
      </c>
      <c r="H741" t="s">
        <v>3673</v>
      </c>
      <c r="I741" t="s">
        <v>32</v>
      </c>
      <c r="J741" t="s">
        <v>723</v>
      </c>
      <c r="K741" t="s">
        <v>24</v>
      </c>
      <c r="L741" t="s">
        <v>42</v>
      </c>
      <c r="M741" t="s">
        <v>9438</v>
      </c>
      <c r="N741" t="s">
        <v>9439</v>
      </c>
    </row>
    <row r="742" spans="1:14" x14ac:dyDescent="0.25">
      <c r="A742" t="s">
        <v>3674</v>
      </c>
      <c r="B742" t="s">
        <v>1266</v>
      </c>
      <c r="C742" t="s">
        <v>16</v>
      </c>
      <c r="D742" t="s">
        <v>942</v>
      </c>
      <c r="E742" t="s">
        <v>18</v>
      </c>
      <c r="F742" t="s">
        <v>3675</v>
      </c>
      <c r="G742" t="s">
        <v>3676</v>
      </c>
      <c r="H742" t="s">
        <v>3677</v>
      </c>
      <c r="I742" t="s">
        <v>32</v>
      </c>
      <c r="J742" t="s">
        <v>756</v>
      </c>
      <c r="K742" t="s">
        <v>24</v>
      </c>
      <c r="L742" t="s">
        <v>786</v>
      </c>
      <c r="M742" t="s">
        <v>9438</v>
      </c>
      <c r="N742" t="s">
        <v>9439</v>
      </c>
    </row>
    <row r="743" spans="1:14" x14ac:dyDescent="0.25">
      <c r="A743" t="s">
        <v>3678</v>
      </c>
      <c r="C743" t="s">
        <v>16</v>
      </c>
      <c r="D743" t="s">
        <v>579</v>
      </c>
      <c r="E743" t="s">
        <v>18</v>
      </c>
      <c r="F743" t="s">
        <v>3679</v>
      </c>
      <c r="G743" t="s">
        <v>3680</v>
      </c>
      <c r="H743" t="s">
        <v>3681</v>
      </c>
      <c r="I743" t="s">
        <v>32</v>
      </c>
      <c r="J743" t="s">
        <v>583</v>
      </c>
      <c r="K743" t="s">
        <v>24</v>
      </c>
      <c r="L743" t="s">
        <v>58</v>
      </c>
      <c r="M743" t="s">
        <v>9681</v>
      </c>
      <c r="N743" t="s">
        <v>9441</v>
      </c>
    </row>
    <row r="744" spans="1:14" x14ac:dyDescent="0.25">
      <c r="A744" t="s">
        <v>3682</v>
      </c>
      <c r="B744" t="s">
        <v>2145</v>
      </c>
      <c r="C744" t="s">
        <v>16</v>
      </c>
      <c r="D744" t="s">
        <v>489</v>
      </c>
      <c r="E744" t="s">
        <v>18</v>
      </c>
      <c r="F744" t="s">
        <v>3683</v>
      </c>
      <c r="G744" t="s">
        <v>3684</v>
      </c>
      <c r="H744" t="s">
        <v>3685</v>
      </c>
      <c r="I744" t="s">
        <v>32</v>
      </c>
      <c r="J744" t="s">
        <v>148</v>
      </c>
      <c r="K744" t="s">
        <v>24</v>
      </c>
      <c r="L744" t="s">
        <v>494</v>
      </c>
      <c r="M744" t="s">
        <v>9682</v>
      </c>
      <c r="N744" t="s">
        <v>9441</v>
      </c>
    </row>
    <row r="745" spans="1:14" x14ac:dyDescent="0.25">
      <c r="A745" t="s">
        <v>3686</v>
      </c>
      <c r="B745" t="s">
        <v>3687</v>
      </c>
      <c r="C745" t="s">
        <v>69</v>
      </c>
      <c r="D745" t="s">
        <v>2671</v>
      </c>
      <c r="E745" t="s">
        <v>18</v>
      </c>
      <c r="F745" t="s">
        <v>3688</v>
      </c>
      <c r="G745" t="s">
        <v>3689</v>
      </c>
      <c r="H745" t="s">
        <v>3690</v>
      </c>
      <c r="I745" t="s">
        <v>32</v>
      </c>
      <c r="J745" t="s">
        <v>2164</v>
      </c>
      <c r="K745" t="s">
        <v>24</v>
      </c>
      <c r="L745" t="s">
        <v>75</v>
      </c>
      <c r="M745" t="s">
        <v>9683</v>
      </c>
      <c r="N745" t="s">
        <v>9441</v>
      </c>
    </row>
    <row r="746" spans="1:14" hidden="1" x14ac:dyDescent="0.25">
      <c r="A746" t="s">
        <v>2760</v>
      </c>
      <c r="B746" t="s">
        <v>658</v>
      </c>
      <c r="C746" t="s">
        <v>16</v>
      </c>
      <c r="D746" t="s">
        <v>2762</v>
      </c>
      <c r="E746" t="s">
        <v>630</v>
      </c>
      <c r="F746" t="s">
        <v>3691</v>
      </c>
      <c r="G746" t="s">
        <v>3692</v>
      </c>
      <c r="H746" t="s">
        <v>3693</v>
      </c>
      <c r="I746" t="s">
        <v>32</v>
      </c>
      <c r="J746" t="s">
        <v>121</v>
      </c>
      <c r="K746" t="s">
        <v>24</v>
      </c>
      <c r="L746" t="s">
        <v>2766</v>
      </c>
      <c r="M746" t="s">
        <v>9438</v>
      </c>
      <c r="N746" t="s">
        <v>9439</v>
      </c>
    </row>
    <row r="747" spans="1:14" hidden="1" x14ac:dyDescent="0.25">
      <c r="A747" t="s">
        <v>3694</v>
      </c>
      <c r="B747" t="s">
        <v>3695</v>
      </c>
      <c r="C747" t="s">
        <v>16</v>
      </c>
      <c r="D747" t="s">
        <v>3696</v>
      </c>
      <c r="E747" t="s">
        <v>630</v>
      </c>
      <c r="F747" t="s">
        <v>3697</v>
      </c>
      <c r="G747" t="s">
        <v>3698</v>
      </c>
      <c r="H747" t="s">
        <v>3699</v>
      </c>
      <c r="I747" t="s">
        <v>32</v>
      </c>
      <c r="J747" t="s">
        <v>1093</v>
      </c>
      <c r="K747" t="s">
        <v>24</v>
      </c>
      <c r="L747" t="s">
        <v>2307</v>
      </c>
      <c r="M747" t="s">
        <v>9438</v>
      </c>
      <c r="N747" t="s">
        <v>9439</v>
      </c>
    </row>
    <row r="748" spans="1:14" x14ac:dyDescent="0.25">
      <c r="A748" t="s">
        <v>3700</v>
      </c>
      <c r="B748" t="s">
        <v>2818</v>
      </c>
      <c r="C748" t="s">
        <v>69</v>
      </c>
      <c r="D748" t="s">
        <v>2819</v>
      </c>
      <c r="E748" t="s">
        <v>638</v>
      </c>
      <c r="F748" t="s">
        <v>3701</v>
      </c>
      <c r="G748" t="s">
        <v>3702</v>
      </c>
      <c r="H748" t="s">
        <v>3703</v>
      </c>
      <c r="I748" t="s">
        <v>32</v>
      </c>
      <c r="J748" t="s">
        <v>290</v>
      </c>
      <c r="K748" t="s">
        <v>24</v>
      </c>
      <c r="L748" t="s">
        <v>2824</v>
      </c>
      <c r="M748" t="s">
        <v>9684</v>
      </c>
      <c r="N748" t="s">
        <v>9441</v>
      </c>
    </row>
    <row r="749" spans="1:14" x14ac:dyDescent="0.25">
      <c r="A749" t="s">
        <v>3694</v>
      </c>
      <c r="B749" t="s">
        <v>3695</v>
      </c>
      <c r="C749" t="s">
        <v>16</v>
      </c>
      <c r="D749" t="s">
        <v>3696</v>
      </c>
      <c r="E749" t="s">
        <v>638</v>
      </c>
      <c r="F749" t="s">
        <v>3704</v>
      </c>
      <c r="G749" t="s">
        <v>3705</v>
      </c>
      <c r="H749" t="s">
        <v>3706</v>
      </c>
      <c r="I749" t="s">
        <v>32</v>
      </c>
      <c r="J749" t="s">
        <v>1093</v>
      </c>
      <c r="K749" t="s">
        <v>24</v>
      </c>
      <c r="L749" t="s">
        <v>2307</v>
      </c>
      <c r="M749" t="s">
        <v>9438</v>
      </c>
      <c r="N749" t="s">
        <v>9439</v>
      </c>
    </row>
    <row r="750" spans="1:14" hidden="1" x14ac:dyDescent="0.25">
      <c r="A750" t="s">
        <v>3707</v>
      </c>
      <c r="B750" t="s">
        <v>2774</v>
      </c>
      <c r="C750" t="s">
        <v>69</v>
      </c>
      <c r="D750" t="s">
        <v>2775</v>
      </c>
      <c r="E750" t="s">
        <v>630</v>
      </c>
      <c r="F750" t="s">
        <v>3708</v>
      </c>
      <c r="G750" t="s">
        <v>3305</v>
      </c>
      <c r="H750" t="s">
        <v>3709</v>
      </c>
      <c r="I750" t="s">
        <v>32</v>
      </c>
      <c r="J750" t="s">
        <v>826</v>
      </c>
      <c r="K750" t="s">
        <v>24</v>
      </c>
      <c r="L750" t="s">
        <v>2779</v>
      </c>
      <c r="M750" t="s">
        <v>9438</v>
      </c>
      <c r="N750" t="s">
        <v>9439</v>
      </c>
    </row>
    <row r="751" spans="1:14" hidden="1" x14ac:dyDescent="0.25">
      <c r="A751" t="s">
        <v>3710</v>
      </c>
      <c r="B751" t="s">
        <v>92</v>
      </c>
      <c r="C751" t="s">
        <v>16</v>
      </c>
      <c r="D751" t="s">
        <v>93</v>
      </c>
      <c r="E751" t="s">
        <v>630</v>
      </c>
      <c r="F751" t="s">
        <v>3711</v>
      </c>
      <c r="G751" t="s">
        <v>3712</v>
      </c>
      <c r="H751" t="s">
        <v>3713</v>
      </c>
      <c r="I751" t="s">
        <v>32</v>
      </c>
      <c r="J751" t="s">
        <v>540</v>
      </c>
      <c r="K751" t="s">
        <v>24</v>
      </c>
      <c r="L751" t="s">
        <v>75</v>
      </c>
      <c r="M751" t="s">
        <v>9438</v>
      </c>
      <c r="N751" t="s">
        <v>9439</v>
      </c>
    </row>
    <row r="752" spans="1:14" x14ac:dyDescent="0.25">
      <c r="A752" t="s">
        <v>3389</v>
      </c>
      <c r="B752" t="s">
        <v>3068</v>
      </c>
      <c r="C752" t="s">
        <v>69</v>
      </c>
      <c r="D752" t="s">
        <v>78</v>
      </c>
      <c r="E752" t="s">
        <v>638</v>
      </c>
      <c r="F752" t="s">
        <v>3714</v>
      </c>
      <c r="G752" t="s">
        <v>3715</v>
      </c>
      <c r="H752" t="s">
        <v>3716</v>
      </c>
      <c r="I752" t="s">
        <v>22</v>
      </c>
      <c r="J752" t="s">
        <v>148</v>
      </c>
      <c r="K752" t="s">
        <v>24</v>
      </c>
      <c r="L752" t="s">
        <v>83</v>
      </c>
      <c r="M752" t="s">
        <v>9685</v>
      </c>
      <c r="N752" t="s">
        <v>9441</v>
      </c>
    </row>
    <row r="753" spans="1:14" x14ac:dyDescent="0.25">
      <c r="A753" t="s">
        <v>3717</v>
      </c>
      <c r="B753" t="s">
        <v>2818</v>
      </c>
      <c r="C753" t="s">
        <v>69</v>
      </c>
      <c r="D753" t="s">
        <v>2819</v>
      </c>
      <c r="E753" t="s">
        <v>638</v>
      </c>
      <c r="F753" t="s">
        <v>3718</v>
      </c>
      <c r="G753" t="s">
        <v>3719</v>
      </c>
      <c r="H753" t="s">
        <v>3720</v>
      </c>
      <c r="I753" t="s">
        <v>32</v>
      </c>
      <c r="J753" t="s">
        <v>74</v>
      </c>
      <c r="K753" t="s">
        <v>24</v>
      </c>
      <c r="L753" t="s">
        <v>3721</v>
      </c>
      <c r="M753" t="s">
        <v>9686</v>
      </c>
      <c r="N753" t="s">
        <v>9441</v>
      </c>
    </row>
    <row r="754" spans="1:14" hidden="1" x14ac:dyDescent="0.25">
      <c r="A754" t="s">
        <v>3722</v>
      </c>
      <c r="B754" t="s">
        <v>3434</v>
      </c>
      <c r="C754" t="s">
        <v>69</v>
      </c>
      <c r="D754" t="s">
        <v>2997</v>
      </c>
      <c r="E754" t="s">
        <v>630</v>
      </c>
      <c r="F754" t="s">
        <v>3723</v>
      </c>
      <c r="G754" t="s">
        <v>3724</v>
      </c>
      <c r="H754" t="s">
        <v>3725</v>
      </c>
      <c r="I754" t="s">
        <v>32</v>
      </c>
      <c r="J754" t="s">
        <v>1545</v>
      </c>
      <c r="K754" t="s">
        <v>24</v>
      </c>
      <c r="L754" t="s">
        <v>75</v>
      </c>
      <c r="M754" t="s">
        <v>9438</v>
      </c>
      <c r="N754" t="s">
        <v>9439</v>
      </c>
    </row>
    <row r="755" spans="1:14" hidden="1" x14ac:dyDescent="0.25">
      <c r="A755" t="s">
        <v>682</v>
      </c>
      <c r="B755" t="s">
        <v>3343</v>
      </c>
      <c r="C755" t="s">
        <v>16</v>
      </c>
      <c r="D755" t="s">
        <v>530</v>
      </c>
      <c r="E755" t="s">
        <v>630</v>
      </c>
      <c r="F755" t="s">
        <v>3726</v>
      </c>
      <c r="G755" t="s">
        <v>3727</v>
      </c>
      <c r="H755" t="s">
        <v>3728</v>
      </c>
      <c r="I755" t="s">
        <v>32</v>
      </c>
      <c r="J755" t="s">
        <v>2591</v>
      </c>
      <c r="K755" t="s">
        <v>24</v>
      </c>
      <c r="L755" t="s">
        <v>176</v>
      </c>
      <c r="M755" t="s">
        <v>9438</v>
      </c>
      <c r="N755" t="s">
        <v>9439</v>
      </c>
    </row>
    <row r="756" spans="1:14" hidden="1" x14ac:dyDescent="0.25">
      <c r="A756" t="s">
        <v>3729</v>
      </c>
      <c r="C756" t="s">
        <v>16</v>
      </c>
      <c r="D756" t="s">
        <v>2393</v>
      </c>
      <c r="E756" t="s">
        <v>630</v>
      </c>
      <c r="F756" t="s">
        <v>3730</v>
      </c>
      <c r="G756" t="s">
        <v>3731</v>
      </c>
      <c r="H756" t="s">
        <v>3732</v>
      </c>
      <c r="I756" t="s">
        <v>32</v>
      </c>
      <c r="J756" t="s">
        <v>1951</v>
      </c>
      <c r="K756" t="s">
        <v>24</v>
      </c>
      <c r="L756" t="s">
        <v>235</v>
      </c>
      <c r="M756" t="s">
        <v>9438</v>
      </c>
      <c r="N756" t="s">
        <v>9439</v>
      </c>
    </row>
    <row r="757" spans="1:14" x14ac:dyDescent="0.25">
      <c r="A757" t="s">
        <v>3733</v>
      </c>
      <c r="B757" t="s">
        <v>3734</v>
      </c>
      <c r="C757" t="s">
        <v>69</v>
      </c>
      <c r="D757" t="s">
        <v>2949</v>
      </c>
      <c r="E757" t="s">
        <v>638</v>
      </c>
      <c r="F757" t="s">
        <v>3735</v>
      </c>
      <c r="G757" t="s">
        <v>3736</v>
      </c>
      <c r="H757" t="s">
        <v>3737</v>
      </c>
      <c r="I757" t="s">
        <v>32</v>
      </c>
      <c r="J757" t="s">
        <v>1000</v>
      </c>
      <c r="K757" t="s">
        <v>24</v>
      </c>
      <c r="L757" t="s">
        <v>2953</v>
      </c>
      <c r="M757" t="s">
        <v>9438</v>
      </c>
      <c r="N757" t="s">
        <v>9439</v>
      </c>
    </row>
    <row r="758" spans="1:14" hidden="1" x14ac:dyDescent="0.25">
      <c r="A758" t="s">
        <v>3738</v>
      </c>
      <c r="B758" t="s">
        <v>2768</v>
      </c>
      <c r="C758" t="s">
        <v>69</v>
      </c>
      <c r="D758" t="s">
        <v>2769</v>
      </c>
      <c r="E758" t="s">
        <v>630</v>
      </c>
      <c r="F758" t="s">
        <v>3739</v>
      </c>
      <c r="G758" t="s">
        <v>3740</v>
      </c>
      <c r="H758" t="s">
        <v>3741</v>
      </c>
      <c r="I758" t="s">
        <v>32</v>
      </c>
      <c r="J758" t="s">
        <v>1207</v>
      </c>
      <c r="K758" t="s">
        <v>24</v>
      </c>
      <c r="L758" t="s">
        <v>494</v>
      </c>
      <c r="M758" t="s">
        <v>9438</v>
      </c>
      <c r="N758" t="s">
        <v>9439</v>
      </c>
    </row>
    <row r="759" spans="1:14" x14ac:dyDescent="0.25">
      <c r="A759" t="s">
        <v>2977</v>
      </c>
      <c r="B759" t="s">
        <v>678</v>
      </c>
      <c r="C759" t="s">
        <v>16</v>
      </c>
      <c r="D759" t="s">
        <v>1003</v>
      </c>
      <c r="E759" t="s">
        <v>638</v>
      </c>
      <c r="F759" t="s">
        <v>3742</v>
      </c>
      <c r="G759" t="s">
        <v>3743</v>
      </c>
      <c r="H759" t="s">
        <v>3744</v>
      </c>
      <c r="I759" t="s">
        <v>32</v>
      </c>
      <c r="J759" t="s">
        <v>634</v>
      </c>
      <c r="K759" t="s">
        <v>24</v>
      </c>
      <c r="L759" t="s">
        <v>75</v>
      </c>
      <c r="M759" t="s">
        <v>9438</v>
      </c>
      <c r="N759" t="s">
        <v>9439</v>
      </c>
    </row>
    <row r="760" spans="1:14" x14ac:dyDescent="0.25">
      <c r="A760" t="s">
        <v>3745</v>
      </c>
      <c r="B760" t="s">
        <v>3746</v>
      </c>
      <c r="C760" t="s">
        <v>16</v>
      </c>
      <c r="D760" t="s">
        <v>942</v>
      </c>
      <c r="E760" t="s">
        <v>638</v>
      </c>
      <c r="F760" t="s">
        <v>3747</v>
      </c>
      <c r="G760" t="s">
        <v>3748</v>
      </c>
      <c r="H760" t="s">
        <v>3749</v>
      </c>
      <c r="I760" t="s">
        <v>32</v>
      </c>
      <c r="J760" t="s">
        <v>614</v>
      </c>
      <c r="K760" t="s">
        <v>24</v>
      </c>
      <c r="L760" t="s">
        <v>786</v>
      </c>
      <c r="M760" t="s">
        <v>9687</v>
      </c>
      <c r="N760" t="s">
        <v>9441</v>
      </c>
    </row>
    <row r="761" spans="1:14" x14ac:dyDescent="0.25">
      <c r="A761" t="s">
        <v>3422</v>
      </c>
      <c r="B761" t="s">
        <v>1433</v>
      </c>
      <c r="C761" t="s">
        <v>16</v>
      </c>
      <c r="D761" t="s">
        <v>2516</v>
      </c>
      <c r="E761" t="s">
        <v>638</v>
      </c>
      <c r="F761" t="s">
        <v>3750</v>
      </c>
      <c r="G761" t="s">
        <v>3751</v>
      </c>
      <c r="H761" t="s">
        <v>3752</v>
      </c>
      <c r="I761" t="s">
        <v>32</v>
      </c>
      <c r="J761" t="s">
        <v>521</v>
      </c>
      <c r="K761" t="s">
        <v>24</v>
      </c>
      <c r="L761" t="s">
        <v>75</v>
      </c>
      <c r="M761" t="s">
        <v>9688</v>
      </c>
      <c r="N761" t="s">
        <v>9441</v>
      </c>
    </row>
    <row r="762" spans="1:14" hidden="1" x14ac:dyDescent="0.25">
      <c r="A762" t="s">
        <v>3753</v>
      </c>
      <c r="B762" t="s">
        <v>3225</v>
      </c>
      <c r="C762" t="s">
        <v>16</v>
      </c>
      <c r="D762" t="s">
        <v>3226</v>
      </c>
      <c r="E762" t="s">
        <v>630</v>
      </c>
      <c r="F762" t="s">
        <v>3754</v>
      </c>
      <c r="G762" t="s">
        <v>3755</v>
      </c>
      <c r="H762" t="s">
        <v>3756</v>
      </c>
      <c r="I762" t="s">
        <v>32</v>
      </c>
      <c r="J762" t="s">
        <v>506</v>
      </c>
      <c r="K762" t="s">
        <v>24</v>
      </c>
      <c r="L762" t="s">
        <v>204</v>
      </c>
      <c r="M762" t="s">
        <v>9438</v>
      </c>
      <c r="N762" t="s">
        <v>9439</v>
      </c>
    </row>
    <row r="763" spans="1:14" x14ac:dyDescent="0.25">
      <c r="A763" t="s">
        <v>3757</v>
      </c>
      <c r="B763" t="s">
        <v>2795</v>
      </c>
      <c r="C763" t="s">
        <v>16</v>
      </c>
      <c r="D763" t="s">
        <v>2796</v>
      </c>
      <c r="E763" t="s">
        <v>638</v>
      </c>
      <c r="F763" t="s">
        <v>3758</v>
      </c>
      <c r="G763" t="s">
        <v>3759</v>
      </c>
      <c r="H763" t="s">
        <v>3760</v>
      </c>
      <c r="I763" t="s">
        <v>320</v>
      </c>
      <c r="J763" t="s">
        <v>826</v>
      </c>
      <c r="K763" t="s">
        <v>24</v>
      </c>
      <c r="L763" t="s">
        <v>361</v>
      </c>
      <c r="M763" t="s">
        <v>9438</v>
      </c>
      <c r="N763" t="s">
        <v>9439</v>
      </c>
    </row>
    <row r="764" spans="1:14" hidden="1" x14ac:dyDescent="0.25">
      <c r="A764" t="s">
        <v>3761</v>
      </c>
      <c r="B764" t="s">
        <v>2699</v>
      </c>
      <c r="C764" t="s">
        <v>69</v>
      </c>
      <c r="D764" t="s">
        <v>93</v>
      </c>
      <c r="E764" t="s">
        <v>630</v>
      </c>
      <c r="F764" t="s">
        <v>3762</v>
      </c>
      <c r="G764" t="s">
        <v>3763</v>
      </c>
      <c r="H764" t="s">
        <v>3764</v>
      </c>
      <c r="I764" t="s">
        <v>32</v>
      </c>
      <c r="J764" t="s">
        <v>306</v>
      </c>
      <c r="K764" t="s">
        <v>24</v>
      </c>
      <c r="L764" t="s">
        <v>75</v>
      </c>
      <c r="M764" t="s">
        <v>9438</v>
      </c>
      <c r="N764" t="s">
        <v>9439</v>
      </c>
    </row>
    <row r="765" spans="1:14" x14ac:dyDescent="0.25">
      <c r="A765" t="s">
        <v>3122</v>
      </c>
      <c r="B765" t="s">
        <v>3123</v>
      </c>
      <c r="C765" t="s">
        <v>1943</v>
      </c>
      <c r="D765" t="s">
        <v>2393</v>
      </c>
      <c r="E765" t="s">
        <v>18</v>
      </c>
      <c r="F765" t="s">
        <v>3124</v>
      </c>
      <c r="G765" t="s">
        <v>3125</v>
      </c>
      <c r="H765" t="s">
        <v>3126</v>
      </c>
      <c r="I765" t="s">
        <v>32</v>
      </c>
      <c r="J765" t="s">
        <v>1093</v>
      </c>
      <c r="K765" t="s">
        <v>1600</v>
      </c>
      <c r="L765" t="s">
        <v>235</v>
      </c>
      <c r="M765" t="s">
        <v>9438</v>
      </c>
      <c r="N765" t="s">
        <v>9439</v>
      </c>
    </row>
    <row r="766" spans="1:14" x14ac:dyDescent="0.25">
      <c r="A766" t="s">
        <v>3765</v>
      </c>
      <c r="B766" t="s">
        <v>3766</v>
      </c>
      <c r="C766" t="s">
        <v>550</v>
      </c>
      <c r="D766" t="s">
        <v>3603</v>
      </c>
      <c r="E766" t="s">
        <v>638</v>
      </c>
      <c r="F766" t="s">
        <v>3767</v>
      </c>
      <c r="G766" t="s">
        <v>3768</v>
      </c>
      <c r="H766" t="s">
        <v>3769</v>
      </c>
      <c r="I766" t="s">
        <v>32</v>
      </c>
      <c r="J766" t="s">
        <v>1855</v>
      </c>
      <c r="K766" t="s">
        <v>556</v>
      </c>
      <c r="L766" t="s">
        <v>3770</v>
      </c>
      <c r="M766" t="s">
        <v>9438</v>
      </c>
      <c r="N766" t="s">
        <v>9439</v>
      </c>
    </row>
    <row r="767" spans="1:14" x14ac:dyDescent="0.25">
      <c r="A767" t="s">
        <v>3771</v>
      </c>
      <c r="B767" t="s">
        <v>3772</v>
      </c>
      <c r="C767" t="s">
        <v>550</v>
      </c>
      <c r="D767" t="s">
        <v>1062</v>
      </c>
      <c r="E767" t="s">
        <v>638</v>
      </c>
      <c r="F767" t="s">
        <v>3773</v>
      </c>
      <c r="G767" t="s">
        <v>3774</v>
      </c>
      <c r="H767" t="s">
        <v>3775</v>
      </c>
      <c r="I767" t="s">
        <v>32</v>
      </c>
      <c r="J767" t="s">
        <v>3776</v>
      </c>
      <c r="K767" t="s">
        <v>556</v>
      </c>
      <c r="L767" t="s">
        <v>75</v>
      </c>
      <c r="M767" t="s">
        <v>9438</v>
      </c>
      <c r="N767" t="s">
        <v>9439</v>
      </c>
    </row>
    <row r="768" spans="1:14" x14ac:dyDescent="0.25">
      <c r="A768" t="s">
        <v>3777</v>
      </c>
      <c r="B768" t="s">
        <v>3772</v>
      </c>
      <c r="C768" t="s">
        <v>550</v>
      </c>
      <c r="D768" t="s">
        <v>1062</v>
      </c>
      <c r="E768" t="s">
        <v>638</v>
      </c>
      <c r="F768" t="s">
        <v>3778</v>
      </c>
      <c r="G768" t="s">
        <v>3779</v>
      </c>
      <c r="H768" t="s">
        <v>3780</v>
      </c>
      <c r="I768" t="s">
        <v>32</v>
      </c>
      <c r="J768" t="s">
        <v>1584</v>
      </c>
      <c r="K768" t="s">
        <v>556</v>
      </c>
      <c r="L768" t="s">
        <v>75</v>
      </c>
      <c r="M768" t="s">
        <v>9438</v>
      </c>
      <c r="N768" t="s">
        <v>9439</v>
      </c>
    </row>
    <row r="769" spans="1:14" hidden="1" x14ac:dyDescent="0.25">
      <c r="A769" t="s">
        <v>3781</v>
      </c>
      <c r="B769" t="s">
        <v>3766</v>
      </c>
      <c r="C769" t="s">
        <v>550</v>
      </c>
      <c r="D769" t="s">
        <v>3603</v>
      </c>
      <c r="E769" t="s">
        <v>630</v>
      </c>
      <c r="F769" t="s">
        <v>3782</v>
      </c>
      <c r="G769" t="s">
        <v>3783</v>
      </c>
      <c r="H769" t="s">
        <v>3784</v>
      </c>
      <c r="I769" t="s">
        <v>32</v>
      </c>
      <c r="J769" t="s">
        <v>1855</v>
      </c>
      <c r="K769" t="s">
        <v>556</v>
      </c>
      <c r="L769" t="s">
        <v>3770</v>
      </c>
      <c r="M769" t="s">
        <v>9438</v>
      </c>
      <c r="N769" t="s">
        <v>9439</v>
      </c>
    </row>
    <row r="770" spans="1:14" hidden="1" x14ac:dyDescent="0.25">
      <c r="A770" t="s">
        <v>3785</v>
      </c>
      <c r="B770" t="s">
        <v>3786</v>
      </c>
      <c r="C770" t="s">
        <v>550</v>
      </c>
      <c r="D770" t="s">
        <v>1062</v>
      </c>
      <c r="E770" t="s">
        <v>630</v>
      </c>
      <c r="F770" t="s">
        <v>3787</v>
      </c>
      <c r="G770" t="s">
        <v>3788</v>
      </c>
      <c r="H770" t="s">
        <v>3789</v>
      </c>
      <c r="I770" t="s">
        <v>32</v>
      </c>
      <c r="J770" t="s">
        <v>3776</v>
      </c>
      <c r="K770" t="s">
        <v>556</v>
      </c>
      <c r="L770" t="s">
        <v>75</v>
      </c>
      <c r="M770" t="s">
        <v>9438</v>
      </c>
      <c r="N770" t="s">
        <v>9439</v>
      </c>
    </row>
    <row r="771" spans="1:14" x14ac:dyDescent="0.25">
      <c r="A771" t="s">
        <v>3790</v>
      </c>
      <c r="B771" t="s">
        <v>3791</v>
      </c>
      <c r="C771" t="s">
        <v>16</v>
      </c>
      <c r="D771" t="s">
        <v>3792</v>
      </c>
      <c r="E771" t="s">
        <v>18</v>
      </c>
      <c r="F771" t="s">
        <v>3793</v>
      </c>
      <c r="G771" t="s">
        <v>3794</v>
      </c>
      <c r="H771" t="s">
        <v>3795</v>
      </c>
      <c r="I771" t="s">
        <v>32</v>
      </c>
      <c r="J771" t="s">
        <v>1639</v>
      </c>
      <c r="K771" t="s">
        <v>24</v>
      </c>
      <c r="L771" t="s">
        <v>75</v>
      </c>
      <c r="M771" t="s">
        <v>9689</v>
      </c>
      <c r="N771" t="s">
        <v>9441</v>
      </c>
    </row>
    <row r="772" spans="1:14" x14ac:dyDescent="0.25">
      <c r="A772" t="s">
        <v>3796</v>
      </c>
      <c r="C772" t="s">
        <v>1475</v>
      </c>
      <c r="D772" t="s">
        <v>579</v>
      </c>
      <c r="E772" t="s">
        <v>18</v>
      </c>
      <c r="F772" t="s">
        <v>3797</v>
      </c>
      <c r="G772" t="s">
        <v>3798</v>
      </c>
      <c r="H772" t="s">
        <v>3799</v>
      </c>
      <c r="I772" t="s">
        <v>32</v>
      </c>
      <c r="J772" t="s">
        <v>1461</v>
      </c>
      <c r="K772" t="s">
        <v>24</v>
      </c>
      <c r="L772" t="s">
        <v>58</v>
      </c>
      <c r="M772" t="s">
        <v>9690</v>
      </c>
      <c r="N772" t="s">
        <v>9441</v>
      </c>
    </row>
    <row r="773" spans="1:14" x14ac:dyDescent="0.25">
      <c r="A773" t="s">
        <v>3800</v>
      </c>
      <c r="C773" t="s">
        <v>16</v>
      </c>
      <c r="D773" t="s">
        <v>3801</v>
      </c>
      <c r="E773" t="s">
        <v>18</v>
      </c>
      <c r="F773" t="s">
        <v>3802</v>
      </c>
      <c r="G773" t="s">
        <v>3803</v>
      </c>
      <c r="H773" t="s">
        <v>3804</v>
      </c>
      <c r="I773" t="s">
        <v>32</v>
      </c>
      <c r="J773" t="s">
        <v>472</v>
      </c>
      <c r="K773" t="s">
        <v>24</v>
      </c>
      <c r="L773" t="s">
        <v>204</v>
      </c>
      <c r="M773" t="s">
        <v>9438</v>
      </c>
      <c r="N773" t="s">
        <v>9439</v>
      </c>
    </row>
    <row r="774" spans="1:14" x14ac:dyDescent="0.25">
      <c r="A774" t="s">
        <v>3805</v>
      </c>
      <c r="B774" t="s">
        <v>2964</v>
      </c>
      <c r="C774" t="s">
        <v>69</v>
      </c>
      <c r="D774" t="s">
        <v>2965</v>
      </c>
      <c r="E774" t="s">
        <v>18</v>
      </c>
      <c r="F774" t="s">
        <v>3806</v>
      </c>
      <c r="G774" t="s">
        <v>3807</v>
      </c>
      <c r="H774" t="s">
        <v>3808</v>
      </c>
      <c r="I774" t="s">
        <v>32</v>
      </c>
      <c r="J774" t="s">
        <v>2164</v>
      </c>
      <c r="K774" t="s">
        <v>24</v>
      </c>
      <c r="L774" t="s">
        <v>75</v>
      </c>
      <c r="M774" t="s">
        <v>9691</v>
      </c>
      <c r="N774" t="s">
        <v>9441</v>
      </c>
    </row>
    <row r="775" spans="1:14" x14ac:dyDescent="0.25">
      <c r="A775" t="s">
        <v>3809</v>
      </c>
      <c r="B775" t="s">
        <v>3810</v>
      </c>
      <c r="C775" t="s">
        <v>16</v>
      </c>
      <c r="D775" t="s">
        <v>371</v>
      </c>
      <c r="E775" t="s">
        <v>18</v>
      </c>
      <c r="F775" t="s">
        <v>3811</v>
      </c>
      <c r="G775" t="s">
        <v>3812</v>
      </c>
      <c r="H775" t="s">
        <v>3813</v>
      </c>
      <c r="I775" t="s">
        <v>32</v>
      </c>
      <c r="J775" t="s">
        <v>211</v>
      </c>
      <c r="K775" t="s">
        <v>24</v>
      </c>
      <c r="L775" t="s">
        <v>75</v>
      </c>
      <c r="M775" t="s">
        <v>9438</v>
      </c>
      <c r="N775" t="s">
        <v>9439</v>
      </c>
    </row>
    <row r="776" spans="1:14" x14ac:dyDescent="0.25">
      <c r="A776" t="s">
        <v>3814</v>
      </c>
      <c r="C776" t="s">
        <v>69</v>
      </c>
      <c r="D776" t="s">
        <v>3815</v>
      </c>
      <c r="E776" t="s">
        <v>18</v>
      </c>
      <c r="F776" t="s">
        <v>3816</v>
      </c>
      <c r="G776" t="s">
        <v>3817</v>
      </c>
      <c r="H776" t="s">
        <v>3818</v>
      </c>
      <c r="I776" t="s">
        <v>22</v>
      </c>
      <c r="J776" t="s">
        <v>82</v>
      </c>
      <c r="K776" t="s">
        <v>24</v>
      </c>
      <c r="L776" t="s">
        <v>3819</v>
      </c>
      <c r="M776" t="s">
        <v>9692</v>
      </c>
      <c r="N776" t="s">
        <v>9441</v>
      </c>
    </row>
    <row r="777" spans="1:14" x14ac:dyDescent="0.25">
      <c r="A777" t="s">
        <v>3820</v>
      </c>
      <c r="B777" t="s">
        <v>3821</v>
      </c>
      <c r="C777" t="s">
        <v>69</v>
      </c>
      <c r="D777" t="s">
        <v>482</v>
      </c>
      <c r="E777" t="s">
        <v>18</v>
      </c>
      <c r="F777" t="s">
        <v>3822</v>
      </c>
      <c r="G777" t="s">
        <v>3823</v>
      </c>
      <c r="H777" t="s">
        <v>3824</v>
      </c>
      <c r="I777" t="s">
        <v>32</v>
      </c>
      <c r="J777" t="s">
        <v>385</v>
      </c>
      <c r="K777" t="s">
        <v>24</v>
      </c>
      <c r="L777" t="s">
        <v>204</v>
      </c>
      <c r="M777" t="s">
        <v>9693</v>
      </c>
      <c r="N777" t="s">
        <v>9441</v>
      </c>
    </row>
    <row r="778" spans="1:14" x14ac:dyDescent="0.25">
      <c r="A778" t="s">
        <v>3825</v>
      </c>
      <c r="B778" t="s">
        <v>27</v>
      </c>
      <c r="C778" t="s">
        <v>16</v>
      </c>
      <c r="D778" t="s">
        <v>394</v>
      </c>
      <c r="E778" t="s">
        <v>18</v>
      </c>
      <c r="F778" t="s">
        <v>3826</v>
      </c>
      <c r="G778" t="s">
        <v>3827</v>
      </c>
      <c r="H778" t="s">
        <v>3828</v>
      </c>
      <c r="I778" t="s">
        <v>32</v>
      </c>
      <c r="J778" t="s">
        <v>2591</v>
      </c>
      <c r="K778" t="s">
        <v>24</v>
      </c>
      <c r="L778" t="s">
        <v>399</v>
      </c>
      <c r="M778" t="s">
        <v>9438</v>
      </c>
      <c r="N778" t="s">
        <v>9439</v>
      </c>
    </row>
    <row r="779" spans="1:14" x14ac:dyDescent="0.25">
      <c r="A779" t="s">
        <v>3829</v>
      </c>
      <c r="B779" t="s">
        <v>3830</v>
      </c>
      <c r="C779" t="s">
        <v>16</v>
      </c>
      <c r="D779" t="s">
        <v>3831</v>
      </c>
      <c r="E779" t="s">
        <v>18</v>
      </c>
      <c r="F779" t="s">
        <v>3832</v>
      </c>
      <c r="G779" t="s">
        <v>3833</v>
      </c>
      <c r="H779" t="s">
        <v>3834</v>
      </c>
      <c r="I779" t="s">
        <v>320</v>
      </c>
      <c r="J779" t="s">
        <v>2164</v>
      </c>
      <c r="K779" t="s">
        <v>24</v>
      </c>
      <c r="L779" t="s">
        <v>3627</v>
      </c>
      <c r="M779" t="s">
        <v>9694</v>
      </c>
      <c r="N779" t="s">
        <v>9441</v>
      </c>
    </row>
    <row r="780" spans="1:14" x14ac:dyDescent="0.25">
      <c r="A780" t="s">
        <v>3835</v>
      </c>
      <c r="B780" t="s">
        <v>3836</v>
      </c>
      <c r="C780" t="s">
        <v>1475</v>
      </c>
      <c r="D780" t="s">
        <v>579</v>
      </c>
      <c r="E780" t="s">
        <v>18</v>
      </c>
      <c r="F780" t="s">
        <v>3837</v>
      </c>
      <c r="G780" t="s">
        <v>3838</v>
      </c>
      <c r="H780" t="s">
        <v>3839</v>
      </c>
      <c r="I780" t="s">
        <v>32</v>
      </c>
      <c r="J780" t="s">
        <v>290</v>
      </c>
      <c r="K780" t="s">
        <v>24</v>
      </c>
      <c r="L780" t="s">
        <v>2331</v>
      </c>
      <c r="M780" t="s">
        <v>9695</v>
      </c>
      <c r="N780" t="s">
        <v>9441</v>
      </c>
    </row>
    <row r="781" spans="1:14" x14ac:dyDescent="0.25">
      <c r="A781" t="s">
        <v>3840</v>
      </c>
      <c r="C781" t="s">
        <v>16</v>
      </c>
      <c r="D781" t="s">
        <v>364</v>
      </c>
      <c r="E781" t="s">
        <v>18</v>
      </c>
      <c r="F781" t="s">
        <v>3841</v>
      </c>
      <c r="G781" t="s">
        <v>3842</v>
      </c>
      <c r="H781" t="s">
        <v>3843</v>
      </c>
      <c r="I781" t="s">
        <v>32</v>
      </c>
      <c r="J781" t="s">
        <v>261</v>
      </c>
      <c r="K781" t="s">
        <v>24</v>
      </c>
      <c r="L781" t="s">
        <v>368</v>
      </c>
      <c r="M781" t="s">
        <v>9438</v>
      </c>
      <c r="N781" t="s">
        <v>9439</v>
      </c>
    </row>
    <row r="782" spans="1:14" x14ac:dyDescent="0.25">
      <c r="A782" t="s">
        <v>3844</v>
      </c>
      <c r="B782" t="s">
        <v>370</v>
      </c>
      <c r="C782" t="s">
        <v>16</v>
      </c>
      <c r="D782" t="s">
        <v>364</v>
      </c>
      <c r="E782" t="s">
        <v>18</v>
      </c>
      <c r="F782" t="s">
        <v>3845</v>
      </c>
      <c r="G782" t="s">
        <v>3846</v>
      </c>
      <c r="H782" t="s">
        <v>3847</v>
      </c>
      <c r="I782" t="s">
        <v>32</v>
      </c>
      <c r="J782" t="s">
        <v>866</v>
      </c>
      <c r="K782" t="s">
        <v>24</v>
      </c>
      <c r="L782" t="s">
        <v>368</v>
      </c>
      <c r="M782" t="s">
        <v>9438</v>
      </c>
      <c r="N782" t="s">
        <v>9439</v>
      </c>
    </row>
    <row r="783" spans="1:14" x14ac:dyDescent="0.25">
      <c r="A783" t="s">
        <v>3848</v>
      </c>
      <c r="B783" t="s">
        <v>3849</v>
      </c>
      <c r="C783" t="s">
        <v>69</v>
      </c>
      <c r="D783" t="s">
        <v>3850</v>
      </c>
      <c r="E783" t="s">
        <v>18</v>
      </c>
      <c r="F783" t="s">
        <v>3851</v>
      </c>
      <c r="G783" t="s">
        <v>3852</v>
      </c>
      <c r="H783" t="s">
        <v>3853</v>
      </c>
      <c r="I783" t="s">
        <v>22</v>
      </c>
      <c r="J783" t="s">
        <v>1400</v>
      </c>
      <c r="K783" t="s">
        <v>24</v>
      </c>
      <c r="L783" t="s">
        <v>83</v>
      </c>
      <c r="M783" t="s">
        <v>9696</v>
      </c>
      <c r="N783" t="s">
        <v>9441</v>
      </c>
    </row>
    <row r="784" spans="1:14" x14ac:dyDescent="0.25">
      <c r="A784" t="s">
        <v>3854</v>
      </c>
      <c r="C784" t="s">
        <v>69</v>
      </c>
      <c r="D784" t="s">
        <v>3855</v>
      </c>
      <c r="E784" t="s">
        <v>18</v>
      </c>
      <c r="F784" t="s">
        <v>3856</v>
      </c>
      <c r="G784" t="s">
        <v>3857</v>
      </c>
      <c r="H784" t="s">
        <v>3858</v>
      </c>
      <c r="I784" t="s">
        <v>32</v>
      </c>
      <c r="J784" t="s">
        <v>991</v>
      </c>
      <c r="K784" t="s">
        <v>24</v>
      </c>
      <c r="L784" t="s">
        <v>1368</v>
      </c>
      <c r="M784" t="s">
        <v>9697</v>
      </c>
      <c r="N784" t="s">
        <v>9441</v>
      </c>
    </row>
    <row r="785" spans="1:14" x14ac:dyDescent="0.25">
      <c r="A785" t="s">
        <v>3859</v>
      </c>
      <c r="B785" t="s">
        <v>3860</v>
      </c>
      <c r="C785" t="s">
        <v>69</v>
      </c>
      <c r="D785" t="s">
        <v>1254</v>
      </c>
      <c r="E785" t="s">
        <v>18</v>
      </c>
      <c r="F785" t="s">
        <v>3861</v>
      </c>
      <c r="G785" t="s">
        <v>3862</v>
      </c>
      <c r="H785" t="s">
        <v>3863</v>
      </c>
      <c r="I785" t="s">
        <v>32</v>
      </c>
      <c r="J785" t="s">
        <v>183</v>
      </c>
      <c r="K785" t="s">
        <v>24</v>
      </c>
      <c r="L785" t="s">
        <v>1258</v>
      </c>
      <c r="M785" t="s">
        <v>9698</v>
      </c>
      <c r="N785" t="s">
        <v>9441</v>
      </c>
    </row>
    <row r="786" spans="1:14" x14ac:dyDescent="0.25">
      <c r="A786" t="s">
        <v>3864</v>
      </c>
      <c r="B786" t="s">
        <v>3865</v>
      </c>
      <c r="C786" t="s">
        <v>16</v>
      </c>
      <c r="D786" t="s">
        <v>1916</v>
      </c>
      <c r="E786" t="s">
        <v>18</v>
      </c>
      <c r="F786" t="s">
        <v>3866</v>
      </c>
      <c r="G786" t="s">
        <v>3867</v>
      </c>
      <c r="H786" t="s">
        <v>3868</v>
      </c>
      <c r="I786" t="s">
        <v>32</v>
      </c>
      <c r="J786" t="s">
        <v>41</v>
      </c>
      <c r="K786" t="s">
        <v>24</v>
      </c>
      <c r="L786" t="s">
        <v>75</v>
      </c>
      <c r="M786" t="s">
        <v>9699</v>
      </c>
      <c r="N786" t="s">
        <v>9441</v>
      </c>
    </row>
    <row r="787" spans="1:14" x14ac:dyDescent="0.25">
      <c r="A787" t="s">
        <v>3869</v>
      </c>
      <c r="B787" t="s">
        <v>3870</v>
      </c>
      <c r="C787" t="s">
        <v>16</v>
      </c>
      <c r="D787" t="s">
        <v>3871</v>
      </c>
      <c r="E787" t="s">
        <v>18</v>
      </c>
      <c r="F787" t="s">
        <v>3872</v>
      </c>
      <c r="G787" t="s">
        <v>3873</v>
      </c>
      <c r="H787" t="s">
        <v>3874</v>
      </c>
      <c r="I787" t="s">
        <v>32</v>
      </c>
      <c r="J787" t="s">
        <v>438</v>
      </c>
      <c r="K787" t="s">
        <v>24</v>
      </c>
      <c r="L787" t="s">
        <v>176</v>
      </c>
      <c r="M787" t="s">
        <v>9438</v>
      </c>
      <c r="N787" t="s">
        <v>9439</v>
      </c>
    </row>
    <row r="788" spans="1:14" x14ac:dyDescent="0.25">
      <c r="A788" t="s">
        <v>3875</v>
      </c>
      <c r="B788" t="s">
        <v>3876</v>
      </c>
      <c r="C788" t="s">
        <v>16</v>
      </c>
      <c r="D788" t="s">
        <v>3877</v>
      </c>
      <c r="E788" t="s">
        <v>18</v>
      </c>
      <c r="F788" t="s">
        <v>3878</v>
      </c>
      <c r="G788" t="s">
        <v>3879</v>
      </c>
      <c r="H788" t="s">
        <v>3880</v>
      </c>
      <c r="I788" t="s">
        <v>32</v>
      </c>
      <c r="J788" t="s">
        <v>391</v>
      </c>
      <c r="K788" t="s">
        <v>24</v>
      </c>
      <c r="L788" t="s">
        <v>3881</v>
      </c>
      <c r="M788" t="s">
        <v>9438</v>
      </c>
      <c r="N788" t="s">
        <v>9439</v>
      </c>
    </row>
    <row r="789" spans="1:14" x14ac:dyDescent="0.25">
      <c r="A789" t="s">
        <v>3882</v>
      </c>
      <c r="B789" t="s">
        <v>3883</v>
      </c>
      <c r="C789" t="s">
        <v>16</v>
      </c>
      <c r="D789" t="s">
        <v>2146</v>
      </c>
      <c r="E789" t="s">
        <v>18</v>
      </c>
      <c r="F789" t="s">
        <v>3884</v>
      </c>
      <c r="G789" t="s">
        <v>3885</v>
      </c>
      <c r="H789" t="s">
        <v>3886</v>
      </c>
      <c r="I789" t="s">
        <v>32</v>
      </c>
      <c r="J789" t="s">
        <v>712</v>
      </c>
      <c r="K789" t="s">
        <v>24</v>
      </c>
      <c r="L789" t="s">
        <v>204</v>
      </c>
      <c r="M789" t="s">
        <v>9700</v>
      </c>
      <c r="N789" t="s">
        <v>9441</v>
      </c>
    </row>
    <row r="790" spans="1:14" x14ac:dyDescent="0.25">
      <c r="A790" t="s">
        <v>3887</v>
      </c>
      <c r="B790" t="s">
        <v>3888</v>
      </c>
      <c r="C790" t="s">
        <v>69</v>
      </c>
      <c r="D790" t="s">
        <v>3889</v>
      </c>
      <c r="E790" t="s">
        <v>18</v>
      </c>
      <c r="F790" t="s">
        <v>3890</v>
      </c>
      <c r="G790" t="s">
        <v>3891</v>
      </c>
      <c r="H790" t="s">
        <v>3892</v>
      </c>
      <c r="I790" t="s">
        <v>32</v>
      </c>
      <c r="J790" t="s">
        <v>398</v>
      </c>
      <c r="K790" t="s">
        <v>24</v>
      </c>
      <c r="L790" t="s">
        <v>42</v>
      </c>
      <c r="M790" t="s">
        <v>9438</v>
      </c>
      <c r="N790" t="s">
        <v>9439</v>
      </c>
    </row>
    <row r="791" spans="1:14" x14ac:dyDescent="0.25">
      <c r="A791" t="s">
        <v>3893</v>
      </c>
      <c r="B791" t="s">
        <v>3894</v>
      </c>
      <c r="C791" t="s">
        <v>69</v>
      </c>
      <c r="D791" t="s">
        <v>3895</v>
      </c>
      <c r="E791" t="s">
        <v>18</v>
      </c>
      <c r="F791" t="s">
        <v>3896</v>
      </c>
      <c r="G791" t="s">
        <v>3897</v>
      </c>
      <c r="H791" t="s">
        <v>3898</v>
      </c>
      <c r="I791" t="s">
        <v>32</v>
      </c>
      <c r="J791" t="s">
        <v>183</v>
      </c>
      <c r="K791" t="s">
        <v>24</v>
      </c>
      <c r="L791" t="s">
        <v>212</v>
      </c>
      <c r="M791" t="s">
        <v>9701</v>
      </c>
      <c r="N791" t="s">
        <v>9441</v>
      </c>
    </row>
    <row r="792" spans="1:14" x14ac:dyDescent="0.25">
      <c r="A792" t="s">
        <v>3899</v>
      </c>
      <c r="C792" t="s">
        <v>16</v>
      </c>
      <c r="D792" t="s">
        <v>3900</v>
      </c>
      <c r="E792" t="s">
        <v>18</v>
      </c>
      <c r="F792" t="s">
        <v>3901</v>
      </c>
      <c r="G792" t="s">
        <v>3902</v>
      </c>
      <c r="H792" t="s">
        <v>3903</v>
      </c>
      <c r="I792" t="s">
        <v>32</v>
      </c>
      <c r="J792" t="s">
        <v>234</v>
      </c>
      <c r="K792" t="s">
        <v>24</v>
      </c>
      <c r="L792" t="s">
        <v>663</v>
      </c>
      <c r="M792" t="s">
        <v>9438</v>
      </c>
      <c r="N792" t="s">
        <v>9439</v>
      </c>
    </row>
    <row r="793" spans="1:14" x14ac:dyDescent="0.25">
      <c r="A793" t="s">
        <v>3904</v>
      </c>
      <c r="B793" t="s">
        <v>3905</v>
      </c>
      <c r="C793" t="s">
        <v>16</v>
      </c>
      <c r="D793" t="s">
        <v>78</v>
      </c>
      <c r="E793" t="s">
        <v>18</v>
      </c>
      <c r="F793" t="s">
        <v>3906</v>
      </c>
      <c r="G793" t="s">
        <v>3907</v>
      </c>
      <c r="H793" t="s">
        <v>3908</v>
      </c>
      <c r="I793" t="s">
        <v>22</v>
      </c>
      <c r="J793" t="s">
        <v>583</v>
      </c>
      <c r="K793" t="s">
        <v>24</v>
      </c>
      <c r="L793" t="s">
        <v>83</v>
      </c>
      <c r="M793" t="s">
        <v>9702</v>
      </c>
      <c r="N793" t="s">
        <v>9441</v>
      </c>
    </row>
    <row r="794" spans="1:14" x14ac:dyDescent="0.25">
      <c r="A794" t="s">
        <v>3909</v>
      </c>
      <c r="B794" t="s">
        <v>3910</v>
      </c>
      <c r="C794" t="s">
        <v>69</v>
      </c>
      <c r="D794" t="s">
        <v>3911</v>
      </c>
      <c r="E794" t="s">
        <v>18</v>
      </c>
      <c r="F794" t="s">
        <v>3912</v>
      </c>
      <c r="G794" t="s">
        <v>3913</v>
      </c>
      <c r="H794" t="s">
        <v>3914</v>
      </c>
      <c r="I794" t="s">
        <v>32</v>
      </c>
      <c r="J794" t="s">
        <v>41</v>
      </c>
      <c r="K794" t="s">
        <v>24</v>
      </c>
      <c r="L794" t="s">
        <v>3915</v>
      </c>
      <c r="M794" t="s">
        <v>9703</v>
      </c>
      <c r="N794" t="s">
        <v>9441</v>
      </c>
    </row>
    <row r="795" spans="1:14" x14ac:dyDescent="0.25">
      <c r="A795" t="s">
        <v>3916</v>
      </c>
      <c r="B795" t="s">
        <v>3917</v>
      </c>
      <c r="C795" t="s">
        <v>16</v>
      </c>
      <c r="D795" t="s">
        <v>3918</v>
      </c>
      <c r="E795" t="s">
        <v>18</v>
      </c>
      <c r="F795" t="s">
        <v>3919</v>
      </c>
      <c r="G795" t="s">
        <v>3920</v>
      </c>
      <c r="H795" t="s">
        <v>3921</v>
      </c>
      <c r="I795" t="s">
        <v>320</v>
      </c>
      <c r="J795" t="s">
        <v>1449</v>
      </c>
      <c r="K795" t="s">
        <v>24</v>
      </c>
      <c r="L795" t="s">
        <v>361</v>
      </c>
      <c r="M795" t="s">
        <v>9704</v>
      </c>
      <c r="N795" t="s">
        <v>9441</v>
      </c>
    </row>
    <row r="796" spans="1:14" x14ac:dyDescent="0.25">
      <c r="A796" t="s">
        <v>3922</v>
      </c>
      <c r="B796" t="s">
        <v>3923</v>
      </c>
      <c r="C796" t="s">
        <v>16</v>
      </c>
      <c r="D796" t="s">
        <v>2532</v>
      </c>
      <c r="E796" t="s">
        <v>18</v>
      </c>
      <c r="F796" t="s">
        <v>3924</v>
      </c>
      <c r="G796" t="s">
        <v>3925</v>
      </c>
      <c r="H796" t="s">
        <v>3926</v>
      </c>
      <c r="I796" t="s">
        <v>32</v>
      </c>
      <c r="J796" t="s">
        <v>74</v>
      </c>
      <c r="K796" t="s">
        <v>24</v>
      </c>
      <c r="L796" t="s">
        <v>204</v>
      </c>
      <c r="M796" t="s">
        <v>9705</v>
      </c>
      <c r="N796" t="s">
        <v>9441</v>
      </c>
    </row>
    <row r="797" spans="1:14" x14ac:dyDescent="0.25">
      <c r="A797" t="s">
        <v>3927</v>
      </c>
      <c r="B797" t="s">
        <v>3928</v>
      </c>
      <c r="C797" t="s">
        <v>16</v>
      </c>
      <c r="D797" t="s">
        <v>3929</v>
      </c>
      <c r="E797" t="s">
        <v>18</v>
      </c>
      <c r="F797" t="s">
        <v>3930</v>
      </c>
      <c r="G797" t="s">
        <v>3931</v>
      </c>
      <c r="H797" t="s">
        <v>3932</v>
      </c>
      <c r="I797" t="s">
        <v>32</v>
      </c>
      <c r="J797" t="s">
        <v>595</v>
      </c>
      <c r="K797" t="s">
        <v>24</v>
      </c>
      <c r="L797" t="s">
        <v>3933</v>
      </c>
      <c r="M797" t="s">
        <v>9706</v>
      </c>
      <c r="N797" t="s">
        <v>9441</v>
      </c>
    </row>
    <row r="798" spans="1:14" x14ac:dyDescent="0.25">
      <c r="A798" t="s">
        <v>3934</v>
      </c>
      <c r="B798" t="s">
        <v>1232</v>
      </c>
      <c r="C798" t="s">
        <v>16</v>
      </c>
      <c r="D798" t="s">
        <v>987</v>
      </c>
      <c r="E798" t="s">
        <v>18</v>
      </c>
      <c r="F798" t="s">
        <v>3935</v>
      </c>
      <c r="G798" t="s">
        <v>3936</v>
      </c>
      <c r="H798" t="s">
        <v>3937</v>
      </c>
      <c r="I798" t="s">
        <v>32</v>
      </c>
      <c r="J798" t="s">
        <v>1727</v>
      </c>
      <c r="K798" t="s">
        <v>24</v>
      </c>
      <c r="L798" t="s">
        <v>204</v>
      </c>
      <c r="M798" t="s">
        <v>9707</v>
      </c>
      <c r="N798" t="s">
        <v>9441</v>
      </c>
    </row>
    <row r="799" spans="1:14" x14ac:dyDescent="0.25">
      <c r="A799" t="s">
        <v>446</v>
      </c>
      <c r="B799" t="s">
        <v>92</v>
      </c>
      <c r="C799" t="s">
        <v>69</v>
      </c>
      <c r="D799" t="s">
        <v>93</v>
      </c>
      <c r="E799" t="s">
        <v>18</v>
      </c>
      <c r="F799" t="s">
        <v>3938</v>
      </c>
      <c r="G799" t="s">
        <v>3939</v>
      </c>
      <c r="H799" t="s">
        <v>3940</v>
      </c>
      <c r="I799" t="s">
        <v>32</v>
      </c>
      <c r="J799" t="s">
        <v>1305</v>
      </c>
      <c r="K799" t="s">
        <v>24</v>
      </c>
      <c r="L799" t="s">
        <v>75</v>
      </c>
      <c r="M799" t="s">
        <v>9708</v>
      </c>
      <c r="N799" t="s">
        <v>9441</v>
      </c>
    </row>
    <row r="800" spans="1:14" x14ac:dyDescent="0.25">
      <c r="A800" t="s">
        <v>3941</v>
      </c>
      <c r="B800" t="s">
        <v>3942</v>
      </c>
      <c r="C800" t="s">
        <v>16</v>
      </c>
      <c r="D800" t="s">
        <v>3943</v>
      </c>
      <c r="E800" t="s">
        <v>18</v>
      </c>
      <c r="F800" t="s">
        <v>3944</v>
      </c>
      <c r="G800" t="s">
        <v>3945</v>
      </c>
      <c r="H800" t="s">
        <v>3946</v>
      </c>
      <c r="I800" t="s">
        <v>32</v>
      </c>
      <c r="J800" t="s">
        <v>379</v>
      </c>
      <c r="K800" t="s">
        <v>24</v>
      </c>
      <c r="L800" t="s">
        <v>262</v>
      </c>
      <c r="M800" t="s">
        <v>9709</v>
      </c>
      <c r="N800" t="s">
        <v>9441</v>
      </c>
    </row>
    <row r="801" spans="1:14" x14ac:dyDescent="0.25">
      <c r="A801" t="s">
        <v>3947</v>
      </c>
      <c r="B801" t="s">
        <v>3948</v>
      </c>
      <c r="C801" t="s">
        <v>16</v>
      </c>
      <c r="D801" t="s">
        <v>1019</v>
      </c>
      <c r="E801" t="s">
        <v>18</v>
      </c>
      <c r="F801" t="s">
        <v>3949</v>
      </c>
      <c r="G801" t="s">
        <v>3950</v>
      </c>
      <c r="H801" t="s">
        <v>3951</v>
      </c>
      <c r="I801" t="s">
        <v>32</v>
      </c>
      <c r="J801" t="s">
        <v>23</v>
      </c>
      <c r="K801" t="s">
        <v>24</v>
      </c>
      <c r="L801" t="s">
        <v>75</v>
      </c>
      <c r="M801" t="s">
        <v>9438</v>
      </c>
      <c r="N801" t="s">
        <v>9439</v>
      </c>
    </row>
    <row r="802" spans="1:14" x14ac:dyDescent="0.25">
      <c r="A802" t="s">
        <v>3952</v>
      </c>
      <c r="C802" t="s">
        <v>16</v>
      </c>
      <c r="D802" t="s">
        <v>579</v>
      </c>
      <c r="E802" t="s">
        <v>18</v>
      </c>
      <c r="F802" t="s">
        <v>3953</v>
      </c>
      <c r="G802" t="s">
        <v>3954</v>
      </c>
      <c r="H802" t="s">
        <v>3955</v>
      </c>
      <c r="I802" t="s">
        <v>32</v>
      </c>
      <c r="J802" t="s">
        <v>74</v>
      </c>
      <c r="K802" t="s">
        <v>24</v>
      </c>
      <c r="L802" t="s">
        <v>58</v>
      </c>
      <c r="M802" t="s">
        <v>9710</v>
      </c>
      <c r="N802" t="s">
        <v>9441</v>
      </c>
    </row>
    <row r="803" spans="1:14" x14ac:dyDescent="0.25">
      <c r="A803" t="s">
        <v>3956</v>
      </c>
      <c r="B803" t="s">
        <v>3957</v>
      </c>
      <c r="C803" t="s">
        <v>69</v>
      </c>
      <c r="D803" t="s">
        <v>3958</v>
      </c>
      <c r="E803" t="s">
        <v>18</v>
      </c>
      <c r="F803" t="s">
        <v>3959</v>
      </c>
      <c r="G803" t="s">
        <v>3960</v>
      </c>
      <c r="H803" t="s">
        <v>3961</v>
      </c>
      <c r="I803" t="s">
        <v>32</v>
      </c>
      <c r="J803" t="s">
        <v>2262</v>
      </c>
      <c r="K803" t="s">
        <v>24</v>
      </c>
      <c r="L803" t="s">
        <v>439</v>
      </c>
      <c r="M803" t="s">
        <v>9438</v>
      </c>
      <c r="N803" t="s">
        <v>9439</v>
      </c>
    </row>
    <row r="804" spans="1:14" x14ac:dyDescent="0.25">
      <c r="A804" t="s">
        <v>3962</v>
      </c>
      <c r="C804" t="s">
        <v>69</v>
      </c>
      <c r="D804" t="s">
        <v>3963</v>
      </c>
      <c r="E804" t="s">
        <v>18</v>
      </c>
      <c r="F804" t="s">
        <v>3964</v>
      </c>
      <c r="G804" t="s">
        <v>3965</v>
      </c>
      <c r="H804" t="s">
        <v>3966</v>
      </c>
      <c r="I804" t="s">
        <v>32</v>
      </c>
      <c r="J804" t="s">
        <v>426</v>
      </c>
      <c r="K804" t="s">
        <v>24</v>
      </c>
      <c r="L804" t="s">
        <v>3967</v>
      </c>
      <c r="M804" t="s">
        <v>9711</v>
      </c>
      <c r="N804" t="s">
        <v>9441</v>
      </c>
    </row>
    <row r="805" spans="1:14" x14ac:dyDescent="0.25">
      <c r="A805" t="s">
        <v>3968</v>
      </c>
      <c r="B805" t="s">
        <v>206</v>
      </c>
      <c r="C805" t="s">
        <v>16</v>
      </c>
      <c r="D805" t="s">
        <v>523</v>
      </c>
      <c r="E805" t="s">
        <v>18</v>
      </c>
      <c r="F805" t="s">
        <v>3969</v>
      </c>
      <c r="G805" t="s">
        <v>3970</v>
      </c>
      <c r="H805" t="s">
        <v>3971</v>
      </c>
      <c r="I805" t="s">
        <v>32</v>
      </c>
      <c r="J805" t="s">
        <v>527</v>
      </c>
      <c r="K805" t="s">
        <v>24</v>
      </c>
      <c r="L805" t="s">
        <v>3972</v>
      </c>
      <c r="M805" t="s">
        <v>9712</v>
      </c>
      <c r="N805" t="s">
        <v>9441</v>
      </c>
    </row>
    <row r="806" spans="1:14" x14ac:dyDescent="0.25">
      <c r="A806" t="s">
        <v>3973</v>
      </c>
      <c r="B806" t="s">
        <v>3974</v>
      </c>
      <c r="C806" t="s">
        <v>69</v>
      </c>
      <c r="D806" t="s">
        <v>3975</v>
      </c>
      <c r="E806" t="s">
        <v>18</v>
      </c>
      <c r="F806" t="s">
        <v>3976</v>
      </c>
      <c r="G806" t="s">
        <v>3977</v>
      </c>
      <c r="H806" t="s">
        <v>3978</v>
      </c>
      <c r="I806" t="s">
        <v>32</v>
      </c>
      <c r="J806" t="s">
        <v>1330</v>
      </c>
      <c r="K806" t="s">
        <v>24</v>
      </c>
      <c r="L806" t="s">
        <v>104</v>
      </c>
      <c r="M806" t="s">
        <v>9713</v>
      </c>
      <c r="N806" t="s">
        <v>9441</v>
      </c>
    </row>
    <row r="807" spans="1:14" x14ac:dyDescent="0.25">
      <c r="A807" t="s">
        <v>3979</v>
      </c>
      <c r="B807" t="s">
        <v>1340</v>
      </c>
      <c r="C807" t="s">
        <v>16</v>
      </c>
      <c r="D807" t="s">
        <v>265</v>
      </c>
      <c r="E807" t="s">
        <v>18</v>
      </c>
      <c r="F807" t="s">
        <v>3980</v>
      </c>
      <c r="G807" t="s">
        <v>3981</v>
      </c>
      <c r="H807" t="s">
        <v>3982</v>
      </c>
      <c r="I807" t="s">
        <v>32</v>
      </c>
      <c r="J807" t="s">
        <v>197</v>
      </c>
      <c r="K807" t="s">
        <v>24</v>
      </c>
      <c r="L807" t="s">
        <v>204</v>
      </c>
      <c r="M807" t="s">
        <v>9438</v>
      </c>
      <c r="N807" t="s">
        <v>9439</v>
      </c>
    </row>
    <row r="808" spans="1:14" x14ac:dyDescent="0.25">
      <c r="A808" t="s">
        <v>3983</v>
      </c>
      <c r="B808" t="s">
        <v>92</v>
      </c>
      <c r="C808" t="s">
        <v>69</v>
      </c>
      <c r="D808" t="s">
        <v>93</v>
      </c>
      <c r="E808" t="s">
        <v>18</v>
      </c>
      <c r="F808" t="s">
        <v>3984</v>
      </c>
      <c r="G808" t="s">
        <v>3985</v>
      </c>
      <c r="H808" t="s">
        <v>3986</v>
      </c>
      <c r="I808" t="s">
        <v>32</v>
      </c>
      <c r="J808" t="s">
        <v>718</v>
      </c>
      <c r="K808" t="s">
        <v>24</v>
      </c>
      <c r="L808" t="s">
        <v>75</v>
      </c>
      <c r="M808" t="s">
        <v>9714</v>
      </c>
      <c r="N808" t="s">
        <v>9441</v>
      </c>
    </row>
    <row r="809" spans="1:14" x14ac:dyDescent="0.25">
      <c r="A809" t="s">
        <v>3987</v>
      </c>
      <c r="C809" t="s">
        <v>69</v>
      </c>
      <c r="D809" t="s">
        <v>434</v>
      </c>
      <c r="E809" t="s">
        <v>18</v>
      </c>
      <c r="F809" t="s">
        <v>3988</v>
      </c>
      <c r="G809" t="s">
        <v>3989</v>
      </c>
      <c r="H809" t="s">
        <v>3990</v>
      </c>
      <c r="I809" t="s">
        <v>32</v>
      </c>
      <c r="J809" t="s">
        <v>438</v>
      </c>
      <c r="K809" t="s">
        <v>24</v>
      </c>
      <c r="L809" t="s">
        <v>439</v>
      </c>
      <c r="M809" t="s">
        <v>9438</v>
      </c>
      <c r="N809" t="s">
        <v>9439</v>
      </c>
    </row>
    <row r="810" spans="1:14" x14ac:dyDescent="0.25">
      <c r="A810" t="s">
        <v>3991</v>
      </c>
      <c r="B810" t="s">
        <v>3992</v>
      </c>
      <c r="C810" t="s">
        <v>16</v>
      </c>
      <c r="D810" t="s">
        <v>402</v>
      </c>
      <c r="E810" t="s">
        <v>18</v>
      </c>
      <c r="F810" t="s">
        <v>3993</v>
      </c>
      <c r="G810" t="s">
        <v>3994</v>
      </c>
      <c r="H810" t="s">
        <v>3995</v>
      </c>
      <c r="I810" t="s">
        <v>32</v>
      </c>
      <c r="J810" t="s">
        <v>735</v>
      </c>
      <c r="K810" t="s">
        <v>24</v>
      </c>
      <c r="L810" t="s">
        <v>406</v>
      </c>
      <c r="M810" t="s">
        <v>9715</v>
      </c>
      <c r="N810" t="s">
        <v>9441</v>
      </c>
    </row>
    <row r="811" spans="1:14" x14ac:dyDescent="0.25">
      <c r="A811" t="s">
        <v>3996</v>
      </c>
      <c r="B811" t="s">
        <v>3997</v>
      </c>
      <c r="C811" t="s">
        <v>16</v>
      </c>
      <c r="D811" t="s">
        <v>402</v>
      </c>
      <c r="E811" t="s">
        <v>18</v>
      </c>
      <c r="F811" t="s">
        <v>3998</v>
      </c>
      <c r="G811" t="s">
        <v>3999</v>
      </c>
      <c r="H811" t="s">
        <v>4000</v>
      </c>
      <c r="I811" t="s">
        <v>32</v>
      </c>
      <c r="J811" t="s">
        <v>109</v>
      </c>
      <c r="K811" t="s">
        <v>24</v>
      </c>
      <c r="L811" t="s">
        <v>406</v>
      </c>
      <c r="M811" t="s">
        <v>9716</v>
      </c>
      <c r="N811" t="s">
        <v>9441</v>
      </c>
    </row>
    <row r="812" spans="1:14" x14ac:dyDescent="0.25">
      <c r="A812" t="s">
        <v>4001</v>
      </c>
      <c r="C812" t="s">
        <v>69</v>
      </c>
      <c r="D812" t="s">
        <v>4002</v>
      </c>
      <c r="E812" t="s">
        <v>18</v>
      </c>
      <c r="F812" t="s">
        <v>4003</v>
      </c>
      <c r="G812" t="s">
        <v>4004</v>
      </c>
      <c r="H812" t="s">
        <v>4005</v>
      </c>
      <c r="I812" t="s">
        <v>32</v>
      </c>
      <c r="J812" t="s">
        <v>634</v>
      </c>
      <c r="K812" t="s">
        <v>24</v>
      </c>
      <c r="L812" t="s">
        <v>1981</v>
      </c>
      <c r="M812" t="s">
        <v>9438</v>
      </c>
      <c r="N812" t="s">
        <v>9439</v>
      </c>
    </row>
    <row r="813" spans="1:14" x14ac:dyDescent="0.25">
      <c r="A813" t="s">
        <v>4006</v>
      </c>
      <c r="C813" t="s">
        <v>16</v>
      </c>
      <c r="D813" t="s">
        <v>610</v>
      </c>
      <c r="E813" t="s">
        <v>18</v>
      </c>
      <c r="F813" t="s">
        <v>4007</v>
      </c>
      <c r="G813" t="s">
        <v>4008</v>
      </c>
      <c r="H813" t="s">
        <v>4009</v>
      </c>
      <c r="I813" t="s">
        <v>32</v>
      </c>
      <c r="J813" t="s">
        <v>1662</v>
      </c>
      <c r="K813" t="s">
        <v>24</v>
      </c>
      <c r="L813" t="s">
        <v>42</v>
      </c>
      <c r="M813" t="s">
        <v>9438</v>
      </c>
      <c r="N813" t="s">
        <v>9439</v>
      </c>
    </row>
    <row r="814" spans="1:14" x14ac:dyDescent="0.25">
      <c r="A814" t="s">
        <v>4010</v>
      </c>
      <c r="B814" t="s">
        <v>4011</v>
      </c>
      <c r="C814" t="s">
        <v>69</v>
      </c>
      <c r="D814" t="s">
        <v>93</v>
      </c>
      <c r="E814" t="s">
        <v>18</v>
      </c>
      <c r="F814" t="s">
        <v>4012</v>
      </c>
      <c r="G814" t="s">
        <v>4013</v>
      </c>
      <c r="H814" t="s">
        <v>4014</v>
      </c>
      <c r="I814" t="s">
        <v>32</v>
      </c>
      <c r="J814" t="s">
        <v>115</v>
      </c>
      <c r="K814" t="s">
        <v>24</v>
      </c>
      <c r="L814" t="s">
        <v>75</v>
      </c>
      <c r="M814" t="s">
        <v>9717</v>
      </c>
      <c r="N814" t="s">
        <v>9441</v>
      </c>
    </row>
    <row r="815" spans="1:14" x14ac:dyDescent="0.25">
      <c r="A815" t="s">
        <v>4015</v>
      </c>
      <c r="B815" t="s">
        <v>4016</v>
      </c>
      <c r="C815" t="s">
        <v>16</v>
      </c>
      <c r="D815" t="s">
        <v>3958</v>
      </c>
      <c r="E815" t="s">
        <v>18</v>
      </c>
      <c r="F815" t="s">
        <v>4017</v>
      </c>
      <c r="G815" t="s">
        <v>4018</v>
      </c>
      <c r="H815" t="s">
        <v>4019</v>
      </c>
      <c r="I815" t="s">
        <v>32</v>
      </c>
      <c r="J815" t="s">
        <v>65</v>
      </c>
      <c r="K815" t="s">
        <v>24</v>
      </c>
      <c r="L815" t="s">
        <v>439</v>
      </c>
      <c r="M815" t="s">
        <v>9718</v>
      </c>
      <c r="N815" t="s">
        <v>9441</v>
      </c>
    </row>
    <row r="816" spans="1:14" x14ac:dyDescent="0.25">
      <c r="A816" t="s">
        <v>4020</v>
      </c>
      <c r="B816" t="s">
        <v>501</v>
      </c>
      <c r="C816" t="s">
        <v>69</v>
      </c>
      <c r="D816" t="s">
        <v>502</v>
      </c>
      <c r="E816" t="s">
        <v>18</v>
      </c>
      <c r="F816" t="s">
        <v>4021</v>
      </c>
      <c r="G816" t="s">
        <v>4022</v>
      </c>
      <c r="H816" t="s">
        <v>4023</v>
      </c>
      <c r="I816" t="s">
        <v>32</v>
      </c>
      <c r="J816" t="s">
        <v>379</v>
      </c>
      <c r="K816" t="s">
        <v>24</v>
      </c>
      <c r="L816" t="s">
        <v>507</v>
      </c>
      <c r="M816" t="s">
        <v>9719</v>
      </c>
      <c r="N816" t="s">
        <v>9441</v>
      </c>
    </row>
    <row r="817" spans="1:14" x14ac:dyDescent="0.25">
      <c r="A817" t="s">
        <v>4024</v>
      </c>
      <c r="C817" t="s">
        <v>16</v>
      </c>
      <c r="D817" t="s">
        <v>4025</v>
      </c>
      <c r="E817" t="s">
        <v>18</v>
      </c>
      <c r="F817" t="s">
        <v>4026</v>
      </c>
      <c r="G817" t="s">
        <v>4027</v>
      </c>
      <c r="H817" t="s">
        <v>4028</v>
      </c>
      <c r="I817" t="s">
        <v>320</v>
      </c>
      <c r="J817" t="s">
        <v>211</v>
      </c>
      <c r="K817" t="s">
        <v>24</v>
      </c>
      <c r="L817" t="s">
        <v>361</v>
      </c>
      <c r="M817" t="s">
        <v>9438</v>
      </c>
      <c r="N817" t="s">
        <v>9439</v>
      </c>
    </row>
    <row r="818" spans="1:14" x14ac:dyDescent="0.25">
      <c r="A818" t="s">
        <v>4029</v>
      </c>
      <c r="B818" t="s">
        <v>4030</v>
      </c>
      <c r="C818" t="s">
        <v>16</v>
      </c>
      <c r="D818" t="s">
        <v>4031</v>
      </c>
      <c r="E818" t="s">
        <v>18</v>
      </c>
      <c r="F818" t="s">
        <v>4032</v>
      </c>
      <c r="G818" t="s">
        <v>4033</v>
      </c>
      <c r="H818" t="s">
        <v>4034</v>
      </c>
      <c r="I818" t="s">
        <v>32</v>
      </c>
      <c r="J818" t="s">
        <v>290</v>
      </c>
      <c r="K818" t="s">
        <v>24</v>
      </c>
      <c r="L818" t="s">
        <v>34</v>
      </c>
      <c r="M818" t="s">
        <v>9720</v>
      </c>
      <c r="N818" t="s">
        <v>9441</v>
      </c>
    </row>
    <row r="819" spans="1:14" x14ac:dyDescent="0.25">
      <c r="A819" t="s">
        <v>4035</v>
      </c>
      <c r="B819" t="s">
        <v>4036</v>
      </c>
      <c r="C819" t="s">
        <v>69</v>
      </c>
      <c r="D819" t="s">
        <v>4037</v>
      </c>
      <c r="E819" t="s">
        <v>18</v>
      </c>
      <c r="F819" t="s">
        <v>4038</v>
      </c>
      <c r="G819" t="s">
        <v>4039</v>
      </c>
      <c r="H819" t="s">
        <v>4040</v>
      </c>
      <c r="I819" t="s">
        <v>32</v>
      </c>
      <c r="J819" t="s">
        <v>2353</v>
      </c>
      <c r="K819" t="s">
        <v>24</v>
      </c>
      <c r="L819" t="s">
        <v>4041</v>
      </c>
      <c r="M819" t="s">
        <v>9438</v>
      </c>
      <c r="N819" t="s">
        <v>9439</v>
      </c>
    </row>
    <row r="820" spans="1:14" x14ac:dyDescent="0.25">
      <c r="A820" t="s">
        <v>4042</v>
      </c>
      <c r="B820" t="s">
        <v>4043</v>
      </c>
      <c r="C820" t="s">
        <v>16</v>
      </c>
      <c r="D820" t="s">
        <v>1916</v>
      </c>
      <c r="E820" t="s">
        <v>18</v>
      </c>
      <c r="F820" t="s">
        <v>4044</v>
      </c>
      <c r="G820" t="s">
        <v>4045</v>
      </c>
      <c r="H820" t="s">
        <v>4046</v>
      </c>
      <c r="I820" t="s">
        <v>32</v>
      </c>
      <c r="J820" t="s">
        <v>162</v>
      </c>
      <c r="K820" t="s">
        <v>24</v>
      </c>
      <c r="L820" t="s">
        <v>314</v>
      </c>
      <c r="M820" t="s">
        <v>9438</v>
      </c>
      <c r="N820" t="s">
        <v>9439</v>
      </c>
    </row>
    <row r="821" spans="1:14" x14ac:dyDescent="0.25">
      <c r="A821" t="s">
        <v>91</v>
      </c>
      <c r="B821" t="s">
        <v>92</v>
      </c>
      <c r="C821" t="s">
        <v>69</v>
      </c>
      <c r="D821" t="s">
        <v>93</v>
      </c>
      <c r="E821" t="s">
        <v>18</v>
      </c>
      <c r="F821" t="s">
        <v>4047</v>
      </c>
      <c r="G821" t="s">
        <v>4048</v>
      </c>
      <c r="H821" t="s">
        <v>4049</v>
      </c>
      <c r="I821" t="s">
        <v>32</v>
      </c>
      <c r="J821" t="s">
        <v>1305</v>
      </c>
      <c r="K821" t="s">
        <v>24</v>
      </c>
      <c r="L821" t="s">
        <v>75</v>
      </c>
      <c r="M821" t="s">
        <v>9721</v>
      </c>
      <c r="N821" t="s">
        <v>9441</v>
      </c>
    </row>
    <row r="822" spans="1:14" x14ac:dyDescent="0.25">
      <c r="A822" t="s">
        <v>26</v>
      </c>
      <c r="B822" t="s">
        <v>4050</v>
      </c>
      <c r="C822" t="s">
        <v>16</v>
      </c>
      <c r="D822" t="s">
        <v>585</v>
      </c>
      <c r="E822" t="s">
        <v>18</v>
      </c>
      <c r="F822" t="s">
        <v>4051</v>
      </c>
      <c r="G822" t="s">
        <v>4052</v>
      </c>
      <c r="H822" t="s">
        <v>4053</v>
      </c>
      <c r="I822" t="s">
        <v>32</v>
      </c>
      <c r="J822" t="s">
        <v>438</v>
      </c>
      <c r="K822" t="s">
        <v>24</v>
      </c>
      <c r="L822" t="s">
        <v>75</v>
      </c>
      <c r="M822" t="s">
        <v>9438</v>
      </c>
      <c r="N822" t="s">
        <v>9439</v>
      </c>
    </row>
    <row r="823" spans="1:14" x14ac:dyDescent="0.25">
      <c r="A823" t="s">
        <v>4054</v>
      </c>
      <c r="B823" t="s">
        <v>4055</v>
      </c>
      <c r="C823" t="s">
        <v>69</v>
      </c>
      <c r="D823" t="s">
        <v>4056</v>
      </c>
      <c r="E823" t="s">
        <v>18</v>
      </c>
      <c r="F823" t="s">
        <v>4057</v>
      </c>
      <c r="G823" t="s">
        <v>4058</v>
      </c>
      <c r="H823" t="s">
        <v>4059</v>
      </c>
      <c r="I823" t="s">
        <v>32</v>
      </c>
      <c r="J823" t="s">
        <v>412</v>
      </c>
      <c r="K823" t="s">
        <v>24</v>
      </c>
      <c r="L823" t="s">
        <v>204</v>
      </c>
      <c r="M823" t="s">
        <v>9438</v>
      </c>
      <c r="N823" t="s">
        <v>9439</v>
      </c>
    </row>
    <row r="824" spans="1:14" x14ac:dyDescent="0.25">
      <c r="A824" t="s">
        <v>4060</v>
      </c>
      <c r="B824" t="s">
        <v>4061</v>
      </c>
      <c r="C824" t="s">
        <v>69</v>
      </c>
      <c r="D824" t="s">
        <v>85</v>
      </c>
      <c r="E824" t="s">
        <v>18</v>
      </c>
      <c r="F824" t="s">
        <v>4062</v>
      </c>
      <c r="G824" t="s">
        <v>4063</v>
      </c>
      <c r="H824" t="s">
        <v>4064</v>
      </c>
      <c r="I824" t="s">
        <v>32</v>
      </c>
      <c r="J824" t="s">
        <v>253</v>
      </c>
      <c r="K824" t="s">
        <v>24</v>
      </c>
      <c r="L824" t="s">
        <v>3503</v>
      </c>
      <c r="M824" t="s">
        <v>9438</v>
      </c>
      <c r="N824" t="s">
        <v>9439</v>
      </c>
    </row>
    <row r="825" spans="1:14" x14ac:dyDescent="0.25">
      <c r="A825" t="s">
        <v>4065</v>
      </c>
      <c r="C825" t="s">
        <v>16</v>
      </c>
      <c r="D825" t="s">
        <v>2867</v>
      </c>
      <c r="E825" t="s">
        <v>18</v>
      </c>
      <c r="F825" t="s">
        <v>4066</v>
      </c>
      <c r="G825" t="s">
        <v>4067</v>
      </c>
      <c r="H825" t="s">
        <v>4068</v>
      </c>
      <c r="I825" t="s">
        <v>32</v>
      </c>
      <c r="J825" t="s">
        <v>274</v>
      </c>
      <c r="K825" t="s">
        <v>24</v>
      </c>
      <c r="L825" t="s">
        <v>204</v>
      </c>
      <c r="M825" t="s">
        <v>9722</v>
      </c>
      <c r="N825" t="s">
        <v>9441</v>
      </c>
    </row>
    <row r="826" spans="1:14" x14ac:dyDescent="0.25">
      <c r="A826" t="s">
        <v>4069</v>
      </c>
      <c r="B826" t="s">
        <v>4070</v>
      </c>
      <c r="C826" t="s">
        <v>16</v>
      </c>
      <c r="D826" t="s">
        <v>4071</v>
      </c>
      <c r="E826" t="s">
        <v>18</v>
      </c>
      <c r="F826" t="s">
        <v>4072</v>
      </c>
      <c r="G826" t="s">
        <v>4073</v>
      </c>
      <c r="H826" t="s">
        <v>4074</v>
      </c>
      <c r="I826" t="s">
        <v>32</v>
      </c>
      <c r="J826" t="s">
        <v>991</v>
      </c>
      <c r="K826" t="s">
        <v>24</v>
      </c>
      <c r="L826" t="s">
        <v>4075</v>
      </c>
      <c r="M826" t="s">
        <v>9723</v>
      </c>
      <c r="N826" t="s">
        <v>9441</v>
      </c>
    </row>
    <row r="827" spans="1:14" x14ac:dyDescent="0.25">
      <c r="A827" t="s">
        <v>4076</v>
      </c>
      <c r="B827" t="s">
        <v>4077</v>
      </c>
      <c r="C827" t="s">
        <v>69</v>
      </c>
      <c r="D827" t="s">
        <v>3568</v>
      </c>
      <c r="E827" t="s">
        <v>18</v>
      </c>
      <c r="F827" t="s">
        <v>4078</v>
      </c>
      <c r="G827" t="s">
        <v>4079</v>
      </c>
      <c r="H827" t="s">
        <v>4080</v>
      </c>
      <c r="I827" t="s">
        <v>32</v>
      </c>
      <c r="J827" t="s">
        <v>2502</v>
      </c>
      <c r="K827" t="s">
        <v>24</v>
      </c>
      <c r="L827" t="s">
        <v>3572</v>
      </c>
      <c r="M827" t="s">
        <v>9724</v>
      </c>
      <c r="N827" t="s">
        <v>9441</v>
      </c>
    </row>
    <row r="828" spans="1:14" x14ac:dyDescent="0.25">
      <c r="A828" t="s">
        <v>4081</v>
      </c>
      <c r="B828" t="s">
        <v>4082</v>
      </c>
      <c r="C828" t="s">
        <v>69</v>
      </c>
      <c r="D828" t="s">
        <v>740</v>
      </c>
      <c r="E828" t="s">
        <v>18</v>
      </c>
      <c r="F828" t="s">
        <v>4083</v>
      </c>
      <c r="G828" t="s">
        <v>4084</v>
      </c>
      <c r="H828" t="s">
        <v>4085</v>
      </c>
      <c r="I828" t="s">
        <v>32</v>
      </c>
      <c r="J828" t="s">
        <v>321</v>
      </c>
      <c r="K828" t="s">
        <v>24</v>
      </c>
      <c r="L828" t="s">
        <v>837</v>
      </c>
      <c r="M828" t="s">
        <v>9725</v>
      </c>
      <c r="N828" t="s">
        <v>9441</v>
      </c>
    </row>
    <row r="829" spans="1:14" x14ac:dyDescent="0.25">
      <c r="A829" t="s">
        <v>4086</v>
      </c>
      <c r="C829" t="s">
        <v>16</v>
      </c>
      <c r="D829" t="s">
        <v>4087</v>
      </c>
      <c r="E829" t="s">
        <v>18</v>
      </c>
      <c r="F829" t="s">
        <v>4088</v>
      </c>
      <c r="G829" t="s">
        <v>4089</v>
      </c>
      <c r="H829" t="s">
        <v>4090</v>
      </c>
      <c r="I829" t="s">
        <v>22</v>
      </c>
      <c r="J829" t="s">
        <v>438</v>
      </c>
      <c r="K829" t="s">
        <v>24</v>
      </c>
      <c r="L829" t="s">
        <v>168</v>
      </c>
      <c r="M829" t="s">
        <v>9438</v>
      </c>
      <c r="N829" t="s">
        <v>9439</v>
      </c>
    </row>
    <row r="830" spans="1:14" x14ac:dyDescent="0.25">
      <c r="A830" t="s">
        <v>4091</v>
      </c>
      <c r="B830" t="s">
        <v>4092</v>
      </c>
      <c r="C830" t="s">
        <v>69</v>
      </c>
      <c r="D830" t="s">
        <v>93</v>
      </c>
      <c r="E830" t="s">
        <v>18</v>
      </c>
      <c r="F830" t="s">
        <v>4093</v>
      </c>
      <c r="G830" t="s">
        <v>4094</v>
      </c>
      <c r="H830" t="s">
        <v>4095</v>
      </c>
      <c r="I830" t="s">
        <v>32</v>
      </c>
      <c r="J830" t="s">
        <v>712</v>
      </c>
      <c r="K830" t="s">
        <v>24</v>
      </c>
      <c r="L830" t="s">
        <v>75</v>
      </c>
      <c r="M830" t="s">
        <v>9726</v>
      </c>
      <c r="N830" t="s">
        <v>9441</v>
      </c>
    </row>
    <row r="831" spans="1:14" x14ac:dyDescent="0.25">
      <c r="A831" t="s">
        <v>4096</v>
      </c>
      <c r="B831" t="s">
        <v>350</v>
      </c>
      <c r="C831" t="s">
        <v>69</v>
      </c>
      <c r="D831" t="s">
        <v>1272</v>
      </c>
      <c r="E831" t="s">
        <v>18</v>
      </c>
      <c r="F831" t="s">
        <v>4097</v>
      </c>
      <c r="G831" t="s">
        <v>4098</v>
      </c>
      <c r="H831" t="s">
        <v>4099</v>
      </c>
      <c r="I831" t="s">
        <v>32</v>
      </c>
      <c r="J831" t="s">
        <v>1294</v>
      </c>
      <c r="K831" t="s">
        <v>24</v>
      </c>
      <c r="L831" t="s">
        <v>184</v>
      </c>
      <c r="M831" t="s">
        <v>9727</v>
      </c>
      <c r="N831" t="s">
        <v>9441</v>
      </c>
    </row>
    <row r="832" spans="1:14" x14ac:dyDescent="0.25">
      <c r="A832" t="s">
        <v>4100</v>
      </c>
      <c r="B832" t="s">
        <v>3870</v>
      </c>
      <c r="C832" t="s">
        <v>16</v>
      </c>
      <c r="D832" t="s">
        <v>394</v>
      </c>
      <c r="E832" t="s">
        <v>18</v>
      </c>
      <c r="F832" t="s">
        <v>4101</v>
      </c>
      <c r="G832" t="s">
        <v>4102</v>
      </c>
      <c r="H832" t="s">
        <v>4103</v>
      </c>
      <c r="I832" t="s">
        <v>32</v>
      </c>
      <c r="J832" t="s">
        <v>955</v>
      </c>
      <c r="K832" t="s">
        <v>24</v>
      </c>
      <c r="L832" t="s">
        <v>399</v>
      </c>
      <c r="M832" t="s">
        <v>9438</v>
      </c>
      <c r="N832" t="s">
        <v>9439</v>
      </c>
    </row>
    <row r="833" spans="1:14" x14ac:dyDescent="0.25">
      <c r="A833" t="s">
        <v>4104</v>
      </c>
      <c r="B833" t="s">
        <v>4105</v>
      </c>
      <c r="C833" t="s">
        <v>16</v>
      </c>
      <c r="D833" t="s">
        <v>4106</v>
      </c>
      <c r="E833" t="s">
        <v>18</v>
      </c>
      <c r="F833" t="s">
        <v>4107</v>
      </c>
      <c r="G833" t="s">
        <v>4108</v>
      </c>
      <c r="H833" t="s">
        <v>4109</v>
      </c>
      <c r="I833" t="s">
        <v>22</v>
      </c>
      <c r="J833" t="s">
        <v>1912</v>
      </c>
      <c r="K833" t="s">
        <v>24</v>
      </c>
      <c r="L833" t="s">
        <v>83</v>
      </c>
      <c r="M833" t="s">
        <v>9438</v>
      </c>
      <c r="N833" t="s">
        <v>9439</v>
      </c>
    </row>
    <row r="834" spans="1:14" x14ac:dyDescent="0.25">
      <c r="A834" t="s">
        <v>4110</v>
      </c>
      <c r="B834" t="s">
        <v>4111</v>
      </c>
      <c r="C834" t="s">
        <v>16</v>
      </c>
      <c r="D834" t="s">
        <v>2532</v>
      </c>
      <c r="E834" t="s">
        <v>18</v>
      </c>
      <c r="F834" t="s">
        <v>4112</v>
      </c>
      <c r="G834" t="s">
        <v>4113</v>
      </c>
      <c r="H834" t="s">
        <v>4114</v>
      </c>
      <c r="I834" t="s">
        <v>32</v>
      </c>
      <c r="J834" t="s">
        <v>341</v>
      </c>
      <c r="K834" t="s">
        <v>24</v>
      </c>
      <c r="L834" t="s">
        <v>204</v>
      </c>
      <c r="M834" t="s">
        <v>9728</v>
      </c>
      <c r="N834" t="s">
        <v>9441</v>
      </c>
    </row>
    <row r="835" spans="1:14" x14ac:dyDescent="0.25">
      <c r="A835" t="s">
        <v>4115</v>
      </c>
      <c r="B835" t="s">
        <v>4116</v>
      </c>
      <c r="C835" t="s">
        <v>16</v>
      </c>
      <c r="D835" t="s">
        <v>4117</v>
      </c>
      <c r="E835" t="s">
        <v>18</v>
      </c>
      <c r="F835" t="s">
        <v>4118</v>
      </c>
      <c r="G835" t="s">
        <v>4119</v>
      </c>
      <c r="H835" t="s">
        <v>4120</v>
      </c>
      <c r="I835" t="s">
        <v>32</v>
      </c>
      <c r="J835" t="s">
        <v>290</v>
      </c>
      <c r="K835" t="s">
        <v>24</v>
      </c>
      <c r="L835" t="s">
        <v>212</v>
      </c>
      <c r="M835" t="s">
        <v>9729</v>
      </c>
      <c r="N835" t="s">
        <v>9441</v>
      </c>
    </row>
    <row r="836" spans="1:14" x14ac:dyDescent="0.25">
      <c r="A836" t="s">
        <v>4121</v>
      </c>
      <c r="B836" t="s">
        <v>4122</v>
      </c>
      <c r="C836" t="s">
        <v>16</v>
      </c>
      <c r="D836" t="s">
        <v>1359</v>
      </c>
      <c r="E836" t="s">
        <v>18</v>
      </c>
      <c r="F836" t="s">
        <v>4123</v>
      </c>
      <c r="G836" t="s">
        <v>4124</v>
      </c>
      <c r="H836" t="s">
        <v>4125</v>
      </c>
      <c r="I836" t="s">
        <v>22</v>
      </c>
      <c r="J836" t="s">
        <v>527</v>
      </c>
      <c r="K836" t="s">
        <v>24</v>
      </c>
      <c r="L836" t="s">
        <v>83</v>
      </c>
      <c r="M836" t="s">
        <v>9730</v>
      </c>
      <c r="N836" t="s">
        <v>9441</v>
      </c>
    </row>
    <row r="837" spans="1:14" x14ac:dyDescent="0.25">
      <c r="A837" t="s">
        <v>4126</v>
      </c>
      <c r="B837" t="s">
        <v>4127</v>
      </c>
      <c r="C837" t="s">
        <v>16</v>
      </c>
      <c r="D837" t="s">
        <v>4128</v>
      </c>
      <c r="E837" t="s">
        <v>18</v>
      </c>
      <c r="F837" t="s">
        <v>4129</v>
      </c>
      <c r="G837" t="s">
        <v>4130</v>
      </c>
      <c r="H837" t="s">
        <v>4131</v>
      </c>
      <c r="I837" t="s">
        <v>32</v>
      </c>
      <c r="J837" t="s">
        <v>74</v>
      </c>
      <c r="K837" t="s">
        <v>24</v>
      </c>
      <c r="L837" t="s">
        <v>204</v>
      </c>
      <c r="M837" t="s">
        <v>9731</v>
      </c>
      <c r="N837" t="s">
        <v>9441</v>
      </c>
    </row>
    <row r="838" spans="1:14" x14ac:dyDescent="0.25">
      <c r="A838" t="s">
        <v>4132</v>
      </c>
      <c r="B838" t="s">
        <v>206</v>
      </c>
      <c r="C838" t="s">
        <v>16</v>
      </c>
      <c r="D838" t="s">
        <v>1364</v>
      </c>
      <c r="E838" t="s">
        <v>18</v>
      </c>
      <c r="F838" t="s">
        <v>4133</v>
      </c>
      <c r="G838" t="s">
        <v>4134</v>
      </c>
      <c r="H838" t="s">
        <v>4135</v>
      </c>
      <c r="I838" t="s">
        <v>32</v>
      </c>
      <c r="J838" t="s">
        <v>923</v>
      </c>
      <c r="K838" t="s">
        <v>24</v>
      </c>
      <c r="L838" t="s">
        <v>1368</v>
      </c>
      <c r="M838" t="s">
        <v>9438</v>
      </c>
      <c r="N838" t="s">
        <v>9439</v>
      </c>
    </row>
    <row r="839" spans="1:14" x14ac:dyDescent="0.25">
      <c r="A839" t="s">
        <v>4136</v>
      </c>
      <c r="B839" t="s">
        <v>144</v>
      </c>
      <c r="C839" t="s">
        <v>1475</v>
      </c>
      <c r="D839" t="s">
        <v>93</v>
      </c>
      <c r="E839" t="s">
        <v>18</v>
      </c>
      <c r="F839" t="s">
        <v>4137</v>
      </c>
      <c r="G839" t="s">
        <v>4138</v>
      </c>
      <c r="H839" t="s">
        <v>4139</v>
      </c>
      <c r="I839" t="s">
        <v>32</v>
      </c>
      <c r="J839" t="s">
        <v>991</v>
      </c>
      <c r="K839" t="s">
        <v>24</v>
      </c>
      <c r="L839" t="s">
        <v>75</v>
      </c>
      <c r="M839" t="s">
        <v>9732</v>
      </c>
      <c r="N839" t="s">
        <v>9441</v>
      </c>
    </row>
    <row r="840" spans="1:14" x14ac:dyDescent="0.25">
      <c r="A840" t="s">
        <v>4140</v>
      </c>
      <c r="B840" t="s">
        <v>4141</v>
      </c>
      <c r="C840" t="s">
        <v>16</v>
      </c>
      <c r="D840" t="s">
        <v>2241</v>
      </c>
      <c r="E840" t="s">
        <v>18</v>
      </c>
      <c r="F840" t="s">
        <v>4142</v>
      </c>
      <c r="G840" t="s">
        <v>4143</v>
      </c>
      <c r="H840" t="s">
        <v>4144</v>
      </c>
      <c r="I840" t="s">
        <v>32</v>
      </c>
      <c r="J840" t="s">
        <v>527</v>
      </c>
      <c r="K840" t="s">
        <v>24</v>
      </c>
      <c r="L840" t="s">
        <v>204</v>
      </c>
      <c r="M840" t="s">
        <v>9733</v>
      </c>
      <c r="N840" t="s">
        <v>9441</v>
      </c>
    </row>
    <row r="841" spans="1:14" x14ac:dyDescent="0.25">
      <c r="A841" t="s">
        <v>4145</v>
      </c>
      <c r="B841" t="s">
        <v>4146</v>
      </c>
      <c r="C841" t="s">
        <v>16</v>
      </c>
      <c r="D841" t="s">
        <v>4147</v>
      </c>
      <c r="E841" t="s">
        <v>18</v>
      </c>
      <c r="F841" t="s">
        <v>4148</v>
      </c>
      <c r="G841" t="s">
        <v>4149</v>
      </c>
      <c r="H841" t="s">
        <v>4150</v>
      </c>
      <c r="I841" t="s">
        <v>32</v>
      </c>
      <c r="J841" t="s">
        <v>234</v>
      </c>
      <c r="K841" t="s">
        <v>24</v>
      </c>
      <c r="L841" t="s">
        <v>4151</v>
      </c>
      <c r="M841" t="s">
        <v>9438</v>
      </c>
      <c r="N841" t="s">
        <v>9439</v>
      </c>
    </row>
    <row r="842" spans="1:14" x14ac:dyDescent="0.25">
      <c r="A842" t="s">
        <v>4152</v>
      </c>
      <c r="B842" t="s">
        <v>4153</v>
      </c>
      <c r="C842" t="s">
        <v>16</v>
      </c>
      <c r="D842" t="s">
        <v>4154</v>
      </c>
      <c r="E842" t="s">
        <v>18</v>
      </c>
      <c r="F842" t="s">
        <v>4155</v>
      </c>
      <c r="G842" t="s">
        <v>4156</v>
      </c>
      <c r="H842" t="s">
        <v>4157</v>
      </c>
      <c r="I842" t="s">
        <v>32</v>
      </c>
      <c r="J842" t="s">
        <v>379</v>
      </c>
      <c r="K842" t="s">
        <v>24</v>
      </c>
      <c r="L842" t="s">
        <v>75</v>
      </c>
      <c r="M842" t="s">
        <v>9734</v>
      </c>
      <c r="N842" t="s">
        <v>9441</v>
      </c>
    </row>
    <row r="843" spans="1:14" x14ac:dyDescent="0.25">
      <c r="A843" t="s">
        <v>4158</v>
      </c>
      <c r="B843" t="s">
        <v>206</v>
      </c>
      <c r="C843" t="s">
        <v>16</v>
      </c>
      <c r="D843" t="s">
        <v>4159</v>
      </c>
      <c r="E843" t="s">
        <v>18</v>
      </c>
      <c r="F843" t="s">
        <v>4160</v>
      </c>
      <c r="G843" t="s">
        <v>4161</v>
      </c>
      <c r="H843" t="s">
        <v>4162</v>
      </c>
      <c r="I843" t="s">
        <v>32</v>
      </c>
      <c r="J843" t="s">
        <v>614</v>
      </c>
      <c r="K843" t="s">
        <v>24</v>
      </c>
      <c r="L843" t="s">
        <v>4163</v>
      </c>
      <c r="M843" t="s">
        <v>9735</v>
      </c>
      <c r="N843" t="s">
        <v>9441</v>
      </c>
    </row>
    <row r="844" spans="1:14" x14ac:dyDescent="0.25">
      <c r="A844" t="s">
        <v>4164</v>
      </c>
      <c r="B844" t="s">
        <v>4165</v>
      </c>
      <c r="C844" t="s">
        <v>69</v>
      </c>
      <c r="D844" t="s">
        <v>4166</v>
      </c>
      <c r="E844" t="s">
        <v>18</v>
      </c>
      <c r="F844" t="s">
        <v>4167</v>
      </c>
      <c r="G844" t="s">
        <v>4168</v>
      </c>
      <c r="H844" t="s">
        <v>4169</v>
      </c>
      <c r="I844" t="s">
        <v>32</v>
      </c>
      <c r="J844" t="s">
        <v>4170</v>
      </c>
      <c r="K844" t="s">
        <v>24</v>
      </c>
      <c r="L844" t="s">
        <v>204</v>
      </c>
      <c r="M844" t="s">
        <v>9736</v>
      </c>
      <c r="N844" t="s">
        <v>9441</v>
      </c>
    </row>
    <row r="845" spans="1:14" x14ac:dyDescent="0.25">
      <c r="A845" t="s">
        <v>4171</v>
      </c>
      <c r="B845" t="s">
        <v>4172</v>
      </c>
      <c r="C845" t="s">
        <v>16</v>
      </c>
      <c r="D845" t="s">
        <v>93</v>
      </c>
      <c r="E845" t="s">
        <v>18</v>
      </c>
      <c r="F845" t="s">
        <v>4173</v>
      </c>
      <c r="G845" t="s">
        <v>4174</v>
      </c>
      <c r="H845" t="s">
        <v>4175</v>
      </c>
      <c r="I845" t="s">
        <v>32</v>
      </c>
      <c r="J845" t="s">
        <v>115</v>
      </c>
      <c r="K845" t="s">
        <v>24</v>
      </c>
      <c r="L845" t="s">
        <v>75</v>
      </c>
      <c r="M845" t="s">
        <v>9737</v>
      </c>
      <c r="N845" t="s">
        <v>9441</v>
      </c>
    </row>
    <row r="846" spans="1:14" x14ac:dyDescent="0.25">
      <c r="A846" t="s">
        <v>4176</v>
      </c>
      <c r="B846" t="s">
        <v>4177</v>
      </c>
      <c r="C846" t="s">
        <v>16</v>
      </c>
      <c r="D846" t="s">
        <v>1313</v>
      </c>
      <c r="E846" t="s">
        <v>18</v>
      </c>
      <c r="F846" t="s">
        <v>4178</v>
      </c>
      <c r="G846" t="s">
        <v>4179</v>
      </c>
      <c r="H846" t="s">
        <v>4180</v>
      </c>
      <c r="I846" t="s">
        <v>32</v>
      </c>
      <c r="J846" t="s">
        <v>33</v>
      </c>
      <c r="K846" t="s">
        <v>24</v>
      </c>
      <c r="L846" t="s">
        <v>235</v>
      </c>
      <c r="M846" t="s">
        <v>9438</v>
      </c>
      <c r="N846" t="s">
        <v>9439</v>
      </c>
    </row>
    <row r="847" spans="1:14" x14ac:dyDescent="0.25">
      <c r="A847" t="s">
        <v>4181</v>
      </c>
      <c r="C847" t="s">
        <v>16</v>
      </c>
      <c r="D847" t="s">
        <v>502</v>
      </c>
      <c r="E847" t="s">
        <v>18</v>
      </c>
      <c r="F847" t="s">
        <v>4182</v>
      </c>
      <c r="G847" t="s">
        <v>4183</v>
      </c>
      <c r="H847" t="s">
        <v>4184</v>
      </c>
      <c r="I847" t="s">
        <v>32</v>
      </c>
      <c r="J847" t="s">
        <v>360</v>
      </c>
      <c r="K847" t="s">
        <v>24</v>
      </c>
      <c r="L847" t="s">
        <v>507</v>
      </c>
      <c r="M847" t="s">
        <v>9438</v>
      </c>
      <c r="N847" t="s">
        <v>9439</v>
      </c>
    </row>
    <row r="848" spans="1:14" x14ac:dyDescent="0.25">
      <c r="A848" t="s">
        <v>4185</v>
      </c>
      <c r="B848" t="s">
        <v>4186</v>
      </c>
      <c r="C848" t="s">
        <v>69</v>
      </c>
      <c r="D848" t="s">
        <v>61</v>
      </c>
      <c r="E848" t="s">
        <v>18</v>
      </c>
      <c r="F848" t="s">
        <v>4187</v>
      </c>
      <c r="G848" t="s">
        <v>4188</v>
      </c>
      <c r="H848" t="s">
        <v>4189</v>
      </c>
      <c r="I848" t="s">
        <v>32</v>
      </c>
      <c r="J848" t="s">
        <v>290</v>
      </c>
      <c r="K848" t="s">
        <v>24</v>
      </c>
      <c r="L848" t="s">
        <v>4190</v>
      </c>
      <c r="M848" t="s">
        <v>9738</v>
      </c>
      <c r="N848" t="s">
        <v>9441</v>
      </c>
    </row>
    <row r="849" spans="1:14" x14ac:dyDescent="0.25">
      <c r="A849" t="s">
        <v>4191</v>
      </c>
      <c r="B849" t="s">
        <v>4192</v>
      </c>
      <c r="C849" t="s">
        <v>69</v>
      </c>
      <c r="D849" t="s">
        <v>4193</v>
      </c>
      <c r="E849" t="s">
        <v>18</v>
      </c>
      <c r="F849" t="s">
        <v>4194</v>
      </c>
      <c r="G849" t="s">
        <v>4195</v>
      </c>
      <c r="H849" t="s">
        <v>4196</v>
      </c>
      <c r="I849" t="s">
        <v>32</v>
      </c>
      <c r="J849" t="s">
        <v>329</v>
      </c>
      <c r="K849" t="s">
        <v>24</v>
      </c>
      <c r="L849" t="s">
        <v>4197</v>
      </c>
      <c r="M849" t="s">
        <v>9739</v>
      </c>
      <c r="N849" t="s">
        <v>9441</v>
      </c>
    </row>
    <row r="850" spans="1:14" x14ac:dyDescent="0.25">
      <c r="A850" t="s">
        <v>4198</v>
      </c>
      <c r="B850" t="s">
        <v>3894</v>
      </c>
      <c r="C850" t="s">
        <v>69</v>
      </c>
      <c r="D850" t="s">
        <v>3895</v>
      </c>
      <c r="E850" t="s">
        <v>18</v>
      </c>
      <c r="F850" t="s">
        <v>4199</v>
      </c>
      <c r="G850" t="s">
        <v>4200</v>
      </c>
      <c r="H850" t="s">
        <v>4201</v>
      </c>
      <c r="I850" t="s">
        <v>32</v>
      </c>
      <c r="J850" t="s">
        <v>1317</v>
      </c>
      <c r="K850" t="s">
        <v>24</v>
      </c>
      <c r="L850" t="s">
        <v>212</v>
      </c>
      <c r="M850" t="s">
        <v>9740</v>
      </c>
      <c r="N850" t="s">
        <v>9441</v>
      </c>
    </row>
    <row r="851" spans="1:14" x14ac:dyDescent="0.25">
      <c r="A851" t="s">
        <v>4202</v>
      </c>
      <c r="B851" t="s">
        <v>4203</v>
      </c>
      <c r="C851" t="s">
        <v>69</v>
      </c>
      <c r="D851" t="s">
        <v>45</v>
      </c>
      <c r="E851" t="s">
        <v>18</v>
      </c>
      <c r="F851" t="s">
        <v>4204</v>
      </c>
      <c r="G851" t="s">
        <v>4205</v>
      </c>
      <c r="H851" t="s">
        <v>4206</v>
      </c>
      <c r="I851" t="s">
        <v>32</v>
      </c>
      <c r="J851" t="s">
        <v>1461</v>
      </c>
      <c r="K851" t="s">
        <v>24</v>
      </c>
      <c r="L851" t="s">
        <v>50</v>
      </c>
      <c r="M851" t="s">
        <v>9741</v>
      </c>
      <c r="N851" t="s">
        <v>9441</v>
      </c>
    </row>
    <row r="852" spans="1:14" x14ac:dyDescent="0.25">
      <c r="A852" t="s">
        <v>4207</v>
      </c>
      <c r="B852" t="s">
        <v>4208</v>
      </c>
      <c r="C852" t="s">
        <v>16</v>
      </c>
      <c r="D852" t="s">
        <v>4209</v>
      </c>
      <c r="E852" t="s">
        <v>18</v>
      </c>
      <c r="F852" t="s">
        <v>4210</v>
      </c>
      <c r="G852" t="s">
        <v>4211</v>
      </c>
      <c r="H852" t="s">
        <v>4212</v>
      </c>
      <c r="I852" t="s">
        <v>32</v>
      </c>
      <c r="J852" t="s">
        <v>426</v>
      </c>
      <c r="K852" t="s">
        <v>24</v>
      </c>
      <c r="L852" t="s">
        <v>204</v>
      </c>
      <c r="M852" t="s">
        <v>9438</v>
      </c>
      <c r="N852" t="s">
        <v>9439</v>
      </c>
    </row>
    <row r="853" spans="1:14" x14ac:dyDescent="0.25">
      <c r="A853" t="s">
        <v>4213</v>
      </c>
      <c r="C853" t="s">
        <v>16</v>
      </c>
      <c r="D853" t="s">
        <v>4214</v>
      </c>
      <c r="E853" t="s">
        <v>18</v>
      </c>
      <c r="F853" t="s">
        <v>4215</v>
      </c>
      <c r="G853" t="s">
        <v>4216</v>
      </c>
      <c r="H853" t="s">
        <v>4217</v>
      </c>
      <c r="I853" t="s">
        <v>32</v>
      </c>
      <c r="J853" t="s">
        <v>1207</v>
      </c>
      <c r="K853" t="s">
        <v>24</v>
      </c>
      <c r="L853" t="s">
        <v>4218</v>
      </c>
      <c r="M853" t="s">
        <v>9438</v>
      </c>
      <c r="N853" t="s">
        <v>9439</v>
      </c>
    </row>
    <row r="854" spans="1:14" x14ac:dyDescent="0.25">
      <c r="A854" t="s">
        <v>4219</v>
      </c>
      <c r="B854" t="s">
        <v>2333</v>
      </c>
      <c r="C854" t="s">
        <v>16</v>
      </c>
      <c r="D854" t="s">
        <v>530</v>
      </c>
      <c r="E854" t="s">
        <v>18</v>
      </c>
      <c r="F854" t="s">
        <v>4220</v>
      </c>
      <c r="G854" t="s">
        <v>4221</v>
      </c>
      <c r="H854" t="s">
        <v>4222</v>
      </c>
      <c r="I854" t="s">
        <v>32</v>
      </c>
      <c r="J854" t="s">
        <v>211</v>
      </c>
      <c r="K854" t="s">
        <v>24</v>
      </c>
      <c r="L854" t="s">
        <v>176</v>
      </c>
      <c r="M854" t="s">
        <v>9438</v>
      </c>
      <c r="N854" t="s">
        <v>9439</v>
      </c>
    </row>
    <row r="855" spans="1:14" x14ac:dyDescent="0.25">
      <c r="A855" t="s">
        <v>4223</v>
      </c>
      <c r="B855" t="s">
        <v>4224</v>
      </c>
      <c r="C855" t="s">
        <v>16</v>
      </c>
      <c r="D855" t="s">
        <v>2671</v>
      </c>
      <c r="E855" t="s">
        <v>18</v>
      </c>
      <c r="F855" t="s">
        <v>4225</v>
      </c>
      <c r="G855" t="s">
        <v>4226</v>
      </c>
      <c r="H855" t="s">
        <v>4227</v>
      </c>
      <c r="I855" t="s">
        <v>32</v>
      </c>
      <c r="J855" t="s">
        <v>74</v>
      </c>
      <c r="K855" t="s">
        <v>24</v>
      </c>
      <c r="L855" t="s">
        <v>75</v>
      </c>
      <c r="M855" t="s">
        <v>9742</v>
      </c>
      <c r="N855" t="s">
        <v>9441</v>
      </c>
    </row>
    <row r="856" spans="1:14" x14ac:dyDescent="0.25">
      <c r="A856" t="s">
        <v>4228</v>
      </c>
      <c r="B856" t="s">
        <v>4229</v>
      </c>
      <c r="C856" t="s">
        <v>16</v>
      </c>
      <c r="D856" t="s">
        <v>4230</v>
      </c>
      <c r="E856" t="s">
        <v>18</v>
      </c>
      <c r="F856" t="s">
        <v>4231</v>
      </c>
      <c r="G856" t="s">
        <v>4232</v>
      </c>
      <c r="H856" t="s">
        <v>4233</v>
      </c>
      <c r="I856" t="s">
        <v>32</v>
      </c>
      <c r="J856" t="s">
        <v>82</v>
      </c>
      <c r="K856" t="s">
        <v>24</v>
      </c>
      <c r="L856" t="s">
        <v>176</v>
      </c>
      <c r="M856" t="s">
        <v>9743</v>
      </c>
      <c r="N856" t="s">
        <v>9441</v>
      </c>
    </row>
    <row r="857" spans="1:14" x14ac:dyDescent="0.25">
      <c r="A857" t="s">
        <v>4234</v>
      </c>
      <c r="B857" t="s">
        <v>4235</v>
      </c>
      <c r="C857" t="s">
        <v>69</v>
      </c>
      <c r="D857" t="s">
        <v>4236</v>
      </c>
      <c r="E857" t="s">
        <v>18</v>
      </c>
      <c r="F857" t="s">
        <v>4237</v>
      </c>
      <c r="G857" t="s">
        <v>4238</v>
      </c>
      <c r="H857" t="s">
        <v>4239</v>
      </c>
      <c r="I857" t="s">
        <v>32</v>
      </c>
      <c r="J857" t="s">
        <v>306</v>
      </c>
      <c r="K857" t="s">
        <v>24</v>
      </c>
      <c r="L857" t="s">
        <v>204</v>
      </c>
      <c r="M857" t="s">
        <v>9744</v>
      </c>
      <c r="N857" t="s">
        <v>9441</v>
      </c>
    </row>
    <row r="858" spans="1:14" x14ac:dyDescent="0.25">
      <c r="A858" t="s">
        <v>4240</v>
      </c>
      <c r="B858" t="s">
        <v>4241</v>
      </c>
      <c r="C858" t="s">
        <v>16</v>
      </c>
      <c r="D858" t="s">
        <v>1254</v>
      </c>
      <c r="E858" t="s">
        <v>18</v>
      </c>
      <c r="F858" t="s">
        <v>4242</v>
      </c>
      <c r="G858" t="s">
        <v>4243</v>
      </c>
      <c r="H858" t="s">
        <v>4244</v>
      </c>
      <c r="I858" t="s">
        <v>32</v>
      </c>
      <c r="J858" t="s">
        <v>1639</v>
      </c>
      <c r="K858" t="s">
        <v>24</v>
      </c>
      <c r="L858" t="s">
        <v>1258</v>
      </c>
      <c r="M858" t="s">
        <v>9745</v>
      </c>
      <c r="N858" t="s">
        <v>9441</v>
      </c>
    </row>
    <row r="859" spans="1:14" x14ac:dyDescent="0.25">
      <c r="A859" t="s">
        <v>26</v>
      </c>
      <c r="B859" t="s">
        <v>27</v>
      </c>
      <c r="C859" t="s">
        <v>69</v>
      </c>
      <c r="D859" t="s">
        <v>394</v>
      </c>
      <c r="E859" t="s">
        <v>18</v>
      </c>
      <c r="F859" t="s">
        <v>4245</v>
      </c>
      <c r="G859" t="s">
        <v>4246</v>
      </c>
      <c r="H859" t="s">
        <v>4247</v>
      </c>
      <c r="I859" t="s">
        <v>32</v>
      </c>
      <c r="J859" t="s">
        <v>2591</v>
      </c>
      <c r="K859" t="s">
        <v>24</v>
      </c>
      <c r="L859" t="s">
        <v>399</v>
      </c>
      <c r="M859" t="s">
        <v>9438</v>
      </c>
      <c r="N859" t="s">
        <v>9439</v>
      </c>
    </row>
    <row r="860" spans="1:14" x14ac:dyDescent="0.25">
      <c r="A860" t="s">
        <v>26</v>
      </c>
      <c r="B860" t="s">
        <v>4248</v>
      </c>
      <c r="C860" t="s">
        <v>16</v>
      </c>
      <c r="D860" t="s">
        <v>4249</v>
      </c>
      <c r="E860" t="s">
        <v>18</v>
      </c>
      <c r="F860" t="s">
        <v>4250</v>
      </c>
      <c r="G860" t="s">
        <v>4251</v>
      </c>
      <c r="H860" t="s">
        <v>4252</v>
      </c>
      <c r="I860" t="s">
        <v>32</v>
      </c>
      <c r="J860" t="s">
        <v>197</v>
      </c>
      <c r="K860" t="s">
        <v>24</v>
      </c>
      <c r="L860" t="s">
        <v>4253</v>
      </c>
      <c r="M860" t="s">
        <v>9438</v>
      </c>
      <c r="N860" t="s">
        <v>9439</v>
      </c>
    </row>
    <row r="861" spans="1:14" x14ac:dyDescent="0.25">
      <c r="A861" t="s">
        <v>4254</v>
      </c>
      <c r="B861" t="s">
        <v>4255</v>
      </c>
      <c r="C861" t="s">
        <v>69</v>
      </c>
      <c r="D861" t="s">
        <v>2867</v>
      </c>
      <c r="E861" t="s">
        <v>18</v>
      </c>
      <c r="F861" t="s">
        <v>4256</v>
      </c>
      <c r="G861" t="s">
        <v>4257</v>
      </c>
      <c r="H861" t="s">
        <v>4258</v>
      </c>
      <c r="I861" t="s">
        <v>32</v>
      </c>
      <c r="J861" t="s">
        <v>1294</v>
      </c>
      <c r="K861" t="s">
        <v>24</v>
      </c>
      <c r="L861" t="s">
        <v>204</v>
      </c>
      <c r="M861" t="s">
        <v>9746</v>
      </c>
      <c r="N861" t="s">
        <v>9441</v>
      </c>
    </row>
    <row r="862" spans="1:14" x14ac:dyDescent="0.25">
      <c r="A862" t="s">
        <v>4259</v>
      </c>
      <c r="C862" t="s">
        <v>16</v>
      </c>
      <c r="D862" t="s">
        <v>1445</v>
      </c>
      <c r="E862" t="s">
        <v>18</v>
      </c>
      <c r="F862" t="s">
        <v>4260</v>
      </c>
      <c r="G862" t="s">
        <v>4261</v>
      </c>
      <c r="H862" t="s">
        <v>4262</v>
      </c>
      <c r="I862" t="s">
        <v>32</v>
      </c>
      <c r="J862" t="s">
        <v>1330</v>
      </c>
      <c r="K862" t="s">
        <v>24</v>
      </c>
      <c r="L862" t="s">
        <v>204</v>
      </c>
      <c r="M862" t="s">
        <v>9747</v>
      </c>
      <c r="N862" t="s">
        <v>9441</v>
      </c>
    </row>
    <row r="863" spans="1:14" x14ac:dyDescent="0.25">
      <c r="A863" t="s">
        <v>4263</v>
      </c>
      <c r="B863" t="s">
        <v>4092</v>
      </c>
      <c r="C863" t="s">
        <v>69</v>
      </c>
      <c r="D863" t="s">
        <v>93</v>
      </c>
      <c r="E863" t="s">
        <v>18</v>
      </c>
      <c r="F863" t="s">
        <v>4264</v>
      </c>
      <c r="G863" t="s">
        <v>4265</v>
      </c>
      <c r="H863" t="s">
        <v>4266</v>
      </c>
      <c r="I863" t="s">
        <v>32</v>
      </c>
      <c r="J863" t="s">
        <v>142</v>
      </c>
      <c r="K863" t="s">
        <v>24</v>
      </c>
      <c r="L863" t="s">
        <v>75</v>
      </c>
      <c r="M863" t="s">
        <v>9748</v>
      </c>
      <c r="N863" t="s">
        <v>9441</v>
      </c>
    </row>
    <row r="864" spans="1:14" x14ac:dyDescent="0.25">
      <c r="A864" t="s">
        <v>4267</v>
      </c>
      <c r="C864" t="s">
        <v>16</v>
      </c>
      <c r="D864" t="s">
        <v>2543</v>
      </c>
      <c r="E864" t="s">
        <v>18</v>
      </c>
      <c r="F864" t="s">
        <v>4268</v>
      </c>
      <c r="G864" t="s">
        <v>4269</v>
      </c>
      <c r="H864" t="s">
        <v>4270</v>
      </c>
      <c r="I864" t="s">
        <v>32</v>
      </c>
      <c r="J864" t="s">
        <v>2164</v>
      </c>
      <c r="K864" t="s">
        <v>24</v>
      </c>
      <c r="L864" t="s">
        <v>2331</v>
      </c>
      <c r="M864" t="s">
        <v>9749</v>
      </c>
      <c r="N864" t="s">
        <v>9441</v>
      </c>
    </row>
    <row r="865" spans="1:14" x14ac:dyDescent="0.25">
      <c r="A865" t="s">
        <v>4271</v>
      </c>
      <c r="B865" t="s">
        <v>4272</v>
      </c>
      <c r="C865" t="s">
        <v>16</v>
      </c>
      <c r="D865" t="s">
        <v>4273</v>
      </c>
      <c r="E865" t="s">
        <v>18</v>
      </c>
      <c r="F865" t="s">
        <v>4274</v>
      </c>
      <c r="G865" t="s">
        <v>4275</v>
      </c>
      <c r="H865" t="s">
        <v>4276</v>
      </c>
      <c r="I865" t="s">
        <v>22</v>
      </c>
      <c r="J865" t="s">
        <v>148</v>
      </c>
      <c r="K865" t="s">
        <v>24</v>
      </c>
      <c r="L865" t="s">
        <v>4277</v>
      </c>
      <c r="M865" t="s">
        <v>9750</v>
      </c>
      <c r="N865" t="s">
        <v>9441</v>
      </c>
    </row>
    <row r="866" spans="1:14" x14ac:dyDescent="0.25">
      <c r="A866" t="s">
        <v>4278</v>
      </c>
      <c r="B866" t="s">
        <v>888</v>
      </c>
      <c r="C866" t="s">
        <v>69</v>
      </c>
      <c r="D866" t="s">
        <v>4279</v>
      </c>
      <c r="E866" t="s">
        <v>18</v>
      </c>
      <c r="F866" t="s">
        <v>4280</v>
      </c>
      <c r="G866" t="s">
        <v>4281</v>
      </c>
      <c r="H866" t="s">
        <v>4282</v>
      </c>
      <c r="I866" t="s">
        <v>22</v>
      </c>
      <c r="J866" t="s">
        <v>1000</v>
      </c>
      <c r="K866" t="s">
        <v>24</v>
      </c>
      <c r="L866" t="s">
        <v>4283</v>
      </c>
      <c r="M866" t="s">
        <v>9438</v>
      </c>
      <c r="N866" t="s">
        <v>9439</v>
      </c>
    </row>
    <row r="867" spans="1:14" x14ac:dyDescent="0.25">
      <c r="A867" t="s">
        <v>4284</v>
      </c>
      <c r="B867" t="s">
        <v>4285</v>
      </c>
      <c r="C867" t="s">
        <v>69</v>
      </c>
      <c r="D867" t="s">
        <v>610</v>
      </c>
      <c r="E867" t="s">
        <v>18</v>
      </c>
      <c r="F867" t="s">
        <v>4286</v>
      </c>
      <c r="G867" t="s">
        <v>4287</v>
      </c>
      <c r="H867" t="s">
        <v>4288</v>
      </c>
      <c r="I867" t="s">
        <v>32</v>
      </c>
      <c r="J867" t="s">
        <v>234</v>
      </c>
      <c r="K867" t="s">
        <v>24</v>
      </c>
      <c r="L867" t="s">
        <v>42</v>
      </c>
      <c r="M867" t="s">
        <v>9438</v>
      </c>
      <c r="N867" t="s">
        <v>9439</v>
      </c>
    </row>
    <row r="868" spans="1:14" x14ac:dyDescent="0.25">
      <c r="A868" t="s">
        <v>4289</v>
      </c>
      <c r="B868" t="s">
        <v>4290</v>
      </c>
      <c r="C868" t="s">
        <v>16</v>
      </c>
      <c r="D868" t="s">
        <v>4291</v>
      </c>
      <c r="E868" t="s">
        <v>638</v>
      </c>
      <c r="F868" t="s">
        <v>4292</v>
      </c>
      <c r="G868" t="s">
        <v>4293</v>
      </c>
      <c r="H868" t="s">
        <v>4294</v>
      </c>
      <c r="I868" t="s">
        <v>32</v>
      </c>
      <c r="J868" t="s">
        <v>3776</v>
      </c>
      <c r="K868" t="s">
        <v>24</v>
      </c>
      <c r="L868" t="s">
        <v>75</v>
      </c>
      <c r="M868" t="s">
        <v>9438</v>
      </c>
      <c r="N868" t="s">
        <v>9439</v>
      </c>
    </row>
    <row r="869" spans="1:14" x14ac:dyDescent="0.25">
      <c r="A869" t="s">
        <v>4295</v>
      </c>
      <c r="B869" t="s">
        <v>4296</v>
      </c>
      <c r="C869" t="s">
        <v>69</v>
      </c>
      <c r="D869" t="s">
        <v>402</v>
      </c>
      <c r="E869" t="s">
        <v>638</v>
      </c>
      <c r="F869" t="s">
        <v>4297</v>
      </c>
      <c r="G869" t="s">
        <v>4298</v>
      </c>
      <c r="H869" t="s">
        <v>4299</v>
      </c>
      <c r="I869" t="s">
        <v>32</v>
      </c>
      <c r="J869" t="s">
        <v>1350</v>
      </c>
      <c r="K869" t="s">
        <v>24</v>
      </c>
      <c r="L869" t="s">
        <v>406</v>
      </c>
      <c r="M869" t="s">
        <v>9751</v>
      </c>
      <c r="N869" t="s">
        <v>9441</v>
      </c>
    </row>
    <row r="870" spans="1:14" x14ac:dyDescent="0.25">
      <c r="A870" t="s">
        <v>4300</v>
      </c>
      <c r="B870" t="s">
        <v>4301</v>
      </c>
      <c r="C870" t="s">
        <v>69</v>
      </c>
      <c r="D870" t="s">
        <v>4302</v>
      </c>
      <c r="E870" t="s">
        <v>638</v>
      </c>
      <c r="F870" t="s">
        <v>4303</v>
      </c>
      <c r="G870" t="s">
        <v>4304</v>
      </c>
      <c r="H870" t="s">
        <v>4305</v>
      </c>
      <c r="I870" t="s">
        <v>32</v>
      </c>
      <c r="J870" t="s">
        <v>1545</v>
      </c>
      <c r="K870" t="s">
        <v>24</v>
      </c>
      <c r="L870" t="s">
        <v>34</v>
      </c>
      <c r="M870" t="s">
        <v>9438</v>
      </c>
      <c r="N870" t="s">
        <v>9439</v>
      </c>
    </row>
    <row r="871" spans="1:14" hidden="1" x14ac:dyDescent="0.25">
      <c r="A871" t="s">
        <v>4289</v>
      </c>
      <c r="B871" t="s">
        <v>4290</v>
      </c>
      <c r="C871" t="s">
        <v>16</v>
      </c>
      <c r="D871" t="s">
        <v>4291</v>
      </c>
      <c r="E871" t="s">
        <v>630</v>
      </c>
      <c r="F871" t="s">
        <v>4306</v>
      </c>
      <c r="G871" t="s">
        <v>4307</v>
      </c>
      <c r="H871" t="s">
        <v>4308</v>
      </c>
      <c r="I871" t="s">
        <v>32</v>
      </c>
      <c r="J871" t="s">
        <v>3776</v>
      </c>
      <c r="K871" t="s">
        <v>24</v>
      </c>
      <c r="L871" t="s">
        <v>75</v>
      </c>
      <c r="M871" t="s">
        <v>9438</v>
      </c>
      <c r="N871" t="s">
        <v>9439</v>
      </c>
    </row>
    <row r="872" spans="1:14" x14ac:dyDescent="0.25">
      <c r="A872" t="s">
        <v>4309</v>
      </c>
      <c r="B872" t="s">
        <v>4310</v>
      </c>
      <c r="C872" t="s">
        <v>16</v>
      </c>
      <c r="D872" t="s">
        <v>3646</v>
      </c>
      <c r="E872" t="s">
        <v>638</v>
      </c>
      <c r="F872" t="s">
        <v>4311</v>
      </c>
      <c r="G872" t="s">
        <v>4312</v>
      </c>
      <c r="H872" t="s">
        <v>4313</v>
      </c>
      <c r="I872" t="s">
        <v>32</v>
      </c>
      <c r="J872" t="s">
        <v>234</v>
      </c>
      <c r="K872" t="s">
        <v>24</v>
      </c>
      <c r="L872" t="s">
        <v>42</v>
      </c>
      <c r="M872" t="s">
        <v>9438</v>
      </c>
      <c r="N872" t="s">
        <v>9439</v>
      </c>
    </row>
    <row r="873" spans="1:14" x14ac:dyDescent="0.25">
      <c r="A873" t="s">
        <v>4314</v>
      </c>
      <c r="B873" t="s">
        <v>4315</v>
      </c>
      <c r="C873" t="s">
        <v>69</v>
      </c>
      <c r="D873" t="s">
        <v>4316</v>
      </c>
      <c r="E873" t="s">
        <v>638</v>
      </c>
      <c r="F873" t="s">
        <v>4317</v>
      </c>
      <c r="G873" t="s">
        <v>4318</v>
      </c>
      <c r="H873" t="s">
        <v>4319</v>
      </c>
      <c r="I873" t="s">
        <v>32</v>
      </c>
      <c r="J873" t="s">
        <v>4320</v>
      </c>
      <c r="K873" t="s">
        <v>24</v>
      </c>
      <c r="L873" t="s">
        <v>4321</v>
      </c>
      <c r="M873" t="s">
        <v>9752</v>
      </c>
      <c r="N873" t="s">
        <v>9441</v>
      </c>
    </row>
    <row r="874" spans="1:14" x14ac:dyDescent="0.25">
      <c r="A874" t="s">
        <v>4322</v>
      </c>
      <c r="B874" t="s">
        <v>4323</v>
      </c>
      <c r="C874" t="s">
        <v>16</v>
      </c>
      <c r="D874" t="s">
        <v>4324</v>
      </c>
      <c r="E874" t="s">
        <v>638</v>
      </c>
      <c r="F874" t="s">
        <v>4325</v>
      </c>
      <c r="G874" t="s">
        <v>4326</v>
      </c>
      <c r="H874" t="s">
        <v>4327</v>
      </c>
      <c r="I874" t="s">
        <v>22</v>
      </c>
      <c r="J874" t="s">
        <v>1584</v>
      </c>
      <c r="K874" t="s">
        <v>24</v>
      </c>
      <c r="L874" t="s">
        <v>4328</v>
      </c>
      <c r="M874" t="s">
        <v>9438</v>
      </c>
      <c r="N874" t="s">
        <v>9439</v>
      </c>
    </row>
    <row r="875" spans="1:14" x14ac:dyDescent="0.25">
      <c r="A875" t="s">
        <v>4329</v>
      </c>
      <c r="B875" t="s">
        <v>4330</v>
      </c>
      <c r="C875" t="s">
        <v>16</v>
      </c>
      <c r="E875" t="s">
        <v>638</v>
      </c>
      <c r="F875" t="s">
        <v>4331</v>
      </c>
      <c r="G875" t="s">
        <v>4332</v>
      </c>
      <c r="H875" t="s">
        <v>4333</v>
      </c>
      <c r="I875" t="s">
        <v>22</v>
      </c>
      <c r="J875" t="s">
        <v>4334</v>
      </c>
      <c r="K875" t="s">
        <v>24</v>
      </c>
      <c r="M875" t="s">
        <v>9438</v>
      </c>
      <c r="N875" t="s">
        <v>9439</v>
      </c>
    </row>
    <row r="876" spans="1:14" hidden="1" x14ac:dyDescent="0.25">
      <c r="A876" t="s">
        <v>4335</v>
      </c>
      <c r="B876" t="s">
        <v>4336</v>
      </c>
      <c r="C876" t="s">
        <v>16</v>
      </c>
      <c r="D876" t="s">
        <v>4337</v>
      </c>
      <c r="E876" t="s">
        <v>630</v>
      </c>
      <c r="F876" t="s">
        <v>4338</v>
      </c>
      <c r="G876" t="s">
        <v>4339</v>
      </c>
      <c r="H876" t="s">
        <v>4340</v>
      </c>
      <c r="I876" t="s">
        <v>32</v>
      </c>
      <c r="J876" t="s">
        <v>1000</v>
      </c>
      <c r="K876" t="s">
        <v>24</v>
      </c>
      <c r="L876" t="s">
        <v>2609</v>
      </c>
      <c r="M876" t="s">
        <v>9438</v>
      </c>
      <c r="N876" t="s">
        <v>9439</v>
      </c>
    </row>
    <row r="877" spans="1:14" x14ac:dyDescent="0.25">
      <c r="A877" t="s">
        <v>4341</v>
      </c>
      <c r="B877" t="s">
        <v>4342</v>
      </c>
      <c r="C877" t="s">
        <v>69</v>
      </c>
      <c r="D877" t="s">
        <v>4343</v>
      </c>
      <c r="E877" t="s">
        <v>638</v>
      </c>
      <c r="F877" t="s">
        <v>4344</v>
      </c>
      <c r="G877" t="s">
        <v>4345</v>
      </c>
      <c r="H877" t="s">
        <v>4346</v>
      </c>
      <c r="I877" t="s">
        <v>32</v>
      </c>
      <c r="J877" t="s">
        <v>142</v>
      </c>
      <c r="K877" t="s">
        <v>24</v>
      </c>
      <c r="L877" t="s">
        <v>42</v>
      </c>
      <c r="M877" t="s">
        <v>9753</v>
      </c>
      <c r="N877" t="s">
        <v>9441</v>
      </c>
    </row>
    <row r="878" spans="1:14" hidden="1" x14ac:dyDescent="0.25">
      <c r="A878" t="s">
        <v>4347</v>
      </c>
      <c r="B878" t="s">
        <v>4348</v>
      </c>
      <c r="C878" t="s">
        <v>69</v>
      </c>
      <c r="D878" t="s">
        <v>4349</v>
      </c>
      <c r="E878" t="s">
        <v>630</v>
      </c>
      <c r="F878" t="s">
        <v>4350</v>
      </c>
      <c r="G878" t="s">
        <v>4351</v>
      </c>
      <c r="H878" t="s">
        <v>4352</v>
      </c>
      <c r="I878" t="s">
        <v>32</v>
      </c>
      <c r="J878" t="s">
        <v>1650</v>
      </c>
      <c r="K878" t="s">
        <v>24</v>
      </c>
      <c r="L878" t="s">
        <v>643</v>
      </c>
      <c r="M878" t="s">
        <v>9438</v>
      </c>
      <c r="N878" t="s">
        <v>9439</v>
      </c>
    </row>
    <row r="879" spans="1:14" hidden="1" x14ac:dyDescent="0.25">
      <c r="A879" t="s">
        <v>4353</v>
      </c>
      <c r="B879" t="s">
        <v>4354</v>
      </c>
      <c r="C879" t="s">
        <v>69</v>
      </c>
      <c r="D879" t="s">
        <v>4355</v>
      </c>
      <c r="E879" t="s">
        <v>630</v>
      </c>
      <c r="F879" t="s">
        <v>4356</v>
      </c>
      <c r="G879" t="s">
        <v>4357</v>
      </c>
      <c r="H879" t="s">
        <v>4358</v>
      </c>
      <c r="I879" t="s">
        <v>32</v>
      </c>
      <c r="J879" t="s">
        <v>634</v>
      </c>
      <c r="K879" t="s">
        <v>24</v>
      </c>
      <c r="L879" t="s">
        <v>1368</v>
      </c>
      <c r="M879" t="s">
        <v>9438</v>
      </c>
      <c r="N879" t="s">
        <v>9439</v>
      </c>
    </row>
    <row r="880" spans="1:14" x14ac:dyDescent="0.25">
      <c r="A880" t="s">
        <v>4359</v>
      </c>
      <c r="B880" t="s">
        <v>2531</v>
      </c>
      <c r="C880" t="s">
        <v>16</v>
      </c>
      <c r="D880" t="s">
        <v>37</v>
      </c>
      <c r="E880" t="s">
        <v>638</v>
      </c>
      <c r="F880" t="s">
        <v>4360</v>
      </c>
      <c r="G880" t="s">
        <v>4361</v>
      </c>
      <c r="H880" t="s">
        <v>4362</v>
      </c>
      <c r="I880" t="s">
        <v>32</v>
      </c>
      <c r="J880" t="s">
        <v>290</v>
      </c>
      <c r="K880" t="s">
        <v>24</v>
      </c>
      <c r="L880" t="s">
        <v>4363</v>
      </c>
      <c r="M880" t="s">
        <v>9754</v>
      </c>
      <c r="N880" t="s">
        <v>9441</v>
      </c>
    </row>
    <row r="881" spans="1:14" hidden="1" x14ac:dyDescent="0.25">
      <c r="A881" t="s">
        <v>4364</v>
      </c>
      <c r="B881" t="s">
        <v>4365</v>
      </c>
      <c r="C881" t="s">
        <v>69</v>
      </c>
      <c r="D881" t="s">
        <v>1513</v>
      </c>
      <c r="E881" t="s">
        <v>630</v>
      </c>
      <c r="F881" t="s">
        <v>4366</v>
      </c>
      <c r="G881" t="s">
        <v>4367</v>
      </c>
      <c r="H881" t="s">
        <v>4368</v>
      </c>
      <c r="I881" t="s">
        <v>32</v>
      </c>
      <c r="J881" t="s">
        <v>642</v>
      </c>
      <c r="K881" t="s">
        <v>24</v>
      </c>
      <c r="L881" t="s">
        <v>75</v>
      </c>
      <c r="M881" t="s">
        <v>9438</v>
      </c>
      <c r="N881" t="s">
        <v>9439</v>
      </c>
    </row>
    <row r="882" spans="1:14" x14ac:dyDescent="0.25">
      <c r="A882" t="s">
        <v>4314</v>
      </c>
      <c r="B882" t="s">
        <v>4369</v>
      </c>
      <c r="C882" t="s">
        <v>16</v>
      </c>
      <c r="D882" t="s">
        <v>4370</v>
      </c>
      <c r="E882" t="s">
        <v>638</v>
      </c>
      <c r="F882" t="s">
        <v>4371</v>
      </c>
      <c r="G882" t="s">
        <v>4372</v>
      </c>
      <c r="H882" t="s">
        <v>4373</v>
      </c>
      <c r="I882" t="s">
        <v>32</v>
      </c>
      <c r="J882" t="s">
        <v>420</v>
      </c>
      <c r="K882" t="s">
        <v>24</v>
      </c>
      <c r="L882" t="s">
        <v>4321</v>
      </c>
      <c r="M882" t="s">
        <v>9755</v>
      </c>
      <c r="N882" t="s">
        <v>9441</v>
      </c>
    </row>
    <row r="883" spans="1:14" x14ac:dyDescent="0.25">
      <c r="A883" t="s">
        <v>4374</v>
      </c>
      <c r="B883" t="s">
        <v>3865</v>
      </c>
      <c r="C883" t="s">
        <v>69</v>
      </c>
      <c r="D883" t="s">
        <v>1916</v>
      </c>
      <c r="E883" t="s">
        <v>638</v>
      </c>
      <c r="F883" t="s">
        <v>4375</v>
      </c>
      <c r="G883" t="s">
        <v>4376</v>
      </c>
      <c r="H883" t="s">
        <v>4377</v>
      </c>
      <c r="I883" t="s">
        <v>32</v>
      </c>
      <c r="J883" t="s">
        <v>175</v>
      </c>
      <c r="K883" t="s">
        <v>24</v>
      </c>
      <c r="L883" t="s">
        <v>75</v>
      </c>
      <c r="M883" t="s">
        <v>9756</v>
      </c>
      <c r="N883" t="s">
        <v>9441</v>
      </c>
    </row>
    <row r="884" spans="1:14" x14ac:dyDescent="0.25">
      <c r="A884" t="s">
        <v>4378</v>
      </c>
      <c r="B884" t="s">
        <v>4379</v>
      </c>
      <c r="C884" t="s">
        <v>16</v>
      </c>
      <c r="D884" t="s">
        <v>2510</v>
      </c>
      <c r="E884" t="s">
        <v>638</v>
      </c>
      <c r="F884" t="s">
        <v>4380</v>
      </c>
      <c r="G884" t="s">
        <v>4381</v>
      </c>
      <c r="H884" t="s">
        <v>4382</v>
      </c>
      <c r="I884" t="s">
        <v>32</v>
      </c>
      <c r="J884" t="s">
        <v>412</v>
      </c>
      <c r="K884" t="s">
        <v>24</v>
      </c>
      <c r="L884" t="s">
        <v>4383</v>
      </c>
      <c r="M884" t="s">
        <v>9438</v>
      </c>
      <c r="N884" t="s">
        <v>9439</v>
      </c>
    </row>
    <row r="885" spans="1:14" hidden="1" x14ac:dyDescent="0.25">
      <c r="A885" t="s">
        <v>4384</v>
      </c>
      <c r="B885" t="s">
        <v>4385</v>
      </c>
      <c r="C885" t="s">
        <v>69</v>
      </c>
      <c r="D885" t="s">
        <v>3448</v>
      </c>
      <c r="E885" t="s">
        <v>630</v>
      </c>
      <c r="F885" t="s">
        <v>4386</v>
      </c>
      <c r="G885" t="s">
        <v>4387</v>
      </c>
      <c r="H885" t="s">
        <v>4388</v>
      </c>
      <c r="I885" t="s">
        <v>32</v>
      </c>
      <c r="J885" t="s">
        <v>4389</v>
      </c>
      <c r="K885" t="s">
        <v>24</v>
      </c>
      <c r="L885" t="s">
        <v>75</v>
      </c>
      <c r="M885" t="s">
        <v>9438</v>
      </c>
      <c r="N885" t="s">
        <v>9439</v>
      </c>
    </row>
    <row r="886" spans="1:14" hidden="1" x14ac:dyDescent="0.25">
      <c r="A886" t="s">
        <v>4390</v>
      </c>
      <c r="B886" t="s">
        <v>4391</v>
      </c>
      <c r="C886" t="s">
        <v>16</v>
      </c>
      <c r="D886" t="s">
        <v>2510</v>
      </c>
      <c r="E886" t="s">
        <v>630</v>
      </c>
      <c r="F886" t="s">
        <v>4392</v>
      </c>
      <c r="G886" t="s">
        <v>4393</v>
      </c>
      <c r="H886" t="s">
        <v>4394</v>
      </c>
      <c r="I886" t="s">
        <v>32</v>
      </c>
      <c r="J886" t="s">
        <v>412</v>
      </c>
      <c r="K886" t="s">
        <v>24</v>
      </c>
      <c r="L886" t="s">
        <v>4395</v>
      </c>
      <c r="M886" t="s">
        <v>9438</v>
      </c>
      <c r="N886" t="s">
        <v>9439</v>
      </c>
    </row>
    <row r="887" spans="1:14" x14ac:dyDescent="0.25">
      <c r="A887" t="s">
        <v>4396</v>
      </c>
      <c r="B887" t="s">
        <v>4365</v>
      </c>
      <c r="C887" t="s">
        <v>69</v>
      </c>
      <c r="D887" t="s">
        <v>1513</v>
      </c>
      <c r="E887" t="s">
        <v>638</v>
      </c>
      <c r="F887" t="s">
        <v>4397</v>
      </c>
      <c r="G887" t="s">
        <v>4398</v>
      </c>
      <c r="H887" t="s">
        <v>4399</v>
      </c>
      <c r="I887" t="s">
        <v>32</v>
      </c>
      <c r="J887" t="s">
        <v>1000</v>
      </c>
      <c r="K887" t="s">
        <v>24</v>
      </c>
      <c r="L887" t="s">
        <v>75</v>
      </c>
      <c r="M887" t="s">
        <v>9438</v>
      </c>
      <c r="N887" t="s">
        <v>9439</v>
      </c>
    </row>
    <row r="888" spans="1:14" x14ac:dyDescent="0.25">
      <c r="A888" t="s">
        <v>4400</v>
      </c>
      <c r="B888" t="s">
        <v>4401</v>
      </c>
      <c r="C888" t="s">
        <v>16</v>
      </c>
      <c r="D888" t="s">
        <v>2510</v>
      </c>
      <c r="E888" t="s">
        <v>638</v>
      </c>
      <c r="F888" t="s">
        <v>4402</v>
      </c>
      <c r="G888" t="s">
        <v>4403</v>
      </c>
      <c r="H888" t="s">
        <v>4404</v>
      </c>
      <c r="I888" t="s">
        <v>32</v>
      </c>
      <c r="J888" t="s">
        <v>261</v>
      </c>
      <c r="K888" t="s">
        <v>24</v>
      </c>
      <c r="L888" t="s">
        <v>786</v>
      </c>
      <c r="M888" t="s">
        <v>9438</v>
      </c>
      <c r="N888" t="s">
        <v>9439</v>
      </c>
    </row>
    <row r="889" spans="1:14" x14ac:dyDescent="0.25">
      <c r="A889" t="s">
        <v>3389</v>
      </c>
      <c r="B889" t="s">
        <v>3068</v>
      </c>
      <c r="C889" t="s">
        <v>69</v>
      </c>
      <c r="D889" t="s">
        <v>4405</v>
      </c>
      <c r="E889" t="s">
        <v>638</v>
      </c>
      <c r="F889" t="s">
        <v>4406</v>
      </c>
      <c r="G889" t="s">
        <v>4407</v>
      </c>
      <c r="H889" t="s">
        <v>4408</v>
      </c>
      <c r="I889" t="s">
        <v>22</v>
      </c>
      <c r="J889" t="s">
        <v>148</v>
      </c>
      <c r="K889" t="s">
        <v>24</v>
      </c>
      <c r="L889" t="s">
        <v>83</v>
      </c>
      <c r="M889" t="s">
        <v>9757</v>
      </c>
      <c r="N889" t="s">
        <v>9441</v>
      </c>
    </row>
    <row r="890" spans="1:14" x14ac:dyDescent="0.25">
      <c r="A890" t="s">
        <v>4409</v>
      </c>
      <c r="B890" t="s">
        <v>4365</v>
      </c>
      <c r="C890" t="s">
        <v>69</v>
      </c>
      <c r="D890" t="s">
        <v>1513</v>
      </c>
      <c r="E890" t="s">
        <v>638</v>
      </c>
      <c r="F890" t="s">
        <v>4410</v>
      </c>
      <c r="G890" t="s">
        <v>4411</v>
      </c>
      <c r="H890" t="s">
        <v>4412</v>
      </c>
      <c r="I890" t="s">
        <v>32</v>
      </c>
      <c r="J890" t="s">
        <v>642</v>
      </c>
      <c r="K890" t="s">
        <v>24</v>
      </c>
      <c r="L890" t="s">
        <v>75</v>
      </c>
      <c r="M890" t="s">
        <v>9438</v>
      </c>
      <c r="N890" t="s">
        <v>9439</v>
      </c>
    </row>
    <row r="891" spans="1:14" x14ac:dyDescent="0.25">
      <c r="A891" t="s">
        <v>4413</v>
      </c>
      <c r="B891" t="s">
        <v>4414</v>
      </c>
      <c r="C891" t="s">
        <v>69</v>
      </c>
      <c r="D891" t="s">
        <v>4355</v>
      </c>
      <c r="E891" t="s">
        <v>638</v>
      </c>
      <c r="F891" t="s">
        <v>4415</v>
      </c>
      <c r="G891" t="s">
        <v>4416</v>
      </c>
      <c r="H891" t="s">
        <v>4417</v>
      </c>
      <c r="I891" t="s">
        <v>32</v>
      </c>
      <c r="J891" t="s">
        <v>162</v>
      </c>
      <c r="K891" t="s">
        <v>24</v>
      </c>
      <c r="L891" t="s">
        <v>1368</v>
      </c>
      <c r="M891" t="s">
        <v>9438</v>
      </c>
      <c r="N891" t="s">
        <v>9439</v>
      </c>
    </row>
    <row r="892" spans="1:14" x14ac:dyDescent="0.25">
      <c r="A892" t="s">
        <v>4418</v>
      </c>
      <c r="B892" t="s">
        <v>4419</v>
      </c>
      <c r="C892" t="s">
        <v>16</v>
      </c>
      <c r="D892" t="s">
        <v>93</v>
      </c>
      <c r="E892" t="s">
        <v>638</v>
      </c>
      <c r="F892" t="s">
        <v>4420</v>
      </c>
      <c r="G892" t="s">
        <v>4421</v>
      </c>
      <c r="H892" t="s">
        <v>4422</v>
      </c>
      <c r="I892" t="s">
        <v>32</v>
      </c>
      <c r="J892" t="s">
        <v>1381</v>
      </c>
      <c r="K892" t="s">
        <v>24</v>
      </c>
      <c r="L892" t="s">
        <v>75</v>
      </c>
      <c r="M892" t="s">
        <v>9758</v>
      </c>
      <c r="N892" t="s">
        <v>9441</v>
      </c>
    </row>
    <row r="893" spans="1:14" hidden="1" x14ac:dyDescent="0.25">
      <c r="A893" t="s">
        <v>4423</v>
      </c>
      <c r="B893" t="s">
        <v>3865</v>
      </c>
      <c r="C893" t="s">
        <v>69</v>
      </c>
      <c r="D893" t="s">
        <v>1916</v>
      </c>
      <c r="E893" t="s">
        <v>630</v>
      </c>
      <c r="F893" t="s">
        <v>4424</v>
      </c>
      <c r="G893" t="s">
        <v>4425</v>
      </c>
      <c r="H893" t="s">
        <v>4426</v>
      </c>
      <c r="I893" t="s">
        <v>32</v>
      </c>
      <c r="J893" t="s">
        <v>290</v>
      </c>
      <c r="K893" t="s">
        <v>24</v>
      </c>
      <c r="L893" t="s">
        <v>75</v>
      </c>
      <c r="M893" t="s">
        <v>9438</v>
      </c>
      <c r="N893" t="s">
        <v>9439</v>
      </c>
    </row>
    <row r="894" spans="1:14" x14ac:dyDescent="0.25">
      <c r="A894" t="s">
        <v>4427</v>
      </c>
      <c r="B894" t="s">
        <v>4365</v>
      </c>
      <c r="C894" t="s">
        <v>69</v>
      </c>
      <c r="D894" t="s">
        <v>1513</v>
      </c>
      <c r="E894" t="s">
        <v>638</v>
      </c>
      <c r="F894" t="s">
        <v>4428</v>
      </c>
      <c r="G894" t="s">
        <v>4429</v>
      </c>
      <c r="H894" t="s">
        <v>4430</v>
      </c>
      <c r="I894" t="s">
        <v>32</v>
      </c>
      <c r="J894" t="s">
        <v>398</v>
      </c>
      <c r="K894" t="s">
        <v>24</v>
      </c>
      <c r="L894" t="s">
        <v>75</v>
      </c>
      <c r="M894" t="s">
        <v>9438</v>
      </c>
      <c r="N894" t="s">
        <v>9439</v>
      </c>
    </row>
    <row r="895" spans="1:14" x14ac:dyDescent="0.25">
      <c r="A895" t="s">
        <v>4431</v>
      </c>
      <c r="C895" t="s">
        <v>16</v>
      </c>
      <c r="D895" t="s">
        <v>4432</v>
      </c>
      <c r="E895" t="s">
        <v>638</v>
      </c>
      <c r="F895" t="s">
        <v>4433</v>
      </c>
      <c r="G895" t="s">
        <v>4434</v>
      </c>
      <c r="H895" t="s">
        <v>4435</v>
      </c>
      <c r="I895" t="s">
        <v>22</v>
      </c>
      <c r="J895" t="s">
        <v>438</v>
      </c>
      <c r="K895" t="s">
        <v>24</v>
      </c>
      <c r="L895" t="s">
        <v>83</v>
      </c>
      <c r="M895" t="s">
        <v>9438</v>
      </c>
      <c r="N895" t="s">
        <v>9439</v>
      </c>
    </row>
    <row r="896" spans="1:14" x14ac:dyDescent="0.25">
      <c r="A896" t="s">
        <v>4436</v>
      </c>
      <c r="B896" t="s">
        <v>4437</v>
      </c>
      <c r="C896" t="s">
        <v>69</v>
      </c>
      <c r="D896" t="s">
        <v>4438</v>
      </c>
      <c r="E896" t="s">
        <v>638</v>
      </c>
      <c r="F896" t="s">
        <v>4439</v>
      </c>
      <c r="G896" t="s">
        <v>4440</v>
      </c>
      <c r="H896" t="s">
        <v>4441</v>
      </c>
      <c r="I896" t="s">
        <v>32</v>
      </c>
      <c r="J896" t="s">
        <v>1137</v>
      </c>
      <c r="K896" t="s">
        <v>24</v>
      </c>
      <c r="L896" t="s">
        <v>75</v>
      </c>
      <c r="M896" t="s">
        <v>9438</v>
      </c>
      <c r="N896" t="s">
        <v>9439</v>
      </c>
    </row>
    <row r="897" spans="1:14" x14ac:dyDescent="0.25">
      <c r="A897" t="s">
        <v>4442</v>
      </c>
      <c r="B897" t="s">
        <v>4443</v>
      </c>
      <c r="C897" t="s">
        <v>16</v>
      </c>
      <c r="D897" t="s">
        <v>4438</v>
      </c>
      <c r="E897" t="s">
        <v>638</v>
      </c>
      <c r="F897" t="s">
        <v>4444</v>
      </c>
      <c r="G897" t="s">
        <v>4445</v>
      </c>
      <c r="H897" t="s">
        <v>4446</v>
      </c>
      <c r="I897" t="s">
        <v>32</v>
      </c>
      <c r="J897" t="s">
        <v>634</v>
      </c>
      <c r="K897" t="s">
        <v>24</v>
      </c>
      <c r="L897" t="s">
        <v>75</v>
      </c>
      <c r="M897" t="s">
        <v>9438</v>
      </c>
      <c r="N897" t="s">
        <v>9439</v>
      </c>
    </row>
    <row r="898" spans="1:14" x14ac:dyDescent="0.25">
      <c r="A898" t="s">
        <v>4314</v>
      </c>
      <c r="B898" t="s">
        <v>4447</v>
      </c>
      <c r="C898" t="s">
        <v>69</v>
      </c>
      <c r="D898" t="s">
        <v>4448</v>
      </c>
      <c r="E898" t="s">
        <v>638</v>
      </c>
      <c r="F898" t="s">
        <v>4449</v>
      </c>
      <c r="G898" t="s">
        <v>4450</v>
      </c>
      <c r="H898" t="s">
        <v>4451</v>
      </c>
      <c r="I898" t="s">
        <v>32</v>
      </c>
      <c r="J898" t="s">
        <v>4320</v>
      </c>
      <c r="K898" t="s">
        <v>24</v>
      </c>
      <c r="L898" t="s">
        <v>4321</v>
      </c>
      <c r="M898" t="s">
        <v>9759</v>
      </c>
      <c r="N898" t="s">
        <v>9441</v>
      </c>
    </row>
    <row r="899" spans="1:14" x14ac:dyDescent="0.25">
      <c r="A899" t="s">
        <v>4452</v>
      </c>
      <c r="B899" t="s">
        <v>4437</v>
      </c>
      <c r="C899" t="s">
        <v>69</v>
      </c>
      <c r="D899" t="s">
        <v>4438</v>
      </c>
      <c r="E899" t="s">
        <v>638</v>
      </c>
      <c r="F899" t="s">
        <v>4453</v>
      </c>
      <c r="G899" t="s">
        <v>4454</v>
      </c>
      <c r="H899" t="s">
        <v>4455</v>
      </c>
      <c r="I899" t="s">
        <v>32</v>
      </c>
      <c r="J899" t="s">
        <v>1137</v>
      </c>
      <c r="K899" t="s">
        <v>24</v>
      </c>
      <c r="L899" t="s">
        <v>75</v>
      </c>
      <c r="M899" t="s">
        <v>9438</v>
      </c>
      <c r="N899" t="s">
        <v>9439</v>
      </c>
    </row>
    <row r="900" spans="1:14" hidden="1" x14ac:dyDescent="0.25">
      <c r="A900" t="s">
        <v>4456</v>
      </c>
      <c r="B900" t="s">
        <v>4457</v>
      </c>
      <c r="C900" t="s">
        <v>69</v>
      </c>
      <c r="D900" t="s">
        <v>179</v>
      </c>
      <c r="E900" t="s">
        <v>630</v>
      </c>
      <c r="F900" t="s">
        <v>4458</v>
      </c>
      <c r="G900" t="s">
        <v>4459</v>
      </c>
      <c r="H900" t="s">
        <v>4460</v>
      </c>
      <c r="I900" t="s">
        <v>32</v>
      </c>
      <c r="J900" t="s">
        <v>4461</v>
      </c>
      <c r="K900" t="s">
        <v>24</v>
      </c>
      <c r="L900" t="s">
        <v>184</v>
      </c>
      <c r="M900" t="s">
        <v>9438</v>
      </c>
      <c r="N900" t="s">
        <v>9439</v>
      </c>
    </row>
    <row r="901" spans="1:14" x14ac:dyDescent="0.25">
      <c r="A901" t="s">
        <v>4462</v>
      </c>
      <c r="B901" t="s">
        <v>4463</v>
      </c>
      <c r="C901" t="s">
        <v>69</v>
      </c>
      <c r="D901" t="s">
        <v>4464</v>
      </c>
      <c r="E901" t="s">
        <v>638</v>
      </c>
      <c r="F901" t="s">
        <v>4465</v>
      </c>
      <c r="G901" t="s">
        <v>4466</v>
      </c>
      <c r="H901" t="s">
        <v>4467</v>
      </c>
      <c r="I901" t="s">
        <v>32</v>
      </c>
      <c r="J901" t="s">
        <v>2262</v>
      </c>
      <c r="K901" t="s">
        <v>24</v>
      </c>
      <c r="L901" t="s">
        <v>4468</v>
      </c>
      <c r="M901" t="s">
        <v>9438</v>
      </c>
      <c r="N901" t="s">
        <v>9439</v>
      </c>
    </row>
    <row r="902" spans="1:14" x14ac:dyDescent="0.25">
      <c r="A902" t="s">
        <v>4469</v>
      </c>
      <c r="B902" t="s">
        <v>651</v>
      </c>
      <c r="C902" t="s">
        <v>16</v>
      </c>
      <c r="D902" t="s">
        <v>4470</v>
      </c>
      <c r="E902" t="s">
        <v>638</v>
      </c>
      <c r="F902" t="s">
        <v>4471</v>
      </c>
      <c r="G902" t="s">
        <v>4472</v>
      </c>
      <c r="H902" t="s">
        <v>4473</v>
      </c>
      <c r="I902" t="s">
        <v>32</v>
      </c>
      <c r="J902" t="s">
        <v>809</v>
      </c>
      <c r="K902" t="s">
        <v>24</v>
      </c>
      <c r="L902" t="s">
        <v>851</v>
      </c>
      <c r="M902" t="s">
        <v>9438</v>
      </c>
      <c r="N902" t="s">
        <v>9439</v>
      </c>
    </row>
    <row r="903" spans="1:14" hidden="1" x14ac:dyDescent="0.25">
      <c r="A903" t="s">
        <v>4474</v>
      </c>
      <c r="B903" t="s">
        <v>4475</v>
      </c>
      <c r="C903" t="s">
        <v>16</v>
      </c>
      <c r="D903" t="s">
        <v>4476</v>
      </c>
      <c r="E903" t="s">
        <v>630</v>
      </c>
      <c r="F903" t="s">
        <v>4477</v>
      </c>
      <c r="G903" t="s">
        <v>4478</v>
      </c>
      <c r="H903" t="s">
        <v>4479</v>
      </c>
      <c r="I903" t="s">
        <v>22</v>
      </c>
      <c r="J903" t="s">
        <v>642</v>
      </c>
      <c r="K903" t="s">
        <v>24</v>
      </c>
      <c r="L903" t="s">
        <v>83</v>
      </c>
      <c r="M903" t="s">
        <v>9438</v>
      </c>
      <c r="N903" t="s">
        <v>9439</v>
      </c>
    </row>
    <row r="904" spans="1:14" x14ac:dyDescent="0.25">
      <c r="A904" t="s">
        <v>4314</v>
      </c>
      <c r="B904" t="s">
        <v>92</v>
      </c>
      <c r="C904" t="s">
        <v>69</v>
      </c>
      <c r="D904" t="s">
        <v>4370</v>
      </c>
      <c r="E904" t="s">
        <v>638</v>
      </c>
      <c r="F904" t="s">
        <v>4480</v>
      </c>
      <c r="G904" t="s">
        <v>4481</v>
      </c>
      <c r="H904" t="s">
        <v>4482</v>
      </c>
      <c r="I904" t="s">
        <v>32</v>
      </c>
      <c r="J904" t="s">
        <v>329</v>
      </c>
      <c r="K904" t="s">
        <v>24</v>
      </c>
      <c r="L904" t="s">
        <v>4321</v>
      </c>
      <c r="M904" t="s">
        <v>9760</v>
      </c>
      <c r="N904" t="s">
        <v>9441</v>
      </c>
    </row>
    <row r="905" spans="1:14" x14ac:dyDescent="0.25">
      <c r="A905" t="s">
        <v>4483</v>
      </c>
      <c r="B905" t="s">
        <v>4484</v>
      </c>
      <c r="C905" t="s">
        <v>69</v>
      </c>
      <c r="D905" t="s">
        <v>4485</v>
      </c>
      <c r="E905" t="s">
        <v>638</v>
      </c>
      <c r="F905" t="s">
        <v>4486</v>
      </c>
      <c r="G905" t="s">
        <v>4487</v>
      </c>
      <c r="H905" t="s">
        <v>4488</v>
      </c>
      <c r="I905" t="s">
        <v>32</v>
      </c>
      <c r="J905" t="s">
        <v>109</v>
      </c>
      <c r="K905" t="s">
        <v>24</v>
      </c>
      <c r="L905" t="s">
        <v>1331</v>
      </c>
      <c r="M905" t="s">
        <v>9761</v>
      </c>
      <c r="N905" t="s">
        <v>9441</v>
      </c>
    </row>
    <row r="906" spans="1:14" x14ac:dyDescent="0.25">
      <c r="A906" t="s">
        <v>4489</v>
      </c>
      <c r="B906" t="s">
        <v>4379</v>
      </c>
      <c r="C906" t="s">
        <v>16</v>
      </c>
      <c r="D906" t="s">
        <v>2510</v>
      </c>
      <c r="E906" t="s">
        <v>638</v>
      </c>
      <c r="F906" t="s">
        <v>4490</v>
      </c>
      <c r="G906" t="s">
        <v>4491</v>
      </c>
      <c r="H906" t="s">
        <v>4492</v>
      </c>
      <c r="I906" t="s">
        <v>32</v>
      </c>
      <c r="J906" t="s">
        <v>412</v>
      </c>
      <c r="K906" t="s">
        <v>24</v>
      </c>
      <c r="L906" t="s">
        <v>4395</v>
      </c>
      <c r="M906" t="s">
        <v>9438</v>
      </c>
      <c r="N906" t="s">
        <v>9439</v>
      </c>
    </row>
    <row r="907" spans="1:14" x14ac:dyDescent="0.25">
      <c r="A907" t="s">
        <v>4493</v>
      </c>
      <c r="B907" t="s">
        <v>4336</v>
      </c>
      <c r="C907" t="s">
        <v>16</v>
      </c>
      <c r="D907" t="s">
        <v>4337</v>
      </c>
      <c r="E907" t="s">
        <v>638</v>
      </c>
      <c r="F907" t="s">
        <v>4494</v>
      </c>
      <c r="G907" t="s">
        <v>4495</v>
      </c>
      <c r="H907" t="s">
        <v>4496</v>
      </c>
      <c r="I907" t="s">
        <v>32</v>
      </c>
      <c r="J907" t="s">
        <v>1000</v>
      </c>
      <c r="K907" t="s">
        <v>24</v>
      </c>
      <c r="L907" t="s">
        <v>2609</v>
      </c>
      <c r="M907" t="s">
        <v>9438</v>
      </c>
      <c r="N907" t="s">
        <v>9439</v>
      </c>
    </row>
    <row r="908" spans="1:14" x14ac:dyDescent="0.25">
      <c r="A908" t="s">
        <v>4497</v>
      </c>
      <c r="B908" t="s">
        <v>4365</v>
      </c>
      <c r="C908" t="s">
        <v>69</v>
      </c>
      <c r="D908" t="s">
        <v>1513</v>
      </c>
      <c r="E908" t="s">
        <v>638</v>
      </c>
      <c r="F908" t="s">
        <v>4498</v>
      </c>
      <c r="G908" t="s">
        <v>4499</v>
      </c>
      <c r="H908" t="s">
        <v>4500</v>
      </c>
      <c r="I908" t="s">
        <v>32</v>
      </c>
      <c r="J908" t="s">
        <v>688</v>
      </c>
      <c r="K908" t="s">
        <v>24</v>
      </c>
      <c r="L908" t="s">
        <v>75</v>
      </c>
      <c r="M908" t="s">
        <v>9438</v>
      </c>
      <c r="N908" t="s">
        <v>9439</v>
      </c>
    </row>
    <row r="909" spans="1:14" x14ac:dyDescent="0.25">
      <c r="A909" t="s">
        <v>4501</v>
      </c>
      <c r="B909" t="s">
        <v>4502</v>
      </c>
      <c r="C909" t="s">
        <v>69</v>
      </c>
      <c r="D909" t="s">
        <v>4302</v>
      </c>
      <c r="E909" t="s">
        <v>638</v>
      </c>
      <c r="F909" t="s">
        <v>4503</v>
      </c>
      <c r="G909" t="s">
        <v>4504</v>
      </c>
      <c r="H909" t="s">
        <v>4505</v>
      </c>
      <c r="I909" t="s">
        <v>32</v>
      </c>
      <c r="J909" t="s">
        <v>1545</v>
      </c>
      <c r="K909" t="s">
        <v>24</v>
      </c>
      <c r="L909" t="s">
        <v>34</v>
      </c>
      <c r="M909" t="s">
        <v>9438</v>
      </c>
      <c r="N909" t="s">
        <v>9439</v>
      </c>
    </row>
    <row r="910" spans="1:14" x14ac:dyDescent="0.25">
      <c r="A910" t="s">
        <v>4483</v>
      </c>
      <c r="B910" t="s">
        <v>4484</v>
      </c>
      <c r="C910" t="s">
        <v>69</v>
      </c>
      <c r="D910" t="s">
        <v>4485</v>
      </c>
      <c r="E910" t="s">
        <v>638</v>
      </c>
      <c r="F910" t="s">
        <v>4506</v>
      </c>
      <c r="G910" t="s">
        <v>4507</v>
      </c>
      <c r="H910" t="s">
        <v>4508</v>
      </c>
      <c r="I910" t="s">
        <v>32</v>
      </c>
      <c r="J910" t="s">
        <v>486</v>
      </c>
      <c r="K910" t="s">
        <v>24</v>
      </c>
      <c r="L910" t="s">
        <v>1331</v>
      </c>
      <c r="M910" t="s">
        <v>9762</v>
      </c>
      <c r="N910" t="s">
        <v>9441</v>
      </c>
    </row>
    <row r="911" spans="1:14" hidden="1" x14ac:dyDescent="0.25">
      <c r="A911" t="s">
        <v>4509</v>
      </c>
      <c r="B911" t="s">
        <v>4310</v>
      </c>
      <c r="C911" t="s">
        <v>69</v>
      </c>
      <c r="D911" t="s">
        <v>3646</v>
      </c>
      <c r="E911" t="s">
        <v>630</v>
      </c>
      <c r="F911" t="s">
        <v>4510</v>
      </c>
      <c r="G911" t="s">
        <v>4511</v>
      </c>
      <c r="H911" t="s">
        <v>4512</v>
      </c>
      <c r="I911" t="s">
        <v>32</v>
      </c>
      <c r="J911" t="s">
        <v>89</v>
      </c>
      <c r="K911" t="s">
        <v>24</v>
      </c>
      <c r="L911" t="s">
        <v>42</v>
      </c>
      <c r="M911" t="s">
        <v>9438</v>
      </c>
      <c r="N911" t="s">
        <v>9439</v>
      </c>
    </row>
    <row r="912" spans="1:14" x14ac:dyDescent="0.25">
      <c r="A912" t="s">
        <v>4513</v>
      </c>
      <c r="B912" t="s">
        <v>4457</v>
      </c>
      <c r="C912" t="s">
        <v>69</v>
      </c>
      <c r="D912" t="s">
        <v>179</v>
      </c>
      <c r="E912" t="s">
        <v>638</v>
      </c>
      <c r="F912" t="s">
        <v>4514</v>
      </c>
      <c r="G912" t="s">
        <v>4515</v>
      </c>
      <c r="H912" t="s">
        <v>4516</v>
      </c>
      <c r="I912" t="s">
        <v>32</v>
      </c>
      <c r="J912" t="s">
        <v>4461</v>
      </c>
      <c r="K912" t="s">
        <v>24</v>
      </c>
      <c r="L912" t="s">
        <v>342</v>
      </c>
      <c r="M912" t="s">
        <v>9763</v>
      </c>
      <c r="N912" t="s">
        <v>9441</v>
      </c>
    </row>
    <row r="913" spans="1:14" x14ac:dyDescent="0.25">
      <c r="A913" t="s">
        <v>4517</v>
      </c>
      <c r="B913" t="s">
        <v>4457</v>
      </c>
      <c r="C913" t="s">
        <v>69</v>
      </c>
      <c r="D913" t="s">
        <v>179</v>
      </c>
      <c r="E913" t="s">
        <v>638</v>
      </c>
      <c r="F913" t="s">
        <v>4518</v>
      </c>
      <c r="G913" t="s">
        <v>4519</v>
      </c>
      <c r="H913" t="s">
        <v>4520</v>
      </c>
      <c r="I913" t="s">
        <v>32</v>
      </c>
      <c r="J913" t="s">
        <v>290</v>
      </c>
      <c r="K913" t="s">
        <v>24</v>
      </c>
      <c r="L913" t="s">
        <v>184</v>
      </c>
      <c r="M913" t="s">
        <v>9764</v>
      </c>
      <c r="N913" t="s">
        <v>9441</v>
      </c>
    </row>
    <row r="914" spans="1:14" x14ac:dyDescent="0.25">
      <c r="A914" t="s">
        <v>4431</v>
      </c>
      <c r="C914" t="s">
        <v>16</v>
      </c>
      <c r="D914" t="s">
        <v>4432</v>
      </c>
      <c r="E914" t="s">
        <v>638</v>
      </c>
      <c r="F914" t="s">
        <v>4521</v>
      </c>
      <c r="G914" t="s">
        <v>4522</v>
      </c>
      <c r="H914" t="s">
        <v>4523</v>
      </c>
      <c r="I914" t="s">
        <v>22</v>
      </c>
      <c r="J914" t="s">
        <v>438</v>
      </c>
      <c r="K914" t="s">
        <v>24</v>
      </c>
      <c r="L914" t="s">
        <v>83</v>
      </c>
      <c r="M914" t="s">
        <v>9438</v>
      </c>
      <c r="N914" t="s">
        <v>9439</v>
      </c>
    </row>
    <row r="915" spans="1:14" x14ac:dyDescent="0.25">
      <c r="A915" t="s">
        <v>4524</v>
      </c>
      <c r="B915" t="s">
        <v>2768</v>
      </c>
      <c r="C915" t="s">
        <v>69</v>
      </c>
      <c r="D915" t="s">
        <v>2769</v>
      </c>
      <c r="E915" t="s">
        <v>638</v>
      </c>
      <c r="F915" t="s">
        <v>4525</v>
      </c>
      <c r="G915" t="s">
        <v>4526</v>
      </c>
      <c r="H915" t="s">
        <v>4527</v>
      </c>
      <c r="I915" t="s">
        <v>32</v>
      </c>
      <c r="J915" t="s">
        <v>398</v>
      </c>
      <c r="K915" t="s">
        <v>24</v>
      </c>
      <c r="L915" t="s">
        <v>494</v>
      </c>
      <c r="M915" t="s">
        <v>9438</v>
      </c>
      <c r="N915" t="s">
        <v>9439</v>
      </c>
    </row>
    <row r="916" spans="1:14" x14ac:dyDescent="0.25">
      <c r="A916" t="s">
        <v>4314</v>
      </c>
      <c r="B916" t="s">
        <v>4528</v>
      </c>
      <c r="C916" t="s">
        <v>16</v>
      </c>
      <c r="D916" t="s">
        <v>4370</v>
      </c>
      <c r="E916" t="s">
        <v>638</v>
      </c>
      <c r="F916" t="s">
        <v>4529</v>
      </c>
      <c r="G916" t="s">
        <v>4530</v>
      </c>
      <c r="H916" t="s">
        <v>4531</v>
      </c>
      <c r="I916" t="s">
        <v>32</v>
      </c>
      <c r="J916" t="s">
        <v>527</v>
      </c>
      <c r="K916" t="s">
        <v>24</v>
      </c>
      <c r="L916" t="s">
        <v>4321</v>
      </c>
      <c r="M916" t="s">
        <v>9765</v>
      </c>
      <c r="N916" t="s">
        <v>9441</v>
      </c>
    </row>
    <row r="917" spans="1:14" x14ac:dyDescent="0.25">
      <c r="A917" t="s">
        <v>4532</v>
      </c>
      <c r="B917" t="s">
        <v>4533</v>
      </c>
      <c r="C917" t="s">
        <v>69</v>
      </c>
      <c r="D917" t="s">
        <v>1513</v>
      </c>
      <c r="E917" t="s">
        <v>638</v>
      </c>
      <c r="F917" t="s">
        <v>4534</v>
      </c>
      <c r="G917" t="s">
        <v>4535</v>
      </c>
      <c r="H917" t="s">
        <v>4536</v>
      </c>
      <c r="I917" t="s">
        <v>32</v>
      </c>
      <c r="J917" t="s">
        <v>1207</v>
      </c>
      <c r="K917" t="s">
        <v>24</v>
      </c>
      <c r="L917" t="s">
        <v>75</v>
      </c>
      <c r="M917" t="s">
        <v>9438</v>
      </c>
      <c r="N917" t="s">
        <v>9439</v>
      </c>
    </row>
    <row r="918" spans="1:14" x14ac:dyDescent="0.25">
      <c r="A918" t="s">
        <v>4537</v>
      </c>
      <c r="B918" t="s">
        <v>4538</v>
      </c>
      <c r="C918" t="s">
        <v>69</v>
      </c>
      <c r="D918" t="s">
        <v>4539</v>
      </c>
      <c r="E918" t="s">
        <v>638</v>
      </c>
      <c r="F918" t="s">
        <v>4540</v>
      </c>
      <c r="G918" t="s">
        <v>4541</v>
      </c>
      <c r="H918" t="s">
        <v>4542</v>
      </c>
      <c r="I918" t="s">
        <v>32</v>
      </c>
      <c r="J918" t="s">
        <v>4543</v>
      </c>
      <c r="K918" t="s">
        <v>24</v>
      </c>
      <c r="L918" t="s">
        <v>4544</v>
      </c>
      <c r="M918" t="s">
        <v>9766</v>
      </c>
      <c r="N918" t="s">
        <v>9441</v>
      </c>
    </row>
    <row r="919" spans="1:14" hidden="1" x14ac:dyDescent="0.25">
      <c r="A919" t="s">
        <v>4545</v>
      </c>
      <c r="B919" t="s">
        <v>4546</v>
      </c>
      <c r="C919" t="s">
        <v>16</v>
      </c>
      <c r="D919" t="s">
        <v>4547</v>
      </c>
      <c r="E919" t="s">
        <v>630</v>
      </c>
      <c r="F919" t="s">
        <v>4548</v>
      </c>
      <c r="G919" t="s">
        <v>4549</v>
      </c>
      <c r="H919" t="s">
        <v>4550</v>
      </c>
      <c r="I919" t="s">
        <v>32</v>
      </c>
      <c r="J919" t="s">
        <v>2107</v>
      </c>
      <c r="K919" t="s">
        <v>24</v>
      </c>
      <c r="L919" t="s">
        <v>663</v>
      </c>
      <c r="M919" t="s">
        <v>9438</v>
      </c>
      <c r="N919" t="s">
        <v>9439</v>
      </c>
    </row>
    <row r="920" spans="1:14" x14ac:dyDescent="0.25">
      <c r="A920" t="s">
        <v>3389</v>
      </c>
      <c r="B920" t="s">
        <v>3068</v>
      </c>
      <c r="C920" t="s">
        <v>69</v>
      </c>
      <c r="D920" t="s">
        <v>4405</v>
      </c>
      <c r="E920" t="s">
        <v>638</v>
      </c>
      <c r="F920" t="s">
        <v>4551</v>
      </c>
      <c r="G920" t="s">
        <v>4552</v>
      </c>
      <c r="H920" t="s">
        <v>4553</v>
      </c>
      <c r="I920" t="s">
        <v>22</v>
      </c>
      <c r="J920" t="s">
        <v>148</v>
      </c>
      <c r="K920" t="s">
        <v>24</v>
      </c>
      <c r="L920" t="s">
        <v>83</v>
      </c>
      <c r="M920" t="s">
        <v>9767</v>
      </c>
      <c r="N920" t="s">
        <v>9441</v>
      </c>
    </row>
    <row r="921" spans="1:14" hidden="1" x14ac:dyDescent="0.25">
      <c r="A921" t="s">
        <v>4322</v>
      </c>
      <c r="B921" t="s">
        <v>4323</v>
      </c>
      <c r="C921" t="s">
        <v>16</v>
      </c>
      <c r="D921" t="s">
        <v>4324</v>
      </c>
      <c r="E921" t="s">
        <v>630</v>
      </c>
      <c r="F921" t="s">
        <v>4554</v>
      </c>
      <c r="G921" t="s">
        <v>4555</v>
      </c>
      <c r="H921" t="s">
        <v>4556</v>
      </c>
      <c r="I921" t="s">
        <v>22</v>
      </c>
      <c r="J921" t="s">
        <v>1584</v>
      </c>
      <c r="K921" t="s">
        <v>24</v>
      </c>
      <c r="L921" t="s">
        <v>4328</v>
      </c>
      <c r="M921" t="s">
        <v>9438</v>
      </c>
      <c r="N921" t="s">
        <v>9439</v>
      </c>
    </row>
    <row r="922" spans="1:14" x14ac:dyDescent="0.25">
      <c r="A922" t="s">
        <v>4557</v>
      </c>
      <c r="B922" t="s">
        <v>4365</v>
      </c>
      <c r="C922" t="s">
        <v>69</v>
      </c>
      <c r="D922" t="s">
        <v>1513</v>
      </c>
      <c r="E922" t="s">
        <v>638</v>
      </c>
      <c r="F922" t="s">
        <v>4558</v>
      </c>
      <c r="G922" t="s">
        <v>4559</v>
      </c>
      <c r="H922" t="s">
        <v>4560</v>
      </c>
      <c r="I922" t="s">
        <v>32</v>
      </c>
      <c r="J922" t="s">
        <v>398</v>
      </c>
      <c r="K922" t="s">
        <v>24</v>
      </c>
      <c r="L922" t="s">
        <v>75</v>
      </c>
      <c r="M922" t="s">
        <v>9438</v>
      </c>
      <c r="N922" t="s">
        <v>9439</v>
      </c>
    </row>
    <row r="923" spans="1:14" hidden="1" x14ac:dyDescent="0.25">
      <c r="A923" t="s">
        <v>4561</v>
      </c>
      <c r="B923" t="s">
        <v>4538</v>
      </c>
      <c r="C923" t="s">
        <v>69</v>
      </c>
      <c r="D923" t="s">
        <v>4539</v>
      </c>
      <c r="E923" t="s">
        <v>630</v>
      </c>
      <c r="F923" t="s">
        <v>4562</v>
      </c>
      <c r="G923" t="s">
        <v>4563</v>
      </c>
      <c r="H923" t="s">
        <v>4564</v>
      </c>
      <c r="I923" t="s">
        <v>32</v>
      </c>
      <c r="J923" t="s">
        <v>4543</v>
      </c>
      <c r="K923" t="s">
        <v>24</v>
      </c>
      <c r="L923" t="s">
        <v>4544</v>
      </c>
      <c r="M923" t="s">
        <v>9438</v>
      </c>
      <c r="N923" t="s">
        <v>9439</v>
      </c>
    </row>
    <row r="924" spans="1:14" hidden="1" x14ac:dyDescent="0.25">
      <c r="A924" t="s">
        <v>4565</v>
      </c>
      <c r="B924" t="s">
        <v>665</v>
      </c>
      <c r="C924" t="s">
        <v>69</v>
      </c>
      <c r="D924" t="s">
        <v>4566</v>
      </c>
      <c r="E924" t="s">
        <v>630</v>
      </c>
      <c r="F924" t="s">
        <v>4567</v>
      </c>
      <c r="G924" t="s">
        <v>4568</v>
      </c>
      <c r="H924" t="s">
        <v>4569</v>
      </c>
      <c r="I924" t="s">
        <v>32</v>
      </c>
      <c r="J924" t="s">
        <v>1782</v>
      </c>
      <c r="K924" t="s">
        <v>24</v>
      </c>
      <c r="L924" t="s">
        <v>2585</v>
      </c>
      <c r="M924" t="s">
        <v>9438</v>
      </c>
      <c r="N924" t="s">
        <v>9439</v>
      </c>
    </row>
    <row r="925" spans="1:14" x14ac:dyDescent="0.25">
      <c r="A925" t="s">
        <v>4570</v>
      </c>
      <c r="B925" t="s">
        <v>928</v>
      </c>
      <c r="C925" t="s">
        <v>16</v>
      </c>
      <c r="D925" t="s">
        <v>3186</v>
      </c>
      <c r="E925" t="s">
        <v>638</v>
      </c>
      <c r="F925" t="s">
        <v>4571</v>
      </c>
      <c r="G925" t="s">
        <v>4572</v>
      </c>
      <c r="H925" t="s">
        <v>4573</v>
      </c>
      <c r="I925" t="s">
        <v>32</v>
      </c>
      <c r="J925" t="s">
        <v>4574</v>
      </c>
      <c r="K925" t="s">
        <v>24</v>
      </c>
      <c r="L925" t="s">
        <v>4575</v>
      </c>
      <c r="M925" t="s">
        <v>9438</v>
      </c>
      <c r="N925" t="s">
        <v>9439</v>
      </c>
    </row>
    <row r="926" spans="1:14" x14ac:dyDescent="0.25">
      <c r="A926" t="s">
        <v>4576</v>
      </c>
      <c r="B926" t="s">
        <v>665</v>
      </c>
      <c r="C926" t="s">
        <v>69</v>
      </c>
      <c r="D926" t="s">
        <v>4566</v>
      </c>
      <c r="E926" t="s">
        <v>638</v>
      </c>
      <c r="F926" t="s">
        <v>4577</v>
      </c>
      <c r="G926" t="s">
        <v>4578</v>
      </c>
      <c r="H926" t="s">
        <v>4579</v>
      </c>
      <c r="I926" t="s">
        <v>32</v>
      </c>
      <c r="J926" t="s">
        <v>634</v>
      </c>
      <c r="K926" t="s">
        <v>24</v>
      </c>
      <c r="L926" t="s">
        <v>2585</v>
      </c>
      <c r="M926" t="s">
        <v>9438</v>
      </c>
      <c r="N926" t="s">
        <v>9439</v>
      </c>
    </row>
    <row r="927" spans="1:14" x14ac:dyDescent="0.25">
      <c r="A927" t="s">
        <v>4580</v>
      </c>
      <c r="B927" t="s">
        <v>4385</v>
      </c>
      <c r="C927" t="s">
        <v>69</v>
      </c>
      <c r="D927" t="s">
        <v>3448</v>
      </c>
      <c r="E927" t="s">
        <v>638</v>
      </c>
      <c r="F927" t="s">
        <v>4581</v>
      </c>
      <c r="G927" t="s">
        <v>4582</v>
      </c>
      <c r="H927" t="s">
        <v>4583</v>
      </c>
      <c r="I927" t="s">
        <v>32</v>
      </c>
      <c r="J927" t="s">
        <v>614</v>
      </c>
      <c r="K927" t="s">
        <v>24</v>
      </c>
      <c r="L927" t="s">
        <v>75</v>
      </c>
      <c r="M927" t="s">
        <v>9768</v>
      </c>
      <c r="N927" t="s">
        <v>9441</v>
      </c>
    </row>
    <row r="928" spans="1:14" x14ac:dyDescent="0.25">
      <c r="A928" t="s">
        <v>4431</v>
      </c>
      <c r="C928" t="s">
        <v>16</v>
      </c>
      <c r="D928" t="s">
        <v>4432</v>
      </c>
      <c r="E928" t="s">
        <v>638</v>
      </c>
      <c r="F928" t="s">
        <v>4584</v>
      </c>
      <c r="G928" t="s">
        <v>4585</v>
      </c>
      <c r="H928" t="s">
        <v>4586</v>
      </c>
      <c r="I928" t="s">
        <v>22</v>
      </c>
      <c r="J928" t="s">
        <v>438</v>
      </c>
      <c r="K928" t="s">
        <v>24</v>
      </c>
      <c r="L928" t="s">
        <v>83</v>
      </c>
      <c r="M928" t="s">
        <v>9438</v>
      </c>
      <c r="N928" t="s">
        <v>9439</v>
      </c>
    </row>
    <row r="929" spans="1:14" x14ac:dyDescent="0.25">
      <c r="A929" t="s">
        <v>4587</v>
      </c>
      <c r="B929" t="s">
        <v>4588</v>
      </c>
      <c r="C929" t="s">
        <v>69</v>
      </c>
      <c r="D929" t="s">
        <v>1513</v>
      </c>
      <c r="E929" t="s">
        <v>638</v>
      </c>
      <c r="F929" t="s">
        <v>4589</v>
      </c>
      <c r="G929" t="s">
        <v>4590</v>
      </c>
      <c r="H929" t="s">
        <v>4591</v>
      </c>
      <c r="I929" t="s">
        <v>32</v>
      </c>
      <c r="J929" t="s">
        <v>642</v>
      </c>
      <c r="K929" t="s">
        <v>24</v>
      </c>
      <c r="L929" t="s">
        <v>75</v>
      </c>
      <c r="M929" t="s">
        <v>9438</v>
      </c>
      <c r="N929" t="s">
        <v>9439</v>
      </c>
    </row>
    <row r="930" spans="1:14" x14ac:dyDescent="0.25">
      <c r="A930" t="s">
        <v>4592</v>
      </c>
      <c r="B930" t="s">
        <v>3865</v>
      </c>
      <c r="C930" t="s">
        <v>69</v>
      </c>
      <c r="D930" t="s">
        <v>1916</v>
      </c>
      <c r="E930" t="s">
        <v>638</v>
      </c>
      <c r="F930" t="s">
        <v>4593</v>
      </c>
      <c r="G930" t="s">
        <v>4594</v>
      </c>
      <c r="H930" t="s">
        <v>4595</v>
      </c>
      <c r="I930" t="s">
        <v>32</v>
      </c>
      <c r="J930" t="s">
        <v>183</v>
      </c>
      <c r="K930" t="s">
        <v>24</v>
      </c>
      <c r="L930" t="s">
        <v>75</v>
      </c>
      <c r="M930" t="s">
        <v>9769</v>
      </c>
      <c r="N930" t="s">
        <v>9441</v>
      </c>
    </row>
    <row r="931" spans="1:14" x14ac:dyDescent="0.25">
      <c r="A931" t="s">
        <v>4596</v>
      </c>
      <c r="B931" t="s">
        <v>821</v>
      </c>
      <c r="C931" t="s">
        <v>16</v>
      </c>
      <c r="D931" t="s">
        <v>3536</v>
      </c>
      <c r="E931" t="s">
        <v>638</v>
      </c>
      <c r="F931" t="s">
        <v>4597</v>
      </c>
      <c r="G931" t="s">
        <v>4598</v>
      </c>
      <c r="H931" t="s">
        <v>4599</v>
      </c>
      <c r="I931" t="s">
        <v>32</v>
      </c>
      <c r="J931" t="s">
        <v>946</v>
      </c>
      <c r="K931" t="s">
        <v>24</v>
      </c>
      <c r="L931" t="s">
        <v>42</v>
      </c>
      <c r="M931" t="s">
        <v>9438</v>
      </c>
      <c r="N931" t="s">
        <v>9439</v>
      </c>
    </row>
    <row r="932" spans="1:14" x14ac:dyDescent="0.25">
      <c r="A932" t="s">
        <v>4600</v>
      </c>
      <c r="C932" t="s">
        <v>16</v>
      </c>
      <c r="D932" t="s">
        <v>4601</v>
      </c>
      <c r="E932" t="s">
        <v>638</v>
      </c>
      <c r="F932" t="s">
        <v>4602</v>
      </c>
      <c r="G932" t="s">
        <v>4603</v>
      </c>
      <c r="H932" t="s">
        <v>4604</v>
      </c>
      <c r="I932" t="s">
        <v>32</v>
      </c>
      <c r="J932" t="s">
        <v>1751</v>
      </c>
      <c r="K932" t="s">
        <v>24</v>
      </c>
      <c r="L932" t="s">
        <v>227</v>
      </c>
      <c r="M932" t="s">
        <v>9438</v>
      </c>
      <c r="N932" t="s">
        <v>9439</v>
      </c>
    </row>
    <row r="933" spans="1:14" hidden="1" x14ac:dyDescent="0.25">
      <c r="A933" t="s">
        <v>4605</v>
      </c>
      <c r="C933" t="s">
        <v>16</v>
      </c>
      <c r="D933" t="s">
        <v>4606</v>
      </c>
      <c r="E933" t="s">
        <v>630</v>
      </c>
      <c r="F933" t="s">
        <v>4607</v>
      </c>
      <c r="G933" t="s">
        <v>4608</v>
      </c>
      <c r="H933" t="s">
        <v>4609</v>
      </c>
      <c r="I933" t="s">
        <v>22</v>
      </c>
      <c r="J933" t="s">
        <v>3208</v>
      </c>
      <c r="K933" t="s">
        <v>24</v>
      </c>
      <c r="L933" t="s">
        <v>83</v>
      </c>
      <c r="M933" t="s">
        <v>9438</v>
      </c>
      <c r="N933" t="s">
        <v>9439</v>
      </c>
    </row>
    <row r="934" spans="1:14" x14ac:dyDescent="0.25">
      <c r="A934" t="s">
        <v>4610</v>
      </c>
      <c r="B934" t="s">
        <v>4611</v>
      </c>
      <c r="C934" t="s">
        <v>69</v>
      </c>
      <c r="D934" t="s">
        <v>4612</v>
      </c>
      <c r="E934" t="s">
        <v>638</v>
      </c>
      <c r="F934" t="s">
        <v>4613</v>
      </c>
      <c r="G934" t="s">
        <v>4614</v>
      </c>
      <c r="H934" t="s">
        <v>4615</v>
      </c>
      <c r="I934" t="s">
        <v>32</v>
      </c>
      <c r="J934" t="s">
        <v>41</v>
      </c>
      <c r="K934" t="s">
        <v>24</v>
      </c>
      <c r="L934" t="s">
        <v>75</v>
      </c>
      <c r="M934" t="s">
        <v>9770</v>
      </c>
      <c r="N934" t="s">
        <v>9441</v>
      </c>
    </row>
    <row r="935" spans="1:14" x14ac:dyDescent="0.25">
      <c r="A935" t="s">
        <v>4469</v>
      </c>
      <c r="B935" t="s">
        <v>651</v>
      </c>
      <c r="C935" t="s">
        <v>16</v>
      </c>
      <c r="D935" t="s">
        <v>4470</v>
      </c>
      <c r="E935" t="s">
        <v>638</v>
      </c>
      <c r="F935" t="s">
        <v>4616</v>
      </c>
      <c r="G935" t="s">
        <v>4617</v>
      </c>
      <c r="H935" t="s">
        <v>4618</v>
      </c>
      <c r="I935" t="s">
        <v>32</v>
      </c>
      <c r="J935" t="s">
        <v>809</v>
      </c>
      <c r="K935" t="s">
        <v>24</v>
      </c>
      <c r="L935" t="s">
        <v>851</v>
      </c>
      <c r="M935" t="s">
        <v>9438</v>
      </c>
      <c r="N935" t="s">
        <v>9439</v>
      </c>
    </row>
    <row r="936" spans="1:14" x14ac:dyDescent="0.25">
      <c r="A936" t="s">
        <v>4314</v>
      </c>
      <c r="B936" t="s">
        <v>4619</v>
      </c>
      <c r="C936" t="s">
        <v>69</v>
      </c>
      <c r="D936" t="s">
        <v>4370</v>
      </c>
      <c r="E936" t="s">
        <v>638</v>
      </c>
      <c r="F936" t="s">
        <v>4620</v>
      </c>
      <c r="G936" t="s">
        <v>4621</v>
      </c>
      <c r="H936" t="s">
        <v>4622</v>
      </c>
      <c r="I936" t="s">
        <v>32</v>
      </c>
      <c r="J936" t="s">
        <v>142</v>
      </c>
      <c r="K936" t="s">
        <v>24</v>
      </c>
      <c r="L936" t="s">
        <v>4321</v>
      </c>
      <c r="M936" t="s">
        <v>9771</v>
      </c>
      <c r="N936" t="s">
        <v>9441</v>
      </c>
    </row>
    <row r="937" spans="1:14" x14ac:dyDescent="0.25">
      <c r="A937" t="s">
        <v>4309</v>
      </c>
      <c r="B937" t="s">
        <v>4310</v>
      </c>
      <c r="C937" t="s">
        <v>69</v>
      </c>
      <c r="D937" t="s">
        <v>3646</v>
      </c>
      <c r="E937" t="s">
        <v>638</v>
      </c>
      <c r="F937" t="s">
        <v>4623</v>
      </c>
      <c r="G937" t="s">
        <v>4624</v>
      </c>
      <c r="H937" t="s">
        <v>4625</v>
      </c>
      <c r="I937" t="s">
        <v>32</v>
      </c>
      <c r="J937" t="s">
        <v>1650</v>
      </c>
      <c r="K937" t="s">
        <v>24</v>
      </c>
      <c r="L937" t="s">
        <v>42</v>
      </c>
      <c r="M937" t="s">
        <v>9438</v>
      </c>
      <c r="N937" t="s">
        <v>9439</v>
      </c>
    </row>
    <row r="938" spans="1:14" x14ac:dyDescent="0.25">
      <c r="A938" t="s">
        <v>4626</v>
      </c>
      <c r="C938" t="s">
        <v>16</v>
      </c>
      <c r="D938" t="s">
        <v>4627</v>
      </c>
      <c r="E938" t="s">
        <v>638</v>
      </c>
      <c r="F938" t="s">
        <v>4628</v>
      </c>
      <c r="G938" t="s">
        <v>4629</v>
      </c>
      <c r="H938" t="s">
        <v>4630</v>
      </c>
      <c r="I938" t="s">
        <v>32</v>
      </c>
      <c r="J938" t="s">
        <v>234</v>
      </c>
      <c r="K938" t="s">
        <v>24</v>
      </c>
      <c r="L938" t="s">
        <v>4631</v>
      </c>
      <c r="M938" t="s">
        <v>9438</v>
      </c>
      <c r="N938" t="s">
        <v>9439</v>
      </c>
    </row>
    <row r="939" spans="1:14" hidden="1" x14ac:dyDescent="0.25">
      <c r="A939" t="s">
        <v>4632</v>
      </c>
      <c r="B939" t="s">
        <v>4633</v>
      </c>
      <c r="C939" t="s">
        <v>69</v>
      </c>
      <c r="D939" t="s">
        <v>4634</v>
      </c>
      <c r="E939" t="s">
        <v>630</v>
      </c>
      <c r="F939" t="s">
        <v>4635</v>
      </c>
      <c r="G939" t="s">
        <v>4636</v>
      </c>
      <c r="H939" t="s">
        <v>4637</v>
      </c>
      <c r="I939" t="s">
        <v>32</v>
      </c>
      <c r="J939" t="s">
        <v>479</v>
      </c>
      <c r="K939" t="s">
        <v>24</v>
      </c>
      <c r="L939" t="s">
        <v>4638</v>
      </c>
      <c r="M939" t="s">
        <v>9438</v>
      </c>
      <c r="N939" t="s">
        <v>9439</v>
      </c>
    </row>
    <row r="940" spans="1:14" x14ac:dyDescent="0.25">
      <c r="A940" t="s">
        <v>4639</v>
      </c>
      <c r="B940" t="s">
        <v>4419</v>
      </c>
      <c r="C940" t="s">
        <v>16</v>
      </c>
      <c r="D940" t="s">
        <v>93</v>
      </c>
      <c r="E940" t="s">
        <v>638</v>
      </c>
      <c r="F940" t="s">
        <v>4640</v>
      </c>
      <c r="G940" t="s">
        <v>4641</v>
      </c>
      <c r="H940" t="s">
        <v>4642</v>
      </c>
      <c r="I940" t="s">
        <v>32</v>
      </c>
      <c r="J940" t="s">
        <v>1381</v>
      </c>
      <c r="K940" t="s">
        <v>24</v>
      </c>
      <c r="L940" t="s">
        <v>75</v>
      </c>
      <c r="M940" t="s">
        <v>9772</v>
      </c>
      <c r="N940" t="s">
        <v>9441</v>
      </c>
    </row>
    <row r="941" spans="1:14" x14ac:dyDescent="0.25">
      <c r="A941" t="s">
        <v>4314</v>
      </c>
      <c r="B941" t="s">
        <v>4643</v>
      </c>
      <c r="C941" t="s">
        <v>69</v>
      </c>
      <c r="D941" t="s">
        <v>4370</v>
      </c>
      <c r="E941" t="s">
        <v>638</v>
      </c>
      <c r="F941" t="s">
        <v>4644</v>
      </c>
      <c r="G941" t="s">
        <v>4645</v>
      </c>
      <c r="H941" t="s">
        <v>4646</v>
      </c>
      <c r="I941" t="s">
        <v>32</v>
      </c>
      <c r="J941" t="s">
        <v>109</v>
      </c>
      <c r="K941" t="s">
        <v>24</v>
      </c>
      <c r="L941" t="s">
        <v>4321</v>
      </c>
      <c r="M941" t="s">
        <v>9773</v>
      </c>
      <c r="N941" t="s">
        <v>9441</v>
      </c>
    </row>
    <row r="942" spans="1:14" x14ac:dyDescent="0.25">
      <c r="A942" t="s">
        <v>4431</v>
      </c>
      <c r="C942" t="s">
        <v>16</v>
      </c>
      <c r="D942" t="s">
        <v>4432</v>
      </c>
      <c r="E942" t="s">
        <v>638</v>
      </c>
      <c r="F942" t="s">
        <v>4647</v>
      </c>
      <c r="G942" t="s">
        <v>4648</v>
      </c>
      <c r="H942" t="s">
        <v>4649</v>
      </c>
      <c r="I942" t="s">
        <v>22</v>
      </c>
      <c r="J942" t="s">
        <v>438</v>
      </c>
      <c r="K942" t="s">
        <v>24</v>
      </c>
      <c r="L942" t="s">
        <v>83</v>
      </c>
      <c r="M942" t="s">
        <v>9438</v>
      </c>
      <c r="N942" t="s">
        <v>9439</v>
      </c>
    </row>
    <row r="943" spans="1:14" x14ac:dyDescent="0.25">
      <c r="A943" t="s">
        <v>4650</v>
      </c>
      <c r="B943" t="s">
        <v>4651</v>
      </c>
      <c r="C943" t="s">
        <v>16</v>
      </c>
      <c r="D943" t="s">
        <v>4652</v>
      </c>
      <c r="E943" t="s">
        <v>638</v>
      </c>
      <c r="F943" t="s">
        <v>4653</v>
      </c>
      <c r="G943" t="s">
        <v>4654</v>
      </c>
      <c r="H943" t="s">
        <v>4655</v>
      </c>
      <c r="I943" t="s">
        <v>32</v>
      </c>
      <c r="J943" t="s">
        <v>506</v>
      </c>
      <c r="K943" t="s">
        <v>24</v>
      </c>
      <c r="L943" t="s">
        <v>4656</v>
      </c>
      <c r="M943" t="s">
        <v>9774</v>
      </c>
      <c r="N943" t="s">
        <v>9441</v>
      </c>
    </row>
    <row r="944" spans="1:14" x14ac:dyDescent="0.25">
      <c r="A944" t="s">
        <v>4657</v>
      </c>
      <c r="B944" t="s">
        <v>4385</v>
      </c>
      <c r="C944" t="s">
        <v>69</v>
      </c>
      <c r="D944" t="s">
        <v>3448</v>
      </c>
      <c r="E944" t="s">
        <v>638</v>
      </c>
      <c r="F944" t="s">
        <v>4658</v>
      </c>
      <c r="G944" t="s">
        <v>4659</v>
      </c>
      <c r="H944" t="s">
        <v>4660</v>
      </c>
      <c r="I944" t="s">
        <v>32</v>
      </c>
      <c r="J944" t="s">
        <v>33</v>
      </c>
      <c r="K944" t="s">
        <v>24</v>
      </c>
      <c r="L944" t="s">
        <v>75</v>
      </c>
      <c r="M944" t="s">
        <v>9438</v>
      </c>
      <c r="N944" t="s">
        <v>9439</v>
      </c>
    </row>
    <row r="945" spans="1:14" hidden="1" x14ac:dyDescent="0.25">
      <c r="A945" t="s">
        <v>4661</v>
      </c>
      <c r="C945" t="s">
        <v>69</v>
      </c>
      <c r="D945" t="s">
        <v>402</v>
      </c>
      <c r="E945" t="s">
        <v>630</v>
      </c>
      <c r="F945" t="s">
        <v>4662</v>
      </c>
      <c r="G945" t="s">
        <v>4663</v>
      </c>
      <c r="H945" t="s">
        <v>4664</v>
      </c>
      <c r="I945" t="s">
        <v>32</v>
      </c>
      <c r="J945" t="s">
        <v>360</v>
      </c>
      <c r="K945" t="s">
        <v>24</v>
      </c>
      <c r="L945" t="s">
        <v>4665</v>
      </c>
      <c r="M945" t="s">
        <v>9438</v>
      </c>
      <c r="N945" t="s">
        <v>9439</v>
      </c>
    </row>
    <row r="946" spans="1:14" x14ac:dyDescent="0.25">
      <c r="A946" t="s">
        <v>4666</v>
      </c>
      <c r="B946" t="s">
        <v>4348</v>
      </c>
      <c r="C946" t="s">
        <v>69</v>
      </c>
      <c r="E946" t="s">
        <v>638</v>
      </c>
      <c r="F946" t="s">
        <v>4667</v>
      </c>
      <c r="G946" t="s">
        <v>4668</v>
      </c>
      <c r="H946" t="s">
        <v>4669</v>
      </c>
      <c r="I946" t="s">
        <v>32</v>
      </c>
      <c r="J946" t="s">
        <v>688</v>
      </c>
      <c r="K946" t="s">
        <v>24</v>
      </c>
      <c r="M946" t="s">
        <v>9438</v>
      </c>
      <c r="N946" t="s">
        <v>9439</v>
      </c>
    </row>
    <row r="947" spans="1:14" hidden="1" x14ac:dyDescent="0.25">
      <c r="A947" t="s">
        <v>4670</v>
      </c>
      <c r="B947" t="s">
        <v>821</v>
      </c>
      <c r="C947" t="s">
        <v>16</v>
      </c>
      <c r="D947" t="s">
        <v>3536</v>
      </c>
      <c r="E947" t="s">
        <v>630</v>
      </c>
      <c r="F947" t="s">
        <v>4671</v>
      </c>
      <c r="G947" t="s">
        <v>4672</v>
      </c>
      <c r="H947" t="s">
        <v>4673</v>
      </c>
      <c r="I947" t="s">
        <v>32</v>
      </c>
      <c r="J947" t="s">
        <v>946</v>
      </c>
      <c r="K947" t="s">
        <v>24</v>
      </c>
      <c r="L947" t="s">
        <v>42</v>
      </c>
      <c r="M947" t="s">
        <v>9438</v>
      </c>
      <c r="N947" t="s">
        <v>9439</v>
      </c>
    </row>
    <row r="948" spans="1:14" x14ac:dyDescent="0.25">
      <c r="A948" t="s">
        <v>4674</v>
      </c>
      <c r="B948" t="s">
        <v>4348</v>
      </c>
      <c r="C948" t="s">
        <v>69</v>
      </c>
      <c r="E948" t="s">
        <v>638</v>
      </c>
      <c r="F948" t="s">
        <v>4675</v>
      </c>
      <c r="G948" t="s">
        <v>4676</v>
      </c>
      <c r="H948" t="s">
        <v>4677</v>
      </c>
      <c r="I948" t="s">
        <v>32</v>
      </c>
      <c r="J948" t="s">
        <v>1650</v>
      </c>
      <c r="K948" t="s">
        <v>24</v>
      </c>
      <c r="M948" t="s">
        <v>9438</v>
      </c>
      <c r="N948" t="s">
        <v>9439</v>
      </c>
    </row>
    <row r="949" spans="1:14" x14ac:dyDescent="0.25">
      <c r="A949" t="s">
        <v>4314</v>
      </c>
      <c r="B949" t="s">
        <v>4678</v>
      </c>
      <c r="C949" t="s">
        <v>69</v>
      </c>
      <c r="D949" t="s">
        <v>4370</v>
      </c>
      <c r="E949" t="s">
        <v>638</v>
      </c>
      <c r="F949" t="s">
        <v>4679</v>
      </c>
      <c r="G949" t="s">
        <v>4680</v>
      </c>
      <c r="H949" t="s">
        <v>4681</v>
      </c>
      <c r="I949" t="s">
        <v>32</v>
      </c>
      <c r="J949" t="s">
        <v>306</v>
      </c>
      <c r="K949" t="s">
        <v>24</v>
      </c>
      <c r="L949" t="s">
        <v>4321</v>
      </c>
      <c r="M949" t="s">
        <v>9775</v>
      </c>
      <c r="N949" t="s">
        <v>9441</v>
      </c>
    </row>
    <row r="950" spans="1:14" hidden="1" x14ac:dyDescent="0.25">
      <c r="A950" t="s">
        <v>4682</v>
      </c>
      <c r="B950" t="s">
        <v>4683</v>
      </c>
      <c r="C950" t="s">
        <v>69</v>
      </c>
      <c r="D950" t="s">
        <v>4370</v>
      </c>
      <c r="E950" t="s">
        <v>630</v>
      </c>
      <c r="F950" t="s">
        <v>4684</v>
      </c>
      <c r="G950" t="s">
        <v>4685</v>
      </c>
      <c r="H950" t="s">
        <v>4686</v>
      </c>
      <c r="I950" t="s">
        <v>32</v>
      </c>
      <c r="J950" t="s">
        <v>527</v>
      </c>
      <c r="K950" t="s">
        <v>24</v>
      </c>
      <c r="L950" t="s">
        <v>4321</v>
      </c>
      <c r="M950" t="s">
        <v>9438</v>
      </c>
      <c r="N950" t="s">
        <v>9439</v>
      </c>
    </row>
    <row r="951" spans="1:14" x14ac:dyDescent="0.25">
      <c r="A951" t="s">
        <v>2374</v>
      </c>
      <c r="B951" t="s">
        <v>4687</v>
      </c>
      <c r="C951" t="s">
        <v>69</v>
      </c>
      <c r="D951" t="s">
        <v>4230</v>
      </c>
      <c r="E951" t="s">
        <v>638</v>
      </c>
      <c r="F951" t="s">
        <v>4688</v>
      </c>
      <c r="G951" t="s">
        <v>4689</v>
      </c>
      <c r="H951" t="s">
        <v>4690</v>
      </c>
      <c r="I951" t="s">
        <v>32</v>
      </c>
      <c r="J951" t="s">
        <v>4320</v>
      </c>
      <c r="K951" t="s">
        <v>24</v>
      </c>
      <c r="L951" t="s">
        <v>176</v>
      </c>
      <c r="M951" t="s">
        <v>9776</v>
      </c>
      <c r="N951" t="s">
        <v>9441</v>
      </c>
    </row>
    <row r="952" spans="1:14" x14ac:dyDescent="0.25">
      <c r="A952" t="s">
        <v>4691</v>
      </c>
      <c r="B952" t="s">
        <v>92</v>
      </c>
      <c r="C952" t="s">
        <v>16</v>
      </c>
      <c r="D952" t="s">
        <v>302</v>
      </c>
      <c r="E952" t="s">
        <v>638</v>
      </c>
      <c r="F952" t="s">
        <v>4692</v>
      </c>
      <c r="G952" t="s">
        <v>4693</v>
      </c>
      <c r="H952" t="s">
        <v>4694</v>
      </c>
      <c r="I952" t="s">
        <v>32</v>
      </c>
      <c r="J952" t="s">
        <v>1330</v>
      </c>
      <c r="K952" t="s">
        <v>24</v>
      </c>
      <c r="L952" t="s">
        <v>307</v>
      </c>
      <c r="M952" t="s">
        <v>9777</v>
      </c>
      <c r="N952" t="s">
        <v>9441</v>
      </c>
    </row>
    <row r="953" spans="1:14" x14ac:dyDescent="0.25">
      <c r="A953" t="s">
        <v>4695</v>
      </c>
      <c r="B953" t="s">
        <v>4696</v>
      </c>
      <c r="C953" t="s">
        <v>16</v>
      </c>
      <c r="D953" t="s">
        <v>93</v>
      </c>
      <c r="E953" t="s">
        <v>638</v>
      </c>
      <c r="F953" t="s">
        <v>4697</v>
      </c>
      <c r="G953" t="s">
        <v>4698</v>
      </c>
      <c r="H953" t="s">
        <v>4699</v>
      </c>
      <c r="I953" t="s">
        <v>32</v>
      </c>
      <c r="J953" t="s">
        <v>1449</v>
      </c>
      <c r="K953" t="s">
        <v>24</v>
      </c>
      <c r="L953" t="s">
        <v>75</v>
      </c>
      <c r="M953" t="s">
        <v>9778</v>
      </c>
      <c r="N953" t="s">
        <v>9441</v>
      </c>
    </row>
    <row r="954" spans="1:14" x14ac:dyDescent="0.25">
      <c r="A954" t="s">
        <v>4469</v>
      </c>
      <c r="B954" t="s">
        <v>4700</v>
      </c>
      <c r="C954" t="s">
        <v>16</v>
      </c>
      <c r="D954" t="s">
        <v>4701</v>
      </c>
      <c r="E954" t="s">
        <v>638</v>
      </c>
      <c r="F954" t="s">
        <v>4702</v>
      </c>
      <c r="G954" t="s">
        <v>4703</v>
      </c>
      <c r="H954" t="s">
        <v>4704</v>
      </c>
      <c r="I954" t="s">
        <v>22</v>
      </c>
      <c r="J954" t="s">
        <v>162</v>
      </c>
      <c r="K954" t="s">
        <v>24</v>
      </c>
      <c r="L954" t="s">
        <v>851</v>
      </c>
      <c r="M954" t="s">
        <v>9438</v>
      </c>
      <c r="N954" t="s">
        <v>9439</v>
      </c>
    </row>
    <row r="955" spans="1:14" x14ac:dyDescent="0.25">
      <c r="A955" t="s">
        <v>4705</v>
      </c>
      <c r="B955" t="s">
        <v>4706</v>
      </c>
      <c r="C955" t="s">
        <v>16</v>
      </c>
      <c r="D955" t="s">
        <v>4476</v>
      </c>
      <c r="E955" t="s">
        <v>638</v>
      </c>
      <c r="F955" t="s">
        <v>4707</v>
      </c>
      <c r="G955" t="s">
        <v>4708</v>
      </c>
      <c r="H955" t="s">
        <v>4709</v>
      </c>
      <c r="I955" t="s">
        <v>22</v>
      </c>
      <c r="J955" t="s">
        <v>642</v>
      </c>
      <c r="K955" t="s">
        <v>24</v>
      </c>
      <c r="L955" t="s">
        <v>83</v>
      </c>
      <c r="M955" t="s">
        <v>9438</v>
      </c>
      <c r="N955" t="s">
        <v>9439</v>
      </c>
    </row>
    <row r="956" spans="1:14" x14ac:dyDescent="0.25">
      <c r="A956" t="s">
        <v>4469</v>
      </c>
      <c r="B956" t="s">
        <v>651</v>
      </c>
      <c r="C956" t="s">
        <v>16</v>
      </c>
      <c r="D956" t="s">
        <v>4470</v>
      </c>
      <c r="E956" t="s">
        <v>638</v>
      </c>
      <c r="F956" t="s">
        <v>4710</v>
      </c>
      <c r="G956" t="s">
        <v>4711</v>
      </c>
      <c r="H956" t="s">
        <v>4712</v>
      </c>
      <c r="I956" t="s">
        <v>32</v>
      </c>
      <c r="J956" t="s">
        <v>809</v>
      </c>
      <c r="K956" t="s">
        <v>24</v>
      </c>
      <c r="L956" t="s">
        <v>851</v>
      </c>
      <c r="M956" t="s">
        <v>9438</v>
      </c>
      <c r="N956" t="s">
        <v>9439</v>
      </c>
    </row>
    <row r="957" spans="1:14" x14ac:dyDescent="0.25">
      <c r="A957" t="s">
        <v>4309</v>
      </c>
      <c r="B957" t="s">
        <v>4310</v>
      </c>
      <c r="C957" t="s">
        <v>69</v>
      </c>
      <c r="D957" t="s">
        <v>3646</v>
      </c>
      <c r="E957" t="s">
        <v>638</v>
      </c>
      <c r="F957" t="s">
        <v>4713</v>
      </c>
      <c r="G957" t="s">
        <v>4714</v>
      </c>
      <c r="H957" t="s">
        <v>4715</v>
      </c>
      <c r="I957" t="s">
        <v>32</v>
      </c>
      <c r="J957" t="s">
        <v>1650</v>
      </c>
      <c r="K957" t="s">
        <v>24</v>
      </c>
      <c r="L957" t="s">
        <v>42</v>
      </c>
      <c r="M957" t="s">
        <v>9438</v>
      </c>
      <c r="N957" t="s">
        <v>9439</v>
      </c>
    </row>
    <row r="958" spans="1:14" x14ac:dyDescent="0.25">
      <c r="A958" t="s">
        <v>4716</v>
      </c>
      <c r="B958" t="s">
        <v>4385</v>
      </c>
      <c r="C958" t="s">
        <v>69</v>
      </c>
      <c r="D958" t="s">
        <v>3448</v>
      </c>
      <c r="E958" t="s">
        <v>638</v>
      </c>
      <c r="F958" t="s">
        <v>4717</v>
      </c>
      <c r="G958" t="s">
        <v>4718</v>
      </c>
      <c r="H958" t="s">
        <v>4719</v>
      </c>
      <c r="I958" t="s">
        <v>32</v>
      </c>
      <c r="J958" t="s">
        <v>4389</v>
      </c>
      <c r="K958" t="s">
        <v>24</v>
      </c>
      <c r="L958" t="s">
        <v>75</v>
      </c>
      <c r="M958" t="s">
        <v>9438</v>
      </c>
      <c r="N958" t="s">
        <v>9439</v>
      </c>
    </row>
    <row r="959" spans="1:14" x14ac:dyDescent="0.25">
      <c r="A959" t="s">
        <v>4720</v>
      </c>
      <c r="B959" t="s">
        <v>4463</v>
      </c>
      <c r="C959" t="s">
        <v>69</v>
      </c>
      <c r="D959" t="s">
        <v>4464</v>
      </c>
      <c r="E959" t="s">
        <v>638</v>
      </c>
      <c r="F959" t="s">
        <v>4721</v>
      </c>
      <c r="G959" t="s">
        <v>4722</v>
      </c>
      <c r="H959" t="s">
        <v>4723</v>
      </c>
      <c r="I959" t="s">
        <v>32</v>
      </c>
      <c r="J959" t="s">
        <v>33</v>
      </c>
      <c r="K959" t="s">
        <v>24</v>
      </c>
      <c r="L959" t="s">
        <v>4468</v>
      </c>
      <c r="M959" t="s">
        <v>9438</v>
      </c>
      <c r="N959" t="s">
        <v>9439</v>
      </c>
    </row>
    <row r="960" spans="1:14" x14ac:dyDescent="0.25">
      <c r="A960" t="s">
        <v>4724</v>
      </c>
      <c r="B960" t="s">
        <v>4687</v>
      </c>
      <c r="C960" t="s">
        <v>69</v>
      </c>
      <c r="D960" t="s">
        <v>4230</v>
      </c>
      <c r="E960" t="s">
        <v>638</v>
      </c>
      <c r="F960" t="s">
        <v>4725</v>
      </c>
      <c r="G960" t="s">
        <v>4726</v>
      </c>
      <c r="H960" t="s">
        <v>4727</v>
      </c>
      <c r="I960" t="s">
        <v>32</v>
      </c>
      <c r="J960" t="s">
        <v>4320</v>
      </c>
      <c r="K960" t="s">
        <v>24</v>
      </c>
      <c r="L960" t="s">
        <v>176</v>
      </c>
      <c r="M960" t="s">
        <v>9779</v>
      </c>
      <c r="N960" t="s">
        <v>9441</v>
      </c>
    </row>
    <row r="961" spans="1:14" x14ac:dyDescent="0.25">
      <c r="A961" t="s">
        <v>4728</v>
      </c>
      <c r="B961" t="s">
        <v>2768</v>
      </c>
      <c r="C961" t="s">
        <v>69</v>
      </c>
      <c r="D961" t="s">
        <v>2769</v>
      </c>
      <c r="E961" t="s">
        <v>638</v>
      </c>
      <c r="F961" t="s">
        <v>4729</v>
      </c>
      <c r="G961" t="s">
        <v>4730</v>
      </c>
      <c r="H961" t="s">
        <v>4731</v>
      </c>
      <c r="I961" t="s">
        <v>32</v>
      </c>
      <c r="J961" t="s">
        <v>398</v>
      </c>
      <c r="K961" t="s">
        <v>24</v>
      </c>
      <c r="L961" t="s">
        <v>494</v>
      </c>
      <c r="M961" t="s">
        <v>9438</v>
      </c>
      <c r="N961" t="s">
        <v>9439</v>
      </c>
    </row>
    <row r="962" spans="1:14" x14ac:dyDescent="0.25">
      <c r="A962" t="s">
        <v>4469</v>
      </c>
      <c r="B962" t="s">
        <v>651</v>
      </c>
      <c r="C962" t="s">
        <v>16</v>
      </c>
      <c r="D962" t="s">
        <v>4470</v>
      </c>
      <c r="E962" t="s">
        <v>638</v>
      </c>
      <c r="F962" t="s">
        <v>4732</v>
      </c>
      <c r="G962" t="s">
        <v>4733</v>
      </c>
      <c r="H962" t="s">
        <v>4734</v>
      </c>
      <c r="I962" t="s">
        <v>32</v>
      </c>
      <c r="J962" t="s">
        <v>1951</v>
      </c>
      <c r="K962" t="s">
        <v>24</v>
      </c>
      <c r="L962" t="s">
        <v>851</v>
      </c>
      <c r="M962" t="s">
        <v>9438</v>
      </c>
      <c r="N962" t="s">
        <v>9439</v>
      </c>
    </row>
    <row r="963" spans="1:14" x14ac:dyDescent="0.25">
      <c r="A963" t="s">
        <v>4735</v>
      </c>
      <c r="B963" t="s">
        <v>4736</v>
      </c>
      <c r="C963" t="s">
        <v>69</v>
      </c>
      <c r="D963" t="s">
        <v>4737</v>
      </c>
      <c r="E963" t="s">
        <v>638</v>
      </c>
      <c r="F963" t="s">
        <v>4738</v>
      </c>
      <c r="G963" t="s">
        <v>4739</v>
      </c>
      <c r="H963" t="s">
        <v>4740</v>
      </c>
      <c r="I963" t="s">
        <v>32</v>
      </c>
      <c r="J963" t="s">
        <v>148</v>
      </c>
      <c r="K963" t="s">
        <v>24</v>
      </c>
      <c r="L963" t="s">
        <v>4656</v>
      </c>
      <c r="M963" t="s">
        <v>9780</v>
      </c>
      <c r="N963" t="s">
        <v>9441</v>
      </c>
    </row>
    <row r="964" spans="1:14" x14ac:dyDescent="0.25">
      <c r="A964" t="s">
        <v>4741</v>
      </c>
      <c r="B964" t="s">
        <v>4365</v>
      </c>
      <c r="C964" t="s">
        <v>69</v>
      </c>
      <c r="D964" t="s">
        <v>1513</v>
      </c>
      <c r="E964" t="s">
        <v>638</v>
      </c>
      <c r="F964" t="s">
        <v>4742</v>
      </c>
      <c r="G964" t="s">
        <v>4743</v>
      </c>
      <c r="H964" t="s">
        <v>4744</v>
      </c>
      <c r="I964" t="s">
        <v>32</v>
      </c>
      <c r="J964" t="s">
        <v>756</v>
      </c>
      <c r="K964" t="s">
        <v>24</v>
      </c>
      <c r="L964" t="s">
        <v>75</v>
      </c>
      <c r="M964" t="s">
        <v>9438</v>
      </c>
      <c r="N964" t="s">
        <v>9439</v>
      </c>
    </row>
    <row r="965" spans="1:14" x14ac:dyDescent="0.25">
      <c r="A965" t="s">
        <v>4289</v>
      </c>
      <c r="B965" t="s">
        <v>4745</v>
      </c>
      <c r="C965" t="s">
        <v>16</v>
      </c>
      <c r="D965" t="s">
        <v>4291</v>
      </c>
      <c r="E965" t="s">
        <v>638</v>
      </c>
      <c r="F965" t="s">
        <v>4746</v>
      </c>
      <c r="G965" t="s">
        <v>4747</v>
      </c>
      <c r="H965" t="s">
        <v>4748</v>
      </c>
      <c r="I965" t="s">
        <v>32</v>
      </c>
      <c r="J965" t="s">
        <v>3171</v>
      </c>
      <c r="K965" t="s">
        <v>24</v>
      </c>
      <c r="L965" t="s">
        <v>75</v>
      </c>
      <c r="M965" t="s">
        <v>9438</v>
      </c>
      <c r="N965" t="s">
        <v>9439</v>
      </c>
    </row>
    <row r="966" spans="1:14" x14ac:dyDescent="0.25">
      <c r="A966" t="s">
        <v>4353</v>
      </c>
      <c r="B966" t="s">
        <v>4414</v>
      </c>
      <c r="C966" t="s">
        <v>69</v>
      </c>
      <c r="D966" t="s">
        <v>4749</v>
      </c>
      <c r="E966" t="s">
        <v>638</v>
      </c>
      <c r="F966" t="s">
        <v>4750</v>
      </c>
      <c r="G966" t="s">
        <v>4751</v>
      </c>
      <c r="H966" t="s">
        <v>4752</v>
      </c>
      <c r="I966" t="s">
        <v>32</v>
      </c>
      <c r="J966" t="s">
        <v>246</v>
      </c>
      <c r="K966" t="s">
        <v>24</v>
      </c>
      <c r="L966" t="s">
        <v>4753</v>
      </c>
      <c r="M966" t="s">
        <v>9438</v>
      </c>
      <c r="N966" t="s">
        <v>9439</v>
      </c>
    </row>
    <row r="967" spans="1:14" x14ac:dyDescent="0.25">
      <c r="A967" t="s">
        <v>4754</v>
      </c>
      <c r="B967" t="s">
        <v>3343</v>
      </c>
      <c r="C967" t="s">
        <v>16</v>
      </c>
      <c r="D967" t="s">
        <v>530</v>
      </c>
      <c r="E967" t="s">
        <v>638</v>
      </c>
      <c r="F967" t="s">
        <v>4755</v>
      </c>
      <c r="G967" t="s">
        <v>4756</v>
      </c>
      <c r="H967" t="s">
        <v>4757</v>
      </c>
      <c r="I967" t="s">
        <v>32</v>
      </c>
      <c r="J967" t="s">
        <v>606</v>
      </c>
      <c r="K967" t="s">
        <v>24</v>
      </c>
      <c r="L967" t="s">
        <v>176</v>
      </c>
      <c r="M967" t="s">
        <v>9438</v>
      </c>
      <c r="N967" t="s">
        <v>9439</v>
      </c>
    </row>
    <row r="968" spans="1:14" x14ac:dyDescent="0.25">
      <c r="A968" t="s">
        <v>4758</v>
      </c>
      <c r="B968" t="s">
        <v>3093</v>
      </c>
      <c r="C968" t="s">
        <v>1475</v>
      </c>
      <c r="D968" t="s">
        <v>3094</v>
      </c>
      <c r="E968" t="s">
        <v>638</v>
      </c>
      <c r="F968" t="s">
        <v>4759</v>
      </c>
      <c r="G968" t="s">
        <v>4760</v>
      </c>
      <c r="H968" t="s">
        <v>4761</v>
      </c>
      <c r="I968" t="s">
        <v>32</v>
      </c>
      <c r="J968" t="s">
        <v>4762</v>
      </c>
      <c r="K968" t="s">
        <v>24</v>
      </c>
      <c r="L968" t="s">
        <v>75</v>
      </c>
      <c r="M968" t="s">
        <v>9438</v>
      </c>
      <c r="N968" t="s">
        <v>9439</v>
      </c>
    </row>
    <row r="969" spans="1:14" hidden="1" x14ac:dyDescent="0.25">
      <c r="A969" t="s">
        <v>4763</v>
      </c>
      <c r="B969" t="s">
        <v>4437</v>
      </c>
      <c r="C969" t="s">
        <v>69</v>
      </c>
      <c r="D969" t="s">
        <v>4764</v>
      </c>
      <c r="E969" t="s">
        <v>630</v>
      </c>
      <c r="F969" t="s">
        <v>4765</v>
      </c>
      <c r="G969" t="s">
        <v>4766</v>
      </c>
      <c r="H969" t="s">
        <v>4767</v>
      </c>
      <c r="I969" t="s">
        <v>32</v>
      </c>
      <c r="J969" t="s">
        <v>723</v>
      </c>
      <c r="K969" t="s">
        <v>24</v>
      </c>
      <c r="L969" t="s">
        <v>42</v>
      </c>
      <c r="M969" t="s">
        <v>9438</v>
      </c>
      <c r="N969" t="s">
        <v>9439</v>
      </c>
    </row>
    <row r="970" spans="1:14" hidden="1" x14ac:dyDescent="0.25">
      <c r="A970" t="s">
        <v>4768</v>
      </c>
      <c r="B970" t="s">
        <v>2392</v>
      </c>
      <c r="C970" t="s">
        <v>69</v>
      </c>
      <c r="D970" t="s">
        <v>4302</v>
      </c>
      <c r="E970" t="s">
        <v>630</v>
      </c>
      <c r="F970" t="s">
        <v>4769</v>
      </c>
      <c r="G970" t="s">
        <v>4770</v>
      </c>
      <c r="H970" t="s">
        <v>4771</v>
      </c>
      <c r="I970" t="s">
        <v>32</v>
      </c>
      <c r="J970" t="s">
        <v>1545</v>
      </c>
      <c r="K970" t="s">
        <v>24</v>
      </c>
      <c r="L970" t="s">
        <v>34</v>
      </c>
      <c r="M970" t="s">
        <v>9438</v>
      </c>
      <c r="N970" t="s">
        <v>9439</v>
      </c>
    </row>
    <row r="971" spans="1:14" x14ac:dyDescent="0.25">
      <c r="A971" t="s">
        <v>4772</v>
      </c>
      <c r="B971" t="s">
        <v>4336</v>
      </c>
      <c r="C971" t="s">
        <v>16</v>
      </c>
      <c r="D971" t="s">
        <v>4337</v>
      </c>
      <c r="E971" t="s">
        <v>638</v>
      </c>
      <c r="F971" t="s">
        <v>4773</v>
      </c>
      <c r="G971" t="s">
        <v>4774</v>
      </c>
      <c r="H971" t="s">
        <v>4775</v>
      </c>
      <c r="I971" t="s">
        <v>32</v>
      </c>
      <c r="J971" t="s">
        <v>1000</v>
      </c>
      <c r="K971" t="s">
        <v>24</v>
      </c>
      <c r="L971" t="s">
        <v>2609</v>
      </c>
      <c r="M971" t="s">
        <v>9438</v>
      </c>
      <c r="N971" t="s">
        <v>9439</v>
      </c>
    </row>
    <row r="972" spans="1:14" x14ac:dyDescent="0.25">
      <c r="A972" t="s">
        <v>4691</v>
      </c>
      <c r="B972" t="s">
        <v>4776</v>
      </c>
      <c r="C972" t="s">
        <v>16</v>
      </c>
      <c r="D972" t="s">
        <v>302</v>
      </c>
      <c r="E972" t="s">
        <v>638</v>
      </c>
      <c r="F972" t="s">
        <v>4777</v>
      </c>
      <c r="G972" t="s">
        <v>4778</v>
      </c>
      <c r="H972" t="s">
        <v>4779</v>
      </c>
      <c r="I972" t="s">
        <v>32</v>
      </c>
      <c r="J972" t="s">
        <v>1350</v>
      </c>
      <c r="K972" t="s">
        <v>24</v>
      </c>
      <c r="L972" t="s">
        <v>307</v>
      </c>
      <c r="M972" t="s">
        <v>9781</v>
      </c>
      <c r="N972" t="s">
        <v>9441</v>
      </c>
    </row>
    <row r="973" spans="1:14" hidden="1" x14ac:dyDescent="0.25">
      <c r="A973" t="s">
        <v>4780</v>
      </c>
      <c r="B973" t="s">
        <v>4781</v>
      </c>
      <c r="C973" t="s">
        <v>16</v>
      </c>
      <c r="D973" t="s">
        <v>565</v>
      </c>
      <c r="E973" t="s">
        <v>630</v>
      </c>
      <c r="F973" t="s">
        <v>4782</v>
      </c>
      <c r="G973" t="s">
        <v>4783</v>
      </c>
      <c r="H973" t="s">
        <v>4784</v>
      </c>
      <c r="I973" t="s">
        <v>32</v>
      </c>
      <c r="J973" t="s">
        <v>880</v>
      </c>
      <c r="K973" t="s">
        <v>24</v>
      </c>
      <c r="L973" t="s">
        <v>4785</v>
      </c>
      <c r="M973" t="s">
        <v>9438</v>
      </c>
      <c r="N973" t="s">
        <v>9439</v>
      </c>
    </row>
    <row r="974" spans="1:14" hidden="1" x14ac:dyDescent="0.25">
      <c r="A974" t="s">
        <v>4786</v>
      </c>
      <c r="B974" t="s">
        <v>4787</v>
      </c>
      <c r="C974" t="s">
        <v>16</v>
      </c>
      <c r="D974" t="s">
        <v>3094</v>
      </c>
      <c r="E974" t="s">
        <v>630</v>
      </c>
      <c r="F974" t="s">
        <v>4788</v>
      </c>
      <c r="G974" t="s">
        <v>4789</v>
      </c>
      <c r="H974" t="s">
        <v>4790</v>
      </c>
      <c r="I974" t="s">
        <v>32</v>
      </c>
      <c r="J974" t="s">
        <v>1878</v>
      </c>
      <c r="K974" t="s">
        <v>24</v>
      </c>
      <c r="L974" t="s">
        <v>75</v>
      </c>
      <c r="M974" t="s">
        <v>9438</v>
      </c>
      <c r="N974" t="s">
        <v>9439</v>
      </c>
    </row>
    <row r="975" spans="1:14" x14ac:dyDescent="0.25">
      <c r="A975" t="s">
        <v>4772</v>
      </c>
      <c r="B975" t="s">
        <v>4336</v>
      </c>
      <c r="C975" t="s">
        <v>16</v>
      </c>
      <c r="D975" t="s">
        <v>4337</v>
      </c>
      <c r="E975" t="s">
        <v>638</v>
      </c>
      <c r="F975" t="s">
        <v>4791</v>
      </c>
      <c r="G975" t="s">
        <v>4792</v>
      </c>
      <c r="H975" t="s">
        <v>4793</v>
      </c>
      <c r="I975" t="s">
        <v>32</v>
      </c>
      <c r="J975" t="s">
        <v>1000</v>
      </c>
      <c r="K975" t="s">
        <v>24</v>
      </c>
      <c r="L975" t="s">
        <v>2609</v>
      </c>
      <c r="M975" t="s">
        <v>9438</v>
      </c>
      <c r="N975" t="s">
        <v>9439</v>
      </c>
    </row>
    <row r="976" spans="1:14" x14ac:dyDescent="0.25">
      <c r="A976" t="s">
        <v>4314</v>
      </c>
      <c r="B976" t="s">
        <v>4643</v>
      </c>
      <c r="C976" t="s">
        <v>69</v>
      </c>
      <c r="D976" t="s">
        <v>4370</v>
      </c>
      <c r="E976" t="s">
        <v>638</v>
      </c>
      <c r="F976" t="s">
        <v>4794</v>
      </c>
      <c r="G976" t="s">
        <v>4795</v>
      </c>
      <c r="H976" t="s">
        <v>4796</v>
      </c>
      <c r="I976" t="s">
        <v>32</v>
      </c>
      <c r="J976" t="s">
        <v>329</v>
      </c>
      <c r="K976" t="s">
        <v>24</v>
      </c>
      <c r="L976" t="s">
        <v>4321</v>
      </c>
      <c r="M976" t="s">
        <v>9782</v>
      </c>
      <c r="N976" t="s">
        <v>9441</v>
      </c>
    </row>
    <row r="977" spans="1:14" x14ac:dyDescent="0.25">
      <c r="A977" t="s">
        <v>4797</v>
      </c>
      <c r="C977" t="s">
        <v>69</v>
      </c>
      <c r="D977" t="s">
        <v>4798</v>
      </c>
      <c r="E977" t="s">
        <v>638</v>
      </c>
      <c r="F977" t="s">
        <v>4799</v>
      </c>
      <c r="G977" t="s">
        <v>4800</v>
      </c>
      <c r="H977" t="s">
        <v>4801</v>
      </c>
      <c r="I977" t="s">
        <v>32</v>
      </c>
      <c r="J977" t="s">
        <v>183</v>
      </c>
      <c r="K977" t="s">
        <v>24</v>
      </c>
      <c r="L977" t="s">
        <v>4802</v>
      </c>
      <c r="M977" t="s">
        <v>9783</v>
      </c>
      <c r="N977" t="s">
        <v>9441</v>
      </c>
    </row>
    <row r="978" spans="1:14" x14ac:dyDescent="0.25">
      <c r="A978" t="s">
        <v>4803</v>
      </c>
      <c r="B978" t="s">
        <v>4804</v>
      </c>
      <c r="C978" t="s">
        <v>16</v>
      </c>
      <c r="D978" t="s">
        <v>530</v>
      </c>
      <c r="E978" t="s">
        <v>638</v>
      </c>
      <c r="F978" t="s">
        <v>4805</v>
      </c>
      <c r="G978" t="s">
        <v>4806</v>
      </c>
      <c r="H978" t="s">
        <v>4807</v>
      </c>
      <c r="I978" t="s">
        <v>32</v>
      </c>
      <c r="J978" t="s">
        <v>234</v>
      </c>
      <c r="K978" t="s">
        <v>24</v>
      </c>
      <c r="L978" t="s">
        <v>176</v>
      </c>
      <c r="M978" t="s">
        <v>9438</v>
      </c>
      <c r="N978" t="s">
        <v>9439</v>
      </c>
    </row>
    <row r="979" spans="1:14" x14ac:dyDescent="0.25">
      <c r="A979" t="s">
        <v>4808</v>
      </c>
      <c r="B979" t="s">
        <v>4809</v>
      </c>
      <c r="C979" t="s">
        <v>69</v>
      </c>
      <c r="D979" t="s">
        <v>4810</v>
      </c>
      <c r="E979" t="s">
        <v>638</v>
      </c>
      <c r="F979" t="s">
        <v>4811</v>
      </c>
      <c r="G979" t="s">
        <v>4812</v>
      </c>
      <c r="H979" t="s">
        <v>4813</v>
      </c>
      <c r="I979" t="s">
        <v>32</v>
      </c>
      <c r="J979" t="s">
        <v>162</v>
      </c>
      <c r="K979" t="s">
        <v>24</v>
      </c>
      <c r="L979" t="s">
        <v>4814</v>
      </c>
      <c r="M979" t="s">
        <v>9438</v>
      </c>
      <c r="N979" t="s">
        <v>9439</v>
      </c>
    </row>
    <row r="980" spans="1:14" x14ac:dyDescent="0.25">
      <c r="A980" t="s">
        <v>4431</v>
      </c>
      <c r="C980" t="s">
        <v>16</v>
      </c>
      <c r="D980" t="s">
        <v>4432</v>
      </c>
      <c r="E980" t="s">
        <v>638</v>
      </c>
      <c r="F980" t="s">
        <v>4815</v>
      </c>
      <c r="G980" t="s">
        <v>4816</v>
      </c>
      <c r="H980" t="s">
        <v>4817</v>
      </c>
      <c r="I980" t="s">
        <v>22</v>
      </c>
      <c r="J980" t="s">
        <v>438</v>
      </c>
      <c r="K980" t="s">
        <v>24</v>
      </c>
      <c r="L980" t="s">
        <v>83</v>
      </c>
      <c r="M980" t="s">
        <v>9438</v>
      </c>
      <c r="N980" t="s">
        <v>9439</v>
      </c>
    </row>
    <row r="981" spans="1:14" x14ac:dyDescent="0.25">
      <c r="A981" t="s">
        <v>4610</v>
      </c>
      <c r="B981" t="s">
        <v>4818</v>
      </c>
      <c r="C981" t="s">
        <v>69</v>
      </c>
      <c r="D981" t="s">
        <v>4612</v>
      </c>
      <c r="E981" t="s">
        <v>638</v>
      </c>
      <c r="F981" t="s">
        <v>4819</v>
      </c>
      <c r="G981" t="s">
        <v>4820</v>
      </c>
      <c r="H981" t="s">
        <v>4821</v>
      </c>
      <c r="I981" t="s">
        <v>32</v>
      </c>
      <c r="J981" t="s">
        <v>341</v>
      </c>
      <c r="K981" t="s">
        <v>24</v>
      </c>
      <c r="L981" t="s">
        <v>75</v>
      </c>
      <c r="M981" t="s">
        <v>9784</v>
      </c>
      <c r="N981" t="s">
        <v>9441</v>
      </c>
    </row>
    <row r="982" spans="1:14" x14ac:dyDescent="0.25">
      <c r="A982" t="s">
        <v>4600</v>
      </c>
      <c r="C982" t="s">
        <v>16</v>
      </c>
      <c r="D982" t="s">
        <v>4601</v>
      </c>
      <c r="E982" t="s">
        <v>638</v>
      </c>
      <c r="F982" t="s">
        <v>4822</v>
      </c>
      <c r="G982" t="s">
        <v>4823</v>
      </c>
      <c r="H982" t="s">
        <v>4824</v>
      </c>
      <c r="I982" t="s">
        <v>32</v>
      </c>
      <c r="J982" t="s">
        <v>1751</v>
      </c>
      <c r="K982" t="s">
        <v>24</v>
      </c>
      <c r="L982" t="s">
        <v>227</v>
      </c>
      <c r="M982" t="s">
        <v>9438</v>
      </c>
      <c r="N982" t="s">
        <v>9439</v>
      </c>
    </row>
    <row r="983" spans="1:14" x14ac:dyDescent="0.25">
      <c r="A983" t="s">
        <v>4825</v>
      </c>
      <c r="B983" t="s">
        <v>4379</v>
      </c>
      <c r="C983" t="s">
        <v>16</v>
      </c>
      <c r="D983" t="s">
        <v>2510</v>
      </c>
      <c r="E983" t="s">
        <v>638</v>
      </c>
      <c r="F983" t="s">
        <v>4826</v>
      </c>
      <c r="G983" t="s">
        <v>4827</v>
      </c>
      <c r="H983" t="s">
        <v>4828</v>
      </c>
      <c r="I983" t="s">
        <v>32</v>
      </c>
      <c r="J983" t="s">
        <v>412</v>
      </c>
      <c r="K983" t="s">
        <v>24</v>
      </c>
      <c r="L983" t="s">
        <v>4383</v>
      </c>
      <c r="M983" t="s">
        <v>9438</v>
      </c>
      <c r="N983" t="s">
        <v>9439</v>
      </c>
    </row>
    <row r="984" spans="1:14" x14ac:dyDescent="0.25">
      <c r="A984" t="s">
        <v>4829</v>
      </c>
      <c r="B984" t="s">
        <v>4365</v>
      </c>
      <c r="C984" t="s">
        <v>69</v>
      </c>
      <c r="D984" t="s">
        <v>1513</v>
      </c>
      <c r="E984" t="s">
        <v>638</v>
      </c>
      <c r="F984" t="s">
        <v>4830</v>
      </c>
      <c r="G984" t="s">
        <v>4831</v>
      </c>
      <c r="H984" t="s">
        <v>4832</v>
      </c>
      <c r="I984" t="s">
        <v>32</v>
      </c>
      <c r="J984" t="s">
        <v>923</v>
      </c>
      <c r="K984" t="s">
        <v>24</v>
      </c>
      <c r="L984" t="s">
        <v>75</v>
      </c>
      <c r="M984" t="s">
        <v>9438</v>
      </c>
      <c r="N984" t="s">
        <v>9439</v>
      </c>
    </row>
    <row r="985" spans="1:14" hidden="1" x14ac:dyDescent="0.25">
      <c r="A985" t="s">
        <v>4833</v>
      </c>
      <c r="B985" t="s">
        <v>4834</v>
      </c>
      <c r="C985" t="s">
        <v>69</v>
      </c>
      <c r="D985" t="s">
        <v>4485</v>
      </c>
      <c r="E985" t="s">
        <v>630</v>
      </c>
      <c r="F985" t="s">
        <v>4835</v>
      </c>
      <c r="G985" t="s">
        <v>4836</v>
      </c>
      <c r="H985" t="s">
        <v>4837</v>
      </c>
      <c r="I985" t="s">
        <v>32</v>
      </c>
      <c r="J985" t="s">
        <v>486</v>
      </c>
      <c r="K985" t="s">
        <v>24</v>
      </c>
      <c r="L985" t="s">
        <v>1331</v>
      </c>
      <c r="M985" t="s">
        <v>9438</v>
      </c>
      <c r="N985" t="s">
        <v>9439</v>
      </c>
    </row>
    <row r="986" spans="1:14" x14ac:dyDescent="0.25">
      <c r="A986" t="s">
        <v>4838</v>
      </c>
      <c r="B986" t="s">
        <v>4633</v>
      </c>
      <c r="C986" t="s">
        <v>69</v>
      </c>
      <c r="D986" t="s">
        <v>4634</v>
      </c>
      <c r="E986" t="s">
        <v>638</v>
      </c>
      <c r="F986" t="s">
        <v>4839</v>
      </c>
      <c r="G986" t="s">
        <v>4840</v>
      </c>
      <c r="H986" t="s">
        <v>4841</v>
      </c>
      <c r="I986" t="s">
        <v>32</v>
      </c>
      <c r="J986" t="s">
        <v>1203</v>
      </c>
      <c r="K986" t="s">
        <v>24</v>
      </c>
      <c r="L986" t="s">
        <v>4638</v>
      </c>
      <c r="M986" t="s">
        <v>9438</v>
      </c>
      <c r="N986" t="s">
        <v>9439</v>
      </c>
    </row>
    <row r="987" spans="1:14" x14ac:dyDescent="0.25">
      <c r="A987" t="s">
        <v>4842</v>
      </c>
      <c r="B987" t="s">
        <v>4843</v>
      </c>
      <c r="C987" t="s">
        <v>16</v>
      </c>
      <c r="D987" t="s">
        <v>530</v>
      </c>
      <c r="E987" t="s">
        <v>638</v>
      </c>
      <c r="F987" t="s">
        <v>4844</v>
      </c>
      <c r="G987" t="s">
        <v>4845</v>
      </c>
      <c r="H987" t="s">
        <v>4846</v>
      </c>
      <c r="I987" t="s">
        <v>32</v>
      </c>
      <c r="J987" t="s">
        <v>606</v>
      </c>
      <c r="K987" t="s">
        <v>24</v>
      </c>
      <c r="L987" t="s">
        <v>176</v>
      </c>
      <c r="M987" t="s">
        <v>9438</v>
      </c>
      <c r="N987" t="s">
        <v>9439</v>
      </c>
    </row>
    <row r="988" spans="1:14" x14ac:dyDescent="0.25">
      <c r="A988" t="s">
        <v>4309</v>
      </c>
      <c r="B988" t="s">
        <v>4310</v>
      </c>
      <c r="C988" t="s">
        <v>16</v>
      </c>
      <c r="D988" t="s">
        <v>3646</v>
      </c>
      <c r="E988" t="s">
        <v>638</v>
      </c>
      <c r="F988" t="s">
        <v>4847</v>
      </c>
      <c r="G988" t="s">
        <v>4848</v>
      </c>
      <c r="H988" t="s">
        <v>4849</v>
      </c>
      <c r="I988" t="s">
        <v>32</v>
      </c>
      <c r="J988" t="s">
        <v>89</v>
      </c>
      <c r="K988" t="s">
        <v>24</v>
      </c>
      <c r="L988" t="s">
        <v>42</v>
      </c>
      <c r="M988" t="s">
        <v>9438</v>
      </c>
      <c r="N988" t="s">
        <v>9439</v>
      </c>
    </row>
    <row r="989" spans="1:14" hidden="1" x14ac:dyDescent="0.25">
      <c r="A989" t="s">
        <v>4850</v>
      </c>
      <c r="B989" t="s">
        <v>4851</v>
      </c>
      <c r="C989" t="s">
        <v>16</v>
      </c>
      <c r="D989" t="s">
        <v>2997</v>
      </c>
      <c r="E989" t="s">
        <v>630</v>
      </c>
      <c r="F989" t="s">
        <v>4852</v>
      </c>
      <c r="G989" t="s">
        <v>4853</v>
      </c>
      <c r="H989" t="s">
        <v>4854</v>
      </c>
      <c r="I989" t="s">
        <v>32</v>
      </c>
      <c r="J989" t="s">
        <v>866</v>
      </c>
      <c r="K989" t="s">
        <v>24</v>
      </c>
      <c r="L989" t="s">
        <v>75</v>
      </c>
      <c r="M989" t="s">
        <v>9438</v>
      </c>
      <c r="N989" t="s">
        <v>9439</v>
      </c>
    </row>
    <row r="990" spans="1:14" hidden="1" x14ac:dyDescent="0.25">
      <c r="A990" t="s">
        <v>4855</v>
      </c>
      <c r="B990" t="s">
        <v>92</v>
      </c>
      <c r="C990" t="s">
        <v>16</v>
      </c>
      <c r="D990" t="s">
        <v>302</v>
      </c>
      <c r="E990" t="s">
        <v>630</v>
      </c>
      <c r="F990" t="s">
        <v>4856</v>
      </c>
      <c r="G990" t="s">
        <v>4857</v>
      </c>
      <c r="H990" t="s">
        <v>4858</v>
      </c>
      <c r="I990" t="s">
        <v>32</v>
      </c>
      <c r="J990" t="s">
        <v>1350</v>
      </c>
      <c r="K990" t="s">
        <v>24</v>
      </c>
      <c r="L990" t="s">
        <v>307</v>
      </c>
      <c r="M990" t="s">
        <v>9438</v>
      </c>
      <c r="N990" t="s">
        <v>9439</v>
      </c>
    </row>
    <row r="991" spans="1:14" hidden="1" x14ac:dyDescent="0.25">
      <c r="A991" t="s">
        <v>26</v>
      </c>
      <c r="B991" t="s">
        <v>4859</v>
      </c>
      <c r="C991" t="s">
        <v>16</v>
      </c>
      <c r="D991" t="s">
        <v>4652</v>
      </c>
      <c r="E991" t="s">
        <v>630</v>
      </c>
      <c r="F991" t="s">
        <v>4860</v>
      </c>
      <c r="G991" t="s">
        <v>4861</v>
      </c>
      <c r="H991" t="s">
        <v>4862</v>
      </c>
      <c r="I991" t="s">
        <v>32</v>
      </c>
      <c r="J991" t="s">
        <v>606</v>
      </c>
      <c r="K991" t="s">
        <v>24</v>
      </c>
      <c r="L991" t="s">
        <v>4656</v>
      </c>
      <c r="M991" t="s">
        <v>9438</v>
      </c>
      <c r="N991" t="s">
        <v>9439</v>
      </c>
    </row>
    <row r="992" spans="1:14" x14ac:dyDescent="0.25">
      <c r="A992" t="s">
        <v>4786</v>
      </c>
      <c r="B992" t="s">
        <v>4787</v>
      </c>
      <c r="C992" t="s">
        <v>16</v>
      </c>
      <c r="D992" t="s">
        <v>3094</v>
      </c>
      <c r="E992" t="s">
        <v>638</v>
      </c>
      <c r="F992" t="s">
        <v>4863</v>
      </c>
      <c r="G992" t="s">
        <v>4864</v>
      </c>
      <c r="H992" t="s">
        <v>4865</v>
      </c>
      <c r="I992" t="s">
        <v>32</v>
      </c>
      <c r="J992" t="s">
        <v>1967</v>
      </c>
      <c r="K992" t="s">
        <v>24</v>
      </c>
      <c r="L992" t="s">
        <v>75</v>
      </c>
      <c r="M992" t="s">
        <v>9438</v>
      </c>
      <c r="N992" t="s">
        <v>9439</v>
      </c>
    </row>
    <row r="993" spans="1:14" hidden="1" x14ac:dyDescent="0.25">
      <c r="A993" t="s">
        <v>4866</v>
      </c>
      <c r="B993" t="s">
        <v>3068</v>
      </c>
      <c r="C993" t="s">
        <v>69</v>
      </c>
      <c r="D993" t="s">
        <v>4405</v>
      </c>
      <c r="E993" t="s">
        <v>630</v>
      </c>
      <c r="F993" t="s">
        <v>4867</v>
      </c>
      <c r="G993" t="s">
        <v>4868</v>
      </c>
      <c r="H993" t="s">
        <v>4869</v>
      </c>
      <c r="I993" t="s">
        <v>22</v>
      </c>
      <c r="J993" t="s">
        <v>148</v>
      </c>
      <c r="K993" t="s">
        <v>24</v>
      </c>
      <c r="L993" t="s">
        <v>83</v>
      </c>
      <c r="M993" t="s">
        <v>9438</v>
      </c>
      <c r="N993" t="s">
        <v>9439</v>
      </c>
    </row>
    <row r="994" spans="1:14" x14ac:dyDescent="0.25">
      <c r="A994" t="s">
        <v>4870</v>
      </c>
      <c r="B994" t="s">
        <v>4502</v>
      </c>
      <c r="C994" t="s">
        <v>69</v>
      </c>
      <c r="D994" t="s">
        <v>4302</v>
      </c>
      <c r="E994" t="s">
        <v>638</v>
      </c>
      <c r="F994" t="s">
        <v>4871</v>
      </c>
      <c r="G994" t="s">
        <v>4872</v>
      </c>
      <c r="H994" t="s">
        <v>4873</v>
      </c>
      <c r="I994" t="s">
        <v>32</v>
      </c>
      <c r="J994" t="s">
        <v>1545</v>
      </c>
      <c r="K994" t="s">
        <v>24</v>
      </c>
      <c r="L994" t="s">
        <v>34</v>
      </c>
      <c r="M994" t="s">
        <v>9438</v>
      </c>
      <c r="N994" t="s">
        <v>9439</v>
      </c>
    </row>
    <row r="995" spans="1:14" x14ac:dyDescent="0.25">
      <c r="A995" t="s">
        <v>4874</v>
      </c>
      <c r="B995" t="s">
        <v>4379</v>
      </c>
      <c r="C995" t="s">
        <v>16</v>
      </c>
      <c r="D995" t="s">
        <v>2510</v>
      </c>
      <c r="E995" t="s">
        <v>638</v>
      </c>
      <c r="F995" t="s">
        <v>4875</v>
      </c>
      <c r="G995" t="s">
        <v>4876</v>
      </c>
      <c r="H995" t="s">
        <v>4877</v>
      </c>
      <c r="I995" t="s">
        <v>32</v>
      </c>
      <c r="J995" t="s">
        <v>412</v>
      </c>
      <c r="K995" t="s">
        <v>24</v>
      </c>
      <c r="L995" t="s">
        <v>4395</v>
      </c>
      <c r="M995" t="s">
        <v>9438</v>
      </c>
      <c r="N995" t="s">
        <v>9439</v>
      </c>
    </row>
    <row r="996" spans="1:14" hidden="1" x14ac:dyDescent="0.25">
      <c r="A996" t="s">
        <v>4878</v>
      </c>
      <c r="B996" t="s">
        <v>4879</v>
      </c>
      <c r="C996" t="s">
        <v>69</v>
      </c>
      <c r="D996" t="s">
        <v>4880</v>
      </c>
      <c r="E996" t="s">
        <v>630</v>
      </c>
      <c r="F996" t="s">
        <v>4881</v>
      </c>
      <c r="G996" t="s">
        <v>4882</v>
      </c>
      <c r="H996" t="s">
        <v>4883</v>
      </c>
      <c r="I996" t="s">
        <v>32</v>
      </c>
      <c r="J996" t="s">
        <v>49</v>
      </c>
      <c r="K996" t="s">
        <v>24</v>
      </c>
      <c r="L996" t="s">
        <v>2685</v>
      </c>
      <c r="M996" t="s">
        <v>9438</v>
      </c>
      <c r="N996" t="s">
        <v>9439</v>
      </c>
    </row>
    <row r="997" spans="1:14" x14ac:dyDescent="0.25">
      <c r="A997" t="s">
        <v>4884</v>
      </c>
      <c r="B997" t="s">
        <v>4885</v>
      </c>
      <c r="C997" t="s">
        <v>69</v>
      </c>
      <c r="D997" t="s">
        <v>402</v>
      </c>
      <c r="E997" t="s">
        <v>638</v>
      </c>
      <c r="F997" t="s">
        <v>4886</v>
      </c>
      <c r="G997" t="s">
        <v>4887</v>
      </c>
      <c r="H997" t="s">
        <v>4888</v>
      </c>
      <c r="I997" t="s">
        <v>32</v>
      </c>
      <c r="J997" t="s">
        <v>155</v>
      </c>
      <c r="K997" t="s">
        <v>24</v>
      </c>
      <c r="L997" t="s">
        <v>406</v>
      </c>
      <c r="M997" t="s">
        <v>9785</v>
      </c>
      <c r="N997" t="s">
        <v>9441</v>
      </c>
    </row>
    <row r="998" spans="1:14" x14ac:dyDescent="0.25">
      <c r="A998" t="s">
        <v>4469</v>
      </c>
      <c r="B998" t="s">
        <v>651</v>
      </c>
      <c r="C998" t="s">
        <v>16</v>
      </c>
      <c r="D998" t="s">
        <v>4470</v>
      </c>
      <c r="E998" t="s">
        <v>638</v>
      </c>
      <c r="F998" t="s">
        <v>4889</v>
      </c>
      <c r="G998" t="s">
        <v>4890</v>
      </c>
      <c r="H998" t="s">
        <v>4891</v>
      </c>
      <c r="I998" t="s">
        <v>32</v>
      </c>
      <c r="J998" t="s">
        <v>555</v>
      </c>
      <c r="K998" t="s">
        <v>24</v>
      </c>
      <c r="L998" t="s">
        <v>851</v>
      </c>
      <c r="M998" t="s">
        <v>9438</v>
      </c>
      <c r="N998" t="s">
        <v>9439</v>
      </c>
    </row>
    <row r="999" spans="1:14" x14ac:dyDescent="0.25">
      <c r="A999" t="s">
        <v>4892</v>
      </c>
      <c r="B999" t="s">
        <v>4859</v>
      </c>
      <c r="C999" t="s">
        <v>16</v>
      </c>
      <c r="D999" t="s">
        <v>4652</v>
      </c>
      <c r="E999" t="s">
        <v>638</v>
      </c>
      <c r="F999" t="s">
        <v>4893</v>
      </c>
      <c r="G999" t="s">
        <v>4894</v>
      </c>
      <c r="H999" t="s">
        <v>4895</v>
      </c>
      <c r="I999" t="s">
        <v>32</v>
      </c>
      <c r="J999" t="s">
        <v>506</v>
      </c>
      <c r="K999" t="s">
        <v>24</v>
      </c>
      <c r="L999" t="s">
        <v>4656</v>
      </c>
      <c r="M999" t="s">
        <v>9786</v>
      </c>
      <c r="N999" t="s">
        <v>9441</v>
      </c>
    </row>
    <row r="1000" spans="1:14" x14ac:dyDescent="0.25">
      <c r="A1000" t="s">
        <v>4576</v>
      </c>
      <c r="B1000" t="s">
        <v>665</v>
      </c>
      <c r="C1000" t="s">
        <v>69</v>
      </c>
      <c r="D1000" t="s">
        <v>4566</v>
      </c>
      <c r="E1000" t="s">
        <v>638</v>
      </c>
      <c r="F1000" t="s">
        <v>4896</v>
      </c>
      <c r="G1000" t="s">
        <v>4897</v>
      </c>
      <c r="H1000" t="s">
        <v>4898</v>
      </c>
      <c r="I1000" t="s">
        <v>32</v>
      </c>
      <c r="J1000" t="s">
        <v>634</v>
      </c>
      <c r="K1000" t="s">
        <v>24</v>
      </c>
      <c r="L1000" t="s">
        <v>2585</v>
      </c>
      <c r="M1000" t="s">
        <v>9438</v>
      </c>
      <c r="N1000" t="s">
        <v>9439</v>
      </c>
    </row>
    <row r="1001" spans="1:14" x14ac:dyDescent="0.25">
      <c r="A1001" t="s">
        <v>4899</v>
      </c>
      <c r="B1001" t="s">
        <v>2611</v>
      </c>
      <c r="C1001" t="s">
        <v>69</v>
      </c>
      <c r="D1001" t="s">
        <v>93</v>
      </c>
      <c r="E1001" t="s">
        <v>18</v>
      </c>
      <c r="F1001" t="s">
        <v>4900</v>
      </c>
      <c r="G1001" t="s">
        <v>4901</v>
      </c>
      <c r="H1001" t="s">
        <v>4902</v>
      </c>
      <c r="I1001" t="s">
        <v>32</v>
      </c>
      <c r="J1001" t="s">
        <v>65</v>
      </c>
      <c r="K1001" t="s">
        <v>24</v>
      </c>
      <c r="L1001" t="s">
        <v>75</v>
      </c>
      <c r="M1001" t="s">
        <v>9787</v>
      </c>
      <c r="N1001" t="s">
        <v>9441</v>
      </c>
    </row>
    <row r="1002" spans="1:14" x14ac:dyDescent="0.25">
      <c r="A1002" t="s">
        <v>2297</v>
      </c>
      <c r="B1002" t="s">
        <v>1451</v>
      </c>
      <c r="C1002" t="s">
        <v>69</v>
      </c>
      <c r="D1002" t="s">
        <v>45</v>
      </c>
      <c r="E1002" t="s">
        <v>18</v>
      </c>
      <c r="F1002" t="s">
        <v>4903</v>
      </c>
      <c r="G1002" t="s">
        <v>4904</v>
      </c>
      <c r="H1002" t="s">
        <v>4905</v>
      </c>
      <c r="I1002" t="s">
        <v>32</v>
      </c>
      <c r="J1002" t="s">
        <v>1449</v>
      </c>
      <c r="K1002" t="s">
        <v>24</v>
      </c>
      <c r="L1002" t="s">
        <v>50</v>
      </c>
      <c r="M1002" t="s">
        <v>9788</v>
      </c>
      <c r="N1002" t="s">
        <v>9441</v>
      </c>
    </row>
    <row r="1003" spans="1:14" x14ac:dyDescent="0.25">
      <c r="A1003" t="s">
        <v>4906</v>
      </c>
      <c r="B1003" t="s">
        <v>4907</v>
      </c>
      <c r="C1003" t="s">
        <v>69</v>
      </c>
      <c r="E1003" t="s">
        <v>18</v>
      </c>
      <c r="F1003" t="s">
        <v>4908</v>
      </c>
      <c r="G1003" t="s">
        <v>4909</v>
      </c>
      <c r="H1003" t="s">
        <v>4910</v>
      </c>
      <c r="I1003" t="s">
        <v>32</v>
      </c>
      <c r="J1003" t="s">
        <v>583</v>
      </c>
      <c r="K1003" t="s">
        <v>24</v>
      </c>
      <c r="L1003" t="s">
        <v>4911</v>
      </c>
      <c r="M1003" t="s">
        <v>9789</v>
      </c>
      <c r="N1003" t="s">
        <v>9441</v>
      </c>
    </row>
    <row r="1004" spans="1:14" x14ac:dyDescent="0.25">
      <c r="A1004" t="s">
        <v>4912</v>
      </c>
      <c r="B1004" t="s">
        <v>4153</v>
      </c>
      <c r="C1004" t="s">
        <v>16</v>
      </c>
      <c r="D1004" t="s">
        <v>4913</v>
      </c>
      <c r="E1004" t="s">
        <v>18</v>
      </c>
      <c r="F1004" t="s">
        <v>4914</v>
      </c>
      <c r="G1004" t="s">
        <v>4915</v>
      </c>
      <c r="H1004" t="s">
        <v>4916</v>
      </c>
      <c r="I1004" t="s">
        <v>32</v>
      </c>
      <c r="J1004" t="s">
        <v>1727</v>
      </c>
      <c r="K1004" t="s">
        <v>24</v>
      </c>
      <c r="L1004" t="s">
        <v>275</v>
      </c>
      <c r="M1004" t="s">
        <v>9790</v>
      </c>
      <c r="N1004" t="s">
        <v>9441</v>
      </c>
    </row>
    <row r="1005" spans="1:14" x14ac:dyDescent="0.25">
      <c r="A1005" t="s">
        <v>4917</v>
      </c>
      <c r="B1005" t="s">
        <v>1402</v>
      </c>
      <c r="C1005" t="s">
        <v>69</v>
      </c>
      <c r="D1005" t="s">
        <v>1403</v>
      </c>
      <c r="E1005" t="s">
        <v>18</v>
      </c>
      <c r="F1005" t="s">
        <v>4918</v>
      </c>
      <c r="G1005" t="s">
        <v>4919</v>
      </c>
      <c r="H1005" t="s">
        <v>4920</v>
      </c>
      <c r="I1005" t="s">
        <v>32</v>
      </c>
      <c r="J1005" t="s">
        <v>379</v>
      </c>
      <c r="K1005" t="s">
        <v>24</v>
      </c>
      <c r="L1005" t="s">
        <v>104</v>
      </c>
      <c r="M1005" t="s">
        <v>9791</v>
      </c>
      <c r="N1005" t="s">
        <v>9441</v>
      </c>
    </row>
    <row r="1006" spans="1:14" x14ac:dyDescent="0.25">
      <c r="A1006" t="s">
        <v>4921</v>
      </c>
      <c r="B1006" t="s">
        <v>92</v>
      </c>
      <c r="C1006" t="s">
        <v>69</v>
      </c>
      <c r="D1006" t="s">
        <v>93</v>
      </c>
      <c r="E1006" t="s">
        <v>18</v>
      </c>
      <c r="F1006" t="s">
        <v>4922</v>
      </c>
      <c r="G1006" t="s">
        <v>4923</v>
      </c>
      <c r="H1006" t="s">
        <v>4924</v>
      </c>
      <c r="I1006" t="s">
        <v>32</v>
      </c>
      <c r="J1006" t="s">
        <v>298</v>
      </c>
      <c r="K1006" t="s">
        <v>24</v>
      </c>
      <c r="L1006" t="s">
        <v>75</v>
      </c>
      <c r="M1006" t="s">
        <v>9792</v>
      </c>
      <c r="N1006" t="s">
        <v>9441</v>
      </c>
    </row>
    <row r="1007" spans="1:14" x14ac:dyDescent="0.25">
      <c r="A1007" t="s">
        <v>4925</v>
      </c>
      <c r="B1007" t="s">
        <v>2632</v>
      </c>
      <c r="C1007" t="s">
        <v>69</v>
      </c>
      <c r="D1007" t="s">
        <v>4926</v>
      </c>
      <c r="E1007" t="s">
        <v>18</v>
      </c>
      <c r="F1007" t="s">
        <v>4927</v>
      </c>
      <c r="G1007" t="s">
        <v>4928</v>
      </c>
      <c r="H1007" t="s">
        <v>4929</v>
      </c>
      <c r="I1007" t="s">
        <v>32</v>
      </c>
      <c r="J1007" t="s">
        <v>148</v>
      </c>
      <c r="K1007" t="s">
        <v>24</v>
      </c>
      <c r="L1007" t="s">
        <v>204</v>
      </c>
      <c r="M1007" t="s">
        <v>9793</v>
      </c>
      <c r="N1007" t="s">
        <v>9441</v>
      </c>
    </row>
    <row r="1008" spans="1:14" x14ac:dyDescent="0.25">
      <c r="A1008" t="s">
        <v>4930</v>
      </c>
      <c r="B1008" t="s">
        <v>4931</v>
      </c>
      <c r="C1008" t="s">
        <v>16</v>
      </c>
      <c r="D1008" t="s">
        <v>2532</v>
      </c>
      <c r="E1008" t="s">
        <v>18</v>
      </c>
      <c r="F1008" t="s">
        <v>4932</v>
      </c>
      <c r="G1008" t="s">
        <v>4933</v>
      </c>
      <c r="H1008" t="s">
        <v>4934</v>
      </c>
      <c r="I1008" t="s">
        <v>32</v>
      </c>
      <c r="J1008" t="s">
        <v>4935</v>
      </c>
      <c r="K1008" t="s">
        <v>24</v>
      </c>
      <c r="L1008" t="s">
        <v>58</v>
      </c>
      <c r="M1008" t="s">
        <v>9794</v>
      </c>
      <c r="N1008" t="s">
        <v>9441</v>
      </c>
    </row>
    <row r="1009" spans="1:14" x14ac:dyDescent="0.25">
      <c r="A1009" t="s">
        <v>4936</v>
      </c>
      <c r="B1009" t="s">
        <v>4937</v>
      </c>
      <c r="C1009" t="s">
        <v>69</v>
      </c>
      <c r="D1009" t="s">
        <v>4938</v>
      </c>
      <c r="E1009" t="s">
        <v>18</v>
      </c>
      <c r="F1009" t="s">
        <v>4939</v>
      </c>
      <c r="G1009" t="s">
        <v>4940</v>
      </c>
      <c r="H1009" t="s">
        <v>4941</v>
      </c>
      <c r="I1009" t="s">
        <v>32</v>
      </c>
      <c r="J1009" t="s">
        <v>1650</v>
      </c>
      <c r="K1009" t="s">
        <v>24</v>
      </c>
      <c r="L1009" t="s">
        <v>4151</v>
      </c>
      <c r="M1009" t="s">
        <v>9438</v>
      </c>
      <c r="N1009" t="s">
        <v>9439</v>
      </c>
    </row>
    <row r="1010" spans="1:14" x14ac:dyDescent="0.25">
      <c r="A1010" t="s">
        <v>4942</v>
      </c>
      <c r="B1010" t="s">
        <v>4943</v>
      </c>
      <c r="C1010" t="s">
        <v>16</v>
      </c>
      <c r="D1010" t="s">
        <v>4944</v>
      </c>
      <c r="E1010" t="s">
        <v>18</v>
      </c>
      <c r="F1010" t="s">
        <v>4945</v>
      </c>
      <c r="G1010" t="s">
        <v>4946</v>
      </c>
      <c r="H1010" t="s">
        <v>4947</v>
      </c>
      <c r="I1010" t="s">
        <v>32</v>
      </c>
      <c r="J1010" t="s">
        <v>74</v>
      </c>
      <c r="K1010" t="s">
        <v>24</v>
      </c>
      <c r="L1010" t="s">
        <v>104</v>
      </c>
      <c r="M1010" t="s">
        <v>9795</v>
      </c>
      <c r="N1010" t="s">
        <v>9441</v>
      </c>
    </row>
    <row r="1011" spans="1:14" x14ac:dyDescent="0.25">
      <c r="A1011" t="s">
        <v>4948</v>
      </c>
      <c r="B1011" t="s">
        <v>4949</v>
      </c>
      <c r="C1011" t="s">
        <v>16</v>
      </c>
      <c r="D1011" t="s">
        <v>151</v>
      </c>
      <c r="E1011" t="s">
        <v>18</v>
      </c>
      <c r="F1011" t="s">
        <v>4950</v>
      </c>
      <c r="G1011" t="s">
        <v>4951</v>
      </c>
      <c r="H1011" t="s">
        <v>4952</v>
      </c>
      <c r="I1011" t="s">
        <v>32</v>
      </c>
      <c r="J1011" t="s">
        <v>341</v>
      </c>
      <c r="K1011" t="s">
        <v>24</v>
      </c>
      <c r="L1011" t="s">
        <v>104</v>
      </c>
      <c r="M1011" t="s">
        <v>9796</v>
      </c>
      <c r="N1011" t="s">
        <v>9441</v>
      </c>
    </row>
    <row r="1012" spans="1:14" x14ac:dyDescent="0.25">
      <c r="A1012" t="s">
        <v>4953</v>
      </c>
      <c r="B1012" t="s">
        <v>3535</v>
      </c>
      <c r="C1012" t="s">
        <v>69</v>
      </c>
      <c r="D1012" t="s">
        <v>4954</v>
      </c>
      <c r="E1012" t="s">
        <v>18</v>
      </c>
      <c r="F1012" t="s">
        <v>4955</v>
      </c>
      <c r="G1012" t="s">
        <v>4956</v>
      </c>
      <c r="H1012" t="s">
        <v>4957</v>
      </c>
      <c r="I1012" t="s">
        <v>32</v>
      </c>
      <c r="J1012" t="s">
        <v>321</v>
      </c>
      <c r="K1012" t="s">
        <v>24</v>
      </c>
      <c r="L1012" t="s">
        <v>42</v>
      </c>
      <c r="M1012" t="s">
        <v>9797</v>
      </c>
      <c r="N1012" t="s">
        <v>9441</v>
      </c>
    </row>
    <row r="1013" spans="1:14" x14ac:dyDescent="0.25">
      <c r="A1013" t="s">
        <v>4958</v>
      </c>
      <c r="B1013" t="s">
        <v>4959</v>
      </c>
      <c r="C1013" t="s">
        <v>69</v>
      </c>
      <c r="D1013" t="s">
        <v>179</v>
      </c>
      <c r="E1013" t="s">
        <v>18</v>
      </c>
      <c r="F1013" t="s">
        <v>4960</v>
      </c>
      <c r="G1013" t="s">
        <v>4961</v>
      </c>
      <c r="H1013" t="s">
        <v>4962</v>
      </c>
      <c r="I1013" t="s">
        <v>32</v>
      </c>
      <c r="J1013" t="s">
        <v>341</v>
      </c>
      <c r="K1013" t="s">
        <v>24</v>
      </c>
      <c r="L1013" t="s">
        <v>342</v>
      </c>
      <c r="M1013" t="s">
        <v>9798</v>
      </c>
      <c r="N1013" t="s">
        <v>9441</v>
      </c>
    </row>
    <row r="1014" spans="1:14" x14ac:dyDescent="0.25">
      <c r="A1014" t="s">
        <v>4963</v>
      </c>
      <c r="C1014" t="s">
        <v>69</v>
      </c>
      <c r="D1014" t="s">
        <v>434</v>
      </c>
      <c r="E1014" t="s">
        <v>18</v>
      </c>
      <c r="F1014" t="s">
        <v>4964</v>
      </c>
      <c r="G1014" t="s">
        <v>4965</v>
      </c>
      <c r="H1014" t="s">
        <v>4966</v>
      </c>
      <c r="I1014" t="s">
        <v>32</v>
      </c>
      <c r="J1014" t="s">
        <v>261</v>
      </c>
      <c r="K1014" t="s">
        <v>24</v>
      </c>
      <c r="L1014" t="s">
        <v>439</v>
      </c>
      <c r="M1014" t="s">
        <v>9438</v>
      </c>
      <c r="N1014" t="s">
        <v>9439</v>
      </c>
    </row>
    <row r="1015" spans="1:14" x14ac:dyDescent="0.25">
      <c r="A1015" t="s">
        <v>1383</v>
      </c>
      <c r="B1015" t="s">
        <v>1384</v>
      </c>
      <c r="C1015" t="s">
        <v>69</v>
      </c>
      <c r="D1015" t="s">
        <v>585</v>
      </c>
      <c r="E1015" t="s">
        <v>18</v>
      </c>
      <c r="F1015" t="s">
        <v>4967</v>
      </c>
      <c r="G1015" t="s">
        <v>4968</v>
      </c>
      <c r="H1015" t="s">
        <v>4969</v>
      </c>
      <c r="I1015" t="s">
        <v>32</v>
      </c>
      <c r="J1015" t="s">
        <v>826</v>
      </c>
      <c r="K1015" t="s">
        <v>24</v>
      </c>
      <c r="L1015" t="s">
        <v>75</v>
      </c>
      <c r="M1015" t="s">
        <v>9438</v>
      </c>
      <c r="N1015" t="s">
        <v>9439</v>
      </c>
    </row>
    <row r="1016" spans="1:14" x14ac:dyDescent="0.25">
      <c r="A1016" t="s">
        <v>4970</v>
      </c>
      <c r="B1016" t="s">
        <v>4971</v>
      </c>
      <c r="C1016" t="s">
        <v>16</v>
      </c>
      <c r="D1016" t="s">
        <v>371</v>
      </c>
      <c r="E1016" t="s">
        <v>18</v>
      </c>
      <c r="F1016" t="s">
        <v>4972</v>
      </c>
      <c r="G1016" t="s">
        <v>4973</v>
      </c>
      <c r="H1016" t="s">
        <v>4974</v>
      </c>
      <c r="I1016" t="s">
        <v>32</v>
      </c>
      <c r="J1016" t="s">
        <v>1000</v>
      </c>
      <c r="K1016" t="s">
        <v>24</v>
      </c>
      <c r="L1016" t="s">
        <v>75</v>
      </c>
      <c r="M1016" t="s">
        <v>9438</v>
      </c>
      <c r="N1016" t="s">
        <v>9439</v>
      </c>
    </row>
    <row r="1017" spans="1:14" x14ac:dyDescent="0.25">
      <c r="A1017" t="s">
        <v>4975</v>
      </c>
      <c r="B1017" t="s">
        <v>4976</v>
      </c>
      <c r="C1017" t="s">
        <v>16</v>
      </c>
      <c r="D1017" t="s">
        <v>179</v>
      </c>
      <c r="E1017" t="s">
        <v>18</v>
      </c>
      <c r="F1017" t="s">
        <v>4977</v>
      </c>
      <c r="G1017" t="s">
        <v>4978</v>
      </c>
      <c r="H1017" t="s">
        <v>4979</v>
      </c>
      <c r="I1017" t="s">
        <v>32</v>
      </c>
      <c r="J1017" t="s">
        <v>290</v>
      </c>
      <c r="K1017" t="s">
        <v>24</v>
      </c>
      <c r="L1017" t="s">
        <v>3475</v>
      </c>
      <c r="M1017" t="s">
        <v>9799</v>
      </c>
      <c r="N1017" t="s">
        <v>9441</v>
      </c>
    </row>
    <row r="1018" spans="1:14" x14ac:dyDescent="0.25">
      <c r="A1018" t="s">
        <v>1383</v>
      </c>
      <c r="B1018" t="s">
        <v>1384</v>
      </c>
      <c r="C1018" t="s">
        <v>69</v>
      </c>
      <c r="D1018" t="s">
        <v>585</v>
      </c>
      <c r="E1018" t="s">
        <v>18</v>
      </c>
      <c r="F1018" t="s">
        <v>4980</v>
      </c>
      <c r="G1018" t="s">
        <v>4981</v>
      </c>
      <c r="H1018" t="s">
        <v>4982</v>
      </c>
      <c r="I1018" t="s">
        <v>32</v>
      </c>
      <c r="J1018" t="s">
        <v>253</v>
      </c>
      <c r="K1018" t="s">
        <v>24</v>
      </c>
      <c r="L1018" t="s">
        <v>75</v>
      </c>
      <c r="M1018" t="s">
        <v>9438</v>
      </c>
      <c r="N1018" t="s">
        <v>9439</v>
      </c>
    </row>
    <row r="1019" spans="1:14" x14ac:dyDescent="0.25">
      <c r="A1019" t="s">
        <v>4983</v>
      </c>
      <c r="B1019" t="s">
        <v>4984</v>
      </c>
      <c r="C1019" t="s">
        <v>16</v>
      </c>
      <c r="D1019" t="s">
        <v>4985</v>
      </c>
      <c r="E1019" t="s">
        <v>18</v>
      </c>
      <c r="F1019" t="s">
        <v>4986</v>
      </c>
      <c r="G1019" t="s">
        <v>4987</v>
      </c>
      <c r="H1019" t="s">
        <v>4988</v>
      </c>
      <c r="I1019" t="s">
        <v>32</v>
      </c>
      <c r="J1019" t="s">
        <v>234</v>
      </c>
      <c r="K1019" t="s">
        <v>24</v>
      </c>
      <c r="L1019" t="s">
        <v>204</v>
      </c>
      <c r="M1019" t="s">
        <v>9438</v>
      </c>
      <c r="N1019" t="s">
        <v>9439</v>
      </c>
    </row>
    <row r="1020" spans="1:14" x14ac:dyDescent="0.25">
      <c r="A1020" t="s">
        <v>4989</v>
      </c>
      <c r="B1020" t="s">
        <v>4990</v>
      </c>
      <c r="C1020" t="s">
        <v>16</v>
      </c>
      <c r="D1020" t="s">
        <v>3536</v>
      </c>
      <c r="E1020" t="s">
        <v>18</v>
      </c>
      <c r="F1020" t="s">
        <v>4991</v>
      </c>
      <c r="G1020" t="s">
        <v>4992</v>
      </c>
      <c r="H1020" t="s">
        <v>4993</v>
      </c>
      <c r="I1020" t="s">
        <v>32</v>
      </c>
      <c r="J1020" t="s">
        <v>175</v>
      </c>
      <c r="K1020" t="s">
        <v>24</v>
      </c>
      <c r="L1020" t="s">
        <v>104</v>
      </c>
      <c r="M1020" t="s">
        <v>9800</v>
      </c>
      <c r="N1020" t="s">
        <v>9441</v>
      </c>
    </row>
    <row r="1021" spans="1:14" x14ac:dyDescent="0.25">
      <c r="A1021" t="s">
        <v>4994</v>
      </c>
      <c r="B1021" t="s">
        <v>4995</v>
      </c>
      <c r="C1021" t="s">
        <v>69</v>
      </c>
      <c r="D1021" t="s">
        <v>4996</v>
      </c>
      <c r="E1021" t="s">
        <v>18</v>
      </c>
      <c r="F1021" t="s">
        <v>4997</v>
      </c>
      <c r="G1021" t="s">
        <v>4998</v>
      </c>
      <c r="H1021" t="s">
        <v>4999</v>
      </c>
      <c r="I1021" t="s">
        <v>32</v>
      </c>
      <c r="J1021" t="s">
        <v>282</v>
      </c>
      <c r="K1021" t="s">
        <v>24</v>
      </c>
      <c r="L1021" t="s">
        <v>227</v>
      </c>
      <c r="M1021" t="s">
        <v>9438</v>
      </c>
      <c r="N1021" t="s">
        <v>9439</v>
      </c>
    </row>
    <row r="1022" spans="1:14" x14ac:dyDescent="0.25">
      <c r="A1022" t="s">
        <v>1487</v>
      </c>
      <c r="B1022" t="s">
        <v>1488</v>
      </c>
      <c r="C1022" t="s">
        <v>16</v>
      </c>
      <c r="D1022" t="s">
        <v>434</v>
      </c>
      <c r="E1022" t="s">
        <v>18</v>
      </c>
      <c r="F1022" t="s">
        <v>5000</v>
      </c>
      <c r="G1022" t="s">
        <v>5001</v>
      </c>
      <c r="H1022" t="s">
        <v>5002</v>
      </c>
      <c r="I1022" t="s">
        <v>32</v>
      </c>
      <c r="J1022" t="s">
        <v>642</v>
      </c>
      <c r="K1022" t="s">
        <v>24</v>
      </c>
      <c r="L1022" t="s">
        <v>439</v>
      </c>
      <c r="M1022" t="s">
        <v>9438</v>
      </c>
      <c r="N1022" t="s">
        <v>9439</v>
      </c>
    </row>
    <row r="1023" spans="1:14" x14ac:dyDescent="0.25">
      <c r="A1023" t="s">
        <v>5003</v>
      </c>
      <c r="B1023" t="s">
        <v>5004</v>
      </c>
      <c r="C1023" t="s">
        <v>69</v>
      </c>
      <c r="D1023" t="s">
        <v>5005</v>
      </c>
      <c r="E1023" t="s">
        <v>18</v>
      </c>
      <c r="F1023" t="s">
        <v>5006</v>
      </c>
      <c r="G1023" t="s">
        <v>5007</v>
      </c>
      <c r="H1023" t="s">
        <v>5008</v>
      </c>
      <c r="I1023" t="s">
        <v>32</v>
      </c>
      <c r="J1023" t="s">
        <v>1317</v>
      </c>
      <c r="K1023" t="s">
        <v>24</v>
      </c>
      <c r="L1023" t="s">
        <v>643</v>
      </c>
      <c r="M1023" t="s">
        <v>9801</v>
      </c>
      <c r="N1023" t="s">
        <v>9441</v>
      </c>
    </row>
    <row r="1024" spans="1:14" x14ac:dyDescent="0.25">
      <c r="A1024" t="s">
        <v>5009</v>
      </c>
      <c r="B1024" t="s">
        <v>5010</v>
      </c>
      <c r="C1024" t="s">
        <v>16</v>
      </c>
      <c r="D1024" t="s">
        <v>200</v>
      </c>
      <c r="E1024" t="s">
        <v>18</v>
      </c>
      <c r="F1024" t="s">
        <v>5011</v>
      </c>
      <c r="G1024" t="s">
        <v>5012</v>
      </c>
      <c r="H1024" t="s">
        <v>5013</v>
      </c>
      <c r="I1024" t="s">
        <v>32</v>
      </c>
      <c r="J1024" t="s">
        <v>2107</v>
      </c>
      <c r="K1024" t="s">
        <v>24</v>
      </c>
      <c r="L1024" t="s">
        <v>204</v>
      </c>
      <c r="M1024" t="s">
        <v>9438</v>
      </c>
      <c r="N1024" t="s">
        <v>9439</v>
      </c>
    </row>
    <row r="1025" spans="1:14" x14ac:dyDescent="0.25">
      <c r="A1025" t="s">
        <v>5014</v>
      </c>
      <c r="B1025" t="s">
        <v>5015</v>
      </c>
      <c r="C1025" t="s">
        <v>1475</v>
      </c>
      <c r="D1025" t="s">
        <v>5016</v>
      </c>
      <c r="E1025" t="s">
        <v>18</v>
      </c>
      <c r="F1025" t="s">
        <v>5017</v>
      </c>
      <c r="G1025" t="s">
        <v>5018</v>
      </c>
      <c r="H1025" t="s">
        <v>5019</v>
      </c>
      <c r="I1025" t="s">
        <v>32</v>
      </c>
      <c r="J1025" t="s">
        <v>1461</v>
      </c>
      <c r="K1025" t="s">
        <v>24</v>
      </c>
      <c r="L1025" t="s">
        <v>204</v>
      </c>
      <c r="M1025" t="s">
        <v>9802</v>
      </c>
      <c r="N1025" t="s">
        <v>9441</v>
      </c>
    </row>
    <row r="1026" spans="1:14" x14ac:dyDescent="0.25">
      <c r="A1026" t="s">
        <v>5020</v>
      </c>
      <c r="B1026" t="s">
        <v>5021</v>
      </c>
      <c r="C1026" t="s">
        <v>16</v>
      </c>
      <c r="D1026" t="s">
        <v>5022</v>
      </c>
      <c r="E1026" t="s">
        <v>18</v>
      </c>
      <c r="F1026" t="s">
        <v>5023</v>
      </c>
      <c r="G1026" t="s">
        <v>5024</v>
      </c>
      <c r="H1026" t="s">
        <v>5025</v>
      </c>
      <c r="I1026" t="s">
        <v>32</v>
      </c>
      <c r="J1026" t="s">
        <v>583</v>
      </c>
      <c r="K1026" t="s">
        <v>24</v>
      </c>
      <c r="L1026" t="s">
        <v>42</v>
      </c>
      <c r="M1026" t="s">
        <v>9803</v>
      </c>
      <c r="N1026" t="s">
        <v>9441</v>
      </c>
    </row>
    <row r="1027" spans="1:14" x14ac:dyDescent="0.25">
      <c r="A1027" t="s">
        <v>5026</v>
      </c>
      <c r="B1027" t="s">
        <v>5027</v>
      </c>
      <c r="C1027" t="s">
        <v>16</v>
      </c>
      <c r="D1027" t="s">
        <v>2671</v>
      </c>
      <c r="E1027" t="s">
        <v>18</v>
      </c>
      <c r="F1027" t="s">
        <v>5028</v>
      </c>
      <c r="G1027" t="s">
        <v>5029</v>
      </c>
      <c r="H1027" t="s">
        <v>5030</v>
      </c>
      <c r="I1027" t="s">
        <v>32</v>
      </c>
      <c r="J1027" t="s">
        <v>493</v>
      </c>
      <c r="K1027" t="s">
        <v>24</v>
      </c>
      <c r="L1027" t="s">
        <v>75</v>
      </c>
      <c r="M1027" t="s">
        <v>9804</v>
      </c>
      <c r="N1027" t="s">
        <v>9441</v>
      </c>
    </row>
    <row r="1028" spans="1:14" x14ac:dyDescent="0.25">
      <c r="A1028" t="s">
        <v>5031</v>
      </c>
      <c r="B1028" t="s">
        <v>5032</v>
      </c>
      <c r="C1028" t="s">
        <v>16</v>
      </c>
      <c r="D1028" t="s">
        <v>5033</v>
      </c>
      <c r="E1028" t="s">
        <v>18</v>
      </c>
      <c r="F1028" t="s">
        <v>5034</v>
      </c>
      <c r="G1028" t="s">
        <v>5035</v>
      </c>
      <c r="H1028" t="s">
        <v>5036</v>
      </c>
      <c r="I1028" t="s">
        <v>32</v>
      </c>
      <c r="J1028" t="s">
        <v>634</v>
      </c>
      <c r="K1028" t="s">
        <v>24</v>
      </c>
      <c r="L1028" t="s">
        <v>227</v>
      </c>
      <c r="M1028" t="s">
        <v>9438</v>
      </c>
      <c r="N1028" t="s">
        <v>9439</v>
      </c>
    </row>
    <row r="1029" spans="1:14" x14ac:dyDescent="0.25">
      <c r="A1029" t="s">
        <v>5037</v>
      </c>
      <c r="B1029" t="s">
        <v>5038</v>
      </c>
      <c r="C1029" t="s">
        <v>16</v>
      </c>
      <c r="D1029" t="s">
        <v>502</v>
      </c>
      <c r="E1029" t="s">
        <v>18</v>
      </c>
      <c r="F1029" t="s">
        <v>5039</v>
      </c>
      <c r="G1029" t="s">
        <v>5040</v>
      </c>
      <c r="H1029" t="s">
        <v>5041</v>
      </c>
      <c r="I1029" t="s">
        <v>32</v>
      </c>
      <c r="J1029" t="s">
        <v>306</v>
      </c>
      <c r="K1029" t="s">
        <v>24</v>
      </c>
      <c r="L1029" t="s">
        <v>507</v>
      </c>
      <c r="M1029" t="s">
        <v>9805</v>
      </c>
      <c r="N1029" t="s">
        <v>9441</v>
      </c>
    </row>
    <row r="1030" spans="1:14" x14ac:dyDescent="0.25">
      <c r="A1030" t="s">
        <v>5042</v>
      </c>
      <c r="B1030" t="s">
        <v>5043</v>
      </c>
      <c r="C1030" t="s">
        <v>16</v>
      </c>
      <c r="D1030" t="s">
        <v>3585</v>
      </c>
      <c r="E1030" t="s">
        <v>18</v>
      </c>
      <c r="F1030" t="s">
        <v>5044</v>
      </c>
      <c r="G1030" t="s">
        <v>5045</v>
      </c>
      <c r="H1030" t="s">
        <v>5046</v>
      </c>
      <c r="I1030" t="s">
        <v>32</v>
      </c>
      <c r="J1030" t="s">
        <v>341</v>
      </c>
      <c r="K1030" t="s">
        <v>24</v>
      </c>
      <c r="L1030" t="s">
        <v>786</v>
      </c>
      <c r="M1030" t="s">
        <v>9806</v>
      </c>
      <c r="N1030" t="s">
        <v>9441</v>
      </c>
    </row>
    <row r="1031" spans="1:14" x14ac:dyDescent="0.25">
      <c r="A1031" t="s">
        <v>5047</v>
      </c>
      <c r="B1031" t="s">
        <v>5048</v>
      </c>
      <c r="C1031" t="s">
        <v>69</v>
      </c>
      <c r="D1031" t="s">
        <v>179</v>
      </c>
      <c r="E1031" t="s">
        <v>18</v>
      </c>
      <c r="F1031" t="s">
        <v>5049</v>
      </c>
      <c r="G1031" t="s">
        <v>5050</v>
      </c>
      <c r="H1031" t="s">
        <v>5051</v>
      </c>
      <c r="I1031" t="s">
        <v>32</v>
      </c>
      <c r="J1031" t="s">
        <v>290</v>
      </c>
      <c r="K1031" t="s">
        <v>24</v>
      </c>
      <c r="L1031" t="s">
        <v>184</v>
      </c>
      <c r="M1031" t="s">
        <v>9807</v>
      </c>
      <c r="N1031" t="s">
        <v>9441</v>
      </c>
    </row>
    <row r="1032" spans="1:14" x14ac:dyDescent="0.25">
      <c r="A1032" t="s">
        <v>5052</v>
      </c>
      <c r="C1032" t="s">
        <v>69</v>
      </c>
      <c r="D1032" t="s">
        <v>5053</v>
      </c>
      <c r="E1032" t="s">
        <v>18</v>
      </c>
      <c r="F1032" t="s">
        <v>5054</v>
      </c>
      <c r="G1032" t="s">
        <v>5055</v>
      </c>
      <c r="H1032" t="s">
        <v>5056</v>
      </c>
      <c r="I1032" t="s">
        <v>32</v>
      </c>
      <c r="J1032" t="s">
        <v>155</v>
      </c>
      <c r="K1032" t="s">
        <v>24</v>
      </c>
      <c r="L1032" t="s">
        <v>42</v>
      </c>
      <c r="M1032" t="s">
        <v>9808</v>
      </c>
      <c r="N1032" t="s">
        <v>9441</v>
      </c>
    </row>
    <row r="1033" spans="1:14" x14ac:dyDescent="0.25">
      <c r="A1033" t="s">
        <v>5057</v>
      </c>
      <c r="C1033" t="s">
        <v>69</v>
      </c>
      <c r="D1033" t="s">
        <v>462</v>
      </c>
      <c r="E1033" t="s">
        <v>18</v>
      </c>
      <c r="F1033" t="s">
        <v>5058</v>
      </c>
      <c r="G1033" t="s">
        <v>5059</v>
      </c>
      <c r="H1033" t="s">
        <v>5060</v>
      </c>
      <c r="I1033" t="s">
        <v>32</v>
      </c>
      <c r="J1033" t="s">
        <v>148</v>
      </c>
      <c r="K1033" t="s">
        <v>24</v>
      </c>
      <c r="L1033" t="s">
        <v>204</v>
      </c>
      <c r="M1033" t="s">
        <v>9809</v>
      </c>
      <c r="N1033" t="s">
        <v>9441</v>
      </c>
    </row>
    <row r="1034" spans="1:14" x14ac:dyDescent="0.25">
      <c r="A1034" t="s">
        <v>5061</v>
      </c>
      <c r="B1034" t="s">
        <v>2504</v>
      </c>
      <c r="C1034" t="s">
        <v>69</v>
      </c>
      <c r="D1034" t="s">
        <v>5062</v>
      </c>
      <c r="E1034" t="s">
        <v>18</v>
      </c>
      <c r="F1034" t="s">
        <v>5063</v>
      </c>
      <c r="G1034" t="s">
        <v>5064</v>
      </c>
      <c r="H1034" t="s">
        <v>5065</v>
      </c>
      <c r="I1034" t="s">
        <v>320</v>
      </c>
      <c r="J1034" t="s">
        <v>253</v>
      </c>
      <c r="K1034" t="s">
        <v>24</v>
      </c>
      <c r="L1034" t="s">
        <v>5066</v>
      </c>
      <c r="M1034" t="s">
        <v>9438</v>
      </c>
      <c r="N1034" t="s">
        <v>9439</v>
      </c>
    </row>
    <row r="1035" spans="1:14" x14ac:dyDescent="0.25">
      <c r="A1035" t="s">
        <v>5067</v>
      </c>
      <c r="B1035" t="s">
        <v>5068</v>
      </c>
      <c r="C1035" t="s">
        <v>16</v>
      </c>
      <c r="D1035" t="s">
        <v>93</v>
      </c>
      <c r="E1035" t="s">
        <v>18</v>
      </c>
      <c r="F1035" t="s">
        <v>5069</v>
      </c>
      <c r="G1035" t="s">
        <v>5070</v>
      </c>
      <c r="H1035" t="s">
        <v>5071</v>
      </c>
      <c r="I1035" t="s">
        <v>32</v>
      </c>
      <c r="J1035" t="s">
        <v>65</v>
      </c>
      <c r="K1035" t="s">
        <v>24</v>
      </c>
      <c r="L1035" t="s">
        <v>75</v>
      </c>
      <c r="M1035" t="s">
        <v>9810</v>
      </c>
      <c r="N1035" t="s">
        <v>9441</v>
      </c>
    </row>
    <row r="1036" spans="1:14" x14ac:dyDescent="0.25">
      <c r="A1036" t="s">
        <v>5072</v>
      </c>
      <c r="B1036" t="s">
        <v>5073</v>
      </c>
      <c r="C1036" t="s">
        <v>69</v>
      </c>
      <c r="D1036" t="s">
        <v>5074</v>
      </c>
      <c r="E1036" t="s">
        <v>18</v>
      </c>
      <c r="F1036" t="s">
        <v>5075</v>
      </c>
      <c r="G1036" t="s">
        <v>5076</v>
      </c>
      <c r="H1036" t="s">
        <v>5077</v>
      </c>
      <c r="I1036" t="s">
        <v>32</v>
      </c>
      <c r="J1036" t="s">
        <v>506</v>
      </c>
      <c r="K1036" t="s">
        <v>24</v>
      </c>
      <c r="L1036" t="s">
        <v>5078</v>
      </c>
      <c r="M1036" t="s">
        <v>9811</v>
      </c>
      <c r="N1036" t="s">
        <v>9441</v>
      </c>
    </row>
    <row r="1037" spans="1:14" x14ac:dyDescent="0.25">
      <c r="A1037" t="s">
        <v>5020</v>
      </c>
      <c r="B1037" t="s">
        <v>5079</v>
      </c>
      <c r="C1037" t="s">
        <v>69</v>
      </c>
      <c r="D1037" t="s">
        <v>5022</v>
      </c>
      <c r="E1037" t="s">
        <v>18</v>
      </c>
      <c r="F1037" t="s">
        <v>5080</v>
      </c>
      <c r="G1037" t="s">
        <v>5081</v>
      </c>
      <c r="H1037" t="s">
        <v>5082</v>
      </c>
      <c r="I1037" t="s">
        <v>32</v>
      </c>
      <c r="J1037" t="s">
        <v>341</v>
      </c>
      <c r="K1037" t="s">
        <v>24</v>
      </c>
      <c r="L1037" t="s">
        <v>42</v>
      </c>
      <c r="M1037" t="s">
        <v>9812</v>
      </c>
      <c r="N1037" t="s">
        <v>9441</v>
      </c>
    </row>
    <row r="1038" spans="1:14" x14ac:dyDescent="0.25">
      <c r="A1038" t="s">
        <v>5083</v>
      </c>
      <c r="B1038" t="s">
        <v>3640</v>
      </c>
      <c r="C1038" t="s">
        <v>69</v>
      </c>
      <c r="D1038" t="s">
        <v>78</v>
      </c>
      <c r="E1038" t="s">
        <v>18</v>
      </c>
      <c r="F1038" t="s">
        <v>5084</v>
      </c>
      <c r="G1038" t="s">
        <v>5085</v>
      </c>
      <c r="H1038" t="s">
        <v>5086</v>
      </c>
      <c r="I1038" t="s">
        <v>22</v>
      </c>
      <c r="J1038" t="s">
        <v>540</v>
      </c>
      <c r="K1038" t="s">
        <v>24</v>
      </c>
      <c r="L1038" t="s">
        <v>83</v>
      </c>
      <c r="M1038" t="s">
        <v>9813</v>
      </c>
      <c r="N1038" t="s">
        <v>9441</v>
      </c>
    </row>
    <row r="1039" spans="1:14" x14ac:dyDescent="0.25">
      <c r="A1039" t="s">
        <v>5087</v>
      </c>
      <c r="B1039" t="s">
        <v>4538</v>
      </c>
      <c r="C1039" t="s">
        <v>69</v>
      </c>
      <c r="D1039" t="s">
        <v>2898</v>
      </c>
      <c r="E1039" t="s">
        <v>18</v>
      </c>
      <c r="F1039" t="s">
        <v>5088</v>
      </c>
      <c r="G1039" t="s">
        <v>5089</v>
      </c>
      <c r="H1039" t="s">
        <v>5090</v>
      </c>
      <c r="I1039" t="s">
        <v>32</v>
      </c>
      <c r="J1039" t="s">
        <v>5091</v>
      </c>
      <c r="K1039" t="s">
        <v>3596</v>
      </c>
      <c r="L1039" t="s">
        <v>3106</v>
      </c>
      <c r="M1039" t="s">
        <v>9438</v>
      </c>
      <c r="N1039" t="s">
        <v>9439</v>
      </c>
    </row>
    <row r="1040" spans="1:14" x14ac:dyDescent="0.25">
      <c r="A1040" t="s">
        <v>5092</v>
      </c>
      <c r="C1040" t="s">
        <v>16</v>
      </c>
      <c r="D1040" t="s">
        <v>5093</v>
      </c>
      <c r="E1040" t="s">
        <v>18</v>
      </c>
      <c r="F1040" t="s">
        <v>5094</v>
      </c>
      <c r="G1040" t="s">
        <v>5095</v>
      </c>
      <c r="H1040" t="s">
        <v>5096</v>
      </c>
      <c r="I1040" t="s">
        <v>32</v>
      </c>
      <c r="J1040" t="s">
        <v>162</v>
      </c>
      <c r="K1040" t="s">
        <v>24</v>
      </c>
      <c r="L1040" t="s">
        <v>5097</v>
      </c>
      <c r="M1040" t="s">
        <v>9438</v>
      </c>
      <c r="N1040" t="s">
        <v>9439</v>
      </c>
    </row>
    <row r="1041" spans="1:14" x14ac:dyDescent="0.25">
      <c r="A1041" t="s">
        <v>5098</v>
      </c>
      <c r="B1041" t="s">
        <v>5099</v>
      </c>
      <c r="C1041" t="s">
        <v>69</v>
      </c>
      <c r="D1041" t="s">
        <v>5100</v>
      </c>
      <c r="E1041" t="s">
        <v>18</v>
      </c>
      <c r="F1041" t="s">
        <v>5101</v>
      </c>
      <c r="G1041" t="s">
        <v>5102</v>
      </c>
      <c r="H1041" t="s">
        <v>5103</v>
      </c>
      <c r="I1041" t="s">
        <v>32</v>
      </c>
      <c r="J1041" t="s">
        <v>2502</v>
      </c>
      <c r="K1041" t="s">
        <v>24</v>
      </c>
      <c r="L1041" t="s">
        <v>5104</v>
      </c>
      <c r="M1041" t="s">
        <v>9814</v>
      </c>
      <c r="N1041" t="s">
        <v>9441</v>
      </c>
    </row>
    <row r="1042" spans="1:14" x14ac:dyDescent="0.25">
      <c r="A1042" t="s">
        <v>349</v>
      </c>
      <c r="B1042" t="s">
        <v>350</v>
      </c>
      <c r="C1042" t="s">
        <v>69</v>
      </c>
      <c r="D1042" t="s">
        <v>179</v>
      </c>
      <c r="E1042" t="s">
        <v>18</v>
      </c>
      <c r="F1042" t="s">
        <v>5105</v>
      </c>
      <c r="G1042" t="s">
        <v>5106</v>
      </c>
      <c r="H1042" t="s">
        <v>5107</v>
      </c>
      <c r="I1042" t="s">
        <v>32</v>
      </c>
      <c r="J1042" t="s">
        <v>2127</v>
      </c>
      <c r="K1042" t="s">
        <v>24</v>
      </c>
      <c r="L1042" t="s">
        <v>5108</v>
      </c>
      <c r="M1042" t="s">
        <v>9815</v>
      </c>
      <c r="N1042" t="s">
        <v>9441</v>
      </c>
    </row>
    <row r="1043" spans="1:14" x14ac:dyDescent="0.25">
      <c r="A1043" t="s">
        <v>5109</v>
      </c>
      <c r="B1043" t="s">
        <v>5110</v>
      </c>
      <c r="C1043" t="s">
        <v>16</v>
      </c>
      <c r="D1043" t="s">
        <v>5111</v>
      </c>
      <c r="E1043" t="s">
        <v>18</v>
      </c>
      <c r="F1043" t="s">
        <v>5112</v>
      </c>
      <c r="G1043" t="s">
        <v>5113</v>
      </c>
      <c r="H1043" t="s">
        <v>5114</v>
      </c>
      <c r="I1043" t="s">
        <v>32</v>
      </c>
      <c r="J1043" t="s">
        <v>412</v>
      </c>
      <c r="K1043" t="s">
        <v>24</v>
      </c>
      <c r="L1043" t="s">
        <v>42</v>
      </c>
      <c r="M1043" t="s">
        <v>9438</v>
      </c>
      <c r="N1043" t="s">
        <v>9439</v>
      </c>
    </row>
    <row r="1044" spans="1:14" x14ac:dyDescent="0.25">
      <c r="A1044" t="s">
        <v>5115</v>
      </c>
      <c r="B1044" t="s">
        <v>5116</v>
      </c>
      <c r="C1044" t="s">
        <v>69</v>
      </c>
      <c r="D1044" t="s">
        <v>5117</v>
      </c>
      <c r="E1044" t="s">
        <v>18</v>
      </c>
      <c r="F1044" t="s">
        <v>5118</v>
      </c>
      <c r="G1044" t="s">
        <v>5119</v>
      </c>
      <c r="H1044" t="s">
        <v>5120</v>
      </c>
      <c r="I1044" t="s">
        <v>32</v>
      </c>
      <c r="J1044" t="s">
        <v>575</v>
      </c>
      <c r="K1044" t="s">
        <v>24</v>
      </c>
      <c r="L1044" t="s">
        <v>757</v>
      </c>
      <c r="M1044" t="s">
        <v>9816</v>
      </c>
      <c r="N1044" t="s">
        <v>9441</v>
      </c>
    </row>
    <row r="1045" spans="1:14" x14ac:dyDescent="0.25">
      <c r="A1045" t="s">
        <v>5121</v>
      </c>
      <c r="B1045" t="s">
        <v>5122</v>
      </c>
      <c r="C1045" t="s">
        <v>69</v>
      </c>
      <c r="D1045" t="s">
        <v>5123</v>
      </c>
      <c r="E1045" t="s">
        <v>18</v>
      </c>
      <c r="F1045" t="s">
        <v>5124</v>
      </c>
      <c r="G1045" t="s">
        <v>5125</v>
      </c>
      <c r="H1045" t="s">
        <v>5126</v>
      </c>
      <c r="I1045" t="s">
        <v>32</v>
      </c>
      <c r="J1045" t="s">
        <v>1000</v>
      </c>
      <c r="K1045" t="s">
        <v>24</v>
      </c>
      <c r="L1045" t="s">
        <v>2307</v>
      </c>
      <c r="M1045" t="s">
        <v>9438</v>
      </c>
      <c r="N1045" t="s">
        <v>9439</v>
      </c>
    </row>
    <row r="1046" spans="1:14" x14ac:dyDescent="0.25">
      <c r="A1046" t="s">
        <v>5127</v>
      </c>
      <c r="B1046" t="s">
        <v>5128</v>
      </c>
      <c r="C1046" t="s">
        <v>69</v>
      </c>
      <c r="D1046" t="s">
        <v>5129</v>
      </c>
      <c r="E1046" t="s">
        <v>18</v>
      </c>
      <c r="F1046" t="s">
        <v>5130</v>
      </c>
      <c r="G1046" t="s">
        <v>5131</v>
      </c>
      <c r="H1046" t="s">
        <v>5132</v>
      </c>
      <c r="I1046" t="s">
        <v>32</v>
      </c>
      <c r="J1046" t="s">
        <v>1381</v>
      </c>
      <c r="K1046" t="s">
        <v>24</v>
      </c>
      <c r="L1046" t="s">
        <v>4656</v>
      </c>
      <c r="M1046" t="s">
        <v>9817</v>
      </c>
      <c r="N1046" t="s">
        <v>9441</v>
      </c>
    </row>
    <row r="1047" spans="1:14" x14ac:dyDescent="0.25">
      <c r="A1047" t="s">
        <v>5133</v>
      </c>
      <c r="B1047" t="s">
        <v>5134</v>
      </c>
      <c r="C1047" t="s">
        <v>16</v>
      </c>
      <c r="D1047" t="s">
        <v>200</v>
      </c>
      <c r="E1047" t="s">
        <v>18</v>
      </c>
      <c r="F1047" t="s">
        <v>5135</v>
      </c>
      <c r="G1047" t="s">
        <v>5136</v>
      </c>
      <c r="H1047" t="s">
        <v>5137</v>
      </c>
      <c r="I1047" t="s">
        <v>32</v>
      </c>
      <c r="J1047" t="s">
        <v>2353</v>
      </c>
      <c r="K1047" t="s">
        <v>24</v>
      </c>
      <c r="L1047" t="s">
        <v>204</v>
      </c>
      <c r="M1047" t="s">
        <v>9438</v>
      </c>
      <c r="N1047" t="s">
        <v>9439</v>
      </c>
    </row>
    <row r="1048" spans="1:14" x14ac:dyDescent="0.25">
      <c r="A1048" t="s">
        <v>5138</v>
      </c>
      <c r="B1048" t="s">
        <v>5139</v>
      </c>
      <c r="C1048" t="s">
        <v>69</v>
      </c>
      <c r="D1048" t="s">
        <v>5140</v>
      </c>
      <c r="E1048" t="s">
        <v>18</v>
      </c>
      <c r="F1048" t="s">
        <v>5141</v>
      </c>
      <c r="G1048" t="s">
        <v>5142</v>
      </c>
      <c r="H1048" t="s">
        <v>5143</v>
      </c>
      <c r="I1048" t="s">
        <v>22</v>
      </c>
      <c r="J1048" t="s">
        <v>420</v>
      </c>
      <c r="K1048" t="s">
        <v>24</v>
      </c>
      <c r="L1048" t="s">
        <v>514</v>
      </c>
      <c r="M1048" t="s">
        <v>9818</v>
      </c>
      <c r="N1048" t="s">
        <v>9441</v>
      </c>
    </row>
    <row r="1049" spans="1:14" x14ac:dyDescent="0.25">
      <c r="A1049" t="s">
        <v>263</v>
      </c>
      <c r="B1049" t="s">
        <v>264</v>
      </c>
      <c r="C1049" t="s">
        <v>16</v>
      </c>
      <c r="D1049" t="s">
        <v>265</v>
      </c>
      <c r="E1049" t="s">
        <v>18</v>
      </c>
      <c r="F1049" t="s">
        <v>5144</v>
      </c>
      <c r="G1049" t="s">
        <v>5145</v>
      </c>
      <c r="H1049" t="s">
        <v>5146</v>
      </c>
      <c r="I1049" t="s">
        <v>32</v>
      </c>
      <c r="J1049" t="s">
        <v>115</v>
      </c>
      <c r="K1049" t="s">
        <v>24</v>
      </c>
      <c r="L1049" t="s">
        <v>204</v>
      </c>
      <c r="M1049" t="s">
        <v>9819</v>
      </c>
      <c r="N1049" t="s">
        <v>9441</v>
      </c>
    </row>
    <row r="1050" spans="1:14" x14ac:dyDescent="0.25">
      <c r="A1050" t="s">
        <v>5147</v>
      </c>
      <c r="B1050" t="s">
        <v>5148</v>
      </c>
      <c r="C1050" t="s">
        <v>69</v>
      </c>
      <c r="D1050" t="s">
        <v>93</v>
      </c>
      <c r="E1050" t="s">
        <v>18</v>
      </c>
      <c r="F1050" t="s">
        <v>5149</v>
      </c>
      <c r="G1050" t="s">
        <v>5150</v>
      </c>
      <c r="H1050" t="s">
        <v>5151</v>
      </c>
      <c r="I1050" t="s">
        <v>32</v>
      </c>
      <c r="J1050" t="s">
        <v>595</v>
      </c>
      <c r="K1050" t="s">
        <v>24</v>
      </c>
      <c r="L1050" t="s">
        <v>75</v>
      </c>
      <c r="M1050" t="s">
        <v>9820</v>
      </c>
      <c r="N1050" t="s">
        <v>9441</v>
      </c>
    </row>
    <row r="1051" spans="1:14" x14ac:dyDescent="0.25">
      <c r="A1051" t="s">
        <v>5152</v>
      </c>
      <c r="C1051" t="s">
        <v>16</v>
      </c>
      <c r="D1051" t="s">
        <v>3801</v>
      </c>
      <c r="E1051" t="s">
        <v>18</v>
      </c>
      <c r="F1051" t="s">
        <v>5153</v>
      </c>
      <c r="G1051" t="s">
        <v>5154</v>
      </c>
      <c r="H1051" t="s">
        <v>5155</v>
      </c>
      <c r="I1051" t="s">
        <v>32</v>
      </c>
      <c r="J1051" t="s">
        <v>472</v>
      </c>
      <c r="K1051" t="s">
        <v>24</v>
      </c>
      <c r="L1051" t="s">
        <v>204</v>
      </c>
      <c r="M1051" t="s">
        <v>9438</v>
      </c>
      <c r="N1051" t="s">
        <v>9439</v>
      </c>
    </row>
    <row r="1052" spans="1:14" x14ac:dyDescent="0.25">
      <c r="A1052" t="s">
        <v>5156</v>
      </c>
      <c r="B1052" t="s">
        <v>2795</v>
      </c>
      <c r="C1052" t="s">
        <v>16</v>
      </c>
      <c r="D1052" t="s">
        <v>5157</v>
      </c>
      <c r="E1052" t="s">
        <v>18</v>
      </c>
      <c r="F1052" t="s">
        <v>5158</v>
      </c>
      <c r="G1052" t="s">
        <v>5159</v>
      </c>
      <c r="H1052" t="s">
        <v>5160</v>
      </c>
      <c r="I1052" t="s">
        <v>320</v>
      </c>
      <c r="J1052" t="s">
        <v>134</v>
      </c>
      <c r="K1052" t="s">
        <v>24</v>
      </c>
      <c r="L1052" t="s">
        <v>361</v>
      </c>
      <c r="M1052" t="s">
        <v>9438</v>
      </c>
      <c r="N1052" t="s">
        <v>9439</v>
      </c>
    </row>
    <row r="1053" spans="1:14" x14ac:dyDescent="0.25">
      <c r="A1053" t="s">
        <v>5161</v>
      </c>
      <c r="B1053" t="s">
        <v>5162</v>
      </c>
      <c r="C1053" t="s">
        <v>69</v>
      </c>
      <c r="D1053" t="s">
        <v>5163</v>
      </c>
      <c r="E1053" t="s">
        <v>18</v>
      </c>
      <c r="F1053" t="s">
        <v>5164</v>
      </c>
      <c r="G1053" t="s">
        <v>5165</v>
      </c>
      <c r="H1053" t="s">
        <v>5166</v>
      </c>
      <c r="I1053" t="s">
        <v>32</v>
      </c>
      <c r="J1053" t="s">
        <v>880</v>
      </c>
      <c r="K1053" t="s">
        <v>24</v>
      </c>
      <c r="L1053" t="s">
        <v>75</v>
      </c>
      <c r="M1053" t="s">
        <v>9438</v>
      </c>
      <c r="N1053" t="s">
        <v>9439</v>
      </c>
    </row>
    <row r="1054" spans="1:14" x14ac:dyDescent="0.25">
      <c r="A1054" t="s">
        <v>5167</v>
      </c>
      <c r="B1054" t="s">
        <v>1246</v>
      </c>
      <c r="C1054" t="s">
        <v>16</v>
      </c>
      <c r="D1054" t="s">
        <v>1247</v>
      </c>
      <c r="E1054" t="s">
        <v>18</v>
      </c>
      <c r="F1054" t="s">
        <v>5168</v>
      </c>
      <c r="G1054" t="s">
        <v>5169</v>
      </c>
      <c r="H1054" t="s">
        <v>5170</v>
      </c>
      <c r="I1054" t="s">
        <v>32</v>
      </c>
      <c r="J1054" t="s">
        <v>826</v>
      </c>
      <c r="K1054" t="s">
        <v>24</v>
      </c>
      <c r="L1054" t="s">
        <v>1251</v>
      </c>
      <c r="M1054" t="s">
        <v>9438</v>
      </c>
      <c r="N1054" t="s">
        <v>9439</v>
      </c>
    </row>
    <row r="1055" spans="1:14" x14ac:dyDescent="0.25">
      <c r="A1055" t="s">
        <v>5171</v>
      </c>
      <c r="B1055" t="s">
        <v>5172</v>
      </c>
      <c r="C1055" t="s">
        <v>69</v>
      </c>
      <c r="D1055" t="s">
        <v>5173</v>
      </c>
      <c r="E1055" t="s">
        <v>18</v>
      </c>
      <c r="F1055" t="s">
        <v>5174</v>
      </c>
      <c r="G1055" t="s">
        <v>5175</v>
      </c>
      <c r="H1055" t="s">
        <v>5176</v>
      </c>
      <c r="I1055" t="s">
        <v>32</v>
      </c>
      <c r="J1055" t="s">
        <v>341</v>
      </c>
      <c r="K1055" t="s">
        <v>24</v>
      </c>
      <c r="L1055" t="s">
        <v>75</v>
      </c>
      <c r="M1055" t="s">
        <v>9821</v>
      </c>
      <c r="N1055" t="s">
        <v>9441</v>
      </c>
    </row>
    <row r="1056" spans="1:14" x14ac:dyDescent="0.25">
      <c r="A1056" t="s">
        <v>5177</v>
      </c>
      <c r="B1056" t="s">
        <v>5178</v>
      </c>
      <c r="C1056" t="s">
        <v>16</v>
      </c>
      <c r="D1056" t="s">
        <v>1822</v>
      </c>
      <c r="E1056" t="s">
        <v>18</v>
      </c>
      <c r="F1056" t="s">
        <v>5179</v>
      </c>
      <c r="G1056" t="s">
        <v>5180</v>
      </c>
      <c r="H1056" t="s">
        <v>5181</v>
      </c>
      <c r="I1056" t="s">
        <v>32</v>
      </c>
      <c r="J1056" t="s">
        <v>1650</v>
      </c>
      <c r="K1056" t="s">
        <v>24</v>
      </c>
      <c r="L1056" t="s">
        <v>42</v>
      </c>
      <c r="M1056" t="s">
        <v>9438</v>
      </c>
      <c r="N1056" t="s">
        <v>9439</v>
      </c>
    </row>
    <row r="1057" spans="1:14" x14ac:dyDescent="0.25">
      <c r="A1057" t="s">
        <v>5182</v>
      </c>
      <c r="B1057" t="s">
        <v>5183</v>
      </c>
      <c r="C1057" t="s">
        <v>16</v>
      </c>
      <c r="D1057" t="s">
        <v>2575</v>
      </c>
      <c r="E1057" t="s">
        <v>18</v>
      </c>
      <c r="F1057" t="s">
        <v>5184</v>
      </c>
      <c r="G1057" t="s">
        <v>5185</v>
      </c>
      <c r="H1057" t="s">
        <v>5186</v>
      </c>
      <c r="I1057" t="s">
        <v>22</v>
      </c>
      <c r="J1057" t="s">
        <v>2107</v>
      </c>
      <c r="K1057" t="s">
        <v>24</v>
      </c>
      <c r="L1057" t="s">
        <v>2579</v>
      </c>
      <c r="M1057" t="s">
        <v>9438</v>
      </c>
      <c r="N1057" t="s">
        <v>9439</v>
      </c>
    </row>
    <row r="1058" spans="1:14" x14ac:dyDescent="0.25">
      <c r="A1058" t="s">
        <v>5187</v>
      </c>
      <c r="C1058" t="s">
        <v>16</v>
      </c>
      <c r="D1058" t="s">
        <v>5188</v>
      </c>
      <c r="E1058" t="s">
        <v>18</v>
      </c>
      <c r="F1058" t="s">
        <v>5189</v>
      </c>
      <c r="G1058" t="s">
        <v>5190</v>
      </c>
      <c r="H1058" t="s">
        <v>5191</v>
      </c>
      <c r="I1058" t="s">
        <v>32</v>
      </c>
      <c r="J1058" t="s">
        <v>438</v>
      </c>
      <c r="K1058" t="s">
        <v>24</v>
      </c>
      <c r="L1058" t="s">
        <v>5192</v>
      </c>
      <c r="M1058" t="s">
        <v>9438</v>
      </c>
      <c r="N1058" t="s">
        <v>9439</v>
      </c>
    </row>
    <row r="1059" spans="1:14" x14ac:dyDescent="0.25">
      <c r="A1059" t="s">
        <v>4442</v>
      </c>
      <c r="B1059" t="s">
        <v>4443</v>
      </c>
      <c r="C1059" t="s">
        <v>16</v>
      </c>
      <c r="D1059" t="s">
        <v>4438</v>
      </c>
      <c r="E1059" t="s">
        <v>638</v>
      </c>
      <c r="F1059" t="s">
        <v>5193</v>
      </c>
      <c r="G1059" t="s">
        <v>5194</v>
      </c>
      <c r="H1059" t="s">
        <v>5195</v>
      </c>
      <c r="I1059" t="s">
        <v>32</v>
      </c>
      <c r="J1059" t="s">
        <v>1093</v>
      </c>
      <c r="K1059" t="s">
        <v>24</v>
      </c>
      <c r="L1059" t="s">
        <v>75</v>
      </c>
      <c r="M1059" t="s">
        <v>9438</v>
      </c>
      <c r="N1059" t="s">
        <v>9439</v>
      </c>
    </row>
    <row r="1060" spans="1:14" x14ac:dyDescent="0.25">
      <c r="A1060" t="s">
        <v>5196</v>
      </c>
      <c r="B1060" t="s">
        <v>4879</v>
      </c>
      <c r="C1060" t="s">
        <v>69</v>
      </c>
      <c r="D1060" t="s">
        <v>4880</v>
      </c>
      <c r="E1060" t="s">
        <v>638</v>
      </c>
      <c r="F1060" t="s">
        <v>5197</v>
      </c>
      <c r="G1060" t="s">
        <v>5198</v>
      </c>
      <c r="H1060" t="s">
        <v>5199</v>
      </c>
      <c r="I1060" t="s">
        <v>32</v>
      </c>
      <c r="J1060" t="s">
        <v>49</v>
      </c>
      <c r="K1060" t="s">
        <v>24</v>
      </c>
      <c r="L1060" t="s">
        <v>2685</v>
      </c>
      <c r="M1060" t="s">
        <v>9822</v>
      </c>
      <c r="N1060" t="s">
        <v>9441</v>
      </c>
    </row>
    <row r="1061" spans="1:14" x14ac:dyDescent="0.25">
      <c r="A1061" t="s">
        <v>5200</v>
      </c>
      <c r="B1061" t="s">
        <v>5201</v>
      </c>
      <c r="C1061" t="s">
        <v>69</v>
      </c>
      <c r="D1061" t="s">
        <v>5202</v>
      </c>
      <c r="E1061" t="s">
        <v>638</v>
      </c>
      <c r="F1061" t="s">
        <v>5203</v>
      </c>
      <c r="G1061" t="s">
        <v>5204</v>
      </c>
      <c r="H1061" t="s">
        <v>5205</v>
      </c>
      <c r="I1061" t="s">
        <v>32</v>
      </c>
      <c r="J1061" t="s">
        <v>1350</v>
      </c>
      <c r="K1061" t="s">
        <v>24</v>
      </c>
      <c r="L1061" t="s">
        <v>1331</v>
      </c>
      <c r="M1061" t="s">
        <v>9823</v>
      </c>
      <c r="N1061" t="s">
        <v>9441</v>
      </c>
    </row>
    <row r="1062" spans="1:14" x14ac:dyDescent="0.25">
      <c r="A1062" t="s">
        <v>5206</v>
      </c>
      <c r="B1062" t="s">
        <v>2531</v>
      </c>
      <c r="C1062" t="s">
        <v>16</v>
      </c>
      <c r="D1062" t="s">
        <v>37</v>
      </c>
      <c r="E1062" t="s">
        <v>638</v>
      </c>
      <c r="F1062" t="s">
        <v>5207</v>
      </c>
      <c r="G1062" t="s">
        <v>5208</v>
      </c>
      <c r="H1062" t="s">
        <v>5209</v>
      </c>
      <c r="I1062" t="s">
        <v>32</v>
      </c>
      <c r="J1062" t="s">
        <v>290</v>
      </c>
      <c r="K1062" t="s">
        <v>24</v>
      </c>
      <c r="L1062" t="s">
        <v>4363</v>
      </c>
      <c r="M1062" t="s">
        <v>9824</v>
      </c>
      <c r="N1062" t="s">
        <v>9441</v>
      </c>
    </row>
    <row r="1063" spans="1:14" x14ac:dyDescent="0.25">
      <c r="A1063" t="s">
        <v>5210</v>
      </c>
      <c r="B1063" t="s">
        <v>4365</v>
      </c>
      <c r="C1063" t="s">
        <v>69</v>
      </c>
      <c r="D1063" t="s">
        <v>1513</v>
      </c>
      <c r="E1063" t="s">
        <v>638</v>
      </c>
      <c r="F1063" t="s">
        <v>5211</v>
      </c>
      <c r="G1063" t="s">
        <v>5212</v>
      </c>
      <c r="H1063" t="s">
        <v>5213</v>
      </c>
      <c r="I1063" t="s">
        <v>32</v>
      </c>
      <c r="J1063" t="s">
        <v>642</v>
      </c>
      <c r="K1063" t="s">
        <v>24</v>
      </c>
      <c r="L1063" t="s">
        <v>75</v>
      </c>
      <c r="M1063" t="s">
        <v>9438</v>
      </c>
      <c r="N1063" t="s">
        <v>9439</v>
      </c>
    </row>
    <row r="1064" spans="1:14" hidden="1" x14ac:dyDescent="0.25">
      <c r="A1064" t="s">
        <v>4600</v>
      </c>
      <c r="C1064" t="s">
        <v>16</v>
      </c>
      <c r="D1064" t="s">
        <v>4601</v>
      </c>
      <c r="E1064" t="s">
        <v>630</v>
      </c>
      <c r="F1064" t="s">
        <v>5214</v>
      </c>
      <c r="G1064" t="s">
        <v>5215</v>
      </c>
      <c r="H1064" t="s">
        <v>5216</v>
      </c>
      <c r="I1064" t="s">
        <v>32</v>
      </c>
      <c r="J1064" t="s">
        <v>1751</v>
      </c>
      <c r="K1064" t="s">
        <v>24</v>
      </c>
      <c r="L1064" t="s">
        <v>227</v>
      </c>
      <c r="M1064" t="s">
        <v>9438</v>
      </c>
      <c r="N1064" t="s">
        <v>9439</v>
      </c>
    </row>
    <row r="1065" spans="1:14" x14ac:dyDescent="0.25">
      <c r="A1065" t="s">
        <v>5217</v>
      </c>
      <c r="B1065" t="s">
        <v>4546</v>
      </c>
      <c r="C1065" t="s">
        <v>16</v>
      </c>
      <c r="D1065" t="s">
        <v>5218</v>
      </c>
      <c r="E1065" t="s">
        <v>638</v>
      </c>
      <c r="F1065" t="s">
        <v>5219</v>
      </c>
      <c r="G1065" t="s">
        <v>5220</v>
      </c>
      <c r="H1065" t="s">
        <v>5221</v>
      </c>
      <c r="I1065" t="s">
        <v>32</v>
      </c>
      <c r="J1065" t="s">
        <v>2107</v>
      </c>
      <c r="K1065" t="s">
        <v>24</v>
      </c>
      <c r="L1065" t="s">
        <v>663</v>
      </c>
      <c r="M1065" t="s">
        <v>9438</v>
      </c>
      <c r="N1065" t="s">
        <v>9439</v>
      </c>
    </row>
    <row r="1066" spans="1:14" x14ac:dyDescent="0.25">
      <c r="A1066" t="s">
        <v>4772</v>
      </c>
      <c r="B1066" t="s">
        <v>4336</v>
      </c>
      <c r="C1066" t="s">
        <v>16</v>
      </c>
      <c r="D1066" t="s">
        <v>4337</v>
      </c>
      <c r="E1066" t="s">
        <v>638</v>
      </c>
      <c r="F1066" t="s">
        <v>5222</v>
      </c>
      <c r="G1066" t="s">
        <v>5223</v>
      </c>
      <c r="H1066" t="s">
        <v>5224</v>
      </c>
      <c r="I1066" t="s">
        <v>32</v>
      </c>
      <c r="J1066" t="s">
        <v>1000</v>
      </c>
      <c r="K1066" t="s">
        <v>24</v>
      </c>
      <c r="L1066" t="s">
        <v>2609</v>
      </c>
      <c r="M1066" t="s">
        <v>9438</v>
      </c>
      <c r="N1066" t="s">
        <v>9439</v>
      </c>
    </row>
    <row r="1067" spans="1:14" hidden="1" x14ac:dyDescent="0.25">
      <c r="A1067" t="s">
        <v>5225</v>
      </c>
      <c r="B1067" t="s">
        <v>4804</v>
      </c>
      <c r="C1067" t="s">
        <v>16</v>
      </c>
      <c r="D1067" t="s">
        <v>530</v>
      </c>
      <c r="E1067" t="s">
        <v>630</v>
      </c>
      <c r="F1067" t="s">
        <v>5226</v>
      </c>
      <c r="G1067" t="s">
        <v>5227</v>
      </c>
      <c r="H1067" t="s">
        <v>5228</v>
      </c>
      <c r="I1067" t="s">
        <v>32</v>
      </c>
      <c r="J1067" t="s">
        <v>234</v>
      </c>
      <c r="K1067" t="s">
        <v>24</v>
      </c>
      <c r="L1067" t="s">
        <v>176</v>
      </c>
      <c r="M1067" t="s">
        <v>9438</v>
      </c>
      <c r="N1067" t="s">
        <v>9439</v>
      </c>
    </row>
    <row r="1068" spans="1:14" hidden="1" x14ac:dyDescent="0.25">
      <c r="A1068" t="s">
        <v>5229</v>
      </c>
      <c r="B1068" t="s">
        <v>5230</v>
      </c>
      <c r="C1068" t="s">
        <v>16</v>
      </c>
      <c r="D1068" t="s">
        <v>5231</v>
      </c>
      <c r="E1068" t="s">
        <v>630</v>
      </c>
      <c r="F1068" t="s">
        <v>5232</v>
      </c>
      <c r="G1068" t="s">
        <v>5233</v>
      </c>
      <c r="H1068" t="s">
        <v>5234</v>
      </c>
      <c r="I1068" t="s">
        <v>32</v>
      </c>
      <c r="J1068" t="s">
        <v>745</v>
      </c>
      <c r="K1068" t="s">
        <v>24</v>
      </c>
      <c r="L1068" t="s">
        <v>75</v>
      </c>
      <c r="M1068" t="s">
        <v>9438</v>
      </c>
      <c r="N1068" t="s">
        <v>9439</v>
      </c>
    </row>
    <row r="1069" spans="1:14" x14ac:dyDescent="0.25">
      <c r="A1069" t="s">
        <v>4314</v>
      </c>
      <c r="B1069" t="s">
        <v>92</v>
      </c>
      <c r="C1069" t="s">
        <v>69</v>
      </c>
      <c r="D1069" t="s">
        <v>4370</v>
      </c>
      <c r="E1069" t="s">
        <v>638</v>
      </c>
      <c r="F1069" t="s">
        <v>5235</v>
      </c>
      <c r="G1069" t="s">
        <v>5236</v>
      </c>
      <c r="H1069" t="s">
        <v>5237</v>
      </c>
      <c r="I1069" t="s">
        <v>32</v>
      </c>
      <c r="J1069" t="s">
        <v>521</v>
      </c>
      <c r="K1069" t="s">
        <v>24</v>
      </c>
      <c r="L1069" t="s">
        <v>4321</v>
      </c>
      <c r="M1069" t="s">
        <v>9825</v>
      </c>
      <c r="N1069" t="s">
        <v>9441</v>
      </c>
    </row>
    <row r="1070" spans="1:14" x14ac:dyDescent="0.25">
      <c r="A1070" t="s">
        <v>5238</v>
      </c>
      <c r="B1070" t="s">
        <v>5239</v>
      </c>
      <c r="C1070" t="s">
        <v>550</v>
      </c>
      <c r="D1070" t="s">
        <v>3174</v>
      </c>
      <c r="E1070" t="s">
        <v>18</v>
      </c>
      <c r="F1070" t="s">
        <v>5240</v>
      </c>
      <c r="G1070" t="s">
        <v>5241</v>
      </c>
      <c r="H1070" t="s">
        <v>5242</v>
      </c>
      <c r="I1070" t="s">
        <v>32</v>
      </c>
      <c r="J1070" t="s">
        <v>1155</v>
      </c>
      <c r="K1070" t="s">
        <v>556</v>
      </c>
      <c r="L1070" t="s">
        <v>75</v>
      </c>
      <c r="M1070" t="s">
        <v>9438</v>
      </c>
      <c r="N1070" t="s">
        <v>9439</v>
      </c>
    </row>
    <row r="1071" spans="1:14" x14ac:dyDescent="0.25">
      <c r="A1071" t="s">
        <v>5243</v>
      </c>
      <c r="B1071" t="s">
        <v>5244</v>
      </c>
      <c r="C1071" t="s">
        <v>550</v>
      </c>
      <c r="D1071" t="s">
        <v>5245</v>
      </c>
      <c r="E1071" t="s">
        <v>18</v>
      </c>
      <c r="F1071" t="s">
        <v>5246</v>
      </c>
      <c r="G1071" t="s">
        <v>5247</v>
      </c>
      <c r="H1071" t="s">
        <v>5248</v>
      </c>
      <c r="I1071" t="s">
        <v>32</v>
      </c>
      <c r="J1071" t="s">
        <v>5249</v>
      </c>
      <c r="K1071" t="s">
        <v>556</v>
      </c>
      <c r="L1071" t="s">
        <v>439</v>
      </c>
      <c r="M1071" t="s">
        <v>9438</v>
      </c>
      <c r="N1071" t="s">
        <v>9439</v>
      </c>
    </row>
    <row r="1072" spans="1:14" hidden="1" x14ac:dyDescent="0.25">
      <c r="A1072" t="s">
        <v>1589</v>
      </c>
      <c r="B1072" t="s">
        <v>1580</v>
      </c>
      <c r="C1072" t="s">
        <v>1880</v>
      </c>
      <c r="D1072" t="s">
        <v>1576</v>
      </c>
      <c r="E1072" t="s">
        <v>630</v>
      </c>
      <c r="F1072" t="s">
        <v>5250</v>
      </c>
      <c r="G1072" t="s">
        <v>5251</v>
      </c>
      <c r="H1072" t="s">
        <v>5252</v>
      </c>
      <c r="I1072" t="s">
        <v>32</v>
      </c>
      <c r="J1072" t="s">
        <v>1885</v>
      </c>
      <c r="K1072" t="s">
        <v>556</v>
      </c>
      <c r="L1072" t="s">
        <v>75</v>
      </c>
      <c r="M1072" t="s">
        <v>9438</v>
      </c>
      <c r="N1072" t="s">
        <v>9439</v>
      </c>
    </row>
    <row r="1073" spans="1:14" x14ac:dyDescent="0.25">
      <c r="A1073" t="s">
        <v>5253</v>
      </c>
      <c r="B1073" t="s">
        <v>5254</v>
      </c>
      <c r="C1073" t="s">
        <v>550</v>
      </c>
      <c r="D1073" t="s">
        <v>3186</v>
      </c>
      <c r="E1073" t="s">
        <v>638</v>
      </c>
      <c r="F1073" t="s">
        <v>5255</v>
      </c>
      <c r="G1073" t="s">
        <v>5256</v>
      </c>
      <c r="H1073" t="s">
        <v>5257</v>
      </c>
      <c r="I1073" t="s">
        <v>32</v>
      </c>
      <c r="J1073" t="s">
        <v>3112</v>
      </c>
      <c r="K1073" t="s">
        <v>24</v>
      </c>
      <c r="L1073" t="s">
        <v>5258</v>
      </c>
      <c r="M1073" t="s">
        <v>9438</v>
      </c>
      <c r="N1073" t="s">
        <v>9439</v>
      </c>
    </row>
    <row r="1074" spans="1:14" x14ac:dyDescent="0.25">
      <c r="A1074" t="s">
        <v>5259</v>
      </c>
      <c r="B1074" t="s">
        <v>5260</v>
      </c>
      <c r="C1074" t="s">
        <v>550</v>
      </c>
      <c r="D1074" t="s">
        <v>5261</v>
      </c>
      <c r="E1074" t="s">
        <v>18</v>
      </c>
      <c r="F1074" t="s">
        <v>5262</v>
      </c>
      <c r="G1074" t="s">
        <v>5263</v>
      </c>
      <c r="H1074" t="s">
        <v>5264</v>
      </c>
      <c r="I1074" t="s">
        <v>32</v>
      </c>
      <c r="J1074" t="s">
        <v>1878</v>
      </c>
      <c r="K1074" t="s">
        <v>556</v>
      </c>
      <c r="L1074" t="s">
        <v>2585</v>
      </c>
      <c r="M1074" t="s">
        <v>9438</v>
      </c>
      <c r="N1074" t="s">
        <v>9439</v>
      </c>
    </row>
    <row r="1075" spans="1:14" x14ac:dyDescent="0.25">
      <c r="A1075" t="s">
        <v>1574</v>
      </c>
      <c r="B1075" t="s">
        <v>5265</v>
      </c>
      <c r="C1075" t="s">
        <v>1880</v>
      </c>
      <c r="D1075" t="s">
        <v>1576</v>
      </c>
      <c r="E1075" t="s">
        <v>638</v>
      </c>
      <c r="F1075" t="s">
        <v>5266</v>
      </c>
      <c r="G1075" t="s">
        <v>5267</v>
      </c>
      <c r="H1075" t="s">
        <v>5268</v>
      </c>
      <c r="I1075" t="s">
        <v>32</v>
      </c>
      <c r="J1075" t="s">
        <v>1885</v>
      </c>
      <c r="K1075" t="s">
        <v>556</v>
      </c>
      <c r="L1075" t="s">
        <v>75</v>
      </c>
      <c r="M1075" t="s">
        <v>9438</v>
      </c>
      <c r="N1075" t="s">
        <v>9439</v>
      </c>
    </row>
    <row r="1076" spans="1:14" x14ac:dyDescent="0.25">
      <c r="A1076" t="s">
        <v>5269</v>
      </c>
      <c r="B1076" t="s">
        <v>5270</v>
      </c>
      <c r="C1076" t="s">
        <v>1880</v>
      </c>
      <c r="D1076" t="s">
        <v>760</v>
      </c>
      <c r="E1076" t="s">
        <v>18</v>
      </c>
      <c r="F1076" t="s">
        <v>5271</v>
      </c>
      <c r="G1076" t="s">
        <v>5272</v>
      </c>
      <c r="H1076" t="s">
        <v>5273</v>
      </c>
      <c r="I1076" t="s">
        <v>32</v>
      </c>
      <c r="J1076" t="s">
        <v>1951</v>
      </c>
      <c r="K1076" t="s">
        <v>556</v>
      </c>
      <c r="L1076" t="s">
        <v>75</v>
      </c>
      <c r="M1076" t="s">
        <v>9438</v>
      </c>
      <c r="N1076" t="s">
        <v>9439</v>
      </c>
    </row>
    <row r="1077" spans="1:14" x14ac:dyDescent="0.25">
      <c r="A1077" t="s">
        <v>5253</v>
      </c>
      <c r="B1077" t="s">
        <v>5254</v>
      </c>
      <c r="C1077" t="s">
        <v>550</v>
      </c>
      <c r="D1077" t="s">
        <v>3186</v>
      </c>
      <c r="E1077" t="s">
        <v>638</v>
      </c>
      <c r="F1077" t="s">
        <v>5274</v>
      </c>
      <c r="G1077" t="s">
        <v>5275</v>
      </c>
      <c r="H1077" t="s">
        <v>5276</v>
      </c>
      <c r="I1077" t="s">
        <v>32</v>
      </c>
      <c r="J1077" t="s">
        <v>1584</v>
      </c>
      <c r="K1077" t="s">
        <v>24</v>
      </c>
      <c r="L1077" t="s">
        <v>5277</v>
      </c>
      <c r="M1077" t="s">
        <v>9438</v>
      </c>
      <c r="N1077" t="s">
        <v>9439</v>
      </c>
    </row>
    <row r="1078" spans="1:14" x14ac:dyDescent="0.25">
      <c r="A1078" t="s">
        <v>1574</v>
      </c>
      <c r="B1078" t="s">
        <v>1580</v>
      </c>
      <c r="C1078" t="s">
        <v>1880</v>
      </c>
      <c r="D1078" t="s">
        <v>1576</v>
      </c>
      <c r="E1078" t="s">
        <v>638</v>
      </c>
      <c r="F1078" t="s">
        <v>5278</v>
      </c>
      <c r="G1078" t="s">
        <v>5279</v>
      </c>
      <c r="H1078" t="s">
        <v>5280</v>
      </c>
      <c r="I1078" t="s">
        <v>32</v>
      </c>
      <c r="J1078" t="s">
        <v>5281</v>
      </c>
      <c r="K1078" t="s">
        <v>556</v>
      </c>
      <c r="L1078" t="s">
        <v>75</v>
      </c>
      <c r="M1078" t="s">
        <v>9438</v>
      </c>
      <c r="N1078" t="s">
        <v>9439</v>
      </c>
    </row>
    <row r="1079" spans="1:14" x14ac:dyDescent="0.25">
      <c r="A1079" t="s">
        <v>5282</v>
      </c>
      <c r="B1079" t="s">
        <v>5283</v>
      </c>
      <c r="C1079" t="s">
        <v>1880</v>
      </c>
      <c r="D1079" t="s">
        <v>394</v>
      </c>
      <c r="E1079" t="s">
        <v>18</v>
      </c>
      <c r="F1079" t="s">
        <v>5284</v>
      </c>
      <c r="G1079" t="s">
        <v>5285</v>
      </c>
      <c r="H1079" t="s">
        <v>5286</v>
      </c>
      <c r="I1079" t="s">
        <v>32</v>
      </c>
      <c r="J1079" t="s">
        <v>1940</v>
      </c>
      <c r="K1079" t="s">
        <v>556</v>
      </c>
      <c r="L1079" t="s">
        <v>399</v>
      </c>
      <c r="M1079" t="s">
        <v>9438</v>
      </c>
      <c r="N1079" t="s">
        <v>9439</v>
      </c>
    </row>
    <row r="1080" spans="1:14" x14ac:dyDescent="0.25">
      <c r="A1080" t="s">
        <v>1574</v>
      </c>
      <c r="B1080" t="s">
        <v>1580</v>
      </c>
      <c r="C1080" t="s">
        <v>1880</v>
      </c>
      <c r="D1080" t="s">
        <v>1576</v>
      </c>
      <c r="E1080" t="s">
        <v>638</v>
      </c>
      <c r="F1080" t="s">
        <v>5287</v>
      </c>
      <c r="G1080" t="s">
        <v>5288</v>
      </c>
      <c r="H1080" t="s">
        <v>5289</v>
      </c>
      <c r="I1080" t="s">
        <v>32</v>
      </c>
      <c r="J1080" t="s">
        <v>5290</v>
      </c>
      <c r="K1080" t="s">
        <v>556</v>
      </c>
      <c r="L1080" t="s">
        <v>75</v>
      </c>
      <c r="M1080" t="s">
        <v>9438</v>
      </c>
      <c r="N1080" t="s">
        <v>9439</v>
      </c>
    </row>
    <row r="1081" spans="1:14" hidden="1" x14ac:dyDescent="0.25">
      <c r="A1081" t="s">
        <v>5291</v>
      </c>
      <c r="B1081" t="s">
        <v>5254</v>
      </c>
      <c r="C1081" t="s">
        <v>550</v>
      </c>
      <c r="D1081" t="s">
        <v>3186</v>
      </c>
      <c r="E1081" t="s">
        <v>630</v>
      </c>
      <c r="F1081" t="s">
        <v>5292</v>
      </c>
      <c r="G1081" t="s">
        <v>5293</v>
      </c>
      <c r="H1081" t="s">
        <v>5294</v>
      </c>
      <c r="I1081" t="s">
        <v>32</v>
      </c>
      <c r="J1081" t="s">
        <v>1584</v>
      </c>
      <c r="K1081" t="s">
        <v>24</v>
      </c>
      <c r="L1081" t="s">
        <v>5258</v>
      </c>
      <c r="M1081" t="s">
        <v>9438</v>
      </c>
      <c r="N1081" t="s">
        <v>9439</v>
      </c>
    </row>
    <row r="1082" spans="1:14" x14ac:dyDescent="0.25">
      <c r="A1082" t="s">
        <v>5295</v>
      </c>
      <c r="C1082" t="s">
        <v>1595</v>
      </c>
      <c r="E1082" t="s">
        <v>18</v>
      </c>
      <c r="F1082" t="s">
        <v>5296</v>
      </c>
      <c r="G1082" t="s">
        <v>5297</v>
      </c>
      <c r="H1082" t="s">
        <v>5298</v>
      </c>
      <c r="I1082" t="s">
        <v>22</v>
      </c>
      <c r="J1082" t="s">
        <v>1878</v>
      </c>
      <c r="K1082" t="s">
        <v>1600</v>
      </c>
      <c r="L1082" t="s">
        <v>5299</v>
      </c>
      <c r="M1082" t="s">
        <v>9438</v>
      </c>
      <c r="N1082" t="s">
        <v>9439</v>
      </c>
    </row>
    <row r="1083" spans="1:14" x14ac:dyDescent="0.25">
      <c r="A1083" t="s">
        <v>4469</v>
      </c>
      <c r="B1083" t="s">
        <v>5300</v>
      </c>
      <c r="C1083" t="s">
        <v>1595</v>
      </c>
      <c r="D1083" t="s">
        <v>4470</v>
      </c>
      <c r="E1083" t="s">
        <v>638</v>
      </c>
      <c r="F1083" t="s">
        <v>5301</v>
      </c>
      <c r="G1083" t="s">
        <v>5302</v>
      </c>
      <c r="H1083" t="s">
        <v>5303</v>
      </c>
      <c r="I1083" t="s">
        <v>3607</v>
      </c>
      <c r="J1083" t="s">
        <v>809</v>
      </c>
      <c r="K1083" t="s">
        <v>1600</v>
      </c>
      <c r="L1083" t="s">
        <v>851</v>
      </c>
      <c r="M1083" t="s">
        <v>9438</v>
      </c>
      <c r="N1083" t="s">
        <v>9439</v>
      </c>
    </row>
    <row r="1084" spans="1:14" x14ac:dyDescent="0.25">
      <c r="A1084" t="s">
        <v>4469</v>
      </c>
      <c r="B1084" t="s">
        <v>5304</v>
      </c>
      <c r="C1084" t="s">
        <v>1595</v>
      </c>
      <c r="D1084" t="s">
        <v>5305</v>
      </c>
      <c r="E1084" t="s">
        <v>638</v>
      </c>
      <c r="F1084" t="s">
        <v>5306</v>
      </c>
      <c r="G1084" t="s">
        <v>5307</v>
      </c>
      <c r="H1084" t="s">
        <v>5308</v>
      </c>
      <c r="I1084" t="s">
        <v>5309</v>
      </c>
      <c r="J1084" t="s">
        <v>261</v>
      </c>
      <c r="K1084" t="s">
        <v>1600</v>
      </c>
      <c r="L1084" t="s">
        <v>851</v>
      </c>
      <c r="M1084" t="s">
        <v>9438</v>
      </c>
      <c r="N1084" t="s">
        <v>9439</v>
      </c>
    </row>
    <row r="1085" spans="1:14" x14ac:dyDescent="0.25">
      <c r="A1085" t="s">
        <v>4469</v>
      </c>
      <c r="B1085" t="s">
        <v>5310</v>
      </c>
      <c r="C1085" t="s">
        <v>1595</v>
      </c>
      <c r="D1085" t="s">
        <v>4470</v>
      </c>
      <c r="E1085" t="s">
        <v>638</v>
      </c>
      <c r="F1085" t="s">
        <v>5311</v>
      </c>
      <c r="G1085" t="s">
        <v>5312</v>
      </c>
      <c r="H1085" t="s">
        <v>5313</v>
      </c>
      <c r="I1085" t="s">
        <v>3607</v>
      </c>
      <c r="J1085" t="s">
        <v>1855</v>
      </c>
      <c r="K1085" t="s">
        <v>1600</v>
      </c>
      <c r="L1085" t="s">
        <v>851</v>
      </c>
      <c r="M1085" t="s">
        <v>9438</v>
      </c>
      <c r="N1085" t="s">
        <v>9439</v>
      </c>
    </row>
    <row r="1086" spans="1:14" x14ac:dyDescent="0.25">
      <c r="A1086" t="s">
        <v>4469</v>
      </c>
      <c r="B1086" t="s">
        <v>5314</v>
      </c>
      <c r="C1086" t="s">
        <v>1595</v>
      </c>
      <c r="D1086" t="s">
        <v>5305</v>
      </c>
      <c r="E1086" t="s">
        <v>638</v>
      </c>
      <c r="F1086" t="s">
        <v>5315</v>
      </c>
      <c r="G1086" t="s">
        <v>5316</v>
      </c>
      <c r="H1086" t="s">
        <v>5317</v>
      </c>
      <c r="I1086" t="s">
        <v>3607</v>
      </c>
      <c r="J1086" t="s">
        <v>642</v>
      </c>
      <c r="K1086" t="s">
        <v>1600</v>
      </c>
      <c r="L1086" t="s">
        <v>851</v>
      </c>
      <c r="M1086" t="s">
        <v>9438</v>
      </c>
      <c r="N1086" t="s">
        <v>9439</v>
      </c>
    </row>
    <row r="1087" spans="1:14" x14ac:dyDescent="0.25">
      <c r="A1087" t="s">
        <v>5318</v>
      </c>
      <c r="B1087" t="s">
        <v>5319</v>
      </c>
      <c r="C1087" t="s">
        <v>16</v>
      </c>
      <c r="D1087" t="s">
        <v>5320</v>
      </c>
      <c r="E1087" t="s">
        <v>638</v>
      </c>
      <c r="F1087" t="s">
        <v>5321</v>
      </c>
      <c r="G1087" t="s">
        <v>5322</v>
      </c>
      <c r="H1087" t="s">
        <v>5323</v>
      </c>
      <c r="I1087" t="s">
        <v>32</v>
      </c>
      <c r="J1087" t="s">
        <v>246</v>
      </c>
      <c r="K1087" t="s">
        <v>24</v>
      </c>
      <c r="L1087" t="s">
        <v>786</v>
      </c>
      <c r="M1087" t="s">
        <v>9438</v>
      </c>
      <c r="N1087" t="s">
        <v>9439</v>
      </c>
    </row>
    <row r="1088" spans="1:14" x14ac:dyDescent="0.25">
      <c r="A1088" t="s">
        <v>5196</v>
      </c>
      <c r="B1088" t="s">
        <v>4879</v>
      </c>
      <c r="C1088" t="s">
        <v>69</v>
      </c>
      <c r="D1088" t="s">
        <v>4880</v>
      </c>
      <c r="E1088" t="s">
        <v>638</v>
      </c>
      <c r="F1088" t="s">
        <v>5324</v>
      </c>
      <c r="G1088" t="s">
        <v>5325</v>
      </c>
      <c r="H1088" t="s">
        <v>5326</v>
      </c>
      <c r="I1088" t="s">
        <v>32</v>
      </c>
      <c r="J1088" t="s">
        <v>49</v>
      </c>
      <c r="K1088" t="s">
        <v>24</v>
      </c>
      <c r="L1088" t="s">
        <v>2685</v>
      </c>
      <c r="M1088" t="s">
        <v>9826</v>
      </c>
      <c r="N1088" t="s">
        <v>9441</v>
      </c>
    </row>
    <row r="1089" spans="1:14" x14ac:dyDescent="0.25">
      <c r="A1089" t="s">
        <v>4483</v>
      </c>
      <c r="B1089" t="s">
        <v>4484</v>
      </c>
      <c r="C1089" t="s">
        <v>69</v>
      </c>
      <c r="D1089" t="s">
        <v>4485</v>
      </c>
      <c r="E1089" t="s">
        <v>638</v>
      </c>
      <c r="F1089" t="s">
        <v>5327</v>
      </c>
      <c r="G1089" t="s">
        <v>5328</v>
      </c>
      <c r="H1089" t="s">
        <v>5329</v>
      </c>
      <c r="I1089" t="s">
        <v>32</v>
      </c>
      <c r="J1089" t="s">
        <v>115</v>
      </c>
      <c r="K1089" t="s">
        <v>24</v>
      </c>
      <c r="L1089" t="s">
        <v>1331</v>
      </c>
      <c r="M1089" t="s">
        <v>9827</v>
      </c>
      <c r="N1089" t="s">
        <v>9441</v>
      </c>
    </row>
    <row r="1090" spans="1:14" x14ac:dyDescent="0.25">
      <c r="A1090" t="s">
        <v>5330</v>
      </c>
      <c r="B1090" t="s">
        <v>4437</v>
      </c>
      <c r="C1090" t="s">
        <v>69</v>
      </c>
      <c r="D1090" t="s">
        <v>4764</v>
      </c>
      <c r="E1090" t="s">
        <v>638</v>
      </c>
      <c r="F1090" t="s">
        <v>5331</v>
      </c>
      <c r="G1090" t="s">
        <v>5332</v>
      </c>
      <c r="H1090" t="s">
        <v>5333</v>
      </c>
      <c r="I1090" t="s">
        <v>32</v>
      </c>
      <c r="J1090" t="s">
        <v>723</v>
      </c>
      <c r="K1090" t="s">
        <v>24</v>
      </c>
      <c r="L1090" t="s">
        <v>42</v>
      </c>
      <c r="M1090" t="s">
        <v>9438</v>
      </c>
      <c r="N1090" t="s">
        <v>9439</v>
      </c>
    </row>
    <row r="1091" spans="1:14" x14ac:dyDescent="0.25">
      <c r="A1091" t="s">
        <v>5334</v>
      </c>
      <c r="B1091" t="s">
        <v>5335</v>
      </c>
      <c r="C1091" t="s">
        <v>69</v>
      </c>
      <c r="D1091" t="s">
        <v>3603</v>
      </c>
      <c r="E1091" t="s">
        <v>638</v>
      </c>
      <c r="F1091" t="s">
        <v>5336</v>
      </c>
      <c r="G1091" t="s">
        <v>5337</v>
      </c>
      <c r="H1091" t="s">
        <v>5338</v>
      </c>
      <c r="I1091" t="s">
        <v>22</v>
      </c>
      <c r="J1091" t="s">
        <v>438</v>
      </c>
      <c r="K1091" t="s">
        <v>24</v>
      </c>
      <c r="L1091" t="s">
        <v>34</v>
      </c>
      <c r="M1091" t="s">
        <v>9438</v>
      </c>
      <c r="N1091" t="s">
        <v>9439</v>
      </c>
    </row>
    <row r="1092" spans="1:14" x14ac:dyDescent="0.25">
      <c r="A1092" t="s">
        <v>5339</v>
      </c>
      <c r="B1092" t="s">
        <v>4633</v>
      </c>
      <c r="C1092" t="s">
        <v>69</v>
      </c>
      <c r="D1092" t="s">
        <v>4634</v>
      </c>
      <c r="E1092" t="s">
        <v>638</v>
      </c>
      <c r="F1092" t="s">
        <v>5340</v>
      </c>
      <c r="G1092" t="s">
        <v>5341</v>
      </c>
      <c r="H1092" t="s">
        <v>5342</v>
      </c>
      <c r="I1092" t="s">
        <v>32</v>
      </c>
      <c r="J1092" t="s">
        <v>479</v>
      </c>
      <c r="K1092" t="s">
        <v>24</v>
      </c>
      <c r="L1092" t="s">
        <v>4638</v>
      </c>
      <c r="M1092" t="s">
        <v>9438</v>
      </c>
      <c r="N1092" t="s">
        <v>9439</v>
      </c>
    </row>
    <row r="1093" spans="1:14" x14ac:dyDescent="0.25">
      <c r="A1093" t="s">
        <v>5343</v>
      </c>
      <c r="B1093" t="s">
        <v>5344</v>
      </c>
      <c r="C1093" t="s">
        <v>16</v>
      </c>
      <c r="D1093" t="s">
        <v>2997</v>
      </c>
      <c r="E1093" t="s">
        <v>638</v>
      </c>
      <c r="F1093" t="s">
        <v>5345</v>
      </c>
      <c r="G1093" t="s">
        <v>5346</v>
      </c>
      <c r="H1093" t="s">
        <v>5347</v>
      </c>
      <c r="I1093" t="s">
        <v>32</v>
      </c>
      <c r="J1093" t="s">
        <v>955</v>
      </c>
      <c r="K1093" t="s">
        <v>24</v>
      </c>
      <c r="L1093" t="s">
        <v>75</v>
      </c>
      <c r="M1093" t="s">
        <v>9438</v>
      </c>
      <c r="N1093" t="s">
        <v>9439</v>
      </c>
    </row>
    <row r="1094" spans="1:14" x14ac:dyDescent="0.25">
      <c r="A1094" t="s">
        <v>5348</v>
      </c>
      <c r="B1094" t="s">
        <v>5230</v>
      </c>
      <c r="C1094" t="s">
        <v>16</v>
      </c>
      <c r="D1094" t="s">
        <v>5231</v>
      </c>
      <c r="E1094" t="s">
        <v>638</v>
      </c>
      <c r="F1094" t="s">
        <v>5349</v>
      </c>
      <c r="G1094" t="s">
        <v>5350</v>
      </c>
      <c r="H1094" t="s">
        <v>5351</v>
      </c>
      <c r="I1094" t="s">
        <v>32</v>
      </c>
      <c r="J1094" t="s">
        <v>5352</v>
      </c>
      <c r="K1094" t="s">
        <v>24</v>
      </c>
      <c r="L1094" t="s">
        <v>75</v>
      </c>
      <c r="M1094" t="s">
        <v>9438</v>
      </c>
      <c r="N1094" t="s">
        <v>9439</v>
      </c>
    </row>
    <row r="1095" spans="1:14" hidden="1" x14ac:dyDescent="0.25">
      <c r="A1095" t="s">
        <v>5353</v>
      </c>
      <c r="B1095" t="s">
        <v>2768</v>
      </c>
      <c r="C1095" t="s">
        <v>69</v>
      </c>
      <c r="D1095" t="s">
        <v>2769</v>
      </c>
      <c r="E1095" t="s">
        <v>630</v>
      </c>
      <c r="F1095" t="s">
        <v>5354</v>
      </c>
      <c r="G1095" t="s">
        <v>5355</v>
      </c>
      <c r="H1095" t="s">
        <v>5356</v>
      </c>
      <c r="I1095" t="s">
        <v>32</v>
      </c>
      <c r="J1095" t="s">
        <v>398</v>
      </c>
      <c r="K1095" t="s">
        <v>24</v>
      </c>
      <c r="L1095" t="s">
        <v>494</v>
      </c>
      <c r="M1095" t="s">
        <v>9438</v>
      </c>
      <c r="N1095" t="s">
        <v>9439</v>
      </c>
    </row>
    <row r="1096" spans="1:14" x14ac:dyDescent="0.25">
      <c r="A1096" t="s">
        <v>5357</v>
      </c>
      <c r="C1096" t="s">
        <v>69</v>
      </c>
      <c r="D1096" t="s">
        <v>402</v>
      </c>
      <c r="E1096" t="s">
        <v>638</v>
      </c>
      <c r="F1096" t="s">
        <v>5358</v>
      </c>
      <c r="G1096" t="s">
        <v>5359</v>
      </c>
      <c r="H1096" t="s">
        <v>5360</v>
      </c>
      <c r="I1096" t="s">
        <v>32</v>
      </c>
      <c r="J1096" t="s">
        <v>109</v>
      </c>
      <c r="K1096" t="s">
        <v>24</v>
      </c>
      <c r="L1096" t="s">
        <v>406</v>
      </c>
      <c r="M1096" t="s">
        <v>9828</v>
      </c>
      <c r="N1096" t="s">
        <v>9441</v>
      </c>
    </row>
    <row r="1097" spans="1:14" hidden="1" x14ac:dyDescent="0.25">
      <c r="A1097" t="s">
        <v>5361</v>
      </c>
      <c r="C1097" t="s">
        <v>16</v>
      </c>
      <c r="D1097" t="s">
        <v>4627</v>
      </c>
      <c r="E1097" t="s">
        <v>630</v>
      </c>
      <c r="F1097" t="s">
        <v>5362</v>
      </c>
      <c r="G1097" t="s">
        <v>5363</v>
      </c>
      <c r="H1097" t="s">
        <v>5364</v>
      </c>
      <c r="I1097" t="s">
        <v>32</v>
      </c>
      <c r="J1097" t="s">
        <v>234</v>
      </c>
      <c r="K1097" t="s">
        <v>24</v>
      </c>
      <c r="L1097" t="s">
        <v>4631</v>
      </c>
      <c r="M1097" t="s">
        <v>9438</v>
      </c>
      <c r="N1097" t="s">
        <v>9439</v>
      </c>
    </row>
    <row r="1098" spans="1:14" x14ac:dyDescent="0.25">
      <c r="A1098" t="s">
        <v>4309</v>
      </c>
      <c r="B1098" t="s">
        <v>4310</v>
      </c>
      <c r="C1098" t="s">
        <v>16</v>
      </c>
      <c r="D1098" t="s">
        <v>3646</v>
      </c>
      <c r="E1098" t="s">
        <v>638</v>
      </c>
      <c r="F1098" t="s">
        <v>5365</v>
      </c>
      <c r="G1098" t="s">
        <v>5366</v>
      </c>
      <c r="H1098" t="s">
        <v>5367</v>
      </c>
      <c r="I1098" t="s">
        <v>32</v>
      </c>
      <c r="J1098" t="s">
        <v>234</v>
      </c>
      <c r="K1098" t="s">
        <v>24</v>
      </c>
      <c r="L1098" t="s">
        <v>42</v>
      </c>
      <c r="M1098" t="s">
        <v>9438</v>
      </c>
      <c r="N1098" t="s">
        <v>9439</v>
      </c>
    </row>
    <row r="1099" spans="1:14" x14ac:dyDescent="0.25">
      <c r="A1099" t="s">
        <v>4469</v>
      </c>
      <c r="B1099" t="s">
        <v>651</v>
      </c>
      <c r="C1099" t="s">
        <v>16</v>
      </c>
      <c r="D1099" t="s">
        <v>4470</v>
      </c>
      <c r="E1099" t="s">
        <v>638</v>
      </c>
      <c r="F1099" t="s">
        <v>5368</v>
      </c>
      <c r="G1099" t="s">
        <v>5369</v>
      </c>
      <c r="H1099" t="s">
        <v>5370</v>
      </c>
      <c r="I1099" t="s">
        <v>32</v>
      </c>
      <c r="J1099" t="s">
        <v>809</v>
      </c>
      <c r="K1099" t="s">
        <v>24</v>
      </c>
      <c r="L1099" t="s">
        <v>851</v>
      </c>
      <c r="M1099" t="s">
        <v>9438</v>
      </c>
      <c r="N1099" t="s">
        <v>9439</v>
      </c>
    </row>
    <row r="1100" spans="1:14" hidden="1" x14ac:dyDescent="0.25">
      <c r="A1100" t="s">
        <v>5371</v>
      </c>
      <c r="B1100" t="s">
        <v>4401</v>
      </c>
      <c r="C1100" t="s">
        <v>16</v>
      </c>
      <c r="D1100" t="s">
        <v>2510</v>
      </c>
      <c r="E1100" t="s">
        <v>630</v>
      </c>
      <c r="F1100" t="s">
        <v>5372</v>
      </c>
      <c r="G1100" t="s">
        <v>5373</v>
      </c>
      <c r="H1100" t="s">
        <v>5374</v>
      </c>
      <c r="I1100" t="s">
        <v>32</v>
      </c>
      <c r="J1100" t="s">
        <v>261</v>
      </c>
      <c r="K1100" t="s">
        <v>24</v>
      </c>
      <c r="L1100" t="s">
        <v>786</v>
      </c>
      <c r="M1100" t="s">
        <v>9438</v>
      </c>
      <c r="N1100" t="s">
        <v>9439</v>
      </c>
    </row>
    <row r="1101" spans="1:14" x14ac:dyDescent="0.25">
      <c r="A1101" t="s">
        <v>5375</v>
      </c>
      <c r="B1101" t="s">
        <v>4859</v>
      </c>
      <c r="C1101" t="s">
        <v>16</v>
      </c>
      <c r="D1101" t="s">
        <v>4652</v>
      </c>
      <c r="E1101" t="s">
        <v>638</v>
      </c>
      <c r="F1101" t="s">
        <v>5376</v>
      </c>
      <c r="G1101" t="s">
        <v>5377</v>
      </c>
      <c r="H1101" t="s">
        <v>5378</v>
      </c>
      <c r="I1101" t="s">
        <v>32</v>
      </c>
      <c r="J1101" t="s">
        <v>379</v>
      </c>
      <c r="K1101" t="s">
        <v>24</v>
      </c>
      <c r="L1101" t="s">
        <v>4656</v>
      </c>
      <c r="M1101" t="s">
        <v>9829</v>
      </c>
      <c r="N1101" t="s">
        <v>9441</v>
      </c>
    </row>
    <row r="1102" spans="1:14" hidden="1" x14ac:dyDescent="0.25">
      <c r="A1102" t="s">
        <v>5379</v>
      </c>
      <c r="B1102" t="s">
        <v>957</v>
      </c>
      <c r="C1102" t="s">
        <v>16</v>
      </c>
      <c r="D1102" t="s">
        <v>93</v>
      </c>
      <c r="E1102" t="s">
        <v>630</v>
      </c>
      <c r="F1102" t="s">
        <v>5380</v>
      </c>
      <c r="G1102" t="s">
        <v>5381</v>
      </c>
      <c r="H1102" t="s">
        <v>5382</v>
      </c>
      <c r="I1102" t="s">
        <v>32</v>
      </c>
      <c r="J1102" t="s">
        <v>1381</v>
      </c>
      <c r="K1102" t="s">
        <v>24</v>
      </c>
      <c r="L1102" t="s">
        <v>75</v>
      </c>
      <c r="M1102" t="s">
        <v>9438</v>
      </c>
      <c r="N1102" t="s">
        <v>9439</v>
      </c>
    </row>
    <row r="1103" spans="1:14" x14ac:dyDescent="0.25">
      <c r="A1103" t="s">
        <v>5383</v>
      </c>
      <c r="B1103" t="s">
        <v>4385</v>
      </c>
      <c r="C1103" t="s">
        <v>69</v>
      </c>
      <c r="D1103" t="s">
        <v>3448</v>
      </c>
      <c r="E1103" t="s">
        <v>638</v>
      </c>
      <c r="F1103" t="s">
        <v>5384</v>
      </c>
      <c r="G1103" t="s">
        <v>5385</v>
      </c>
      <c r="H1103" t="s">
        <v>5386</v>
      </c>
      <c r="I1103" t="s">
        <v>32</v>
      </c>
      <c r="J1103" t="s">
        <v>2107</v>
      </c>
      <c r="K1103" t="s">
        <v>24</v>
      </c>
      <c r="L1103" t="s">
        <v>75</v>
      </c>
      <c r="M1103" t="s">
        <v>9438</v>
      </c>
      <c r="N1103" t="s">
        <v>9439</v>
      </c>
    </row>
    <row r="1104" spans="1:14" hidden="1" x14ac:dyDescent="0.25">
      <c r="A1104" t="s">
        <v>5387</v>
      </c>
      <c r="B1104" t="s">
        <v>2531</v>
      </c>
      <c r="C1104" t="s">
        <v>16</v>
      </c>
      <c r="D1104" t="s">
        <v>37</v>
      </c>
      <c r="E1104" t="s">
        <v>630</v>
      </c>
      <c r="F1104" t="s">
        <v>5388</v>
      </c>
      <c r="G1104" t="s">
        <v>5389</v>
      </c>
      <c r="H1104" t="s">
        <v>5390</v>
      </c>
      <c r="I1104" t="s">
        <v>32</v>
      </c>
      <c r="J1104" t="s">
        <v>290</v>
      </c>
      <c r="K1104" t="s">
        <v>24</v>
      </c>
      <c r="L1104" t="s">
        <v>4363</v>
      </c>
      <c r="M1104" t="s">
        <v>9438</v>
      </c>
      <c r="N1104" t="s">
        <v>9439</v>
      </c>
    </row>
    <row r="1105" spans="1:14" hidden="1" x14ac:dyDescent="0.25">
      <c r="A1105" t="s">
        <v>5391</v>
      </c>
      <c r="B1105" t="s">
        <v>4809</v>
      </c>
      <c r="C1105" t="s">
        <v>69</v>
      </c>
      <c r="D1105" t="s">
        <v>5392</v>
      </c>
      <c r="E1105" t="s">
        <v>630</v>
      </c>
      <c r="F1105" t="s">
        <v>5393</v>
      </c>
      <c r="G1105" t="s">
        <v>5394</v>
      </c>
      <c r="H1105" t="s">
        <v>5395</v>
      </c>
      <c r="I1105" t="s">
        <v>32</v>
      </c>
      <c r="J1105" t="s">
        <v>121</v>
      </c>
      <c r="K1105" t="s">
        <v>24</v>
      </c>
      <c r="L1105" t="s">
        <v>4814</v>
      </c>
      <c r="M1105" t="s">
        <v>9438</v>
      </c>
      <c r="N1105" t="s">
        <v>9439</v>
      </c>
    </row>
    <row r="1106" spans="1:14" x14ac:dyDescent="0.25">
      <c r="A1106" t="s">
        <v>4469</v>
      </c>
      <c r="B1106" t="s">
        <v>651</v>
      </c>
      <c r="C1106" t="s">
        <v>16</v>
      </c>
      <c r="D1106" t="s">
        <v>4470</v>
      </c>
      <c r="E1106" t="s">
        <v>638</v>
      </c>
      <c r="F1106" t="s">
        <v>5396</v>
      </c>
      <c r="G1106" t="s">
        <v>5397</v>
      </c>
      <c r="H1106" t="s">
        <v>5398</v>
      </c>
      <c r="I1106" t="s">
        <v>32</v>
      </c>
      <c r="J1106" t="s">
        <v>1951</v>
      </c>
      <c r="K1106" t="s">
        <v>24</v>
      </c>
      <c r="L1106" t="s">
        <v>851</v>
      </c>
      <c r="M1106" t="s">
        <v>9438</v>
      </c>
      <c r="N1106" t="s">
        <v>9439</v>
      </c>
    </row>
    <row r="1107" spans="1:14" x14ac:dyDescent="0.25">
      <c r="A1107" t="s">
        <v>5399</v>
      </c>
      <c r="B1107" t="s">
        <v>4365</v>
      </c>
      <c r="C1107" t="s">
        <v>69</v>
      </c>
      <c r="D1107" t="s">
        <v>1513</v>
      </c>
      <c r="E1107" t="s">
        <v>638</v>
      </c>
      <c r="F1107" t="s">
        <v>5400</v>
      </c>
      <c r="G1107" t="s">
        <v>5401</v>
      </c>
      <c r="H1107" t="s">
        <v>5402</v>
      </c>
      <c r="I1107" t="s">
        <v>32</v>
      </c>
      <c r="J1107" t="s">
        <v>1000</v>
      </c>
      <c r="K1107" t="s">
        <v>24</v>
      </c>
      <c r="L1107" t="s">
        <v>75</v>
      </c>
      <c r="M1107" t="s">
        <v>9438</v>
      </c>
      <c r="N1107" t="s">
        <v>9439</v>
      </c>
    </row>
    <row r="1108" spans="1:14" x14ac:dyDescent="0.25">
      <c r="A1108" t="s">
        <v>5403</v>
      </c>
      <c r="B1108" t="s">
        <v>4804</v>
      </c>
      <c r="C1108" t="s">
        <v>16</v>
      </c>
      <c r="D1108" t="s">
        <v>530</v>
      </c>
      <c r="E1108" t="s">
        <v>638</v>
      </c>
      <c r="F1108" t="s">
        <v>5404</v>
      </c>
      <c r="G1108" t="s">
        <v>5405</v>
      </c>
      <c r="H1108" t="s">
        <v>5406</v>
      </c>
      <c r="I1108" t="s">
        <v>32</v>
      </c>
      <c r="J1108" t="s">
        <v>234</v>
      </c>
      <c r="K1108" t="s">
        <v>24</v>
      </c>
      <c r="L1108" t="s">
        <v>176</v>
      </c>
      <c r="M1108" t="s">
        <v>9438</v>
      </c>
      <c r="N1108" t="s">
        <v>9439</v>
      </c>
    </row>
    <row r="1109" spans="1:14" hidden="1" x14ac:dyDescent="0.25">
      <c r="A1109" t="s">
        <v>5407</v>
      </c>
      <c r="B1109" t="s">
        <v>5335</v>
      </c>
      <c r="C1109" t="s">
        <v>69</v>
      </c>
      <c r="D1109" t="s">
        <v>3603</v>
      </c>
      <c r="E1109" t="s">
        <v>630</v>
      </c>
      <c r="F1109" t="s">
        <v>5408</v>
      </c>
      <c r="G1109" t="s">
        <v>5409</v>
      </c>
      <c r="H1109" t="s">
        <v>5410</v>
      </c>
      <c r="I1109" t="s">
        <v>22</v>
      </c>
      <c r="J1109" t="s">
        <v>438</v>
      </c>
      <c r="K1109" t="s">
        <v>24</v>
      </c>
      <c r="L1109" t="s">
        <v>34</v>
      </c>
      <c r="M1109" t="s">
        <v>9438</v>
      </c>
      <c r="N1109" t="s">
        <v>9439</v>
      </c>
    </row>
    <row r="1110" spans="1:14" x14ac:dyDescent="0.25">
      <c r="A1110" t="s">
        <v>5411</v>
      </c>
      <c r="B1110" t="s">
        <v>3093</v>
      </c>
      <c r="C1110" t="s">
        <v>69</v>
      </c>
      <c r="D1110" t="s">
        <v>3094</v>
      </c>
      <c r="E1110" t="s">
        <v>638</v>
      </c>
      <c r="F1110" t="s">
        <v>5412</v>
      </c>
      <c r="G1110" t="s">
        <v>5413</v>
      </c>
      <c r="H1110" t="s">
        <v>5414</v>
      </c>
      <c r="I1110" t="s">
        <v>32</v>
      </c>
      <c r="J1110" t="s">
        <v>5281</v>
      </c>
      <c r="K1110" t="s">
        <v>24</v>
      </c>
      <c r="L1110" t="s">
        <v>75</v>
      </c>
      <c r="M1110" t="s">
        <v>9438</v>
      </c>
      <c r="N1110" t="s">
        <v>9439</v>
      </c>
    </row>
    <row r="1111" spans="1:14" hidden="1" x14ac:dyDescent="0.25">
      <c r="A1111" t="s">
        <v>5415</v>
      </c>
      <c r="B1111" t="s">
        <v>928</v>
      </c>
      <c r="C1111" t="s">
        <v>16</v>
      </c>
      <c r="D1111" t="s">
        <v>812</v>
      </c>
      <c r="E1111" t="s">
        <v>630</v>
      </c>
      <c r="F1111" t="s">
        <v>5416</v>
      </c>
      <c r="G1111" t="s">
        <v>5417</v>
      </c>
      <c r="H1111" t="s">
        <v>5418</v>
      </c>
      <c r="I1111" t="s">
        <v>22</v>
      </c>
      <c r="J1111" t="s">
        <v>4334</v>
      </c>
      <c r="K1111" t="s">
        <v>24</v>
      </c>
      <c r="L1111" t="s">
        <v>83</v>
      </c>
      <c r="M1111" t="s">
        <v>9438</v>
      </c>
      <c r="N1111" t="s">
        <v>9439</v>
      </c>
    </row>
    <row r="1112" spans="1:14" x14ac:dyDescent="0.25">
      <c r="A1112" t="s">
        <v>5419</v>
      </c>
      <c r="B1112" t="s">
        <v>3093</v>
      </c>
      <c r="C1112" t="s">
        <v>69</v>
      </c>
      <c r="D1112" t="s">
        <v>3094</v>
      </c>
      <c r="E1112" t="s">
        <v>638</v>
      </c>
      <c r="F1112" t="s">
        <v>5420</v>
      </c>
      <c r="G1112" t="s">
        <v>5421</v>
      </c>
      <c r="H1112" t="s">
        <v>5422</v>
      </c>
      <c r="I1112" t="s">
        <v>32</v>
      </c>
      <c r="J1112" t="s">
        <v>1223</v>
      </c>
      <c r="K1112" t="s">
        <v>24</v>
      </c>
      <c r="L1112" t="s">
        <v>75</v>
      </c>
      <c r="M1112" t="s">
        <v>9438</v>
      </c>
      <c r="N1112" t="s">
        <v>9439</v>
      </c>
    </row>
    <row r="1113" spans="1:14" x14ac:dyDescent="0.25">
      <c r="A1113" t="s">
        <v>5423</v>
      </c>
      <c r="B1113" t="s">
        <v>4633</v>
      </c>
      <c r="C1113" t="s">
        <v>69</v>
      </c>
      <c r="D1113" t="s">
        <v>4634</v>
      </c>
      <c r="E1113" t="s">
        <v>638</v>
      </c>
      <c r="F1113" t="s">
        <v>5424</v>
      </c>
      <c r="G1113" t="s">
        <v>5425</v>
      </c>
      <c r="H1113" t="s">
        <v>5426</v>
      </c>
      <c r="I1113" t="s">
        <v>32</v>
      </c>
      <c r="J1113" t="s">
        <v>1203</v>
      </c>
      <c r="K1113" t="s">
        <v>24</v>
      </c>
      <c r="L1113" t="s">
        <v>4638</v>
      </c>
      <c r="M1113" t="s">
        <v>9438</v>
      </c>
      <c r="N1113" t="s">
        <v>9439</v>
      </c>
    </row>
    <row r="1114" spans="1:14" hidden="1" x14ac:dyDescent="0.25">
      <c r="A1114" t="s">
        <v>5427</v>
      </c>
      <c r="B1114" t="s">
        <v>5428</v>
      </c>
      <c r="C1114" t="s">
        <v>16</v>
      </c>
      <c r="D1114" t="s">
        <v>3186</v>
      </c>
      <c r="E1114" t="s">
        <v>630</v>
      </c>
      <c r="F1114" t="s">
        <v>5429</v>
      </c>
      <c r="G1114" t="s">
        <v>5430</v>
      </c>
      <c r="H1114" t="s">
        <v>5431</v>
      </c>
      <c r="I1114" t="s">
        <v>32</v>
      </c>
      <c r="J1114" t="s">
        <v>5432</v>
      </c>
      <c r="K1114" t="s">
        <v>24</v>
      </c>
      <c r="L1114" t="s">
        <v>122</v>
      </c>
      <c r="M1114" t="s">
        <v>9438</v>
      </c>
      <c r="N1114" t="s">
        <v>9439</v>
      </c>
    </row>
    <row r="1115" spans="1:14" x14ac:dyDescent="0.25">
      <c r="A1115" t="s">
        <v>5433</v>
      </c>
      <c r="B1115" t="s">
        <v>4696</v>
      </c>
      <c r="C1115" t="s">
        <v>16</v>
      </c>
      <c r="D1115" t="s">
        <v>93</v>
      </c>
      <c r="E1115" t="s">
        <v>638</v>
      </c>
      <c r="F1115" t="s">
        <v>5434</v>
      </c>
      <c r="G1115" t="s">
        <v>5435</v>
      </c>
      <c r="H1115" t="s">
        <v>5436</v>
      </c>
      <c r="I1115" t="s">
        <v>32</v>
      </c>
      <c r="J1115" t="s">
        <v>1350</v>
      </c>
      <c r="K1115" t="s">
        <v>24</v>
      </c>
      <c r="L1115" t="s">
        <v>75</v>
      </c>
      <c r="M1115" t="s">
        <v>9830</v>
      </c>
      <c r="N1115" t="s">
        <v>9441</v>
      </c>
    </row>
    <row r="1116" spans="1:14" x14ac:dyDescent="0.25">
      <c r="A1116" t="s">
        <v>5437</v>
      </c>
      <c r="B1116" t="s">
        <v>4502</v>
      </c>
      <c r="C1116" t="s">
        <v>69</v>
      </c>
      <c r="D1116" t="s">
        <v>4302</v>
      </c>
      <c r="E1116" t="s">
        <v>638</v>
      </c>
      <c r="F1116" t="s">
        <v>5438</v>
      </c>
      <c r="G1116" t="s">
        <v>5439</v>
      </c>
      <c r="H1116" t="s">
        <v>5440</v>
      </c>
      <c r="I1116" t="s">
        <v>32</v>
      </c>
      <c r="J1116" t="s">
        <v>1545</v>
      </c>
      <c r="K1116" t="s">
        <v>24</v>
      </c>
      <c r="L1116" t="s">
        <v>34</v>
      </c>
      <c r="M1116" t="s">
        <v>9438</v>
      </c>
      <c r="N1116" t="s">
        <v>9439</v>
      </c>
    </row>
    <row r="1117" spans="1:14" x14ac:dyDescent="0.25">
      <c r="A1117" t="s">
        <v>5441</v>
      </c>
      <c r="B1117" t="s">
        <v>4502</v>
      </c>
      <c r="C1117" t="s">
        <v>69</v>
      </c>
      <c r="D1117" t="s">
        <v>4302</v>
      </c>
      <c r="E1117" t="s">
        <v>638</v>
      </c>
      <c r="F1117" t="s">
        <v>5442</v>
      </c>
      <c r="G1117" t="s">
        <v>5443</v>
      </c>
      <c r="H1117" t="s">
        <v>5444</v>
      </c>
      <c r="I1117" t="s">
        <v>32</v>
      </c>
      <c r="J1117" t="s">
        <v>1545</v>
      </c>
      <c r="K1117" t="s">
        <v>24</v>
      </c>
      <c r="L1117" t="s">
        <v>34</v>
      </c>
      <c r="M1117" t="s">
        <v>9438</v>
      </c>
      <c r="N1117" t="s">
        <v>9439</v>
      </c>
    </row>
    <row r="1118" spans="1:14" x14ac:dyDescent="0.25">
      <c r="A1118" t="s">
        <v>4650</v>
      </c>
      <c r="B1118" t="s">
        <v>4859</v>
      </c>
      <c r="C1118" t="s">
        <v>16</v>
      </c>
      <c r="D1118" t="s">
        <v>4652</v>
      </c>
      <c r="E1118" t="s">
        <v>638</v>
      </c>
      <c r="F1118" t="s">
        <v>5445</v>
      </c>
      <c r="G1118" t="s">
        <v>5446</v>
      </c>
      <c r="H1118" t="s">
        <v>5447</v>
      </c>
      <c r="I1118" t="s">
        <v>32</v>
      </c>
      <c r="J1118" t="s">
        <v>379</v>
      </c>
      <c r="K1118" t="s">
        <v>24</v>
      </c>
      <c r="L1118" t="s">
        <v>4656</v>
      </c>
      <c r="M1118" t="s">
        <v>9831</v>
      </c>
      <c r="N1118" t="s">
        <v>9441</v>
      </c>
    </row>
    <row r="1119" spans="1:14" x14ac:dyDescent="0.25">
      <c r="A1119" t="s">
        <v>4309</v>
      </c>
      <c r="B1119" t="s">
        <v>4310</v>
      </c>
      <c r="C1119" t="s">
        <v>16</v>
      </c>
      <c r="D1119" t="s">
        <v>3646</v>
      </c>
      <c r="E1119" t="s">
        <v>638</v>
      </c>
      <c r="F1119" t="s">
        <v>5448</v>
      </c>
      <c r="G1119" t="s">
        <v>5449</v>
      </c>
      <c r="H1119" t="s">
        <v>5450</v>
      </c>
      <c r="I1119" t="s">
        <v>32</v>
      </c>
      <c r="J1119" t="s">
        <v>89</v>
      </c>
      <c r="K1119" t="s">
        <v>24</v>
      </c>
      <c r="L1119" t="s">
        <v>42</v>
      </c>
      <c r="M1119" t="s">
        <v>9438</v>
      </c>
      <c r="N1119" t="s">
        <v>9439</v>
      </c>
    </row>
    <row r="1120" spans="1:14" x14ac:dyDescent="0.25">
      <c r="A1120" t="s">
        <v>5451</v>
      </c>
      <c r="B1120" t="s">
        <v>4538</v>
      </c>
      <c r="C1120" t="s">
        <v>69</v>
      </c>
      <c r="D1120" t="s">
        <v>4539</v>
      </c>
      <c r="E1120" t="s">
        <v>638</v>
      </c>
      <c r="F1120" t="s">
        <v>5452</v>
      </c>
      <c r="G1120" t="s">
        <v>5453</v>
      </c>
      <c r="H1120" t="s">
        <v>5454</v>
      </c>
      <c r="I1120" t="s">
        <v>32</v>
      </c>
      <c r="J1120" t="s">
        <v>4543</v>
      </c>
      <c r="K1120" t="s">
        <v>24</v>
      </c>
      <c r="L1120" t="s">
        <v>3106</v>
      </c>
      <c r="M1120" t="s">
        <v>9438</v>
      </c>
      <c r="N1120" t="s">
        <v>9439</v>
      </c>
    </row>
    <row r="1121" spans="1:14" hidden="1" x14ac:dyDescent="0.25">
      <c r="A1121" t="s">
        <v>5455</v>
      </c>
      <c r="B1121" t="s">
        <v>5456</v>
      </c>
      <c r="C1121" t="s">
        <v>69</v>
      </c>
      <c r="D1121" t="s">
        <v>3465</v>
      </c>
      <c r="E1121" t="s">
        <v>630</v>
      </c>
      <c r="F1121" t="s">
        <v>5457</v>
      </c>
      <c r="G1121" t="s">
        <v>5458</v>
      </c>
      <c r="H1121" t="s">
        <v>5459</v>
      </c>
      <c r="I1121" t="s">
        <v>32</v>
      </c>
      <c r="J1121" t="s">
        <v>614</v>
      </c>
      <c r="K1121" t="s">
        <v>24</v>
      </c>
      <c r="L1121" t="s">
        <v>75</v>
      </c>
      <c r="M1121" t="s">
        <v>9438</v>
      </c>
      <c r="N1121" t="s">
        <v>9439</v>
      </c>
    </row>
    <row r="1122" spans="1:14" hidden="1" x14ac:dyDescent="0.25">
      <c r="A1122" t="s">
        <v>4442</v>
      </c>
      <c r="B1122" t="s">
        <v>4443</v>
      </c>
      <c r="C1122" t="s">
        <v>16</v>
      </c>
      <c r="D1122" t="s">
        <v>4438</v>
      </c>
      <c r="E1122" t="s">
        <v>630</v>
      </c>
      <c r="F1122" t="s">
        <v>5460</v>
      </c>
      <c r="G1122" t="s">
        <v>5461</v>
      </c>
      <c r="H1122" t="s">
        <v>5462</v>
      </c>
      <c r="I1122" t="s">
        <v>32</v>
      </c>
      <c r="J1122" t="s">
        <v>1093</v>
      </c>
      <c r="K1122" t="s">
        <v>24</v>
      </c>
      <c r="L1122" t="s">
        <v>75</v>
      </c>
      <c r="M1122" t="s">
        <v>9438</v>
      </c>
      <c r="N1122" t="s">
        <v>9439</v>
      </c>
    </row>
    <row r="1123" spans="1:14" x14ac:dyDescent="0.25">
      <c r="A1123" t="s">
        <v>4469</v>
      </c>
      <c r="B1123" t="s">
        <v>5463</v>
      </c>
      <c r="C1123" t="s">
        <v>16</v>
      </c>
      <c r="D1123" t="s">
        <v>5464</v>
      </c>
      <c r="E1123" t="s">
        <v>638</v>
      </c>
      <c r="F1123" t="s">
        <v>5465</v>
      </c>
      <c r="G1123" t="s">
        <v>5466</v>
      </c>
      <c r="H1123" t="s">
        <v>5467</v>
      </c>
      <c r="I1123" t="s">
        <v>22</v>
      </c>
      <c r="J1123" t="s">
        <v>261</v>
      </c>
      <c r="K1123" t="s">
        <v>24</v>
      </c>
      <c r="L1123" t="s">
        <v>851</v>
      </c>
      <c r="M1123" t="s">
        <v>9438</v>
      </c>
      <c r="N1123" t="s">
        <v>9439</v>
      </c>
    </row>
    <row r="1124" spans="1:14" x14ac:dyDescent="0.25">
      <c r="A1124" t="s">
        <v>4592</v>
      </c>
      <c r="B1124" t="s">
        <v>3865</v>
      </c>
      <c r="C1124" t="s">
        <v>69</v>
      </c>
      <c r="D1124" t="s">
        <v>1916</v>
      </c>
      <c r="E1124" t="s">
        <v>638</v>
      </c>
      <c r="F1124" t="s">
        <v>5468</v>
      </c>
      <c r="G1124" t="s">
        <v>5469</v>
      </c>
      <c r="H1124" t="s">
        <v>5470</v>
      </c>
      <c r="I1124" t="s">
        <v>32</v>
      </c>
      <c r="J1124" t="s">
        <v>290</v>
      </c>
      <c r="K1124" t="s">
        <v>24</v>
      </c>
      <c r="L1124" t="s">
        <v>75</v>
      </c>
      <c r="M1124" t="s">
        <v>9832</v>
      </c>
      <c r="N1124" t="s">
        <v>9441</v>
      </c>
    </row>
    <row r="1125" spans="1:14" hidden="1" x14ac:dyDescent="0.25">
      <c r="A1125" t="s">
        <v>5471</v>
      </c>
      <c r="B1125" t="s">
        <v>4687</v>
      </c>
      <c r="C1125" t="s">
        <v>69</v>
      </c>
      <c r="D1125" t="s">
        <v>4230</v>
      </c>
      <c r="E1125" t="s">
        <v>630</v>
      </c>
      <c r="F1125" t="s">
        <v>5472</v>
      </c>
      <c r="G1125" t="s">
        <v>5473</v>
      </c>
      <c r="H1125" t="s">
        <v>5474</v>
      </c>
      <c r="I1125" t="s">
        <v>32</v>
      </c>
      <c r="J1125" t="s">
        <v>4320</v>
      </c>
      <c r="K1125" t="s">
        <v>24</v>
      </c>
      <c r="L1125" t="s">
        <v>176</v>
      </c>
      <c r="M1125" t="s">
        <v>9438</v>
      </c>
      <c r="N1125" t="s">
        <v>9439</v>
      </c>
    </row>
    <row r="1126" spans="1:14" x14ac:dyDescent="0.25">
      <c r="A1126" t="s">
        <v>5475</v>
      </c>
      <c r="B1126" t="s">
        <v>4391</v>
      </c>
      <c r="C1126" t="s">
        <v>16</v>
      </c>
      <c r="D1126" t="s">
        <v>2510</v>
      </c>
      <c r="E1126" t="s">
        <v>638</v>
      </c>
      <c r="F1126" t="s">
        <v>5476</v>
      </c>
      <c r="G1126" t="s">
        <v>5477</v>
      </c>
      <c r="H1126" t="s">
        <v>5478</v>
      </c>
      <c r="I1126" t="s">
        <v>32</v>
      </c>
      <c r="J1126" t="s">
        <v>412</v>
      </c>
      <c r="K1126" t="s">
        <v>24</v>
      </c>
      <c r="L1126" t="s">
        <v>4383</v>
      </c>
      <c r="M1126" t="s">
        <v>9438</v>
      </c>
      <c r="N1126" t="s">
        <v>9439</v>
      </c>
    </row>
    <row r="1127" spans="1:14" x14ac:dyDescent="0.25">
      <c r="A1127" t="s">
        <v>5479</v>
      </c>
      <c r="B1127" t="s">
        <v>4502</v>
      </c>
      <c r="C1127" t="s">
        <v>69</v>
      </c>
      <c r="D1127" t="s">
        <v>4302</v>
      </c>
      <c r="E1127" t="s">
        <v>638</v>
      </c>
      <c r="F1127" t="s">
        <v>5480</v>
      </c>
      <c r="G1127" t="s">
        <v>5481</v>
      </c>
      <c r="H1127" t="s">
        <v>5482</v>
      </c>
      <c r="I1127" t="s">
        <v>32</v>
      </c>
      <c r="J1127" t="s">
        <v>1545</v>
      </c>
      <c r="K1127" t="s">
        <v>24</v>
      </c>
      <c r="L1127" t="s">
        <v>34</v>
      </c>
      <c r="M1127" t="s">
        <v>9438</v>
      </c>
      <c r="N1127" t="s">
        <v>9439</v>
      </c>
    </row>
    <row r="1128" spans="1:14" x14ac:dyDescent="0.25">
      <c r="A1128" t="s">
        <v>5483</v>
      </c>
      <c r="B1128" t="s">
        <v>4651</v>
      </c>
      <c r="C1128" t="s">
        <v>69</v>
      </c>
      <c r="D1128" t="s">
        <v>5484</v>
      </c>
      <c r="E1128" t="s">
        <v>638</v>
      </c>
      <c r="F1128" t="s">
        <v>5485</v>
      </c>
      <c r="G1128" t="s">
        <v>5486</v>
      </c>
      <c r="H1128" t="s">
        <v>5487</v>
      </c>
      <c r="I1128" t="s">
        <v>32</v>
      </c>
      <c r="J1128" t="s">
        <v>306</v>
      </c>
      <c r="K1128" t="s">
        <v>24</v>
      </c>
      <c r="L1128" t="s">
        <v>4656</v>
      </c>
      <c r="M1128" t="s">
        <v>9833</v>
      </c>
      <c r="N1128" t="s">
        <v>9441</v>
      </c>
    </row>
    <row r="1129" spans="1:14" x14ac:dyDescent="0.25">
      <c r="A1129" t="s">
        <v>5488</v>
      </c>
      <c r="B1129" t="s">
        <v>5456</v>
      </c>
      <c r="C1129" t="s">
        <v>69</v>
      </c>
      <c r="D1129" t="s">
        <v>3465</v>
      </c>
      <c r="E1129" t="s">
        <v>638</v>
      </c>
      <c r="F1129" t="s">
        <v>5489</v>
      </c>
      <c r="G1129" t="s">
        <v>5490</v>
      </c>
      <c r="H1129" t="s">
        <v>5491</v>
      </c>
      <c r="I1129" t="s">
        <v>32</v>
      </c>
      <c r="J1129" t="s">
        <v>614</v>
      </c>
      <c r="K1129" t="s">
        <v>24</v>
      </c>
      <c r="L1129" t="s">
        <v>75</v>
      </c>
      <c r="M1129" t="s">
        <v>9834</v>
      </c>
      <c r="N1129" t="s">
        <v>9441</v>
      </c>
    </row>
    <row r="1130" spans="1:14" x14ac:dyDescent="0.25">
      <c r="A1130" t="s">
        <v>5492</v>
      </c>
      <c r="B1130" t="s">
        <v>4365</v>
      </c>
      <c r="C1130" t="s">
        <v>69</v>
      </c>
      <c r="D1130" t="s">
        <v>1513</v>
      </c>
      <c r="E1130" t="s">
        <v>638</v>
      </c>
      <c r="F1130" t="s">
        <v>5493</v>
      </c>
      <c r="G1130" t="s">
        <v>5494</v>
      </c>
      <c r="H1130" t="s">
        <v>5495</v>
      </c>
      <c r="I1130" t="s">
        <v>32</v>
      </c>
      <c r="J1130" t="s">
        <v>253</v>
      </c>
      <c r="K1130" t="s">
        <v>24</v>
      </c>
      <c r="L1130" t="s">
        <v>75</v>
      </c>
      <c r="M1130" t="s">
        <v>9438</v>
      </c>
      <c r="N1130" t="s">
        <v>9439</v>
      </c>
    </row>
    <row r="1131" spans="1:14" x14ac:dyDescent="0.25">
      <c r="A1131" t="s">
        <v>4322</v>
      </c>
      <c r="B1131" t="s">
        <v>4323</v>
      </c>
      <c r="C1131" t="s">
        <v>16</v>
      </c>
      <c r="D1131" t="s">
        <v>4324</v>
      </c>
      <c r="E1131" t="s">
        <v>638</v>
      </c>
      <c r="F1131" t="s">
        <v>5496</v>
      </c>
      <c r="G1131" t="s">
        <v>5497</v>
      </c>
      <c r="H1131" t="s">
        <v>5498</v>
      </c>
      <c r="I1131" t="s">
        <v>22</v>
      </c>
      <c r="J1131" t="s">
        <v>2433</v>
      </c>
      <c r="K1131" t="s">
        <v>24</v>
      </c>
      <c r="L1131" t="s">
        <v>4328</v>
      </c>
      <c r="M1131" t="s">
        <v>9438</v>
      </c>
      <c r="N1131" t="s">
        <v>9439</v>
      </c>
    </row>
    <row r="1132" spans="1:14" x14ac:dyDescent="0.25">
      <c r="A1132" t="s">
        <v>4808</v>
      </c>
      <c r="B1132" t="s">
        <v>4809</v>
      </c>
      <c r="C1132" t="s">
        <v>69</v>
      </c>
      <c r="D1132" t="s">
        <v>4810</v>
      </c>
      <c r="E1132" t="s">
        <v>638</v>
      </c>
      <c r="F1132" t="s">
        <v>5499</v>
      </c>
      <c r="G1132" t="s">
        <v>5500</v>
      </c>
      <c r="H1132" t="s">
        <v>5501</v>
      </c>
      <c r="I1132" t="s">
        <v>32</v>
      </c>
      <c r="J1132" t="s">
        <v>162</v>
      </c>
      <c r="K1132" t="s">
        <v>24</v>
      </c>
      <c r="L1132" t="s">
        <v>4814</v>
      </c>
      <c r="M1132" t="s">
        <v>9438</v>
      </c>
      <c r="N1132" t="s">
        <v>9439</v>
      </c>
    </row>
    <row r="1133" spans="1:14" hidden="1" x14ac:dyDescent="0.25">
      <c r="A1133" t="s">
        <v>5502</v>
      </c>
      <c r="B1133" t="s">
        <v>5319</v>
      </c>
      <c r="C1133" t="s">
        <v>16</v>
      </c>
      <c r="D1133" t="s">
        <v>5503</v>
      </c>
      <c r="E1133" t="s">
        <v>630</v>
      </c>
      <c r="F1133" t="s">
        <v>5504</v>
      </c>
      <c r="G1133" t="s">
        <v>5505</v>
      </c>
      <c r="H1133" t="s">
        <v>5506</v>
      </c>
      <c r="I1133" t="s">
        <v>32</v>
      </c>
      <c r="J1133" t="s">
        <v>246</v>
      </c>
      <c r="K1133" t="s">
        <v>24</v>
      </c>
      <c r="L1133" t="s">
        <v>786</v>
      </c>
      <c r="M1133" t="s">
        <v>9438</v>
      </c>
      <c r="N1133" t="s">
        <v>9439</v>
      </c>
    </row>
    <row r="1134" spans="1:14" x14ac:dyDescent="0.25">
      <c r="A1134" t="s">
        <v>4892</v>
      </c>
      <c r="B1134" t="s">
        <v>4859</v>
      </c>
      <c r="C1134" t="s">
        <v>16</v>
      </c>
      <c r="D1134" t="s">
        <v>5507</v>
      </c>
      <c r="E1134" t="s">
        <v>638</v>
      </c>
      <c r="F1134" t="s">
        <v>5508</v>
      </c>
      <c r="G1134" t="s">
        <v>5509</v>
      </c>
      <c r="H1134" t="s">
        <v>5510</v>
      </c>
      <c r="I1134" t="s">
        <v>32</v>
      </c>
      <c r="J1134" t="s">
        <v>606</v>
      </c>
      <c r="K1134" t="s">
        <v>24</v>
      </c>
      <c r="L1134" t="s">
        <v>4656</v>
      </c>
      <c r="M1134" t="s">
        <v>9438</v>
      </c>
      <c r="N1134" t="s">
        <v>9439</v>
      </c>
    </row>
    <row r="1135" spans="1:14" x14ac:dyDescent="0.25">
      <c r="A1135" t="s">
        <v>5348</v>
      </c>
      <c r="B1135" t="s">
        <v>5511</v>
      </c>
      <c r="C1135" t="s">
        <v>16</v>
      </c>
      <c r="D1135" t="s">
        <v>5231</v>
      </c>
      <c r="E1135" t="s">
        <v>638</v>
      </c>
      <c r="F1135" t="s">
        <v>5512</v>
      </c>
      <c r="G1135" t="s">
        <v>5513</v>
      </c>
      <c r="H1135" t="s">
        <v>5514</v>
      </c>
      <c r="I1135" t="s">
        <v>32</v>
      </c>
      <c r="J1135" t="s">
        <v>745</v>
      </c>
      <c r="K1135" t="s">
        <v>24</v>
      </c>
      <c r="L1135" t="s">
        <v>75</v>
      </c>
      <c r="M1135" t="s">
        <v>9438</v>
      </c>
      <c r="N1135" t="s">
        <v>9439</v>
      </c>
    </row>
    <row r="1136" spans="1:14" x14ac:dyDescent="0.25">
      <c r="A1136" t="s">
        <v>5515</v>
      </c>
      <c r="B1136" t="s">
        <v>4651</v>
      </c>
      <c r="C1136" t="s">
        <v>69</v>
      </c>
      <c r="D1136" t="s">
        <v>5516</v>
      </c>
      <c r="E1136" t="s">
        <v>638</v>
      </c>
      <c r="F1136" t="s">
        <v>5517</v>
      </c>
      <c r="G1136" t="s">
        <v>5518</v>
      </c>
      <c r="H1136" t="s">
        <v>5519</v>
      </c>
      <c r="I1136" t="s">
        <v>32</v>
      </c>
      <c r="J1136" t="s">
        <v>329</v>
      </c>
      <c r="K1136" t="s">
        <v>24</v>
      </c>
      <c r="L1136" t="s">
        <v>4656</v>
      </c>
      <c r="M1136" t="s">
        <v>9835</v>
      </c>
      <c r="N1136" t="s">
        <v>9441</v>
      </c>
    </row>
    <row r="1137" spans="1:14" x14ac:dyDescent="0.25">
      <c r="A1137" t="s">
        <v>4808</v>
      </c>
      <c r="B1137" t="s">
        <v>4809</v>
      </c>
      <c r="C1137" t="s">
        <v>69</v>
      </c>
      <c r="D1137" t="s">
        <v>4810</v>
      </c>
      <c r="E1137" t="s">
        <v>638</v>
      </c>
      <c r="F1137" t="s">
        <v>5520</v>
      </c>
      <c r="G1137" t="s">
        <v>5521</v>
      </c>
      <c r="H1137" t="s">
        <v>5522</v>
      </c>
      <c r="I1137" t="s">
        <v>32</v>
      </c>
      <c r="J1137" t="s">
        <v>246</v>
      </c>
      <c r="K1137" t="s">
        <v>24</v>
      </c>
      <c r="L1137" t="s">
        <v>4814</v>
      </c>
      <c r="M1137" t="s">
        <v>9438</v>
      </c>
      <c r="N1137" t="s">
        <v>9439</v>
      </c>
    </row>
    <row r="1138" spans="1:14" x14ac:dyDescent="0.25">
      <c r="A1138" t="s">
        <v>5523</v>
      </c>
      <c r="B1138" t="s">
        <v>4781</v>
      </c>
      <c r="C1138" t="s">
        <v>16</v>
      </c>
      <c r="D1138" t="s">
        <v>565</v>
      </c>
      <c r="E1138" t="s">
        <v>638</v>
      </c>
      <c r="F1138" t="s">
        <v>5524</v>
      </c>
      <c r="G1138" t="s">
        <v>5525</v>
      </c>
      <c r="H1138" t="s">
        <v>5526</v>
      </c>
      <c r="I1138" t="s">
        <v>32</v>
      </c>
      <c r="J1138" t="s">
        <v>880</v>
      </c>
      <c r="K1138" t="s">
        <v>24</v>
      </c>
      <c r="L1138" t="s">
        <v>4785</v>
      </c>
      <c r="M1138" t="s">
        <v>9438</v>
      </c>
      <c r="N1138" t="s">
        <v>9439</v>
      </c>
    </row>
    <row r="1139" spans="1:14" x14ac:dyDescent="0.25">
      <c r="A1139" t="s">
        <v>5527</v>
      </c>
      <c r="B1139" t="s">
        <v>3865</v>
      </c>
      <c r="C1139" t="s">
        <v>69</v>
      </c>
      <c r="D1139" t="s">
        <v>1916</v>
      </c>
      <c r="E1139" t="s">
        <v>638</v>
      </c>
      <c r="F1139" t="s">
        <v>5528</v>
      </c>
      <c r="G1139" t="s">
        <v>5529</v>
      </c>
      <c r="H1139" t="s">
        <v>5530</v>
      </c>
      <c r="I1139" t="s">
        <v>32</v>
      </c>
      <c r="J1139" t="s">
        <v>183</v>
      </c>
      <c r="K1139" t="s">
        <v>24</v>
      </c>
      <c r="L1139" t="s">
        <v>75</v>
      </c>
      <c r="M1139" t="s">
        <v>9836</v>
      </c>
      <c r="N1139" t="s">
        <v>9441</v>
      </c>
    </row>
    <row r="1140" spans="1:14" hidden="1" x14ac:dyDescent="0.25">
      <c r="A1140" t="s">
        <v>3694</v>
      </c>
      <c r="B1140" t="s">
        <v>5531</v>
      </c>
      <c r="C1140" t="s">
        <v>16</v>
      </c>
      <c r="D1140" t="s">
        <v>5532</v>
      </c>
      <c r="E1140" t="s">
        <v>630</v>
      </c>
      <c r="F1140" t="s">
        <v>5533</v>
      </c>
      <c r="G1140" t="s">
        <v>5534</v>
      </c>
      <c r="H1140" t="s">
        <v>5535</v>
      </c>
      <c r="I1140" t="s">
        <v>32</v>
      </c>
      <c r="J1140" t="s">
        <v>1599</v>
      </c>
      <c r="K1140" t="s">
        <v>24</v>
      </c>
      <c r="L1140" t="s">
        <v>2585</v>
      </c>
      <c r="M1140" t="s">
        <v>9438</v>
      </c>
      <c r="N1140" t="s">
        <v>9439</v>
      </c>
    </row>
    <row r="1141" spans="1:14" x14ac:dyDescent="0.25">
      <c r="A1141" t="s">
        <v>5536</v>
      </c>
      <c r="B1141" t="s">
        <v>5537</v>
      </c>
      <c r="C1141" t="s">
        <v>16</v>
      </c>
      <c r="E1141" t="s">
        <v>638</v>
      </c>
      <c r="F1141" t="s">
        <v>5538</v>
      </c>
      <c r="G1141" t="s">
        <v>5539</v>
      </c>
      <c r="H1141" t="s">
        <v>5540</v>
      </c>
      <c r="I1141" t="s">
        <v>22</v>
      </c>
      <c r="J1141" t="s">
        <v>5541</v>
      </c>
      <c r="K1141" t="s">
        <v>24</v>
      </c>
      <c r="M1141" t="s">
        <v>9837</v>
      </c>
      <c r="N1141" t="s">
        <v>9441</v>
      </c>
    </row>
    <row r="1142" spans="1:14" x14ac:dyDescent="0.25">
      <c r="A1142" t="s">
        <v>5542</v>
      </c>
      <c r="B1142" t="s">
        <v>4365</v>
      </c>
      <c r="C1142" t="s">
        <v>69</v>
      </c>
      <c r="D1142" t="s">
        <v>1513</v>
      </c>
      <c r="E1142" t="s">
        <v>638</v>
      </c>
      <c r="F1142" t="s">
        <v>5543</v>
      </c>
      <c r="G1142" t="s">
        <v>5544</v>
      </c>
      <c r="H1142" t="s">
        <v>5545</v>
      </c>
      <c r="I1142" t="s">
        <v>32</v>
      </c>
      <c r="J1142" t="s">
        <v>211</v>
      </c>
      <c r="K1142" t="s">
        <v>24</v>
      </c>
      <c r="L1142" t="s">
        <v>75</v>
      </c>
      <c r="M1142" t="s">
        <v>9438</v>
      </c>
      <c r="N1142" t="s">
        <v>9439</v>
      </c>
    </row>
    <row r="1143" spans="1:14" x14ac:dyDescent="0.25">
      <c r="A1143" t="s">
        <v>4626</v>
      </c>
      <c r="C1143" t="s">
        <v>16</v>
      </c>
      <c r="D1143" t="s">
        <v>4627</v>
      </c>
      <c r="E1143" t="s">
        <v>638</v>
      </c>
      <c r="F1143" t="s">
        <v>5546</v>
      </c>
      <c r="G1143" t="s">
        <v>5547</v>
      </c>
      <c r="H1143" t="s">
        <v>5548</v>
      </c>
      <c r="I1143" t="s">
        <v>32</v>
      </c>
      <c r="J1143" t="s">
        <v>234</v>
      </c>
      <c r="K1143" t="s">
        <v>24</v>
      </c>
      <c r="L1143" t="s">
        <v>4631</v>
      </c>
      <c r="M1143" t="s">
        <v>9438</v>
      </c>
      <c r="N1143" t="s">
        <v>9439</v>
      </c>
    </row>
    <row r="1144" spans="1:14" x14ac:dyDescent="0.25">
      <c r="A1144" t="s">
        <v>5549</v>
      </c>
      <c r="B1144" t="s">
        <v>4310</v>
      </c>
      <c r="C1144" t="s">
        <v>16</v>
      </c>
      <c r="D1144" t="s">
        <v>3646</v>
      </c>
      <c r="E1144" t="s">
        <v>638</v>
      </c>
      <c r="F1144" t="s">
        <v>5550</v>
      </c>
      <c r="G1144" t="s">
        <v>5551</v>
      </c>
      <c r="H1144" t="s">
        <v>5552</v>
      </c>
      <c r="I1144" t="s">
        <v>32</v>
      </c>
      <c r="J1144" t="s">
        <v>398</v>
      </c>
      <c r="K1144" t="s">
        <v>24</v>
      </c>
      <c r="L1144" t="s">
        <v>42</v>
      </c>
      <c r="M1144" t="s">
        <v>9438</v>
      </c>
      <c r="N1144" t="s">
        <v>9439</v>
      </c>
    </row>
    <row r="1145" spans="1:14" x14ac:dyDescent="0.25">
      <c r="A1145" t="s">
        <v>5553</v>
      </c>
      <c r="B1145" t="s">
        <v>4365</v>
      </c>
      <c r="C1145" t="s">
        <v>69</v>
      </c>
      <c r="D1145" t="s">
        <v>1513</v>
      </c>
      <c r="E1145" t="s">
        <v>638</v>
      </c>
      <c r="F1145" t="s">
        <v>5554</v>
      </c>
      <c r="G1145" t="s">
        <v>5555</v>
      </c>
      <c r="H1145" t="s">
        <v>5556</v>
      </c>
      <c r="I1145" t="s">
        <v>32</v>
      </c>
      <c r="J1145" t="s">
        <v>1207</v>
      </c>
      <c r="K1145" t="s">
        <v>24</v>
      </c>
      <c r="L1145" t="s">
        <v>75</v>
      </c>
      <c r="M1145" t="s">
        <v>9438</v>
      </c>
      <c r="N1145" t="s">
        <v>9439</v>
      </c>
    </row>
    <row r="1146" spans="1:14" x14ac:dyDescent="0.25">
      <c r="A1146" t="s">
        <v>5557</v>
      </c>
      <c r="B1146" t="s">
        <v>4365</v>
      </c>
      <c r="C1146" t="s">
        <v>69</v>
      </c>
      <c r="D1146" t="s">
        <v>1513</v>
      </c>
      <c r="E1146" t="s">
        <v>638</v>
      </c>
      <c r="F1146" t="s">
        <v>5558</v>
      </c>
      <c r="G1146" t="s">
        <v>5559</v>
      </c>
      <c r="H1146" t="s">
        <v>5560</v>
      </c>
      <c r="I1146" t="s">
        <v>32</v>
      </c>
      <c r="J1146" t="s">
        <v>756</v>
      </c>
      <c r="K1146" t="s">
        <v>24</v>
      </c>
      <c r="L1146" t="s">
        <v>75</v>
      </c>
      <c r="M1146" t="s">
        <v>9438</v>
      </c>
      <c r="N1146" t="s">
        <v>9439</v>
      </c>
    </row>
    <row r="1147" spans="1:14" x14ac:dyDescent="0.25">
      <c r="A1147" t="s">
        <v>4808</v>
      </c>
      <c r="B1147" t="s">
        <v>4809</v>
      </c>
      <c r="C1147" t="s">
        <v>69</v>
      </c>
      <c r="D1147" t="s">
        <v>5392</v>
      </c>
      <c r="E1147" t="s">
        <v>638</v>
      </c>
      <c r="F1147" t="s">
        <v>5561</v>
      </c>
      <c r="G1147" t="s">
        <v>5562</v>
      </c>
      <c r="H1147" t="s">
        <v>5563</v>
      </c>
      <c r="I1147" t="s">
        <v>32</v>
      </c>
      <c r="J1147" t="s">
        <v>121</v>
      </c>
      <c r="K1147" t="s">
        <v>24</v>
      </c>
      <c r="L1147" t="s">
        <v>4814</v>
      </c>
      <c r="M1147" t="s">
        <v>9438</v>
      </c>
      <c r="N1147" t="s">
        <v>9439</v>
      </c>
    </row>
    <row r="1148" spans="1:14" x14ac:dyDescent="0.25">
      <c r="A1148" t="s">
        <v>5564</v>
      </c>
      <c r="C1148" t="s">
        <v>16</v>
      </c>
      <c r="D1148" t="s">
        <v>5565</v>
      </c>
      <c r="E1148" t="s">
        <v>638</v>
      </c>
      <c r="F1148" t="s">
        <v>5566</v>
      </c>
      <c r="G1148" t="s">
        <v>5567</v>
      </c>
      <c r="H1148" t="s">
        <v>5568</v>
      </c>
      <c r="I1148" t="s">
        <v>22</v>
      </c>
      <c r="J1148" t="s">
        <v>3208</v>
      </c>
      <c r="K1148" t="s">
        <v>24</v>
      </c>
      <c r="L1148" t="s">
        <v>83</v>
      </c>
      <c r="M1148" t="s">
        <v>9438</v>
      </c>
      <c r="N1148" t="s">
        <v>9439</v>
      </c>
    </row>
    <row r="1149" spans="1:14" hidden="1" x14ac:dyDescent="0.25">
      <c r="A1149" t="s">
        <v>4797</v>
      </c>
      <c r="C1149" t="s">
        <v>69</v>
      </c>
      <c r="E1149" t="s">
        <v>630</v>
      </c>
      <c r="F1149" t="s">
        <v>5569</v>
      </c>
      <c r="G1149" t="s">
        <v>5570</v>
      </c>
      <c r="H1149" t="s">
        <v>5571</v>
      </c>
      <c r="I1149" t="s">
        <v>32</v>
      </c>
      <c r="K1149" t="s">
        <v>24</v>
      </c>
      <c r="M1149" t="s">
        <v>9438</v>
      </c>
      <c r="N1149" t="s">
        <v>9439</v>
      </c>
    </row>
    <row r="1150" spans="1:14" x14ac:dyDescent="0.25">
      <c r="A1150" t="s">
        <v>4786</v>
      </c>
      <c r="B1150" t="s">
        <v>4787</v>
      </c>
      <c r="C1150" t="s">
        <v>16</v>
      </c>
      <c r="D1150" t="s">
        <v>3094</v>
      </c>
      <c r="E1150" t="s">
        <v>638</v>
      </c>
      <c r="F1150" t="s">
        <v>5572</v>
      </c>
      <c r="G1150" t="s">
        <v>5573</v>
      </c>
      <c r="H1150" t="s">
        <v>5574</v>
      </c>
      <c r="I1150" t="s">
        <v>32</v>
      </c>
      <c r="J1150" t="s">
        <v>1878</v>
      </c>
      <c r="K1150" t="s">
        <v>24</v>
      </c>
      <c r="L1150" t="s">
        <v>75</v>
      </c>
      <c r="M1150" t="s">
        <v>9438</v>
      </c>
      <c r="N1150" t="s">
        <v>9439</v>
      </c>
    </row>
    <row r="1151" spans="1:14" hidden="1" x14ac:dyDescent="0.25">
      <c r="A1151" t="s">
        <v>4610</v>
      </c>
      <c r="B1151" t="s">
        <v>5575</v>
      </c>
      <c r="C1151" t="s">
        <v>69</v>
      </c>
      <c r="D1151" t="s">
        <v>4612</v>
      </c>
      <c r="E1151" t="s">
        <v>630</v>
      </c>
      <c r="F1151" t="s">
        <v>5576</v>
      </c>
      <c r="G1151" t="s">
        <v>5577</v>
      </c>
      <c r="H1151" t="s">
        <v>5578</v>
      </c>
      <c r="I1151" t="s">
        <v>32</v>
      </c>
      <c r="J1151" t="s">
        <v>341</v>
      </c>
      <c r="K1151" t="s">
        <v>24</v>
      </c>
      <c r="L1151" t="s">
        <v>75</v>
      </c>
      <c r="M1151" t="s">
        <v>9438</v>
      </c>
      <c r="N1151" t="s">
        <v>9439</v>
      </c>
    </row>
    <row r="1152" spans="1:14" x14ac:dyDescent="0.25">
      <c r="A1152" t="s">
        <v>3694</v>
      </c>
      <c r="B1152" t="s">
        <v>3695</v>
      </c>
      <c r="C1152" t="s">
        <v>16</v>
      </c>
      <c r="D1152" t="s">
        <v>5532</v>
      </c>
      <c r="E1152" t="s">
        <v>638</v>
      </c>
      <c r="F1152" t="s">
        <v>5579</v>
      </c>
      <c r="G1152" t="s">
        <v>5580</v>
      </c>
      <c r="H1152" t="s">
        <v>5581</v>
      </c>
      <c r="I1152" t="s">
        <v>32</v>
      </c>
      <c r="J1152" t="s">
        <v>1599</v>
      </c>
      <c r="K1152" t="s">
        <v>24</v>
      </c>
      <c r="L1152" t="s">
        <v>2585</v>
      </c>
      <c r="M1152" t="s">
        <v>9438</v>
      </c>
      <c r="N1152" t="s">
        <v>9439</v>
      </c>
    </row>
    <row r="1153" spans="1:14" x14ac:dyDescent="0.25">
      <c r="A1153" t="s">
        <v>5437</v>
      </c>
      <c r="B1153" t="s">
        <v>4502</v>
      </c>
      <c r="C1153" t="s">
        <v>69</v>
      </c>
      <c r="D1153" t="s">
        <v>4302</v>
      </c>
      <c r="E1153" t="s">
        <v>638</v>
      </c>
      <c r="F1153" t="s">
        <v>5582</v>
      </c>
      <c r="G1153" t="s">
        <v>5583</v>
      </c>
      <c r="H1153" t="s">
        <v>5584</v>
      </c>
      <c r="I1153" t="s">
        <v>32</v>
      </c>
      <c r="J1153" t="s">
        <v>1545</v>
      </c>
      <c r="K1153" t="s">
        <v>24</v>
      </c>
      <c r="L1153" t="s">
        <v>34</v>
      </c>
      <c r="M1153" t="s">
        <v>9438</v>
      </c>
      <c r="N1153" t="s">
        <v>9439</v>
      </c>
    </row>
    <row r="1154" spans="1:14" hidden="1" x14ac:dyDescent="0.25">
      <c r="A1154" t="s">
        <v>5585</v>
      </c>
      <c r="B1154" t="s">
        <v>4463</v>
      </c>
      <c r="C1154" t="s">
        <v>69</v>
      </c>
      <c r="D1154" t="s">
        <v>4464</v>
      </c>
      <c r="E1154" t="s">
        <v>630</v>
      </c>
      <c r="F1154" t="s">
        <v>5586</v>
      </c>
      <c r="G1154" t="s">
        <v>5587</v>
      </c>
      <c r="H1154" t="s">
        <v>5588</v>
      </c>
      <c r="I1154" t="s">
        <v>32</v>
      </c>
      <c r="J1154" t="s">
        <v>33</v>
      </c>
      <c r="K1154" t="s">
        <v>24</v>
      </c>
      <c r="L1154" t="s">
        <v>4468</v>
      </c>
      <c r="M1154" t="s">
        <v>9438</v>
      </c>
      <c r="N1154" t="s">
        <v>9439</v>
      </c>
    </row>
    <row r="1155" spans="1:14" hidden="1" x14ac:dyDescent="0.25">
      <c r="A1155" t="s">
        <v>5589</v>
      </c>
      <c r="B1155" t="s">
        <v>5590</v>
      </c>
      <c r="C1155" t="s">
        <v>1595</v>
      </c>
      <c r="D1155" t="s">
        <v>5591</v>
      </c>
      <c r="E1155" t="s">
        <v>630</v>
      </c>
      <c r="F1155" t="s">
        <v>5592</v>
      </c>
      <c r="G1155" t="s">
        <v>5593</v>
      </c>
      <c r="H1155" t="s">
        <v>5594</v>
      </c>
      <c r="I1155" t="s">
        <v>32</v>
      </c>
      <c r="J1155" t="s">
        <v>3208</v>
      </c>
      <c r="K1155" t="s">
        <v>1600</v>
      </c>
      <c r="L1155" t="s">
        <v>5595</v>
      </c>
      <c r="M1155" t="s">
        <v>9438</v>
      </c>
      <c r="N1155" t="s">
        <v>9439</v>
      </c>
    </row>
    <row r="1156" spans="1:14" x14ac:dyDescent="0.25">
      <c r="A1156" t="s">
        <v>4469</v>
      </c>
      <c r="B1156" t="s">
        <v>5596</v>
      </c>
      <c r="C1156" t="s">
        <v>1595</v>
      </c>
      <c r="D1156" t="s">
        <v>5305</v>
      </c>
      <c r="E1156" t="s">
        <v>638</v>
      </c>
      <c r="F1156" t="s">
        <v>5597</v>
      </c>
      <c r="G1156" t="s">
        <v>5598</v>
      </c>
      <c r="H1156" t="s">
        <v>5599</v>
      </c>
      <c r="I1156" t="s">
        <v>3607</v>
      </c>
      <c r="J1156" t="s">
        <v>253</v>
      </c>
      <c r="K1156" t="s">
        <v>1600</v>
      </c>
      <c r="L1156" t="s">
        <v>851</v>
      </c>
      <c r="M1156" t="s">
        <v>9438</v>
      </c>
      <c r="N1156" t="s">
        <v>9439</v>
      </c>
    </row>
    <row r="1157" spans="1:14" x14ac:dyDescent="0.25">
      <c r="A1157" t="s">
        <v>4469</v>
      </c>
      <c r="B1157" t="s">
        <v>5600</v>
      </c>
      <c r="C1157" t="s">
        <v>1595</v>
      </c>
      <c r="D1157" t="s">
        <v>5601</v>
      </c>
      <c r="E1157" t="s">
        <v>638</v>
      </c>
      <c r="F1157" t="s">
        <v>5602</v>
      </c>
      <c r="G1157" t="s">
        <v>5603</v>
      </c>
      <c r="H1157" t="s">
        <v>5604</v>
      </c>
      <c r="I1157" t="s">
        <v>32</v>
      </c>
      <c r="J1157" t="s">
        <v>1912</v>
      </c>
      <c r="K1157" t="s">
        <v>1600</v>
      </c>
      <c r="L1157" t="s">
        <v>5605</v>
      </c>
      <c r="M1157" t="s">
        <v>9438</v>
      </c>
      <c r="N1157" t="s">
        <v>9439</v>
      </c>
    </row>
    <row r="1158" spans="1:14" x14ac:dyDescent="0.25">
      <c r="A1158" t="s">
        <v>4469</v>
      </c>
      <c r="B1158" t="s">
        <v>5314</v>
      </c>
      <c r="C1158" t="s">
        <v>1595</v>
      </c>
      <c r="D1158" t="s">
        <v>5305</v>
      </c>
      <c r="E1158" t="s">
        <v>638</v>
      </c>
      <c r="F1158" t="s">
        <v>5606</v>
      </c>
      <c r="G1158" t="s">
        <v>5607</v>
      </c>
      <c r="H1158" t="s">
        <v>5608</v>
      </c>
      <c r="I1158" t="s">
        <v>3607</v>
      </c>
      <c r="J1158" t="s">
        <v>1000</v>
      </c>
      <c r="K1158" t="s">
        <v>1600</v>
      </c>
      <c r="L1158" t="s">
        <v>851</v>
      </c>
      <c r="M1158" t="s">
        <v>9438</v>
      </c>
      <c r="N1158" t="s">
        <v>9439</v>
      </c>
    </row>
    <row r="1159" spans="1:14" x14ac:dyDescent="0.25">
      <c r="A1159" t="s">
        <v>4469</v>
      </c>
      <c r="B1159" t="s">
        <v>5609</v>
      </c>
      <c r="C1159" t="s">
        <v>1595</v>
      </c>
      <c r="D1159" t="s">
        <v>4470</v>
      </c>
      <c r="E1159" t="s">
        <v>638</v>
      </c>
      <c r="F1159" t="s">
        <v>5610</v>
      </c>
      <c r="G1159" t="s">
        <v>5611</v>
      </c>
      <c r="H1159" t="s">
        <v>5612</v>
      </c>
      <c r="I1159" t="s">
        <v>5309</v>
      </c>
      <c r="J1159" t="s">
        <v>121</v>
      </c>
      <c r="K1159" t="s">
        <v>1600</v>
      </c>
      <c r="L1159" t="s">
        <v>851</v>
      </c>
      <c r="M1159" t="s">
        <v>9438</v>
      </c>
      <c r="N1159" t="s">
        <v>9439</v>
      </c>
    </row>
    <row r="1160" spans="1:14" x14ac:dyDescent="0.25">
      <c r="A1160" t="s">
        <v>4469</v>
      </c>
      <c r="B1160" t="s">
        <v>5613</v>
      </c>
      <c r="C1160" t="s">
        <v>1595</v>
      </c>
      <c r="D1160" t="s">
        <v>4470</v>
      </c>
      <c r="E1160" t="s">
        <v>638</v>
      </c>
      <c r="F1160" t="s">
        <v>5614</v>
      </c>
      <c r="G1160" t="s">
        <v>5615</v>
      </c>
      <c r="H1160" t="s">
        <v>5616</v>
      </c>
      <c r="I1160" t="s">
        <v>3607</v>
      </c>
      <c r="J1160" t="s">
        <v>1951</v>
      </c>
      <c r="K1160" t="s">
        <v>1600</v>
      </c>
      <c r="L1160" t="s">
        <v>851</v>
      </c>
      <c r="M1160" t="s">
        <v>9438</v>
      </c>
      <c r="N1160" t="s">
        <v>9439</v>
      </c>
    </row>
    <row r="1161" spans="1:14" x14ac:dyDescent="0.25">
      <c r="A1161" t="s">
        <v>4469</v>
      </c>
      <c r="B1161" t="s">
        <v>5304</v>
      </c>
      <c r="C1161" t="s">
        <v>1595</v>
      </c>
      <c r="D1161" t="s">
        <v>5305</v>
      </c>
      <c r="E1161" t="s">
        <v>638</v>
      </c>
      <c r="F1161" t="s">
        <v>5617</v>
      </c>
      <c r="G1161" t="s">
        <v>5618</v>
      </c>
      <c r="H1161" t="s">
        <v>5619</v>
      </c>
      <c r="I1161" t="s">
        <v>3607</v>
      </c>
      <c r="J1161" t="s">
        <v>1472</v>
      </c>
      <c r="K1161" t="s">
        <v>1600</v>
      </c>
      <c r="L1161" t="s">
        <v>851</v>
      </c>
      <c r="M1161" t="s">
        <v>9438</v>
      </c>
      <c r="N1161" t="s">
        <v>9439</v>
      </c>
    </row>
    <row r="1162" spans="1:14" hidden="1" x14ac:dyDescent="0.25">
      <c r="A1162" t="s">
        <v>5620</v>
      </c>
      <c r="B1162" t="s">
        <v>651</v>
      </c>
      <c r="C1162" t="s">
        <v>1595</v>
      </c>
      <c r="D1162" t="s">
        <v>5601</v>
      </c>
      <c r="E1162" t="s">
        <v>630</v>
      </c>
      <c r="F1162" t="s">
        <v>5621</v>
      </c>
      <c r="G1162" t="s">
        <v>5622</v>
      </c>
      <c r="H1162" t="s">
        <v>5623</v>
      </c>
      <c r="I1162" t="s">
        <v>3607</v>
      </c>
      <c r="J1162" t="s">
        <v>1912</v>
      </c>
      <c r="K1162" t="s">
        <v>1600</v>
      </c>
      <c r="L1162" t="s">
        <v>5624</v>
      </c>
      <c r="M1162" t="s">
        <v>9438</v>
      </c>
      <c r="N1162" t="s">
        <v>9439</v>
      </c>
    </row>
    <row r="1163" spans="1:14" x14ac:dyDescent="0.25">
      <c r="A1163" t="s">
        <v>4469</v>
      </c>
      <c r="B1163" t="s">
        <v>5625</v>
      </c>
      <c r="C1163" t="s">
        <v>1595</v>
      </c>
      <c r="D1163" t="s">
        <v>5305</v>
      </c>
      <c r="E1163" t="s">
        <v>638</v>
      </c>
      <c r="F1163" t="s">
        <v>5626</v>
      </c>
      <c r="G1163" t="s">
        <v>5627</v>
      </c>
      <c r="H1163" t="s">
        <v>5628</v>
      </c>
      <c r="I1163" t="s">
        <v>3607</v>
      </c>
      <c r="J1163" t="s">
        <v>23</v>
      </c>
      <c r="K1163" t="s">
        <v>1600</v>
      </c>
      <c r="L1163" t="s">
        <v>851</v>
      </c>
      <c r="M1163" t="s">
        <v>9438</v>
      </c>
      <c r="N1163" t="s">
        <v>9439</v>
      </c>
    </row>
    <row r="1164" spans="1:14" x14ac:dyDescent="0.25">
      <c r="A1164" t="s">
        <v>5629</v>
      </c>
      <c r="B1164" t="s">
        <v>5630</v>
      </c>
      <c r="C1164" t="s">
        <v>1880</v>
      </c>
      <c r="D1164" t="s">
        <v>61</v>
      </c>
      <c r="E1164" t="s">
        <v>638</v>
      </c>
      <c r="F1164" t="s">
        <v>5631</v>
      </c>
      <c r="G1164" t="s">
        <v>5632</v>
      </c>
      <c r="H1164" t="s">
        <v>5633</v>
      </c>
      <c r="I1164" t="s">
        <v>32</v>
      </c>
      <c r="J1164" t="s">
        <v>246</v>
      </c>
      <c r="K1164" t="s">
        <v>556</v>
      </c>
      <c r="L1164" t="s">
        <v>42</v>
      </c>
      <c r="M1164" t="s">
        <v>9438</v>
      </c>
      <c r="N1164" t="s">
        <v>9439</v>
      </c>
    </row>
    <row r="1165" spans="1:14" x14ac:dyDescent="0.25">
      <c r="A1165" t="s">
        <v>5634</v>
      </c>
      <c r="B1165" t="s">
        <v>5635</v>
      </c>
      <c r="C1165" t="s">
        <v>550</v>
      </c>
      <c r="D1165" t="s">
        <v>2393</v>
      </c>
      <c r="E1165" t="s">
        <v>638</v>
      </c>
      <c r="F1165" t="s">
        <v>5636</v>
      </c>
      <c r="G1165" t="s">
        <v>5637</v>
      </c>
      <c r="H1165" t="s">
        <v>5638</v>
      </c>
      <c r="I1165" t="s">
        <v>32</v>
      </c>
      <c r="J1165" t="s">
        <v>1599</v>
      </c>
      <c r="K1165" t="s">
        <v>556</v>
      </c>
      <c r="L1165" t="s">
        <v>235</v>
      </c>
      <c r="M1165" t="s">
        <v>9438</v>
      </c>
      <c r="N1165" t="s">
        <v>9439</v>
      </c>
    </row>
    <row r="1166" spans="1:14" x14ac:dyDescent="0.25">
      <c r="A1166" t="s">
        <v>5639</v>
      </c>
      <c r="B1166" t="s">
        <v>5640</v>
      </c>
      <c r="C1166" t="s">
        <v>550</v>
      </c>
      <c r="D1166" t="s">
        <v>2393</v>
      </c>
      <c r="E1166" t="s">
        <v>638</v>
      </c>
      <c r="F1166" t="s">
        <v>5641</v>
      </c>
      <c r="G1166" t="s">
        <v>5642</v>
      </c>
      <c r="H1166" t="s">
        <v>5643</v>
      </c>
      <c r="I1166" t="s">
        <v>32</v>
      </c>
      <c r="J1166" t="s">
        <v>1967</v>
      </c>
      <c r="K1166" t="s">
        <v>556</v>
      </c>
      <c r="L1166" t="s">
        <v>235</v>
      </c>
      <c r="M1166" t="s">
        <v>9838</v>
      </c>
      <c r="N1166" t="s">
        <v>9441</v>
      </c>
    </row>
    <row r="1167" spans="1:14" x14ac:dyDescent="0.25">
      <c r="A1167" t="s">
        <v>5644</v>
      </c>
      <c r="B1167" t="s">
        <v>5645</v>
      </c>
      <c r="C1167" t="s">
        <v>550</v>
      </c>
      <c r="D1167" t="s">
        <v>5646</v>
      </c>
      <c r="E1167" t="s">
        <v>638</v>
      </c>
      <c r="F1167" t="s">
        <v>5647</v>
      </c>
      <c r="G1167" t="s">
        <v>5648</v>
      </c>
      <c r="H1167" t="s">
        <v>5649</v>
      </c>
      <c r="I1167" t="s">
        <v>32</v>
      </c>
      <c r="J1167" t="s">
        <v>1855</v>
      </c>
      <c r="K1167" t="s">
        <v>556</v>
      </c>
      <c r="L1167" t="s">
        <v>5650</v>
      </c>
      <c r="M1167" t="s">
        <v>9438</v>
      </c>
      <c r="N1167" t="s">
        <v>9439</v>
      </c>
    </row>
    <row r="1168" spans="1:14" x14ac:dyDescent="0.25">
      <c r="A1168" t="s">
        <v>5651</v>
      </c>
      <c r="B1168" t="s">
        <v>5630</v>
      </c>
      <c r="C1168" t="s">
        <v>1880</v>
      </c>
      <c r="D1168" t="s">
        <v>61</v>
      </c>
      <c r="E1168" t="s">
        <v>638</v>
      </c>
      <c r="F1168" t="s">
        <v>5652</v>
      </c>
      <c r="G1168" t="s">
        <v>5653</v>
      </c>
      <c r="H1168" t="s">
        <v>5654</v>
      </c>
      <c r="I1168" t="s">
        <v>32</v>
      </c>
      <c r="J1168" t="s">
        <v>121</v>
      </c>
      <c r="K1168" t="s">
        <v>556</v>
      </c>
      <c r="L1168" t="s">
        <v>42</v>
      </c>
      <c r="M1168" t="s">
        <v>9438</v>
      </c>
      <c r="N1168" t="s">
        <v>9439</v>
      </c>
    </row>
    <row r="1169" spans="1:14" x14ac:dyDescent="0.25">
      <c r="A1169" t="s">
        <v>5655</v>
      </c>
      <c r="B1169" t="s">
        <v>5656</v>
      </c>
      <c r="C1169" t="s">
        <v>550</v>
      </c>
      <c r="D1169" t="s">
        <v>5657</v>
      </c>
      <c r="E1169" t="s">
        <v>638</v>
      </c>
      <c r="F1169" t="s">
        <v>5658</v>
      </c>
      <c r="G1169" t="s">
        <v>5659</v>
      </c>
      <c r="H1169" t="s">
        <v>5660</v>
      </c>
      <c r="I1169" t="s">
        <v>32</v>
      </c>
      <c r="J1169" t="s">
        <v>1940</v>
      </c>
      <c r="K1169" t="s">
        <v>556</v>
      </c>
      <c r="L1169" t="s">
        <v>42</v>
      </c>
      <c r="M1169" t="s">
        <v>9438</v>
      </c>
      <c r="N1169" t="s">
        <v>9439</v>
      </c>
    </row>
    <row r="1170" spans="1:14" x14ac:dyDescent="0.25">
      <c r="A1170" t="s">
        <v>5661</v>
      </c>
      <c r="B1170" t="s">
        <v>5630</v>
      </c>
      <c r="C1170" t="s">
        <v>1880</v>
      </c>
      <c r="D1170" t="s">
        <v>61</v>
      </c>
      <c r="E1170" t="s">
        <v>638</v>
      </c>
      <c r="F1170" t="s">
        <v>5662</v>
      </c>
      <c r="G1170" t="s">
        <v>5663</v>
      </c>
      <c r="H1170" t="s">
        <v>5664</v>
      </c>
      <c r="I1170" t="s">
        <v>32</v>
      </c>
      <c r="J1170" t="s">
        <v>809</v>
      </c>
      <c r="K1170" t="s">
        <v>556</v>
      </c>
      <c r="L1170" t="s">
        <v>42</v>
      </c>
      <c r="M1170" t="s">
        <v>9438</v>
      </c>
      <c r="N1170" t="s">
        <v>9439</v>
      </c>
    </row>
    <row r="1171" spans="1:14" hidden="1" x14ac:dyDescent="0.25">
      <c r="A1171" t="s">
        <v>5665</v>
      </c>
      <c r="C1171" t="s">
        <v>550</v>
      </c>
      <c r="D1171" t="s">
        <v>5646</v>
      </c>
      <c r="E1171" t="s">
        <v>630</v>
      </c>
      <c r="F1171" t="s">
        <v>5666</v>
      </c>
      <c r="G1171" t="s">
        <v>5667</v>
      </c>
      <c r="H1171" t="s">
        <v>5668</v>
      </c>
      <c r="I1171" t="s">
        <v>32</v>
      </c>
      <c r="J1171" t="s">
        <v>1967</v>
      </c>
      <c r="K1171" t="s">
        <v>556</v>
      </c>
      <c r="L1171" t="s">
        <v>5650</v>
      </c>
      <c r="M1171" t="s">
        <v>9438</v>
      </c>
      <c r="N1171" t="s">
        <v>9439</v>
      </c>
    </row>
    <row r="1172" spans="1:14" x14ac:dyDescent="0.25">
      <c r="A1172" t="s">
        <v>5669</v>
      </c>
      <c r="B1172" t="s">
        <v>5630</v>
      </c>
      <c r="C1172" t="s">
        <v>550</v>
      </c>
      <c r="D1172" t="s">
        <v>61</v>
      </c>
      <c r="E1172" t="s">
        <v>638</v>
      </c>
      <c r="F1172" t="s">
        <v>5670</v>
      </c>
      <c r="G1172" t="s">
        <v>5671</v>
      </c>
      <c r="H1172" t="s">
        <v>5672</v>
      </c>
      <c r="I1172" t="s">
        <v>32</v>
      </c>
      <c r="J1172" t="s">
        <v>1545</v>
      </c>
      <c r="K1172" t="s">
        <v>556</v>
      </c>
      <c r="L1172" t="s">
        <v>42</v>
      </c>
      <c r="M1172" t="s">
        <v>9438</v>
      </c>
      <c r="N1172" t="s">
        <v>9439</v>
      </c>
    </row>
    <row r="1173" spans="1:14" hidden="1" x14ac:dyDescent="0.25">
      <c r="A1173" t="s">
        <v>5673</v>
      </c>
      <c r="B1173" t="s">
        <v>5656</v>
      </c>
      <c r="C1173" t="s">
        <v>550</v>
      </c>
      <c r="D1173" t="s">
        <v>5657</v>
      </c>
      <c r="E1173" t="s">
        <v>630</v>
      </c>
      <c r="F1173" t="s">
        <v>5659</v>
      </c>
      <c r="G1173" t="s">
        <v>5674</v>
      </c>
      <c r="H1173" t="s">
        <v>5675</v>
      </c>
      <c r="I1173" t="s">
        <v>32</v>
      </c>
      <c r="J1173" t="s">
        <v>3776</v>
      </c>
      <c r="K1173" t="s">
        <v>556</v>
      </c>
      <c r="L1173" t="s">
        <v>42</v>
      </c>
      <c r="M1173" t="s">
        <v>9438</v>
      </c>
      <c r="N1173" t="s">
        <v>9439</v>
      </c>
    </row>
    <row r="1174" spans="1:14" hidden="1" x14ac:dyDescent="0.25">
      <c r="A1174" t="s">
        <v>5676</v>
      </c>
      <c r="B1174" t="s">
        <v>5677</v>
      </c>
      <c r="C1174" t="s">
        <v>1880</v>
      </c>
      <c r="D1174" t="s">
        <v>5678</v>
      </c>
      <c r="E1174" t="s">
        <v>630</v>
      </c>
      <c r="F1174" t="s">
        <v>5679</v>
      </c>
      <c r="G1174" t="s">
        <v>5680</v>
      </c>
      <c r="H1174" t="s">
        <v>5681</v>
      </c>
      <c r="I1174" t="s">
        <v>32</v>
      </c>
      <c r="J1174" t="s">
        <v>3776</v>
      </c>
      <c r="K1174" t="s">
        <v>556</v>
      </c>
      <c r="L1174" t="s">
        <v>5682</v>
      </c>
      <c r="M1174" t="s">
        <v>9438</v>
      </c>
      <c r="N1174" t="s">
        <v>9439</v>
      </c>
    </row>
    <row r="1175" spans="1:14" x14ac:dyDescent="0.25">
      <c r="A1175" t="s">
        <v>5644</v>
      </c>
      <c r="B1175" t="s">
        <v>5645</v>
      </c>
      <c r="C1175" t="s">
        <v>550</v>
      </c>
      <c r="D1175" t="s">
        <v>2393</v>
      </c>
      <c r="E1175" t="s">
        <v>638</v>
      </c>
      <c r="F1175" t="s">
        <v>5683</v>
      </c>
      <c r="G1175" t="s">
        <v>5684</v>
      </c>
      <c r="H1175" t="s">
        <v>5685</v>
      </c>
      <c r="I1175" t="s">
        <v>32</v>
      </c>
      <c r="J1175" t="s">
        <v>1782</v>
      </c>
      <c r="K1175" t="s">
        <v>5686</v>
      </c>
      <c r="L1175" t="s">
        <v>235</v>
      </c>
      <c r="M1175" t="s">
        <v>9438</v>
      </c>
      <c r="N1175" t="s">
        <v>9439</v>
      </c>
    </row>
    <row r="1176" spans="1:14" x14ac:dyDescent="0.25">
      <c r="A1176" t="s">
        <v>5639</v>
      </c>
      <c r="B1176" t="s">
        <v>5640</v>
      </c>
      <c r="C1176" t="s">
        <v>550</v>
      </c>
      <c r="D1176" t="s">
        <v>5646</v>
      </c>
      <c r="E1176" t="s">
        <v>638</v>
      </c>
      <c r="F1176" t="s">
        <v>5687</v>
      </c>
      <c r="G1176" t="s">
        <v>5688</v>
      </c>
      <c r="H1176" t="s">
        <v>5689</v>
      </c>
      <c r="I1176" t="s">
        <v>32</v>
      </c>
      <c r="J1176" t="s">
        <v>1951</v>
      </c>
      <c r="K1176" t="s">
        <v>556</v>
      </c>
      <c r="L1176" t="s">
        <v>5650</v>
      </c>
      <c r="M1176" t="s">
        <v>9438</v>
      </c>
      <c r="N1176" t="s">
        <v>9439</v>
      </c>
    </row>
    <row r="1177" spans="1:14" x14ac:dyDescent="0.25">
      <c r="A1177" t="s">
        <v>5690</v>
      </c>
      <c r="B1177" t="s">
        <v>5630</v>
      </c>
      <c r="C1177" t="s">
        <v>1880</v>
      </c>
      <c r="D1177" t="s">
        <v>61</v>
      </c>
      <c r="E1177" t="s">
        <v>638</v>
      </c>
      <c r="F1177" t="s">
        <v>5691</v>
      </c>
      <c r="G1177" t="s">
        <v>5692</v>
      </c>
      <c r="H1177" t="s">
        <v>5693</v>
      </c>
      <c r="I1177" t="s">
        <v>32</v>
      </c>
      <c r="J1177" t="s">
        <v>1093</v>
      </c>
      <c r="K1177" t="s">
        <v>556</v>
      </c>
      <c r="L1177" t="s">
        <v>42</v>
      </c>
      <c r="M1177" t="s">
        <v>9438</v>
      </c>
      <c r="N1177" t="s">
        <v>9439</v>
      </c>
    </row>
    <row r="1178" spans="1:14" x14ac:dyDescent="0.25">
      <c r="A1178" t="s">
        <v>5694</v>
      </c>
      <c r="B1178" t="s">
        <v>5695</v>
      </c>
      <c r="C1178" t="s">
        <v>1595</v>
      </c>
      <c r="D1178" t="s">
        <v>5696</v>
      </c>
      <c r="E1178" t="s">
        <v>638</v>
      </c>
      <c r="F1178" t="s">
        <v>5697</v>
      </c>
      <c r="G1178" t="s">
        <v>5698</v>
      </c>
      <c r="H1178" t="s">
        <v>5699</v>
      </c>
      <c r="I1178" t="s">
        <v>32</v>
      </c>
      <c r="J1178" t="s">
        <v>4543</v>
      </c>
      <c r="K1178" t="s">
        <v>1600</v>
      </c>
      <c r="L1178" t="s">
        <v>1331</v>
      </c>
      <c r="M1178" t="s">
        <v>9438</v>
      </c>
      <c r="N1178" t="s">
        <v>9439</v>
      </c>
    </row>
    <row r="1179" spans="1:14" x14ac:dyDescent="0.25">
      <c r="A1179" t="s">
        <v>2092</v>
      </c>
      <c r="B1179" t="s">
        <v>549</v>
      </c>
      <c r="C1179" t="s">
        <v>1595</v>
      </c>
      <c r="D1179" t="s">
        <v>1513</v>
      </c>
      <c r="E1179" t="s">
        <v>638</v>
      </c>
      <c r="F1179" t="s">
        <v>5700</v>
      </c>
      <c r="G1179" t="s">
        <v>5701</v>
      </c>
      <c r="H1179" t="s">
        <v>5702</v>
      </c>
      <c r="I1179" t="s">
        <v>32</v>
      </c>
      <c r="J1179" t="s">
        <v>1967</v>
      </c>
      <c r="K1179" t="s">
        <v>1600</v>
      </c>
      <c r="L1179" t="s">
        <v>75</v>
      </c>
      <c r="M1179" t="s">
        <v>9438</v>
      </c>
      <c r="N1179" t="s">
        <v>9439</v>
      </c>
    </row>
    <row r="1180" spans="1:14" x14ac:dyDescent="0.25">
      <c r="A1180" t="s">
        <v>5703</v>
      </c>
      <c r="C1180" t="s">
        <v>1943</v>
      </c>
      <c r="D1180" t="s">
        <v>5704</v>
      </c>
      <c r="E1180" t="s">
        <v>18</v>
      </c>
      <c r="F1180" t="s">
        <v>5705</v>
      </c>
      <c r="G1180" t="s">
        <v>5706</v>
      </c>
      <c r="H1180" t="s">
        <v>5707</v>
      </c>
      <c r="I1180" t="s">
        <v>32</v>
      </c>
      <c r="J1180" t="s">
        <v>1782</v>
      </c>
      <c r="K1180" t="s">
        <v>1600</v>
      </c>
      <c r="L1180" t="s">
        <v>75</v>
      </c>
      <c r="M1180" t="s">
        <v>9438</v>
      </c>
      <c r="N1180" t="s">
        <v>9439</v>
      </c>
    </row>
    <row r="1181" spans="1:14" x14ac:dyDescent="0.25">
      <c r="A1181" t="s">
        <v>5708</v>
      </c>
      <c r="B1181" t="s">
        <v>5709</v>
      </c>
      <c r="C1181" t="s">
        <v>5710</v>
      </c>
      <c r="D1181" t="s">
        <v>5711</v>
      </c>
      <c r="E1181" t="s">
        <v>18</v>
      </c>
      <c r="F1181" t="s">
        <v>5712</v>
      </c>
      <c r="G1181" t="s">
        <v>5713</v>
      </c>
      <c r="H1181" t="s">
        <v>5714</v>
      </c>
      <c r="I1181" t="s">
        <v>32</v>
      </c>
      <c r="J1181" t="s">
        <v>1855</v>
      </c>
      <c r="K1181" t="s">
        <v>1600</v>
      </c>
      <c r="L1181" t="s">
        <v>1368</v>
      </c>
      <c r="M1181" t="s">
        <v>9438</v>
      </c>
      <c r="N1181" t="s">
        <v>9439</v>
      </c>
    </row>
    <row r="1182" spans="1:14" hidden="1" x14ac:dyDescent="0.25">
      <c r="A1182" t="s">
        <v>5715</v>
      </c>
      <c r="B1182" t="s">
        <v>5695</v>
      </c>
      <c r="C1182" t="s">
        <v>1595</v>
      </c>
      <c r="D1182" t="s">
        <v>5696</v>
      </c>
      <c r="E1182" t="s">
        <v>630</v>
      </c>
      <c r="F1182" t="s">
        <v>5716</v>
      </c>
      <c r="G1182" t="s">
        <v>5717</v>
      </c>
      <c r="H1182" t="s">
        <v>5718</v>
      </c>
      <c r="I1182" t="s">
        <v>32</v>
      </c>
      <c r="J1182" t="s">
        <v>1900</v>
      </c>
      <c r="K1182" t="s">
        <v>1600</v>
      </c>
      <c r="L1182" t="s">
        <v>1331</v>
      </c>
      <c r="M1182" t="s">
        <v>9438</v>
      </c>
      <c r="N1182" t="s">
        <v>9439</v>
      </c>
    </row>
    <row r="1183" spans="1:14" x14ac:dyDescent="0.25">
      <c r="A1183" t="s">
        <v>5589</v>
      </c>
      <c r="B1183" t="s">
        <v>5590</v>
      </c>
      <c r="C1183" t="s">
        <v>1595</v>
      </c>
      <c r="D1183" t="s">
        <v>5591</v>
      </c>
      <c r="E1183" t="s">
        <v>638</v>
      </c>
      <c r="F1183" t="s">
        <v>5719</v>
      </c>
      <c r="G1183" t="s">
        <v>5720</v>
      </c>
      <c r="H1183" t="s">
        <v>5721</v>
      </c>
      <c r="I1183" t="s">
        <v>32</v>
      </c>
      <c r="J1183" t="s">
        <v>3208</v>
      </c>
      <c r="K1183" t="s">
        <v>1600</v>
      </c>
      <c r="L1183" t="s">
        <v>5595</v>
      </c>
      <c r="M1183" t="s">
        <v>9438</v>
      </c>
      <c r="N1183" t="s">
        <v>9439</v>
      </c>
    </row>
    <row r="1184" spans="1:14" x14ac:dyDescent="0.25">
      <c r="A1184" t="s">
        <v>4322</v>
      </c>
      <c r="B1184" t="s">
        <v>4323</v>
      </c>
      <c r="C1184" t="s">
        <v>550</v>
      </c>
      <c r="D1184" t="s">
        <v>4324</v>
      </c>
      <c r="E1184" t="s">
        <v>18</v>
      </c>
      <c r="F1184" t="s">
        <v>5722</v>
      </c>
      <c r="G1184" t="s">
        <v>5723</v>
      </c>
      <c r="H1184" t="s">
        <v>5724</v>
      </c>
      <c r="I1184" t="s">
        <v>22</v>
      </c>
      <c r="J1184" t="s">
        <v>5725</v>
      </c>
      <c r="K1184" t="s">
        <v>556</v>
      </c>
      <c r="L1184" t="s">
        <v>4328</v>
      </c>
      <c r="M1184" t="s">
        <v>9438</v>
      </c>
      <c r="N1184" t="s">
        <v>9439</v>
      </c>
    </row>
    <row r="1185" spans="1:14" x14ac:dyDescent="0.25">
      <c r="A1185" t="s">
        <v>5726</v>
      </c>
      <c r="B1185" t="s">
        <v>549</v>
      </c>
      <c r="C1185" t="s">
        <v>1887</v>
      </c>
      <c r="D1185" t="s">
        <v>1513</v>
      </c>
      <c r="E1185" t="s">
        <v>638</v>
      </c>
      <c r="F1185" t="s">
        <v>5727</v>
      </c>
      <c r="G1185" t="s">
        <v>5728</v>
      </c>
      <c r="H1185" t="s">
        <v>5729</v>
      </c>
      <c r="I1185" t="s">
        <v>32</v>
      </c>
      <c r="J1185" t="s">
        <v>438</v>
      </c>
      <c r="K1185" t="s">
        <v>24</v>
      </c>
      <c r="L1185" t="s">
        <v>75</v>
      </c>
      <c r="M1185" t="s">
        <v>9438</v>
      </c>
      <c r="N1185" t="s">
        <v>9439</v>
      </c>
    </row>
    <row r="1186" spans="1:14" hidden="1" x14ac:dyDescent="0.25">
      <c r="A1186" t="s">
        <v>5730</v>
      </c>
      <c r="C1186" t="s">
        <v>5731</v>
      </c>
      <c r="D1186" t="s">
        <v>4343</v>
      </c>
      <c r="E1186" t="s">
        <v>630</v>
      </c>
      <c r="F1186" t="s">
        <v>5732</v>
      </c>
      <c r="G1186" t="s">
        <v>5733</v>
      </c>
      <c r="H1186" t="s">
        <v>5734</v>
      </c>
      <c r="I1186" t="s">
        <v>32</v>
      </c>
      <c r="J1186" t="s">
        <v>142</v>
      </c>
      <c r="K1186" t="s">
        <v>5735</v>
      </c>
      <c r="L1186" t="s">
        <v>42</v>
      </c>
      <c r="M1186" t="s">
        <v>9438</v>
      </c>
      <c r="N1186" t="s">
        <v>9439</v>
      </c>
    </row>
    <row r="1187" spans="1:14" hidden="1" x14ac:dyDescent="0.25">
      <c r="A1187" t="s">
        <v>5736</v>
      </c>
      <c r="B1187" t="s">
        <v>3093</v>
      </c>
      <c r="C1187" t="s">
        <v>1595</v>
      </c>
      <c r="D1187" t="s">
        <v>3094</v>
      </c>
      <c r="E1187" t="s">
        <v>630</v>
      </c>
      <c r="F1187" t="s">
        <v>5737</v>
      </c>
      <c r="G1187" t="s">
        <v>5738</v>
      </c>
      <c r="H1187" t="s">
        <v>5739</v>
      </c>
      <c r="I1187" t="s">
        <v>32</v>
      </c>
      <c r="J1187" t="s">
        <v>5281</v>
      </c>
      <c r="K1187" t="s">
        <v>1600</v>
      </c>
      <c r="L1187" t="s">
        <v>75</v>
      </c>
      <c r="M1187" t="s">
        <v>9438</v>
      </c>
      <c r="N1187" t="s">
        <v>9439</v>
      </c>
    </row>
    <row r="1188" spans="1:14" x14ac:dyDescent="0.25">
      <c r="A1188" t="s">
        <v>5589</v>
      </c>
      <c r="B1188" t="s">
        <v>5740</v>
      </c>
      <c r="C1188" t="s">
        <v>1595</v>
      </c>
      <c r="D1188" t="s">
        <v>5591</v>
      </c>
      <c r="E1188" t="s">
        <v>638</v>
      </c>
      <c r="F1188" t="s">
        <v>5741</v>
      </c>
      <c r="G1188" t="s">
        <v>5742</v>
      </c>
      <c r="H1188" t="s">
        <v>5743</v>
      </c>
      <c r="I1188" t="s">
        <v>32</v>
      </c>
      <c r="J1188" t="s">
        <v>3208</v>
      </c>
      <c r="K1188" t="s">
        <v>1600</v>
      </c>
      <c r="L1188" t="s">
        <v>5595</v>
      </c>
      <c r="M1188" t="s">
        <v>9438</v>
      </c>
      <c r="N1188" t="s">
        <v>9439</v>
      </c>
    </row>
    <row r="1189" spans="1:14" x14ac:dyDescent="0.25">
      <c r="A1189" t="s">
        <v>5744</v>
      </c>
      <c r="B1189" t="s">
        <v>5745</v>
      </c>
      <c r="C1189" t="s">
        <v>16</v>
      </c>
      <c r="D1189" t="s">
        <v>1476</v>
      </c>
      <c r="E1189" t="s">
        <v>18</v>
      </c>
      <c r="F1189" t="s">
        <v>5746</v>
      </c>
      <c r="G1189" t="s">
        <v>5747</v>
      </c>
      <c r="H1189" t="s">
        <v>5748</v>
      </c>
      <c r="I1189" t="s">
        <v>32</v>
      </c>
      <c r="J1189" t="s">
        <v>2119</v>
      </c>
      <c r="K1189" t="s">
        <v>24</v>
      </c>
      <c r="L1189" t="s">
        <v>1480</v>
      </c>
      <c r="M1189" t="s">
        <v>9839</v>
      </c>
      <c r="N1189" t="s">
        <v>9441</v>
      </c>
    </row>
    <row r="1190" spans="1:14" x14ac:dyDescent="0.25">
      <c r="A1190" t="s">
        <v>5749</v>
      </c>
      <c r="B1190" t="s">
        <v>5750</v>
      </c>
      <c r="C1190" t="s">
        <v>69</v>
      </c>
      <c r="D1190" t="s">
        <v>2204</v>
      </c>
      <c r="E1190" t="s">
        <v>18</v>
      </c>
      <c r="F1190" t="s">
        <v>5751</v>
      </c>
      <c r="G1190" t="s">
        <v>5752</v>
      </c>
      <c r="H1190" t="s">
        <v>5753</v>
      </c>
      <c r="I1190" t="s">
        <v>32</v>
      </c>
      <c r="J1190" t="s">
        <v>2107</v>
      </c>
      <c r="K1190" t="s">
        <v>24</v>
      </c>
      <c r="L1190" t="s">
        <v>42</v>
      </c>
      <c r="M1190" t="s">
        <v>9438</v>
      </c>
      <c r="N1190" t="s">
        <v>9439</v>
      </c>
    </row>
    <row r="1191" spans="1:14" hidden="1" x14ac:dyDescent="0.25">
      <c r="A1191" t="s">
        <v>2092</v>
      </c>
      <c r="B1191" t="s">
        <v>549</v>
      </c>
      <c r="C1191" t="s">
        <v>1595</v>
      </c>
      <c r="D1191" t="s">
        <v>1513</v>
      </c>
      <c r="E1191" t="s">
        <v>630</v>
      </c>
      <c r="F1191" t="s">
        <v>5754</v>
      </c>
      <c r="G1191" t="s">
        <v>5755</v>
      </c>
      <c r="H1191" t="s">
        <v>5756</v>
      </c>
      <c r="I1191" t="s">
        <v>32</v>
      </c>
      <c r="J1191" t="s">
        <v>1967</v>
      </c>
      <c r="K1191" t="s">
        <v>1600</v>
      </c>
      <c r="L1191" t="s">
        <v>75</v>
      </c>
      <c r="M1191" t="s">
        <v>9438</v>
      </c>
      <c r="N1191" t="s">
        <v>9439</v>
      </c>
    </row>
    <row r="1192" spans="1:14" x14ac:dyDescent="0.25">
      <c r="A1192" t="s">
        <v>5757</v>
      </c>
      <c r="B1192" t="s">
        <v>5695</v>
      </c>
      <c r="C1192" t="s">
        <v>1595</v>
      </c>
      <c r="D1192" t="s">
        <v>5696</v>
      </c>
      <c r="E1192" t="s">
        <v>638</v>
      </c>
      <c r="F1192" t="s">
        <v>5758</v>
      </c>
      <c r="G1192" t="s">
        <v>5759</v>
      </c>
      <c r="H1192" t="s">
        <v>5760</v>
      </c>
      <c r="I1192" t="s">
        <v>32</v>
      </c>
      <c r="J1192" t="s">
        <v>4543</v>
      </c>
      <c r="K1192" t="s">
        <v>1600</v>
      </c>
      <c r="L1192" t="s">
        <v>1331</v>
      </c>
      <c r="M1192" t="s">
        <v>9438</v>
      </c>
      <c r="N1192" t="s">
        <v>9439</v>
      </c>
    </row>
    <row r="1193" spans="1:14" x14ac:dyDescent="0.25">
      <c r="A1193" t="s">
        <v>2092</v>
      </c>
      <c r="B1193" t="s">
        <v>549</v>
      </c>
      <c r="C1193" t="s">
        <v>1595</v>
      </c>
      <c r="D1193" t="s">
        <v>1513</v>
      </c>
      <c r="E1193" t="s">
        <v>638</v>
      </c>
      <c r="F1193" t="s">
        <v>5761</v>
      </c>
      <c r="G1193" t="s">
        <v>5762</v>
      </c>
      <c r="H1193" t="s">
        <v>5763</v>
      </c>
      <c r="I1193" t="s">
        <v>32</v>
      </c>
      <c r="J1193" t="s">
        <v>1093</v>
      </c>
      <c r="K1193" t="s">
        <v>1600</v>
      </c>
      <c r="L1193" t="s">
        <v>75</v>
      </c>
      <c r="M1193" t="s">
        <v>9438</v>
      </c>
      <c r="N1193" t="s">
        <v>9439</v>
      </c>
    </row>
    <row r="1194" spans="1:14" x14ac:dyDescent="0.25">
      <c r="A1194" t="s">
        <v>5764</v>
      </c>
      <c r="B1194" t="s">
        <v>5765</v>
      </c>
      <c r="C1194" t="s">
        <v>550</v>
      </c>
      <c r="D1194" t="s">
        <v>585</v>
      </c>
      <c r="E1194" t="s">
        <v>18</v>
      </c>
      <c r="F1194" t="s">
        <v>5766</v>
      </c>
      <c r="G1194" t="s">
        <v>5767</v>
      </c>
      <c r="H1194" t="s">
        <v>5768</v>
      </c>
      <c r="I1194" t="s">
        <v>5769</v>
      </c>
      <c r="J1194" t="s">
        <v>1855</v>
      </c>
      <c r="K1194" t="s">
        <v>556</v>
      </c>
      <c r="L1194" t="s">
        <v>5770</v>
      </c>
      <c r="M1194" t="s">
        <v>9438</v>
      </c>
      <c r="N1194" t="s">
        <v>9439</v>
      </c>
    </row>
    <row r="1195" spans="1:14" x14ac:dyDescent="0.25">
      <c r="A1195" t="s">
        <v>5771</v>
      </c>
      <c r="B1195" t="s">
        <v>5772</v>
      </c>
      <c r="C1195" t="s">
        <v>1595</v>
      </c>
      <c r="D1195" t="s">
        <v>5773</v>
      </c>
      <c r="E1195" t="s">
        <v>18</v>
      </c>
      <c r="F1195" t="s">
        <v>5774</v>
      </c>
      <c r="G1195" t="s">
        <v>5775</v>
      </c>
      <c r="H1195" t="s">
        <v>5776</v>
      </c>
      <c r="I1195" t="s">
        <v>32</v>
      </c>
      <c r="J1195" t="s">
        <v>4543</v>
      </c>
      <c r="K1195" t="s">
        <v>1600</v>
      </c>
      <c r="L1195" t="s">
        <v>5777</v>
      </c>
      <c r="M1195" t="s">
        <v>9438</v>
      </c>
      <c r="N1195" t="s">
        <v>9439</v>
      </c>
    </row>
    <row r="1196" spans="1:14" x14ac:dyDescent="0.25">
      <c r="A1196" t="s">
        <v>5778</v>
      </c>
      <c r="B1196" t="s">
        <v>5779</v>
      </c>
      <c r="C1196" t="s">
        <v>1943</v>
      </c>
      <c r="D1196" t="s">
        <v>5780</v>
      </c>
      <c r="E1196" t="s">
        <v>18</v>
      </c>
      <c r="F1196" t="s">
        <v>5781</v>
      </c>
      <c r="G1196" t="s">
        <v>5782</v>
      </c>
      <c r="H1196" t="s">
        <v>5783</v>
      </c>
      <c r="I1196" t="s">
        <v>32</v>
      </c>
      <c r="J1196" t="s">
        <v>809</v>
      </c>
      <c r="K1196" t="s">
        <v>1600</v>
      </c>
      <c r="L1196" t="s">
        <v>5784</v>
      </c>
      <c r="M1196" t="s">
        <v>9438</v>
      </c>
      <c r="N1196" t="s">
        <v>9439</v>
      </c>
    </row>
    <row r="1197" spans="1:14" x14ac:dyDescent="0.25">
      <c r="A1197" t="s">
        <v>5785</v>
      </c>
      <c r="C1197" t="s">
        <v>550</v>
      </c>
      <c r="D1197" t="s">
        <v>5786</v>
      </c>
      <c r="E1197" t="s">
        <v>18</v>
      </c>
      <c r="F1197" t="s">
        <v>5787</v>
      </c>
      <c r="G1197" t="s">
        <v>5788</v>
      </c>
      <c r="H1197" t="s">
        <v>5789</v>
      </c>
      <c r="I1197" t="s">
        <v>5790</v>
      </c>
      <c r="J1197" t="s">
        <v>907</v>
      </c>
      <c r="K1197" t="s">
        <v>556</v>
      </c>
      <c r="L1197" t="s">
        <v>439</v>
      </c>
      <c r="M1197" t="s">
        <v>9438</v>
      </c>
      <c r="N1197" t="s">
        <v>9439</v>
      </c>
    </row>
    <row r="1198" spans="1:14" x14ac:dyDescent="0.25">
      <c r="A1198" t="s">
        <v>5669</v>
      </c>
      <c r="B1198" t="s">
        <v>5791</v>
      </c>
      <c r="C1198" t="s">
        <v>1595</v>
      </c>
      <c r="D1198" t="s">
        <v>5792</v>
      </c>
      <c r="E1198" t="s">
        <v>638</v>
      </c>
      <c r="F1198" t="s">
        <v>5793</v>
      </c>
      <c r="G1198" t="s">
        <v>5671</v>
      </c>
      <c r="H1198" t="s">
        <v>5794</v>
      </c>
      <c r="I1198" t="s">
        <v>32</v>
      </c>
      <c r="J1198" t="s">
        <v>1545</v>
      </c>
      <c r="K1198" t="s">
        <v>1600</v>
      </c>
      <c r="L1198" t="s">
        <v>3638</v>
      </c>
      <c r="M1198" t="s">
        <v>9438</v>
      </c>
      <c r="N1198" t="s">
        <v>9439</v>
      </c>
    </row>
    <row r="1199" spans="1:14" x14ac:dyDescent="0.25">
      <c r="A1199" t="s">
        <v>5795</v>
      </c>
      <c r="B1199" t="s">
        <v>5796</v>
      </c>
      <c r="C1199" t="s">
        <v>5797</v>
      </c>
      <c r="D1199" t="s">
        <v>2898</v>
      </c>
      <c r="E1199" t="s">
        <v>638</v>
      </c>
      <c r="F1199" t="s">
        <v>5798</v>
      </c>
      <c r="G1199" t="s">
        <v>5799</v>
      </c>
      <c r="H1199" t="s">
        <v>5800</v>
      </c>
      <c r="I1199" t="s">
        <v>32</v>
      </c>
      <c r="J1199" t="s">
        <v>5801</v>
      </c>
      <c r="K1199" t="s">
        <v>1600</v>
      </c>
      <c r="L1199" t="s">
        <v>3106</v>
      </c>
      <c r="M1199" t="s">
        <v>9438</v>
      </c>
      <c r="N1199" t="s">
        <v>9439</v>
      </c>
    </row>
    <row r="1200" spans="1:14" x14ac:dyDescent="0.25">
      <c r="A1200" t="s">
        <v>5589</v>
      </c>
      <c r="B1200" t="s">
        <v>5590</v>
      </c>
      <c r="C1200" t="s">
        <v>1595</v>
      </c>
      <c r="D1200" t="s">
        <v>5591</v>
      </c>
      <c r="E1200" t="s">
        <v>638</v>
      </c>
      <c r="F1200" t="s">
        <v>5802</v>
      </c>
      <c r="G1200" t="s">
        <v>5803</v>
      </c>
      <c r="H1200" t="s">
        <v>5804</v>
      </c>
      <c r="I1200" t="s">
        <v>32</v>
      </c>
      <c r="J1200" t="s">
        <v>1912</v>
      </c>
      <c r="K1200" t="s">
        <v>1600</v>
      </c>
      <c r="L1200" t="s">
        <v>5595</v>
      </c>
      <c r="M1200" t="s">
        <v>9438</v>
      </c>
      <c r="N1200" t="s">
        <v>9439</v>
      </c>
    </row>
    <row r="1201" spans="1:14" x14ac:dyDescent="0.25">
      <c r="A1201" t="s">
        <v>5805</v>
      </c>
      <c r="B1201" t="s">
        <v>5806</v>
      </c>
      <c r="C1201" t="s">
        <v>1880</v>
      </c>
      <c r="D1201" t="s">
        <v>5696</v>
      </c>
      <c r="E1201" t="s">
        <v>18</v>
      </c>
      <c r="F1201" t="s">
        <v>5807</v>
      </c>
      <c r="G1201" t="s">
        <v>5808</v>
      </c>
      <c r="H1201" t="s">
        <v>5809</v>
      </c>
      <c r="I1201" t="s">
        <v>32</v>
      </c>
      <c r="J1201" t="s">
        <v>1940</v>
      </c>
      <c r="K1201" t="s">
        <v>556</v>
      </c>
      <c r="L1201" t="s">
        <v>1331</v>
      </c>
      <c r="M1201" t="s">
        <v>9438</v>
      </c>
      <c r="N1201" t="s">
        <v>9439</v>
      </c>
    </row>
    <row r="1202" spans="1:14" x14ac:dyDescent="0.25">
      <c r="A1202" t="s">
        <v>5771</v>
      </c>
      <c r="B1202" t="s">
        <v>5772</v>
      </c>
      <c r="C1202" t="s">
        <v>1595</v>
      </c>
      <c r="D1202" t="s">
        <v>5773</v>
      </c>
      <c r="E1202" t="s">
        <v>18</v>
      </c>
      <c r="F1202" t="s">
        <v>5774</v>
      </c>
      <c r="G1202" t="s">
        <v>5775</v>
      </c>
      <c r="H1202" t="s">
        <v>5776</v>
      </c>
      <c r="I1202" t="s">
        <v>32</v>
      </c>
      <c r="J1202" t="s">
        <v>4543</v>
      </c>
      <c r="K1202" t="s">
        <v>1600</v>
      </c>
      <c r="L1202" t="s">
        <v>5777</v>
      </c>
      <c r="M1202" t="s">
        <v>9438</v>
      </c>
      <c r="N1202" t="s">
        <v>9439</v>
      </c>
    </row>
    <row r="1203" spans="1:14" x14ac:dyDescent="0.25">
      <c r="A1203" t="s">
        <v>5778</v>
      </c>
      <c r="B1203" t="s">
        <v>5779</v>
      </c>
      <c r="C1203" t="s">
        <v>1943</v>
      </c>
      <c r="D1203" t="s">
        <v>5780</v>
      </c>
      <c r="E1203" t="s">
        <v>18</v>
      </c>
      <c r="F1203" t="s">
        <v>5781</v>
      </c>
      <c r="G1203" t="s">
        <v>5782</v>
      </c>
      <c r="H1203" t="s">
        <v>5783</v>
      </c>
      <c r="I1203" t="s">
        <v>32</v>
      </c>
      <c r="J1203" t="s">
        <v>809</v>
      </c>
      <c r="K1203" t="s">
        <v>1600</v>
      </c>
      <c r="L1203" t="s">
        <v>5784</v>
      </c>
      <c r="M1203" t="s">
        <v>9438</v>
      </c>
      <c r="N1203" t="s">
        <v>9439</v>
      </c>
    </row>
    <row r="1204" spans="1:14" x14ac:dyDescent="0.25">
      <c r="A1204" t="s">
        <v>5785</v>
      </c>
      <c r="C1204" t="s">
        <v>550</v>
      </c>
      <c r="D1204" t="s">
        <v>5786</v>
      </c>
      <c r="E1204" t="s">
        <v>18</v>
      </c>
      <c r="F1204" t="s">
        <v>5787</v>
      </c>
      <c r="G1204" t="s">
        <v>5788</v>
      </c>
      <c r="H1204" t="s">
        <v>5789</v>
      </c>
      <c r="I1204" t="s">
        <v>5790</v>
      </c>
      <c r="J1204" t="s">
        <v>907</v>
      </c>
      <c r="K1204" t="s">
        <v>556</v>
      </c>
      <c r="L1204" t="s">
        <v>439</v>
      </c>
      <c r="M1204" t="s">
        <v>9438</v>
      </c>
      <c r="N1204" t="s">
        <v>9439</v>
      </c>
    </row>
    <row r="1205" spans="1:14" x14ac:dyDescent="0.25">
      <c r="A1205" t="s">
        <v>5669</v>
      </c>
      <c r="B1205" t="s">
        <v>5791</v>
      </c>
      <c r="C1205" t="s">
        <v>1595</v>
      </c>
      <c r="D1205" t="s">
        <v>5792</v>
      </c>
      <c r="E1205" t="s">
        <v>638</v>
      </c>
      <c r="F1205" t="s">
        <v>5793</v>
      </c>
      <c r="G1205" t="s">
        <v>5671</v>
      </c>
      <c r="H1205" t="s">
        <v>5794</v>
      </c>
      <c r="I1205" t="s">
        <v>32</v>
      </c>
      <c r="J1205" t="s">
        <v>1545</v>
      </c>
      <c r="K1205" t="s">
        <v>1600</v>
      </c>
      <c r="L1205" t="s">
        <v>3638</v>
      </c>
      <c r="M1205" t="s">
        <v>9438</v>
      </c>
      <c r="N1205" t="s">
        <v>9439</v>
      </c>
    </row>
    <row r="1206" spans="1:14" x14ac:dyDescent="0.25">
      <c r="A1206" t="s">
        <v>5795</v>
      </c>
      <c r="B1206" t="s">
        <v>5796</v>
      </c>
      <c r="C1206" t="s">
        <v>5797</v>
      </c>
      <c r="D1206" t="s">
        <v>2898</v>
      </c>
      <c r="E1206" t="s">
        <v>638</v>
      </c>
      <c r="F1206" t="s">
        <v>5798</v>
      </c>
      <c r="G1206" t="s">
        <v>5799</v>
      </c>
      <c r="H1206" t="s">
        <v>5800</v>
      </c>
      <c r="I1206" t="s">
        <v>32</v>
      </c>
      <c r="J1206" t="s">
        <v>5801</v>
      </c>
      <c r="K1206" t="s">
        <v>1600</v>
      </c>
      <c r="L1206" t="s">
        <v>3106</v>
      </c>
      <c r="M1206" t="s">
        <v>9438</v>
      </c>
      <c r="N1206" t="s">
        <v>9439</v>
      </c>
    </row>
    <row r="1207" spans="1:14" x14ac:dyDescent="0.25">
      <c r="A1207" t="s">
        <v>5589</v>
      </c>
      <c r="B1207" t="s">
        <v>5590</v>
      </c>
      <c r="C1207" t="s">
        <v>1595</v>
      </c>
      <c r="D1207" t="s">
        <v>5591</v>
      </c>
      <c r="E1207" t="s">
        <v>638</v>
      </c>
      <c r="F1207" t="s">
        <v>5802</v>
      </c>
      <c r="G1207" t="s">
        <v>5803</v>
      </c>
      <c r="H1207" t="s">
        <v>5804</v>
      </c>
      <c r="I1207" t="s">
        <v>32</v>
      </c>
      <c r="J1207" t="s">
        <v>1912</v>
      </c>
      <c r="K1207" t="s">
        <v>1600</v>
      </c>
      <c r="L1207" t="s">
        <v>5595</v>
      </c>
      <c r="M1207" t="s">
        <v>9438</v>
      </c>
      <c r="N1207" t="s">
        <v>9439</v>
      </c>
    </row>
    <row r="1208" spans="1:14" x14ac:dyDescent="0.25">
      <c r="A1208" t="s">
        <v>5805</v>
      </c>
      <c r="B1208" t="s">
        <v>5806</v>
      </c>
      <c r="C1208" t="s">
        <v>1880</v>
      </c>
      <c r="D1208" t="s">
        <v>5696</v>
      </c>
      <c r="E1208" t="s">
        <v>18</v>
      </c>
      <c r="F1208" t="s">
        <v>5807</v>
      </c>
      <c r="G1208" t="s">
        <v>5808</v>
      </c>
      <c r="H1208" t="s">
        <v>5809</v>
      </c>
      <c r="I1208" t="s">
        <v>32</v>
      </c>
      <c r="J1208" t="s">
        <v>1940</v>
      </c>
      <c r="K1208" t="s">
        <v>556</v>
      </c>
      <c r="L1208" t="s">
        <v>1331</v>
      </c>
      <c r="M1208" t="s">
        <v>9438</v>
      </c>
      <c r="N1208" t="s">
        <v>9439</v>
      </c>
    </row>
    <row r="1209" spans="1:14" x14ac:dyDescent="0.25">
      <c r="A1209" t="s">
        <v>5810</v>
      </c>
      <c r="B1209" t="s">
        <v>1864</v>
      </c>
      <c r="C1209" t="s">
        <v>550</v>
      </c>
      <c r="D1209" t="s">
        <v>5811</v>
      </c>
      <c r="E1209" t="s">
        <v>18</v>
      </c>
      <c r="F1209" t="s">
        <v>5812</v>
      </c>
      <c r="G1209" t="s">
        <v>5813</v>
      </c>
      <c r="H1209" t="s">
        <v>5814</v>
      </c>
      <c r="I1209" t="s">
        <v>32</v>
      </c>
      <c r="J1209" t="s">
        <v>1878</v>
      </c>
      <c r="K1209" t="s">
        <v>556</v>
      </c>
      <c r="L1209" t="s">
        <v>235</v>
      </c>
      <c r="M1209" t="s">
        <v>9438</v>
      </c>
      <c r="N1209" t="s">
        <v>9439</v>
      </c>
    </row>
    <row r="1210" spans="1:14" x14ac:dyDescent="0.25">
      <c r="A1210" t="s">
        <v>5815</v>
      </c>
      <c r="B1210" t="s">
        <v>5765</v>
      </c>
      <c r="C1210" t="s">
        <v>550</v>
      </c>
      <c r="D1210" t="s">
        <v>585</v>
      </c>
      <c r="E1210" t="s">
        <v>18</v>
      </c>
      <c r="F1210" t="s">
        <v>5816</v>
      </c>
      <c r="G1210" t="s">
        <v>5817</v>
      </c>
      <c r="H1210" t="s">
        <v>5818</v>
      </c>
      <c r="I1210" t="s">
        <v>32</v>
      </c>
      <c r="J1210" t="s">
        <v>1782</v>
      </c>
      <c r="K1210" t="s">
        <v>556</v>
      </c>
      <c r="L1210" t="s">
        <v>75</v>
      </c>
      <c r="M1210" t="s">
        <v>9438</v>
      </c>
      <c r="N1210" t="s">
        <v>9439</v>
      </c>
    </row>
    <row r="1211" spans="1:14" x14ac:dyDescent="0.25">
      <c r="A1211" t="s">
        <v>5819</v>
      </c>
      <c r="B1211" t="s">
        <v>5820</v>
      </c>
      <c r="C1211" t="s">
        <v>1595</v>
      </c>
      <c r="D1211" t="s">
        <v>3094</v>
      </c>
      <c r="E1211" t="s">
        <v>638</v>
      </c>
      <c r="F1211" t="s">
        <v>5821</v>
      </c>
      <c r="G1211" t="s">
        <v>5421</v>
      </c>
      <c r="H1211" t="s">
        <v>5822</v>
      </c>
      <c r="I1211" t="s">
        <v>32</v>
      </c>
      <c r="J1211" t="s">
        <v>1223</v>
      </c>
      <c r="K1211" t="s">
        <v>1600</v>
      </c>
      <c r="L1211" t="s">
        <v>75</v>
      </c>
      <c r="M1211" t="s">
        <v>9438</v>
      </c>
      <c r="N1211" t="s">
        <v>9439</v>
      </c>
    </row>
    <row r="1212" spans="1:14" x14ac:dyDescent="0.25">
      <c r="A1212" t="s">
        <v>5823</v>
      </c>
      <c r="B1212" t="s">
        <v>5824</v>
      </c>
      <c r="C1212" t="s">
        <v>16</v>
      </c>
      <c r="D1212" t="s">
        <v>5825</v>
      </c>
      <c r="E1212" t="s">
        <v>18</v>
      </c>
      <c r="F1212" t="s">
        <v>5826</v>
      </c>
      <c r="G1212" t="s">
        <v>5827</v>
      </c>
      <c r="H1212" t="s">
        <v>5828</v>
      </c>
      <c r="I1212" t="s">
        <v>22</v>
      </c>
      <c r="J1212" t="s">
        <v>1317</v>
      </c>
      <c r="K1212" t="s">
        <v>24</v>
      </c>
      <c r="L1212" t="s">
        <v>83</v>
      </c>
      <c r="M1212" t="s">
        <v>9840</v>
      </c>
      <c r="N1212" t="s">
        <v>9441</v>
      </c>
    </row>
    <row r="1213" spans="1:14" x14ac:dyDescent="0.25">
      <c r="A1213" t="s">
        <v>5829</v>
      </c>
      <c r="C1213" t="s">
        <v>16</v>
      </c>
      <c r="D1213" t="s">
        <v>2867</v>
      </c>
      <c r="E1213" t="s">
        <v>18</v>
      </c>
      <c r="F1213" t="s">
        <v>5830</v>
      </c>
      <c r="G1213" t="s">
        <v>5831</v>
      </c>
      <c r="H1213" t="s">
        <v>5832</v>
      </c>
      <c r="I1213" t="s">
        <v>32</v>
      </c>
      <c r="J1213" t="s">
        <v>493</v>
      </c>
      <c r="K1213" t="s">
        <v>24</v>
      </c>
      <c r="L1213" t="s">
        <v>204</v>
      </c>
      <c r="M1213" t="s">
        <v>9841</v>
      </c>
      <c r="N1213" t="s">
        <v>9441</v>
      </c>
    </row>
    <row r="1214" spans="1:14" x14ac:dyDescent="0.25">
      <c r="A1214" t="s">
        <v>5833</v>
      </c>
      <c r="B1214" t="s">
        <v>5834</v>
      </c>
      <c r="C1214" t="s">
        <v>69</v>
      </c>
      <c r="D1214" t="s">
        <v>5835</v>
      </c>
      <c r="E1214" t="s">
        <v>18</v>
      </c>
      <c r="F1214" t="s">
        <v>5836</v>
      </c>
      <c r="G1214" t="s">
        <v>5837</v>
      </c>
      <c r="H1214" t="s">
        <v>5838</v>
      </c>
      <c r="I1214" t="s">
        <v>320</v>
      </c>
      <c r="J1214" t="s">
        <v>2353</v>
      </c>
      <c r="K1214" t="s">
        <v>24</v>
      </c>
      <c r="L1214" t="s">
        <v>5078</v>
      </c>
      <c r="M1214" t="s">
        <v>9438</v>
      </c>
      <c r="N1214" t="s">
        <v>9439</v>
      </c>
    </row>
    <row r="1215" spans="1:14" hidden="1" x14ac:dyDescent="0.25">
      <c r="A1215" t="s">
        <v>5839</v>
      </c>
      <c r="C1215" t="s">
        <v>16</v>
      </c>
      <c r="D1215" t="s">
        <v>4432</v>
      </c>
      <c r="E1215" t="s">
        <v>630</v>
      </c>
      <c r="F1215" t="s">
        <v>5840</v>
      </c>
      <c r="G1215" t="s">
        <v>5841</v>
      </c>
      <c r="H1215" t="s">
        <v>5842</v>
      </c>
      <c r="I1215" t="s">
        <v>22</v>
      </c>
      <c r="J1215" t="s">
        <v>438</v>
      </c>
      <c r="K1215" t="s">
        <v>24</v>
      </c>
      <c r="L1215" t="s">
        <v>83</v>
      </c>
      <c r="M1215" t="s">
        <v>9438</v>
      </c>
      <c r="N1215" t="s">
        <v>9439</v>
      </c>
    </row>
    <row r="1216" spans="1:14" x14ac:dyDescent="0.25">
      <c r="A1216" t="s">
        <v>5843</v>
      </c>
      <c r="B1216" t="s">
        <v>5844</v>
      </c>
      <c r="C1216" t="s">
        <v>16</v>
      </c>
      <c r="D1216" t="s">
        <v>1278</v>
      </c>
      <c r="E1216" t="s">
        <v>18</v>
      </c>
      <c r="F1216" t="s">
        <v>5845</v>
      </c>
      <c r="G1216" t="s">
        <v>5846</v>
      </c>
      <c r="H1216" t="s">
        <v>5847</v>
      </c>
      <c r="I1216" t="s">
        <v>32</v>
      </c>
      <c r="J1216" t="s">
        <v>2127</v>
      </c>
      <c r="K1216" t="s">
        <v>24</v>
      </c>
      <c r="L1216" t="s">
        <v>1282</v>
      </c>
      <c r="M1216" t="s">
        <v>9842</v>
      </c>
      <c r="N1216" t="s">
        <v>9441</v>
      </c>
    </row>
    <row r="1217" spans="1:14" x14ac:dyDescent="0.25">
      <c r="A1217" t="s">
        <v>4431</v>
      </c>
      <c r="C1217" t="s">
        <v>16</v>
      </c>
      <c r="D1217" t="s">
        <v>4432</v>
      </c>
      <c r="E1217" t="s">
        <v>638</v>
      </c>
      <c r="F1217" t="s">
        <v>5848</v>
      </c>
      <c r="G1217" t="s">
        <v>5849</v>
      </c>
      <c r="H1217" t="s">
        <v>5850</v>
      </c>
      <c r="I1217" t="s">
        <v>22</v>
      </c>
      <c r="J1217" t="s">
        <v>438</v>
      </c>
      <c r="K1217" t="s">
        <v>24</v>
      </c>
      <c r="L1217" t="s">
        <v>83</v>
      </c>
      <c r="M1217" t="s">
        <v>9438</v>
      </c>
      <c r="N1217" t="s">
        <v>9439</v>
      </c>
    </row>
    <row r="1218" spans="1:14" x14ac:dyDescent="0.25">
      <c r="A1218" t="s">
        <v>5851</v>
      </c>
      <c r="C1218" t="s">
        <v>16</v>
      </c>
      <c r="E1218" t="s">
        <v>18</v>
      </c>
      <c r="F1218" t="s">
        <v>5852</v>
      </c>
      <c r="G1218" t="s">
        <v>5853</v>
      </c>
      <c r="H1218" t="s">
        <v>5854</v>
      </c>
      <c r="I1218" t="s">
        <v>32</v>
      </c>
      <c r="J1218" t="s">
        <v>583</v>
      </c>
      <c r="K1218" t="s">
        <v>24</v>
      </c>
      <c r="L1218" t="s">
        <v>168</v>
      </c>
      <c r="M1218" t="s">
        <v>9843</v>
      </c>
      <c r="N1218" t="s">
        <v>9441</v>
      </c>
    </row>
    <row r="1219" spans="1:14" x14ac:dyDescent="0.25">
      <c r="A1219" t="s">
        <v>5589</v>
      </c>
      <c r="B1219" t="s">
        <v>5590</v>
      </c>
      <c r="C1219" t="s">
        <v>1595</v>
      </c>
      <c r="D1219" t="s">
        <v>5591</v>
      </c>
      <c r="E1219" t="s">
        <v>638</v>
      </c>
      <c r="F1219" t="s">
        <v>5855</v>
      </c>
      <c r="G1219" t="s">
        <v>5856</v>
      </c>
      <c r="H1219" t="s">
        <v>5857</v>
      </c>
      <c r="I1219" t="s">
        <v>32</v>
      </c>
      <c r="J1219" t="s">
        <v>1912</v>
      </c>
      <c r="K1219" t="s">
        <v>1600</v>
      </c>
      <c r="L1219" t="s">
        <v>5595</v>
      </c>
      <c r="M1219" t="s">
        <v>9438</v>
      </c>
      <c r="N1219" t="s">
        <v>9439</v>
      </c>
    </row>
    <row r="1220" spans="1:14" x14ac:dyDescent="0.25">
      <c r="A1220" t="s">
        <v>5726</v>
      </c>
      <c r="B1220" t="s">
        <v>549</v>
      </c>
      <c r="C1220" t="s">
        <v>1887</v>
      </c>
      <c r="D1220" t="s">
        <v>1513</v>
      </c>
      <c r="E1220" t="s">
        <v>638</v>
      </c>
      <c r="F1220" t="s">
        <v>5858</v>
      </c>
      <c r="G1220" t="s">
        <v>5859</v>
      </c>
      <c r="H1220" t="s">
        <v>5860</v>
      </c>
      <c r="I1220" t="s">
        <v>32</v>
      </c>
      <c r="J1220" t="s">
        <v>89</v>
      </c>
      <c r="K1220" t="s">
        <v>24</v>
      </c>
      <c r="L1220" t="s">
        <v>75</v>
      </c>
      <c r="M1220" t="s">
        <v>9438</v>
      </c>
      <c r="N1220" t="s">
        <v>9439</v>
      </c>
    </row>
    <row r="1221" spans="1:14" hidden="1" x14ac:dyDescent="0.25">
      <c r="A1221" t="s">
        <v>5730</v>
      </c>
      <c r="C1221" t="s">
        <v>5731</v>
      </c>
      <c r="D1221" t="s">
        <v>4343</v>
      </c>
      <c r="E1221" t="s">
        <v>630</v>
      </c>
      <c r="F1221" t="s">
        <v>5732</v>
      </c>
      <c r="G1221" t="s">
        <v>5733</v>
      </c>
      <c r="H1221" t="s">
        <v>5734</v>
      </c>
      <c r="I1221" t="s">
        <v>32</v>
      </c>
      <c r="J1221" t="s">
        <v>142</v>
      </c>
      <c r="K1221" t="s">
        <v>5735</v>
      </c>
      <c r="L1221" t="s">
        <v>42</v>
      </c>
      <c r="M1221" t="s">
        <v>9438</v>
      </c>
      <c r="N1221" t="s">
        <v>9439</v>
      </c>
    </row>
    <row r="1222" spans="1:14" x14ac:dyDescent="0.25">
      <c r="A1222" t="s">
        <v>3771</v>
      </c>
      <c r="B1222" t="s">
        <v>3786</v>
      </c>
      <c r="C1222" t="s">
        <v>550</v>
      </c>
      <c r="E1222" t="s">
        <v>638</v>
      </c>
      <c r="F1222" t="s">
        <v>5861</v>
      </c>
      <c r="G1222" t="s">
        <v>5862</v>
      </c>
      <c r="H1222" t="s">
        <v>5863</v>
      </c>
      <c r="I1222" t="s">
        <v>32</v>
      </c>
      <c r="J1222" t="s">
        <v>3337</v>
      </c>
      <c r="K1222" t="s">
        <v>556</v>
      </c>
      <c r="L1222" t="s">
        <v>5864</v>
      </c>
      <c r="M1222" t="s">
        <v>9438</v>
      </c>
      <c r="N1222" t="s">
        <v>9439</v>
      </c>
    </row>
    <row r="1223" spans="1:14" hidden="1" x14ac:dyDescent="0.25">
      <c r="A1223" t="s">
        <v>5865</v>
      </c>
      <c r="B1223" t="s">
        <v>3786</v>
      </c>
      <c r="C1223" t="s">
        <v>550</v>
      </c>
      <c r="E1223" t="s">
        <v>630</v>
      </c>
      <c r="F1223" t="s">
        <v>5866</v>
      </c>
      <c r="G1223" t="s">
        <v>5867</v>
      </c>
      <c r="H1223" t="s">
        <v>5868</v>
      </c>
      <c r="I1223" t="s">
        <v>32</v>
      </c>
      <c r="J1223" t="s">
        <v>3337</v>
      </c>
      <c r="K1223" t="s">
        <v>556</v>
      </c>
      <c r="L1223" t="s">
        <v>5864</v>
      </c>
      <c r="M1223" t="s">
        <v>9438</v>
      </c>
      <c r="N1223" t="s">
        <v>9439</v>
      </c>
    </row>
    <row r="1224" spans="1:14" x14ac:dyDescent="0.25">
      <c r="A1224" t="s">
        <v>5869</v>
      </c>
      <c r="B1224" t="s">
        <v>5870</v>
      </c>
      <c r="C1224" t="s">
        <v>16</v>
      </c>
      <c r="D1224" t="s">
        <v>1254</v>
      </c>
      <c r="E1224" t="s">
        <v>18</v>
      </c>
      <c r="F1224" t="s">
        <v>5871</v>
      </c>
      <c r="G1224" t="s">
        <v>3862</v>
      </c>
      <c r="H1224" t="s">
        <v>5872</v>
      </c>
      <c r="I1224" t="s">
        <v>32</v>
      </c>
      <c r="J1224" t="s">
        <v>183</v>
      </c>
      <c r="K1224" t="s">
        <v>24</v>
      </c>
      <c r="L1224" t="s">
        <v>1258</v>
      </c>
      <c r="M1224" t="s">
        <v>9844</v>
      </c>
      <c r="N1224" t="s">
        <v>9441</v>
      </c>
    </row>
    <row r="1225" spans="1:14" x14ac:dyDescent="0.25">
      <c r="A1225" t="s">
        <v>5873</v>
      </c>
      <c r="B1225" t="s">
        <v>5874</v>
      </c>
      <c r="C1225" t="s">
        <v>69</v>
      </c>
      <c r="D1225" t="s">
        <v>332</v>
      </c>
      <c r="E1225" t="s">
        <v>18</v>
      </c>
      <c r="F1225" t="s">
        <v>5875</v>
      </c>
      <c r="G1225" t="s">
        <v>5876</v>
      </c>
      <c r="H1225" t="s">
        <v>5877</v>
      </c>
      <c r="I1225" t="s">
        <v>32</v>
      </c>
      <c r="J1225" t="s">
        <v>2615</v>
      </c>
      <c r="K1225" t="s">
        <v>24</v>
      </c>
      <c r="L1225" t="s">
        <v>104</v>
      </c>
      <c r="M1225" t="s">
        <v>9845</v>
      </c>
      <c r="N1225" t="s">
        <v>9441</v>
      </c>
    </row>
    <row r="1226" spans="1:14" x14ac:dyDescent="0.25">
      <c r="A1226" t="s">
        <v>5878</v>
      </c>
      <c r="B1226" t="s">
        <v>5879</v>
      </c>
      <c r="C1226" t="s">
        <v>16</v>
      </c>
      <c r="D1226" t="s">
        <v>93</v>
      </c>
      <c r="E1226" t="s">
        <v>18</v>
      </c>
      <c r="F1226" t="s">
        <v>5880</v>
      </c>
      <c r="G1226" t="s">
        <v>5881</v>
      </c>
      <c r="H1226" t="s">
        <v>5882</v>
      </c>
      <c r="I1226" t="s">
        <v>32</v>
      </c>
      <c r="J1226" t="s">
        <v>2615</v>
      </c>
      <c r="K1226" t="s">
        <v>24</v>
      </c>
      <c r="L1226" t="s">
        <v>75</v>
      </c>
      <c r="M1226" t="s">
        <v>9846</v>
      </c>
      <c r="N1226" t="s">
        <v>9441</v>
      </c>
    </row>
    <row r="1227" spans="1:14" x14ac:dyDescent="0.25">
      <c r="A1227" t="s">
        <v>5883</v>
      </c>
      <c r="B1227" t="s">
        <v>584</v>
      </c>
      <c r="C1227" t="s">
        <v>16</v>
      </c>
      <c r="D1227" t="s">
        <v>585</v>
      </c>
      <c r="E1227" t="s">
        <v>18</v>
      </c>
      <c r="F1227" t="s">
        <v>5884</v>
      </c>
      <c r="G1227" t="s">
        <v>5885</v>
      </c>
      <c r="H1227" t="s">
        <v>5886</v>
      </c>
      <c r="I1227" t="s">
        <v>32</v>
      </c>
      <c r="J1227" t="s">
        <v>391</v>
      </c>
      <c r="K1227" t="s">
        <v>24</v>
      </c>
      <c r="L1227" t="s">
        <v>75</v>
      </c>
      <c r="M1227" t="s">
        <v>9438</v>
      </c>
      <c r="N1227" t="s">
        <v>9439</v>
      </c>
    </row>
    <row r="1228" spans="1:14" x14ac:dyDescent="0.25">
      <c r="A1228" t="s">
        <v>2476</v>
      </c>
      <c r="B1228" t="s">
        <v>44</v>
      </c>
      <c r="C1228" t="s">
        <v>69</v>
      </c>
      <c r="D1228" t="s">
        <v>45</v>
      </c>
      <c r="E1228" t="s">
        <v>18</v>
      </c>
      <c r="F1228" t="s">
        <v>5887</v>
      </c>
      <c r="G1228" t="s">
        <v>5888</v>
      </c>
      <c r="H1228" t="s">
        <v>5889</v>
      </c>
      <c r="I1228" t="s">
        <v>32</v>
      </c>
      <c r="J1228" t="s">
        <v>426</v>
      </c>
      <c r="K1228" t="s">
        <v>24</v>
      </c>
      <c r="L1228" t="s">
        <v>50</v>
      </c>
      <c r="M1228" t="s">
        <v>9847</v>
      </c>
      <c r="N1228" t="s">
        <v>9441</v>
      </c>
    </row>
    <row r="1229" spans="1:14" x14ac:dyDescent="0.25">
      <c r="A1229" t="s">
        <v>5890</v>
      </c>
      <c r="C1229" t="s">
        <v>16</v>
      </c>
      <c r="D1229" t="s">
        <v>402</v>
      </c>
      <c r="E1229" t="s">
        <v>18</v>
      </c>
      <c r="F1229" t="s">
        <v>5891</v>
      </c>
      <c r="G1229" t="s">
        <v>5892</v>
      </c>
      <c r="H1229" t="s">
        <v>5893</v>
      </c>
      <c r="I1229" t="s">
        <v>22</v>
      </c>
      <c r="J1229" t="s">
        <v>506</v>
      </c>
      <c r="K1229" t="s">
        <v>24</v>
      </c>
      <c r="L1229" t="s">
        <v>406</v>
      </c>
      <c r="M1229" t="s">
        <v>9848</v>
      </c>
      <c r="N1229" t="s">
        <v>9441</v>
      </c>
    </row>
    <row r="1230" spans="1:14" x14ac:dyDescent="0.25">
      <c r="A1230" t="s">
        <v>5894</v>
      </c>
      <c r="C1230" t="s">
        <v>16</v>
      </c>
      <c r="D1230" t="s">
        <v>200</v>
      </c>
      <c r="E1230" t="s">
        <v>18</v>
      </c>
      <c r="F1230" t="s">
        <v>5895</v>
      </c>
      <c r="G1230" t="s">
        <v>5896</v>
      </c>
      <c r="H1230" t="s">
        <v>5897</v>
      </c>
      <c r="I1230" t="s">
        <v>32</v>
      </c>
      <c r="J1230" t="s">
        <v>2353</v>
      </c>
      <c r="K1230" t="s">
        <v>24</v>
      </c>
      <c r="L1230" t="s">
        <v>204</v>
      </c>
      <c r="M1230" t="s">
        <v>9438</v>
      </c>
      <c r="N1230" t="s">
        <v>9439</v>
      </c>
    </row>
    <row r="1231" spans="1:14" x14ac:dyDescent="0.25">
      <c r="A1231" t="s">
        <v>5898</v>
      </c>
      <c r="B1231" t="s">
        <v>5899</v>
      </c>
      <c r="C1231" t="s">
        <v>16</v>
      </c>
      <c r="D1231" t="s">
        <v>5900</v>
      </c>
      <c r="E1231" t="s">
        <v>18</v>
      </c>
      <c r="F1231" t="s">
        <v>5901</v>
      </c>
      <c r="G1231" t="s">
        <v>5902</v>
      </c>
      <c r="H1231" t="s">
        <v>5903</v>
      </c>
      <c r="I1231" t="s">
        <v>32</v>
      </c>
      <c r="J1231" t="s">
        <v>2591</v>
      </c>
      <c r="K1231" t="s">
        <v>24</v>
      </c>
      <c r="L1231" t="s">
        <v>439</v>
      </c>
      <c r="M1231" t="s">
        <v>9438</v>
      </c>
      <c r="N1231" t="s">
        <v>9439</v>
      </c>
    </row>
    <row r="1232" spans="1:14" x14ac:dyDescent="0.25">
      <c r="A1232" t="s">
        <v>5904</v>
      </c>
      <c r="B1232" t="s">
        <v>3610</v>
      </c>
      <c r="C1232" t="s">
        <v>16</v>
      </c>
      <c r="D1232" t="s">
        <v>5905</v>
      </c>
      <c r="E1232" t="s">
        <v>18</v>
      </c>
      <c r="F1232" t="s">
        <v>5906</v>
      </c>
      <c r="G1232" t="s">
        <v>5907</v>
      </c>
      <c r="H1232" t="s">
        <v>5908</v>
      </c>
      <c r="I1232" t="s">
        <v>22</v>
      </c>
      <c r="J1232" t="s">
        <v>642</v>
      </c>
      <c r="K1232" t="s">
        <v>24</v>
      </c>
      <c r="L1232" t="s">
        <v>83</v>
      </c>
      <c r="M1232" t="s">
        <v>9438</v>
      </c>
      <c r="N1232" t="s">
        <v>9439</v>
      </c>
    </row>
    <row r="1233" spans="1:14" x14ac:dyDescent="0.25">
      <c r="A1233" t="s">
        <v>5909</v>
      </c>
      <c r="B1233" t="s">
        <v>5910</v>
      </c>
      <c r="C1233" t="s">
        <v>69</v>
      </c>
      <c r="D1233" t="s">
        <v>4002</v>
      </c>
      <c r="E1233" t="s">
        <v>18</v>
      </c>
      <c r="F1233" t="s">
        <v>5911</v>
      </c>
      <c r="G1233" t="s">
        <v>5912</v>
      </c>
      <c r="H1233" t="s">
        <v>5913</v>
      </c>
      <c r="I1233" t="s">
        <v>32</v>
      </c>
      <c r="J1233" t="s">
        <v>826</v>
      </c>
      <c r="K1233" t="s">
        <v>24</v>
      </c>
      <c r="L1233" t="s">
        <v>1981</v>
      </c>
      <c r="M1233" t="s">
        <v>9438</v>
      </c>
      <c r="N1233" t="s">
        <v>9439</v>
      </c>
    </row>
    <row r="1234" spans="1:14" x14ac:dyDescent="0.25">
      <c r="A1234" t="s">
        <v>5914</v>
      </c>
      <c r="B1234" t="s">
        <v>5915</v>
      </c>
      <c r="C1234" t="s">
        <v>69</v>
      </c>
      <c r="D1234" t="s">
        <v>5916</v>
      </c>
      <c r="E1234" t="s">
        <v>18</v>
      </c>
      <c r="F1234" t="s">
        <v>5917</v>
      </c>
      <c r="G1234" t="s">
        <v>5918</v>
      </c>
      <c r="H1234" t="s">
        <v>5919</v>
      </c>
      <c r="I1234" t="s">
        <v>32</v>
      </c>
      <c r="J1234" t="s">
        <v>197</v>
      </c>
      <c r="K1234" t="s">
        <v>24</v>
      </c>
      <c r="L1234" t="s">
        <v>5920</v>
      </c>
      <c r="M1234" t="s">
        <v>9438</v>
      </c>
      <c r="N1234" t="s">
        <v>9439</v>
      </c>
    </row>
    <row r="1235" spans="1:14" x14ac:dyDescent="0.25">
      <c r="A1235" t="s">
        <v>5921</v>
      </c>
      <c r="B1235" t="s">
        <v>5922</v>
      </c>
      <c r="C1235" t="s">
        <v>69</v>
      </c>
      <c r="D1235" t="s">
        <v>489</v>
      </c>
      <c r="E1235" t="s">
        <v>18</v>
      </c>
      <c r="F1235" t="s">
        <v>5923</v>
      </c>
      <c r="G1235" t="s">
        <v>5924</v>
      </c>
      <c r="H1235" t="s">
        <v>5925</v>
      </c>
      <c r="I1235" t="s">
        <v>32</v>
      </c>
      <c r="J1235" t="s">
        <v>506</v>
      </c>
      <c r="K1235" t="s">
        <v>24</v>
      </c>
      <c r="L1235" t="s">
        <v>494</v>
      </c>
      <c r="M1235" t="s">
        <v>9849</v>
      </c>
      <c r="N1235" t="s">
        <v>9441</v>
      </c>
    </row>
    <row r="1236" spans="1:14" x14ac:dyDescent="0.25">
      <c r="A1236" t="s">
        <v>5926</v>
      </c>
      <c r="B1236" t="s">
        <v>5927</v>
      </c>
      <c r="C1236" t="s">
        <v>16</v>
      </c>
      <c r="D1236" t="s">
        <v>5928</v>
      </c>
      <c r="E1236" t="s">
        <v>18</v>
      </c>
      <c r="F1236" t="s">
        <v>5929</v>
      </c>
      <c r="G1236" t="s">
        <v>5930</v>
      </c>
      <c r="H1236" t="s">
        <v>5931</v>
      </c>
      <c r="I1236" t="s">
        <v>32</v>
      </c>
      <c r="J1236" t="s">
        <v>2107</v>
      </c>
      <c r="K1236" t="s">
        <v>24</v>
      </c>
      <c r="L1236" t="s">
        <v>227</v>
      </c>
      <c r="M1236" t="s">
        <v>9438</v>
      </c>
      <c r="N1236" t="s">
        <v>9439</v>
      </c>
    </row>
    <row r="1237" spans="1:14" x14ac:dyDescent="0.25">
      <c r="A1237" t="s">
        <v>5932</v>
      </c>
      <c r="B1237" t="s">
        <v>5933</v>
      </c>
      <c r="C1237" t="s">
        <v>16</v>
      </c>
      <c r="D1237" t="s">
        <v>61</v>
      </c>
      <c r="E1237" t="s">
        <v>18</v>
      </c>
      <c r="F1237" t="s">
        <v>5934</v>
      </c>
      <c r="G1237" t="s">
        <v>5935</v>
      </c>
      <c r="H1237" t="s">
        <v>5936</v>
      </c>
      <c r="I1237" t="s">
        <v>32</v>
      </c>
      <c r="J1237" t="s">
        <v>162</v>
      </c>
      <c r="K1237" t="s">
        <v>24</v>
      </c>
      <c r="L1237" t="s">
        <v>42</v>
      </c>
      <c r="M1237" t="s">
        <v>9438</v>
      </c>
      <c r="N1237" t="s">
        <v>9439</v>
      </c>
    </row>
    <row r="1238" spans="1:14" x14ac:dyDescent="0.25">
      <c r="A1238" t="s">
        <v>5937</v>
      </c>
      <c r="B1238" t="s">
        <v>5938</v>
      </c>
      <c r="C1238" t="s">
        <v>16</v>
      </c>
      <c r="D1238" t="s">
        <v>5939</v>
      </c>
      <c r="E1238" t="s">
        <v>18</v>
      </c>
      <c r="F1238" t="s">
        <v>5940</v>
      </c>
      <c r="G1238" t="s">
        <v>5941</v>
      </c>
      <c r="H1238" t="s">
        <v>5942</v>
      </c>
      <c r="I1238" t="s">
        <v>32</v>
      </c>
      <c r="J1238" t="s">
        <v>282</v>
      </c>
      <c r="K1238" t="s">
        <v>24</v>
      </c>
      <c r="L1238" t="s">
        <v>75</v>
      </c>
      <c r="M1238" t="s">
        <v>9438</v>
      </c>
      <c r="N1238" t="s">
        <v>9439</v>
      </c>
    </row>
    <row r="1239" spans="1:14" x14ac:dyDescent="0.25">
      <c r="A1239" t="s">
        <v>5943</v>
      </c>
      <c r="C1239" t="s">
        <v>16</v>
      </c>
      <c r="D1239" t="s">
        <v>5944</v>
      </c>
      <c r="E1239" t="s">
        <v>18</v>
      </c>
      <c r="F1239" t="s">
        <v>5945</v>
      </c>
      <c r="G1239" t="s">
        <v>5946</v>
      </c>
      <c r="H1239" t="s">
        <v>5947</v>
      </c>
      <c r="I1239" t="s">
        <v>22</v>
      </c>
      <c r="J1239" t="s">
        <v>162</v>
      </c>
      <c r="K1239" t="s">
        <v>24</v>
      </c>
      <c r="L1239" t="s">
        <v>83</v>
      </c>
      <c r="M1239" t="s">
        <v>9438</v>
      </c>
      <c r="N1239" t="s">
        <v>9439</v>
      </c>
    </row>
    <row r="1240" spans="1:14" x14ac:dyDescent="0.25">
      <c r="A1240" t="s">
        <v>5948</v>
      </c>
      <c r="B1240" t="s">
        <v>277</v>
      </c>
      <c r="C1240" t="s">
        <v>69</v>
      </c>
      <c r="D1240" t="s">
        <v>5949</v>
      </c>
      <c r="E1240" t="s">
        <v>18</v>
      </c>
      <c r="F1240" t="s">
        <v>5950</v>
      </c>
      <c r="G1240" t="s">
        <v>5951</v>
      </c>
      <c r="H1240" t="s">
        <v>5952</v>
      </c>
      <c r="I1240" t="s">
        <v>32</v>
      </c>
      <c r="J1240" t="s">
        <v>479</v>
      </c>
      <c r="K1240" t="s">
        <v>24</v>
      </c>
      <c r="L1240" t="s">
        <v>75</v>
      </c>
      <c r="M1240" t="s">
        <v>9438</v>
      </c>
      <c r="N1240" t="s">
        <v>9439</v>
      </c>
    </row>
    <row r="1241" spans="1:14" x14ac:dyDescent="0.25">
      <c r="A1241" t="s">
        <v>5953</v>
      </c>
      <c r="B1241" t="s">
        <v>5954</v>
      </c>
      <c r="C1241" t="s">
        <v>16</v>
      </c>
      <c r="D1241" t="s">
        <v>5955</v>
      </c>
      <c r="E1241" t="s">
        <v>18</v>
      </c>
      <c r="F1241" t="s">
        <v>5956</v>
      </c>
      <c r="G1241" t="s">
        <v>5957</v>
      </c>
      <c r="H1241" t="s">
        <v>5958</v>
      </c>
      <c r="I1241" t="s">
        <v>32</v>
      </c>
      <c r="J1241" t="s">
        <v>1400</v>
      </c>
      <c r="K1241" t="s">
        <v>24</v>
      </c>
      <c r="L1241" t="s">
        <v>212</v>
      </c>
      <c r="M1241" t="s">
        <v>9850</v>
      </c>
      <c r="N1241" t="s">
        <v>9441</v>
      </c>
    </row>
    <row r="1242" spans="1:14" x14ac:dyDescent="0.25">
      <c r="A1242" t="s">
        <v>5959</v>
      </c>
      <c r="B1242" t="s">
        <v>5960</v>
      </c>
      <c r="C1242" t="s">
        <v>69</v>
      </c>
      <c r="D1242" t="s">
        <v>5961</v>
      </c>
      <c r="E1242" t="s">
        <v>18</v>
      </c>
      <c r="F1242" t="s">
        <v>5962</v>
      </c>
      <c r="G1242" t="s">
        <v>5963</v>
      </c>
      <c r="H1242" t="s">
        <v>5964</v>
      </c>
      <c r="I1242" t="s">
        <v>32</v>
      </c>
      <c r="J1242" t="s">
        <v>74</v>
      </c>
      <c r="K1242" t="s">
        <v>24</v>
      </c>
      <c r="L1242" t="s">
        <v>42</v>
      </c>
      <c r="M1242" t="s">
        <v>9851</v>
      </c>
      <c r="N1242" t="s">
        <v>9441</v>
      </c>
    </row>
    <row r="1243" spans="1:14" x14ac:dyDescent="0.25">
      <c r="A1243" t="s">
        <v>5965</v>
      </c>
      <c r="B1243" t="s">
        <v>5966</v>
      </c>
      <c r="C1243" t="s">
        <v>69</v>
      </c>
      <c r="D1243" t="s">
        <v>265</v>
      </c>
      <c r="E1243" t="s">
        <v>18</v>
      </c>
      <c r="F1243" t="s">
        <v>5967</v>
      </c>
      <c r="G1243" t="s">
        <v>5968</v>
      </c>
      <c r="H1243" t="s">
        <v>5969</v>
      </c>
      <c r="I1243" t="s">
        <v>32</v>
      </c>
      <c r="J1243" t="s">
        <v>2365</v>
      </c>
      <c r="K1243" t="s">
        <v>24</v>
      </c>
      <c r="L1243" t="s">
        <v>204</v>
      </c>
      <c r="M1243" t="s">
        <v>9852</v>
      </c>
      <c r="N1243" t="s">
        <v>9441</v>
      </c>
    </row>
    <row r="1244" spans="1:14" x14ac:dyDescent="0.25">
      <c r="A1244" t="s">
        <v>5970</v>
      </c>
      <c r="B1244" t="s">
        <v>5971</v>
      </c>
      <c r="C1244" t="s">
        <v>16</v>
      </c>
      <c r="D1244" t="s">
        <v>2543</v>
      </c>
      <c r="E1244" t="s">
        <v>18</v>
      </c>
      <c r="F1244" t="s">
        <v>5972</v>
      </c>
      <c r="G1244" t="s">
        <v>5973</v>
      </c>
      <c r="H1244" t="s">
        <v>5974</v>
      </c>
      <c r="I1244" t="s">
        <v>32</v>
      </c>
      <c r="J1244" t="s">
        <v>290</v>
      </c>
      <c r="K1244" t="s">
        <v>24</v>
      </c>
      <c r="L1244" t="s">
        <v>58</v>
      </c>
      <c r="M1244" t="s">
        <v>9853</v>
      </c>
      <c r="N1244" t="s">
        <v>9441</v>
      </c>
    </row>
    <row r="1245" spans="1:14" x14ac:dyDescent="0.25">
      <c r="A1245" t="s">
        <v>199</v>
      </c>
      <c r="B1245" t="s">
        <v>92</v>
      </c>
      <c r="C1245" t="s">
        <v>69</v>
      </c>
      <c r="D1245" t="s">
        <v>482</v>
      </c>
      <c r="E1245" t="s">
        <v>18</v>
      </c>
      <c r="F1245" t="s">
        <v>5975</v>
      </c>
      <c r="G1245" t="s">
        <v>5976</v>
      </c>
      <c r="H1245" t="s">
        <v>5977</v>
      </c>
      <c r="I1245" t="s">
        <v>32</v>
      </c>
      <c r="J1245" t="s">
        <v>115</v>
      </c>
      <c r="K1245" t="s">
        <v>24</v>
      </c>
      <c r="L1245" t="s">
        <v>204</v>
      </c>
      <c r="M1245" t="s">
        <v>9854</v>
      </c>
      <c r="N1245" t="s">
        <v>9441</v>
      </c>
    </row>
    <row r="1246" spans="1:14" x14ac:dyDescent="0.25">
      <c r="A1246" t="s">
        <v>5978</v>
      </c>
      <c r="B1246" t="s">
        <v>5979</v>
      </c>
      <c r="C1246" t="s">
        <v>69</v>
      </c>
      <c r="D1246" t="s">
        <v>5980</v>
      </c>
      <c r="E1246" t="s">
        <v>18</v>
      </c>
      <c r="F1246" t="s">
        <v>5981</v>
      </c>
      <c r="G1246" t="s">
        <v>5982</v>
      </c>
      <c r="H1246" t="s">
        <v>5983</v>
      </c>
      <c r="I1246" t="s">
        <v>22</v>
      </c>
      <c r="J1246" t="s">
        <v>5984</v>
      </c>
      <c r="K1246" t="s">
        <v>3596</v>
      </c>
      <c r="L1246" t="s">
        <v>3106</v>
      </c>
      <c r="M1246" t="s">
        <v>9438</v>
      </c>
      <c r="N1246" t="s">
        <v>9439</v>
      </c>
    </row>
    <row r="1247" spans="1:14" x14ac:dyDescent="0.25">
      <c r="A1247" t="s">
        <v>5985</v>
      </c>
      <c r="B1247" t="s">
        <v>5986</v>
      </c>
      <c r="C1247" t="s">
        <v>69</v>
      </c>
      <c r="D1247" t="s">
        <v>2575</v>
      </c>
      <c r="E1247" t="s">
        <v>18</v>
      </c>
      <c r="F1247" t="s">
        <v>5987</v>
      </c>
      <c r="G1247" t="s">
        <v>5988</v>
      </c>
      <c r="H1247" t="s">
        <v>5989</v>
      </c>
      <c r="I1247" t="s">
        <v>22</v>
      </c>
      <c r="J1247" t="s">
        <v>2107</v>
      </c>
      <c r="K1247" t="s">
        <v>24</v>
      </c>
      <c r="L1247" t="s">
        <v>2579</v>
      </c>
      <c r="M1247" t="s">
        <v>9438</v>
      </c>
      <c r="N1247" t="s">
        <v>9439</v>
      </c>
    </row>
    <row r="1248" spans="1:14" x14ac:dyDescent="0.25">
      <c r="A1248" t="s">
        <v>5990</v>
      </c>
      <c r="B1248" t="s">
        <v>5991</v>
      </c>
      <c r="C1248" t="s">
        <v>16</v>
      </c>
      <c r="D1248" t="s">
        <v>1254</v>
      </c>
      <c r="E1248" t="s">
        <v>18</v>
      </c>
      <c r="F1248" t="s">
        <v>5992</v>
      </c>
      <c r="G1248" t="s">
        <v>5993</v>
      </c>
      <c r="H1248" t="s">
        <v>5994</v>
      </c>
      <c r="I1248" t="s">
        <v>32</v>
      </c>
      <c r="J1248" t="s">
        <v>1461</v>
      </c>
      <c r="K1248" t="s">
        <v>24</v>
      </c>
      <c r="L1248" t="s">
        <v>5995</v>
      </c>
      <c r="M1248" t="s">
        <v>9855</v>
      </c>
      <c r="N1248" t="s">
        <v>9441</v>
      </c>
    </row>
    <row r="1249" spans="1:14" x14ac:dyDescent="0.25">
      <c r="A1249" t="s">
        <v>5996</v>
      </c>
      <c r="C1249" t="s">
        <v>1475</v>
      </c>
      <c r="D1249" t="s">
        <v>502</v>
      </c>
      <c r="E1249" t="s">
        <v>18</v>
      </c>
      <c r="F1249" t="s">
        <v>5997</v>
      </c>
      <c r="G1249" t="s">
        <v>5998</v>
      </c>
      <c r="H1249" t="s">
        <v>5999</v>
      </c>
      <c r="I1249" t="s">
        <v>32</v>
      </c>
      <c r="J1249" t="s">
        <v>82</v>
      </c>
      <c r="K1249" t="s">
        <v>24</v>
      </c>
      <c r="L1249" t="s">
        <v>6000</v>
      </c>
      <c r="M1249" t="s">
        <v>9856</v>
      </c>
      <c r="N1249" t="s">
        <v>9441</v>
      </c>
    </row>
    <row r="1250" spans="1:14" x14ac:dyDescent="0.25">
      <c r="A1250" t="s">
        <v>6001</v>
      </c>
      <c r="C1250" t="s">
        <v>69</v>
      </c>
      <c r="D1250" t="s">
        <v>6002</v>
      </c>
      <c r="E1250" t="s">
        <v>18</v>
      </c>
      <c r="F1250" t="s">
        <v>6003</v>
      </c>
      <c r="G1250" t="s">
        <v>6004</v>
      </c>
      <c r="H1250" t="s">
        <v>6005</v>
      </c>
      <c r="I1250" t="s">
        <v>32</v>
      </c>
      <c r="J1250" t="s">
        <v>33</v>
      </c>
      <c r="K1250" t="s">
        <v>24</v>
      </c>
      <c r="L1250" t="s">
        <v>6006</v>
      </c>
      <c r="M1250" t="s">
        <v>9438</v>
      </c>
      <c r="N1250" t="s">
        <v>9439</v>
      </c>
    </row>
    <row r="1251" spans="1:14" x14ac:dyDescent="0.25">
      <c r="A1251" t="s">
        <v>6007</v>
      </c>
      <c r="B1251" t="s">
        <v>6008</v>
      </c>
      <c r="C1251" t="s">
        <v>69</v>
      </c>
      <c r="D1251" t="s">
        <v>93</v>
      </c>
      <c r="E1251" t="s">
        <v>18</v>
      </c>
      <c r="F1251" t="s">
        <v>6009</v>
      </c>
      <c r="G1251" t="s">
        <v>6010</v>
      </c>
      <c r="H1251" t="s">
        <v>6011</v>
      </c>
      <c r="I1251" t="s">
        <v>32</v>
      </c>
      <c r="J1251" t="s">
        <v>1330</v>
      </c>
      <c r="K1251" t="s">
        <v>24</v>
      </c>
      <c r="L1251" t="s">
        <v>75</v>
      </c>
      <c r="M1251" t="s">
        <v>9857</v>
      </c>
      <c r="N1251" t="s">
        <v>9441</v>
      </c>
    </row>
    <row r="1252" spans="1:14" x14ac:dyDescent="0.25">
      <c r="A1252" t="s">
        <v>4096</v>
      </c>
      <c r="B1252" t="s">
        <v>350</v>
      </c>
      <c r="C1252" t="s">
        <v>69</v>
      </c>
      <c r="D1252" t="s">
        <v>179</v>
      </c>
      <c r="E1252" t="s">
        <v>18</v>
      </c>
      <c r="F1252" t="s">
        <v>6012</v>
      </c>
      <c r="G1252" t="s">
        <v>6013</v>
      </c>
      <c r="H1252" t="s">
        <v>6014</v>
      </c>
      <c r="I1252" t="s">
        <v>32</v>
      </c>
      <c r="J1252" t="s">
        <v>175</v>
      </c>
      <c r="K1252" t="s">
        <v>24</v>
      </c>
      <c r="L1252" t="s">
        <v>342</v>
      </c>
      <c r="M1252" t="s">
        <v>9858</v>
      </c>
      <c r="N1252" t="s">
        <v>9441</v>
      </c>
    </row>
    <row r="1253" spans="1:14" x14ac:dyDescent="0.25">
      <c r="A1253" t="s">
        <v>6015</v>
      </c>
      <c r="B1253" t="s">
        <v>6016</v>
      </c>
      <c r="C1253" t="s">
        <v>16</v>
      </c>
      <c r="D1253" t="s">
        <v>6017</v>
      </c>
      <c r="E1253" t="s">
        <v>18</v>
      </c>
      <c r="F1253" t="s">
        <v>6018</v>
      </c>
      <c r="G1253" t="s">
        <v>6019</v>
      </c>
      <c r="H1253" t="s">
        <v>6020</v>
      </c>
      <c r="I1253" t="s">
        <v>32</v>
      </c>
      <c r="J1253" t="s">
        <v>2164</v>
      </c>
      <c r="K1253" t="s">
        <v>24</v>
      </c>
      <c r="L1253" t="s">
        <v>6021</v>
      </c>
      <c r="M1253" t="s">
        <v>9859</v>
      </c>
      <c r="N1253" t="s">
        <v>9441</v>
      </c>
    </row>
    <row r="1254" spans="1:14" x14ac:dyDescent="0.25">
      <c r="A1254" t="s">
        <v>6022</v>
      </c>
      <c r="B1254" t="s">
        <v>6023</v>
      </c>
      <c r="C1254" t="s">
        <v>69</v>
      </c>
      <c r="D1254" t="s">
        <v>3958</v>
      </c>
      <c r="E1254" t="s">
        <v>18</v>
      </c>
      <c r="F1254" t="s">
        <v>6024</v>
      </c>
      <c r="G1254" t="s">
        <v>6025</v>
      </c>
      <c r="H1254" t="s">
        <v>6026</v>
      </c>
      <c r="I1254" t="s">
        <v>32</v>
      </c>
      <c r="J1254" t="s">
        <v>1330</v>
      </c>
      <c r="K1254" t="s">
        <v>24</v>
      </c>
      <c r="L1254" t="s">
        <v>439</v>
      </c>
      <c r="M1254" t="s">
        <v>9860</v>
      </c>
      <c r="N1254" t="s">
        <v>9441</v>
      </c>
    </row>
    <row r="1255" spans="1:14" x14ac:dyDescent="0.25">
      <c r="A1255" t="s">
        <v>6027</v>
      </c>
      <c r="B1255" t="s">
        <v>6028</v>
      </c>
      <c r="C1255" t="s">
        <v>16</v>
      </c>
      <c r="D1255" t="s">
        <v>6029</v>
      </c>
      <c r="E1255" t="s">
        <v>18</v>
      </c>
      <c r="F1255" t="s">
        <v>6030</v>
      </c>
      <c r="G1255" t="s">
        <v>6031</v>
      </c>
      <c r="H1255" t="s">
        <v>6032</v>
      </c>
      <c r="I1255" t="s">
        <v>32</v>
      </c>
      <c r="J1255" t="s">
        <v>4320</v>
      </c>
      <c r="K1255" t="s">
        <v>24</v>
      </c>
      <c r="L1255" t="s">
        <v>3475</v>
      </c>
      <c r="M1255" t="s">
        <v>9861</v>
      </c>
      <c r="N1255" t="s">
        <v>9441</v>
      </c>
    </row>
    <row r="1256" spans="1:14" x14ac:dyDescent="0.25">
      <c r="A1256" t="s">
        <v>6033</v>
      </c>
      <c r="B1256" t="s">
        <v>6034</v>
      </c>
      <c r="C1256" t="s">
        <v>16</v>
      </c>
      <c r="D1256" t="s">
        <v>5532</v>
      </c>
      <c r="E1256" t="s">
        <v>18</v>
      </c>
      <c r="F1256" t="s">
        <v>6035</v>
      </c>
      <c r="G1256" t="s">
        <v>6036</v>
      </c>
      <c r="H1256" t="s">
        <v>6037</v>
      </c>
      <c r="I1256" t="s">
        <v>32</v>
      </c>
      <c r="J1256" t="s">
        <v>121</v>
      </c>
      <c r="K1256" t="s">
        <v>24</v>
      </c>
      <c r="L1256" t="s">
        <v>2585</v>
      </c>
      <c r="M1256" t="s">
        <v>9438</v>
      </c>
      <c r="N1256" t="s">
        <v>9439</v>
      </c>
    </row>
    <row r="1257" spans="1:14" x14ac:dyDescent="0.25">
      <c r="A1257" t="s">
        <v>6038</v>
      </c>
      <c r="B1257" t="s">
        <v>6039</v>
      </c>
      <c r="C1257" t="s">
        <v>69</v>
      </c>
      <c r="D1257" t="s">
        <v>325</v>
      </c>
      <c r="E1257" t="s">
        <v>18</v>
      </c>
      <c r="F1257" t="s">
        <v>6040</v>
      </c>
      <c r="G1257" t="s">
        <v>6041</v>
      </c>
      <c r="H1257" t="s">
        <v>6042</v>
      </c>
      <c r="I1257" t="s">
        <v>32</v>
      </c>
      <c r="J1257" t="s">
        <v>1411</v>
      </c>
      <c r="K1257" t="s">
        <v>24</v>
      </c>
      <c r="L1257" t="s">
        <v>104</v>
      </c>
      <c r="M1257" t="s">
        <v>9862</v>
      </c>
      <c r="N1257" t="s">
        <v>9441</v>
      </c>
    </row>
    <row r="1258" spans="1:14" x14ac:dyDescent="0.25">
      <c r="A1258" t="s">
        <v>6043</v>
      </c>
      <c r="B1258" t="s">
        <v>6044</v>
      </c>
      <c r="C1258" t="s">
        <v>16</v>
      </c>
      <c r="D1258" t="s">
        <v>364</v>
      </c>
      <c r="E1258" t="s">
        <v>18</v>
      </c>
      <c r="F1258" t="s">
        <v>6045</v>
      </c>
      <c r="G1258" t="s">
        <v>6046</v>
      </c>
      <c r="H1258" t="s">
        <v>6047</v>
      </c>
      <c r="I1258" t="s">
        <v>32</v>
      </c>
      <c r="J1258" t="s">
        <v>219</v>
      </c>
      <c r="K1258" t="s">
        <v>24</v>
      </c>
      <c r="L1258" t="s">
        <v>368</v>
      </c>
      <c r="M1258" t="s">
        <v>9438</v>
      </c>
      <c r="N1258" t="s">
        <v>9439</v>
      </c>
    </row>
    <row r="1259" spans="1:14" x14ac:dyDescent="0.25">
      <c r="A1259" t="s">
        <v>6048</v>
      </c>
      <c r="B1259" t="s">
        <v>6049</v>
      </c>
      <c r="C1259" t="s">
        <v>16</v>
      </c>
      <c r="D1259" t="s">
        <v>1822</v>
      </c>
      <c r="E1259" t="s">
        <v>18</v>
      </c>
      <c r="F1259" t="s">
        <v>6050</v>
      </c>
      <c r="G1259" t="s">
        <v>6051</v>
      </c>
      <c r="H1259" t="s">
        <v>6052</v>
      </c>
      <c r="I1259" t="s">
        <v>32</v>
      </c>
      <c r="J1259" t="s">
        <v>1207</v>
      </c>
      <c r="K1259" t="s">
        <v>24</v>
      </c>
      <c r="L1259" t="s">
        <v>42</v>
      </c>
      <c r="M1259" t="s">
        <v>9438</v>
      </c>
      <c r="N1259" t="s">
        <v>9439</v>
      </c>
    </row>
    <row r="1260" spans="1:14" x14ac:dyDescent="0.25">
      <c r="A1260" t="s">
        <v>6053</v>
      </c>
      <c r="B1260" t="s">
        <v>6054</v>
      </c>
      <c r="C1260" t="s">
        <v>69</v>
      </c>
      <c r="D1260" t="s">
        <v>85</v>
      </c>
      <c r="E1260" t="s">
        <v>18</v>
      </c>
      <c r="F1260" t="s">
        <v>6055</v>
      </c>
      <c r="G1260" t="s">
        <v>6056</v>
      </c>
      <c r="H1260" t="s">
        <v>6057</v>
      </c>
      <c r="I1260" t="s">
        <v>32</v>
      </c>
      <c r="J1260" t="s">
        <v>642</v>
      </c>
      <c r="K1260" t="s">
        <v>24</v>
      </c>
      <c r="L1260" t="s">
        <v>6058</v>
      </c>
      <c r="M1260" t="s">
        <v>9438</v>
      </c>
      <c r="N1260" t="s">
        <v>9439</v>
      </c>
    </row>
    <row r="1261" spans="1:14" x14ac:dyDescent="0.25">
      <c r="A1261" t="s">
        <v>6059</v>
      </c>
      <c r="B1261" t="s">
        <v>6060</v>
      </c>
      <c r="C1261" t="s">
        <v>16</v>
      </c>
      <c r="D1261" t="s">
        <v>502</v>
      </c>
      <c r="E1261" t="s">
        <v>18</v>
      </c>
      <c r="F1261" t="s">
        <v>6061</v>
      </c>
      <c r="G1261" t="s">
        <v>6062</v>
      </c>
      <c r="H1261" t="s">
        <v>6063</v>
      </c>
      <c r="I1261" t="s">
        <v>32</v>
      </c>
      <c r="J1261" t="s">
        <v>155</v>
      </c>
      <c r="K1261" t="s">
        <v>24</v>
      </c>
      <c r="L1261" t="s">
        <v>6064</v>
      </c>
      <c r="M1261" t="s">
        <v>9863</v>
      </c>
      <c r="N1261" t="s">
        <v>9441</v>
      </c>
    </row>
    <row r="1262" spans="1:14" x14ac:dyDescent="0.25">
      <c r="A1262" t="s">
        <v>3504</v>
      </c>
      <c r="B1262" t="s">
        <v>92</v>
      </c>
      <c r="C1262" t="s">
        <v>69</v>
      </c>
      <c r="D1262" t="s">
        <v>93</v>
      </c>
      <c r="E1262" t="s">
        <v>18</v>
      </c>
      <c r="F1262" t="s">
        <v>6065</v>
      </c>
      <c r="G1262" t="s">
        <v>6066</v>
      </c>
      <c r="H1262" t="s">
        <v>6067</v>
      </c>
      <c r="I1262" t="s">
        <v>32</v>
      </c>
      <c r="J1262" t="s">
        <v>4170</v>
      </c>
      <c r="K1262" t="s">
        <v>24</v>
      </c>
      <c r="L1262" t="s">
        <v>342</v>
      </c>
      <c r="M1262" t="s">
        <v>9864</v>
      </c>
      <c r="N1262" t="s">
        <v>9441</v>
      </c>
    </row>
    <row r="1263" spans="1:14" x14ac:dyDescent="0.25">
      <c r="A1263" t="s">
        <v>6068</v>
      </c>
      <c r="B1263" t="s">
        <v>6069</v>
      </c>
      <c r="C1263" t="s">
        <v>69</v>
      </c>
      <c r="D1263" t="s">
        <v>1290</v>
      </c>
      <c r="E1263" t="s">
        <v>18</v>
      </c>
      <c r="F1263" t="s">
        <v>6070</v>
      </c>
      <c r="G1263" t="s">
        <v>6071</v>
      </c>
      <c r="H1263" t="s">
        <v>6072</v>
      </c>
      <c r="I1263" t="s">
        <v>32</v>
      </c>
      <c r="J1263" t="s">
        <v>115</v>
      </c>
      <c r="K1263" t="s">
        <v>24</v>
      </c>
      <c r="L1263" t="s">
        <v>235</v>
      </c>
      <c r="M1263" t="s">
        <v>9865</v>
      </c>
      <c r="N1263" t="s">
        <v>9441</v>
      </c>
    </row>
    <row r="1264" spans="1:14" x14ac:dyDescent="0.25">
      <c r="A1264" t="s">
        <v>6073</v>
      </c>
      <c r="B1264" t="s">
        <v>549</v>
      </c>
      <c r="C1264" t="s">
        <v>16</v>
      </c>
      <c r="D1264" t="s">
        <v>6074</v>
      </c>
      <c r="E1264" t="s">
        <v>18</v>
      </c>
      <c r="F1264" t="s">
        <v>6075</v>
      </c>
      <c r="G1264" t="s">
        <v>6076</v>
      </c>
      <c r="H1264" t="s">
        <v>6077</v>
      </c>
      <c r="I1264" t="s">
        <v>32</v>
      </c>
      <c r="J1264" t="s">
        <v>246</v>
      </c>
      <c r="K1264" t="s">
        <v>24</v>
      </c>
      <c r="L1264" t="s">
        <v>6078</v>
      </c>
      <c r="M1264" t="s">
        <v>9438</v>
      </c>
      <c r="N1264" t="s">
        <v>9439</v>
      </c>
    </row>
    <row r="1265" spans="1:14" x14ac:dyDescent="0.25">
      <c r="A1265" t="s">
        <v>6079</v>
      </c>
      <c r="B1265" t="s">
        <v>6080</v>
      </c>
      <c r="C1265" t="s">
        <v>69</v>
      </c>
      <c r="D1265" t="s">
        <v>2516</v>
      </c>
      <c r="E1265" t="s">
        <v>18</v>
      </c>
      <c r="F1265" t="s">
        <v>6081</v>
      </c>
      <c r="G1265" t="s">
        <v>6082</v>
      </c>
      <c r="H1265" t="s">
        <v>6083</v>
      </c>
      <c r="I1265" t="s">
        <v>32</v>
      </c>
      <c r="J1265" t="s">
        <v>1400</v>
      </c>
      <c r="K1265" t="s">
        <v>24</v>
      </c>
      <c r="L1265" t="s">
        <v>75</v>
      </c>
      <c r="M1265" t="s">
        <v>9866</v>
      </c>
      <c r="N1265" t="s">
        <v>9441</v>
      </c>
    </row>
    <row r="1266" spans="1:14" x14ac:dyDescent="0.25">
      <c r="A1266" t="s">
        <v>6084</v>
      </c>
      <c r="B1266" t="s">
        <v>1296</v>
      </c>
      <c r="C1266" t="s">
        <v>69</v>
      </c>
      <c r="D1266" t="s">
        <v>1297</v>
      </c>
      <c r="E1266" t="s">
        <v>18</v>
      </c>
      <c r="F1266" t="s">
        <v>6085</v>
      </c>
      <c r="G1266" t="s">
        <v>6086</v>
      </c>
      <c r="H1266" t="s">
        <v>6087</v>
      </c>
      <c r="I1266" t="s">
        <v>32</v>
      </c>
      <c r="J1266" t="s">
        <v>2164</v>
      </c>
      <c r="K1266" t="s">
        <v>24</v>
      </c>
      <c r="L1266" t="s">
        <v>439</v>
      </c>
      <c r="M1266" t="s">
        <v>9867</v>
      </c>
      <c r="N1266" t="s">
        <v>9441</v>
      </c>
    </row>
    <row r="1267" spans="1:14" x14ac:dyDescent="0.25">
      <c r="A1267" t="s">
        <v>6088</v>
      </c>
      <c r="B1267" t="s">
        <v>6089</v>
      </c>
      <c r="C1267" t="s">
        <v>16</v>
      </c>
      <c r="D1267" t="s">
        <v>265</v>
      </c>
      <c r="E1267" t="s">
        <v>18</v>
      </c>
      <c r="F1267" t="s">
        <v>6090</v>
      </c>
      <c r="G1267" t="s">
        <v>6091</v>
      </c>
      <c r="H1267" t="s">
        <v>6092</v>
      </c>
      <c r="I1267" t="s">
        <v>32</v>
      </c>
      <c r="J1267" t="s">
        <v>148</v>
      </c>
      <c r="K1267" t="s">
        <v>24</v>
      </c>
      <c r="L1267" t="s">
        <v>204</v>
      </c>
      <c r="M1267" t="s">
        <v>9868</v>
      </c>
      <c r="N1267" t="s">
        <v>9441</v>
      </c>
    </row>
    <row r="1268" spans="1:14" x14ac:dyDescent="0.25">
      <c r="A1268" t="s">
        <v>6093</v>
      </c>
      <c r="B1268" t="s">
        <v>6094</v>
      </c>
      <c r="C1268" t="s">
        <v>16</v>
      </c>
      <c r="D1268" t="s">
        <v>402</v>
      </c>
      <c r="E1268" t="s">
        <v>18</v>
      </c>
      <c r="F1268" t="s">
        <v>6095</v>
      </c>
      <c r="G1268" t="s">
        <v>6096</v>
      </c>
      <c r="H1268" t="s">
        <v>6097</v>
      </c>
      <c r="I1268" t="s">
        <v>22</v>
      </c>
      <c r="J1268" t="s">
        <v>1203</v>
      </c>
      <c r="K1268" t="s">
        <v>24</v>
      </c>
      <c r="L1268" t="s">
        <v>1338</v>
      </c>
      <c r="M1268" t="s">
        <v>9438</v>
      </c>
      <c r="N1268" t="s">
        <v>9439</v>
      </c>
    </row>
    <row r="1269" spans="1:14" x14ac:dyDescent="0.25">
      <c r="A1269" t="s">
        <v>6098</v>
      </c>
      <c r="B1269" t="s">
        <v>4502</v>
      </c>
      <c r="C1269" t="s">
        <v>69</v>
      </c>
      <c r="D1269" t="s">
        <v>4302</v>
      </c>
      <c r="E1269" t="s">
        <v>18</v>
      </c>
      <c r="F1269" t="s">
        <v>6099</v>
      </c>
      <c r="G1269" t="s">
        <v>6100</v>
      </c>
      <c r="H1269" t="s">
        <v>6101</v>
      </c>
      <c r="I1269" t="s">
        <v>32</v>
      </c>
      <c r="J1269" t="s">
        <v>1545</v>
      </c>
      <c r="K1269" t="s">
        <v>24</v>
      </c>
      <c r="L1269" t="s">
        <v>34</v>
      </c>
      <c r="M1269" t="s">
        <v>9438</v>
      </c>
      <c r="N1269" t="s">
        <v>9439</v>
      </c>
    </row>
    <row r="1270" spans="1:14" x14ac:dyDescent="0.25">
      <c r="A1270" t="s">
        <v>6102</v>
      </c>
      <c r="B1270" t="s">
        <v>6103</v>
      </c>
      <c r="C1270" t="s">
        <v>69</v>
      </c>
      <c r="D1270" t="s">
        <v>6104</v>
      </c>
      <c r="E1270" t="s">
        <v>18</v>
      </c>
      <c r="F1270" t="s">
        <v>6105</v>
      </c>
      <c r="G1270" t="s">
        <v>6106</v>
      </c>
      <c r="H1270" t="s">
        <v>6107</v>
      </c>
      <c r="I1270" t="s">
        <v>32</v>
      </c>
      <c r="J1270" t="s">
        <v>234</v>
      </c>
      <c r="K1270" t="s">
        <v>24</v>
      </c>
      <c r="L1270" t="s">
        <v>75</v>
      </c>
      <c r="M1270" t="s">
        <v>9438</v>
      </c>
      <c r="N1270" t="s">
        <v>9439</v>
      </c>
    </row>
    <row r="1271" spans="1:14" x14ac:dyDescent="0.25">
      <c r="A1271" t="s">
        <v>123</v>
      </c>
      <c r="B1271" t="s">
        <v>124</v>
      </c>
      <c r="C1271" t="s">
        <v>16</v>
      </c>
      <c r="D1271" t="s">
        <v>125</v>
      </c>
      <c r="E1271" t="s">
        <v>18</v>
      </c>
      <c r="F1271" t="s">
        <v>6108</v>
      </c>
      <c r="G1271" t="s">
        <v>6109</v>
      </c>
      <c r="H1271" t="s">
        <v>6110</v>
      </c>
      <c r="I1271" t="s">
        <v>32</v>
      </c>
      <c r="J1271" t="s">
        <v>121</v>
      </c>
      <c r="K1271" t="s">
        <v>24</v>
      </c>
      <c r="L1271" t="s">
        <v>75</v>
      </c>
      <c r="M1271" t="s">
        <v>9438</v>
      </c>
      <c r="N1271" t="s">
        <v>9439</v>
      </c>
    </row>
    <row r="1272" spans="1:14" x14ac:dyDescent="0.25">
      <c r="A1272" t="s">
        <v>6111</v>
      </c>
      <c r="C1272" t="s">
        <v>69</v>
      </c>
      <c r="D1272" t="s">
        <v>434</v>
      </c>
      <c r="E1272" t="s">
        <v>18</v>
      </c>
      <c r="F1272" t="s">
        <v>6112</v>
      </c>
      <c r="G1272" t="s">
        <v>6113</v>
      </c>
      <c r="H1272" t="s">
        <v>6114</v>
      </c>
      <c r="I1272" t="s">
        <v>32</v>
      </c>
      <c r="J1272" t="s">
        <v>134</v>
      </c>
      <c r="K1272" t="s">
        <v>24</v>
      </c>
      <c r="L1272" t="s">
        <v>439</v>
      </c>
      <c r="M1272" t="s">
        <v>9438</v>
      </c>
      <c r="N1272" t="s">
        <v>9439</v>
      </c>
    </row>
    <row r="1273" spans="1:14" x14ac:dyDescent="0.25">
      <c r="A1273" t="s">
        <v>6115</v>
      </c>
      <c r="B1273" t="s">
        <v>6116</v>
      </c>
      <c r="C1273" t="s">
        <v>16</v>
      </c>
      <c r="D1273" t="s">
        <v>6117</v>
      </c>
      <c r="E1273" t="s">
        <v>18</v>
      </c>
      <c r="F1273" t="s">
        <v>6118</v>
      </c>
      <c r="G1273" t="s">
        <v>6119</v>
      </c>
      <c r="H1273" t="s">
        <v>6120</v>
      </c>
      <c r="I1273" t="s">
        <v>22</v>
      </c>
      <c r="J1273" t="s">
        <v>3171</v>
      </c>
      <c r="K1273" t="s">
        <v>24</v>
      </c>
      <c r="L1273" t="s">
        <v>6121</v>
      </c>
      <c r="M1273" t="s">
        <v>9438</v>
      </c>
      <c r="N1273" t="s">
        <v>9439</v>
      </c>
    </row>
    <row r="1274" spans="1:14" x14ac:dyDescent="0.25">
      <c r="A1274" t="s">
        <v>4234</v>
      </c>
      <c r="B1274" t="s">
        <v>4235</v>
      </c>
      <c r="C1274" t="s">
        <v>16</v>
      </c>
      <c r="D1274" t="s">
        <v>6122</v>
      </c>
      <c r="E1274" t="s">
        <v>18</v>
      </c>
      <c r="F1274" t="s">
        <v>6123</v>
      </c>
      <c r="G1274" t="s">
        <v>6124</v>
      </c>
      <c r="H1274" t="s">
        <v>6125</v>
      </c>
      <c r="I1274" t="s">
        <v>32</v>
      </c>
      <c r="J1274" t="s">
        <v>718</v>
      </c>
      <c r="K1274" t="s">
        <v>24</v>
      </c>
      <c r="L1274" t="s">
        <v>75</v>
      </c>
      <c r="M1274" t="s">
        <v>9869</v>
      </c>
      <c r="N1274" t="s">
        <v>9441</v>
      </c>
    </row>
    <row r="1275" spans="1:14" x14ac:dyDescent="0.25">
      <c r="A1275" t="s">
        <v>6126</v>
      </c>
      <c r="B1275" t="s">
        <v>6127</v>
      </c>
      <c r="C1275" t="s">
        <v>16</v>
      </c>
      <c r="D1275" t="s">
        <v>6128</v>
      </c>
      <c r="E1275" t="s">
        <v>18</v>
      </c>
      <c r="F1275" t="s">
        <v>6129</v>
      </c>
      <c r="G1275" t="s">
        <v>6130</v>
      </c>
      <c r="H1275" t="s">
        <v>6131</v>
      </c>
      <c r="I1275" t="s">
        <v>22</v>
      </c>
      <c r="J1275" t="s">
        <v>2353</v>
      </c>
      <c r="K1275" t="s">
        <v>24</v>
      </c>
      <c r="L1275" t="s">
        <v>83</v>
      </c>
      <c r="M1275" t="s">
        <v>9438</v>
      </c>
      <c r="N1275" t="s">
        <v>9439</v>
      </c>
    </row>
    <row r="1276" spans="1:14" x14ac:dyDescent="0.25">
      <c r="A1276" t="s">
        <v>6132</v>
      </c>
      <c r="B1276" t="s">
        <v>6133</v>
      </c>
      <c r="C1276" t="s">
        <v>16</v>
      </c>
      <c r="D1276" t="s">
        <v>2671</v>
      </c>
      <c r="E1276" t="s">
        <v>18</v>
      </c>
      <c r="F1276" t="s">
        <v>6134</v>
      </c>
      <c r="G1276" t="s">
        <v>6135</v>
      </c>
      <c r="H1276" t="s">
        <v>6136</v>
      </c>
      <c r="I1276" t="s">
        <v>32</v>
      </c>
      <c r="J1276" t="s">
        <v>2164</v>
      </c>
      <c r="K1276" t="s">
        <v>24</v>
      </c>
      <c r="L1276" t="s">
        <v>75</v>
      </c>
      <c r="M1276" t="s">
        <v>9870</v>
      </c>
      <c r="N1276" t="s">
        <v>9441</v>
      </c>
    </row>
    <row r="1277" spans="1:14" x14ac:dyDescent="0.25">
      <c r="A1277" t="s">
        <v>6137</v>
      </c>
      <c r="C1277" t="s">
        <v>16</v>
      </c>
      <c r="D1277" t="s">
        <v>6138</v>
      </c>
      <c r="E1277" t="s">
        <v>18</v>
      </c>
      <c r="F1277" t="s">
        <v>6139</v>
      </c>
      <c r="G1277" t="s">
        <v>6140</v>
      </c>
      <c r="H1277" t="s">
        <v>6141</v>
      </c>
      <c r="I1277" t="s">
        <v>32</v>
      </c>
      <c r="J1277" t="s">
        <v>991</v>
      </c>
      <c r="K1277" t="s">
        <v>24</v>
      </c>
      <c r="L1277" t="s">
        <v>439</v>
      </c>
      <c r="M1277" t="s">
        <v>9871</v>
      </c>
      <c r="N1277" t="s">
        <v>9441</v>
      </c>
    </row>
    <row r="1278" spans="1:14" x14ac:dyDescent="0.25">
      <c r="A1278" t="s">
        <v>6142</v>
      </c>
      <c r="B1278" t="s">
        <v>1989</v>
      </c>
      <c r="C1278" t="s">
        <v>69</v>
      </c>
      <c r="D1278" t="s">
        <v>1278</v>
      </c>
      <c r="E1278" t="s">
        <v>18</v>
      </c>
      <c r="F1278" t="s">
        <v>6143</v>
      </c>
      <c r="G1278" t="s">
        <v>6144</v>
      </c>
      <c r="H1278" t="s">
        <v>6145</v>
      </c>
      <c r="I1278" t="s">
        <v>32</v>
      </c>
      <c r="J1278" t="s">
        <v>583</v>
      </c>
      <c r="K1278" t="s">
        <v>24</v>
      </c>
      <c r="L1278" t="s">
        <v>1282</v>
      </c>
      <c r="M1278" t="s">
        <v>9872</v>
      </c>
      <c r="N1278" t="s">
        <v>9441</v>
      </c>
    </row>
    <row r="1279" spans="1:14" x14ac:dyDescent="0.25">
      <c r="A1279" t="s">
        <v>6146</v>
      </c>
      <c r="B1279" t="s">
        <v>6147</v>
      </c>
      <c r="C1279" t="s">
        <v>16</v>
      </c>
      <c r="D1279" t="s">
        <v>6029</v>
      </c>
      <c r="E1279" t="s">
        <v>18</v>
      </c>
      <c r="F1279" t="s">
        <v>6148</v>
      </c>
      <c r="G1279" t="s">
        <v>6149</v>
      </c>
      <c r="H1279" t="s">
        <v>6150</v>
      </c>
      <c r="I1279" t="s">
        <v>32</v>
      </c>
      <c r="J1279" t="s">
        <v>2615</v>
      </c>
      <c r="K1279" t="s">
        <v>24</v>
      </c>
      <c r="L1279" t="s">
        <v>75</v>
      </c>
      <c r="M1279" t="s">
        <v>9873</v>
      </c>
      <c r="N1279" t="s">
        <v>9441</v>
      </c>
    </row>
    <row r="1280" spans="1:14" x14ac:dyDescent="0.25">
      <c r="A1280" t="s">
        <v>6151</v>
      </c>
      <c r="B1280" t="s">
        <v>6152</v>
      </c>
      <c r="C1280" t="s">
        <v>69</v>
      </c>
      <c r="D1280" t="s">
        <v>61</v>
      </c>
      <c r="E1280" t="s">
        <v>18</v>
      </c>
      <c r="F1280" t="s">
        <v>6153</v>
      </c>
      <c r="G1280" t="s">
        <v>6154</v>
      </c>
      <c r="H1280" t="s">
        <v>6155</v>
      </c>
      <c r="I1280" t="s">
        <v>32</v>
      </c>
      <c r="J1280" t="s">
        <v>148</v>
      </c>
      <c r="K1280" t="s">
        <v>24</v>
      </c>
      <c r="L1280" t="s">
        <v>75</v>
      </c>
      <c r="M1280" t="s">
        <v>9874</v>
      </c>
      <c r="N1280" t="s">
        <v>9441</v>
      </c>
    </row>
    <row r="1281" spans="1:14" x14ac:dyDescent="0.25">
      <c r="A1281" t="s">
        <v>6156</v>
      </c>
      <c r="C1281" t="s">
        <v>69</v>
      </c>
      <c r="D1281" t="s">
        <v>434</v>
      </c>
      <c r="E1281" t="s">
        <v>18</v>
      </c>
      <c r="F1281" t="s">
        <v>6157</v>
      </c>
      <c r="G1281" t="s">
        <v>6158</v>
      </c>
      <c r="H1281" t="s">
        <v>6159</v>
      </c>
      <c r="I1281" t="s">
        <v>32</v>
      </c>
      <c r="J1281" t="s">
        <v>946</v>
      </c>
      <c r="K1281" t="s">
        <v>24</v>
      </c>
      <c r="L1281" t="s">
        <v>439</v>
      </c>
      <c r="M1281" t="s">
        <v>9438</v>
      </c>
      <c r="N1281" t="s">
        <v>9439</v>
      </c>
    </row>
    <row r="1282" spans="1:14" x14ac:dyDescent="0.25">
      <c r="A1282" t="s">
        <v>6160</v>
      </c>
      <c r="C1282" t="s">
        <v>16</v>
      </c>
      <c r="D1282" t="s">
        <v>6161</v>
      </c>
      <c r="E1282" t="s">
        <v>18</v>
      </c>
      <c r="F1282" t="s">
        <v>6162</v>
      </c>
      <c r="G1282" t="s">
        <v>6163</v>
      </c>
      <c r="H1282" t="s">
        <v>6164</v>
      </c>
      <c r="I1282" t="s">
        <v>6165</v>
      </c>
      <c r="J1282" t="s">
        <v>1727</v>
      </c>
      <c r="K1282" t="s">
        <v>24</v>
      </c>
      <c r="L1282" t="s">
        <v>6166</v>
      </c>
      <c r="M1282" t="s">
        <v>9875</v>
      </c>
      <c r="N1282" t="s">
        <v>9441</v>
      </c>
    </row>
    <row r="1283" spans="1:14" x14ac:dyDescent="0.25">
      <c r="A1283" t="s">
        <v>6167</v>
      </c>
      <c r="B1283" t="s">
        <v>6168</v>
      </c>
      <c r="C1283" t="s">
        <v>69</v>
      </c>
      <c r="D1283" t="s">
        <v>6169</v>
      </c>
      <c r="E1283" t="s">
        <v>18</v>
      </c>
      <c r="F1283" t="s">
        <v>6170</v>
      </c>
      <c r="G1283" t="s">
        <v>6171</v>
      </c>
      <c r="H1283" t="s">
        <v>6172</v>
      </c>
      <c r="I1283" t="s">
        <v>32</v>
      </c>
      <c r="J1283" t="s">
        <v>65</v>
      </c>
      <c r="K1283" t="s">
        <v>24</v>
      </c>
      <c r="L1283" t="s">
        <v>42</v>
      </c>
      <c r="M1283" t="s">
        <v>9876</v>
      </c>
      <c r="N1283" t="s">
        <v>9441</v>
      </c>
    </row>
    <row r="1284" spans="1:14" x14ac:dyDescent="0.25">
      <c r="A1284" t="s">
        <v>6173</v>
      </c>
      <c r="B1284" t="s">
        <v>6174</v>
      </c>
      <c r="C1284" t="s">
        <v>69</v>
      </c>
      <c r="D1284" t="s">
        <v>6175</v>
      </c>
      <c r="E1284" t="s">
        <v>18</v>
      </c>
      <c r="F1284" t="s">
        <v>6176</v>
      </c>
      <c r="G1284" t="s">
        <v>6177</v>
      </c>
      <c r="H1284" t="s">
        <v>6178</v>
      </c>
      <c r="I1284" t="s">
        <v>32</v>
      </c>
      <c r="J1284" t="s">
        <v>398</v>
      </c>
      <c r="K1284" t="s">
        <v>24</v>
      </c>
      <c r="L1284" t="s">
        <v>34</v>
      </c>
      <c r="M1284" t="s">
        <v>9438</v>
      </c>
      <c r="N1284" t="s">
        <v>9439</v>
      </c>
    </row>
    <row r="1285" spans="1:14" x14ac:dyDescent="0.25">
      <c r="A1285" t="s">
        <v>6179</v>
      </c>
      <c r="B1285" t="s">
        <v>6180</v>
      </c>
      <c r="C1285" t="s">
        <v>16</v>
      </c>
      <c r="D1285" t="s">
        <v>6181</v>
      </c>
      <c r="E1285" t="s">
        <v>18</v>
      </c>
      <c r="F1285" t="s">
        <v>6182</v>
      </c>
      <c r="G1285" t="s">
        <v>6183</v>
      </c>
      <c r="H1285" t="s">
        <v>6184</v>
      </c>
      <c r="I1285" t="s">
        <v>32</v>
      </c>
      <c r="J1285" t="s">
        <v>219</v>
      </c>
      <c r="K1285" t="s">
        <v>24</v>
      </c>
      <c r="L1285" t="s">
        <v>6185</v>
      </c>
      <c r="M1285" t="s">
        <v>9438</v>
      </c>
      <c r="N1285" t="s">
        <v>9439</v>
      </c>
    </row>
    <row r="1286" spans="1:14" x14ac:dyDescent="0.25">
      <c r="A1286" t="s">
        <v>6186</v>
      </c>
      <c r="B1286" t="s">
        <v>264</v>
      </c>
      <c r="C1286" t="s">
        <v>16</v>
      </c>
      <c r="D1286" t="s">
        <v>265</v>
      </c>
      <c r="E1286" t="s">
        <v>18</v>
      </c>
      <c r="F1286" t="s">
        <v>6187</v>
      </c>
      <c r="G1286" t="s">
        <v>6188</v>
      </c>
      <c r="H1286" t="s">
        <v>6189</v>
      </c>
      <c r="I1286" t="s">
        <v>32</v>
      </c>
      <c r="J1286" t="s">
        <v>712</v>
      </c>
      <c r="K1286" t="s">
        <v>24</v>
      </c>
      <c r="L1286" t="s">
        <v>204</v>
      </c>
      <c r="M1286" t="s">
        <v>9877</v>
      </c>
      <c r="N1286" t="s">
        <v>9441</v>
      </c>
    </row>
    <row r="1287" spans="1:14" x14ac:dyDescent="0.25">
      <c r="A1287" t="s">
        <v>6190</v>
      </c>
      <c r="B1287" t="s">
        <v>2392</v>
      </c>
      <c r="C1287" t="s">
        <v>16</v>
      </c>
      <c r="D1287" t="s">
        <v>434</v>
      </c>
      <c r="E1287" t="s">
        <v>18</v>
      </c>
      <c r="F1287" t="s">
        <v>6191</v>
      </c>
      <c r="G1287" t="s">
        <v>6192</v>
      </c>
      <c r="H1287" t="s">
        <v>6193</v>
      </c>
      <c r="I1287" t="s">
        <v>32</v>
      </c>
      <c r="J1287" t="s">
        <v>1137</v>
      </c>
      <c r="K1287" t="s">
        <v>24</v>
      </c>
      <c r="L1287" t="s">
        <v>6194</v>
      </c>
      <c r="M1287" t="s">
        <v>9438</v>
      </c>
      <c r="N1287" t="s">
        <v>9439</v>
      </c>
    </row>
    <row r="1288" spans="1:14" x14ac:dyDescent="0.25">
      <c r="A1288" t="s">
        <v>6195</v>
      </c>
      <c r="C1288" t="s">
        <v>16</v>
      </c>
      <c r="D1288" t="s">
        <v>3603</v>
      </c>
      <c r="E1288" t="s">
        <v>18</v>
      </c>
      <c r="F1288" t="s">
        <v>6196</v>
      </c>
      <c r="G1288" t="s">
        <v>6197</v>
      </c>
      <c r="H1288" t="s">
        <v>6198</v>
      </c>
      <c r="I1288" t="s">
        <v>22</v>
      </c>
      <c r="J1288" t="s">
        <v>1650</v>
      </c>
      <c r="K1288" t="s">
        <v>24</v>
      </c>
      <c r="L1288" t="s">
        <v>34</v>
      </c>
      <c r="M1288" t="s">
        <v>9438</v>
      </c>
      <c r="N1288" t="s">
        <v>9439</v>
      </c>
    </row>
    <row r="1289" spans="1:14" x14ac:dyDescent="0.25">
      <c r="A1289" t="s">
        <v>6199</v>
      </c>
      <c r="B1289" t="s">
        <v>92</v>
      </c>
      <c r="C1289" t="s">
        <v>69</v>
      </c>
      <c r="D1289" t="s">
        <v>93</v>
      </c>
      <c r="E1289" t="s">
        <v>18</v>
      </c>
      <c r="F1289" t="s">
        <v>6200</v>
      </c>
      <c r="G1289" t="s">
        <v>6201</v>
      </c>
      <c r="H1289" t="s">
        <v>6202</v>
      </c>
      <c r="I1289" t="s">
        <v>32</v>
      </c>
      <c r="J1289" t="s">
        <v>115</v>
      </c>
      <c r="K1289" t="s">
        <v>24</v>
      </c>
      <c r="L1289" t="s">
        <v>75</v>
      </c>
      <c r="M1289" t="s">
        <v>9878</v>
      </c>
      <c r="N1289" t="s">
        <v>9441</v>
      </c>
    </row>
    <row r="1290" spans="1:14" x14ac:dyDescent="0.25">
      <c r="A1290" t="s">
        <v>6203</v>
      </c>
      <c r="B1290" t="s">
        <v>6204</v>
      </c>
      <c r="C1290" t="s">
        <v>69</v>
      </c>
      <c r="D1290" t="s">
        <v>1896</v>
      </c>
      <c r="E1290" t="s">
        <v>18</v>
      </c>
      <c r="F1290" t="s">
        <v>6205</v>
      </c>
      <c r="G1290" t="s">
        <v>6206</v>
      </c>
      <c r="H1290" t="s">
        <v>6207</v>
      </c>
      <c r="I1290" t="s">
        <v>32</v>
      </c>
      <c r="J1290" t="s">
        <v>1317</v>
      </c>
      <c r="K1290" t="s">
        <v>24</v>
      </c>
      <c r="L1290" t="s">
        <v>212</v>
      </c>
      <c r="M1290" t="s">
        <v>9879</v>
      </c>
      <c r="N1290" t="s">
        <v>9441</v>
      </c>
    </row>
    <row r="1291" spans="1:14" x14ac:dyDescent="0.25">
      <c r="A1291" t="s">
        <v>6208</v>
      </c>
      <c r="B1291" t="s">
        <v>92</v>
      </c>
      <c r="C1291" t="s">
        <v>16</v>
      </c>
      <c r="D1291" t="s">
        <v>302</v>
      </c>
      <c r="E1291" t="s">
        <v>18</v>
      </c>
      <c r="F1291" t="s">
        <v>6209</v>
      </c>
      <c r="G1291" t="s">
        <v>6210</v>
      </c>
      <c r="H1291" t="s">
        <v>6211</v>
      </c>
      <c r="I1291" t="s">
        <v>32</v>
      </c>
      <c r="J1291" t="s">
        <v>1350</v>
      </c>
      <c r="K1291" t="s">
        <v>24</v>
      </c>
      <c r="L1291" t="s">
        <v>307</v>
      </c>
      <c r="M1291" t="s">
        <v>9880</v>
      </c>
      <c r="N1291" t="s">
        <v>9441</v>
      </c>
    </row>
    <row r="1292" spans="1:14" x14ac:dyDescent="0.25">
      <c r="A1292" t="s">
        <v>6212</v>
      </c>
      <c r="B1292" t="s">
        <v>6213</v>
      </c>
      <c r="C1292" t="s">
        <v>16</v>
      </c>
      <c r="D1292" t="s">
        <v>6214</v>
      </c>
      <c r="E1292" t="s">
        <v>18</v>
      </c>
      <c r="F1292" t="s">
        <v>6215</v>
      </c>
      <c r="G1292" t="s">
        <v>6216</v>
      </c>
      <c r="H1292" t="s">
        <v>6217</v>
      </c>
      <c r="I1292" t="s">
        <v>32</v>
      </c>
      <c r="J1292" t="s">
        <v>595</v>
      </c>
      <c r="K1292" t="s">
        <v>24</v>
      </c>
      <c r="L1292" t="s">
        <v>212</v>
      </c>
      <c r="M1292" t="s">
        <v>9881</v>
      </c>
      <c r="N1292" t="s">
        <v>9441</v>
      </c>
    </row>
    <row r="1293" spans="1:14" x14ac:dyDescent="0.25">
      <c r="A1293" t="s">
        <v>6218</v>
      </c>
      <c r="B1293" t="s">
        <v>6219</v>
      </c>
      <c r="C1293" t="s">
        <v>16</v>
      </c>
      <c r="D1293" t="s">
        <v>93</v>
      </c>
      <c r="E1293" t="s">
        <v>18</v>
      </c>
      <c r="F1293" t="s">
        <v>6220</v>
      </c>
      <c r="G1293" t="s">
        <v>6221</v>
      </c>
      <c r="H1293" t="s">
        <v>6222</v>
      </c>
      <c r="I1293" t="s">
        <v>32</v>
      </c>
      <c r="J1293" t="s">
        <v>527</v>
      </c>
      <c r="K1293" t="s">
        <v>24</v>
      </c>
      <c r="L1293" t="s">
        <v>75</v>
      </c>
      <c r="M1293" t="s">
        <v>9882</v>
      </c>
      <c r="N1293" t="s">
        <v>9441</v>
      </c>
    </row>
    <row r="1294" spans="1:14" x14ac:dyDescent="0.25">
      <c r="A1294" t="s">
        <v>4930</v>
      </c>
      <c r="B1294" t="s">
        <v>6223</v>
      </c>
      <c r="C1294" t="s">
        <v>69</v>
      </c>
      <c r="D1294" t="s">
        <v>2463</v>
      </c>
      <c r="E1294" t="s">
        <v>18</v>
      </c>
      <c r="F1294" t="s">
        <v>6224</v>
      </c>
      <c r="G1294" t="s">
        <v>6225</v>
      </c>
      <c r="H1294" t="s">
        <v>6226</v>
      </c>
      <c r="I1294" t="s">
        <v>32</v>
      </c>
      <c r="J1294" t="s">
        <v>595</v>
      </c>
      <c r="K1294" t="s">
        <v>24</v>
      </c>
      <c r="L1294" t="s">
        <v>204</v>
      </c>
      <c r="M1294" t="s">
        <v>9883</v>
      </c>
      <c r="N1294" t="s">
        <v>9441</v>
      </c>
    </row>
    <row r="1295" spans="1:14" x14ac:dyDescent="0.25">
      <c r="A1295" t="s">
        <v>6227</v>
      </c>
      <c r="B1295" t="s">
        <v>92</v>
      </c>
      <c r="C1295" t="s">
        <v>69</v>
      </c>
      <c r="D1295" t="s">
        <v>93</v>
      </c>
      <c r="E1295" t="s">
        <v>18</v>
      </c>
      <c r="F1295" t="s">
        <v>6228</v>
      </c>
      <c r="G1295" t="s">
        <v>6229</v>
      </c>
      <c r="H1295" t="s">
        <v>6230</v>
      </c>
      <c r="I1295" t="s">
        <v>32</v>
      </c>
      <c r="J1295" t="s">
        <v>385</v>
      </c>
      <c r="K1295" t="s">
        <v>24</v>
      </c>
      <c r="L1295" t="s">
        <v>75</v>
      </c>
      <c r="M1295" t="s">
        <v>9884</v>
      </c>
      <c r="N1295" t="s">
        <v>9441</v>
      </c>
    </row>
    <row r="1296" spans="1:14" x14ac:dyDescent="0.25">
      <c r="A1296" t="s">
        <v>26</v>
      </c>
      <c r="B1296" t="s">
        <v>4050</v>
      </c>
      <c r="C1296" t="s">
        <v>16</v>
      </c>
      <c r="D1296" t="s">
        <v>585</v>
      </c>
      <c r="E1296" t="s">
        <v>18</v>
      </c>
      <c r="F1296" t="s">
        <v>6231</v>
      </c>
      <c r="G1296" t="s">
        <v>6232</v>
      </c>
      <c r="H1296" t="s">
        <v>6233</v>
      </c>
      <c r="I1296" t="s">
        <v>32</v>
      </c>
      <c r="J1296" t="s">
        <v>923</v>
      </c>
      <c r="K1296" t="s">
        <v>24</v>
      </c>
      <c r="L1296" t="s">
        <v>75</v>
      </c>
      <c r="M1296" t="s">
        <v>9438</v>
      </c>
      <c r="N1296" t="s">
        <v>9439</v>
      </c>
    </row>
    <row r="1297" spans="1:14" x14ac:dyDescent="0.25">
      <c r="A1297" t="s">
        <v>6234</v>
      </c>
      <c r="B1297" t="s">
        <v>206</v>
      </c>
      <c r="C1297" t="s">
        <v>16</v>
      </c>
      <c r="D1297" t="s">
        <v>402</v>
      </c>
      <c r="E1297" t="s">
        <v>18</v>
      </c>
      <c r="F1297" t="s">
        <v>6235</v>
      </c>
      <c r="G1297" t="s">
        <v>6236</v>
      </c>
      <c r="H1297" t="s">
        <v>6237</v>
      </c>
      <c r="I1297" t="s">
        <v>32</v>
      </c>
      <c r="J1297" t="s">
        <v>65</v>
      </c>
      <c r="K1297" t="s">
        <v>24</v>
      </c>
      <c r="L1297" t="s">
        <v>406</v>
      </c>
      <c r="M1297" t="s">
        <v>9885</v>
      </c>
      <c r="N1297" t="s">
        <v>9441</v>
      </c>
    </row>
    <row r="1298" spans="1:14" x14ac:dyDescent="0.25">
      <c r="A1298" t="s">
        <v>6238</v>
      </c>
      <c r="C1298" t="s">
        <v>69</v>
      </c>
      <c r="D1298" t="s">
        <v>6239</v>
      </c>
      <c r="E1298" t="s">
        <v>18</v>
      </c>
      <c r="F1298" t="s">
        <v>6240</v>
      </c>
      <c r="G1298" t="s">
        <v>6241</v>
      </c>
      <c r="H1298" t="s">
        <v>6242</v>
      </c>
      <c r="I1298" t="s">
        <v>32</v>
      </c>
      <c r="J1298" t="s">
        <v>712</v>
      </c>
      <c r="K1298" t="s">
        <v>24</v>
      </c>
      <c r="L1298" t="s">
        <v>6243</v>
      </c>
      <c r="M1298" t="s">
        <v>9886</v>
      </c>
      <c r="N1298" t="s">
        <v>9441</v>
      </c>
    </row>
    <row r="1299" spans="1:14" x14ac:dyDescent="0.25">
      <c r="A1299" t="s">
        <v>6244</v>
      </c>
      <c r="B1299" t="s">
        <v>6245</v>
      </c>
      <c r="C1299" t="s">
        <v>16</v>
      </c>
      <c r="D1299" t="s">
        <v>265</v>
      </c>
      <c r="E1299" t="s">
        <v>18</v>
      </c>
      <c r="F1299" t="s">
        <v>6246</v>
      </c>
      <c r="G1299" t="s">
        <v>6247</v>
      </c>
      <c r="H1299" t="s">
        <v>6248</v>
      </c>
      <c r="I1299" t="s">
        <v>32</v>
      </c>
      <c r="J1299" t="s">
        <v>142</v>
      </c>
      <c r="K1299" t="s">
        <v>24</v>
      </c>
      <c r="L1299" t="s">
        <v>6249</v>
      </c>
      <c r="M1299" t="s">
        <v>9887</v>
      </c>
      <c r="N1299" t="s">
        <v>9441</v>
      </c>
    </row>
    <row r="1300" spans="1:14" x14ac:dyDescent="0.25">
      <c r="A1300" t="s">
        <v>6250</v>
      </c>
      <c r="B1300" t="s">
        <v>2392</v>
      </c>
      <c r="C1300" t="s">
        <v>69</v>
      </c>
      <c r="D1300" t="s">
        <v>6251</v>
      </c>
      <c r="E1300" t="s">
        <v>18</v>
      </c>
      <c r="F1300" t="s">
        <v>6252</v>
      </c>
      <c r="G1300" t="s">
        <v>6253</v>
      </c>
      <c r="H1300" t="s">
        <v>6254</v>
      </c>
      <c r="I1300" t="s">
        <v>32</v>
      </c>
      <c r="J1300" t="s">
        <v>246</v>
      </c>
      <c r="K1300" t="s">
        <v>24</v>
      </c>
      <c r="L1300" t="s">
        <v>42</v>
      </c>
      <c r="M1300" t="s">
        <v>9438</v>
      </c>
      <c r="N1300" t="s">
        <v>9439</v>
      </c>
    </row>
    <row r="1301" spans="1:14" x14ac:dyDescent="0.25">
      <c r="A1301" t="s">
        <v>6255</v>
      </c>
      <c r="B1301" t="s">
        <v>6256</v>
      </c>
      <c r="C1301" t="s">
        <v>69</v>
      </c>
      <c r="D1301" t="s">
        <v>138</v>
      </c>
      <c r="E1301" t="s">
        <v>18</v>
      </c>
      <c r="F1301" t="s">
        <v>6257</v>
      </c>
      <c r="G1301" t="s">
        <v>6258</v>
      </c>
      <c r="H1301" t="s">
        <v>6259</v>
      </c>
      <c r="I1301" t="s">
        <v>32</v>
      </c>
      <c r="J1301" t="s">
        <v>226</v>
      </c>
      <c r="K1301" t="s">
        <v>24</v>
      </c>
      <c r="L1301" t="s">
        <v>104</v>
      </c>
      <c r="M1301" t="s">
        <v>9888</v>
      </c>
      <c r="N1301" t="s">
        <v>9441</v>
      </c>
    </row>
    <row r="1302" spans="1:14" x14ac:dyDescent="0.25">
      <c r="A1302" t="s">
        <v>6260</v>
      </c>
      <c r="C1302" t="s">
        <v>16</v>
      </c>
      <c r="D1302" t="s">
        <v>6261</v>
      </c>
      <c r="E1302" t="s">
        <v>18</v>
      </c>
      <c r="F1302" t="s">
        <v>6262</v>
      </c>
      <c r="G1302" t="s">
        <v>6263</v>
      </c>
      <c r="H1302" t="s">
        <v>6264</v>
      </c>
      <c r="I1302" t="s">
        <v>32</v>
      </c>
      <c r="J1302" t="s">
        <v>1207</v>
      </c>
      <c r="K1302" t="s">
        <v>24</v>
      </c>
      <c r="L1302" t="s">
        <v>1739</v>
      </c>
      <c r="M1302" t="s">
        <v>9438</v>
      </c>
      <c r="N1302" t="s">
        <v>9439</v>
      </c>
    </row>
    <row r="1303" spans="1:14" x14ac:dyDescent="0.25">
      <c r="A1303" t="s">
        <v>6265</v>
      </c>
      <c r="C1303" t="s">
        <v>69</v>
      </c>
      <c r="D1303" t="s">
        <v>6266</v>
      </c>
      <c r="E1303" t="s">
        <v>18</v>
      </c>
      <c r="F1303" t="s">
        <v>6267</v>
      </c>
      <c r="G1303" t="s">
        <v>6268</v>
      </c>
      <c r="H1303" t="s">
        <v>6269</v>
      </c>
      <c r="I1303" t="s">
        <v>32</v>
      </c>
      <c r="J1303" t="s">
        <v>2502</v>
      </c>
      <c r="K1303" t="s">
        <v>24</v>
      </c>
      <c r="L1303" t="s">
        <v>104</v>
      </c>
      <c r="M1303" t="s">
        <v>9889</v>
      </c>
      <c r="N1303" t="s">
        <v>9441</v>
      </c>
    </row>
    <row r="1304" spans="1:14" x14ac:dyDescent="0.25">
      <c r="A1304" t="s">
        <v>6270</v>
      </c>
      <c r="C1304" t="s">
        <v>16</v>
      </c>
      <c r="D1304" t="s">
        <v>6271</v>
      </c>
      <c r="E1304" t="s">
        <v>18</v>
      </c>
      <c r="F1304" t="s">
        <v>6272</v>
      </c>
      <c r="G1304" t="s">
        <v>6273</v>
      </c>
      <c r="H1304" t="s">
        <v>6274</v>
      </c>
      <c r="I1304" t="s">
        <v>22</v>
      </c>
      <c r="J1304" t="s">
        <v>1584</v>
      </c>
      <c r="K1304" t="s">
        <v>24</v>
      </c>
      <c r="L1304" t="s">
        <v>4277</v>
      </c>
      <c r="M1304" t="s">
        <v>9438</v>
      </c>
      <c r="N1304" t="s">
        <v>9439</v>
      </c>
    </row>
    <row r="1305" spans="1:14" x14ac:dyDescent="0.25">
      <c r="A1305" t="s">
        <v>6275</v>
      </c>
      <c r="C1305" t="s">
        <v>16</v>
      </c>
      <c r="D1305" t="s">
        <v>3603</v>
      </c>
      <c r="E1305" t="s">
        <v>18</v>
      </c>
      <c r="F1305" t="s">
        <v>6276</v>
      </c>
      <c r="G1305" t="s">
        <v>6277</v>
      </c>
      <c r="H1305" t="s">
        <v>6278</v>
      </c>
      <c r="I1305" t="s">
        <v>32</v>
      </c>
      <c r="J1305" t="s">
        <v>438</v>
      </c>
      <c r="K1305" t="s">
        <v>24</v>
      </c>
      <c r="L1305" t="s">
        <v>34</v>
      </c>
      <c r="M1305" t="s">
        <v>9438</v>
      </c>
      <c r="N1305" t="s">
        <v>9439</v>
      </c>
    </row>
    <row r="1306" spans="1:14" x14ac:dyDescent="0.25">
      <c r="A1306" t="s">
        <v>6279</v>
      </c>
      <c r="C1306" t="s">
        <v>69</v>
      </c>
      <c r="D1306" t="s">
        <v>6280</v>
      </c>
      <c r="E1306" t="s">
        <v>18</v>
      </c>
      <c r="F1306" t="s">
        <v>6281</v>
      </c>
      <c r="G1306" t="s">
        <v>6282</v>
      </c>
      <c r="H1306" t="s">
        <v>6283</v>
      </c>
      <c r="I1306" t="s">
        <v>22</v>
      </c>
      <c r="J1306" t="s">
        <v>4762</v>
      </c>
      <c r="K1306" t="s">
        <v>24</v>
      </c>
      <c r="L1306" t="s">
        <v>6284</v>
      </c>
      <c r="M1306" t="s">
        <v>9438</v>
      </c>
      <c r="N1306" t="s">
        <v>9439</v>
      </c>
    </row>
    <row r="1307" spans="1:14" x14ac:dyDescent="0.25">
      <c r="A1307" t="s">
        <v>6285</v>
      </c>
      <c r="B1307" t="s">
        <v>6286</v>
      </c>
      <c r="C1307" t="s">
        <v>69</v>
      </c>
      <c r="D1307" t="s">
        <v>4214</v>
      </c>
      <c r="E1307" t="s">
        <v>18</v>
      </c>
      <c r="F1307" t="s">
        <v>6287</v>
      </c>
      <c r="G1307" t="s">
        <v>6288</v>
      </c>
      <c r="H1307" t="s">
        <v>6289</v>
      </c>
      <c r="I1307" t="s">
        <v>32</v>
      </c>
      <c r="J1307" t="s">
        <v>398</v>
      </c>
      <c r="K1307" t="s">
        <v>24</v>
      </c>
      <c r="L1307" t="s">
        <v>6290</v>
      </c>
      <c r="M1307" t="s">
        <v>9438</v>
      </c>
      <c r="N1307" t="s">
        <v>9439</v>
      </c>
    </row>
    <row r="1308" spans="1:14" x14ac:dyDescent="0.25">
      <c r="A1308" t="s">
        <v>6291</v>
      </c>
      <c r="B1308" t="s">
        <v>6292</v>
      </c>
      <c r="C1308" t="s">
        <v>69</v>
      </c>
      <c r="D1308" t="s">
        <v>2543</v>
      </c>
      <c r="E1308" t="s">
        <v>18</v>
      </c>
      <c r="F1308" t="s">
        <v>6293</v>
      </c>
      <c r="G1308" t="s">
        <v>6294</v>
      </c>
      <c r="H1308" t="s">
        <v>6295</v>
      </c>
      <c r="I1308" t="s">
        <v>32</v>
      </c>
      <c r="J1308" t="s">
        <v>1317</v>
      </c>
      <c r="K1308" t="s">
        <v>24</v>
      </c>
      <c r="L1308" t="s">
        <v>2331</v>
      </c>
      <c r="M1308" t="s">
        <v>9890</v>
      </c>
      <c r="N1308" t="s">
        <v>9441</v>
      </c>
    </row>
    <row r="1309" spans="1:14" x14ac:dyDescent="0.25">
      <c r="A1309" t="s">
        <v>6296</v>
      </c>
      <c r="B1309" t="s">
        <v>2190</v>
      </c>
      <c r="C1309" t="s">
        <v>69</v>
      </c>
      <c r="D1309" t="s">
        <v>6297</v>
      </c>
      <c r="E1309" t="s">
        <v>18</v>
      </c>
      <c r="F1309" t="s">
        <v>6298</v>
      </c>
      <c r="G1309" t="s">
        <v>6299</v>
      </c>
      <c r="H1309" t="s">
        <v>6300</v>
      </c>
      <c r="I1309" t="s">
        <v>32</v>
      </c>
      <c r="J1309" t="s">
        <v>718</v>
      </c>
      <c r="K1309" t="s">
        <v>24</v>
      </c>
      <c r="L1309" t="s">
        <v>204</v>
      </c>
      <c r="M1309" t="s">
        <v>9891</v>
      </c>
      <c r="N1309" t="s">
        <v>9441</v>
      </c>
    </row>
    <row r="1310" spans="1:14" x14ac:dyDescent="0.25">
      <c r="A1310" t="s">
        <v>6301</v>
      </c>
      <c r="B1310" t="s">
        <v>6302</v>
      </c>
      <c r="C1310" t="s">
        <v>16</v>
      </c>
      <c r="D1310" t="s">
        <v>748</v>
      </c>
      <c r="E1310" t="s">
        <v>18</v>
      </c>
      <c r="F1310" t="s">
        <v>6303</v>
      </c>
      <c r="G1310" t="s">
        <v>6304</v>
      </c>
      <c r="H1310" t="s">
        <v>6305</v>
      </c>
      <c r="I1310" t="s">
        <v>32</v>
      </c>
      <c r="J1310" t="s">
        <v>420</v>
      </c>
      <c r="K1310" t="s">
        <v>24</v>
      </c>
      <c r="L1310" t="s">
        <v>75</v>
      </c>
      <c r="M1310" t="s">
        <v>9892</v>
      </c>
      <c r="N1310" t="s">
        <v>9441</v>
      </c>
    </row>
    <row r="1311" spans="1:14" x14ac:dyDescent="0.25">
      <c r="A1311" t="s">
        <v>26</v>
      </c>
      <c r="B1311" t="s">
        <v>393</v>
      </c>
      <c r="C1311" t="s">
        <v>69</v>
      </c>
      <c r="D1311" t="s">
        <v>4302</v>
      </c>
      <c r="E1311" t="s">
        <v>18</v>
      </c>
      <c r="F1311" t="s">
        <v>6306</v>
      </c>
      <c r="G1311" t="s">
        <v>6307</v>
      </c>
      <c r="H1311" t="s">
        <v>6308</v>
      </c>
      <c r="I1311" t="s">
        <v>32</v>
      </c>
      <c r="J1311" t="s">
        <v>1751</v>
      </c>
      <c r="K1311" t="s">
        <v>24</v>
      </c>
      <c r="L1311" t="s">
        <v>6309</v>
      </c>
      <c r="M1311" t="s">
        <v>9438</v>
      </c>
      <c r="N1311" t="s">
        <v>9439</v>
      </c>
    </row>
    <row r="1312" spans="1:14" x14ac:dyDescent="0.25">
      <c r="A1312" t="s">
        <v>6310</v>
      </c>
      <c r="B1312" t="s">
        <v>6311</v>
      </c>
      <c r="C1312" t="s">
        <v>69</v>
      </c>
      <c r="D1312" t="s">
        <v>3850</v>
      </c>
      <c r="E1312" t="s">
        <v>18</v>
      </c>
      <c r="F1312" t="s">
        <v>6312</v>
      </c>
      <c r="G1312" t="s">
        <v>6313</v>
      </c>
      <c r="H1312" t="s">
        <v>6314</v>
      </c>
      <c r="I1312" t="s">
        <v>22</v>
      </c>
      <c r="J1312" t="s">
        <v>97</v>
      </c>
      <c r="K1312" t="s">
        <v>24</v>
      </c>
      <c r="L1312" t="s">
        <v>83</v>
      </c>
      <c r="M1312" t="s">
        <v>9893</v>
      </c>
      <c r="N1312" t="s">
        <v>9441</v>
      </c>
    </row>
    <row r="1313" spans="1:14" x14ac:dyDescent="0.25">
      <c r="A1313" t="s">
        <v>6315</v>
      </c>
      <c r="B1313" t="s">
        <v>6316</v>
      </c>
      <c r="C1313" t="s">
        <v>16</v>
      </c>
      <c r="D1313" t="s">
        <v>6317</v>
      </c>
      <c r="E1313" t="s">
        <v>18</v>
      </c>
      <c r="F1313" t="s">
        <v>6318</v>
      </c>
      <c r="G1313" t="s">
        <v>6319</v>
      </c>
      <c r="H1313" t="s">
        <v>6320</v>
      </c>
      <c r="I1313" t="s">
        <v>32</v>
      </c>
      <c r="J1313" t="s">
        <v>290</v>
      </c>
      <c r="K1313" t="s">
        <v>24</v>
      </c>
      <c r="L1313" t="s">
        <v>3545</v>
      </c>
      <c r="M1313" t="s">
        <v>9894</v>
      </c>
      <c r="N1313" t="s">
        <v>9441</v>
      </c>
    </row>
    <row r="1314" spans="1:14" x14ac:dyDescent="0.25">
      <c r="A1314" t="s">
        <v>6321</v>
      </c>
      <c r="B1314" t="s">
        <v>6322</v>
      </c>
      <c r="C1314" t="s">
        <v>69</v>
      </c>
      <c r="D1314" t="s">
        <v>179</v>
      </c>
      <c r="E1314" t="s">
        <v>18</v>
      </c>
      <c r="F1314" t="s">
        <v>6323</v>
      </c>
      <c r="G1314" t="s">
        <v>6324</v>
      </c>
      <c r="H1314" t="s">
        <v>6325</v>
      </c>
      <c r="I1314" t="s">
        <v>32</v>
      </c>
      <c r="J1314" t="s">
        <v>1294</v>
      </c>
      <c r="K1314" t="s">
        <v>24</v>
      </c>
      <c r="L1314" t="s">
        <v>75</v>
      </c>
      <c r="M1314" t="s">
        <v>9895</v>
      </c>
      <c r="N1314" t="s">
        <v>9441</v>
      </c>
    </row>
    <row r="1315" spans="1:14" x14ac:dyDescent="0.25">
      <c r="A1315" t="s">
        <v>2703</v>
      </c>
      <c r="B1315" t="s">
        <v>6326</v>
      </c>
      <c r="C1315" t="s">
        <v>16</v>
      </c>
      <c r="D1315" t="s">
        <v>93</v>
      </c>
      <c r="E1315" t="s">
        <v>638</v>
      </c>
      <c r="F1315" t="s">
        <v>6327</v>
      </c>
      <c r="G1315" t="s">
        <v>6328</v>
      </c>
      <c r="H1315" t="s">
        <v>6329</v>
      </c>
      <c r="I1315" t="s">
        <v>32</v>
      </c>
      <c r="J1315" t="s">
        <v>1294</v>
      </c>
      <c r="K1315" t="s">
        <v>24</v>
      </c>
      <c r="L1315" t="s">
        <v>75</v>
      </c>
      <c r="M1315" t="s">
        <v>9896</v>
      </c>
      <c r="N1315" t="s">
        <v>9441</v>
      </c>
    </row>
    <row r="1316" spans="1:14" x14ac:dyDescent="0.25">
      <c r="A1316" t="s">
        <v>6330</v>
      </c>
      <c r="B1316" t="s">
        <v>6331</v>
      </c>
      <c r="C1316" t="s">
        <v>69</v>
      </c>
      <c r="D1316" t="s">
        <v>6332</v>
      </c>
      <c r="E1316" t="s">
        <v>638</v>
      </c>
      <c r="F1316" t="s">
        <v>6333</v>
      </c>
      <c r="G1316" t="s">
        <v>6334</v>
      </c>
      <c r="H1316" t="s">
        <v>6335</v>
      </c>
      <c r="I1316" t="s">
        <v>32</v>
      </c>
      <c r="J1316" t="s">
        <v>2433</v>
      </c>
      <c r="K1316" t="s">
        <v>24</v>
      </c>
      <c r="L1316" t="s">
        <v>34</v>
      </c>
      <c r="M1316" t="s">
        <v>9438</v>
      </c>
      <c r="N1316" t="s">
        <v>9439</v>
      </c>
    </row>
    <row r="1317" spans="1:14" x14ac:dyDescent="0.25">
      <c r="A1317" t="s">
        <v>6336</v>
      </c>
      <c r="B1317" t="s">
        <v>5032</v>
      </c>
      <c r="C1317" t="s">
        <v>69</v>
      </c>
      <c r="D1317" t="s">
        <v>6337</v>
      </c>
      <c r="E1317" t="s">
        <v>638</v>
      </c>
      <c r="F1317" t="s">
        <v>6338</v>
      </c>
      <c r="G1317" t="s">
        <v>6339</v>
      </c>
      <c r="H1317" t="s">
        <v>6340</v>
      </c>
      <c r="I1317" t="s">
        <v>32</v>
      </c>
      <c r="J1317" t="s">
        <v>398</v>
      </c>
      <c r="K1317" t="s">
        <v>24</v>
      </c>
      <c r="L1317" t="s">
        <v>227</v>
      </c>
      <c r="M1317" t="s">
        <v>9438</v>
      </c>
      <c r="N1317" t="s">
        <v>9439</v>
      </c>
    </row>
    <row r="1318" spans="1:14" x14ac:dyDescent="0.25">
      <c r="A1318" t="s">
        <v>6341</v>
      </c>
      <c r="B1318" t="s">
        <v>2844</v>
      </c>
      <c r="C1318" t="s">
        <v>16</v>
      </c>
      <c r="D1318" t="s">
        <v>6342</v>
      </c>
      <c r="E1318" t="s">
        <v>638</v>
      </c>
      <c r="F1318" t="s">
        <v>6343</v>
      </c>
      <c r="G1318" t="s">
        <v>6344</v>
      </c>
      <c r="H1318" t="s">
        <v>6345</v>
      </c>
      <c r="I1318" t="s">
        <v>320</v>
      </c>
      <c r="J1318" t="s">
        <v>341</v>
      </c>
      <c r="K1318" t="s">
        <v>24</v>
      </c>
      <c r="L1318" t="s">
        <v>361</v>
      </c>
      <c r="M1318" t="s">
        <v>9897</v>
      </c>
      <c r="N1318" t="s">
        <v>9441</v>
      </c>
    </row>
    <row r="1319" spans="1:14" x14ac:dyDescent="0.25">
      <c r="A1319" t="s">
        <v>6346</v>
      </c>
      <c r="B1319" t="s">
        <v>6347</v>
      </c>
      <c r="C1319" t="s">
        <v>16</v>
      </c>
      <c r="D1319" t="s">
        <v>402</v>
      </c>
      <c r="E1319" t="s">
        <v>638</v>
      </c>
      <c r="F1319" t="s">
        <v>6348</v>
      </c>
      <c r="G1319" t="s">
        <v>6349</v>
      </c>
      <c r="H1319" t="s">
        <v>6350</v>
      </c>
      <c r="I1319" t="s">
        <v>32</v>
      </c>
      <c r="J1319" t="s">
        <v>4170</v>
      </c>
      <c r="K1319" t="s">
        <v>24</v>
      </c>
      <c r="L1319" t="s">
        <v>6351</v>
      </c>
      <c r="M1319" t="s">
        <v>9898</v>
      </c>
      <c r="N1319" t="s">
        <v>9441</v>
      </c>
    </row>
    <row r="1320" spans="1:14" hidden="1" x14ac:dyDescent="0.25">
      <c r="A1320" t="s">
        <v>6352</v>
      </c>
      <c r="B1320" t="s">
        <v>6353</v>
      </c>
      <c r="C1320" t="s">
        <v>16</v>
      </c>
      <c r="D1320" t="s">
        <v>5305</v>
      </c>
      <c r="E1320" t="s">
        <v>630</v>
      </c>
      <c r="F1320" t="s">
        <v>6354</v>
      </c>
      <c r="G1320" t="s">
        <v>6355</v>
      </c>
      <c r="H1320" t="s">
        <v>6356</v>
      </c>
      <c r="I1320" t="s">
        <v>32</v>
      </c>
      <c r="J1320" t="s">
        <v>253</v>
      </c>
      <c r="K1320" t="s">
        <v>24</v>
      </c>
      <c r="L1320" t="s">
        <v>851</v>
      </c>
      <c r="M1320" t="s">
        <v>9438</v>
      </c>
      <c r="N1320" t="s">
        <v>9439</v>
      </c>
    </row>
    <row r="1321" spans="1:14" x14ac:dyDescent="0.25">
      <c r="A1321" t="s">
        <v>6357</v>
      </c>
      <c r="B1321" t="s">
        <v>6358</v>
      </c>
      <c r="C1321" t="s">
        <v>16</v>
      </c>
      <c r="D1321" t="s">
        <v>6359</v>
      </c>
      <c r="E1321" t="s">
        <v>638</v>
      </c>
      <c r="F1321" t="s">
        <v>6360</v>
      </c>
      <c r="G1321" t="s">
        <v>6361</v>
      </c>
      <c r="H1321" t="s">
        <v>6362</v>
      </c>
      <c r="I1321" t="s">
        <v>32</v>
      </c>
      <c r="J1321" t="s">
        <v>614</v>
      </c>
      <c r="K1321" t="s">
        <v>24</v>
      </c>
      <c r="L1321" t="s">
        <v>3638</v>
      </c>
      <c r="M1321" t="s">
        <v>9899</v>
      </c>
      <c r="N1321" t="s">
        <v>9441</v>
      </c>
    </row>
    <row r="1322" spans="1:14" x14ac:dyDescent="0.25">
      <c r="A1322" t="s">
        <v>6363</v>
      </c>
      <c r="C1322" t="s">
        <v>69</v>
      </c>
      <c r="D1322" t="s">
        <v>434</v>
      </c>
      <c r="E1322" t="s">
        <v>638</v>
      </c>
      <c r="F1322" t="s">
        <v>6364</v>
      </c>
      <c r="G1322" t="s">
        <v>6365</v>
      </c>
      <c r="H1322" t="s">
        <v>6366</v>
      </c>
      <c r="I1322" t="s">
        <v>32</v>
      </c>
      <c r="J1322" t="s">
        <v>438</v>
      </c>
      <c r="K1322" t="s">
        <v>24</v>
      </c>
      <c r="L1322" t="s">
        <v>439</v>
      </c>
      <c r="M1322" t="s">
        <v>9438</v>
      </c>
      <c r="N1322" t="s">
        <v>9439</v>
      </c>
    </row>
    <row r="1323" spans="1:14" hidden="1" x14ac:dyDescent="0.25">
      <c r="A1323" t="s">
        <v>6367</v>
      </c>
      <c r="C1323" t="s">
        <v>69</v>
      </c>
      <c r="D1323" t="s">
        <v>85</v>
      </c>
      <c r="E1323" t="s">
        <v>630</v>
      </c>
      <c r="F1323" t="s">
        <v>6368</v>
      </c>
      <c r="G1323" t="s">
        <v>6369</v>
      </c>
      <c r="H1323" t="s">
        <v>6370</v>
      </c>
      <c r="I1323" t="s">
        <v>32</v>
      </c>
      <c r="J1323" t="s">
        <v>540</v>
      </c>
      <c r="K1323" t="s">
        <v>24</v>
      </c>
      <c r="L1323" t="s">
        <v>851</v>
      </c>
      <c r="M1323" t="s">
        <v>9438</v>
      </c>
      <c r="N1323" t="s">
        <v>9439</v>
      </c>
    </row>
    <row r="1324" spans="1:14" x14ac:dyDescent="0.25">
      <c r="A1324" t="s">
        <v>6371</v>
      </c>
      <c r="B1324" t="s">
        <v>6372</v>
      </c>
      <c r="C1324" t="s">
        <v>16</v>
      </c>
      <c r="D1324" t="s">
        <v>3646</v>
      </c>
      <c r="E1324" t="s">
        <v>638</v>
      </c>
      <c r="F1324" t="s">
        <v>6373</v>
      </c>
      <c r="G1324" t="s">
        <v>6374</v>
      </c>
      <c r="H1324" t="s">
        <v>6375</v>
      </c>
      <c r="I1324" t="s">
        <v>32</v>
      </c>
      <c r="J1324" t="s">
        <v>756</v>
      </c>
      <c r="K1324" t="s">
        <v>24</v>
      </c>
      <c r="L1324" t="s">
        <v>42</v>
      </c>
      <c r="M1324" t="s">
        <v>9438</v>
      </c>
      <c r="N1324" t="s">
        <v>9439</v>
      </c>
    </row>
    <row r="1325" spans="1:14" hidden="1" x14ac:dyDescent="0.25">
      <c r="A1325" t="s">
        <v>6376</v>
      </c>
      <c r="B1325" t="s">
        <v>957</v>
      </c>
      <c r="C1325" t="s">
        <v>16</v>
      </c>
      <c r="D1325" t="s">
        <v>93</v>
      </c>
      <c r="E1325" t="s">
        <v>630</v>
      </c>
      <c r="F1325" t="s">
        <v>6377</v>
      </c>
      <c r="G1325" t="s">
        <v>6378</v>
      </c>
      <c r="H1325" t="s">
        <v>6379</v>
      </c>
      <c r="I1325" t="s">
        <v>32</v>
      </c>
      <c r="J1325" t="s">
        <v>527</v>
      </c>
      <c r="K1325" t="s">
        <v>24</v>
      </c>
      <c r="L1325" t="s">
        <v>75</v>
      </c>
      <c r="M1325" t="s">
        <v>9438</v>
      </c>
      <c r="N1325" t="s">
        <v>9439</v>
      </c>
    </row>
    <row r="1326" spans="1:14" x14ac:dyDescent="0.25">
      <c r="A1326" t="s">
        <v>6380</v>
      </c>
      <c r="B1326" t="s">
        <v>1061</v>
      </c>
      <c r="C1326" t="s">
        <v>550</v>
      </c>
      <c r="D1326" t="s">
        <v>3128</v>
      </c>
      <c r="E1326" t="s">
        <v>638</v>
      </c>
      <c r="F1326" t="s">
        <v>6381</v>
      </c>
      <c r="G1326" t="s">
        <v>6382</v>
      </c>
      <c r="H1326" t="s">
        <v>6383</v>
      </c>
      <c r="I1326" t="s">
        <v>32</v>
      </c>
      <c r="J1326" t="s">
        <v>1066</v>
      </c>
      <c r="K1326" t="s">
        <v>24</v>
      </c>
      <c r="L1326" t="s">
        <v>5864</v>
      </c>
      <c r="M1326" t="s">
        <v>9438</v>
      </c>
      <c r="N1326" t="s">
        <v>9439</v>
      </c>
    </row>
    <row r="1327" spans="1:14" x14ac:dyDescent="0.25">
      <c r="A1327" t="s">
        <v>6384</v>
      </c>
      <c r="B1327" t="s">
        <v>6385</v>
      </c>
      <c r="C1327" t="s">
        <v>1880</v>
      </c>
      <c r="D1327" t="s">
        <v>3232</v>
      </c>
      <c r="E1327" t="s">
        <v>18</v>
      </c>
      <c r="F1327" t="s">
        <v>6386</v>
      </c>
      <c r="G1327" t="s">
        <v>6387</v>
      </c>
      <c r="H1327" t="s">
        <v>6388</v>
      </c>
      <c r="I1327" t="s">
        <v>2352</v>
      </c>
      <c r="J1327" t="s">
        <v>6389</v>
      </c>
      <c r="K1327" t="s">
        <v>556</v>
      </c>
      <c r="L1327" t="s">
        <v>6390</v>
      </c>
      <c r="M1327" t="s">
        <v>9438</v>
      </c>
      <c r="N1327" t="s">
        <v>9439</v>
      </c>
    </row>
    <row r="1328" spans="1:14" hidden="1" x14ac:dyDescent="0.25">
      <c r="A1328" t="s">
        <v>6391</v>
      </c>
      <c r="B1328" t="s">
        <v>1061</v>
      </c>
      <c r="C1328" t="s">
        <v>550</v>
      </c>
      <c r="E1328" t="s">
        <v>630</v>
      </c>
      <c r="F1328" t="s">
        <v>6392</v>
      </c>
      <c r="G1328" t="s">
        <v>6393</v>
      </c>
      <c r="H1328" t="s">
        <v>6394</v>
      </c>
      <c r="I1328" t="s">
        <v>32</v>
      </c>
      <c r="J1328" t="s">
        <v>1066</v>
      </c>
      <c r="K1328" t="s">
        <v>24</v>
      </c>
      <c r="L1328" t="s">
        <v>5864</v>
      </c>
      <c r="M1328" t="s">
        <v>9438</v>
      </c>
      <c r="N1328" t="s">
        <v>9439</v>
      </c>
    </row>
    <row r="1329" spans="1:14" x14ac:dyDescent="0.25">
      <c r="A1329" t="s">
        <v>6395</v>
      </c>
      <c r="B1329" t="s">
        <v>6396</v>
      </c>
      <c r="C1329" t="s">
        <v>550</v>
      </c>
      <c r="D1329" t="s">
        <v>6397</v>
      </c>
      <c r="E1329" t="s">
        <v>18</v>
      </c>
      <c r="F1329" t="s">
        <v>6398</v>
      </c>
      <c r="G1329" t="s">
        <v>6399</v>
      </c>
      <c r="H1329" t="s">
        <v>6400</v>
      </c>
      <c r="I1329" t="s">
        <v>32</v>
      </c>
      <c r="J1329" t="s">
        <v>809</v>
      </c>
      <c r="K1329" t="s">
        <v>556</v>
      </c>
      <c r="L1329" t="s">
        <v>6401</v>
      </c>
      <c r="M1329" t="s">
        <v>9438</v>
      </c>
      <c r="N1329" t="s">
        <v>9439</v>
      </c>
    </row>
    <row r="1330" spans="1:14" x14ac:dyDescent="0.25">
      <c r="A1330" t="s">
        <v>6402</v>
      </c>
      <c r="B1330" t="s">
        <v>6403</v>
      </c>
      <c r="C1330" t="s">
        <v>1880</v>
      </c>
      <c r="D1330" t="s">
        <v>6404</v>
      </c>
      <c r="E1330" t="s">
        <v>18</v>
      </c>
      <c r="F1330" t="s">
        <v>6405</v>
      </c>
      <c r="G1330" t="s">
        <v>6406</v>
      </c>
      <c r="H1330" t="s">
        <v>6407</v>
      </c>
      <c r="I1330" t="s">
        <v>32</v>
      </c>
      <c r="J1330" t="s">
        <v>555</v>
      </c>
      <c r="K1330" t="s">
        <v>556</v>
      </c>
      <c r="L1330" t="s">
        <v>75</v>
      </c>
      <c r="M1330" t="s">
        <v>9438</v>
      </c>
      <c r="N1330" t="s">
        <v>9439</v>
      </c>
    </row>
    <row r="1331" spans="1:14" x14ac:dyDescent="0.25">
      <c r="A1331" t="s">
        <v>6408</v>
      </c>
      <c r="B1331" t="s">
        <v>2367</v>
      </c>
      <c r="C1331" t="s">
        <v>550</v>
      </c>
      <c r="D1331" t="s">
        <v>6409</v>
      </c>
      <c r="E1331" t="s">
        <v>18</v>
      </c>
      <c r="F1331" t="s">
        <v>6410</v>
      </c>
      <c r="G1331" t="s">
        <v>6411</v>
      </c>
      <c r="H1331" t="s">
        <v>6412</v>
      </c>
      <c r="I1331" t="s">
        <v>5769</v>
      </c>
      <c r="J1331" t="s">
        <v>555</v>
      </c>
      <c r="K1331" t="s">
        <v>556</v>
      </c>
      <c r="L1331" t="s">
        <v>34</v>
      </c>
      <c r="M1331" t="s">
        <v>9438</v>
      </c>
      <c r="N1331" t="s">
        <v>9439</v>
      </c>
    </row>
    <row r="1332" spans="1:14" x14ac:dyDescent="0.25">
      <c r="A1332" t="s">
        <v>6413</v>
      </c>
      <c r="C1332" t="s">
        <v>69</v>
      </c>
      <c r="D1332" t="s">
        <v>6414</v>
      </c>
      <c r="E1332" t="s">
        <v>18</v>
      </c>
      <c r="F1332" t="s">
        <v>6415</v>
      </c>
      <c r="G1332" t="s">
        <v>6416</v>
      </c>
      <c r="H1332" t="s">
        <v>6417</v>
      </c>
      <c r="I1332" t="s">
        <v>22</v>
      </c>
      <c r="J1332" t="s">
        <v>219</v>
      </c>
      <c r="K1332" t="s">
        <v>24</v>
      </c>
      <c r="L1332" t="s">
        <v>83</v>
      </c>
      <c r="M1332" t="s">
        <v>9438</v>
      </c>
      <c r="N1332" t="s">
        <v>9439</v>
      </c>
    </row>
    <row r="1333" spans="1:14" x14ac:dyDescent="0.25">
      <c r="A1333" t="s">
        <v>6418</v>
      </c>
      <c r="C1333" t="s">
        <v>16</v>
      </c>
      <c r="D1333" t="s">
        <v>6419</v>
      </c>
      <c r="E1333" t="s">
        <v>18</v>
      </c>
      <c r="F1333" t="s">
        <v>6420</v>
      </c>
      <c r="G1333" t="s">
        <v>6421</v>
      </c>
      <c r="H1333" t="s">
        <v>6422</v>
      </c>
      <c r="I1333" t="s">
        <v>320</v>
      </c>
      <c r="J1333" t="s">
        <v>234</v>
      </c>
      <c r="K1333" t="s">
        <v>24</v>
      </c>
      <c r="L1333" t="s">
        <v>6423</v>
      </c>
      <c r="M1333" t="s">
        <v>9438</v>
      </c>
      <c r="N1333" t="s">
        <v>9439</v>
      </c>
    </row>
    <row r="1334" spans="1:14" x14ac:dyDescent="0.25">
      <c r="A1334" t="s">
        <v>6424</v>
      </c>
      <c r="B1334" t="s">
        <v>6425</v>
      </c>
      <c r="C1334" t="s">
        <v>69</v>
      </c>
      <c r="D1334" t="s">
        <v>987</v>
      </c>
      <c r="E1334" t="s">
        <v>18</v>
      </c>
      <c r="F1334" t="s">
        <v>6426</v>
      </c>
      <c r="G1334" t="s">
        <v>6427</v>
      </c>
      <c r="H1334" t="s">
        <v>6428</v>
      </c>
      <c r="I1334" t="s">
        <v>32</v>
      </c>
      <c r="J1334" t="s">
        <v>735</v>
      </c>
      <c r="K1334" t="s">
        <v>24</v>
      </c>
      <c r="L1334" t="s">
        <v>204</v>
      </c>
      <c r="M1334" t="s">
        <v>9900</v>
      </c>
      <c r="N1334" t="s">
        <v>9441</v>
      </c>
    </row>
    <row r="1335" spans="1:14" x14ac:dyDescent="0.25">
      <c r="A1335" t="s">
        <v>6429</v>
      </c>
      <c r="B1335" t="s">
        <v>616</v>
      </c>
      <c r="C1335" t="s">
        <v>16</v>
      </c>
      <c r="D1335" t="s">
        <v>6175</v>
      </c>
      <c r="E1335" t="s">
        <v>18</v>
      </c>
      <c r="F1335" t="s">
        <v>6430</v>
      </c>
      <c r="G1335" t="s">
        <v>6431</v>
      </c>
      <c r="H1335" t="s">
        <v>6432</v>
      </c>
      <c r="I1335" t="s">
        <v>32</v>
      </c>
      <c r="J1335" t="s">
        <v>162</v>
      </c>
      <c r="K1335" t="s">
        <v>24</v>
      </c>
      <c r="L1335" t="s">
        <v>34</v>
      </c>
      <c r="M1335" t="s">
        <v>9438</v>
      </c>
      <c r="N1335" t="s">
        <v>9439</v>
      </c>
    </row>
    <row r="1336" spans="1:14" x14ac:dyDescent="0.25">
      <c r="A1336" t="s">
        <v>6433</v>
      </c>
      <c r="B1336" t="s">
        <v>6434</v>
      </c>
      <c r="C1336" t="s">
        <v>16</v>
      </c>
      <c r="D1336" t="s">
        <v>2191</v>
      </c>
      <c r="E1336" t="s">
        <v>18</v>
      </c>
      <c r="F1336" t="s">
        <v>6435</v>
      </c>
      <c r="G1336" t="s">
        <v>6436</v>
      </c>
      <c r="H1336" t="s">
        <v>6437</v>
      </c>
      <c r="I1336" t="s">
        <v>32</v>
      </c>
      <c r="J1336" t="s">
        <v>234</v>
      </c>
      <c r="K1336" t="s">
        <v>24</v>
      </c>
      <c r="L1336" t="s">
        <v>406</v>
      </c>
      <c r="M1336" t="s">
        <v>9438</v>
      </c>
      <c r="N1336" t="s">
        <v>9439</v>
      </c>
    </row>
    <row r="1337" spans="1:14" x14ac:dyDescent="0.25">
      <c r="A1337" t="s">
        <v>6438</v>
      </c>
      <c r="B1337" t="s">
        <v>6439</v>
      </c>
      <c r="C1337" t="s">
        <v>16</v>
      </c>
      <c r="D1337" t="s">
        <v>6440</v>
      </c>
      <c r="E1337" t="s">
        <v>18</v>
      </c>
      <c r="F1337" t="s">
        <v>6441</v>
      </c>
      <c r="G1337" t="s">
        <v>6442</v>
      </c>
      <c r="H1337" t="s">
        <v>6443</v>
      </c>
      <c r="I1337" t="s">
        <v>32</v>
      </c>
      <c r="J1337" t="s">
        <v>6444</v>
      </c>
      <c r="K1337" t="s">
        <v>3596</v>
      </c>
      <c r="L1337" t="s">
        <v>6445</v>
      </c>
      <c r="M1337" t="s">
        <v>9438</v>
      </c>
      <c r="N1337" t="s">
        <v>9439</v>
      </c>
    </row>
    <row r="1338" spans="1:14" x14ac:dyDescent="0.25">
      <c r="A1338" t="s">
        <v>6446</v>
      </c>
      <c r="C1338" t="s">
        <v>16</v>
      </c>
      <c r="D1338" t="s">
        <v>6447</v>
      </c>
      <c r="E1338" t="s">
        <v>18</v>
      </c>
      <c r="F1338" t="s">
        <v>6448</v>
      </c>
      <c r="G1338" t="s">
        <v>6449</v>
      </c>
      <c r="H1338" t="s">
        <v>6450</v>
      </c>
      <c r="I1338" t="s">
        <v>32</v>
      </c>
      <c r="J1338" t="s">
        <v>614</v>
      </c>
      <c r="K1338" t="s">
        <v>24</v>
      </c>
      <c r="L1338" t="s">
        <v>1331</v>
      </c>
      <c r="M1338" t="s">
        <v>9901</v>
      </c>
      <c r="N1338" t="s">
        <v>9441</v>
      </c>
    </row>
    <row r="1339" spans="1:14" x14ac:dyDescent="0.25">
      <c r="A1339" t="s">
        <v>6451</v>
      </c>
      <c r="B1339" t="s">
        <v>6452</v>
      </c>
      <c r="C1339" t="s">
        <v>69</v>
      </c>
      <c r="D1339" t="s">
        <v>6453</v>
      </c>
      <c r="E1339" t="s">
        <v>18</v>
      </c>
      <c r="F1339" t="s">
        <v>6454</v>
      </c>
      <c r="G1339" t="s">
        <v>6455</v>
      </c>
      <c r="H1339" t="s">
        <v>6456</v>
      </c>
      <c r="I1339" t="s">
        <v>32</v>
      </c>
      <c r="J1339" t="s">
        <v>540</v>
      </c>
      <c r="K1339" t="s">
        <v>24</v>
      </c>
      <c r="L1339" t="s">
        <v>6457</v>
      </c>
      <c r="M1339" t="s">
        <v>9902</v>
      </c>
      <c r="N1339" t="s">
        <v>9441</v>
      </c>
    </row>
    <row r="1340" spans="1:14" x14ac:dyDescent="0.25">
      <c r="A1340" t="s">
        <v>6458</v>
      </c>
      <c r="B1340" t="s">
        <v>6459</v>
      </c>
      <c r="C1340" t="s">
        <v>16</v>
      </c>
      <c r="D1340" t="s">
        <v>371</v>
      </c>
      <c r="E1340" t="s">
        <v>18</v>
      </c>
      <c r="F1340" t="s">
        <v>6460</v>
      </c>
      <c r="G1340" t="s">
        <v>6461</v>
      </c>
      <c r="H1340" t="s">
        <v>6462</v>
      </c>
      <c r="I1340" t="s">
        <v>32</v>
      </c>
      <c r="J1340" t="s">
        <v>253</v>
      </c>
      <c r="K1340" t="s">
        <v>24</v>
      </c>
      <c r="L1340" t="s">
        <v>75</v>
      </c>
      <c r="M1340" t="s">
        <v>9438</v>
      </c>
      <c r="N1340" t="s">
        <v>9439</v>
      </c>
    </row>
    <row r="1341" spans="1:14" x14ac:dyDescent="0.25">
      <c r="A1341" t="s">
        <v>6463</v>
      </c>
      <c r="B1341" t="s">
        <v>4342</v>
      </c>
      <c r="C1341" t="s">
        <v>16</v>
      </c>
      <c r="D1341" t="s">
        <v>93</v>
      </c>
      <c r="E1341" t="s">
        <v>18</v>
      </c>
      <c r="F1341" t="s">
        <v>6464</v>
      </c>
      <c r="G1341" t="s">
        <v>6465</v>
      </c>
      <c r="H1341" t="s">
        <v>6466</v>
      </c>
      <c r="I1341" t="s">
        <v>32</v>
      </c>
      <c r="J1341" t="s">
        <v>115</v>
      </c>
      <c r="K1341" t="s">
        <v>24</v>
      </c>
      <c r="L1341" t="s">
        <v>75</v>
      </c>
      <c r="M1341" t="s">
        <v>9903</v>
      </c>
      <c r="N1341" t="s">
        <v>9441</v>
      </c>
    </row>
    <row r="1342" spans="1:14" x14ac:dyDescent="0.25">
      <c r="A1342" t="s">
        <v>6467</v>
      </c>
      <c r="C1342" t="s">
        <v>16</v>
      </c>
      <c r="D1342" t="s">
        <v>6468</v>
      </c>
      <c r="E1342" t="s">
        <v>18</v>
      </c>
      <c r="F1342" t="s">
        <v>6469</v>
      </c>
      <c r="G1342" t="s">
        <v>6470</v>
      </c>
      <c r="H1342" t="s">
        <v>6471</v>
      </c>
      <c r="I1342" t="s">
        <v>22</v>
      </c>
      <c r="J1342" t="s">
        <v>89</v>
      </c>
      <c r="K1342" t="s">
        <v>24</v>
      </c>
      <c r="L1342" t="s">
        <v>83</v>
      </c>
      <c r="M1342" t="s">
        <v>9438</v>
      </c>
      <c r="N1342" t="s">
        <v>9439</v>
      </c>
    </row>
    <row r="1343" spans="1:14" x14ac:dyDescent="0.25">
      <c r="A1343" t="s">
        <v>6472</v>
      </c>
      <c r="B1343" t="s">
        <v>6473</v>
      </c>
      <c r="C1343" t="s">
        <v>69</v>
      </c>
      <c r="D1343" t="s">
        <v>6474</v>
      </c>
      <c r="E1343" t="s">
        <v>18</v>
      </c>
      <c r="F1343" t="s">
        <v>6475</v>
      </c>
      <c r="G1343" t="s">
        <v>6476</v>
      </c>
      <c r="H1343" t="s">
        <v>6477</v>
      </c>
      <c r="I1343" t="s">
        <v>32</v>
      </c>
      <c r="J1343" t="s">
        <v>175</v>
      </c>
      <c r="K1343" t="s">
        <v>24</v>
      </c>
      <c r="L1343" t="s">
        <v>2331</v>
      </c>
      <c r="M1343" t="s">
        <v>9904</v>
      </c>
      <c r="N1343" t="s">
        <v>9441</v>
      </c>
    </row>
    <row r="1344" spans="1:14" x14ac:dyDescent="0.25">
      <c r="A1344" t="s">
        <v>6478</v>
      </c>
      <c r="B1344" t="s">
        <v>6479</v>
      </c>
      <c r="C1344" t="s">
        <v>69</v>
      </c>
      <c r="D1344" t="s">
        <v>6480</v>
      </c>
      <c r="E1344" t="s">
        <v>18</v>
      </c>
      <c r="F1344" t="s">
        <v>6481</v>
      </c>
      <c r="G1344" t="s">
        <v>6482</v>
      </c>
      <c r="H1344" t="s">
        <v>6483</v>
      </c>
      <c r="I1344" t="s">
        <v>32</v>
      </c>
      <c r="J1344" t="s">
        <v>290</v>
      </c>
      <c r="K1344" t="s">
        <v>24</v>
      </c>
      <c r="L1344" t="s">
        <v>6484</v>
      </c>
      <c r="M1344" t="s">
        <v>9905</v>
      </c>
      <c r="N1344" t="s">
        <v>9441</v>
      </c>
    </row>
    <row r="1345" spans="1:14" x14ac:dyDescent="0.25">
      <c r="A1345" t="s">
        <v>6485</v>
      </c>
      <c r="B1345" t="s">
        <v>6486</v>
      </c>
      <c r="C1345" t="s">
        <v>16</v>
      </c>
      <c r="D1345" t="s">
        <v>6487</v>
      </c>
      <c r="E1345" t="s">
        <v>18</v>
      </c>
      <c r="F1345" t="s">
        <v>6488</v>
      </c>
      <c r="G1345" t="s">
        <v>6489</v>
      </c>
      <c r="H1345" t="s">
        <v>6490</v>
      </c>
      <c r="I1345" t="s">
        <v>32</v>
      </c>
      <c r="J1345" t="s">
        <v>735</v>
      </c>
      <c r="K1345" t="s">
        <v>24</v>
      </c>
      <c r="L1345" t="s">
        <v>6491</v>
      </c>
      <c r="M1345" t="s">
        <v>9906</v>
      </c>
      <c r="N1345" t="s">
        <v>9441</v>
      </c>
    </row>
    <row r="1346" spans="1:14" x14ac:dyDescent="0.25">
      <c r="A1346" t="s">
        <v>6492</v>
      </c>
      <c r="B1346" t="s">
        <v>4235</v>
      </c>
      <c r="C1346" t="s">
        <v>16</v>
      </c>
      <c r="D1346" t="s">
        <v>3895</v>
      </c>
      <c r="E1346" t="s">
        <v>18</v>
      </c>
      <c r="F1346" t="s">
        <v>6493</v>
      </c>
      <c r="G1346" t="s">
        <v>6494</v>
      </c>
      <c r="H1346" t="s">
        <v>6495</v>
      </c>
      <c r="I1346" t="s">
        <v>32</v>
      </c>
      <c r="J1346" t="s">
        <v>74</v>
      </c>
      <c r="K1346" t="s">
        <v>24</v>
      </c>
      <c r="L1346" t="s">
        <v>212</v>
      </c>
      <c r="M1346" t="s">
        <v>9907</v>
      </c>
      <c r="N1346" t="s">
        <v>9441</v>
      </c>
    </row>
    <row r="1347" spans="1:14" x14ac:dyDescent="0.25">
      <c r="A1347" t="s">
        <v>6496</v>
      </c>
      <c r="B1347" t="s">
        <v>206</v>
      </c>
      <c r="C1347" t="s">
        <v>16</v>
      </c>
      <c r="D1347" t="s">
        <v>402</v>
      </c>
      <c r="E1347" t="s">
        <v>18</v>
      </c>
      <c r="F1347" t="s">
        <v>6497</v>
      </c>
      <c r="G1347" t="s">
        <v>6498</v>
      </c>
      <c r="H1347" t="s">
        <v>6499</v>
      </c>
      <c r="I1347" t="s">
        <v>22</v>
      </c>
      <c r="J1347" t="s">
        <v>1662</v>
      </c>
      <c r="K1347" t="s">
        <v>24</v>
      </c>
      <c r="L1347" t="s">
        <v>4665</v>
      </c>
      <c r="M1347" t="s">
        <v>9438</v>
      </c>
      <c r="N1347" t="s">
        <v>9439</v>
      </c>
    </row>
    <row r="1348" spans="1:14" x14ac:dyDescent="0.25">
      <c r="A1348" t="s">
        <v>6500</v>
      </c>
      <c r="C1348" t="s">
        <v>16</v>
      </c>
      <c r="D1348" t="s">
        <v>2568</v>
      </c>
      <c r="E1348" t="s">
        <v>18</v>
      </c>
      <c r="F1348" t="s">
        <v>6501</v>
      </c>
      <c r="G1348" t="s">
        <v>6502</v>
      </c>
      <c r="H1348" t="s">
        <v>6503</v>
      </c>
      <c r="I1348" t="s">
        <v>32</v>
      </c>
      <c r="J1348" t="s">
        <v>234</v>
      </c>
      <c r="K1348" t="s">
        <v>24</v>
      </c>
      <c r="L1348" t="s">
        <v>2572</v>
      </c>
      <c r="M1348" t="s">
        <v>9438</v>
      </c>
      <c r="N1348" t="s">
        <v>9439</v>
      </c>
    </row>
    <row r="1349" spans="1:14" x14ac:dyDescent="0.25">
      <c r="A1349" t="s">
        <v>6504</v>
      </c>
      <c r="B1349" t="s">
        <v>6505</v>
      </c>
      <c r="C1349" t="s">
        <v>16</v>
      </c>
      <c r="D1349" t="s">
        <v>179</v>
      </c>
      <c r="E1349" t="s">
        <v>18</v>
      </c>
      <c r="F1349" t="s">
        <v>6506</v>
      </c>
      <c r="G1349" t="s">
        <v>6507</v>
      </c>
      <c r="H1349" t="s">
        <v>6508</v>
      </c>
      <c r="I1349" t="s">
        <v>32</v>
      </c>
      <c r="J1349" t="s">
        <v>183</v>
      </c>
      <c r="K1349" t="s">
        <v>24</v>
      </c>
      <c r="L1349" t="s">
        <v>3475</v>
      </c>
      <c r="M1349" t="s">
        <v>9908</v>
      </c>
      <c r="N1349" t="s">
        <v>9441</v>
      </c>
    </row>
    <row r="1350" spans="1:14" x14ac:dyDescent="0.25">
      <c r="A1350" t="s">
        <v>6509</v>
      </c>
      <c r="B1350" t="s">
        <v>6510</v>
      </c>
      <c r="C1350" t="s">
        <v>69</v>
      </c>
      <c r="D1350" t="s">
        <v>740</v>
      </c>
      <c r="E1350" t="s">
        <v>18</v>
      </c>
      <c r="F1350" t="s">
        <v>6511</v>
      </c>
      <c r="G1350" t="s">
        <v>6512</v>
      </c>
      <c r="H1350" t="s">
        <v>6513</v>
      </c>
      <c r="I1350" t="s">
        <v>32</v>
      </c>
      <c r="J1350" t="s">
        <v>712</v>
      </c>
      <c r="K1350" t="s">
        <v>24</v>
      </c>
      <c r="L1350" t="s">
        <v>837</v>
      </c>
      <c r="M1350" t="s">
        <v>9909</v>
      </c>
      <c r="N1350" t="s">
        <v>9441</v>
      </c>
    </row>
    <row r="1351" spans="1:14" x14ac:dyDescent="0.25">
      <c r="A1351" t="s">
        <v>6514</v>
      </c>
      <c r="B1351" t="s">
        <v>6515</v>
      </c>
      <c r="C1351" t="s">
        <v>69</v>
      </c>
      <c r="D1351" t="s">
        <v>702</v>
      </c>
      <c r="E1351" t="s">
        <v>18</v>
      </c>
      <c r="F1351" t="s">
        <v>6516</v>
      </c>
      <c r="G1351" t="s">
        <v>6517</v>
      </c>
      <c r="H1351" t="s">
        <v>6518</v>
      </c>
      <c r="I1351" t="s">
        <v>32</v>
      </c>
      <c r="J1351" t="s">
        <v>866</v>
      </c>
      <c r="K1351" t="s">
        <v>24</v>
      </c>
      <c r="L1351" t="s">
        <v>75</v>
      </c>
      <c r="M1351" t="s">
        <v>9438</v>
      </c>
      <c r="N1351" t="s">
        <v>9439</v>
      </c>
    </row>
    <row r="1352" spans="1:14" x14ac:dyDescent="0.25">
      <c r="A1352" t="s">
        <v>6519</v>
      </c>
      <c r="B1352" t="s">
        <v>6520</v>
      </c>
      <c r="C1352" t="s">
        <v>69</v>
      </c>
      <c r="D1352" t="s">
        <v>37</v>
      </c>
      <c r="E1352" t="s">
        <v>18</v>
      </c>
      <c r="F1352" t="s">
        <v>6521</v>
      </c>
      <c r="G1352" t="s">
        <v>6522</v>
      </c>
      <c r="H1352" t="s">
        <v>6523</v>
      </c>
      <c r="I1352" t="s">
        <v>32</v>
      </c>
      <c r="J1352" t="s">
        <v>41</v>
      </c>
      <c r="K1352" t="s">
        <v>24</v>
      </c>
      <c r="L1352" t="s">
        <v>42</v>
      </c>
      <c r="M1352" t="s">
        <v>9910</v>
      </c>
      <c r="N1352" t="s">
        <v>9441</v>
      </c>
    </row>
    <row r="1353" spans="1:14" x14ac:dyDescent="0.25">
      <c r="A1353" t="s">
        <v>6524</v>
      </c>
      <c r="B1353" t="s">
        <v>6525</v>
      </c>
      <c r="C1353" t="s">
        <v>16</v>
      </c>
      <c r="D1353" t="s">
        <v>3646</v>
      </c>
      <c r="E1353" t="s">
        <v>18</v>
      </c>
      <c r="F1353" t="s">
        <v>6526</v>
      </c>
      <c r="G1353" t="s">
        <v>6527</v>
      </c>
      <c r="H1353" t="s">
        <v>6528</v>
      </c>
      <c r="I1353" t="s">
        <v>32</v>
      </c>
      <c r="J1353" t="s">
        <v>253</v>
      </c>
      <c r="K1353" t="s">
        <v>24</v>
      </c>
      <c r="L1353" t="s">
        <v>42</v>
      </c>
      <c r="M1353" t="s">
        <v>9438</v>
      </c>
      <c r="N1353" t="s">
        <v>9439</v>
      </c>
    </row>
    <row r="1354" spans="1:14" x14ac:dyDescent="0.25">
      <c r="A1354" t="s">
        <v>3504</v>
      </c>
      <c r="B1354" t="s">
        <v>6529</v>
      </c>
      <c r="C1354" t="s">
        <v>69</v>
      </c>
      <c r="D1354" t="s">
        <v>93</v>
      </c>
      <c r="E1354" t="s">
        <v>18</v>
      </c>
      <c r="F1354" t="s">
        <v>6530</v>
      </c>
      <c r="G1354" t="s">
        <v>6531</v>
      </c>
      <c r="H1354" t="s">
        <v>6532</v>
      </c>
      <c r="I1354" t="s">
        <v>32</v>
      </c>
      <c r="J1354" t="s">
        <v>1305</v>
      </c>
      <c r="K1354" t="s">
        <v>24</v>
      </c>
      <c r="L1354" t="s">
        <v>75</v>
      </c>
      <c r="M1354" t="s">
        <v>9911</v>
      </c>
      <c r="N1354" t="s">
        <v>9441</v>
      </c>
    </row>
    <row r="1355" spans="1:14" x14ac:dyDescent="0.25">
      <c r="A1355" t="s">
        <v>6533</v>
      </c>
      <c r="B1355" t="s">
        <v>206</v>
      </c>
      <c r="C1355" t="s">
        <v>16</v>
      </c>
      <c r="D1355" t="s">
        <v>1364</v>
      </c>
      <c r="E1355" t="s">
        <v>18</v>
      </c>
      <c r="F1355" t="s">
        <v>6534</v>
      </c>
      <c r="G1355" t="s">
        <v>6535</v>
      </c>
      <c r="H1355" t="s">
        <v>6536</v>
      </c>
      <c r="I1355" t="s">
        <v>32</v>
      </c>
      <c r="J1355" t="s">
        <v>826</v>
      </c>
      <c r="K1355" t="s">
        <v>24</v>
      </c>
      <c r="L1355" t="s">
        <v>1368</v>
      </c>
      <c r="M1355" t="s">
        <v>9438</v>
      </c>
      <c r="N1355" t="s">
        <v>9439</v>
      </c>
    </row>
    <row r="1356" spans="1:14" x14ac:dyDescent="0.25">
      <c r="A1356" t="s">
        <v>6537</v>
      </c>
      <c r="B1356" t="s">
        <v>6538</v>
      </c>
      <c r="C1356" t="s">
        <v>69</v>
      </c>
      <c r="D1356" t="s">
        <v>579</v>
      </c>
      <c r="E1356" t="s">
        <v>18</v>
      </c>
      <c r="F1356" t="s">
        <v>6539</v>
      </c>
      <c r="G1356" t="s">
        <v>6540</v>
      </c>
      <c r="H1356" t="s">
        <v>6541</v>
      </c>
      <c r="I1356" t="s">
        <v>32</v>
      </c>
      <c r="J1356" t="s">
        <v>290</v>
      </c>
      <c r="K1356" t="s">
        <v>24</v>
      </c>
      <c r="L1356" t="s">
        <v>2331</v>
      </c>
      <c r="M1356" t="s">
        <v>9912</v>
      </c>
      <c r="N1356" t="s">
        <v>9441</v>
      </c>
    </row>
    <row r="1357" spans="1:14" x14ac:dyDescent="0.25">
      <c r="A1357" t="s">
        <v>2263</v>
      </c>
      <c r="B1357" t="s">
        <v>3513</v>
      </c>
      <c r="C1357" t="s">
        <v>16</v>
      </c>
      <c r="D1357" t="s">
        <v>200</v>
      </c>
      <c r="E1357" t="s">
        <v>18</v>
      </c>
      <c r="F1357" t="s">
        <v>6542</v>
      </c>
      <c r="G1357" t="s">
        <v>6543</v>
      </c>
      <c r="H1357" t="s">
        <v>6544</v>
      </c>
      <c r="I1357" t="s">
        <v>32</v>
      </c>
      <c r="J1357" t="s">
        <v>1203</v>
      </c>
      <c r="K1357" t="s">
        <v>24</v>
      </c>
      <c r="L1357" t="s">
        <v>204</v>
      </c>
      <c r="M1357" t="s">
        <v>9438</v>
      </c>
      <c r="N1357" t="s">
        <v>9439</v>
      </c>
    </row>
    <row r="1358" spans="1:14" x14ac:dyDescent="0.25">
      <c r="A1358" t="s">
        <v>6545</v>
      </c>
      <c r="C1358" t="s">
        <v>16</v>
      </c>
      <c r="D1358" t="s">
        <v>585</v>
      </c>
      <c r="E1358" t="s">
        <v>18</v>
      </c>
      <c r="F1358" t="s">
        <v>6546</v>
      </c>
      <c r="G1358" t="s">
        <v>6547</v>
      </c>
      <c r="H1358" t="s">
        <v>6548</v>
      </c>
      <c r="I1358" t="s">
        <v>32</v>
      </c>
      <c r="J1358" t="s">
        <v>723</v>
      </c>
      <c r="K1358" t="s">
        <v>24</v>
      </c>
      <c r="L1358" t="s">
        <v>75</v>
      </c>
      <c r="M1358" t="s">
        <v>9438</v>
      </c>
      <c r="N1358" t="s">
        <v>9439</v>
      </c>
    </row>
    <row r="1359" spans="1:14" x14ac:dyDescent="0.25">
      <c r="A1359" t="s">
        <v>6549</v>
      </c>
      <c r="B1359" t="s">
        <v>6550</v>
      </c>
      <c r="C1359" t="s">
        <v>69</v>
      </c>
      <c r="D1359" t="s">
        <v>158</v>
      </c>
      <c r="E1359" t="s">
        <v>18</v>
      </c>
      <c r="F1359" t="s">
        <v>6551</v>
      </c>
      <c r="G1359" t="s">
        <v>6552</v>
      </c>
      <c r="H1359" t="s">
        <v>6553</v>
      </c>
      <c r="I1359" t="s">
        <v>32</v>
      </c>
      <c r="J1359" t="s">
        <v>438</v>
      </c>
      <c r="K1359" t="s">
        <v>24</v>
      </c>
      <c r="L1359" t="s">
        <v>163</v>
      </c>
      <c r="M1359" t="s">
        <v>9438</v>
      </c>
      <c r="N1359" t="s">
        <v>9439</v>
      </c>
    </row>
    <row r="1360" spans="1:14" x14ac:dyDescent="0.25">
      <c r="A1360" t="s">
        <v>6554</v>
      </c>
      <c r="B1360" t="s">
        <v>6555</v>
      </c>
      <c r="C1360" t="s">
        <v>69</v>
      </c>
      <c r="D1360" t="s">
        <v>78</v>
      </c>
      <c r="E1360" t="s">
        <v>18</v>
      </c>
      <c r="F1360" t="s">
        <v>6556</v>
      </c>
      <c r="G1360" t="s">
        <v>6557</v>
      </c>
      <c r="H1360" t="s">
        <v>6558</v>
      </c>
      <c r="I1360" t="s">
        <v>22</v>
      </c>
      <c r="J1360" t="s">
        <v>451</v>
      </c>
      <c r="K1360" t="s">
        <v>24</v>
      </c>
      <c r="L1360" t="s">
        <v>83</v>
      </c>
      <c r="M1360" t="s">
        <v>9913</v>
      </c>
      <c r="N1360" t="s">
        <v>9441</v>
      </c>
    </row>
    <row r="1361" spans="1:14" x14ac:dyDescent="0.25">
      <c r="A1361" t="s">
        <v>6559</v>
      </c>
      <c r="B1361" t="s">
        <v>6560</v>
      </c>
      <c r="C1361" t="s">
        <v>16</v>
      </c>
      <c r="D1361" t="s">
        <v>6561</v>
      </c>
      <c r="E1361" t="s">
        <v>18</v>
      </c>
      <c r="F1361" t="s">
        <v>6562</v>
      </c>
      <c r="G1361" t="s">
        <v>6563</v>
      </c>
      <c r="H1361" t="s">
        <v>6564</v>
      </c>
      <c r="I1361" t="s">
        <v>22</v>
      </c>
      <c r="J1361" t="s">
        <v>360</v>
      </c>
      <c r="K1361" t="s">
        <v>24</v>
      </c>
      <c r="L1361" t="s">
        <v>6565</v>
      </c>
      <c r="M1361" t="s">
        <v>9438</v>
      </c>
      <c r="N1361" t="s">
        <v>9439</v>
      </c>
    </row>
    <row r="1362" spans="1:14" x14ac:dyDescent="0.25">
      <c r="A1362" t="s">
        <v>6566</v>
      </c>
      <c r="B1362" t="s">
        <v>6567</v>
      </c>
      <c r="C1362" t="s">
        <v>69</v>
      </c>
      <c r="D1362" t="s">
        <v>1278</v>
      </c>
      <c r="E1362" t="s">
        <v>18</v>
      </c>
      <c r="F1362" t="s">
        <v>6568</v>
      </c>
      <c r="G1362" t="s">
        <v>6569</v>
      </c>
      <c r="H1362" t="s">
        <v>6570</v>
      </c>
      <c r="I1362" t="s">
        <v>32</v>
      </c>
      <c r="J1362" t="s">
        <v>175</v>
      </c>
      <c r="K1362" t="s">
        <v>24</v>
      </c>
      <c r="L1362" t="s">
        <v>1282</v>
      </c>
      <c r="M1362" t="s">
        <v>9914</v>
      </c>
      <c r="N1362" t="s">
        <v>9441</v>
      </c>
    </row>
    <row r="1363" spans="1:14" x14ac:dyDescent="0.25">
      <c r="A1363" t="s">
        <v>6571</v>
      </c>
      <c r="B1363" t="s">
        <v>6572</v>
      </c>
      <c r="C1363" t="s">
        <v>16</v>
      </c>
      <c r="D1363" t="s">
        <v>61</v>
      </c>
      <c r="E1363" t="s">
        <v>18</v>
      </c>
      <c r="F1363" t="s">
        <v>6573</v>
      </c>
      <c r="G1363" t="s">
        <v>6574</v>
      </c>
      <c r="H1363" t="s">
        <v>6575</v>
      </c>
      <c r="I1363" t="s">
        <v>32</v>
      </c>
      <c r="J1363" t="s">
        <v>298</v>
      </c>
      <c r="K1363" t="s">
        <v>24</v>
      </c>
      <c r="L1363" t="s">
        <v>6576</v>
      </c>
      <c r="M1363" t="s">
        <v>9915</v>
      </c>
      <c r="N1363" t="s">
        <v>9441</v>
      </c>
    </row>
    <row r="1364" spans="1:14" x14ac:dyDescent="0.25">
      <c r="A1364" t="s">
        <v>6577</v>
      </c>
      <c r="B1364" t="s">
        <v>6578</v>
      </c>
      <c r="C1364" t="s">
        <v>69</v>
      </c>
      <c r="D1364" t="s">
        <v>6579</v>
      </c>
      <c r="E1364" t="s">
        <v>18</v>
      </c>
      <c r="F1364" t="s">
        <v>6580</v>
      </c>
      <c r="G1364" t="s">
        <v>6581</v>
      </c>
      <c r="H1364" t="s">
        <v>6582</v>
      </c>
      <c r="I1364" t="s">
        <v>32</v>
      </c>
      <c r="J1364" t="s">
        <v>148</v>
      </c>
      <c r="K1364" t="s">
        <v>24</v>
      </c>
      <c r="L1364" t="s">
        <v>6583</v>
      </c>
      <c r="M1364" t="s">
        <v>9916</v>
      </c>
      <c r="N1364" t="s">
        <v>9441</v>
      </c>
    </row>
    <row r="1365" spans="1:14" x14ac:dyDescent="0.25">
      <c r="A1365" t="s">
        <v>6584</v>
      </c>
      <c r="B1365" t="s">
        <v>6585</v>
      </c>
      <c r="C1365" t="s">
        <v>69</v>
      </c>
      <c r="D1365" t="s">
        <v>1513</v>
      </c>
      <c r="E1365" t="s">
        <v>18</v>
      </c>
      <c r="F1365" t="s">
        <v>6586</v>
      </c>
      <c r="G1365" t="s">
        <v>6587</v>
      </c>
      <c r="H1365" t="s">
        <v>6588</v>
      </c>
      <c r="I1365" t="s">
        <v>32</v>
      </c>
      <c r="J1365" t="s">
        <v>261</v>
      </c>
      <c r="K1365" t="s">
        <v>24</v>
      </c>
      <c r="L1365" t="s">
        <v>75</v>
      </c>
      <c r="M1365" t="s">
        <v>9438</v>
      </c>
      <c r="N1365" t="s">
        <v>9439</v>
      </c>
    </row>
    <row r="1366" spans="1:14" x14ac:dyDescent="0.25">
      <c r="A1366" t="s">
        <v>6589</v>
      </c>
      <c r="B1366" t="s">
        <v>6590</v>
      </c>
      <c r="C1366" t="s">
        <v>69</v>
      </c>
      <c r="D1366" t="s">
        <v>93</v>
      </c>
      <c r="E1366" t="s">
        <v>18</v>
      </c>
      <c r="F1366" t="s">
        <v>6591</v>
      </c>
      <c r="G1366" t="s">
        <v>6592</v>
      </c>
      <c r="H1366" t="s">
        <v>6593</v>
      </c>
      <c r="I1366" t="s">
        <v>32</v>
      </c>
      <c r="J1366" t="s">
        <v>493</v>
      </c>
      <c r="K1366" t="s">
        <v>24</v>
      </c>
      <c r="L1366" t="s">
        <v>75</v>
      </c>
      <c r="M1366" t="s">
        <v>9917</v>
      </c>
      <c r="N1366" t="s">
        <v>9441</v>
      </c>
    </row>
    <row r="1367" spans="1:14" x14ac:dyDescent="0.25">
      <c r="A1367" t="s">
        <v>6594</v>
      </c>
      <c r="B1367" t="s">
        <v>6595</v>
      </c>
      <c r="C1367" t="s">
        <v>16</v>
      </c>
      <c r="D1367" t="s">
        <v>1254</v>
      </c>
      <c r="E1367" t="s">
        <v>18</v>
      </c>
      <c r="F1367" t="s">
        <v>6596</v>
      </c>
      <c r="G1367" t="s">
        <v>6597</v>
      </c>
      <c r="H1367" t="s">
        <v>6598</v>
      </c>
      <c r="I1367" t="s">
        <v>32</v>
      </c>
      <c r="J1367" t="s">
        <v>341</v>
      </c>
      <c r="K1367" t="s">
        <v>24</v>
      </c>
      <c r="L1367" t="s">
        <v>1258</v>
      </c>
      <c r="M1367" t="s">
        <v>9918</v>
      </c>
      <c r="N1367" t="s">
        <v>9441</v>
      </c>
    </row>
    <row r="1368" spans="1:14" x14ac:dyDescent="0.25">
      <c r="A1368" t="s">
        <v>6599</v>
      </c>
      <c r="B1368" t="s">
        <v>6600</v>
      </c>
      <c r="C1368" t="s">
        <v>69</v>
      </c>
      <c r="D1368" t="s">
        <v>6601</v>
      </c>
      <c r="E1368" t="s">
        <v>18</v>
      </c>
      <c r="F1368" t="s">
        <v>6602</v>
      </c>
      <c r="G1368" t="s">
        <v>6603</v>
      </c>
      <c r="H1368" t="s">
        <v>6604</v>
      </c>
      <c r="I1368" t="s">
        <v>32</v>
      </c>
      <c r="J1368" t="s">
        <v>1381</v>
      </c>
      <c r="K1368" t="s">
        <v>24</v>
      </c>
      <c r="L1368" t="s">
        <v>42</v>
      </c>
      <c r="M1368" t="s">
        <v>9919</v>
      </c>
      <c r="N1368" t="s">
        <v>9441</v>
      </c>
    </row>
    <row r="1369" spans="1:14" x14ac:dyDescent="0.25">
      <c r="A1369" t="s">
        <v>6605</v>
      </c>
      <c r="B1369" t="s">
        <v>92</v>
      </c>
      <c r="C1369" t="s">
        <v>16</v>
      </c>
      <c r="D1369" t="s">
        <v>93</v>
      </c>
      <c r="E1369" t="s">
        <v>18</v>
      </c>
      <c r="F1369" t="s">
        <v>6606</v>
      </c>
      <c r="G1369" t="s">
        <v>6607</v>
      </c>
      <c r="H1369" t="s">
        <v>6608</v>
      </c>
      <c r="I1369" t="s">
        <v>32</v>
      </c>
      <c r="J1369" t="s">
        <v>1411</v>
      </c>
      <c r="K1369" t="s">
        <v>24</v>
      </c>
      <c r="L1369" t="s">
        <v>75</v>
      </c>
      <c r="M1369" t="s">
        <v>9920</v>
      </c>
      <c r="N1369" t="s">
        <v>9441</v>
      </c>
    </row>
    <row r="1370" spans="1:14" x14ac:dyDescent="0.25">
      <c r="A1370" t="s">
        <v>6609</v>
      </c>
      <c r="B1370" t="s">
        <v>6610</v>
      </c>
      <c r="C1370" t="s">
        <v>69</v>
      </c>
      <c r="D1370" t="s">
        <v>6611</v>
      </c>
      <c r="E1370" t="s">
        <v>18</v>
      </c>
      <c r="F1370" t="s">
        <v>6612</v>
      </c>
      <c r="G1370" t="s">
        <v>6613</v>
      </c>
      <c r="H1370" t="s">
        <v>6614</v>
      </c>
      <c r="I1370" t="s">
        <v>32</v>
      </c>
      <c r="J1370" t="s">
        <v>5249</v>
      </c>
      <c r="K1370" t="s">
        <v>24</v>
      </c>
      <c r="L1370" t="s">
        <v>2307</v>
      </c>
      <c r="M1370" t="s">
        <v>9438</v>
      </c>
      <c r="N1370" t="s">
        <v>9439</v>
      </c>
    </row>
    <row r="1371" spans="1:14" x14ac:dyDescent="0.25">
      <c r="A1371" t="s">
        <v>6615</v>
      </c>
      <c r="B1371" t="s">
        <v>6616</v>
      </c>
      <c r="C1371" t="s">
        <v>16</v>
      </c>
      <c r="D1371" t="s">
        <v>85</v>
      </c>
      <c r="E1371" t="s">
        <v>18</v>
      </c>
      <c r="F1371" t="s">
        <v>6617</v>
      </c>
      <c r="G1371" t="s">
        <v>6618</v>
      </c>
      <c r="H1371" t="s">
        <v>6619</v>
      </c>
      <c r="I1371" t="s">
        <v>32</v>
      </c>
      <c r="J1371" t="s">
        <v>826</v>
      </c>
      <c r="K1371" t="s">
        <v>24</v>
      </c>
      <c r="L1371" t="s">
        <v>3503</v>
      </c>
      <c r="M1371" t="s">
        <v>9438</v>
      </c>
      <c r="N1371" t="s">
        <v>9439</v>
      </c>
    </row>
    <row r="1372" spans="1:14" x14ac:dyDescent="0.25">
      <c r="A1372" t="s">
        <v>6620</v>
      </c>
      <c r="B1372" t="s">
        <v>3810</v>
      </c>
      <c r="C1372" t="s">
        <v>16</v>
      </c>
      <c r="D1372" t="s">
        <v>2665</v>
      </c>
      <c r="E1372" t="s">
        <v>18</v>
      </c>
      <c r="F1372" t="s">
        <v>6621</v>
      </c>
      <c r="G1372" t="s">
        <v>6622</v>
      </c>
      <c r="H1372" t="s">
        <v>6623</v>
      </c>
      <c r="I1372" t="s">
        <v>32</v>
      </c>
      <c r="J1372" t="s">
        <v>1207</v>
      </c>
      <c r="K1372" t="s">
        <v>24</v>
      </c>
      <c r="L1372" t="s">
        <v>75</v>
      </c>
      <c r="M1372" t="s">
        <v>9438</v>
      </c>
      <c r="N1372" t="s">
        <v>9439</v>
      </c>
    </row>
    <row r="1373" spans="1:14" x14ac:dyDescent="0.25">
      <c r="A1373" t="s">
        <v>6624</v>
      </c>
      <c r="B1373" t="s">
        <v>5806</v>
      </c>
      <c r="C1373" t="s">
        <v>69</v>
      </c>
      <c r="D1373" t="s">
        <v>6625</v>
      </c>
      <c r="E1373" t="s">
        <v>18</v>
      </c>
      <c r="F1373" t="s">
        <v>6626</v>
      </c>
      <c r="G1373" t="s">
        <v>6627</v>
      </c>
      <c r="H1373" t="s">
        <v>6628</v>
      </c>
      <c r="I1373" t="s">
        <v>32</v>
      </c>
      <c r="J1373" t="s">
        <v>412</v>
      </c>
      <c r="K1373" t="s">
        <v>24</v>
      </c>
      <c r="L1373" t="s">
        <v>4197</v>
      </c>
      <c r="M1373" t="s">
        <v>9438</v>
      </c>
      <c r="N1373" t="s">
        <v>9439</v>
      </c>
    </row>
    <row r="1374" spans="1:14" x14ac:dyDescent="0.25">
      <c r="A1374" t="s">
        <v>6629</v>
      </c>
      <c r="B1374" t="s">
        <v>6630</v>
      </c>
      <c r="C1374" t="s">
        <v>16</v>
      </c>
      <c r="D1374" t="s">
        <v>364</v>
      </c>
      <c r="E1374" t="s">
        <v>18</v>
      </c>
      <c r="F1374" t="s">
        <v>6631</v>
      </c>
      <c r="G1374" t="s">
        <v>6632</v>
      </c>
      <c r="H1374" t="s">
        <v>6633</v>
      </c>
      <c r="I1374" t="s">
        <v>32</v>
      </c>
      <c r="J1374" t="s">
        <v>438</v>
      </c>
      <c r="K1374" t="s">
        <v>24</v>
      </c>
      <c r="L1374" t="s">
        <v>6634</v>
      </c>
      <c r="M1374" t="s">
        <v>9438</v>
      </c>
      <c r="N1374" t="s">
        <v>9439</v>
      </c>
    </row>
    <row r="1375" spans="1:14" x14ac:dyDescent="0.25">
      <c r="A1375" t="s">
        <v>5815</v>
      </c>
      <c r="B1375" t="s">
        <v>5765</v>
      </c>
      <c r="C1375" t="s">
        <v>16</v>
      </c>
      <c r="D1375" t="s">
        <v>585</v>
      </c>
      <c r="E1375" t="s">
        <v>18</v>
      </c>
      <c r="F1375" t="s">
        <v>6635</v>
      </c>
      <c r="G1375" t="s">
        <v>6636</v>
      </c>
      <c r="H1375" t="s">
        <v>6637</v>
      </c>
      <c r="I1375" t="s">
        <v>32</v>
      </c>
      <c r="J1375" t="s">
        <v>121</v>
      </c>
      <c r="K1375" t="s">
        <v>24</v>
      </c>
      <c r="L1375" t="s">
        <v>75</v>
      </c>
      <c r="M1375" t="s">
        <v>9438</v>
      </c>
      <c r="N1375" t="s">
        <v>9439</v>
      </c>
    </row>
    <row r="1376" spans="1:14" x14ac:dyDescent="0.25">
      <c r="A1376" t="s">
        <v>6638</v>
      </c>
      <c r="B1376" t="s">
        <v>2277</v>
      </c>
      <c r="C1376" t="s">
        <v>69</v>
      </c>
      <c r="D1376" t="s">
        <v>179</v>
      </c>
      <c r="E1376" t="s">
        <v>18</v>
      </c>
      <c r="F1376" t="s">
        <v>6639</v>
      </c>
      <c r="G1376" t="s">
        <v>6640</v>
      </c>
      <c r="H1376" t="s">
        <v>6641</v>
      </c>
      <c r="I1376" t="s">
        <v>32</v>
      </c>
      <c r="J1376" t="s">
        <v>493</v>
      </c>
      <c r="K1376" t="s">
        <v>24</v>
      </c>
      <c r="L1376" t="s">
        <v>184</v>
      </c>
      <c r="M1376" t="s">
        <v>9921</v>
      </c>
      <c r="N1376" t="s">
        <v>9441</v>
      </c>
    </row>
    <row r="1377" spans="1:14" x14ac:dyDescent="0.25">
      <c r="A1377" t="s">
        <v>6642</v>
      </c>
      <c r="B1377" t="s">
        <v>92</v>
      </c>
      <c r="C1377" t="s">
        <v>69</v>
      </c>
      <c r="D1377" t="s">
        <v>93</v>
      </c>
      <c r="E1377" t="s">
        <v>18</v>
      </c>
      <c r="F1377" t="s">
        <v>6643</v>
      </c>
      <c r="G1377" t="s">
        <v>6644</v>
      </c>
      <c r="H1377" t="s">
        <v>6645</v>
      </c>
      <c r="I1377" t="s">
        <v>32</v>
      </c>
      <c r="J1377" t="s">
        <v>65</v>
      </c>
      <c r="K1377" t="s">
        <v>24</v>
      </c>
      <c r="L1377" t="s">
        <v>75</v>
      </c>
      <c r="M1377" t="s">
        <v>9922</v>
      </c>
      <c r="N1377" t="s">
        <v>9441</v>
      </c>
    </row>
    <row r="1378" spans="1:14" x14ac:dyDescent="0.25">
      <c r="A1378" t="s">
        <v>6646</v>
      </c>
      <c r="B1378" t="s">
        <v>6647</v>
      </c>
      <c r="C1378" t="s">
        <v>16</v>
      </c>
      <c r="D1378" t="s">
        <v>2671</v>
      </c>
      <c r="E1378" t="s">
        <v>18</v>
      </c>
      <c r="F1378" t="s">
        <v>6648</v>
      </c>
      <c r="G1378" t="s">
        <v>6649</v>
      </c>
      <c r="H1378" t="s">
        <v>6650</v>
      </c>
      <c r="I1378" t="s">
        <v>32</v>
      </c>
      <c r="J1378" t="s">
        <v>290</v>
      </c>
      <c r="K1378" t="s">
        <v>24</v>
      </c>
      <c r="L1378" t="s">
        <v>75</v>
      </c>
      <c r="M1378" t="s">
        <v>9923</v>
      </c>
      <c r="N1378" t="s">
        <v>9441</v>
      </c>
    </row>
    <row r="1379" spans="1:14" x14ac:dyDescent="0.25">
      <c r="A1379" t="s">
        <v>6651</v>
      </c>
      <c r="B1379" t="s">
        <v>6652</v>
      </c>
      <c r="C1379" t="s">
        <v>69</v>
      </c>
      <c r="D1379" t="s">
        <v>138</v>
      </c>
      <c r="E1379" t="s">
        <v>18</v>
      </c>
      <c r="F1379" t="s">
        <v>6653</v>
      </c>
      <c r="G1379" t="s">
        <v>6654</v>
      </c>
      <c r="H1379" t="s">
        <v>6655</v>
      </c>
      <c r="I1379" t="s">
        <v>32</v>
      </c>
      <c r="J1379" t="s">
        <v>1449</v>
      </c>
      <c r="K1379" t="s">
        <v>24</v>
      </c>
      <c r="L1379" t="s">
        <v>104</v>
      </c>
      <c r="M1379" t="s">
        <v>9924</v>
      </c>
      <c r="N1379" t="s">
        <v>9441</v>
      </c>
    </row>
    <row r="1380" spans="1:14" x14ac:dyDescent="0.25">
      <c r="A1380" t="s">
        <v>6656</v>
      </c>
      <c r="B1380" t="s">
        <v>6657</v>
      </c>
      <c r="C1380" t="s">
        <v>69</v>
      </c>
      <c r="D1380" t="s">
        <v>702</v>
      </c>
      <c r="E1380" t="s">
        <v>18</v>
      </c>
      <c r="F1380" t="s">
        <v>6658</v>
      </c>
      <c r="G1380" t="s">
        <v>6659</v>
      </c>
      <c r="H1380" t="s">
        <v>6660</v>
      </c>
      <c r="I1380" t="s">
        <v>32</v>
      </c>
      <c r="J1380" t="s">
        <v>723</v>
      </c>
      <c r="K1380" t="s">
        <v>24</v>
      </c>
      <c r="L1380" t="s">
        <v>227</v>
      </c>
      <c r="M1380" t="s">
        <v>9438</v>
      </c>
      <c r="N1380" t="s">
        <v>9439</v>
      </c>
    </row>
    <row r="1381" spans="1:14" x14ac:dyDescent="0.25">
      <c r="A1381" t="s">
        <v>6661</v>
      </c>
      <c r="B1381" t="s">
        <v>2367</v>
      </c>
      <c r="C1381" t="s">
        <v>16</v>
      </c>
      <c r="D1381" t="s">
        <v>6662</v>
      </c>
      <c r="E1381" t="s">
        <v>18</v>
      </c>
      <c r="F1381" t="s">
        <v>6663</v>
      </c>
      <c r="G1381" t="s">
        <v>6664</v>
      </c>
      <c r="H1381" t="s">
        <v>6665</v>
      </c>
      <c r="I1381" t="s">
        <v>2352</v>
      </c>
      <c r="J1381" t="s">
        <v>121</v>
      </c>
      <c r="K1381" t="s">
        <v>24</v>
      </c>
      <c r="L1381" t="s">
        <v>6666</v>
      </c>
      <c r="M1381" t="s">
        <v>9438</v>
      </c>
      <c r="N1381" t="s">
        <v>9439</v>
      </c>
    </row>
    <row r="1382" spans="1:14" x14ac:dyDescent="0.25">
      <c r="A1382" t="s">
        <v>6667</v>
      </c>
      <c r="B1382" t="s">
        <v>6668</v>
      </c>
      <c r="C1382" t="s">
        <v>69</v>
      </c>
      <c r="D1382" t="s">
        <v>2997</v>
      </c>
      <c r="E1382" t="s">
        <v>18</v>
      </c>
      <c r="F1382" t="s">
        <v>6669</v>
      </c>
      <c r="G1382" t="s">
        <v>6670</v>
      </c>
      <c r="H1382" t="s">
        <v>6671</v>
      </c>
      <c r="I1382" t="s">
        <v>32</v>
      </c>
      <c r="J1382" t="s">
        <v>1751</v>
      </c>
      <c r="K1382" t="s">
        <v>24</v>
      </c>
      <c r="L1382" t="s">
        <v>75</v>
      </c>
      <c r="M1382" t="s">
        <v>9438</v>
      </c>
      <c r="N1382" t="s">
        <v>9439</v>
      </c>
    </row>
    <row r="1383" spans="1:14" x14ac:dyDescent="0.25">
      <c r="A1383" t="s">
        <v>26</v>
      </c>
      <c r="B1383" t="s">
        <v>393</v>
      </c>
      <c r="C1383" t="s">
        <v>69</v>
      </c>
      <c r="D1383" t="s">
        <v>6672</v>
      </c>
      <c r="E1383" t="s">
        <v>18</v>
      </c>
      <c r="F1383" t="s">
        <v>6673</v>
      </c>
      <c r="G1383" t="s">
        <v>6674</v>
      </c>
      <c r="H1383" t="s">
        <v>6675</v>
      </c>
      <c r="I1383" t="s">
        <v>32</v>
      </c>
      <c r="J1383" t="s">
        <v>282</v>
      </c>
      <c r="K1383" t="s">
        <v>24</v>
      </c>
      <c r="L1383" t="s">
        <v>176</v>
      </c>
      <c r="M1383" t="s">
        <v>9438</v>
      </c>
      <c r="N1383" t="s">
        <v>9439</v>
      </c>
    </row>
    <row r="1384" spans="1:14" x14ac:dyDescent="0.25">
      <c r="A1384" t="s">
        <v>6676</v>
      </c>
      <c r="B1384" t="s">
        <v>6677</v>
      </c>
      <c r="C1384" t="s">
        <v>69</v>
      </c>
      <c r="D1384" t="s">
        <v>2575</v>
      </c>
      <c r="E1384" t="s">
        <v>18</v>
      </c>
      <c r="F1384" t="s">
        <v>6678</v>
      </c>
      <c r="G1384" t="s">
        <v>6679</v>
      </c>
      <c r="H1384" t="s">
        <v>6680</v>
      </c>
      <c r="I1384" t="s">
        <v>22</v>
      </c>
      <c r="J1384" t="s">
        <v>1330</v>
      </c>
      <c r="K1384" t="s">
        <v>24</v>
      </c>
      <c r="L1384" t="s">
        <v>2579</v>
      </c>
      <c r="M1384" t="s">
        <v>9925</v>
      </c>
      <c r="N1384" t="s">
        <v>9441</v>
      </c>
    </row>
    <row r="1385" spans="1:14" x14ac:dyDescent="0.25">
      <c r="A1385" t="s">
        <v>6681</v>
      </c>
      <c r="B1385" t="s">
        <v>3284</v>
      </c>
      <c r="C1385" t="s">
        <v>16</v>
      </c>
      <c r="D1385" t="s">
        <v>3603</v>
      </c>
      <c r="E1385" t="s">
        <v>18</v>
      </c>
      <c r="F1385" t="s">
        <v>6682</v>
      </c>
      <c r="G1385" t="s">
        <v>6683</v>
      </c>
      <c r="H1385" t="s">
        <v>6684</v>
      </c>
      <c r="I1385" t="s">
        <v>32</v>
      </c>
      <c r="J1385" t="s">
        <v>438</v>
      </c>
      <c r="K1385" t="s">
        <v>24</v>
      </c>
      <c r="L1385" t="s">
        <v>34</v>
      </c>
      <c r="M1385" t="s">
        <v>9438</v>
      </c>
      <c r="N1385" t="s">
        <v>9439</v>
      </c>
    </row>
    <row r="1386" spans="1:14" x14ac:dyDescent="0.25">
      <c r="A1386" t="s">
        <v>6685</v>
      </c>
      <c r="B1386" t="s">
        <v>6686</v>
      </c>
      <c r="C1386" t="s">
        <v>16</v>
      </c>
      <c r="D1386" t="s">
        <v>3579</v>
      </c>
      <c r="E1386" t="s">
        <v>18</v>
      </c>
      <c r="F1386" t="s">
        <v>6687</v>
      </c>
      <c r="G1386" t="s">
        <v>6688</v>
      </c>
      <c r="H1386" t="s">
        <v>6689</v>
      </c>
      <c r="I1386" t="s">
        <v>32</v>
      </c>
      <c r="J1386" t="s">
        <v>234</v>
      </c>
      <c r="K1386" t="s">
        <v>24</v>
      </c>
      <c r="L1386" t="s">
        <v>34</v>
      </c>
      <c r="M1386" t="s">
        <v>9438</v>
      </c>
      <c r="N1386" t="s">
        <v>9439</v>
      </c>
    </row>
    <row r="1387" spans="1:14" x14ac:dyDescent="0.25">
      <c r="A1387" t="s">
        <v>6690</v>
      </c>
      <c r="B1387" t="s">
        <v>44</v>
      </c>
      <c r="C1387" t="s">
        <v>69</v>
      </c>
      <c r="D1387" t="s">
        <v>45</v>
      </c>
      <c r="E1387" t="s">
        <v>18</v>
      </c>
      <c r="F1387" t="s">
        <v>6691</v>
      </c>
      <c r="G1387" t="s">
        <v>6692</v>
      </c>
      <c r="H1387" t="s">
        <v>6693</v>
      </c>
      <c r="I1387" t="s">
        <v>32</v>
      </c>
      <c r="J1387" t="s">
        <v>1317</v>
      </c>
      <c r="K1387" t="s">
        <v>24</v>
      </c>
      <c r="L1387" t="s">
        <v>50</v>
      </c>
      <c r="M1387" t="s">
        <v>9926</v>
      </c>
      <c r="N1387" t="s">
        <v>9441</v>
      </c>
    </row>
    <row r="1388" spans="1:14" x14ac:dyDescent="0.25">
      <c r="A1388" t="s">
        <v>6694</v>
      </c>
      <c r="B1388" t="s">
        <v>6695</v>
      </c>
      <c r="C1388" t="s">
        <v>16</v>
      </c>
      <c r="D1388" t="s">
        <v>6696</v>
      </c>
      <c r="E1388" t="s">
        <v>18</v>
      </c>
      <c r="F1388" t="s">
        <v>6697</v>
      </c>
      <c r="G1388" t="s">
        <v>6698</v>
      </c>
      <c r="H1388" t="s">
        <v>6699</v>
      </c>
      <c r="I1388" t="s">
        <v>320</v>
      </c>
      <c r="J1388" t="s">
        <v>479</v>
      </c>
      <c r="K1388" t="s">
        <v>24</v>
      </c>
      <c r="L1388" t="s">
        <v>361</v>
      </c>
      <c r="M1388" t="s">
        <v>9438</v>
      </c>
      <c r="N1388" t="s">
        <v>9439</v>
      </c>
    </row>
    <row r="1389" spans="1:14" x14ac:dyDescent="0.25">
      <c r="A1389" t="s">
        <v>6700</v>
      </c>
      <c r="C1389" t="s">
        <v>16</v>
      </c>
      <c r="D1389" t="s">
        <v>6701</v>
      </c>
      <c r="E1389" t="s">
        <v>18</v>
      </c>
      <c r="F1389" t="s">
        <v>6702</v>
      </c>
      <c r="G1389" t="s">
        <v>6703</v>
      </c>
      <c r="H1389" t="s">
        <v>6704</v>
      </c>
      <c r="I1389" t="s">
        <v>320</v>
      </c>
      <c r="J1389" t="s">
        <v>1727</v>
      </c>
      <c r="K1389" t="s">
        <v>24</v>
      </c>
      <c r="L1389" t="s">
        <v>361</v>
      </c>
      <c r="M1389" t="s">
        <v>9927</v>
      </c>
      <c r="N1389" t="s">
        <v>9441</v>
      </c>
    </row>
    <row r="1390" spans="1:14" x14ac:dyDescent="0.25">
      <c r="A1390" t="s">
        <v>6705</v>
      </c>
      <c r="B1390" t="s">
        <v>2190</v>
      </c>
      <c r="C1390" t="s">
        <v>16</v>
      </c>
      <c r="D1390" t="s">
        <v>6002</v>
      </c>
      <c r="E1390" t="s">
        <v>18</v>
      </c>
      <c r="F1390" t="s">
        <v>6706</v>
      </c>
      <c r="G1390" t="s">
        <v>6707</v>
      </c>
      <c r="H1390" t="s">
        <v>6708</v>
      </c>
      <c r="I1390" t="s">
        <v>32</v>
      </c>
      <c r="J1390" t="s">
        <v>1662</v>
      </c>
      <c r="K1390" t="s">
        <v>24</v>
      </c>
      <c r="L1390" t="s">
        <v>406</v>
      </c>
      <c r="M1390" t="s">
        <v>9438</v>
      </c>
      <c r="N1390" t="s">
        <v>9439</v>
      </c>
    </row>
    <row r="1391" spans="1:14" x14ac:dyDescent="0.25">
      <c r="A1391" t="s">
        <v>6709</v>
      </c>
      <c r="B1391" t="s">
        <v>6710</v>
      </c>
      <c r="C1391" t="s">
        <v>16</v>
      </c>
      <c r="D1391" t="s">
        <v>6711</v>
      </c>
      <c r="E1391" t="s">
        <v>18</v>
      </c>
      <c r="F1391" t="s">
        <v>6712</v>
      </c>
      <c r="G1391" t="s">
        <v>6713</v>
      </c>
      <c r="H1391" t="s">
        <v>6714</v>
      </c>
      <c r="I1391" t="s">
        <v>2352</v>
      </c>
      <c r="J1391" t="s">
        <v>6715</v>
      </c>
      <c r="K1391" t="s">
        <v>3596</v>
      </c>
      <c r="L1391" t="s">
        <v>6716</v>
      </c>
      <c r="M1391" t="s">
        <v>9438</v>
      </c>
      <c r="N1391" t="s">
        <v>9439</v>
      </c>
    </row>
    <row r="1392" spans="1:14" x14ac:dyDescent="0.25">
      <c r="A1392" t="s">
        <v>6717</v>
      </c>
      <c r="B1392" t="s">
        <v>6718</v>
      </c>
      <c r="C1392" t="s">
        <v>69</v>
      </c>
      <c r="D1392" t="s">
        <v>4880</v>
      </c>
      <c r="E1392" t="s">
        <v>638</v>
      </c>
      <c r="F1392" t="s">
        <v>6719</v>
      </c>
      <c r="G1392" t="s">
        <v>6720</v>
      </c>
      <c r="H1392" t="s">
        <v>6721</v>
      </c>
      <c r="I1392" t="s">
        <v>32</v>
      </c>
      <c r="J1392" t="s">
        <v>1940</v>
      </c>
      <c r="K1392" t="s">
        <v>24</v>
      </c>
      <c r="L1392" t="s">
        <v>75</v>
      </c>
      <c r="M1392" t="s">
        <v>9438</v>
      </c>
      <c r="N1392" t="s">
        <v>9439</v>
      </c>
    </row>
    <row r="1393" spans="1:14" x14ac:dyDescent="0.25">
      <c r="A1393" t="s">
        <v>6722</v>
      </c>
      <c r="B1393" t="s">
        <v>6723</v>
      </c>
      <c r="C1393" t="s">
        <v>16</v>
      </c>
      <c r="D1393" t="s">
        <v>6724</v>
      </c>
      <c r="E1393" t="s">
        <v>638</v>
      </c>
      <c r="F1393" t="s">
        <v>6725</v>
      </c>
      <c r="G1393" t="s">
        <v>6726</v>
      </c>
      <c r="H1393" t="s">
        <v>6727</v>
      </c>
      <c r="I1393" t="s">
        <v>32</v>
      </c>
      <c r="J1393" t="s">
        <v>420</v>
      </c>
      <c r="K1393" t="s">
        <v>24</v>
      </c>
      <c r="L1393" t="s">
        <v>851</v>
      </c>
      <c r="M1393" t="s">
        <v>9928</v>
      </c>
      <c r="N1393" t="s">
        <v>9441</v>
      </c>
    </row>
    <row r="1394" spans="1:14" x14ac:dyDescent="0.25">
      <c r="A1394" t="s">
        <v>6728</v>
      </c>
      <c r="B1394" t="s">
        <v>6729</v>
      </c>
      <c r="C1394" t="s">
        <v>16</v>
      </c>
      <c r="D1394" t="s">
        <v>6730</v>
      </c>
      <c r="E1394" t="s">
        <v>638</v>
      </c>
      <c r="F1394" t="s">
        <v>6731</v>
      </c>
      <c r="G1394" t="s">
        <v>6732</v>
      </c>
      <c r="H1394" t="s">
        <v>6733</v>
      </c>
      <c r="I1394" t="s">
        <v>320</v>
      </c>
      <c r="J1394" t="s">
        <v>1137</v>
      </c>
      <c r="K1394" t="s">
        <v>24</v>
      </c>
      <c r="L1394" t="s">
        <v>361</v>
      </c>
      <c r="M1394" t="s">
        <v>9438</v>
      </c>
      <c r="N1394" t="s">
        <v>9439</v>
      </c>
    </row>
    <row r="1395" spans="1:14" x14ac:dyDescent="0.25">
      <c r="A1395" t="s">
        <v>6734</v>
      </c>
      <c r="B1395" t="s">
        <v>6735</v>
      </c>
      <c r="C1395" t="s">
        <v>16</v>
      </c>
      <c r="D1395" t="s">
        <v>3646</v>
      </c>
      <c r="E1395" t="s">
        <v>638</v>
      </c>
      <c r="F1395" t="s">
        <v>6736</v>
      </c>
      <c r="G1395" t="s">
        <v>6737</v>
      </c>
      <c r="H1395" t="s">
        <v>6738</v>
      </c>
      <c r="I1395" t="s">
        <v>32</v>
      </c>
      <c r="J1395" t="s">
        <v>756</v>
      </c>
      <c r="K1395" t="s">
        <v>24</v>
      </c>
      <c r="L1395" t="s">
        <v>42</v>
      </c>
      <c r="M1395" t="s">
        <v>9438</v>
      </c>
      <c r="N1395" t="s">
        <v>9439</v>
      </c>
    </row>
    <row r="1396" spans="1:14" x14ac:dyDescent="0.25">
      <c r="A1396" t="s">
        <v>6722</v>
      </c>
      <c r="B1396" t="s">
        <v>6723</v>
      </c>
      <c r="C1396" t="s">
        <v>16</v>
      </c>
      <c r="D1396" t="s">
        <v>6724</v>
      </c>
      <c r="E1396" t="s">
        <v>638</v>
      </c>
      <c r="F1396" t="s">
        <v>6739</v>
      </c>
      <c r="G1396" t="s">
        <v>6740</v>
      </c>
      <c r="H1396" t="s">
        <v>6741</v>
      </c>
      <c r="I1396" t="s">
        <v>32</v>
      </c>
      <c r="J1396" t="s">
        <v>420</v>
      </c>
      <c r="K1396" t="s">
        <v>24</v>
      </c>
      <c r="L1396" t="s">
        <v>851</v>
      </c>
      <c r="M1396" t="s">
        <v>9929</v>
      </c>
      <c r="N1396" t="s">
        <v>9441</v>
      </c>
    </row>
    <row r="1397" spans="1:14" hidden="1" x14ac:dyDescent="0.25">
      <c r="A1397" t="s">
        <v>6742</v>
      </c>
      <c r="B1397" t="s">
        <v>6743</v>
      </c>
      <c r="C1397" t="s">
        <v>69</v>
      </c>
      <c r="D1397" t="s">
        <v>6332</v>
      </c>
      <c r="E1397" t="s">
        <v>630</v>
      </c>
      <c r="F1397" t="s">
        <v>6744</v>
      </c>
      <c r="G1397" t="s">
        <v>6745</v>
      </c>
      <c r="H1397" t="s">
        <v>6746</v>
      </c>
      <c r="I1397" t="s">
        <v>32</v>
      </c>
      <c r="J1397" t="s">
        <v>3112</v>
      </c>
      <c r="K1397" t="s">
        <v>24</v>
      </c>
      <c r="L1397" t="s">
        <v>34</v>
      </c>
      <c r="M1397" t="s">
        <v>9438</v>
      </c>
      <c r="N1397" t="s">
        <v>9439</v>
      </c>
    </row>
    <row r="1398" spans="1:14" x14ac:dyDescent="0.25">
      <c r="A1398" t="s">
        <v>6747</v>
      </c>
      <c r="B1398" t="s">
        <v>6748</v>
      </c>
      <c r="C1398" t="s">
        <v>16</v>
      </c>
      <c r="D1398" t="s">
        <v>4566</v>
      </c>
      <c r="E1398" t="s">
        <v>638</v>
      </c>
      <c r="F1398" t="s">
        <v>6749</v>
      </c>
      <c r="G1398" t="s">
        <v>6750</v>
      </c>
      <c r="H1398" t="s">
        <v>6751</v>
      </c>
      <c r="I1398" t="s">
        <v>32</v>
      </c>
      <c r="J1398" t="s">
        <v>1967</v>
      </c>
      <c r="K1398" t="s">
        <v>24</v>
      </c>
      <c r="L1398" t="s">
        <v>2585</v>
      </c>
      <c r="M1398" t="s">
        <v>9438</v>
      </c>
      <c r="N1398" t="s">
        <v>9439</v>
      </c>
    </row>
    <row r="1399" spans="1:14" x14ac:dyDescent="0.25">
      <c r="A1399" t="s">
        <v>2092</v>
      </c>
      <c r="B1399" t="s">
        <v>1952</v>
      </c>
      <c r="C1399" t="s">
        <v>1595</v>
      </c>
      <c r="D1399" t="s">
        <v>1513</v>
      </c>
      <c r="E1399" t="s">
        <v>638</v>
      </c>
      <c r="F1399" t="s">
        <v>6752</v>
      </c>
      <c r="G1399" t="s">
        <v>6753</v>
      </c>
      <c r="H1399" t="s">
        <v>6754</v>
      </c>
      <c r="I1399" t="s">
        <v>32</v>
      </c>
      <c r="J1399" t="s">
        <v>246</v>
      </c>
      <c r="K1399" t="s">
        <v>6755</v>
      </c>
      <c r="L1399" t="s">
        <v>75</v>
      </c>
      <c r="M1399" t="s">
        <v>9438</v>
      </c>
      <c r="N1399" t="s">
        <v>9439</v>
      </c>
    </row>
    <row r="1400" spans="1:14" x14ac:dyDescent="0.25">
      <c r="A1400" t="s">
        <v>6756</v>
      </c>
      <c r="B1400" t="s">
        <v>6757</v>
      </c>
      <c r="C1400" t="s">
        <v>1907</v>
      </c>
      <c r="D1400" t="s">
        <v>6758</v>
      </c>
      <c r="E1400" t="s">
        <v>18</v>
      </c>
      <c r="F1400" t="s">
        <v>6759</v>
      </c>
      <c r="G1400" t="s">
        <v>6760</v>
      </c>
      <c r="H1400" t="s">
        <v>6761</v>
      </c>
      <c r="I1400" t="s">
        <v>32</v>
      </c>
      <c r="J1400" t="s">
        <v>1912</v>
      </c>
      <c r="K1400" t="s">
        <v>1600</v>
      </c>
      <c r="L1400" t="s">
        <v>168</v>
      </c>
      <c r="M1400" t="s">
        <v>9438</v>
      </c>
      <c r="N1400" t="s">
        <v>9439</v>
      </c>
    </row>
    <row r="1401" spans="1:14" x14ac:dyDescent="0.25">
      <c r="A1401" t="s">
        <v>6762</v>
      </c>
      <c r="C1401" t="s">
        <v>6763</v>
      </c>
      <c r="E1401" t="s">
        <v>6764</v>
      </c>
      <c r="F1401" t="s">
        <v>6765</v>
      </c>
      <c r="G1401" t="s">
        <v>6766</v>
      </c>
      <c r="I1401" t="s">
        <v>32</v>
      </c>
      <c r="J1401" t="s">
        <v>809</v>
      </c>
      <c r="K1401" t="s">
        <v>1600</v>
      </c>
      <c r="M1401" t="s">
        <v>9438</v>
      </c>
      <c r="N1401" t="s">
        <v>9439</v>
      </c>
    </row>
    <row r="1402" spans="1:14" hidden="1" x14ac:dyDescent="0.25">
      <c r="A1402" t="s">
        <v>6767</v>
      </c>
      <c r="B1402" t="s">
        <v>6768</v>
      </c>
      <c r="C1402" t="s">
        <v>1880</v>
      </c>
      <c r="D1402" t="s">
        <v>702</v>
      </c>
      <c r="E1402" t="s">
        <v>630</v>
      </c>
      <c r="F1402" t="s">
        <v>6769</v>
      </c>
      <c r="G1402" t="s">
        <v>6770</v>
      </c>
      <c r="H1402" t="s">
        <v>6771</v>
      </c>
      <c r="I1402" t="s">
        <v>32</v>
      </c>
      <c r="J1402" t="s">
        <v>1855</v>
      </c>
      <c r="K1402" t="s">
        <v>556</v>
      </c>
      <c r="L1402" t="s">
        <v>75</v>
      </c>
      <c r="M1402" t="s">
        <v>9438</v>
      </c>
      <c r="N1402" t="s">
        <v>9439</v>
      </c>
    </row>
    <row r="1403" spans="1:14" x14ac:dyDescent="0.25">
      <c r="A1403" t="s">
        <v>6772</v>
      </c>
      <c r="B1403" t="s">
        <v>6768</v>
      </c>
      <c r="C1403" t="s">
        <v>1595</v>
      </c>
      <c r="D1403" t="s">
        <v>702</v>
      </c>
      <c r="E1403" t="s">
        <v>638</v>
      </c>
      <c r="F1403" t="s">
        <v>6773</v>
      </c>
      <c r="G1403" t="s">
        <v>6774</v>
      </c>
      <c r="H1403" t="s">
        <v>6775</v>
      </c>
      <c r="I1403" t="s">
        <v>32</v>
      </c>
      <c r="J1403" t="s">
        <v>809</v>
      </c>
      <c r="K1403" t="s">
        <v>1600</v>
      </c>
      <c r="L1403" t="s">
        <v>75</v>
      </c>
      <c r="M1403" t="s">
        <v>9438</v>
      </c>
      <c r="N1403" t="s">
        <v>9439</v>
      </c>
    </row>
    <row r="1404" spans="1:14" x14ac:dyDescent="0.25">
      <c r="A1404" t="s">
        <v>6776</v>
      </c>
      <c r="B1404" t="s">
        <v>27</v>
      </c>
      <c r="C1404" t="s">
        <v>550</v>
      </c>
      <c r="D1404" t="s">
        <v>394</v>
      </c>
      <c r="E1404" t="s">
        <v>18</v>
      </c>
      <c r="F1404" t="s">
        <v>6777</v>
      </c>
      <c r="G1404" t="s">
        <v>6778</v>
      </c>
      <c r="H1404" t="s">
        <v>6779</v>
      </c>
      <c r="I1404" t="s">
        <v>32</v>
      </c>
      <c r="J1404" t="s">
        <v>5281</v>
      </c>
      <c r="K1404" t="s">
        <v>556</v>
      </c>
      <c r="L1404" t="s">
        <v>399</v>
      </c>
      <c r="M1404" t="s">
        <v>9438</v>
      </c>
      <c r="N1404" t="s">
        <v>9439</v>
      </c>
    </row>
    <row r="1405" spans="1:14" x14ac:dyDescent="0.25">
      <c r="A1405" t="s">
        <v>6780</v>
      </c>
      <c r="B1405" t="s">
        <v>549</v>
      </c>
      <c r="C1405" t="s">
        <v>550</v>
      </c>
      <c r="D1405" t="s">
        <v>6781</v>
      </c>
      <c r="E1405" t="s">
        <v>638</v>
      </c>
      <c r="F1405" t="s">
        <v>6782</v>
      </c>
      <c r="G1405" t="s">
        <v>6783</v>
      </c>
      <c r="H1405" t="s">
        <v>6784</v>
      </c>
      <c r="I1405" t="s">
        <v>32</v>
      </c>
      <c r="J1405" t="s">
        <v>1951</v>
      </c>
      <c r="K1405" t="s">
        <v>556</v>
      </c>
      <c r="L1405" t="s">
        <v>1382</v>
      </c>
      <c r="M1405" t="s">
        <v>9438</v>
      </c>
      <c r="N1405" t="s">
        <v>9439</v>
      </c>
    </row>
    <row r="1406" spans="1:14" x14ac:dyDescent="0.25">
      <c r="A1406" t="s">
        <v>6762</v>
      </c>
      <c r="C1406" t="s">
        <v>6763</v>
      </c>
      <c r="E1406" t="s">
        <v>6764</v>
      </c>
      <c r="F1406" t="s">
        <v>6785</v>
      </c>
      <c r="G1406" t="s">
        <v>6786</v>
      </c>
      <c r="I1406" t="s">
        <v>32</v>
      </c>
      <c r="J1406" t="s">
        <v>1951</v>
      </c>
      <c r="K1406" t="s">
        <v>1600</v>
      </c>
      <c r="M1406" t="s">
        <v>9438</v>
      </c>
      <c r="N1406" t="s">
        <v>9439</v>
      </c>
    </row>
    <row r="1407" spans="1:14" x14ac:dyDescent="0.25">
      <c r="A1407" t="s">
        <v>6787</v>
      </c>
      <c r="B1407" t="s">
        <v>2611</v>
      </c>
      <c r="C1407" t="s">
        <v>69</v>
      </c>
      <c r="D1407" t="s">
        <v>93</v>
      </c>
      <c r="E1407" t="s">
        <v>18</v>
      </c>
      <c r="F1407" t="s">
        <v>6788</v>
      </c>
      <c r="G1407" t="s">
        <v>6789</v>
      </c>
      <c r="H1407" t="s">
        <v>6790</v>
      </c>
      <c r="I1407" t="s">
        <v>32</v>
      </c>
      <c r="J1407" t="s">
        <v>1305</v>
      </c>
      <c r="K1407" t="s">
        <v>24</v>
      </c>
      <c r="L1407" t="s">
        <v>75</v>
      </c>
      <c r="M1407" t="s">
        <v>9930</v>
      </c>
      <c r="N1407" t="s">
        <v>9441</v>
      </c>
    </row>
    <row r="1408" spans="1:14" x14ac:dyDescent="0.25">
      <c r="A1408" t="s">
        <v>6791</v>
      </c>
      <c r="B1408" t="s">
        <v>6792</v>
      </c>
      <c r="C1408" t="s">
        <v>16</v>
      </c>
      <c r="D1408" t="s">
        <v>6793</v>
      </c>
      <c r="E1408" t="s">
        <v>18</v>
      </c>
      <c r="F1408" t="s">
        <v>6794</v>
      </c>
      <c r="G1408" t="s">
        <v>6795</v>
      </c>
      <c r="H1408" t="s">
        <v>6796</v>
      </c>
      <c r="I1408" t="s">
        <v>32</v>
      </c>
      <c r="J1408" t="s">
        <v>527</v>
      </c>
      <c r="K1408" t="s">
        <v>24</v>
      </c>
      <c r="L1408" t="s">
        <v>212</v>
      </c>
      <c r="M1408" t="s">
        <v>9931</v>
      </c>
      <c r="N1408" t="s">
        <v>9441</v>
      </c>
    </row>
    <row r="1409" spans="1:14" x14ac:dyDescent="0.25">
      <c r="A1409" t="s">
        <v>6797</v>
      </c>
      <c r="B1409" t="s">
        <v>6798</v>
      </c>
      <c r="C1409" t="s">
        <v>16</v>
      </c>
      <c r="D1409" t="s">
        <v>1278</v>
      </c>
      <c r="E1409" t="s">
        <v>18</v>
      </c>
      <c r="F1409" t="s">
        <v>6799</v>
      </c>
      <c r="G1409" t="s">
        <v>6800</v>
      </c>
      <c r="H1409" t="s">
        <v>6801</v>
      </c>
      <c r="I1409" t="s">
        <v>32</v>
      </c>
      <c r="J1409" t="s">
        <v>290</v>
      </c>
      <c r="K1409" t="s">
        <v>24</v>
      </c>
      <c r="L1409" t="s">
        <v>1282</v>
      </c>
      <c r="M1409" t="s">
        <v>9932</v>
      </c>
      <c r="N1409" t="s">
        <v>9441</v>
      </c>
    </row>
    <row r="1410" spans="1:14" x14ac:dyDescent="0.25">
      <c r="A1410" t="s">
        <v>6802</v>
      </c>
      <c r="B1410" t="s">
        <v>6803</v>
      </c>
      <c r="C1410" t="s">
        <v>16</v>
      </c>
      <c r="D1410" t="s">
        <v>6804</v>
      </c>
      <c r="E1410" t="s">
        <v>18</v>
      </c>
      <c r="F1410" t="s">
        <v>6805</v>
      </c>
      <c r="G1410" t="s">
        <v>6806</v>
      </c>
      <c r="H1410" t="s">
        <v>6807</v>
      </c>
      <c r="I1410" t="s">
        <v>32</v>
      </c>
      <c r="J1410" t="s">
        <v>74</v>
      </c>
      <c r="K1410" t="s">
        <v>24</v>
      </c>
      <c r="L1410" t="s">
        <v>42</v>
      </c>
      <c r="M1410" t="s">
        <v>9933</v>
      </c>
      <c r="N1410" t="s">
        <v>9441</v>
      </c>
    </row>
    <row r="1411" spans="1:14" x14ac:dyDescent="0.25">
      <c r="A1411" t="s">
        <v>6808</v>
      </c>
      <c r="B1411" t="s">
        <v>6809</v>
      </c>
      <c r="C1411" t="s">
        <v>69</v>
      </c>
      <c r="D1411" t="s">
        <v>45</v>
      </c>
      <c r="E1411" t="s">
        <v>18</v>
      </c>
      <c r="F1411" t="s">
        <v>6810</v>
      </c>
      <c r="G1411" t="s">
        <v>6811</v>
      </c>
      <c r="H1411" t="s">
        <v>6812</v>
      </c>
      <c r="I1411" t="s">
        <v>32</v>
      </c>
      <c r="J1411" t="s">
        <v>4320</v>
      </c>
      <c r="K1411" t="s">
        <v>24</v>
      </c>
      <c r="L1411" t="s">
        <v>50</v>
      </c>
      <c r="M1411" t="s">
        <v>9934</v>
      </c>
      <c r="N1411" t="s">
        <v>9441</v>
      </c>
    </row>
    <row r="1412" spans="1:14" hidden="1" x14ac:dyDescent="0.25">
      <c r="A1412" t="s">
        <v>6813</v>
      </c>
      <c r="B1412" t="s">
        <v>6814</v>
      </c>
      <c r="C1412" t="s">
        <v>16</v>
      </c>
      <c r="D1412" t="s">
        <v>6815</v>
      </c>
      <c r="E1412" t="s">
        <v>630</v>
      </c>
      <c r="F1412" t="s">
        <v>6816</v>
      </c>
      <c r="G1412" t="s">
        <v>6817</v>
      </c>
      <c r="H1412" t="s">
        <v>6818</v>
      </c>
      <c r="I1412" t="s">
        <v>32</v>
      </c>
      <c r="J1412" t="s">
        <v>2164</v>
      </c>
      <c r="K1412" t="s">
        <v>24</v>
      </c>
      <c r="L1412" t="s">
        <v>1331</v>
      </c>
      <c r="M1412" t="s">
        <v>9438</v>
      </c>
      <c r="N1412" t="s">
        <v>9439</v>
      </c>
    </row>
    <row r="1413" spans="1:14" x14ac:dyDescent="0.25">
      <c r="A1413" t="s">
        <v>2092</v>
      </c>
      <c r="B1413" t="s">
        <v>1952</v>
      </c>
      <c r="C1413" t="s">
        <v>1595</v>
      </c>
      <c r="D1413" t="s">
        <v>1513</v>
      </c>
      <c r="E1413" t="s">
        <v>638</v>
      </c>
      <c r="F1413" t="s">
        <v>6752</v>
      </c>
      <c r="G1413" t="s">
        <v>6753</v>
      </c>
      <c r="H1413" t="s">
        <v>6754</v>
      </c>
      <c r="I1413" t="s">
        <v>32</v>
      </c>
      <c r="J1413" t="s">
        <v>246</v>
      </c>
      <c r="K1413" t="s">
        <v>6755</v>
      </c>
      <c r="L1413" t="s">
        <v>75</v>
      </c>
      <c r="M1413" t="s">
        <v>9438</v>
      </c>
      <c r="N1413" t="s">
        <v>9439</v>
      </c>
    </row>
    <row r="1414" spans="1:14" x14ac:dyDescent="0.25">
      <c r="A1414" t="s">
        <v>6756</v>
      </c>
      <c r="B1414" t="s">
        <v>6757</v>
      </c>
      <c r="C1414" t="s">
        <v>1907</v>
      </c>
      <c r="D1414" t="s">
        <v>6758</v>
      </c>
      <c r="E1414" t="s">
        <v>18</v>
      </c>
      <c r="F1414" t="s">
        <v>6759</v>
      </c>
      <c r="G1414" t="s">
        <v>6760</v>
      </c>
      <c r="H1414" t="s">
        <v>6761</v>
      </c>
      <c r="I1414" t="s">
        <v>32</v>
      </c>
      <c r="J1414" t="s">
        <v>1912</v>
      </c>
      <c r="K1414" t="s">
        <v>1600</v>
      </c>
      <c r="L1414" t="s">
        <v>168</v>
      </c>
      <c r="M1414" t="s">
        <v>9438</v>
      </c>
      <c r="N1414" t="s">
        <v>9439</v>
      </c>
    </row>
    <row r="1415" spans="1:14" x14ac:dyDescent="0.25">
      <c r="A1415" t="s">
        <v>6762</v>
      </c>
      <c r="C1415" t="s">
        <v>6763</v>
      </c>
      <c r="E1415" t="s">
        <v>6764</v>
      </c>
      <c r="F1415" t="s">
        <v>6765</v>
      </c>
      <c r="G1415" t="s">
        <v>6766</v>
      </c>
      <c r="I1415" t="s">
        <v>32</v>
      </c>
      <c r="J1415" t="s">
        <v>809</v>
      </c>
      <c r="K1415" t="s">
        <v>1600</v>
      </c>
      <c r="M1415" t="s">
        <v>9438</v>
      </c>
      <c r="N1415" t="s">
        <v>9439</v>
      </c>
    </row>
    <row r="1416" spans="1:14" x14ac:dyDescent="0.25">
      <c r="A1416" t="s">
        <v>6819</v>
      </c>
      <c r="B1416" t="s">
        <v>6820</v>
      </c>
      <c r="C1416" t="s">
        <v>1907</v>
      </c>
      <c r="D1416" t="s">
        <v>4996</v>
      </c>
      <c r="E1416" t="s">
        <v>18</v>
      </c>
      <c r="F1416" t="s">
        <v>6821</v>
      </c>
      <c r="G1416" t="s">
        <v>6822</v>
      </c>
      <c r="H1416" t="s">
        <v>6823</v>
      </c>
      <c r="I1416" t="s">
        <v>32</v>
      </c>
      <c r="J1416" t="s">
        <v>3178</v>
      </c>
      <c r="K1416" t="s">
        <v>1600</v>
      </c>
      <c r="L1416" t="s">
        <v>6824</v>
      </c>
      <c r="M1416" t="s">
        <v>9438</v>
      </c>
      <c r="N1416" t="s">
        <v>9439</v>
      </c>
    </row>
    <row r="1417" spans="1:14" x14ac:dyDescent="0.25">
      <c r="A1417" t="s">
        <v>6825</v>
      </c>
      <c r="C1417" t="s">
        <v>550</v>
      </c>
      <c r="D1417" t="s">
        <v>1003</v>
      </c>
      <c r="E1417" t="s">
        <v>18</v>
      </c>
      <c r="F1417" t="s">
        <v>6826</v>
      </c>
      <c r="G1417" t="s">
        <v>6827</v>
      </c>
      <c r="H1417" t="s">
        <v>6828</v>
      </c>
      <c r="I1417" t="s">
        <v>32</v>
      </c>
      <c r="J1417" t="s">
        <v>1855</v>
      </c>
      <c r="K1417" t="s">
        <v>556</v>
      </c>
      <c r="L1417" t="s">
        <v>75</v>
      </c>
      <c r="M1417" t="s">
        <v>9438</v>
      </c>
      <c r="N1417" t="s">
        <v>9439</v>
      </c>
    </row>
    <row r="1418" spans="1:14" x14ac:dyDescent="0.25">
      <c r="A1418" t="s">
        <v>6829</v>
      </c>
      <c r="C1418" t="s">
        <v>1907</v>
      </c>
      <c r="D1418" t="s">
        <v>6830</v>
      </c>
      <c r="E1418" t="s">
        <v>18</v>
      </c>
      <c r="F1418" t="s">
        <v>6831</v>
      </c>
      <c r="G1418" t="s">
        <v>6832</v>
      </c>
      <c r="H1418" t="s">
        <v>6833</v>
      </c>
      <c r="I1418" t="s">
        <v>32</v>
      </c>
      <c r="J1418" t="s">
        <v>1223</v>
      </c>
      <c r="K1418" t="s">
        <v>1600</v>
      </c>
      <c r="L1418" t="s">
        <v>439</v>
      </c>
      <c r="M1418" t="s">
        <v>9438</v>
      </c>
      <c r="N1418" t="s">
        <v>9439</v>
      </c>
    </row>
    <row r="1419" spans="1:14" x14ac:dyDescent="0.25">
      <c r="A1419" t="s">
        <v>6834</v>
      </c>
      <c r="B1419" t="s">
        <v>27</v>
      </c>
      <c r="C1419" t="s">
        <v>1943</v>
      </c>
      <c r="D1419" t="s">
        <v>6835</v>
      </c>
      <c r="E1419" t="s">
        <v>18</v>
      </c>
      <c r="F1419" t="s">
        <v>6836</v>
      </c>
      <c r="G1419" t="s">
        <v>6837</v>
      </c>
      <c r="H1419" t="s">
        <v>6838</v>
      </c>
      <c r="I1419" t="s">
        <v>32</v>
      </c>
      <c r="J1419" t="s">
        <v>1584</v>
      </c>
      <c r="K1419" t="s">
        <v>1600</v>
      </c>
      <c r="L1419" t="s">
        <v>780</v>
      </c>
      <c r="M1419" t="s">
        <v>9438</v>
      </c>
      <c r="N1419" t="s">
        <v>9439</v>
      </c>
    </row>
    <row r="1420" spans="1:14" x14ac:dyDescent="0.25">
      <c r="A1420" t="s">
        <v>6839</v>
      </c>
      <c r="B1420" t="s">
        <v>665</v>
      </c>
      <c r="C1420" t="s">
        <v>1595</v>
      </c>
      <c r="D1420" t="s">
        <v>6840</v>
      </c>
      <c r="E1420" t="s">
        <v>638</v>
      </c>
      <c r="F1420" t="s">
        <v>6841</v>
      </c>
      <c r="G1420" t="s">
        <v>6842</v>
      </c>
      <c r="H1420" t="s">
        <v>6843</v>
      </c>
      <c r="I1420" t="s">
        <v>32</v>
      </c>
      <c r="J1420" t="s">
        <v>1093</v>
      </c>
      <c r="K1420" t="s">
        <v>1600</v>
      </c>
      <c r="L1420" t="s">
        <v>3493</v>
      </c>
      <c r="M1420" t="s">
        <v>9438</v>
      </c>
      <c r="N1420" t="s">
        <v>9439</v>
      </c>
    </row>
    <row r="1421" spans="1:14" x14ac:dyDescent="0.25">
      <c r="A1421" t="s">
        <v>6844</v>
      </c>
      <c r="B1421" t="s">
        <v>6845</v>
      </c>
      <c r="C1421" t="s">
        <v>6846</v>
      </c>
      <c r="D1421" t="s">
        <v>2429</v>
      </c>
      <c r="E1421" t="s">
        <v>18</v>
      </c>
      <c r="F1421" t="s">
        <v>6847</v>
      </c>
      <c r="G1421" t="s">
        <v>6848</v>
      </c>
      <c r="H1421" t="s">
        <v>6849</v>
      </c>
      <c r="I1421" t="s">
        <v>744</v>
      </c>
      <c r="J1421" t="s">
        <v>816</v>
      </c>
      <c r="K1421" t="s">
        <v>1600</v>
      </c>
      <c r="L1421" t="s">
        <v>439</v>
      </c>
      <c r="M1421" t="s">
        <v>9438</v>
      </c>
      <c r="N1421" t="s">
        <v>9439</v>
      </c>
    </row>
    <row r="1422" spans="1:14" hidden="1" x14ac:dyDescent="0.25">
      <c r="A1422" t="s">
        <v>6850</v>
      </c>
      <c r="B1422" t="s">
        <v>665</v>
      </c>
      <c r="C1422" t="s">
        <v>1595</v>
      </c>
      <c r="D1422" t="s">
        <v>6840</v>
      </c>
      <c r="E1422" t="s">
        <v>630</v>
      </c>
      <c r="F1422" t="s">
        <v>6851</v>
      </c>
      <c r="G1422" t="s">
        <v>6852</v>
      </c>
      <c r="H1422" t="s">
        <v>6853</v>
      </c>
      <c r="I1422" t="s">
        <v>32</v>
      </c>
      <c r="J1422" t="s">
        <v>1093</v>
      </c>
      <c r="K1422" t="s">
        <v>1600</v>
      </c>
      <c r="L1422" t="s">
        <v>3493</v>
      </c>
      <c r="M1422" t="s">
        <v>9438</v>
      </c>
      <c r="N1422" t="s">
        <v>9439</v>
      </c>
    </row>
    <row r="1423" spans="1:14" x14ac:dyDescent="0.25">
      <c r="A1423" t="s">
        <v>6850</v>
      </c>
      <c r="B1423" t="s">
        <v>665</v>
      </c>
      <c r="C1423" t="s">
        <v>1595</v>
      </c>
      <c r="D1423" t="s">
        <v>6840</v>
      </c>
      <c r="E1423" t="s">
        <v>638</v>
      </c>
      <c r="F1423" t="s">
        <v>6854</v>
      </c>
      <c r="G1423" t="s">
        <v>6855</v>
      </c>
      <c r="H1423" t="s">
        <v>6856</v>
      </c>
      <c r="I1423" t="s">
        <v>32</v>
      </c>
      <c r="J1423" t="s">
        <v>121</v>
      </c>
      <c r="K1423" t="s">
        <v>556</v>
      </c>
      <c r="L1423" t="s">
        <v>3493</v>
      </c>
      <c r="M1423" t="s">
        <v>9438</v>
      </c>
      <c r="N1423" t="s">
        <v>9439</v>
      </c>
    </row>
    <row r="1424" spans="1:14" hidden="1" x14ac:dyDescent="0.25">
      <c r="A1424" t="s">
        <v>2092</v>
      </c>
      <c r="B1424" t="s">
        <v>549</v>
      </c>
      <c r="C1424" t="s">
        <v>1887</v>
      </c>
      <c r="D1424" t="s">
        <v>6857</v>
      </c>
      <c r="E1424" t="s">
        <v>630</v>
      </c>
      <c r="F1424" t="s">
        <v>6858</v>
      </c>
      <c r="G1424" t="s">
        <v>6859</v>
      </c>
      <c r="H1424" t="s">
        <v>6860</v>
      </c>
      <c r="I1424" t="s">
        <v>32</v>
      </c>
      <c r="J1424" t="s">
        <v>1951</v>
      </c>
      <c r="K1424" t="s">
        <v>1600</v>
      </c>
      <c r="L1424" t="s">
        <v>6861</v>
      </c>
      <c r="M1424" t="s">
        <v>9438</v>
      </c>
      <c r="N1424" t="s">
        <v>9439</v>
      </c>
    </row>
    <row r="1425" spans="1:14" x14ac:dyDescent="0.25">
      <c r="A1425" t="s">
        <v>6862</v>
      </c>
      <c r="B1425" t="s">
        <v>6863</v>
      </c>
      <c r="C1425" t="s">
        <v>1595</v>
      </c>
      <c r="D1425" t="s">
        <v>6864</v>
      </c>
      <c r="E1425" t="s">
        <v>18</v>
      </c>
      <c r="F1425" t="s">
        <v>6865</v>
      </c>
      <c r="G1425" t="s">
        <v>6866</v>
      </c>
      <c r="H1425" t="s">
        <v>6867</v>
      </c>
      <c r="I1425" t="s">
        <v>32</v>
      </c>
      <c r="J1425" t="s">
        <v>3171</v>
      </c>
      <c r="K1425" t="s">
        <v>1600</v>
      </c>
      <c r="L1425" t="s">
        <v>42</v>
      </c>
      <c r="M1425" t="s">
        <v>9438</v>
      </c>
      <c r="N1425" t="s">
        <v>9439</v>
      </c>
    </row>
    <row r="1426" spans="1:14" x14ac:dyDescent="0.25">
      <c r="A1426" t="s">
        <v>6850</v>
      </c>
      <c r="B1426" t="s">
        <v>665</v>
      </c>
      <c r="C1426" t="s">
        <v>1595</v>
      </c>
      <c r="D1426" t="s">
        <v>6840</v>
      </c>
      <c r="E1426" t="s">
        <v>638</v>
      </c>
      <c r="F1426" t="s">
        <v>6868</v>
      </c>
      <c r="G1426" t="s">
        <v>6869</v>
      </c>
      <c r="H1426" t="s">
        <v>6870</v>
      </c>
      <c r="I1426" t="s">
        <v>32</v>
      </c>
      <c r="J1426" t="s">
        <v>634</v>
      </c>
      <c r="K1426" t="s">
        <v>556</v>
      </c>
      <c r="L1426" t="s">
        <v>3493</v>
      </c>
      <c r="M1426" t="s">
        <v>9438</v>
      </c>
      <c r="N1426" t="s">
        <v>9439</v>
      </c>
    </row>
    <row r="1427" spans="1:14" x14ac:dyDescent="0.25">
      <c r="A1427" t="s">
        <v>6871</v>
      </c>
      <c r="C1427" t="s">
        <v>1595</v>
      </c>
      <c r="D1427" t="s">
        <v>158</v>
      </c>
      <c r="E1427" t="s">
        <v>18</v>
      </c>
      <c r="F1427" t="s">
        <v>6872</v>
      </c>
      <c r="G1427" t="s">
        <v>6873</v>
      </c>
      <c r="H1427" t="s">
        <v>6874</v>
      </c>
      <c r="I1427" t="s">
        <v>32</v>
      </c>
      <c r="J1427" t="s">
        <v>3776</v>
      </c>
      <c r="K1427" t="s">
        <v>1600</v>
      </c>
      <c r="L1427" t="s">
        <v>163</v>
      </c>
      <c r="M1427" t="s">
        <v>9438</v>
      </c>
      <c r="N1427" t="s">
        <v>9439</v>
      </c>
    </row>
    <row r="1428" spans="1:14" x14ac:dyDescent="0.25">
      <c r="A1428" t="s">
        <v>6762</v>
      </c>
      <c r="C1428" t="s">
        <v>6763</v>
      </c>
      <c r="E1428" t="s">
        <v>6764</v>
      </c>
      <c r="F1428" t="s">
        <v>6875</v>
      </c>
      <c r="G1428" t="s">
        <v>6876</v>
      </c>
      <c r="I1428" t="s">
        <v>32</v>
      </c>
      <c r="J1428" t="s">
        <v>412</v>
      </c>
      <c r="K1428" t="s">
        <v>1600</v>
      </c>
      <c r="M1428" t="s">
        <v>9438</v>
      </c>
      <c r="N1428" t="s">
        <v>9439</v>
      </c>
    </row>
    <row r="1429" spans="1:14" hidden="1" x14ac:dyDescent="0.25">
      <c r="A1429" t="s">
        <v>6877</v>
      </c>
      <c r="B1429" t="s">
        <v>6878</v>
      </c>
      <c r="C1429" t="s">
        <v>550</v>
      </c>
      <c r="D1429" t="s">
        <v>6879</v>
      </c>
      <c r="E1429" t="s">
        <v>630</v>
      </c>
      <c r="F1429" t="s">
        <v>6880</v>
      </c>
      <c r="G1429" t="s">
        <v>6881</v>
      </c>
      <c r="H1429" t="s">
        <v>6882</v>
      </c>
      <c r="I1429" t="s">
        <v>32</v>
      </c>
      <c r="J1429" t="s">
        <v>793</v>
      </c>
      <c r="K1429" t="s">
        <v>1600</v>
      </c>
      <c r="L1429" t="s">
        <v>6883</v>
      </c>
      <c r="M1429" t="s">
        <v>9438</v>
      </c>
      <c r="N1429" t="s">
        <v>9439</v>
      </c>
    </row>
    <row r="1430" spans="1:14" x14ac:dyDescent="0.25">
      <c r="A1430" t="s">
        <v>6850</v>
      </c>
      <c r="B1430" t="s">
        <v>665</v>
      </c>
      <c r="C1430" t="s">
        <v>1595</v>
      </c>
      <c r="D1430" t="s">
        <v>6840</v>
      </c>
      <c r="E1430" t="s">
        <v>638</v>
      </c>
      <c r="F1430" t="s">
        <v>6884</v>
      </c>
      <c r="G1430" t="s">
        <v>6885</v>
      </c>
      <c r="H1430" t="s">
        <v>6886</v>
      </c>
      <c r="I1430" t="s">
        <v>32</v>
      </c>
      <c r="J1430" t="s">
        <v>121</v>
      </c>
      <c r="K1430" t="s">
        <v>556</v>
      </c>
      <c r="L1430" t="s">
        <v>3493</v>
      </c>
      <c r="M1430" t="s">
        <v>9438</v>
      </c>
      <c r="N1430" t="s">
        <v>9439</v>
      </c>
    </row>
    <row r="1431" spans="1:14" x14ac:dyDescent="0.25">
      <c r="A1431" t="s">
        <v>6887</v>
      </c>
      <c r="C1431" t="s">
        <v>6763</v>
      </c>
      <c r="D1431" t="s">
        <v>3186</v>
      </c>
      <c r="E1431" t="s">
        <v>18</v>
      </c>
      <c r="F1431" t="s">
        <v>6888</v>
      </c>
      <c r="G1431" t="s">
        <v>6889</v>
      </c>
      <c r="H1431" t="s">
        <v>6890</v>
      </c>
      <c r="I1431" t="s">
        <v>32</v>
      </c>
      <c r="J1431" t="s">
        <v>1885</v>
      </c>
      <c r="K1431" t="s">
        <v>1600</v>
      </c>
      <c r="L1431" t="s">
        <v>439</v>
      </c>
      <c r="M1431" t="s">
        <v>9438</v>
      </c>
      <c r="N1431" t="s">
        <v>9439</v>
      </c>
    </row>
    <row r="1432" spans="1:14" x14ac:dyDescent="0.25">
      <c r="A1432" t="s">
        <v>6891</v>
      </c>
      <c r="B1432" t="s">
        <v>6878</v>
      </c>
      <c r="C1432" t="s">
        <v>550</v>
      </c>
      <c r="D1432" t="s">
        <v>6892</v>
      </c>
      <c r="E1432" t="s">
        <v>638</v>
      </c>
      <c r="F1432" t="s">
        <v>6893</v>
      </c>
      <c r="G1432" t="s">
        <v>6894</v>
      </c>
      <c r="H1432" t="s">
        <v>6895</v>
      </c>
      <c r="I1432" t="s">
        <v>32</v>
      </c>
      <c r="J1432" t="s">
        <v>1155</v>
      </c>
      <c r="K1432" t="s">
        <v>556</v>
      </c>
      <c r="L1432" t="s">
        <v>6896</v>
      </c>
      <c r="M1432" t="s">
        <v>9438</v>
      </c>
      <c r="N1432" t="s">
        <v>9439</v>
      </c>
    </row>
    <row r="1433" spans="1:14" x14ac:dyDescent="0.25">
      <c r="A1433" t="s">
        <v>6897</v>
      </c>
      <c r="B1433" t="s">
        <v>5960</v>
      </c>
      <c r="C1433" t="s">
        <v>69</v>
      </c>
      <c r="D1433" t="s">
        <v>5961</v>
      </c>
      <c r="E1433" t="s">
        <v>18</v>
      </c>
      <c r="F1433" t="s">
        <v>6898</v>
      </c>
      <c r="G1433" t="s">
        <v>6899</v>
      </c>
      <c r="H1433" t="s">
        <v>6900</v>
      </c>
      <c r="I1433" t="s">
        <v>32</v>
      </c>
      <c r="J1433" t="s">
        <v>2164</v>
      </c>
      <c r="K1433" t="s">
        <v>24</v>
      </c>
      <c r="L1433" t="s">
        <v>42</v>
      </c>
      <c r="M1433" t="s">
        <v>9935</v>
      </c>
      <c r="N1433" t="s">
        <v>9441</v>
      </c>
    </row>
    <row r="1434" spans="1:14" x14ac:dyDescent="0.25">
      <c r="A1434" t="s">
        <v>6901</v>
      </c>
      <c r="B1434" t="s">
        <v>651</v>
      </c>
      <c r="C1434" t="s">
        <v>16</v>
      </c>
      <c r="D1434" t="s">
        <v>5305</v>
      </c>
      <c r="E1434" t="s">
        <v>638</v>
      </c>
      <c r="F1434" t="s">
        <v>6902</v>
      </c>
      <c r="G1434" t="s">
        <v>6903</v>
      </c>
      <c r="H1434" t="s">
        <v>6904</v>
      </c>
      <c r="I1434" t="s">
        <v>32</v>
      </c>
      <c r="J1434" t="s">
        <v>253</v>
      </c>
      <c r="K1434" t="s">
        <v>24</v>
      </c>
      <c r="L1434" t="s">
        <v>851</v>
      </c>
      <c r="M1434" t="s">
        <v>9438</v>
      </c>
      <c r="N1434" t="s">
        <v>9439</v>
      </c>
    </row>
    <row r="1435" spans="1:14" x14ac:dyDescent="0.25">
      <c r="A1435" t="s">
        <v>6905</v>
      </c>
      <c r="B1435" t="s">
        <v>6906</v>
      </c>
      <c r="C1435" t="s">
        <v>16</v>
      </c>
      <c r="D1435" t="s">
        <v>3352</v>
      </c>
      <c r="E1435" t="s">
        <v>638</v>
      </c>
      <c r="F1435" t="s">
        <v>6907</v>
      </c>
      <c r="G1435" t="s">
        <v>6908</v>
      </c>
      <c r="H1435" t="s">
        <v>6909</v>
      </c>
      <c r="I1435" t="s">
        <v>22</v>
      </c>
      <c r="J1435" t="s">
        <v>3208</v>
      </c>
      <c r="K1435" t="s">
        <v>24</v>
      </c>
      <c r="L1435" t="s">
        <v>83</v>
      </c>
      <c r="M1435" t="s">
        <v>9438</v>
      </c>
      <c r="N1435" t="s">
        <v>9439</v>
      </c>
    </row>
    <row r="1436" spans="1:14" hidden="1" x14ac:dyDescent="0.25">
      <c r="A1436" t="s">
        <v>6910</v>
      </c>
      <c r="B1436" t="s">
        <v>6911</v>
      </c>
      <c r="C1436" t="s">
        <v>69</v>
      </c>
      <c r="D1436" t="s">
        <v>5944</v>
      </c>
      <c r="E1436" t="s">
        <v>630</v>
      </c>
      <c r="F1436" t="s">
        <v>6912</v>
      </c>
      <c r="G1436" t="s">
        <v>6913</v>
      </c>
      <c r="H1436" t="s">
        <v>6914</v>
      </c>
      <c r="I1436" t="s">
        <v>22</v>
      </c>
      <c r="J1436" t="s">
        <v>246</v>
      </c>
      <c r="K1436" t="s">
        <v>24</v>
      </c>
      <c r="L1436" t="s">
        <v>3657</v>
      </c>
      <c r="M1436" t="s">
        <v>9438</v>
      </c>
      <c r="N1436" t="s">
        <v>9439</v>
      </c>
    </row>
    <row r="1437" spans="1:14" hidden="1" x14ac:dyDescent="0.25">
      <c r="A1437" t="s">
        <v>6915</v>
      </c>
      <c r="B1437" t="s">
        <v>206</v>
      </c>
      <c r="C1437" t="s">
        <v>69</v>
      </c>
      <c r="D1437" t="s">
        <v>402</v>
      </c>
      <c r="E1437" t="s">
        <v>630</v>
      </c>
      <c r="F1437" t="s">
        <v>6916</v>
      </c>
      <c r="G1437" t="s">
        <v>6917</v>
      </c>
      <c r="H1437" t="s">
        <v>6918</v>
      </c>
      <c r="I1437" t="s">
        <v>32</v>
      </c>
      <c r="J1437" t="s">
        <v>2353</v>
      </c>
      <c r="K1437" t="s">
        <v>24</v>
      </c>
      <c r="L1437" t="s">
        <v>6351</v>
      </c>
      <c r="M1437" t="s">
        <v>9438</v>
      </c>
      <c r="N1437" t="s">
        <v>9439</v>
      </c>
    </row>
    <row r="1438" spans="1:14" hidden="1" x14ac:dyDescent="0.25">
      <c r="A1438" t="s">
        <v>6919</v>
      </c>
      <c r="B1438" t="s">
        <v>6920</v>
      </c>
      <c r="C1438" t="s">
        <v>16</v>
      </c>
      <c r="D1438" t="s">
        <v>3352</v>
      </c>
      <c r="E1438" t="s">
        <v>630</v>
      </c>
      <c r="F1438" t="s">
        <v>6921</v>
      </c>
      <c r="G1438" t="s">
        <v>6922</v>
      </c>
      <c r="H1438" t="s">
        <v>6923</v>
      </c>
      <c r="I1438" t="s">
        <v>22</v>
      </c>
      <c r="J1438" t="s">
        <v>1223</v>
      </c>
      <c r="K1438" t="s">
        <v>24</v>
      </c>
      <c r="L1438" t="s">
        <v>83</v>
      </c>
      <c r="M1438" t="s">
        <v>9438</v>
      </c>
      <c r="N1438" t="s">
        <v>9439</v>
      </c>
    </row>
    <row r="1439" spans="1:14" x14ac:dyDescent="0.25">
      <c r="A1439" t="s">
        <v>6924</v>
      </c>
      <c r="C1439" t="s">
        <v>16</v>
      </c>
      <c r="D1439" t="s">
        <v>6925</v>
      </c>
      <c r="E1439" t="s">
        <v>638</v>
      </c>
      <c r="F1439" t="s">
        <v>6926</v>
      </c>
      <c r="G1439" t="s">
        <v>6927</v>
      </c>
      <c r="H1439" t="s">
        <v>6928</v>
      </c>
      <c r="I1439" t="s">
        <v>32</v>
      </c>
      <c r="J1439" t="s">
        <v>2591</v>
      </c>
      <c r="K1439" t="s">
        <v>24</v>
      </c>
      <c r="L1439" t="s">
        <v>3493</v>
      </c>
      <c r="M1439" t="s">
        <v>9438</v>
      </c>
      <c r="N1439" t="s">
        <v>9439</v>
      </c>
    </row>
    <row r="1440" spans="1:14" x14ac:dyDescent="0.25">
      <c r="A1440" t="s">
        <v>6929</v>
      </c>
      <c r="B1440" t="s">
        <v>6930</v>
      </c>
      <c r="C1440" t="s">
        <v>69</v>
      </c>
      <c r="D1440" t="s">
        <v>6931</v>
      </c>
      <c r="E1440" t="s">
        <v>638</v>
      </c>
      <c r="F1440" t="s">
        <v>6932</v>
      </c>
      <c r="G1440" t="s">
        <v>6933</v>
      </c>
      <c r="H1440" t="s">
        <v>6934</v>
      </c>
      <c r="I1440" t="s">
        <v>32</v>
      </c>
      <c r="J1440" t="s">
        <v>211</v>
      </c>
      <c r="K1440" t="s">
        <v>24</v>
      </c>
      <c r="L1440" t="s">
        <v>6935</v>
      </c>
      <c r="M1440" t="s">
        <v>9438</v>
      </c>
      <c r="N1440" t="s">
        <v>9439</v>
      </c>
    </row>
    <row r="1441" spans="1:14" x14ac:dyDescent="0.25">
      <c r="A1441" t="s">
        <v>6341</v>
      </c>
      <c r="B1441" t="s">
        <v>2844</v>
      </c>
      <c r="C1441" t="s">
        <v>16</v>
      </c>
      <c r="D1441" t="s">
        <v>6342</v>
      </c>
      <c r="E1441" t="s">
        <v>638</v>
      </c>
      <c r="F1441" t="s">
        <v>6936</v>
      </c>
      <c r="G1441" t="s">
        <v>6937</v>
      </c>
      <c r="H1441" t="s">
        <v>6938</v>
      </c>
      <c r="I1441" t="s">
        <v>320</v>
      </c>
      <c r="J1441" t="s">
        <v>341</v>
      </c>
      <c r="K1441" t="s">
        <v>24</v>
      </c>
      <c r="L1441" t="s">
        <v>361</v>
      </c>
      <c r="M1441" t="s">
        <v>9936</v>
      </c>
      <c r="N1441" t="s">
        <v>9441</v>
      </c>
    </row>
    <row r="1442" spans="1:14" x14ac:dyDescent="0.25">
      <c r="A1442" t="s">
        <v>6939</v>
      </c>
      <c r="B1442" t="s">
        <v>6940</v>
      </c>
      <c r="C1442" t="s">
        <v>69</v>
      </c>
      <c r="D1442" t="s">
        <v>6941</v>
      </c>
      <c r="E1442" t="s">
        <v>638</v>
      </c>
      <c r="F1442" t="s">
        <v>6942</v>
      </c>
      <c r="G1442" t="s">
        <v>6943</v>
      </c>
      <c r="H1442" t="s">
        <v>6944</v>
      </c>
      <c r="I1442" t="s">
        <v>32</v>
      </c>
      <c r="J1442" t="s">
        <v>253</v>
      </c>
      <c r="K1442" t="s">
        <v>24</v>
      </c>
      <c r="L1442" t="s">
        <v>3475</v>
      </c>
      <c r="M1442" t="s">
        <v>9438</v>
      </c>
      <c r="N1442" t="s">
        <v>9439</v>
      </c>
    </row>
    <row r="1443" spans="1:14" hidden="1" x14ac:dyDescent="0.25">
      <c r="A1443" t="s">
        <v>6945</v>
      </c>
      <c r="B1443" t="s">
        <v>6946</v>
      </c>
      <c r="C1443" t="s">
        <v>69</v>
      </c>
      <c r="D1443" t="s">
        <v>6947</v>
      </c>
      <c r="E1443" t="s">
        <v>630</v>
      </c>
      <c r="F1443" t="s">
        <v>6948</v>
      </c>
      <c r="G1443" t="s">
        <v>6949</v>
      </c>
      <c r="H1443" t="s">
        <v>6950</v>
      </c>
      <c r="I1443" t="s">
        <v>32</v>
      </c>
      <c r="J1443" t="s">
        <v>1599</v>
      </c>
      <c r="K1443" t="s">
        <v>24</v>
      </c>
      <c r="L1443" t="s">
        <v>6951</v>
      </c>
      <c r="M1443" t="s">
        <v>9438</v>
      </c>
      <c r="N1443" t="s">
        <v>9439</v>
      </c>
    </row>
    <row r="1444" spans="1:14" x14ac:dyDescent="0.25">
      <c r="A1444" t="s">
        <v>6952</v>
      </c>
      <c r="B1444" t="s">
        <v>6953</v>
      </c>
      <c r="C1444" t="s">
        <v>69</v>
      </c>
      <c r="D1444" t="s">
        <v>93</v>
      </c>
      <c r="E1444" t="s">
        <v>638</v>
      </c>
      <c r="F1444" t="s">
        <v>6954</v>
      </c>
      <c r="G1444" t="s">
        <v>6955</v>
      </c>
      <c r="H1444" t="s">
        <v>6956</v>
      </c>
      <c r="I1444" t="s">
        <v>32</v>
      </c>
      <c r="J1444" t="s">
        <v>142</v>
      </c>
      <c r="K1444" t="s">
        <v>24</v>
      </c>
      <c r="L1444" t="s">
        <v>75</v>
      </c>
      <c r="M1444" t="s">
        <v>9937</v>
      </c>
      <c r="N1444" t="s">
        <v>9441</v>
      </c>
    </row>
    <row r="1445" spans="1:14" x14ac:dyDescent="0.25">
      <c r="A1445" t="s">
        <v>6330</v>
      </c>
      <c r="B1445" t="s">
        <v>6957</v>
      </c>
      <c r="C1445" t="s">
        <v>69</v>
      </c>
      <c r="D1445" t="s">
        <v>6332</v>
      </c>
      <c r="E1445" t="s">
        <v>638</v>
      </c>
      <c r="F1445" t="s">
        <v>6958</v>
      </c>
      <c r="G1445" t="s">
        <v>6959</v>
      </c>
      <c r="H1445" t="s">
        <v>6960</v>
      </c>
      <c r="I1445" t="s">
        <v>32</v>
      </c>
      <c r="J1445" t="s">
        <v>3112</v>
      </c>
      <c r="K1445" t="s">
        <v>24</v>
      </c>
      <c r="L1445" t="s">
        <v>34</v>
      </c>
      <c r="M1445" t="s">
        <v>9438</v>
      </c>
      <c r="N1445" t="s">
        <v>9439</v>
      </c>
    </row>
    <row r="1446" spans="1:14" hidden="1" x14ac:dyDescent="0.25">
      <c r="A1446" t="s">
        <v>6961</v>
      </c>
      <c r="B1446" t="s">
        <v>6962</v>
      </c>
      <c r="C1446" t="s">
        <v>16</v>
      </c>
      <c r="D1446" t="s">
        <v>3483</v>
      </c>
      <c r="E1446" t="s">
        <v>630</v>
      </c>
      <c r="F1446" t="s">
        <v>6963</v>
      </c>
      <c r="G1446" t="s">
        <v>6964</v>
      </c>
      <c r="H1446" t="s">
        <v>6965</v>
      </c>
      <c r="I1446" t="s">
        <v>22</v>
      </c>
      <c r="J1446" t="s">
        <v>1137</v>
      </c>
      <c r="K1446" t="s">
        <v>24</v>
      </c>
      <c r="L1446" t="s">
        <v>83</v>
      </c>
      <c r="M1446" t="s">
        <v>9438</v>
      </c>
      <c r="N1446" t="s">
        <v>9439</v>
      </c>
    </row>
    <row r="1447" spans="1:14" x14ac:dyDescent="0.25">
      <c r="A1447" t="s">
        <v>6966</v>
      </c>
      <c r="B1447" t="s">
        <v>6946</v>
      </c>
      <c r="C1447" t="s">
        <v>69</v>
      </c>
      <c r="D1447" t="s">
        <v>6947</v>
      </c>
      <c r="E1447" t="s">
        <v>638</v>
      </c>
      <c r="F1447" t="s">
        <v>6967</v>
      </c>
      <c r="G1447" t="s">
        <v>6968</v>
      </c>
      <c r="H1447" t="s">
        <v>6969</v>
      </c>
      <c r="I1447" t="s">
        <v>32</v>
      </c>
      <c r="J1447" t="s">
        <v>134</v>
      </c>
      <c r="K1447" t="s">
        <v>24</v>
      </c>
      <c r="L1447" t="s">
        <v>42</v>
      </c>
      <c r="M1447" t="s">
        <v>9438</v>
      </c>
      <c r="N1447" t="s">
        <v>9439</v>
      </c>
    </row>
    <row r="1448" spans="1:14" x14ac:dyDescent="0.25">
      <c r="A1448" t="s">
        <v>6970</v>
      </c>
      <c r="C1448" t="s">
        <v>69</v>
      </c>
      <c r="D1448" t="s">
        <v>6971</v>
      </c>
      <c r="E1448" t="s">
        <v>638</v>
      </c>
      <c r="F1448" t="s">
        <v>6972</v>
      </c>
      <c r="G1448" t="s">
        <v>6973</v>
      </c>
      <c r="H1448" t="s">
        <v>6974</v>
      </c>
      <c r="I1448" t="s">
        <v>32</v>
      </c>
      <c r="J1448" t="s">
        <v>3208</v>
      </c>
      <c r="K1448" t="s">
        <v>24</v>
      </c>
      <c r="L1448" t="s">
        <v>439</v>
      </c>
      <c r="M1448" t="s">
        <v>9438</v>
      </c>
      <c r="N1448" t="s">
        <v>9439</v>
      </c>
    </row>
    <row r="1449" spans="1:14" x14ac:dyDescent="0.25">
      <c r="A1449" t="s">
        <v>6975</v>
      </c>
      <c r="C1449" t="s">
        <v>69</v>
      </c>
      <c r="E1449" t="s">
        <v>638</v>
      </c>
      <c r="F1449" t="s">
        <v>6976</v>
      </c>
      <c r="G1449" t="s">
        <v>6977</v>
      </c>
      <c r="H1449" t="s">
        <v>6978</v>
      </c>
      <c r="I1449" t="s">
        <v>32</v>
      </c>
      <c r="J1449" t="s">
        <v>155</v>
      </c>
      <c r="K1449" t="s">
        <v>24</v>
      </c>
      <c r="L1449" t="s">
        <v>168</v>
      </c>
      <c r="M1449" t="s">
        <v>9938</v>
      </c>
      <c r="N1449" t="s">
        <v>9441</v>
      </c>
    </row>
    <row r="1450" spans="1:14" x14ac:dyDescent="0.25">
      <c r="A1450" t="s">
        <v>6979</v>
      </c>
      <c r="B1450" t="s">
        <v>6911</v>
      </c>
      <c r="C1450" t="s">
        <v>69</v>
      </c>
      <c r="D1450" t="s">
        <v>5944</v>
      </c>
      <c r="E1450" t="s">
        <v>638</v>
      </c>
      <c r="F1450" t="s">
        <v>6980</v>
      </c>
      <c r="G1450" t="s">
        <v>6981</v>
      </c>
      <c r="H1450" t="s">
        <v>6982</v>
      </c>
      <c r="I1450" t="s">
        <v>32</v>
      </c>
      <c r="J1450" t="s">
        <v>246</v>
      </c>
      <c r="K1450" t="s">
        <v>24</v>
      </c>
      <c r="L1450" t="s">
        <v>3657</v>
      </c>
      <c r="M1450" t="s">
        <v>9438</v>
      </c>
      <c r="N1450" t="s">
        <v>9439</v>
      </c>
    </row>
    <row r="1451" spans="1:14" x14ac:dyDescent="0.25">
      <c r="A1451" t="s">
        <v>6983</v>
      </c>
      <c r="B1451" t="s">
        <v>6984</v>
      </c>
      <c r="C1451" t="s">
        <v>16</v>
      </c>
      <c r="E1451" t="s">
        <v>638</v>
      </c>
      <c r="F1451" t="s">
        <v>6985</v>
      </c>
      <c r="G1451" t="s">
        <v>6986</v>
      </c>
      <c r="H1451" t="s">
        <v>6987</v>
      </c>
      <c r="I1451" t="s">
        <v>32</v>
      </c>
      <c r="J1451" t="s">
        <v>3171</v>
      </c>
      <c r="K1451" t="s">
        <v>24</v>
      </c>
      <c r="L1451" t="s">
        <v>439</v>
      </c>
      <c r="M1451" t="s">
        <v>9438</v>
      </c>
      <c r="N1451" t="s">
        <v>9439</v>
      </c>
    </row>
    <row r="1452" spans="1:14" x14ac:dyDescent="0.25">
      <c r="A1452" t="s">
        <v>6988</v>
      </c>
      <c r="B1452" t="s">
        <v>6989</v>
      </c>
      <c r="C1452" t="s">
        <v>16</v>
      </c>
      <c r="D1452" t="s">
        <v>3646</v>
      </c>
      <c r="E1452" t="s">
        <v>638</v>
      </c>
      <c r="F1452" t="s">
        <v>6990</v>
      </c>
      <c r="G1452" t="s">
        <v>6991</v>
      </c>
      <c r="H1452" t="s">
        <v>6992</v>
      </c>
      <c r="I1452" t="s">
        <v>32</v>
      </c>
      <c r="J1452" t="s">
        <v>756</v>
      </c>
      <c r="K1452" t="s">
        <v>24</v>
      </c>
      <c r="L1452" t="s">
        <v>42</v>
      </c>
      <c r="M1452" t="s">
        <v>9438</v>
      </c>
      <c r="N1452" t="s">
        <v>9439</v>
      </c>
    </row>
    <row r="1453" spans="1:14" x14ac:dyDescent="0.25">
      <c r="A1453" t="s">
        <v>6993</v>
      </c>
      <c r="C1453" t="s">
        <v>69</v>
      </c>
      <c r="D1453" t="s">
        <v>6971</v>
      </c>
      <c r="E1453" t="s">
        <v>638</v>
      </c>
      <c r="F1453" t="s">
        <v>6994</v>
      </c>
      <c r="G1453" t="s">
        <v>6995</v>
      </c>
      <c r="H1453" t="s">
        <v>6996</v>
      </c>
      <c r="I1453" t="s">
        <v>32</v>
      </c>
      <c r="J1453" t="s">
        <v>1912</v>
      </c>
      <c r="K1453" t="s">
        <v>24</v>
      </c>
      <c r="L1453" t="s">
        <v>439</v>
      </c>
      <c r="M1453" t="s">
        <v>9438</v>
      </c>
      <c r="N1453" t="s">
        <v>9439</v>
      </c>
    </row>
    <row r="1454" spans="1:14" hidden="1" x14ac:dyDescent="0.25">
      <c r="A1454" t="s">
        <v>6336</v>
      </c>
      <c r="B1454" t="s">
        <v>5032</v>
      </c>
      <c r="C1454" t="s">
        <v>69</v>
      </c>
      <c r="D1454" t="s">
        <v>6337</v>
      </c>
      <c r="E1454" t="s">
        <v>630</v>
      </c>
      <c r="F1454" t="s">
        <v>6997</v>
      </c>
      <c r="G1454" t="s">
        <v>6998</v>
      </c>
      <c r="H1454" t="s">
        <v>6999</v>
      </c>
      <c r="I1454" t="s">
        <v>32</v>
      </c>
      <c r="J1454" t="s">
        <v>880</v>
      </c>
      <c r="K1454" t="s">
        <v>24</v>
      </c>
      <c r="L1454" t="s">
        <v>227</v>
      </c>
      <c r="M1454" t="s">
        <v>9438</v>
      </c>
      <c r="N1454" t="s">
        <v>9439</v>
      </c>
    </row>
    <row r="1455" spans="1:14" x14ac:dyDescent="0.25">
      <c r="A1455" t="s">
        <v>7000</v>
      </c>
      <c r="B1455" t="s">
        <v>7001</v>
      </c>
      <c r="C1455" t="s">
        <v>69</v>
      </c>
      <c r="D1455" t="s">
        <v>7002</v>
      </c>
      <c r="E1455" t="s">
        <v>638</v>
      </c>
      <c r="F1455" t="s">
        <v>7003</v>
      </c>
      <c r="G1455" t="s">
        <v>7004</v>
      </c>
      <c r="H1455" t="s">
        <v>7005</v>
      </c>
      <c r="I1455" t="s">
        <v>32</v>
      </c>
      <c r="J1455" t="s">
        <v>826</v>
      </c>
      <c r="K1455" t="s">
        <v>24</v>
      </c>
      <c r="L1455" t="s">
        <v>445</v>
      </c>
      <c r="M1455" t="s">
        <v>9438</v>
      </c>
      <c r="N1455" t="s">
        <v>9439</v>
      </c>
    </row>
    <row r="1456" spans="1:14" x14ac:dyDescent="0.25">
      <c r="A1456" t="s">
        <v>6979</v>
      </c>
      <c r="B1456" t="s">
        <v>6911</v>
      </c>
      <c r="C1456" t="s">
        <v>69</v>
      </c>
      <c r="D1456" t="s">
        <v>5944</v>
      </c>
      <c r="E1456" t="s">
        <v>638</v>
      </c>
      <c r="F1456" t="s">
        <v>7006</v>
      </c>
      <c r="G1456" t="s">
        <v>7007</v>
      </c>
      <c r="H1456" t="s">
        <v>7008</v>
      </c>
      <c r="I1456" t="s">
        <v>22</v>
      </c>
      <c r="J1456" t="s">
        <v>246</v>
      </c>
      <c r="K1456" t="s">
        <v>24</v>
      </c>
      <c r="L1456" t="s">
        <v>3657</v>
      </c>
      <c r="M1456" t="s">
        <v>9438</v>
      </c>
      <c r="N1456" t="s">
        <v>9439</v>
      </c>
    </row>
    <row r="1457" spans="1:14" x14ac:dyDescent="0.25">
      <c r="A1457" t="s">
        <v>6979</v>
      </c>
      <c r="B1457" t="s">
        <v>6911</v>
      </c>
      <c r="C1457" t="s">
        <v>69</v>
      </c>
      <c r="D1457" t="s">
        <v>5944</v>
      </c>
      <c r="E1457" t="s">
        <v>638</v>
      </c>
      <c r="F1457" t="s">
        <v>7009</v>
      </c>
      <c r="G1457" t="s">
        <v>7010</v>
      </c>
      <c r="H1457" t="s">
        <v>7011</v>
      </c>
      <c r="I1457" t="s">
        <v>22</v>
      </c>
      <c r="J1457" t="s">
        <v>246</v>
      </c>
      <c r="K1457" t="s">
        <v>24</v>
      </c>
      <c r="L1457" t="s">
        <v>3657</v>
      </c>
      <c r="M1457" t="s">
        <v>9438</v>
      </c>
      <c r="N1457" t="s">
        <v>9439</v>
      </c>
    </row>
    <row r="1458" spans="1:14" x14ac:dyDescent="0.25">
      <c r="A1458" t="s">
        <v>7012</v>
      </c>
      <c r="B1458" t="s">
        <v>7013</v>
      </c>
      <c r="C1458" t="s">
        <v>16</v>
      </c>
      <c r="D1458" t="s">
        <v>1359</v>
      </c>
      <c r="E1458" t="s">
        <v>638</v>
      </c>
      <c r="F1458" t="s">
        <v>7014</v>
      </c>
      <c r="G1458" t="s">
        <v>7015</v>
      </c>
      <c r="H1458" t="s">
        <v>7016</v>
      </c>
      <c r="I1458" t="s">
        <v>22</v>
      </c>
      <c r="J1458" t="s">
        <v>1411</v>
      </c>
      <c r="K1458" t="s">
        <v>24</v>
      </c>
      <c r="L1458" t="s">
        <v>83</v>
      </c>
      <c r="M1458" t="s">
        <v>9939</v>
      </c>
      <c r="N1458" t="s">
        <v>9441</v>
      </c>
    </row>
    <row r="1459" spans="1:14" x14ac:dyDescent="0.25">
      <c r="A1459" t="s">
        <v>7017</v>
      </c>
      <c r="B1459" t="s">
        <v>7018</v>
      </c>
      <c r="C1459" t="s">
        <v>69</v>
      </c>
      <c r="D1459" t="s">
        <v>402</v>
      </c>
      <c r="E1459" t="s">
        <v>638</v>
      </c>
      <c r="F1459" t="s">
        <v>7019</v>
      </c>
      <c r="G1459" t="s">
        <v>7020</v>
      </c>
      <c r="H1459" t="s">
        <v>7021</v>
      </c>
      <c r="I1459" t="s">
        <v>32</v>
      </c>
      <c r="J1459" t="s">
        <v>426</v>
      </c>
      <c r="K1459" t="s">
        <v>24</v>
      </c>
      <c r="L1459" t="s">
        <v>6351</v>
      </c>
      <c r="M1459" t="s">
        <v>9940</v>
      </c>
      <c r="N1459" t="s">
        <v>9441</v>
      </c>
    </row>
    <row r="1460" spans="1:14" x14ac:dyDescent="0.25">
      <c r="A1460" t="s">
        <v>7022</v>
      </c>
      <c r="B1460" t="s">
        <v>7023</v>
      </c>
      <c r="C1460" t="s">
        <v>69</v>
      </c>
      <c r="D1460" t="s">
        <v>93</v>
      </c>
      <c r="E1460" t="s">
        <v>638</v>
      </c>
      <c r="F1460" t="s">
        <v>7024</v>
      </c>
      <c r="G1460" t="s">
        <v>7025</v>
      </c>
      <c r="H1460" t="s">
        <v>7026</v>
      </c>
      <c r="I1460" t="s">
        <v>22</v>
      </c>
      <c r="J1460" t="s">
        <v>142</v>
      </c>
      <c r="K1460" t="s">
        <v>24</v>
      </c>
      <c r="L1460" t="s">
        <v>184</v>
      </c>
      <c r="M1460" t="s">
        <v>9941</v>
      </c>
      <c r="N1460" t="s">
        <v>9441</v>
      </c>
    </row>
    <row r="1461" spans="1:14" x14ac:dyDescent="0.25">
      <c r="A1461" t="s">
        <v>6983</v>
      </c>
      <c r="B1461" t="s">
        <v>7027</v>
      </c>
      <c r="C1461" t="s">
        <v>16</v>
      </c>
      <c r="E1461" t="s">
        <v>638</v>
      </c>
      <c r="F1461" t="s">
        <v>7028</v>
      </c>
      <c r="G1461" t="s">
        <v>7029</v>
      </c>
      <c r="H1461" t="s">
        <v>7030</v>
      </c>
      <c r="J1461" t="s">
        <v>7031</v>
      </c>
      <c r="K1461" t="s">
        <v>24</v>
      </c>
      <c r="M1461" t="s">
        <v>9438</v>
      </c>
      <c r="N1461" t="s">
        <v>9439</v>
      </c>
    </row>
    <row r="1462" spans="1:14" x14ac:dyDescent="0.25">
      <c r="A1462" t="s">
        <v>6330</v>
      </c>
      <c r="B1462" t="s">
        <v>6957</v>
      </c>
      <c r="C1462" t="s">
        <v>69</v>
      </c>
      <c r="D1462" t="s">
        <v>6332</v>
      </c>
      <c r="E1462" t="s">
        <v>638</v>
      </c>
      <c r="F1462" t="s">
        <v>7032</v>
      </c>
      <c r="G1462" t="s">
        <v>7033</v>
      </c>
      <c r="H1462" t="s">
        <v>7034</v>
      </c>
      <c r="I1462" t="s">
        <v>32</v>
      </c>
      <c r="J1462" t="s">
        <v>3112</v>
      </c>
      <c r="K1462" t="s">
        <v>24</v>
      </c>
      <c r="L1462" t="s">
        <v>34</v>
      </c>
      <c r="M1462" t="s">
        <v>9438</v>
      </c>
      <c r="N1462" t="s">
        <v>9439</v>
      </c>
    </row>
    <row r="1463" spans="1:14" hidden="1" x14ac:dyDescent="0.25">
      <c r="A1463" t="s">
        <v>7035</v>
      </c>
      <c r="B1463" t="s">
        <v>7036</v>
      </c>
      <c r="C1463" t="s">
        <v>69</v>
      </c>
      <c r="D1463" t="s">
        <v>5678</v>
      </c>
      <c r="E1463" t="s">
        <v>630</v>
      </c>
      <c r="F1463" t="s">
        <v>7037</v>
      </c>
      <c r="G1463" t="s">
        <v>7038</v>
      </c>
      <c r="H1463" t="s">
        <v>7039</v>
      </c>
      <c r="I1463" t="s">
        <v>32</v>
      </c>
      <c r="J1463" t="s">
        <v>121</v>
      </c>
      <c r="K1463" t="s">
        <v>24</v>
      </c>
      <c r="L1463" t="s">
        <v>104</v>
      </c>
      <c r="M1463" t="s">
        <v>9438</v>
      </c>
      <c r="N1463" t="s">
        <v>9439</v>
      </c>
    </row>
    <row r="1464" spans="1:14" hidden="1" x14ac:dyDescent="0.25">
      <c r="A1464" t="s">
        <v>7040</v>
      </c>
      <c r="B1464" t="s">
        <v>7041</v>
      </c>
      <c r="C1464" t="s">
        <v>16</v>
      </c>
      <c r="D1464" t="s">
        <v>93</v>
      </c>
      <c r="E1464" t="s">
        <v>630</v>
      </c>
      <c r="F1464" t="s">
        <v>7042</v>
      </c>
      <c r="G1464" t="s">
        <v>7043</v>
      </c>
      <c r="H1464" t="s">
        <v>7044</v>
      </c>
      <c r="I1464" t="s">
        <v>32</v>
      </c>
      <c r="J1464" t="s">
        <v>1381</v>
      </c>
      <c r="K1464" t="s">
        <v>24</v>
      </c>
      <c r="L1464" t="s">
        <v>75</v>
      </c>
      <c r="M1464" t="s">
        <v>9438</v>
      </c>
      <c r="N1464" t="s">
        <v>9439</v>
      </c>
    </row>
    <row r="1465" spans="1:14" hidden="1" x14ac:dyDescent="0.25">
      <c r="A1465" t="s">
        <v>7045</v>
      </c>
      <c r="B1465" t="s">
        <v>7046</v>
      </c>
      <c r="C1465" t="s">
        <v>69</v>
      </c>
      <c r="D1465" t="s">
        <v>7047</v>
      </c>
      <c r="E1465" t="s">
        <v>630</v>
      </c>
      <c r="F1465" t="s">
        <v>7048</v>
      </c>
      <c r="G1465" t="s">
        <v>7049</v>
      </c>
      <c r="H1465" t="s">
        <v>7050</v>
      </c>
      <c r="I1465" t="s">
        <v>32</v>
      </c>
      <c r="J1465" t="s">
        <v>89</v>
      </c>
      <c r="K1465" t="s">
        <v>24</v>
      </c>
      <c r="L1465" t="s">
        <v>7051</v>
      </c>
      <c r="M1465" t="s">
        <v>9438</v>
      </c>
      <c r="N1465" t="s">
        <v>9439</v>
      </c>
    </row>
    <row r="1466" spans="1:14" hidden="1" x14ac:dyDescent="0.25">
      <c r="A1466" t="s">
        <v>7052</v>
      </c>
      <c r="B1466" t="s">
        <v>7053</v>
      </c>
      <c r="C1466" t="s">
        <v>16</v>
      </c>
      <c r="D1466" t="s">
        <v>7054</v>
      </c>
      <c r="E1466" t="s">
        <v>630</v>
      </c>
      <c r="F1466" t="s">
        <v>7055</v>
      </c>
      <c r="G1466" t="s">
        <v>7056</v>
      </c>
      <c r="H1466" t="s">
        <v>7057</v>
      </c>
      <c r="I1466" t="s">
        <v>32</v>
      </c>
      <c r="J1466" t="s">
        <v>253</v>
      </c>
      <c r="K1466" t="s">
        <v>24</v>
      </c>
      <c r="L1466" t="s">
        <v>34</v>
      </c>
      <c r="M1466" t="s">
        <v>9438</v>
      </c>
      <c r="N1466" t="s">
        <v>9439</v>
      </c>
    </row>
    <row r="1467" spans="1:14" x14ac:dyDescent="0.25">
      <c r="A1467" t="s">
        <v>6979</v>
      </c>
      <c r="B1467" t="s">
        <v>6911</v>
      </c>
      <c r="C1467" t="s">
        <v>69</v>
      </c>
      <c r="D1467" t="s">
        <v>5944</v>
      </c>
      <c r="E1467" t="s">
        <v>638</v>
      </c>
      <c r="F1467" t="s">
        <v>7058</v>
      </c>
      <c r="G1467" t="s">
        <v>7059</v>
      </c>
      <c r="H1467" t="s">
        <v>7060</v>
      </c>
      <c r="I1467" t="s">
        <v>22</v>
      </c>
      <c r="J1467" t="s">
        <v>246</v>
      </c>
      <c r="K1467" t="s">
        <v>24</v>
      </c>
      <c r="L1467" t="s">
        <v>3657</v>
      </c>
      <c r="M1467" t="s">
        <v>9438</v>
      </c>
      <c r="N1467" t="s">
        <v>9439</v>
      </c>
    </row>
    <row r="1468" spans="1:14" x14ac:dyDescent="0.25">
      <c r="A1468" t="s">
        <v>7061</v>
      </c>
      <c r="B1468" t="s">
        <v>7001</v>
      </c>
      <c r="C1468" t="s">
        <v>69</v>
      </c>
      <c r="D1468" t="s">
        <v>7002</v>
      </c>
      <c r="E1468" t="s">
        <v>638</v>
      </c>
      <c r="F1468" t="s">
        <v>7062</v>
      </c>
      <c r="G1468" t="s">
        <v>7063</v>
      </c>
      <c r="H1468" t="s">
        <v>7064</v>
      </c>
      <c r="I1468" t="s">
        <v>32</v>
      </c>
      <c r="J1468" t="s">
        <v>826</v>
      </c>
      <c r="K1468" t="s">
        <v>24</v>
      </c>
      <c r="L1468" t="s">
        <v>445</v>
      </c>
      <c r="M1468" t="s">
        <v>9438</v>
      </c>
      <c r="N1468" t="s">
        <v>9439</v>
      </c>
    </row>
    <row r="1469" spans="1:14" x14ac:dyDescent="0.25">
      <c r="A1469" t="s">
        <v>7065</v>
      </c>
      <c r="C1469" t="s">
        <v>69</v>
      </c>
      <c r="E1469" t="s">
        <v>638</v>
      </c>
      <c r="F1469" t="s">
        <v>7066</v>
      </c>
      <c r="G1469" t="s">
        <v>7067</v>
      </c>
      <c r="H1469" t="s">
        <v>7068</v>
      </c>
      <c r="I1469" t="s">
        <v>32</v>
      </c>
      <c r="J1469" t="s">
        <v>155</v>
      </c>
      <c r="K1469" t="s">
        <v>24</v>
      </c>
      <c r="L1469" t="s">
        <v>168</v>
      </c>
      <c r="M1469" t="s">
        <v>9942</v>
      </c>
      <c r="N1469" t="s">
        <v>9441</v>
      </c>
    </row>
    <row r="1470" spans="1:14" x14ac:dyDescent="0.25">
      <c r="A1470" t="s">
        <v>7069</v>
      </c>
      <c r="B1470" t="s">
        <v>651</v>
      </c>
      <c r="C1470" t="s">
        <v>16</v>
      </c>
      <c r="D1470" t="s">
        <v>5305</v>
      </c>
      <c r="E1470" t="s">
        <v>638</v>
      </c>
      <c r="F1470" t="s">
        <v>7070</v>
      </c>
      <c r="G1470" t="s">
        <v>7071</v>
      </c>
      <c r="H1470" t="s">
        <v>7072</v>
      </c>
      <c r="I1470" t="s">
        <v>32</v>
      </c>
      <c r="J1470" t="s">
        <v>253</v>
      </c>
      <c r="K1470" t="s">
        <v>24</v>
      </c>
      <c r="L1470" t="s">
        <v>851</v>
      </c>
      <c r="M1470" t="s">
        <v>9438</v>
      </c>
      <c r="N1470" t="s">
        <v>9439</v>
      </c>
    </row>
    <row r="1471" spans="1:14" x14ac:dyDescent="0.25">
      <c r="A1471" t="s">
        <v>7073</v>
      </c>
      <c r="B1471" t="s">
        <v>7074</v>
      </c>
      <c r="C1471" t="s">
        <v>69</v>
      </c>
      <c r="D1471" t="s">
        <v>402</v>
      </c>
      <c r="E1471" t="s">
        <v>638</v>
      </c>
      <c r="F1471" t="s">
        <v>7075</v>
      </c>
      <c r="G1471" t="s">
        <v>7076</v>
      </c>
      <c r="H1471" t="s">
        <v>7077</v>
      </c>
      <c r="I1471" t="s">
        <v>32</v>
      </c>
      <c r="J1471" t="s">
        <v>4935</v>
      </c>
      <c r="K1471" t="s">
        <v>24</v>
      </c>
      <c r="L1471" t="s">
        <v>6351</v>
      </c>
      <c r="M1471" t="s">
        <v>9943</v>
      </c>
      <c r="N1471" t="s">
        <v>9441</v>
      </c>
    </row>
    <row r="1472" spans="1:14" hidden="1" x14ac:dyDescent="0.25">
      <c r="A1472" t="s">
        <v>7078</v>
      </c>
      <c r="B1472" t="s">
        <v>7079</v>
      </c>
      <c r="C1472" t="s">
        <v>16</v>
      </c>
      <c r="D1472" t="s">
        <v>7080</v>
      </c>
      <c r="E1472" t="s">
        <v>630</v>
      </c>
      <c r="F1472" t="s">
        <v>7081</v>
      </c>
      <c r="G1472" t="s">
        <v>7082</v>
      </c>
      <c r="H1472" t="s">
        <v>7083</v>
      </c>
      <c r="I1472" t="s">
        <v>32</v>
      </c>
      <c r="J1472" t="s">
        <v>219</v>
      </c>
      <c r="K1472" t="s">
        <v>24</v>
      </c>
      <c r="L1472" t="s">
        <v>439</v>
      </c>
      <c r="M1472" t="s">
        <v>9438</v>
      </c>
      <c r="N1472" t="s">
        <v>9439</v>
      </c>
    </row>
    <row r="1473" spans="1:14" x14ac:dyDescent="0.25">
      <c r="A1473" t="s">
        <v>6336</v>
      </c>
      <c r="B1473" t="s">
        <v>5032</v>
      </c>
      <c r="C1473" t="s">
        <v>69</v>
      </c>
      <c r="D1473" t="s">
        <v>6337</v>
      </c>
      <c r="E1473" t="s">
        <v>638</v>
      </c>
      <c r="F1473" t="s">
        <v>7084</v>
      </c>
      <c r="G1473" t="s">
        <v>7085</v>
      </c>
      <c r="H1473" t="s">
        <v>7086</v>
      </c>
      <c r="I1473" t="s">
        <v>32</v>
      </c>
      <c r="J1473" t="s">
        <v>880</v>
      </c>
      <c r="K1473" t="s">
        <v>24</v>
      </c>
      <c r="L1473" t="s">
        <v>227</v>
      </c>
      <c r="M1473" t="s">
        <v>9438</v>
      </c>
      <c r="N1473" t="s">
        <v>9439</v>
      </c>
    </row>
    <row r="1474" spans="1:14" hidden="1" x14ac:dyDescent="0.25">
      <c r="A1474" t="s">
        <v>7087</v>
      </c>
      <c r="B1474" t="s">
        <v>6748</v>
      </c>
      <c r="C1474" t="s">
        <v>16</v>
      </c>
      <c r="D1474" t="s">
        <v>4566</v>
      </c>
      <c r="E1474" t="s">
        <v>630</v>
      </c>
      <c r="F1474" t="s">
        <v>7088</v>
      </c>
      <c r="G1474" t="s">
        <v>7089</v>
      </c>
      <c r="H1474" t="s">
        <v>7090</v>
      </c>
      <c r="I1474" t="s">
        <v>32</v>
      </c>
      <c r="J1474" t="s">
        <v>1967</v>
      </c>
      <c r="K1474" t="s">
        <v>24</v>
      </c>
      <c r="L1474" t="s">
        <v>2585</v>
      </c>
      <c r="M1474" t="s">
        <v>9438</v>
      </c>
      <c r="N1474" t="s">
        <v>9439</v>
      </c>
    </row>
    <row r="1475" spans="1:14" x14ac:dyDescent="0.25">
      <c r="A1475" t="s">
        <v>7091</v>
      </c>
      <c r="B1475" t="s">
        <v>7092</v>
      </c>
      <c r="C1475" t="s">
        <v>69</v>
      </c>
      <c r="D1475" t="s">
        <v>1916</v>
      </c>
      <c r="E1475" t="s">
        <v>638</v>
      </c>
      <c r="F1475" t="s">
        <v>7093</v>
      </c>
      <c r="G1475" t="s">
        <v>7094</v>
      </c>
      <c r="H1475" t="s">
        <v>7095</v>
      </c>
      <c r="I1475" t="s">
        <v>32</v>
      </c>
      <c r="J1475" t="s">
        <v>261</v>
      </c>
      <c r="K1475" t="s">
        <v>24</v>
      </c>
      <c r="L1475" t="s">
        <v>314</v>
      </c>
      <c r="M1475" t="s">
        <v>9438</v>
      </c>
      <c r="N1475" t="s">
        <v>9439</v>
      </c>
    </row>
    <row r="1476" spans="1:14" x14ac:dyDescent="0.25">
      <c r="A1476" t="s">
        <v>7096</v>
      </c>
      <c r="B1476" t="s">
        <v>7097</v>
      </c>
      <c r="C1476" t="s">
        <v>69</v>
      </c>
      <c r="D1476" t="s">
        <v>402</v>
      </c>
      <c r="E1476" t="s">
        <v>638</v>
      </c>
      <c r="F1476" t="s">
        <v>7098</v>
      </c>
      <c r="G1476" t="s">
        <v>7099</v>
      </c>
      <c r="H1476" t="s">
        <v>7100</v>
      </c>
      <c r="I1476" t="s">
        <v>32</v>
      </c>
      <c r="J1476" t="s">
        <v>4170</v>
      </c>
      <c r="K1476" t="s">
        <v>24</v>
      </c>
      <c r="L1476" t="s">
        <v>7101</v>
      </c>
      <c r="M1476" t="s">
        <v>9944</v>
      </c>
      <c r="N1476" t="s">
        <v>9441</v>
      </c>
    </row>
    <row r="1477" spans="1:14" x14ac:dyDescent="0.25">
      <c r="A1477" t="s">
        <v>7102</v>
      </c>
      <c r="C1477" t="s">
        <v>69</v>
      </c>
      <c r="E1477" t="s">
        <v>638</v>
      </c>
      <c r="F1477" t="s">
        <v>7103</v>
      </c>
      <c r="G1477" t="s">
        <v>7104</v>
      </c>
      <c r="H1477" t="s">
        <v>7105</v>
      </c>
      <c r="I1477" t="s">
        <v>32</v>
      </c>
      <c r="J1477" t="s">
        <v>155</v>
      </c>
      <c r="K1477" t="s">
        <v>24</v>
      </c>
      <c r="L1477" t="s">
        <v>168</v>
      </c>
      <c r="M1477" t="s">
        <v>9945</v>
      </c>
      <c r="N1477" t="s">
        <v>9441</v>
      </c>
    </row>
    <row r="1478" spans="1:14" hidden="1" x14ac:dyDescent="0.25">
      <c r="A1478" t="s">
        <v>7106</v>
      </c>
      <c r="B1478" t="s">
        <v>7107</v>
      </c>
      <c r="C1478" t="s">
        <v>69</v>
      </c>
      <c r="D1478" t="s">
        <v>3900</v>
      </c>
      <c r="E1478" t="s">
        <v>630</v>
      </c>
      <c r="F1478" t="s">
        <v>7108</v>
      </c>
      <c r="G1478" t="s">
        <v>7109</v>
      </c>
      <c r="H1478" t="s">
        <v>7110</v>
      </c>
      <c r="I1478" t="s">
        <v>32</v>
      </c>
      <c r="J1478" t="s">
        <v>82</v>
      </c>
      <c r="K1478" t="s">
        <v>24</v>
      </c>
      <c r="L1478" t="s">
        <v>663</v>
      </c>
      <c r="M1478" t="s">
        <v>9438</v>
      </c>
      <c r="N1478" t="s">
        <v>9439</v>
      </c>
    </row>
    <row r="1479" spans="1:14" hidden="1" x14ac:dyDescent="0.25">
      <c r="A1479" t="s">
        <v>7111</v>
      </c>
      <c r="B1479" t="s">
        <v>658</v>
      </c>
      <c r="C1479" t="s">
        <v>16</v>
      </c>
      <c r="D1479" t="s">
        <v>659</v>
      </c>
      <c r="E1479" t="s">
        <v>630</v>
      </c>
      <c r="F1479" t="s">
        <v>7112</v>
      </c>
      <c r="G1479" t="s">
        <v>7113</v>
      </c>
      <c r="H1479" t="s">
        <v>7114</v>
      </c>
      <c r="I1479" t="s">
        <v>32</v>
      </c>
      <c r="J1479" t="s">
        <v>1093</v>
      </c>
      <c r="K1479" t="s">
        <v>24</v>
      </c>
      <c r="L1479" t="s">
        <v>663</v>
      </c>
      <c r="M1479" t="s">
        <v>9438</v>
      </c>
      <c r="N1479" t="s">
        <v>9439</v>
      </c>
    </row>
    <row r="1480" spans="1:14" hidden="1" x14ac:dyDescent="0.25">
      <c r="A1480" t="s">
        <v>7115</v>
      </c>
      <c r="B1480" t="s">
        <v>447</v>
      </c>
      <c r="C1480" t="s">
        <v>69</v>
      </c>
      <c r="D1480" t="s">
        <v>93</v>
      </c>
      <c r="E1480" t="s">
        <v>630</v>
      </c>
      <c r="F1480" t="s">
        <v>7116</v>
      </c>
      <c r="G1480" t="s">
        <v>7117</v>
      </c>
      <c r="H1480" t="s">
        <v>7118</v>
      </c>
      <c r="I1480" t="s">
        <v>32</v>
      </c>
      <c r="J1480" t="s">
        <v>329</v>
      </c>
      <c r="K1480" t="s">
        <v>24</v>
      </c>
      <c r="L1480" t="s">
        <v>75</v>
      </c>
      <c r="M1480" t="s">
        <v>9438</v>
      </c>
      <c r="N1480" t="s">
        <v>9439</v>
      </c>
    </row>
    <row r="1481" spans="1:14" x14ac:dyDescent="0.25">
      <c r="A1481" t="s">
        <v>7119</v>
      </c>
      <c r="B1481" t="s">
        <v>2761</v>
      </c>
      <c r="C1481" t="s">
        <v>16</v>
      </c>
      <c r="D1481" t="s">
        <v>659</v>
      </c>
      <c r="E1481" t="s">
        <v>638</v>
      </c>
      <c r="F1481" t="s">
        <v>7120</v>
      </c>
      <c r="G1481" t="s">
        <v>7121</v>
      </c>
      <c r="H1481" t="s">
        <v>7122</v>
      </c>
      <c r="I1481" t="s">
        <v>32</v>
      </c>
      <c r="J1481" t="s">
        <v>1093</v>
      </c>
      <c r="K1481" t="s">
        <v>24</v>
      </c>
      <c r="L1481" t="s">
        <v>663</v>
      </c>
      <c r="M1481" t="s">
        <v>9438</v>
      </c>
      <c r="N1481" t="s">
        <v>9439</v>
      </c>
    </row>
    <row r="1482" spans="1:14" x14ac:dyDescent="0.25">
      <c r="A1482" t="s">
        <v>7123</v>
      </c>
      <c r="B1482" t="s">
        <v>2844</v>
      </c>
      <c r="C1482" t="s">
        <v>16</v>
      </c>
      <c r="D1482" t="s">
        <v>6342</v>
      </c>
      <c r="E1482" t="s">
        <v>638</v>
      </c>
      <c r="F1482" t="s">
        <v>7124</v>
      </c>
      <c r="G1482" t="s">
        <v>7125</v>
      </c>
      <c r="H1482" t="s">
        <v>7126</v>
      </c>
      <c r="I1482" t="s">
        <v>320</v>
      </c>
      <c r="J1482" t="s">
        <v>341</v>
      </c>
      <c r="K1482" t="s">
        <v>24</v>
      </c>
      <c r="L1482" t="s">
        <v>361</v>
      </c>
      <c r="M1482" t="s">
        <v>9946</v>
      </c>
      <c r="N1482" t="s">
        <v>9441</v>
      </c>
    </row>
    <row r="1483" spans="1:14" x14ac:dyDescent="0.25">
      <c r="A1483" t="s">
        <v>7127</v>
      </c>
      <c r="B1483" t="s">
        <v>206</v>
      </c>
      <c r="C1483" t="s">
        <v>69</v>
      </c>
      <c r="D1483" t="s">
        <v>402</v>
      </c>
      <c r="E1483" t="s">
        <v>638</v>
      </c>
      <c r="F1483" t="s">
        <v>7128</v>
      </c>
      <c r="G1483" t="s">
        <v>7129</v>
      </c>
      <c r="H1483" t="s">
        <v>7130</v>
      </c>
      <c r="I1483" t="s">
        <v>32</v>
      </c>
      <c r="J1483" t="s">
        <v>115</v>
      </c>
      <c r="K1483" t="s">
        <v>24</v>
      </c>
      <c r="L1483" t="s">
        <v>406</v>
      </c>
      <c r="M1483" t="s">
        <v>9947</v>
      </c>
      <c r="N1483" t="s">
        <v>9441</v>
      </c>
    </row>
    <row r="1484" spans="1:14" hidden="1" x14ac:dyDescent="0.25">
      <c r="A1484" t="s">
        <v>6341</v>
      </c>
      <c r="B1484" t="s">
        <v>2844</v>
      </c>
      <c r="C1484" t="s">
        <v>16</v>
      </c>
      <c r="D1484" t="s">
        <v>6342</v>
      </c>
      <c r="E1484" t="s">
        <v>630</v>
      </c>
      <c r="F1484" t="s">
        <v>7131</v>
      </c>
      <c r="G1484" t="s">
        <v>7132</v>
      </c>
      <c r="H1484" t="s">
        <v>7133</v>
      </c>
      <c r="I1484" t="s">
        <v>320</v>
      </c>
      <c r="J1484" t="s">
        <v>341</v>
      </c>
      <c r="K1484" t="s">
        <v>24</v>
      </c>
      <c r="L1484" t="s">
        <v>361</v>
      </c>
      <c r="M1484" t="s">
        <v>9438</v>
      </c>
      <c r="N1484" t="s">
        <v>9439</v>
      </c>
    </row>
    <row r="1485" spans="1:14" x14ac:dyDescent="0.25">
      <c r="A1485" t="s">
        <v>7134</v>
      </c>
      <c r="B1485" t="s">
        <v>6729</v>
      </c>
      <c r="C1485" t="s">
        <v>16</v>
      </c>
      <c r="D1485" t="s">
        <v>6730</v>
      </c>
      <c r="E1485" t="s">
        <v>638</v>
      </c>
      <c r="F1485" t="s">
        <v>7135</v>
      </c>
      <c r="G1485" t="s">
        <v>7136</v>
      </c>
      <c r="H1485" t="s">
        <v>7137</v>
      </c>
      <c r="I1485" t="s">
        <v>320</v>
      </c>
      <c r="J1485" t="s">
        <v>1137</v>
      </c>
      <c r="K1485" t="s">
        <v>24</v>
      </c>
      <c r="L1485" t="s">
        <v>361</v>
      </c>
      <c r="M1485" t="s">
        <v>9438</v>
      </c>
      <c r="N1485" t="s">
        <v>9439</v>
      </c>
    </row>
    <row r="1486" spans="1:14" hidden="1" x14ac:dyDescent="0.25">
      <c r="A1486" t="s">
        <v>7138</v>
      </c>
      <c r="B1486" t="s">
        <v>7092</v>
      </c>
      <c r="C1486" t="s">
        <v>69</v>
      </c>
      <c r="D1486" t="s">
        <v>1916</v>
      </c>
      <c r="E1486" t="s">
        <v>630</v>
      </c>
      <c r="F1486" t="s">
        <v>7139</v>
      </c>
      <c r="G1486" t="s">
        <v>7140</v>
      </c>
      <c r="H1486" t="s">
        <v>7141</v>
      </c>
      <c r="I1486" t="s">
        <v>32</v>
      </c>
      <c r="J1486" t="s">
        <v>261</v>
      </c>
      <c r="K1486" t="s">
        <v>24</v>
      </c>
      <c r="L1486" t="s">
        <v>314</v>
      </c>
      <c r="M1486" t="s">
        <v>9438</v>
      </c>
      <c r="N1486" t="s">
        <v>9439</v>
      </c>
    </row>
    <row r="1487" spans="1:14" x14ac:dyDescent="0.25">
      <c r="A1487" t="s">
        <v>2703</v>
      </c>
      <c r="B1487" t="s">
        <v>6326</v>
      </c>
      <c r="C1487" t="s">
        <v>16</v>
      </c>
      <c r="D1487" t="s">
        <v>93</v>
      </c>
      <c r="E1487" t="s">
        <v>638</v>
      </c>
      <c r="F1487" t="s">
        <v>7142</v>
      </c>
      <c r="G1487" t="s">
        <v>7143</v>
      </c>
      <c r="H1487" t="s">
        <v>7144</v>
      </c>
      <c r="I1487" t="s">
        <v>32</v>
      </c>
      <c r="J1487" t="s">
        <v>1294</v>
      </c>
      <c r="K1487" t="s">
        <v>24</v>
      </c>
      <c r="L1487" t="s">
        <v>75</v>
      </c>
      <c r="M1487" t="s">
        <v>9948</v>
      </c>
      <c r="N1487" t="s">
        <v>9441</v>
      </c>
    </row>
    <row r="1488" spans="1:14" hidden="1" x14ac:dyDescent="0.25">
      <c r="A1488" t="s">
        <v>7145</v>
      </c>
      <c r="B1488" t="s">
        <v>6930</v>
      </c>
      <c r="C1488" t="s">
        <v>69</v>
      </c>
      <c r="D1488" t="s">
        <v>6931</v>
      </c>
      <c r="E1488" t="s">
        <v>630</v>
      </c>
      <c r="F1488" t="s">
        <v>7146</v>
      </c>
      <c r="G1488" t="s">
        <v>7147</v>
      </c>
      <c r="H1488" t="s">
        <v>7148</v>
      </c>
      <c r="I1488" t="s">
        <v>32</v>
      </c>
      <c r="J1488" t="s">
        <v>211</v>
      </c>
      <c r="K1488" t="s">
        <v>24</v>
      </c>
      <c r="L1488" t="s">
        <v>6935</v>
      </c>
      <c r="M1488" t="s">
        <v>9438</v>
      </c>
      <c r="N1488" t="s">
        <v>9439</v>
      </c>
    </row>
    <row r="1489" spans="1:14" x14ac:dyDescent="0.25">
      <c r="A1489" t="s">
        <v>7149</v>
      </c>
      <c r="B1489" t="s">
        <v>957</v>
      </c>
      <c r="C1489" t="s">
        <v>16</v>
      </c>
      <c r="D1489" t="s">
        <v>93</v>
      </c>
      <c r="E1489" t="s">
        <v>638</v>
      </c>
      <c r="F1489" t="s">
        <v>7150</v>
      </c>
      <c r="G1489" t="s">
        <v>7151</v>
      </c>
      <c r="H1489" t="s">
        <v>7152</v>
      </c>
      <c r="I1489" t="s">
        <v>32</v>
      </c>
      <c r="J1489" t="s">
        <v>420</v>
      </c>
      <c r="K1489" t="s">
        <v>24</v>
      </c>
      <c r="L1489" t="s">
        <v>75</v>
      </c>
      <c r="M1489" t="s">
        <v>9949</v>
      </c>
      <c r="N1489" t="s">
        <v>9441</v>
      </c>
    </row>
    <row r="1490" spans="1:14" x14ac:dyDescent="0.25">
      <c r="A1490" t="s">
        <v>7153</v>
      </c>
      <c r="B1490" t="s">
        <v>206</v>
      </c>
      <c r="C1490" t="s">
        <v>69</v>
      </c>
      <c r="D1490" t="s">
        <v>402</v>
      </c>
      <c r="E1490" t="s">
        <v>638</v>
      </c>
      <c r="F1490" t="s">
        <v>7154</v>
      </c>
      <c r="G1490" t="s">
        <v>7155</v>
      </c>
      <c r="H1490" t="s">
        <v>7156</v>
      </c>
      <c r="I1490" t="s">
        <v>32</v>
      </c>
      <c r="J1490" t="s">
        <v>7157</v>
      </c>
      <c r="K1490" t="s">
        <v>24</v>
      </c>
      <c r="L1490" t="s">
        <v>7101</v>
      </c>
      <c r="M1490" t="s">
        <v>9950</v>
      </c>
      <c r="N1490" t="s">
        <v>9441</v>
      </c>
    </row>
    <row r="1491" spans="1:14" hidden="1" x14ac:dyDescent="0.25">
      <c r="A1491" t="s">
        <v>7158</v>
      </c>
      <c r="C1491" t="s">
        <v>16</v>
      </c>
      <c r="D1491" t="s">
        <v>6925</v>
      </c>
      <c r="E1491" t="s">
        <v>630</v>
      </c>
      <c r="F1491" t="s">
        <v>7159</v>
      </c>
      <c r="G1491" t="s">
        <v>7160</v>
      </c>
      <c r="H1491" t="s">
        <v>7161</v>
      </c>
      <c r="I1491" t="s">
        <v>32</v>
      </c>
      <c r="J1491" t="s">
        <v>1650</v>
      </c>
      <c r="K1491" t="s">
        <v>24</v>
      </c>
      <c r="L1491" t="s">
        <v>3493</v>
      </c>
      <c r="M1491" t="s">
        <v>9438</v>
      </c>
      <c r="N1491" t="s">
        <v>9439</v>
      </c>
    </row>
    <row r="1492" spans="1:14" x14ac:dyDescent="0.25">
      <c r="A1492" t="s">
        <v>7162</v>
      </c>
      <c r="B1492" t="s">
        <v>7163</v>
      </c>
      <c r="C1492" t="s">
        <v>69</v>
      </c>
      <c r="D1492" t="s">
        <v>3900</v>
      </c>
      <c r="E1492" t="s">
        <v>638</v>
      </c>
      <c r="F1492" t="s">
        <v>7164</v>
      </c>
      <c r="G1492" t="s">
        <v>7165</v>
      </c>
      <c r="H1492" t="s">
        <v>7166</v>
      </c>
      <c r="I1492" t="s">
        <v>32</v>
      </c>
      <c r="J1492" t="s">
        <v>1449</v>
      </c>
      <c r="K1492" t="s">
        <v>24</v>
      </c>
      <c r="L1492" t="s">
        <v>663</v>
      </c>
      <c r="M1492" t="s">
        <v>9951</v>
      </c>
      <c r="N1492" t="s">
        <v>9441</v>
      </c>
    </row>
    <row r="1493" spans="1:14" x14ac:dyDescent="0.25">
      <c r="A1493" t="s">
        <v>7167</v>
      </c>
      <c r="B1493" t="s">
        <v>6946</v>
      </c>
      <c r="C1493" t="s">
        <v>69</v>
      </c>
      <c r="D1493" t="s">
        <v>6947</v>
      </c>
      <c r="E1493" t="s">
        <v>638</v>
      </c>
      <c r="F1493" t="s">
        <v>7168</v>
      </c>
      <c r="G1493" t="s">
        <v>7169</v>
      </c>
      <c r="H1493" t="s">
        <v>7170</v>
      </c>
      <c r="I1493" t="s">
        <v>32</v>
      </c>
      <c r="J1493" t="s">
        <v>23</v>
      </c>
      <c r="K1493" t="s">
        <v>24</v>
      </c>
      <c r="L1493" t="s">
        <v>42</v>
      </c>
      <c r="M1493" t="s">
        <v>9438</v>
      </c>
      <c r="N1493" t="s">
        <v>9439</v>
      </c>
    </row>
    <row r="1494" spans="1:14" x14ac:dyDescent="0.25">
      <c r="A1494" t="s">
        <v>7171</v>
      </c>
      <c r="B1494" t="s">
        <v>6729</v>
      </c>
      <c r="C1494" t="s">
        <v>16</v>
      </c>
      <c r="D1494" t="s">
        <v>6730</v>
      </c>
      <c r="E1494" t="s">
        <v>638</v>
      </c>
      <c r="F1494" t="s">
        <v>7172</v>
      </c>
      <c r="G1494" t="s">
        <v>7173</v>
      </c>
      <c r="H1494" t="s">
        <v>7174</v>
      </c>
      <c r="I1494" t="s">
        <v>320</v>
      </c>
      <c r="J1494" t="s">
        <v>1137</v>
      </c>
      <c r="K1494" t="s">
        <v>24</v>
      </c>
      <c r="L1494" t="s">
        <v>361</v>
      </c>
      <c r="M1494" t="s">
        <v>9438</v>
      </c>
      <c r="N1494" t="s">
        <v>9439</v>
      </c>
    </row>
    <row r="1495" spans="1:14" x14ac:dyDescent="0.25">
      <c r="A1495" t="s">
        <v>7175</v>
      </c>
      <c r="B1495" t="s">
        <v>6089</v>
      </c>
      <c r="C1495" t="s">
        <v>16</v>
      </c>
      <c r="D1495" t="s">
        <v>7176</v>
      </c>
      <c r="E1495" t="s">
        <v>638</v>
      </c>
      <c r="F1495" t="s">
        <v>7177</v>
      </c>
      <c r="G1495" t="s">
        <v>7178</v>
      </c>
      <c r="H1495" t="s">
        <v>7179</v>
      </c>
      <c r="I1495" t="s">
        <v>7180</v>
      </c>
      <c r="J1495" t="s">
        <v>148</v>
      </c>
      <c r="K1495" t="s">
        <v>24</v>
      </c>
      <c r="L1495" t="s">
        <v>7181</v>
      </c>
      <c r="M1495" t="s">
        <v>9952</v>
      </c>
      <c r="N1495" t="s">
        <v>9441</v>
      </c>
    </row>
    <row r="1496" spans="1:14" hidden="1" x14ac:dyDescent="0.25">
      <c r="A1496" t="s">
        <v>7182</v>
      </c>
      <c r="C1496" t="s">
        <v>69</v>
      </c>
      <c r="D1496" t="s">
        <v>434</v>
      </c>
      <c r="E1496" t="s">
        <v>630</v>
      </c>
      <c r="F1496" t="s">
        <v>7183</v>
      </c>
      <c r="G1496" t="s">
        <v>7184</v>
      </c>
      <c r="H1496" t="s">
        <v>7185</v>
      </c>
      <c r="I1496" t="s">
        <v>32</v>
      </c>
      <c r="J1496" t="s">
        <v>438</v>
      </c>
      <c r="K1496" t="s">
        <v>24</v>
      </c>
      <c r="L1496" t="s">
        <v>439</v>
      </c>
      <c r="M1496" t="s">
        <v>9438</v>
      </c>
      <c r="N1496" t="s">
        <v>9439</v>
      </c>
    </row>
    <row r="1497" spans="1:14" x14ac:dyDescent="0.25">
      <c r="A1497" t="s">
        <v>6330</v>
      </c>
      <c r="B1497" t="s">
        <v>7186</v>
      </c>
      <c r="C1497" t="s">
        <v>69</v>
      </c>
      <c r="D1497" t="s">
        <v>6332</v>
      </c>
      <c r="E1497" t="s">
        <v>638</v>
      </c>
      <c r="F1497" t="s">
        <v>7187</v>
      </c>
      <c r="G1497" t="s">
        <v>7188</v>
      </c>
      <c r="H1497" t="s">
        <v>7189</v>
      </c>
      <c r="I1497" t="s">
        <v>32</v>
      </c>
      <c r="J1497" t="s">
        <v>3208</v>
      </c>
      <c r="K1497" t="s">
        <v>24</v>
      </c>
      <c r="L1497" t="s">
        <v>34</v>
      </c>
      <c r="M1497" t="s">
        <v>9438</v>
      </c>
      <c r="N1497" t="s">
        <v>9439</v>
      </c>
    </row>
    <row r="1498" spans="1:14" x14ac:dyDescent="0.25">
      <c r="A1498" t="s">
        <v>7190</v>
      </c>
      <c r="B1498" t="s">
        <v>7074</v>
      </c>
      <c r="C1498" t="s">
        <v>69</v>
      </c>
      <c r="D1498" t="s">
        <v>402</v>
      </c>
      <c r="E1498" t="s">
        <v>638</v>
      </c>
      <c r="F1498" t="s">
        <v>7191</v>
      </c>
      <c r="G1498" t="s">
        <v>7192</v>
      </c>
      <c r="H1498" t="s">
        <v>7193</v>
      </c>
      <c r="I1498" t="s">
        <v>32</v>
      </c>
      <c r="J1498" t="s">
        <v>426</v>
      </c>
      <c r="K1498" t="s">
        <v>24</v>
      </c>
      <c r="L1498" t="s">
        <v>6351</v>
      </c>
      <c r="M1498" t="s">
        <v>9953</v>
      </c>
      <c r="N1498" t="s">
        <v>9441</v>
      </c>
    </row>
    <row r="1499" spans="1:14" x14ac:dyDescent="0.25">
      <c r="A1499" t="s">
        <v>7194</v>
      </c>
      <c r="C1499" t="s">
        <v>69</v>
      </c>
      <c r="E1499" t="s">
        <v>638</v>
      </c>
      <c r="F1499" t="s">
        <v>7195</v>
      </c>
      <c r="G1499" t="s">
        <v>7196</v>
      </c>
      <c r="H1499" t="s">
        <v>7197</v>
      </c>
      <c r="I1499" t="s">
        <v>32</v>
      </c>
      <c r="J1499" t="s">
        <v>155</v>
      </c>
      <c r="K1499" t="s">
        <v>24</v>
      </c>
      <c r="L1499" t="s">
        <v>168</v>
      </c>
      <c r="M1499" t="s">
        <v>9954</v>
      </c>
      <c r="N1499" t="s">
        <v>9441</v>
      </c>
    </row>
    <row r="1500" spans="1:14" x14ac:dyDescent="0.25">
      <c r="A1500" t="s">
        <v>7123</v>
      </c>
      <c r="B1500" t="s">
        <v>2844</v>
      </c>
      <c r="C1500" t="s">
        <v>16</v>
      </c>
      <c r="D1500" t="s">
        <v>6342</v>
      </c>
      <c r="E1500" t="s">
        <v>638</v>
      </c>
      <c r="F1500" t="s">
        <v>7198</v>
      </c>
      <c r="G1500" t="s">
        <v>7199</v>
      </c>
      <c r="H1500" t="s">
        <v>7200</v>
      </c>
      <c r="I1500" t="s">
        <v>320</v>
      </c>
      <c r="J1500" t="s">
        <v>341</v>
      </c>
      <c r="K1500" t="s">
        <v>24</v>
      </c>
      <c r="L1500" t="s">
        <v>361</v>
      </c>
      <c r="M1500" t="s">
        <v>9955</v>
      </c>
      <c r="N1500" t="s">
        <v>9441</v>
      </c>
    </row>
    <row r="1501" spans="1:14" x14ac:dyDescent="0.25">
      <c r="A1501" t="s">
        <v>7201</v>
      </c>
      <c r="B1501" t="s">
        <v>6946</v>
      </c>
      <c r="C1501" t="s">
        <v>69</v>
      </c>
      <c r="D1501" t="s">
        <v>6947</v>
      </c>
      <c r="E1501" t="s">
        <v>638</v>
      </c>
      <c r="F1501" t="s">
        <v>7202</v>
      </c>
      <c r="G1501" t="s">
        <v>7203</v>
      </c>
      <c r="H1501" t="s">
        <v>7204</v>
      </c>
      <c r="I1501" t="s">
        <v>32</v>
      </c>
      <c r="J1501" t="s">
        <v>1599</v>
      </c>
      <c r="K1501" t="s">
        <v>24</v>
      </c>
      <c r="L1501" t="s">
        <v>6951</v>
      </c>
      <c r="M1501" t="s">
        <v>9438</v>
      </c>
      <c r="N1501" t="s">
        <v>9439</v>
      </c>
    </row>
    <row r="1502" spans="1:14" x14ac:dyDescent="0.25">
      <c r="A1502" t="s">
        <v>7205</v>
      </c>
      <c r="B1502" t="s">
        <v>7053</v>
      </c>
      <c r="C1502" t="s">
        <v>16</v>
      </c>
      <c r="D1502" t="s">
        <v>7054</v>
      </c>
      <c r="E1502" t="s">
        <v>638</v>
      </c>
      <c r="F1502" t="s">
        <v>7206</v>
      </c>
      <c r="G1502" t="s">
        <v>7207</v>
      </c>
      <c r="H1502" t="s">
        <v>7208</v>
      </c>
      <c r="I1502" t="s">
        <v>32</v>
      </c>
      <c r="J1502" t="s">
        <v>197</v>
      </c>
      <c r="K1502" t="s">
        <v>24</v>
      </c>
      <c r="L1502" t="s">
        <v>34</v>
      </c>
      <c r="M1502" t="s">
        <v>9438</v>
      </c>
      <c r="N1502" t="s">
        <v>9439</v>
      </c>
    </row>
    <row r="1503" spans="1:14" hidden="1" x14ac:dyDescent="0.25">
      <c r="A1503" t="s">
        <v>7209</v>
      </c>
      <c r="B1503" t="s">
        <v>651</v>
      </c>
      <c r="C1503" t="s">
        <v>16</v>
      </c>
      <c r="D1503" t="s">
        <v>1476</v>
      </c>
      <c r="E1503" t="s">
        <v>630</v>
      </c>
      <c r="F1503" t="s">
        <v>7210</v>
      </c>
      <c r="G1503" t="s">
        <v>7211</v>
      </c>
      <c r="H1503" t="s">
        <v>7212</v>
      </c>
      <c r="I1503" t="s">
        <v>22</v>
      </c>
      <c r="J1503" t="s">
        <v>634</v>
      </c>
      <c r="K1503" t="s">
        <v>24</v>
      </c>
      <c r="L1503" t="s">
        <v>34</v>
      </c>
      <c r="M1503" t="s">
        <v>9438</v>
      </c>
      <c r="N1503" t="s">
        <v>9439</v>
      </c>
    </row>
    <row r="1504" spans="1:14" x14ac:dyDescent="0.25">
      <c r="A1504" t="s">
        <v>6341</v>
      </c>
      <c r="B1504" t="s">
        <v>2844</v>
      </c>
      <c r="C1504" t="s">
        <v>16</v>
      </c>
      <c r="D1504" t="s">
        <v>6342</v>
      </c>
      <c r="E1504" t="s">
        <v>638</v>
      </c>
      <c r="F1504" t="s">
        <v>7213</v>
      </c>
      <c r="G1504" t="s">
        <v>7214</v>
      </c>
      <c r="H1504" t="s">
        <v>7215</v>
      </c>
      <c r="I1504" t="s">
        <v>320</v>
      </c>
      <c r="J1504" t="s">
        <v>341</v>
      </c>
      <c r="K1504" t="s">
        <v>24</v>
      </c>
      <c r="L1504" t="s">
        <v>361</v>
      </c>
      <c r="M1504" t="s">
        <v>9956</v>
      </c>
      <c r="N1504" t="s">
        <v>9441</v>
      </c>
    </row>
    <row r="1505" spans="1:14" x14ac:dyDescent="0.25">
      <c r="A1505" t="s">
        <v>6722</v>
      </c>
      <c r="B1505" t="s">
        <v>6723</v>
      </c>
      <c r="C1505" t="s">
        <v>16</v>
      </c>
      <c r="D1505" t="s">
        <v>6724</v>
      </c>
      <c r="E1505" t="s">
        <v>638</v>
      </c>
      <c r="F1505" t="s">
        <v>7216</v>
      </c>
      <c r="G1505" t="s">
        <v>7217</v>
      </c>
      <c r="H1505" t="s">
        <v>7218</v>
      </c>
      <c r="I1505" t="s">
        <v>32</v>
      </c>
      <c r="J1505" t="s">
        <v>420</v>
      </c>
      <c r="K1505" t="s">
        <v>24</v>
      </c>
      <c r="L1505" t="s">
        <v>851</v>
      </c>
      <c r="M1505" t="s">
        <v>9957</v>
      </c>
      <c r="N1505" t="s">
        <v>9441</v>
      </c>
    </row>
    <row r="1506" spans="1:14" x14ac:dyDescent="0.25">
      <c r="A1506" t="s">
        <v>7219</v>
      </c>
      <c r="C1506" t="s">
        <v>16</v>
      </c>
      <c r="D1506" t="s">
        <v>61</v>
      </c>
      <c r="E1506" t="s">
        <v>638</v>
      </c>
      <c r="F1506" t="s">
        <v>7220</v>
      </c>
      <c r="G1506" t="s">
        <v>7221</v>
      </c>
      <c r="H1506" t="s">
        <v>7222</v>
      </c>
      <c r="I1506" t="s">
        <v>32</v>
      </c>
      <c r="J1506" t="s">
        <v>412</v>
      </c>
      <c r="K1506" t="s">
        <v>24</v>
      </c>
      <c r="L1506" t="s">
        <v>42</v>
      </c>
      <c r="M1506" t="s">
        <v>9438</v>
      </c>
      <c r="N1506" t="s">
        <v>9439</v>
      </c>
    </row>
    <row r="1507" spans="1:14" hidden="1" x14ac:dyDescent="0.25">
      <c r="A1507" t="s">
        <v>7219</v>
      </c>
      <c r="B1507" t="s">
        <v>7223</v>
      </c>
      <c r="C1507" t="s">
        <v>16</v>
      </c>
      <c r="D1507" t="s">
        <v>61</v>
      </c>
      <c r="E1507" t="s">
        <v>630</v>
      </c>
      <c r="F1507" t="s">
        <v>7224</v>
      </c>
      <c r="G1507" t="s">
        <v>7225</v>
      </c>
      <c r="H1507" t="s">
        <v>7226</v>
      </c>
      <c r="I1507" t="s">
        <v>32</v>
      </c>
      <c r="J1507" t="s">
        <v>809</v>
      </c>
      <c r="K1507" t="s">
        <v>24</v>
      </c>
      <c r="L1507" t="s">
        <v>42</v>
      </c>
      <c r="M1507" t="s">
        <v>9438</v>
      </c>
      <c r="N1507" t="s">
        <v>9439</v>
      </c>
    </row>
    <row r="1508" spans="1:14" x14ac:dyDescent="0.25">
      <c r="A1508" t="s">
        <v>6939</v>
      </c>
      <c r="B1508" t="s">
        <v>6940</v>
      </c>
      <c r="C1508" t="s">
        <v>69</v>
      </c>
      <c r="D1508" t="s">
        <v>6941</v>
      </c>
      <c r="E1508" t="s">
        <v>638</v>
      </c>
      <c r="F1508" t="s">
        <v>7227</v>
      </c>
      <c r="G1508" t="s">
        <v>7228</v>
      </c>
      <c r="H1508" t="s">
        <v>7229</v>
      </c>
      <c r="I1508" t="s">
        <v>32</v>
      </c>
      <c r="J1508" t="s">
        <v>253</v>
      </c>
      <c r="K1508" t="s">
        <v>24</v>
      </c>
      <c r="L1508" t="s">
        <v>3475</v>
      </c>
      <c r="M1508" t="s">
        <v>9438</v>
      </c>
      <c r="N1508" t="s">
        <v>9439</v>
      </c>
    </row>
    <row r="1509" spans="1:14" x14ac:dyDescent="0.25">
      <c r="A1509" t="s">
        <v>2703</v>
      </c>
      <c r="B1509" t="s">
        <v>7041</v>
      </c>
      <c r="C1509" t="s">
        <v>16</v>
      </c>
      <c r="D1509" t="s">
        <v>93</v>
      </c>
      <c r="E1509" t="s">
        <v>638</v>
      </c>
      <c r="F1509" t="s">
        <v>7230</v>
      </c>
      <c r="G1509" t="s">
        <v>7231</v>
      </c>
      <c r="H1509" t="s">
        <v>7232</v>
      </c>
      <c r="I1509" t="s">
        <v>32</v>
      </c>
      <c r="J1509" t="s">
        <v>1381</v>
      </c>
      <c r="K1509" t="s">
        <v>24</v>
      </c>
      <c r="L1509" t="s">
        <v>75</v>
      </c>
      <c r="M1509" t="s">
        <v>9958</v>
      </c>
      <c r="N1509" t="s">
        <v>9441</v>
      </c>
    </row>
    <row r="1510" spans="1:14" hidden="1" x14ac:dyDescent="0.25">
      <c r="A1510" t="s">
        <v>7233</v>
      </c>
      <c r="B1510" t="s">
        <v>6989</v>
      </c>
      <c r="C1510" t="s">
        <v>16</v>
      </c>
      <c r="D1510" t="s">
        <v>3646</v>
      </c>
      <c r="E1510" t="s">
        <v>630</v>
      </c>
      <c r="F1510" t="s">
        <v>7234</v>
      </c>
      <c r="G1510" t="s">
        <v>7235</v>
      </c>
      <c r="H1510" t="s">
        <v>7236</v>
      </c>
      <c r="I1510" t="s">
        <v>32</v>
      </c>
      <c r="J1510" t="s">
        <v>756</v>
      </c>
      <c r="K1510" t="s">
        <v>24</v>
      </c>
      <c r="L1510" t="s">
        <v>42</v>
      </c>
      <c r="M1510" t="s">
        <v>9438</v>
      </c>
      <c r="N1510" t="s">
        <v>9439</v>
      </c>
    </row>
    <row r="1511" spans="1:14" x14ac:dyDescent="0.25">
      <c r="A1511" t="s">
        <v>6357</v>
      </c>
      <c r="B1511" t="s">
        <v>6358</v>
      </c>
      <c r="C1511" t="s">
        <v>16</v>
      </c>
      <c r="D1511" t="s">
        <v>6359</v>
      </c>
      <c r="E1511" t="s">
        <v>638</v>
      </c>
      <c r="F1511" t="s">
        <v>7237</v>
      </c>
      <c r="G1511" t="s">
        <v>7238</v>
      </c>
      <c r="H1511" t="s">
        <v>7239</v>
      </c>
      <c r="I1511" t="s">
        <v>32</v>
      </c>
      <c r="J1511" t="s">
        <v>614</v>
      </c>
      <c r="K1511" t="s">
        <v>24</v>
      </c>
      <c r="L1511" t="s">
        <v>3638</v>
      </c>
      <c r="M1511" t="s">
        <v>9959</v>
      </c>
      <c r="N1511" t="s">
        <v>9441</v>
      </c>
    </row>
    <row r="1512" spans="1:14" hidden="1" x14ac:dyDescent="0.25">
      <c r="A1512" t="s">
        <v>6722</v>
      </c>
      <c r="B1512" t="s">
        <v>6723</v>
      </c>
      <c r="C1512" t="s">
        <v>16</v>
      </c>
      <c r="D1512" t="s">
        <v>6724</v>
      </c>
      <c r="E1512" t="s">
        <v>630</v>
      </c>
      <c r="F1512" t="s">
        <v>7240</v>
      </c>
      <c r="G1512" t="s">
        <v>7241</v>
      </c>
      <c r="H1512" t="s">
        <v>7242</v>
      </c>
      <c r="I1512" t="s">
        <v>32</v>
      </c>
      <c r="J1512" t="s">
        <v>420</v>
      </c>
      <c r="K1512" t="s">
        <v>24</v>
      </c>
      <c r="L1512" t="s">
        <v>851</v>
      </c>
      <c r="M1512" t="s">
        <v>9438</v>
      </c>
      <c r="N1512" t="s">
        <v>9439</v>
      </c>
    </row>
    <row r="1513" spans="1:14" x14ac:dyDescent="0.25">
      <c r="A1513" t="s">
        <v>7243</v>
      </c>
      <c r="B1513" t="s">
        <v>7036</v>
      </c>
      <c r="C1513" t="s">
        <v>69</v>
      </c>
      <c r="D1513" t="s">
        <v>5678</v>
      </c>
      <c r="E1513" t="s">
        <v>638</v>
      </c>
      <c r="F1513" t="s">
        <v>7244</v>
      </c>
      <c r="G1513" t="s">
        <v>7245</v>
      </c>
      <c r="H1513" t="s">
        <v>7246</v>
      </c>
      <c r="I1513" t="s">
        <v>32</v>
      </c>
      <c r="J1513" t="s">
        <v>246</v>
      </c>
      <c r="K1513" t="s">
        <v>24</v>
      </c>
      <c r="L1513" t="s">
        <v>104</v>
      </c>
      <c r="M1513" t="s">
        <v>9438</v>
      </c>
      <c r="N1513" t="s">
        <v>9439</v>
      </c>
    </row>
    <row r="1514" spans="1:14" x14ac:dyDescent="0.25">
      <c r="A1514" t="s">
        <v>7247</v>
      </c>
      <c r="B1514" t="s">
        <v>7248</v>
      </c>
      <c r="C1514" t="s">
        <v>69</v>
      </c>
      <c r="D1514" t="s">
        <v>7002</v>
      </c>
      <c r="E1514" t="s">
        <v>638</v>
      </c>
      <c r="F1514" t="s">
        <v>7249</v>
      </c>
      <c r="G1514" t="s">
        <v>7250</v>
      </c>
      <c r="H1514" t="s">
        <v>7251</v>
      </c>
      <c r="I1514" t="s">
        <v>32</v>
      </c>
      <c r="J1514" t="s">
        <v>2591</v>
      </c>
      <c r="K1514" t="s">
        <v>24</v>
      </c>
      <c r="L1514" t="s">
        <v>445</v>
      </c>
      <c r="M1514" t="s">
        <v>9438</v>
      </c>
      <c r="N1514" t="s">
        <v>9439</v>
      </c>
    </row>
    <row r="1515" spans="1:14" x14ac:dyDescent="0.25">
      <c r="A1515" t="s">
        <v>7252</v>
      </c>
      <c r="B1515" t="s">
        <v>651</v>
      </c>
      <c r="C1515" t="s">
        <v>16</v>
      </c>
      <c r="D1515" t="s">
        <v>5305</v>
      </c>
      <c r="E1515" t="s">
        <v>638</v>
      </c>
      <c r="F1515" t="s">
        <v>7253</v>
      </c>
      <c r="G1515" t="s">
        <v>7254</v>
      </c>
      <c r="H1515" t="s">
        <v>7255</v>
      </c>
      <c r="I1515" t="s">
        <v>32</v>
      </c>
      <c r="J1515" t="s">
        <v>253</v>
      </c>
      <c r="K1515" t="s">
        <v>24</v>
      </c>
      <c r="L1515" t="s">
        <v>851</v>
      </c>
      <c r="M1515" t="s">
        <v>9438</v>
      </c>
      <c r="N1515" t="s">
        <v>9439</v>
      </c>
    </row>
    <row r="1516" spans="1:14" x14ac:dyDescent="0.25">
      <c r="A1516" t="s">
        <v>7012</v>
      </c>
      <c r="B1516" t="s">
        <v>7013</v>
      </c>
      <c r="C1516" t="s">
        <v>16</v>
      </c>
      <c r="D1516" t="s">
        <v>1359</v>
      </c>
      <c r="E1516" t="s">
        <v>638</v>
      </c>
      <c r="F1516" t="s">
        <v>7256</v>
      </c>
      <c r="G1516" t="s">
        <v>7257</v>
      </c>
      <c r="H1516" t="s">
        <v>7258</v>
      </c>
      <c r="I1516" t="s">
        <v>22</v>
      </c>
      <c r="J1516" t="s">
        <v>1411</v>
      </c>
      <c r="K1516" t="s">
        <v>24</v>
      </c>
      <c r="L1516" t="s">
        <v>83</v>
      </c>
      <c r="M1516" t="s">
        <v>9960</v>
      </c>
      <c r="N1516" t="s">
        <v>9441</v>
      </c>
    </row>
    <row r="1517" spans="1:14" hidden="1" x14ac:dyDescent="0.25">
      <c r="A1517" t="s">
        <v>7259</v>
      </c>
      <c r="B1517" t="s">
        <v>7260</v>
      </c>
      <c r="C1517" t="s">
        <v>16</v>
      </c>
      <c r="D1517" t="s">
        <v>7261</v>
      </c>
      <c r="E1517" t="s">
        <v>630</v>
      </c>
      <c r="F1517" t="s">
        <v>7262</v>
      </c>
      <c r="G1517" t="s">
        <v>7263</v>
      </c>
      <c r="H1517" t="s">
        <v>7264</v>
      </c>
      <c r="I1517" t="s">
        <v>32</v>
      </c>
      <c r="J1517" t="s">
        <v>360</v>
      </c>
      <c r="K1517" t="s">
        <v>24</v>
      </c>
      <c r="L1517" t="s">
        <v>7265</v>
      </c>
      <c r="M1517" t="s">
        <v>9438</v>
      </c>
      <c r="N1517" t="s">
        <v>9439</v>
      </c>
    </row>
    <row r="1518" spans="1:14" x14ac:dyDescent="0.25">
      <c r="A1518" t="s">
        <v>6341</v>
      </c>
      <c r="B1518" t="s">
        <v>2844</v>
      </c>
      <c r="C1518" t="s">
        <v>16</v>
      </c>
      <c r="D1518" t="s">
        <v>6342</v>
      </c>
      <c r="E1518" t="s">
        <v>638</v>
      </c>
      <c r="F1518" t="s">
        <v>7266</v>
      </c>
      <c r="G1518" t="s">
        <v>7267</v>
      </c>
      <c r="H1518" t="s">
        <v>7268</v>
      </c>
      <c r="I1518" t="s">
        <v>320</v>
      </c>
      <c r="J1518" t="s">
        <v>341</v>
      </c>
      <c r="K1518" t="s">
        <v>24</v>
      </c>
      <c r="L1518" t="s">
        <v>361</v>
      </c>
      <c r="M1518" t="s">
        <v>9961</v>
      </c>
      <c r="N1518" t="s">
        <v>9441</v>
      </c>
    </row>
    <row r="1519" spans="1:14" x14ac:dyDescent="0.25">
      <c r="A1519" t="s">
        <v>7269</v>
      </c>
      <c r="B1519" t="s">
        <v>206</v>
      </c>
      <c r="C1519" t="s">
        <v>69</v>
      </c>
      <c r="D1519" t="s">
        <v>402</v>
      </c>
      <c r="E1519" t="s">
        <v>638</v>
      </c>
      <c r="F1519" t="s">
        <v>7270</v>
      </c>
      <c r="G1519" t="s">
        <v>7271</v>
      </c>
      <c r="H1519" t="s">
        <v>7272</v>
      </c>
      <c r="I1519" t="s">
        <v>32</v>
      </c>
      <c r="J1519" t="s">
        <v>97</v>
      </c>
      <c r="K1519" t="s">
        <v>24</v>
      </c>
      <c r="L1519" t="s">
        <v>406</v>
      </c>
      <c r="M1519" t="s">
        <v>9962</v>
      </c>
      <c r="N1519" t="s">
        <v>9441</v>
      </c>
    </row>
    <row r="1520" spans="1:14" x14ac:dyDescent="0.25">
      <c r="A1520" t="s">
        <v>7273</v>
      </c>
      <c r="B1520" t="s">
        <v>7274</v>
      </c>
      <c r="C1520" t="s">
        <v>16</v>
      </c>
      <c r="D1520" t="s">
        <v>402</v>
      </c>
      <c r="E1520" t="s">
        <v>638</v>
      </c>
      <c r="F1520" t="s">
        <v>7275</v>
      </c>
      <c r="G1520" t="s">
        <v>7276</v>
      </c>
      <c r="H1520" t="s">
        <v>7277</v>
      </c>
      <c r="I1520" t="s">
        <v>32</v>
      </c>
      <c r="J1520" t="s">
        <v>4170</v>
      </c>
      <c r="K1520" t="s">
        <v>24</v>
      </c>
      <c r="L1520" t="s">
        <v>6351</v>
      </c>
      <c r="M1520" t="s">
        <v>9963</v>
      </c>
      <c r="N1520" t="s">
        <v>9441</v>
      </c>
    </row>
    <row r="1521" spans="1:14" x14ac:dyDescent="0.25">
      <c r="A1521" t="s">
        <v>7123</v>
      </c>
      <c r="B1521" t="s">
        <v>2844</v>
      </c>
      <c r="C1521" t="s">
        <v>16</v>
      </c>
      <c r="D1521" t="s">
        <v>6342</v>
      </c>
      <c r="E1521" t="s">
        <v>638</v>
      </c>
      <c r="F1521" t="s">
        <v>7278</v>
      </c>
      <c r="G1521" t="s">
        <v>7279</v>
      </c>
      <c r="H1521" t="s">
        <v>7280</v>
      </c>
      <c r="I1521" t="s">
        <v>320</v>
      </c>
      <c r="J1521" t="s">
        <v>341</v>
      </c>
      <c r="K1521" t="s">
        <v>24</v>
      </c>
      <c r="L1521" t="s">
        <v>361</v>
      </c>
      <c r="M1521" t="s">
        <v>9964</v>
      </c>
      <c r="N1521" t="s">
        <v>9441</v>
      </c>
    </row>
    <row r="1522" spans="1:14" x14ac:dyDescent="0.25">
      <c r="A1522" t="s">
        <v>1163</v>
      </c>
      <c r="B1522" t="s">
        <v>651</v>
      </c>
      <c r="C1522" t="s">
        <v>16</v>
      </c>
      <c r="D1522" t="s">
        <v>7281</v>
      </c>
      <c r="E1522" t="s">
        <v>638</v>
      </c>
      <c r="F1522" t="s">
        <v>7282</v>
      </c>
      <c r="G1522" t="s">
        <v>7283</v>
      </c>
      <c r="H1522" t="s">
        <v>7284</v>
      </c>
      <c r="I1522" t="s">
        <v>22</v>
      </c>
      <c r="J1522" t="s">
        <v>412</v>
      </c>
      <c r="K1522" t="s">
        <v>24</v>
      </c>
      <c r="L1522" t="s">
        <v>34</v>
      </c>
      <c r="M1522" t="s">
        <v>9438</v>
      </c>
      <c r="N1522" t="s">
        <v>9439</v>
      </c>
    </row>
    <row r="1523" spans="1:14" x14ac:dyDescent="0.25">
      <c r="A1523" t="s">
        <v>7285</v>
      </c>
      <c r="B1523" t="s">
        <v>447</v>
      </c>
      <c r="C1523" t="s">
        <v>69</v>
      </c>
      <c r="D1523" t="s">
        <v>93</v>
      </c>
      <c r="E1523" t="s">
        <v>638</v>
      </c>
      <c r="F1523" t="s">
        <v>7286</v>
      </c>
      <c r="G1523" t="s">
        <v>7287</v>
      </c>
      <c r="H1523" t="s">
        <v>7288</v>
      </c>
      <c r="I1523" t="s">
        <v>32</v>
      </c>
      <c r="J1523" t="s">
        <v>329</v>
      </c>
      <c r="K1523" t="s">
        <v>24</v>
      </c>
      <c r="L1523" t="s">
        <v>75</v>
      </c>
      <c r="M1523" t="s">
        <v>9965</v>
      </c>
      <c r="N1523" t="s">
        <v>9441</v>
      </c>
    </row>
    <row r="1524" spans="1:14" x14ac:dyDescent="0.25">
      <c r="A1524" t="s">
        <v>7289</v>
      </c>
      <c r="B1524" t="s">
        <v>651</v>
      </c>
      <c r="C1524" t="s">
        <v>16</v>
      </c>
      <c r="D1524" t="s">
        <v>5305</v>
      </c>
      <c r="E1524" t="s">
        <v>638</v>
      </c>
      <c r="F1524" t="s">
        <v>7290</v>
      </c>
      <c r="G1524" t="s">
        <v>7291</v>
      </c>
      <c r="H1524" t="s">
        <v>7292</v>
      </c>
      <c r="I1524" t="s">
        <v>32</v>
      </c>
      <c r="J1524" t="s">
        <v>253</v>
      </c>
      <c r="K1524" t="s">
        <v>24</v>
      </c>
      <c r="L1524" t="s">
        <v>851</v>
      </c>
      <c r="M1524" t="s">
        <v>9438</v>
      </c>
      <c r="N1524" t="s">
        <v>9439</v>
      </c>
    </row>
    <row r="1525" spans="1:14" x14ac:dyDescent="0.25">
      <c r="A1525" t="s">
        <v>7293</v>
      </c>
      <c r="B1525" t="s">
        <v>957</v>
      </c>
      <c r="C1525" t="s">
        <v>16</v>
      </c>
      <c r="D1525" t="s">
        <v>93</v>
      </c>
      <c r="E1525" t="s">
        <v>638</v>
      </c>
      <c r="F1525" t="s">
        <v>7294</v>
      </c>
      <c r="G1525" t="s">
        <v>7295</v>
      </c>
      <c r="H1525" t="s">
        <v>7296</v>
      </c>
      <c r="I1525" t="s">
        <v>32</v>
      </c>
      <c r="J1525" t="s">
        <v>527</v>
      </c>
      <c r="K1525" t="s">
        <v>24</v>
      </c>
      <c r="L1525" t="s">
        <v>75</v>
      </c>
      <c r="M1525" t="s">
        <v>9966</v>
      </c>
      <c r="N1525" t="s">
        <v>9441</v>
      </c>
    </row>
    <row r="1526" spans="1:14" x14ac:dyDescent="0.25">
      <c r="A1526" t="s">
        <v>7297</v>
      </c>
      <c r="B1526" t="s">
        <v>7298</v>
      </c>
      <c r="C1526" t="s">
        <v>16</v>
      </c>
      <c r="D1526" t="s">
        <v>7299</v>
      </c>
      <c r="E1526" t="s">
        <v>638</v>
      </c>
      <c r="F1526" t="s">
        <v>7300</v>
      </c>
      <c r="G1526" t="s">
        <v>7301</v>
      </c>
      <c r="H1526" t="s">
        <v>7302</v>
      </c>
      <c r="I1526" t="s">
        <v>32</v>
      </c>
      <c r="J1526" t="s">
        <v>3776</v>
      </c>
      <c r="K1526" t="s">
        <v>24</v>
      </c>
      <c r="L1526" t="s">
        <v>7303</v>
      </c>
      <c r="M1526" t="s">
        <v>9438</v>
      </c>
      <c r="N1526" t="s">
        <v>9439</v>
      </c>
    </row>
    <row r="1527" spans="1:14" x14ac:dyDescent="0.25">
      <c r="A1527" t="s">
        <v>7304</v>
      </c>
      <c r="C1527" t="s">
        <v>69</v>
      </c>
      <c r="E1527" t="s">
        <v>638</v>
      </c>
      <c r="F1527" t="s">
        <v>7305</v>
      </c>
      <c r="G1527" t="s">
        <v>7306</v>
      </c>
      <c r="H1527" t="s">
        <v>7307</v>
      </c>
      <c r="I1527" t="s">
        <v>32</v>
      </c>
      <c r="J1527" t="s">
        <v>155</v>
      </c>
      <c r="K1527" t="s">
        <v>24</v>
      </c>
      <c r="L1527" t="s">
        <v>168</v>
      </c>
      <c r="M1527" t="s">
        <v>9967</v>
      </c>
      <c r="N1527" t="s">
        <v>9441</v>
      </c>
    </row>
    <row r="1528" spans="1:14" x14ac:dyDescent="0.25">
      <c r="A1528" t="s">
        <v>1163</v>
      </c>
      <c r="B1528" t="s">
        <v>651</v>
      </c>
      <c r="C1528" t="s">
        <v>16</v>
      </c>
      <c r="D1528" t="s">
        <v>7281</v>
      </c>
      <c r="E1528" t="s">
        <v>638</v>
      </c>
      <c r="F1528" t="s">
        <v>7308</v>
      </c>
      <c r="G1528" t="s">
        <v>7309</v>
      </c>
      <c r="H1528" t="s">
        <v>7310</v>
      </c>
      <c r="I1528" t="s">
        <v>22</v>
      </c>
      <c r="J1528" t="s">
        <v>412</v>
      </c>
      <c r="K1528" t="s">
        <v>24</v>
      </c>
      <c r="L1528" t="s">
        <v>34</v>
      </c>
      <c r="M1528" t="s">
        <v>9438</v>
      </c>
      <c r="N1528" t="s">
        <v>9439</v>
      </c>
    </row>
    <row r="1529" spans="1:14" x14ac:dyDescent="0.25">
      <c r="A1529" t="s">
        <v>7311</v>
      </c>
      <c r="B1529" t="s">
        <v>7312</v>
      </c>
      <c r="C1529" t="s">
        <v>16</v>
      </c>
      <c r="D1529" t="s">
        <v>7313</v>
      </c>
      <c r="E1529" t="s">
        <v>638</v>
      </c>
      <c r="F1529" t="s">
        <v>7314</v>
      </c>
      <c r="G1529" t="s">
        <v>7315</v>
      </c>
      <c r="H1529" t="s">
        <v>7316</v>
      </c>
      <c r="I1529" t="s">
        <v>22</v>
      </c>
      <c r="J1529" t="s">
        <v>583</v>
      </c>
      <c r="K1529" t="s">
        <v>24</v>
      </c>
      <c r="L1529" t="s">
        <v>83</v>
      </c>
      <c r="M1529" t="s">
        <v>9968</v>
      </c>
      <c r="N1529" t="s">
        <v>9441</v>
      </c>
    </row>
    <row r="1530" spans="1:14" x14ac:dyDescent="0.25">
      <c r="A1530" t="s">
        <v>7317</v>
      </c>
      <c r="B1530" t="s">
        <v>447</v>
      </c>
      <c r="C1530" t="s">
        <v>69</v>
      </c>
      <c r="D1530" t="s">
        <v>93</v>
      </c>
      <c r="E1530" t="s">
        <v>638</v>
      </c>
      <c r="F1530" t="s">
        <v>7318</v>
      </c>
      <c r="G1530" t="s">
        <v>7319</v>
      </c>
      <c r="H1530" t="s">
        <v>7320</v>
      </c>
      <c r="I1530" t="s">
        <v>32</v>
      </c>
      <c r="J1530" t="s">
        <v>329</v>
      </c>
      <c r="K1530" t="s">
        <v>24</v>
      </c>
      <c r="L1530" t="s">
        <v>75</v>
      </c>
      <c r="M1530" t="s">
        <v>9969</v>
      </c>
      <c r="N1530" t="s">
        <v>9441</v>
      </c>
    </row>
    <row r="1531" spans="1:14" hidden="1" x14ac:dyDescent="0.25">
      <c r="A1531" t="s">
        <v>7321</v>
      </c>
      <c r="B1531" t="s">
        <v>6729</v>
      </c>
      <c r="C1531" t="s">
        <v>16</v>
      </c>
      <c r="D1531" t="s">
        <v>6730</v>
      </c>
      <c r="E1531" t="s">
        <v>630</v>
      </c>
      <c r="F1531" t="s">
        <v>7322</v>
      </c>
      <c r="G1531" t="s">
        <v>7323</v>
      </c>
      <c r="H1531" t="s">
        <v>7324</v>
      </c>
      <c r="I1531" t="s">
        <v>320</v>
      </c>
      <c r="J1531" t="s">
        <v>1137</v>
      </c>
      <c r="K1531" t="s">
        <v>24</v>
      </c>
      <c r="L1531" t="s">
        <v>361</v>
      </c>
      <c r="M1531" t="s">
        <v>9438</v>
      </c>
      <c r="N1531" t="s">
        <v>9439</v>
      </c>
    </row>
    <row r="1532" spans="1:14" x14ac:dyDescent="0.25">
      <c r="A1532" t="s">
        <v>7325</v>
      </c>
      <c r="B1532" t="s">
        <v>7326</v>
      </c>
      <c r="C1532" t="s">
        <v>16</v>
      </c>
      <c r="D1532" t="s">
        <v>3483</v>
      </c>
      <c r="E1532" t="s">
        <v>638</v>
      </c>
      <c r="F1532" t="s">
        <v>7327</v>
      </c>
      <c r="G1532" t="s">
        <v>7328</v>
      </c>
      <c r="H1532" t="s">
        <v>7329</v>
      </c>
      <c r="I1532" t="s">
        <v>22</v>
      </c>
      <c r="J1532" t="s">
        <v>1137</v>
      </c>
      <c r="K1532" t="s">
        <v>24</v>
      </c>
      <c r="L1532" t="s">
        <v>83</v>
      </c>
      <c r="M1532" t="s">
        <v>9438</v>
      </c>
      <c r="N1532" t="s">
        <v>9439</v>
      </c>
    </row>
    <row r="1533" spans="1:14" hidden="1" x14ac:dyDescent="0.25">
      <c r="A1533" t="s">
        <v>7311</v>
      </c>
      <c r="B1533" t="s">
        <v>7312</v>
      </c>
      <c r="C1533" t="s">
        <v>16</v>
      </c>
      <c r="D1533" t="s">
        <v>7313</v>
      </c>
      <c r="E1533" t="s">
        <v>630</v>
      </c>
      <c r="F1533" t="s">
        <v>7330</v>
      </c>
      <c r="G1533" t="s">
        <v>7331</v>
      </c>
      <c r="H1533" t="s">
        <v>7332</v>
      </c>
      <c r="I1533" t="s">
        <v>22</v>
      </c>
      <c r="J1533" t="s">
        <v>583</v>
      </c>
      <c r="K1533" t="s">
        <v>24</v>
      </c>
      <c r="L1533" t="s">
        <v>83</v>
      </c>
      <c r="M1533" t="s">
        <v>9438</v>
      </c>
      <c r="N1533" t="s">
        <v>9439</v>
      </c>
    </row>
    <row r="1534" spans="1:14" hidden="1" x14ac:dyDescent="0.25">
      <c r="A1534" t="s">
        <v>7333</v>
      </c>
      <c r="C1534" t="s">
        <v>69</v>
      </c>
      <c r="D1534" t="s">
        <v>7334</v>
      </c>
      <c r="E1534" t="s">
        <v>630</v>
      </c>
      <c r="F1534" t="s">
        <v>7335</v>
      </c>
      <c r="G1534" t="s">
        <v>7336</v>
      </c>
      <c r="H1534" t="s">
        <v>7337</v>
      </c>
      <c r="I1534" t="s">
        <v>32</v>
      </c>
      <c r="J1534" t="s">
        <v>1223</v>
      </c>
      <c r="K1534" t="s">
        <v>24</v>
      </c>
      <c r="L1534" t="s">
        <v>439</v>
      </c>
      <c r="M1534" t="s">
        <v>9438</v>
      </c>
      <c r="N1534" t="s">
        <v>9439</v>
      </c>
    </row>
    <row r="1535" spans="1:14" hidden="1" x14ac:dyDescent="0.25">
      <c r="A1535" t="s">
        <v>7338</v>
      </c>
      <c r="B1535" t="s">
        <v>6718</v>
      </c>
      <c r="C1535" t="s">
        <v>69</v>
      </c>
      <c r="D1535" t="s">
        <v>4880</v>
      </c>
      <c r="E1535" t="s">
        <v>630</v>
      </c>
      <c r="F1535" t="s">
        <v>7339</v>
      </c>
      <c r="G1535" t="s">
        <v>7340</v>
      </c>
      <c r="H1535" t="s">
        <v>7341</v>
      </c>
      <c r="I1535" t="s">
        <v>32</v>
      </c>
      <c r="J1535" t="s">
        <v>3776</v>
      </c>
      <c r="K1535" t="s">
        <v>24</v>
      </c>
      <c r="L1535" t="s">
        <v>75</v>
      </c>
      <c r="M1535" t="s">
        <v>9438</v>
      </c>
      <c r="N1535" t="s">
        <v>9439</v>
      </c>
    </row>
    <row r="1536" spans="1:14" x14ac:dyDescent="0.25">
      <c r="A1536" t="s">
        <v>7035</v>
      </c>
      <c r="B1536" t="s">
        <v>7036</v>
      </c>
      <c r="C1536" t="s">
        <v>69</v>
      </c>
      <c r="D1536" t="s">
        <v>5678</v>
      </c>
      <c r="E1536" t="s">
        <v>638</v>
      </c>
      <c r="F1536" t="s">
        <v>7342</v>
      </c>
      <c r="G1536" t="s">
        <v>7343</v>
      </c>
      <c r="H1536" t="s">
        <v>7344</v>
      </c>
      <c r="I1536" t="s">
        <v>32</v>
      </c>
      <c r="J1536" t="s">
        <v>121</v>
      </c>
      <c r="K1536" t="s">
        <v>24</v>
      </c>
      <c r="L1536" t="s">
        <v>104</v>
      </c>
      <c r="M1536" t="s">
        <v>9438</v>
      </c>
      <c r="N1536" t="s">
        <v>9439</v>
      </c>
    </row>
    <row r="1537" spans="1:14" x14ac:dyDescent="0.25">
      <c r="A1537" t="s">
        <v>7325</v>
      </c>
      <c r="B1537" t="s">
        <v>7326</v>
      </c>
      <c r="C1537" t="s">
        <v>16</v>
      </c>
      <c r="D1537" t="s">
        <v>3483</v>
      </c>
      <c r="E1537" t="s">
        <v>638</v>
      </c>
      <c r="F1537" t="s">
        <v>7345</v>
      </c>
      <c r="G1537" t="s">
        <v>7346</v>
      </c>
      <c r="H1537" t="s">
        <v>7347</v>
      </c>
      <c r="I1537" t="s">
        <v>22</v>
      </c>
      <c r="J1537" t="s">
        <v>1137</v>
      </c>
      <c r="K1537" t="s">
        <v>24</v>
      </c>
      <c r="L1537" t="s">
        <v>83</v>
      </c>
      <c r="M1537" t="s">
        <v>9438</v>
      </c>
      <c r="N1537" t="s">
        <v>9439</v>
      </c>
    </row>
    <row r="1538" spans="1:14" x14ac:dyDescent="0.25">
      <c r="A1538" t="s">
        <v>1163</v>
      </c>
      <c r="B1538" t="s">
        <v>651</v>
      </c>
      <c r="C1538" t="s">
        <v>16</v>
      </c>
      <c r="D1538" t="s">
        <v>1476</v>
      </c>
      <c r="E1538" t="s">
        <v>638</v>
      </c>
      <c r="F1538" t="s">
        <v>7348</v>
      </c>
      <c r="G1538" t="s">
        <v>7349</v>
      </c>
      <c r="H1538" t="s">
        <v>7350</v>
      </c>
      <c r="I1538" t="s">
        <v>22</v>
      </c>
      <c r="J1538" t="s">
        <v>723</v>
      </c>
      <c r="K1538" t="s">
        <v>24</v>
      </c>
      <c r="L1538" t="s">
        <v>34</v>
      </c>
      <c r="M1538" t="s">
        <v>9438</v>
      </c>
      <c r="N1538" t="s">
        <v>9439</v>
      </c>
    </row>
    <row r="1539" spans="1:14" hidden="1" x14ac:dyDescent="0.25">
      <c r="A1539" t="s">
        <v>7351</v>
      </c>
      <c r="B1539" t="s">
        <v>651</v>
      </c>
      <c r="C1539" t="s">
        <v>16</v>
      </c>
      <c r="D1539" t="s">
        <v>7281</v>
      </c>
      <c r="E1539" t="s">
        <v>630</v>
      </c>
      <c r="F1539" t="s">
        <v>7352</v>
      </c>
      <c r="G1539" t="s">
        <v>7353</v>
      </c>
      <c r="H1539" t="s">
        <v>7354</v>
      </c>
      <c r="I1539" t="s">
        <v>22</v>
      </c>
      <c r="J1539" t="s">
        <v>412</v>
      </c>
      <c r="K1539" t="s">
        <v>24</v>
      </c>
      <c r="L1539" t="s">
        <v>34</v>
      </c>
      <c r="M1539" t="s">
        <v>9438</v>
      </c>
      <c r="N1539" t="s">
        <v>9439</v>
      </c>
    </row>
    <row r="1540" spans="1:14" x14ac:dyDescent="0.25">
      <c r="A1540" t="s">
        <v>6357</v>
      </c>
      <c r="B1540" t="s">
        <v>6358</v>
      </c>
      <c r="C1540" t="s">
        <v>16</v>
      </c>
      <c r="D1540" t="s">
        <v>6359</v>
      </c>
      <c r="E1540" t="s">
        <v>638</v>
      </c>
      <c r="F1540" t="s">
        <v>7355</v>
      </c>
      <c r="G1540" t="s">
        <v>7356</v>
      </c>
      <c r="H1540" t="s">
        <v>7357</v>
      </c>
      <c r="I1540" t="s">
        <v>32</v>
      </c>
      <c r="J1540" t="s">
        <v>614</v>
      </c>
      <c r="K1540" t="s">
        <v>24</v>
      </c>
      <c r="L1540" t="s">
        <v>3638</v>
      </c>
      <c r="M1540" t="s">
        <v>9970</v>
      </c>
      <c r="N1540" t="s">
        <v>9441</v>
      </c>
    </row>
    <row r="1541" spans="1:14" x14ac:dyDescent="0.25">
      <c r="A1541" t="s">
        <v>6979</v>
      </c>
      <c r="B1541" t="s">
        <v>6911</v>
      </c>
      <c r="C1541" t="s">
        <v>69</v>
      </c>
      <c r="D1541" t="s">
        <v>5944</v>
      </c>
      <c r="E1541" t="s">
        <v>638</v>
      </c>
      <c r="F1541" t="s">
        <v>7358</v>
      </c>
      <c r="G1541" t="s">
        <v>7359</v>
      </c>
      <c r="H1541" t="s">
        <v>7360</v>
      </c>
      <c r="I1541" t="s">
        <v>22</v>
      </c>
      <c r="J1541" t="s">
        <v>246</v>
      </c>
      <c r="K1541" t="s">
        <v>24</v>
      </c>
      <c r="L1541" t="s">
        <v>3657</v>
      </c>
      <c r="M1541" t="s">
        <v>9438</v>
      </c>
      <c r="N1541" t="s">
        <v>9439</v>
      </c>
    </row>
    <row r="1542" spans="1:14" hidden="1" x14ac:dyDescent="0.25">
      <c r="A1542" t="s">
        <v>7361</v>
      </c>
      <c r="B1542" t="s">
        <v>7023</v>
      </c>
      <c r="C1542" t="s">
        <v>69</v>
      </c>
      <c r="D1542" t="s">
        <v>7362</v>
      </c>
      <c r="E1542" t="s">
        <v>630</v>
      </c>
      <c r="F1542" t="s">
        <v>7363</v>
      </c>
      <c r="G1542" t="s">
        <v>7364</v>
      </c>
      <c r="H1542" t="s">
        <v>7365</v>
      </c>
      <c r="I1542" t="s">
        <v>22</v>
      </c>
      <c r="J1542" t="s">
        <v>306</v>
      </c>
      <c r="K1542" t="s">
        <v>24</v>
      </c>
      <c r="L1542" t="s">
        <v>3475</v>
      </c>
      <c r="M1542" t="s">
        <v>9438</v>
      </c>
      <c r="N1542" t="s">
        <v>9439</v>
      </c>
    </row>
    <row r="1543" spans="1:14" hidden="1" x14ac:dyDescent="0.25">
      <c r="A1543" t="s">
        <v>7366</v>
      </c>
      <c r="C1543" t="s">
        <v>69</v>
      </c>
      <c r="D1543" t="s">
        <v>6971</v>
      </c>
      <c r="E1543" t="s">
        <v>630</v>
      </c>
      <c r="F1543" t="s">
        <v>7367</v>
      </c>
      <c r="G1543" t="s">
        <v>7368</v>
      </c>
      <c r="H1543" t="s">
        <v>7369</v>
      </c>
      <c r="I1543" t="s">
        <v>32</v>
      </c>
      <c r="J1543" t="s">
        <v>3208</v>
      </c>
      <c r="K1543" t="s">
        <v>24</v>
      </c>
      <c r="L1543" t="s">
        <v>439</v>
      </c>
      <c r="M1543" t="s">
        <v>9438</v>
      </c>
      <c r="N1543" t="s">
        <v>9439</v>
      </c>
    </row>
    <row r="1544" spans="1:14" x14ac:dyDescent="0.25">
      <c r="A1544" t="s">
        <v>7370</v>
      </c>
      <c r="B1544" t="s">
        <v>206</v>
      </c>
      <c r="C1544" t="s">
        <v>69</v>
      </c>
      <c r="D1544" t="s">
        <v>402</v>
      </c>
      <c r="E1544" t="s">
        <v>638</v>
      </c>
      <c r="F1544" t="s">
        <v>7371</v>
      </c>
      <c r="G1544" t="s">
        <v>7372</v>
      </c>
      <c r="H1544" t="s">
        <v>7373</v>
      </c>
      <c r="I1544" t="s">
        <v>32</v>
      </c>
      <c r="J1544" t="s">
        <v>97</v>
      </c>
      <c r="K1544" t="s">
        <v>24</v>
      </c>
      <c r="L1544" t="s">
        <v>406</v>
      </c>
      <c r="M1544" t="s">
        <v>9971</v>
      </c>
      <c r="N1544" t="s">
        <v>9441</v>
      </c>
    </row>
    <row r="1545" spans="1:14" x14ac:dyDescent="0.25">
      <c r="A1545" t="s">
        <v>7374</v>
      </c>
      <c r="B1545" t="s">
        <v>7375</v>
      </c>
      <c r="C1545" t="s">
        <v>16</v>
      </c>
      <c r="D1545" t="s">
        <v>7376</v>
      </c>
      <c r="E1545" t="s">
        <v>638</v>
      </c>
      <c r="F1545" t="s">
        <v>7377</v>
      </c>
      <c r="G1545" t="s">
        <v>7378</v>
      </c>
      <c r="H1545" t="s">
        <v>7379</v>
      </c>
      <c r="I1545" t="s">
        <v>320</v>
      </c>
      <c r="J1545" t="s">
        <v>7380</v>
      </c>
      <c r="K1545" t="s">
        <v>24</v>
      </c>
      <c r="L1545" t="s">
        <v>361</v>
      </c>
      <c r="M1545" t="s">
        <v>9972</v>
      </c>
      <c r="N1545" t="s">
        <v>9441</v>
      </c>
    </row>
    <row r="1546" spans="1:14" x14ac:dyDescent="0.25">
      <c r="A1546" t="s">
        <v>7102</v>
      </c>
      <c r="B1546" t="s">
        <v>651</v>
      </c>
      <c r="C1546" t="s">
        <v>16</v>
      </c>
      <c r="D1546" t="s">
        <v>5305</v>
      </c>
      <c r="E1546" t="s">
        <v>638</v>
      </c>
      <c r="F1546" t="s">
        <v>7381</v>
      </c>
      <c r="G1546" t="s">
        <v>7382</v>
      </c>
      <c r="H1546" t="s">
        <v>7383</v>
      </c>
      <c r="I1546" t="s">
        <v>32</v>
      </c>
      <c r="J1546" t="s">
        <v>253</v>
      </c>
      <c r="K1546" t="s">
        <v>24</v>
      </c>
      <c r="L1546" t="s">
        <v>851</v>
      </c>
      <c r="M1546" t="s">
        <v>9438</v>
      </c>
      <c r="N1546" t="s">
        <v>9439</v>
      </c>
    </row>
    <row r="1547" spans="1:14" x14ac:dyDescent="0.25">
      <c r="A1547" t="s">
        <v>7384</v>
      </c>
      <c r="B1547" t="s">
        <v>651</v>
      </c>
      <c r="C1547" t="s">
        <v>16</v>
      </c>
      <c r="D1547" t="s">
        <v>5305</v>
      </c>
      <c r="E1547" t="s">
        <v>638</v>
      </c>
      <c r="F1547" t="s">
        <v>7385</v>
      </c>
      <c r="G1547" t="s">
        <v>7386</v>
      </c>
      <c r="H1547" t="s">
        <v>7387</v>
      </c>
      <c r="I1547" t="s">
        <v>32</v>
      </c>
      <c r="J1547" t="s">
        <v>253</v>
      </c>
      <c r="K1547" t="s">
        <v>24</v>
      </c>
      <c r="L1547" t="s">
        <v>851</v>
      </c>
      <c r="M1547" t="s">
        <v>9438</v>
      </c>
      <c r="N1547" t="s">
        <v>9439</v>
      </c>
    </row>
    <row r="1548" spans="1:14" hidden="1" x14ac:dyDescent="0.25">
      <c r="A1548" t="s">
        <v>7388</v>
      </c>
      <c r="B1548" t="s">
        <v>6358</v>
      </c>
      <c r="C1548" t="s">
        <v>16</v>
      </c>
      <c r="D1548" t="s">
        <v>6359</v>
      </c>
      <c r="E1548" t="s">
        <v>630</v>
      </c>
      <c r="F1548" t="s">
        <v>7389</v>
      </c>
      <c r="G1548" t="s">
        <v>7390</v>
      </c>
      <c r="H1548" t="s">
        <v>7391</v>
      </c>
      <c r="I1548" t="s">
        <v>32</v>
      </c>
      <c r="J1548" t="s">
        <v>614</v>
      </c>
      <c r="K1548" t="s">
        <v>24</v>
      </c>
      <c r="L1548" t="s">
        <v>3638</v>
      </c>
      <c r="M1548" t="s">
        <v>9438</v>
      </c>
      <c r="N1548" t="s">
        <v>9439</v>
      </c>
    </row>
    <row r="1549" spans="1:14" x14ac:dyDescent="0.25">
      <c r="A1549" t="s">
        <v>7392</v>
      </c>
      <c r="B1549" t="s">
        <v>7260</v>
      </c>
      <c r="C1549" t="s">
        <v>16</v>
      </c>
      <c r="D1549" t="s">
        <v>7261</v>
      </c>
      <c r="E1549" t="s">
        <v>638</v>
      </c>
      <c r="F1549" t="s">
        <v>7393</v>
      </c>
      <c r="G1549" t="s">
        <v>7394</v>
      </c>
      <c r="H1549" t="s">
        <v>7395</v>
      </c>
      <c r="I1549" t="s">
        <v>32</v>
      </c>
      <c r="J1549" t="s">
        <v>360</v>
      </c>
      <c r="K1549" t="s">
        <v>24</v>
      </c>
      <c r="L1549" t="s">
        <v>7265</v>
      </c>
      <c r="M1549" t="s">
        <v>9438</v>
      </c>
      <c r="N1549" t="s">
        <v>9439</v>
      </c>
    </row>
    <row r="1550" spans="1:14" x14ac:dyDescent="0.25">
      <c r="A1550" t="s">
        <v>6357</v>
      </c>
      <c r="B1550" t="s">
        <v>6358</v>
      </c>
      <c r="C1550" t="s">
        <v>16</v>
      </c>
      <c r="D1550" t="s">
        <v>6359</v>
      </c>
      <c r="E1550" t="s">
        <v>638</v>
      </c>
      <c r="F1550" t="s">
        <v>7396</v>
      </c>
      <c r="G1550" t="s">
        <v>7397</v>
      </c>
      <c r="H1550" t="s">
        <v>7398</v>
      </c>
      <c r="I1550" t="s">
        <v>32</v>
      </c>
      <c r="J1550" t="s">
        <v>614</v>
      </c>
      <c r="K1550" t="s">
        <v>24</v>
      </c>
      <c r="L1550" t="s">
        <v>3638</v>
      </c>
      <c r="M1550" t="s">
        <v>9973</v>
      </c>
      <c r="N1550" t="s">
        <v>9441</v>
      </c>
    </row>
    <row r="1551" spans="1:14" x14ac:dyDescent="0.25">
      <c r="A1551" t="s">
        <v>6357</v>
      </c>
      <c r="B1551" t="s">
        <v>6358</v>
      </c>
      <c r="C1551" t="s">
        <v>16</v>
      </c>
      <c r="D1551" t="s">
        <v>6359</v>
      </c>
      <c r="E1551" t="s">
        <v>638</v>
      </c>
      <c r="F1551" t="s">
        <v>7399</v>
      </c>
      <c r="G1551" t="s">
        <v>7400</v>
      </c>
      <c r="H1551" t="s">
        <v>7401</v>
      </c>
      <c r="I1551" t="s">
        <v>32</v>
      </c>
      <c r="J1551" t="s">
        <v>614</v>
      </c>
      <c r="K1551" t="s">
        <v>24</v>
      </c>
      <c r="L1551" t="s">
        <v>3638</v>
      </c>
      <c r="M1551" t="s">
        <v>9974</v>
      </c>
      <c r="N1551" t="s">
        <v>9441</v>
      </c>
    </row>
    <row r="1552" spans="1:14" x14ac:dyDescent="0.25">
      <c r="A1552" t="s">
        <v>7402</v>
      </c>
      <c r="B1552" t="s">
        <v>6331</v>
      </c>
      <c r="C1552" t="s">
        <v>69</v>
      </c>
      <c r="D1552" t="s">
        <v>6332</v>
      </c>
      <c r="E1552" t="s">
        <v>638</v>
      </c>
      <c r="F1552" t="s">
        <v>7403</v>
      </c>
      <c r="G1552" t="s">
        <v>7404</v>
      </c>
      <c r="H1552" t="s">
        <v>7405</v>
      </c>
      <c r="I1552" t="s">
        <v>32</v>
      </c>
      <c r="J1552" t="s">
        <v>1912</v>
      </c>
      <c r="K1552" t="s">
        <v>24</v>
      </c>
      <c r="L1552" t="s">
        <v>34</v>
      </c>
      <c r="M1552" t="s">
        <v>9438</v>
      </c>
      <c r="N1552" t="s">
        <v>9439</v>
      </c>
    </row>
    <row r="1553" spans="1:14" x14ac:dyDescent="0.25">
      <c r="A1553" t="s">
        <v>7406</v>
      </c>
      <c r="B1553" t="s">
        <v>7407</v>
      </c>
      <c r="C1553" t="s">
        <v>69</v>
      </c>
      <c r="D1553" t="s">
        <v>85</v>
      </c>
      <c r="E1553" t="s">
        <v>638</v>
      </c>
      <c r="F1553" t="s">
        <v>7408</v>
      </c>
      <c r="G1553" t="s">
        <v>7409</v>
      </c>
      <c r="H1553" t="s">
        <v>7410</v>
      </c>
      <c r="I1553" t="s">
        <v>32</v>
      </c>
      <c r="J1553" t="s">
        <v>540</v>
      </c>
      <c r="K1553" t="s">
        <v>24</v>
      </c>
      <c r="L1553" t="s">
        <v>851</v>
      </c>
      <c r="M1553" t="s">
        <v>9975</v>
      </c>
      <c r="N1553" t="s">
        <v>9441</v>
      </c>
    </row>
    <row r="1554" spans="1:14" x14ac:dyDescent="0.25">
      <c r="A1554" t="s">
        <v>7411</v>
      </c>
      <c r="B1554" t="s">
        <v>7079</v>
      </c>
      <c r="C1554" t="s">
        <v>16</v>
      </c>
      <c r="D1554" t="s">
        <v>7080</v>
      </c>
      <c r="E1554" t="s">
        <v>638</v>
      </c>
      <c r="F1554" t="s">
        <v>7412</v>
      </c>
      <c r="G1554" t="s">
        <v>7413</v>
      </c>
      <c r="H1554" t="s">
        <v>7414</v>
      </c>
      <c r="I1554" t="s">
        <v>32</v>
      </c>
      <c r="J1554" t="s">
        <v>219</v>
      </c>
      <c r="K1554" t="s">
        <v>24</v>
      </c>
      <c r="L1554" t="s">
        <v>439</v>
      </c>
      <c r="M1554" t="s">
        <v>9438</v>
      </c>
      <c r="N1554" t="s">
        <v>9439</v>
      </c>
    </row>
    <row r="1555" spans="1:14" x14ac:dyDescent="0.25">
      <c r="A1555" t="s">
        <v>1163</v>
      </c>
      <c r="B1555" t="s">
        <v>651</v>
      </c>
      <c r="C1555" t="s">
        <v>16</v>
      </c>
      <c r="D1555" t="s">
        <v>7281</v>
      </c>
      <c r="E1555" t="s">
        <v>638</v>
      </c>
      <c r="F1555" t="s">
        <v>7415</v>
      </c>
      <c r="G1555" t="s">
        <v>7416</v>
      </c>
      <c r="H1555" t="s">
        <v>7417</v>
      </c>
      <c r="I1555" t="s">
        <v>22</v>
      </c>
      <c r="J1555" t="s">
        <v>412</v>
      </c>
      <c r="K1555" t="s">
        <v>24</v>
      </c>
      <c r="L1555" t="s">
        <v>34</v>
      </c>
      <c r="M1555" t="s">
        <v>9438</v>
      </c>
      <c r="N1555" t="s">
        <v>9439</v>
      </c>
    </row>
    <row r="1556" spans="1:14" x14ac:dyDescent="0.25">
      <c r="A1556" t="s">
        <v>7205</v>
      </c>
      <c r="B1556" t="s">
        <v>7418</v>
      </c>
      <c r="C1556" t="s">
        <v>16</v>
      </c>
      <c r="D1556" t="s">
        <v>7054</v>
      </c>
      <c r="E1556" t="s">
        <v>638</v>
      </c>
      <c r="F1556" t="s">
        <v>7419</v>
      </c>
      <c r="G1556" t="s">
        <v>7420</v>
      </c>
      <c r="H1556" t="s">
        <v>7421</v>
      </c>
      <c r="I1556" t="s">
        <v>32</v>
      </c>
      <c r="J1556" t="s">
        <v>253</v>
      </c>
      <c r="K1556" t="s">
        <v>24</v>
      </c>
      <c r="L1556" t="s">
        <v>34</v>
      </c>
      <c r="M1556" t="s">
        <v>9438</v>
      </c>
      <c r="N1556" t="s">
        <v>9439</v>
      </c>
    </row>
    <row r="1557" spans="1:14" x14ac:dyDescent="0.25">
      <c r="A1557" t="s">
        <v>7205</v>
      </c>
      <c r="B1557" t="s">
        <v>7422</v>
      </c>
      <c r="C1557" t="s">
        <v>16</v>
      </c>
      <c r="D1557" t="s">
        <v>7054</v>
      </c>
      <c r="E1557" t="s">
        <v>638</v>
      </c>
      <c r="F1557" t="s">
        <v>7423</v>
      </c>
      <c r="G1557" t="s">
        <v>7424</v>
      </c>
      <c r="H1557" t="s">
        <v>7425</v>
      </c>
      <c r="I1557" t="s">
        <v>32</v>
      </c>
      <c r="J1557" t="s">
        <v>253</v>
      </c>
      <c r="K1557" t="s">
        <v>24</v>
      </c>
      <c r="L1557" t="s">
        <v>34</v>
      </c>
      <c r="M1557" t="s">
        <v>9438</v>
      </c>
      <c r="N1557" t="s">
        <v>9439</v>
      </c>
    </row>
    <row r="1558" spans="1:14" x14ac:dyDescent="0.25">
      <c r="A1558" t="s">
        <v>7426</v>
      </c>
      <c r="B1558" t="s">
        <v>6953</v>
      </c>
      <c r="C1558" t="s">
        <v>69</v>
      </c>
      <c r="D1558" t="s">
        <v>93</v>
      </c>
      <c r="E1558" t="s">
        <v>638</v>
      </c>
      <c r="F1558" t="s">
        <v>7427</v>
      </c>
      <c r="G1558" t="s">
        <v>7428</v>
      </c>
      <c r="H1558" t="s">
        <v>7429</v>
      </c>
      <c r="I1558" t="s">
        <v>32</v>
      </c>
      <c r="J1558" t="s">
        <v>142</v>
      </c>
      <c r="K1558" t="s">
        <v>24</v>
      </c>
      <c r="L1558" t="s">
        <v>75</v>
      </c>
      <c r="M1558" t="s">
        <v>9976</v>
      </c>
      <c r="N1558" t="s">
        <v>9441</v>
      </c>
    </row>
    <row r="1559" spans="1:14" x14ac:dyDescent="0.25">
      <c r="A1559" t="s">
        <v>7430</v>
      </c>
      <c r="C1559" t="s">
        <v>69</v>
      </c>
      <c r="E1559" t="s">
        <v>638</v>
      </c>
      <c r="F1559" t="s">
        <v>7431</v>
      </c>
      <c r="G1559" t="s">
        <v>7432</v>
      </c>
      <c r="H1559" t="s">
        <v>7433</v>
      </c>
      <c r="I1559" t="s">
        <v>32</v>
      </c>
      <c r="J1559" t="s">
        <v>3337</v>
      </c>
      <c r="K1559" t="s">
        <v>24</v>
      </c>
      <c r="M1559" t="s">
        <v>9438</v>
      </c>
      <c r="N1559" t="s">
        <v>9439</v>
      </c>
    </row>
    <row r="1560" spans="1:14" x14ac:dyDescent="0.25">
      <c r="A1560" t="s">
        <v>7434</v>
      </c>
      <c r="B1560" t="s">
        <v>7046</v>
      </c>
      <c r="C1560" t="s">
        <v>69</v>
      </c>
      <c r="E1560" t="s">
        <v>638</v>
      </c>
      <c r="F1560" t="s">
        <v>7435</v>
      </c>
      <c r="G1560" t="s">
        <v>7436</v>
      </c>
      <c r="H1560" t="s">
        <v>7437</v>
      </c>
      <c r="I1560" t="s">
        <v>32</v>
      </c>
      <c r="J1560" t="s">
        <v>89</v>
      </c>
      <c r="K1560" t="s">
        <v>24</v>
      </c>
      <c r="M1560" t="s">
        <v>9438</v>
      </c>
      <c r="N1560" t="s">
        <v>9439</v>
      </c>
    </row>
    <row r="1561" spans="1:14" x14ac:dyDescent="0.25">
      <c r="A1561" t="s">
        <v>7438</v>
      </c>
      <c r="B1561" t="s">
        <v>7439</v>
      </c>
      <c r="C1561" t="s">
        <v>69</v>
      </c>
      <c r="D1561" t="s">
        <v>402</v>
      </c>
      <c r="E1561" t="s">
        <v>638</v>
      </c>
      <c r="F1561" t="s">
        <v>7440</v>
      </c>
      <c r="G1561" t="s">
        <v>7441</v>
      </c>
      <c r="H1561" t="s">
        <v>7442</v>
      </c>
      <c r="I1561" t="s">
        <v>32</v>
      </c>
      <c r="J1561" t="s">
        <v>912</v>
      </c>
      <c r="K1561" t="s">
        <v>24</v>
      </c>
      <c r="L1561" t="s">
        <v>6351</v>
      </c>
      <c r="M1561" t="s">
        <v>9977</v>
      </c>
      <c r="N1561" t="s">
        <v>9441</v>
      </c>
    </row>
    <row r="1562" spans="1:14" x14ac:dyDescent="0.25">
      <c r="A1562" t="s">
        <v>7443</v>
      </c>
      <c r="C1562" t="s">
        <v>69</v>
      </c>
      <c r="D1562" t="s">
        <v>7444</v>
      </c>
      <c r="E1562" t="s">
        <v>638</v>
      </c>
      <c r="F1562" t="s">
        <v>7445</v>
      </c>
      <c r="G1562" t="s">
        <v>7446</v>
      </c>
      <c r="H1562" t="s">
        <v>7447</v>
      </c>
      <c r="I1562" t="s">
        <v>32</v>
      </c>
      <c r="J1562" t="s">
        <v>121</v>
      </c>
      <c r="K1562" t="s">
        <v>24</v>
      </c>
      <c r="L1562" t="s">
        <v>7448</v>
      </c>
      <c r="M1562" t="s">
        <v>9438</v>
      </c>
      <c r="N1562" t="s">
        <v>9439</v>
      </c>
    </row>
    <row r="1563" spans="1:14" hidden="1" x14ac:dyDescent="0.25">
      <c r="A1563" t="s">
        <v>7449</v>
      </c>
      <c r="B1563" t="s">
        <v>7450</v>
      </c>
      <c r="C1563" t="s">
        <v>16</v>
      </c>
      <c r="D1563" t="s">
        <v>7451</v>
      </c>
      <c r="E1563" t="s">
        <v>630</v>
      </c>
      <c r="F1563" t="s">
        <v>7452</v>
      </c>
      <c r="G1563" t="s">
        <v>7453</v>
      </c>
      <c r="H1563" t="s">
        <v>7454</v>
      </c>
      <c r="I1563" t="s">
        <v>32</v>
      </c>
      <c r="J1563" t="s">
        <v>3171</v>
      </c>
      <c r="K1563" t="s">
        <v>24</v>
      </c>
      <c r="L1563" t="s">
        <v>7455</v>
      </c>
      <c r="M1563" t="s">
        <v>9438</v>
      </c>
      <c r="N1563" t="s">
        <v>9439</v>
      </c>
    </row>
    <row r="1564" spans="1:14" x14ac:dyDescent="0.25">
      <c r="A1564" t="s">
        <v>1163</v>
      </c>
      <c r="B1564" t="s">
        <v>651</v>
      </c>
      <c r="C1564" t="s">
        <v>16</v>
      </c>
      <c r="D1564" t="s">
        <v>1476</v>
      </c>
      <c r="E1564" t="s">
        <v>638</v>
      </c>
      <c r="F1564" t="s">
        <v>7456</v>
      </c>
      <c r="G1564" t="s">
        <v>7457</v>
      </c>
      <c r="H1564" t="s">
        <v>7458</v>
      </c>
      <c r="I1564" t="s">
        <v>22</v>
      </c>
      <c r="J1564" t="s">
        <v>412</v>
      </c>
      <c r="K1564" t="s">
        <v>24</v>
      </c>
      <c r="L1564" t="s">
        <v>34</v>
      </c>
      <c r="M1564" t="s">
        <v>9438</v>
      </c>
      <c r="N1564" t="s">
        <v>9439</v>
      </c>
    </row>
    <row r="1565" spans="1:14" hidden="1" x14ac:dyDescent="0.25">
      <c r="A1565" t="s">
        <v>7459</v>
      </c>
      <c r="C1565" t="s">
        <v>69</v>
      </c>
      <c r="D1565" t="s">
        <v>7444</v>
      </c>
      <c r="E1565" t="s">
        <v>630</v>
      </c>
      <c r="F1565" t="s">
        <v>7460</v>
      </c>
      <c r="G1565" t="s">
        <v>7461</v>
      </c>
      <c r="H1565" t="s">
        <v>7462</v>
      </c>
      <c r="I1565" t="s">
        <v>32</v>
      </c>
      <c r="J1565" t="s">
        <v>121</v>
      </c>
      <c r="K1565" t="s">
        <v>24</v>
      </c>
      <c r="L1565" t="s">
        <v>7448</v>
      </c>
      <c r="M1565" t="s">
        <v>9438</v>
      </c>
      <c r="N1565" t="s">
        <v>9439</v>
      </c>
    </row>
    <row r="1566" spans="1:14" x14ac:dyDescent="0.25">
      <c r="A1566" t="s">
        <v>6717</v>
      </c>
      <c r="B1566" t="s">
        <v>7463</v>
      </c>
      <c r="C1566" t="s">
        <v>69</v>
      </c>
      <c r="D1566" t="s">
        <v>4880</v>
      </c>
      <c r="E1566" t="s">
        <v>638</v>
      </c>
      <c r="F1566" t="s">
        <v>7464</v>
      </c>
      <c r="G1566" t="s">
        <v>7465</v>
      </c>
      <c r="H1566" t="s">
        <v>7466</v>
      </c>
      <c r="I1566" t="s">
        <v>32</v>
      </c>
      <c r="J1566" t="s">
        <v>3776</v>
      </c>
      <c r="K1566" t="s">
        <v>24</v>
      </c>
      <c r="L1566" t="s">
        <v>75</v>
      </c>
      <c r="M1566" t="s">
        <v>9438</v>
      </c>
      <c r="N1566" t="s">
        <v>9439</v>
      </c>
    </row>
    <row r="1567" spans="1:14" x14ac:dyDescent="0.25">
      <c r="A1567" t="s">
        <v>7467</v>
      </c>
      <c r="B1567" t="s">
        <v>206</v>
      </c>
      <c r="C1567" t="s">
        <v>69</v>
      </c>
      <c r="D1567" t="s">
        <v>402</v>
      </c>
      <c r="E1567" t="s">
        <v>638</v>
      </c>
      <c r="F1567" t="s">
        <v>7468</v>
      </c>
      <c r="G1567" t="s">
        <v>7469</v>
      </c>
      <c r="H1567" t="s">
        <v>7470</v>
      </c>
      <c r="I1567" t="s">
        <v>32</v>
      </c>
      <c r="J1567" t="s">
        <v>97</v>
      </c>
      <c r="K1567" t="s">
        <v>24</v>
      </c>
      <c r="L1567" t="s">
        <v>406</v>
      </c>
      <c r="M1567" t="s">
        <v>9978</v>
      </c>
      <c r="N1567" t="s">
        <v>9441</v>
      </c>
    </row>
    <row r="1568" spans="1:14" hidden="1" x14ac:dyDescent="0.25">
      <c r="A1568" t="s">
        <v>7471</v>
      </c>
      <c r="B1568" t="s">
        <v>7001</v>
      </c>
      <c r="C1568" t="s">
        <v>69</v>
      </c>
      <c r="D1568" t="s">
        <v>7002</v>
      </c>
      <c r="E1568" t="s">
        <v>630</v>
      </c>
      <c r="F1568" t="s">
        <v>7472</v>
      </c>
      <c r="G1568" t="s">
        <v>7473</v>
      </c>
      <c r="H1568" t="s">
        <v>7474</v>
      </c>
      <c r="I1568" t="s">
        <v>32</v>
      </c>
      <c r="J1568" t="s">
        <v>2591</v>
      </c>
      <c r="K1568" t="s">
        <v>24</v>
      </c>
      <c r="L1568" t="s">
        <v>445</v>
      </c>
      <c r="M1568" t="s">
        <v>9438</v>
      </c>
      <c r="N1568" t="s">
        <v>9439</v>
      </c>
    </row>
    <row r="1569" spans="1:14" hidden="1" x14ac:dyDescent="0.25">
      <c r="A1569" t="s">
        <v>7475</v>
      </c>
      <c r="C1569" t="s">
        <v>69</v>
      </c>
      <c r="E1569" t="s">
        <v>630</v>
      </c>
      <c r="F1569" t="s">
        <v>7476</v>
      </c>
      <c r="G1569" t="s">
        <v>7477</v>
      </c>
      <c r="H1569" t="s">
        <v>7478</v>
      </c>
      <c r="I1569" t="s">
        <v>32</v>
      </c>
      <c r="J1569" t="s">
        <v>155</v>
      </c>
      <c r="K1569" t="s">
        <v>24</v>
      </c>
      <c r="L1569" t="s">
        <v>168</v>
      </c>
      <c r="M1569" t="s">
        <v>9438</v>
      </c>
      <c r="N1569" t="s">
        <v>9439</v>
      </c>
    </row>
    <row r="1570" spans="1:14" x14ac:dyDescent="0.25">
      <c r="A1570" t="s">
        <v>6330</v>
      </c>
      <c r="B1570" t="s">
        <v>7479</v>
      </c>
      <c r="C1570" t="s">
        <v>69</v>
      </c>
      <c r="D1570" t="s">
        <v>6332</v>
      </c>
      <c r="E1570" t="s">
        <v>638</v>
      </c>
      <c r="F1570" t="s">
        <v>7480</v>
      </c>
      <c r="G1570" t="s">
        <v>7481</v>
      </c>
      <c r="H1570" t="s">
        <v>7482</v>
      </c>
      <c r="I1570" t="s">
        <v>32</v>
      </c>
      <c r="J1570" t="s">
        <v>1878</v>
      </c>
      <c r="K1570" t="s">
        <v>24</v>
      </c>
      <c r="L1570" t="s">
        <v>34</v>
      </c>
      <c r="M1570" t="s">
        <v>9438</v>
      </c>
      <c r="N1570" t="s">
        <v>9439</v>
      </c>
    </row>
    <row r="1571" spans="1:14" x14ac:dyDescent="0.25">
      <c r="A1571" t="s">
        <v>7483</v>
      </c>
      <c r="C1571" t="s">
        <v>69</v>
      </c>
      <c r="E1571" t="s">
        <v>638</v>
      </c>
      <c r="F1571" t="s">
        <v>7484</v>
      </c>
      <c r="G1571" t="s">
        <v>7485</v>
      </c>
      <c r="H1571" t="s">
        <v>7486</v>
      </c>
      <c r="I1571" t="s">
        <v>32</v>
      </c>
      <c r="J1571" t="s">
        <v>3337</v>
      </c>
      <c r="K1571" t="s">
        <v>24</v>
      </c>
      <c r="M1571" t="s">
        <v>9438</v>
      </c>
      <c r="N1571" t="s">
        <v>9439</v>
      </c>
    </row>
    <row r="1572" spans="1:14" x14ac:dyDescent="0.25">
      <c r="A1572" t="s">
        <v>7374</v>
      </c>
      <c r="B1572" t="s">
        <v>7375</v>
      </c>
      <c r="C1572" t="s">
        <v>16</v>
      </c>
      <c r="D1572" t="s">
        <v>7376</v>
      </c>
      <c r="E1572" t="s">
        <v>638</v>
      </c>
      <c r="F1572" t="s">
        <v>7487</v>
      </c>
      <c r="G1572" t="s">
        <v>7488</v>
      </c>
      <c r="H1572" t="s">
        <v>7489</v>
      </c>
      <c r="I1572" t="s">
        <v>320</v>
      </c>
      <c r="J1572" t="s">
        <v>7380</v>
      </c>
      <c r="K1572" t="s">
        <v>24</v>
      </c>
      <c r="L1572" t="s">
        <v>361</v>
      </c>
      <c r="M1572" t="s">
        <v>9438</v>
      </c>
      <c r="N1572" t="s">
        <v>9439</v>
      </c>
    </row>
    <row r="1573" spans="1:14" hidden="1" x14ac:dyDescent="0.25">
      <c r="A1573" t="s">
        <v>7490</v>
      </c>
      <c r="B1573" t="s">
        <v>6089</v>
      </c>
      <c r="C1573" t="s">
        <v>16</v>
      </c>
      <c r="D1573" t="s">
        <v>7176</v>
      </c>
      <c r="E1573" t="s">
        <v>630</v>
      </c>
      <c r="F1573" t="s">
        <v>7491</v>
      </c>
      <c r="G1573" t="s">
        <v>7492</v>
      </c>
      <c r="H1573" t="s">
        <v>7493</v>
      </c>
      <c r="I1573" t="s">
        <v>7180</v>
      </c>
      <c r="J1573" t="s">
        <v>148</v>
      </c>
      <c r="K1573" t="s">
        <v>24</v>
      </c>
      <c r="L1573" t="s">
        <v>7181</v>
      </c>
      <c r="M1573" t="s">
        <v>9438</v>
      </c>
      <c r="N1573" t="s">
        <v>9439</v>
      </c>
    </row>
    <row r="1574" spans="1:14" hidden="1" x14ac:dyDescent="0.25">
      <c r="A1574" t="s">
        <v>6939</v>
      </c>
      <c r="B1574" t="s">
        <v>6940</v>
      </c>
      <c r="C1574" t="s">
        <v>69</v>
      </c>
      <c r="D1574" t="s">
        <v>6941</v>
      </c>
      <c r="E1574" t="s">
        <v>630</v>
      </c>
      <c r="F1574" t="s">
        <v>7494</v>
      </c>
      <c r="G1574" t="s">
        <v>7495</v>
      </c>
      <c r="H1574" t="s">
        <v>7496</v>
      </c>
      <c r="I1574" t="s">
        <v>32</v>
      </c>
      <c r="J1574" t="s">
        <v>253</v>
      </c>
      <c r="K1574" t="s">
        <v>24</v>
      </c>
      <c r="L1574" t="s">
        <v>3475</v>
      </c>
      <c r="M1574" t="s">
        <v>9438</v>
      </c>
      <c r="N1574" t="s">
        <v>9439</v>
      </c>
    </row>
    <row r="1575" spans="1:14" x14ac:dyDescent="0.25">
      <c r="A1575" t="s">
        <v>6341</v>
      </c>
      <c r="B1575" t="s">
        <v>2844</v>
      </c>
      <c r="C1575" t="s">
        <v>16</v>
      </c>
      <c r="D1575" t="s">
        <v>6342</v>
      </c>
      <c r="E1575" t="s">
        <v>638</v>
      </c>
      <c r="F1575" t="s">
        <v>7497</v>
      </c>
      <c r="G1575" t="s">
        <v>7498</v>
      </c>
      <c r="H1575" t="s">
        <v>7499</v>
      </c>
      <c r="I1575" t="s">
        <v>320</v>
      </c>
      <c r="J1575" t="s">
        <v>341</v>
      </c>
      <c r="K1575" t="s">
        <v>24</v>
      </c>
      <c r="L1575" t="s">
        <v>361</v>
      </c>
      <c r="M1575" t="s">
        <v>9979</v>
      </c>
      <c r="N1575" t="s">
        <v>9441</v>
      </c>
    </row>
    <row r="1576" spans="1:14" x14ac:dyDescent="0.25">
      <c r="A1576" t="s">
        <v>1163</v>
      </c>
      <c r="B1576" t="s">
        <v>651</v>
      </c>
      <c r="C1576" t="s">
        <v>16</v>
      </c>
      <c r="D1576" t="s">
        <v>1476</v>
      </c>
      <c r="E1576" t="s">
        <v>638</v>
      </c>
      <c r="F1576" t="s">
        <v>7500</v>
      </c>
      <c r="G1576" t="s">
        <v>7501</v>
      </c>
      <c r="H1576" t="s">
        <v>7502</v>
      </c>
      <c r="I1576" t="s">
        <v>22</v>
      </c>
      <c r="J1576" t="s">
        <v>162</v>
      </c>
      <c r="K1576" t="s">
        <v>24</v>
      </c>
      <c r="L1576" t="s">
        <v>34</v>
      </c>
      <c r="M1576" t="s">
        <v>9438</v>
      </c>
      <c r="N1576" t="s">
        <v>9439</v>
      </c>
    </row>
    <row r="1577" spans="1:14" x14ac:dyDescent="0.25">
      <c r="A1577" t="s">
        <v>6780</v>
      </c>
      <c r="B1577" t="s">
        <v>549</v>
      </c>
      <c r="C1577" t="s">
        <v>550</v>
      </c>
      <c r="D1577" t="s">
        <v>6781</v>
      </c>
      <c r="E1577" t="s">
        <v>638</v>
      </c>
      <c r="F1577" t="s">
        <v>6782</v>
      </c>
      <c r="G1577" t="s">
        <v>6783</v>
      </c>
      <c r="H1577" t="s">
        <v>6784</v>
      </c>
      <c r="I1577" t="s">
        <v>32</v>
      </c>
      <c r="J1577" t="s">
        <v>1951</v>
      </c>
      <c r="K1577" t="s">
        <v>556</v>
      </c>
      <c r="L1577" t="s">
        <v>1382</v>
      </c>
      <c r="M1577" t="s">
        <v>9438</v>
      </c>
      <c r="N1577" t="s">
        <v>9439</v>
      </c>
    </row>
    <row r="1578" spans="1:14" x14ac:dyDescent="0.25">
      <c r="A1578" t="s">
        <v>6762</v>
      </c>
      <c r="C1578" t="s">
        <v>6763</v>
      </c>
      <c r="E1578" t="s">
        <v>6764</v>
      </c>
      <c r="F1578" t="s">
        <v>6785</v>
      </c>
      <c r="G1578" t="s">
        <v>6786</v>
      </c>
      <c r="I1578" t="s">
        <v>32</v>
      </c>
      <c r="J1578" t="s">
        <v>1951</v>
      </c>
      <c r="K1578" t="s">
        <v>1600</v>
      </c>
      <c r="M1578" t="s">
        <v>9438</v>
      </c>
      <c r="N1578" t="s">
        <v>9439</v>
      </c>
    </row>
    <row r="1579" spans="1:14" x14ac:dyDescent="0.25">
      <c r="A1579" t="s">
        <v>6787</v>
      </c>
      <c r="B1579" t="s">
        <v>2611</v>
      </c>
      <c r="C1579" t="s">
        <v>69</v>
      </c>
      <c r="D1579" t="s">
        <v>93</v>
      </c>
      <c r="E1579" t="s">
        <v>18</v>
      </c>
      <c r="F1579" t="s">
        <v>6788</v>
      </c>
      <c r="G1579" t="s">
        <v>6789</v>
      </c>
      <c r="H1579" t="s">
        <v>6790</v>
      </c>
      <c r="I1579" t="s">
        <v>32</v>
      </c>
      <c r="J1579" t="s">
        <v>1305</v>
      </c>
      <c r="K1579" t="s">
        <v>24</v>
      </c>
      <c r="L1579" t="s">
        <v>75</v>
      </c>
      <c r="M1579" t="s">
        <v>9930</v>
      </c>
      <c r="N1579" t="s">
        <v>9441</v>
      </c>
    </row>
    <row r="1580" spans="1:14" x14ac:dyDescent="0.25">
      <c r="A1580" t="s">
        <v>6791</v>
      </c>
      <c r="B1580" t="s">
        <v>6792</v>
      </c>
      <c r="C1580" t="s">
        <v>16</v>
      </c>
      <c r="D1580" t="s">
        <v>6793</v>
      </c>
      <c r="E1580" t="s">
        <v>18</v>
      </c>
      <c r="F1580" t="s">
        <v>6794</v>
      </c>
      <c r="G1580" t="s">
        <v>6795</v>
      </c>
      <c r="H1580" t="s">
        <v>6796</v>
      </c>
      <c r="I1580" t="s">
        <v>32</v>
      </c>
      <c r="J1580" t="s">
        <v>527</v>
      </c>
      <c r="K1580" t="s">
        <v>24</v>
      </c>
      <c r="L1580" t="s">
        <v>212</v>
      </c>
      <c r="M1580" t="s">
        <v>9931</v>
      </c>
      <c r="N1580" t="s">
        <v>9441</v>
      </c>
    </row>
    <row r="1581" spans="1:14" x14ac:dyDescent="0.25">
      <c r="A1581" t="s">
        <v>6797</v>
      </c>
      <c r="B1581" t="s">
        <v>6798</v>
      </c>
      <c r="C1581" t="s">
        <v>16</v>
      </c>
      <c r="D1581" t="s">
        <v>1278</v>
      </c>
      <c r="E1581" t="s">
        <v>18</v>
      </c>
      <c r="F1581" t="s">
        <v>6799</v>
      </c>
      <c r="G1581" t="s">
        <v>6800</v>
      </c>
      <c r="H1581" t="s">
        <v>6801</v>
      </c>
      <c r="I1581" t="s">
        <v>32</v>
      </c>
      <c r="J1581" t="s">
        <v>290</v>
      </c>
      <c r="K1581" t="s">
        <v>24</v>
      </c>
      <c r="L1581" t="s">
        <v>1282</v>
      </c>
      <c r="M1581" t="s">
        <v>9932</v>
      </c>
      <c r="N1581" t="s">
        <v>9441</v>
      </c>
    </row>
    <row r="1582" spans="1:14" x14ac:dyDescent="0.25">
      <c r="A1582" t="s">
        <v>6802</v>
      </c>
      <c r="B1582" t="s">
        <v>6803</v>
      </c>
      <c r="C1582" t="s">
        <v>16</v>
      </c>
      <c r="D1582" t="s">
        <v>6804</v>
      </c>
      <c r="E1582" t="s">
        <v>18</v>
      </c>
      <c r="F1582" t="s">
        <v>6805</v>
      </c>
      <c r="G1582" t="s">
        <v>6806</v>
      </c>
      <c r="H1582" t="s">
        <v>6807</v>
      </c>
      <c r="I1582" t="s">
        <v>32</v>
      </c>
      <c r="J1582" t="s">
        <v>74</v>
      </c>
      <c r="K1582" t="s">
        <v>24</v>
      </c>
      <c r="L1582" t="s">
        <v>42</v>
      </c>
      <c r="M1582" t="s">
        <v>9933</v>
      </c>
      <c r="N1582" t="s">
        <v>9441</v>
      </c>
    </row>
    <row r="1583" spans="1:14" x14ac:dyDescent="0.25">
      <c r="A1583" t="s">
        <v>6772</v>
      </c>
      <c r="B1583" t="s">
        <v>6768</v>
      </c>
      <c r="C1583" t="s">
        <v>1880</v>
      </c>
      <c r="D1583" t="s">
        <v>702</v>
      </c>
      <c r="E1583" t="s">
        <v>638</v>
      </c>
      <c r="F1583" t="s">
        <v>7503</v>
      </c>
      <c r="G1583" t="s">
        <v>7504</v>
      </c>
      <c r="H1583" t="s">
        <v>7505</v>
      </c>
      <c r="I1583" t="s">
        <v>32</v>
      </c>
      <c r="J1583" t="s">
        <v>1855</v>
      </c>
      <c r="K1583" t="s">
        <v>556</v>
      </c>
      <c r="L1583" t="s">
        <v>75</v>
      </c>
      <c r="M1583" t="s">
        <v>9438</v>
      </c>
      <c r="N1583" t="s">
        <v>9439</v>
      </c>
    </row>
    <row r="1584" spans="1:14" x14ac:dyDescent="0.25">
      <c r="A1584" t="s">
        <v>6772</v>
      </c>
      <c r="B1584" t="s">
        <v>6768</v>
      </c>
      <c r="C1584" t="s">
        <v>1880</v>
      </c>
      <c r="D1584" t="s">
        <v>702</v>
      </c>
      <c r="E1584" t="s">
        <v>638</v>
      </c>
      <c r="F1584" t="s">
        <v>7506</v>
      </c>
      <c r="G1584" t="s">
        <v>7507</v>
      </c>
      <c r="H1584" t="s">
        <v>7508</v>
      </c>
      <c r="I1584" t="s">
        <v>32</v>
      </c>
      <c r="J1584" t="s">
        <v>1855</v>
      </c>
      <c r="K1584" t="s">
        <v>556</v>
      </c>
      <c r="L1584" t="s">
        <v>75</v>
      </c>
      <c r="M1584" t="s">
        <v>9438</v>
      </c>
      <c r="N1584" t="s">
        <v>9439</v>
      </c>
    </row>
    <row r="1585" spans="1:14" hidden="1" x14ac:dyDescent="0.25">
      <c r="A1585" t="s">
        <v>6767</v>
      </c>
      <c r="B1585" t="s">
        <v>6768</v>
      </c>
      <c r="C1585" t="s">
        <v>1880</v>
      </c>
      <c r="D1585" t="s">
        <v>702</v>
      </c>
      <c r="E1585" t="s">
        <v>630</v>
      </c>
      <c r="F1585" t="s">
        <v>6769</v>
      </c>
      <c r="G1585" t="s">
        <v>6770</v>
      </c>
      <c r="H1585" t="s">
        <v>6771</v>
      </c>
      <c r="I1585" t="s">
        <v>32</v>
      </c>
      <c r="J1585" t="s">
        <v>1855</v>
      </c>
      <c r="K1585" t="s">
        <v>556</v>
      </c>
      <c r="L1585" t="s">
        <v>75</v>
      </c>
      <c r="M1585" t="s">
        <v>9438</v>
      </c>
      <c r="N1585" t="s">
        <v>9439</v>
      </c>
    </row>
    <row r="1586" spans="1:14" x14ac:dyDescent="0.25">
      <c r="A1586" t="s">
        <v>6772</v>
      </c>
      <c r="B1586" t="s">
        <v>6768</v>
      </c>
      <c r="C1586" t="s">
        <v>1595</v>
      </c>
      <c r="D1586" t="s">
        <v>702</v>
      </c>
      <c r="E1586" t="s">
        <v>638</v>
      </c>
      <c r="F1586" t="s">
        <v>6773</v>
      </c>
      <c r="G1586" t="s">
        <v>6774</v>
      </c>
      <c r="H1586" t="s">
        <v>6775</v>
      </c>
      <c r="I1586" t="s">
        <v>32</v>
      </c>
      <c r="J1586" t="s">
        <v>809</v>
      </c>
      <c r="K1586" t="s">
        <v>1600</v>
      </c>
      <c r="L1586" t="s">
        <v>75</v>
      </c>
      <c r="M1586" t="s">
        <v>9438</v>
      </c>
      <c r="N1586" t="s">
        <v>9439</v>
      </c>
    </row>
    <row r="1587" spans="1:14" x14ac:dyDescent="0.25">
      <c r="A1587" t="s">
        <v>6772</v>
      </c>
      <c r="B1587" t="s">
        <v>6768</v>
      </c>
      <c r="C1587" t="s">
        <v>1880</v>
      </c>
      <c r="D1587" t="s">
        <v>702</v>
      </c>
      <c r="E1587" t="s">
        <v>638</v>
      </c>
      <c r="F1587" t="s">
        <v>7509</v>
      </c>
      <c r="G1587" t="s">
        <v>7510</v>
      </c>
      <c r="H1587" t="s">
        <v>7511</v>
      </c>
      <c r="I1587" t="s">
        <v>32</v>
      </c>
      <c r="J1587" t="s">
        <v>1782</v>
      </c>
      <c r="K1587" t="s">
        <v>556</v>
      </c>
      <c r="L1587" t="s">
        <v>75</v>
      </c>
      <c r="M1587" t="s">
        <v>9438</v>
      </c>
      <c r="N1587" t="s">
        <v>9439</v>
      </c>
    </row>
    <row r="1588" spans="1:14" x14ac:dyDescent="0.25">
      <c r="A1588" t="s">
        <v>7512</v>
      </c>
      <c r="B1588" t="s">
        <v>27</v>
      </c>
      <c r="C1588" t="s">
        <v>1962</v>
      </c>
      <c r="D1588" t="s">
        <v>394</v>
      </c>
      <c r="E1588" t="s">
        <v>18</v>
      </c>
      <c r="F1588" t="s">
        <v>7513</v>
      </c>
      <c r="G1588" t="s">
        <v>7514</v>
      </c>
      <c r="H1588" t="s">
        <v>7515</v>
      </c>
      <c r="I1588" t="s">
        <v>32</v>
      </c>
      <c r="J1588" t="s">
        <v>1584</v>
      </c>
      <c r="K1588" t="s">
        <v>556</v>
      </c>
      <c r="L1588" t="s">
        <v>7516</v>
      </c>
      <c r="M1588" t="s">
        <v>9438</v>
      </c>
      <c r="N1588" t="s">
        <v>9439</v>
      </c>
    </row>
    <row r="1589" spans="1:14" x14ac:dyDescent="0.25">
      <c r="A1589" t="s">
        <v>7517</v>
      </c>
      <c r="B1589" t="s">
        <v>701</v>
      </c>
      <c r="C1589" t="s">
        <v>550</v>
      </c>
      <c r="D1589" t="s">
        <v>702</v>
      </c>
      <c r="E1589" t="s">
        <v>18</v>
      </c>
      <c r="F1589" t="s">
        <v>7518</v>
      </c>
      <c r="G1589" t="s">
        <v>7519</v>
      </c>
      <c r="H1589" t="s">
        <v>7520</v>
      </c>
      <c r="I1589" t="s">
        <v>32</v>
      </c>
      <c r="J1589" t="s">
        <v>1782</v>
      </c>
      <c r="K1589" t="s">
        <v>556</v>
      </c>
      <c r="L1589" t="s">
        <v>75</v>
      </c>
      <c r="M1589" t="s">
        <v>9438</v>
      </c>
      <c r="N1589" t="s">
        <v>9439</v>
      </c>
    </row>
    <row r="1590" spans="1:14" x14ac:dyDescent="0.25">
      <c r="A1590" t="s">
        <v>7521</v>
      </c>
      <c r="C1590" t="s">
        <v>550</v>
      </c>
      <c r="D1590" t="s">
        <v>158</v>
      </c>
      <c r="E1590" t="s">
        <v>18</v>
      </c>
      <c r="F1590" t="s">
        <v>7522</v>
      </c>
      <c r="G1590" t="s">
        <v>7523</v>
      </c>
      <c r="H1590" t="s">
        <v>7524</v>
      </c>
      <c r="I1590" t="s">
        <v>32</v>
      </c>
      <c r="J1590" t="s">
        <v>1782</v>
      </c>
      <c r="K1590" t="s">
        <v>556</v>
      </c>
      <c r="L1590" t="s">
        <v>163</v>
      </c>
      <c r="M1590" t="s">
        <v>9438</v>
      </c>
      <c r="N1590" t="s">
        <v>9439</v>
      </c>
    </row>
    <row r="1591" spans="1:14" x14ac:dyDescent="0.25">
      <c r="A1591" t="s">
        <v>6776</v>
      </c>
      <c r="B1591" t="s">
        <v>27</v>
      </c>
      <c r="C1591" t="s">
        <v>550</v>
      </c>
      <c r="D1591" t="s">
        <v>394</v>
      </c>
      <c r="E1591" t="s">
        <v>18</v>
      </c>
      <c r="F1591" t="s">
        <v>6777</v>
      </c>
      <c r="G1591" t="s">
        <v>6778</v>
      </c>
      <c r="H1591" t="s">
        <v>6779</v>
      </c>
      <c r="I1591" t="s">
        <v>32</v>
      </c>
      <c r="J1591" t="s">
        <v>5281</v>
      </c>
      <c r="K1591" t="s">
        <v>556</v>
      </c>
      <c r="L1591" t="s">
        <v>399</v>
      </c>
      <c r="M1591" t="s">
        <v>9438</v>
      </c>
      <c r="N1591" t="s">
        <v>9439</v>
      </c>
    </row>
    <row r="1592" spans="1:14" x14ac:dyDescent="0.25">
      <c r="A1592" t="s">
        <v>7525</v>
      </c>
      <c r="B1592" t="s">
        <v>7526</v>
      </c>
      <c r="C1592" t="s">
        <v>1880</v>
      </c>
      <c r="D1592" t="s">
        <v>7527</v>
      </c>
      <c r="E1592" t="s">
        <v>18</v>
      </c>
      <c r="F1592" t="s">
        <v>7528</v>
      </c>
      <c r="G1592" t="s">
        <v>7529</v>
      </c>
      <c r="H1592" t="s">
        <v>7530</v>
      </c>
      <c r="I1592" t="s">
        <v>32</v>
      </c>
      <c r="J1592" t="s">
        <v>1782</v>
      </c>
      <c r="K1592" t="s">
        <v>556</v>
      </c>
      <c r="L1592" t="s">
        <v>663</v>
      </c>
      <c r="M1592" t="s">
        <v>9438</v>
      </c>
      <c r="N1592" t="s">
        <v>9439</v>
      </c>
    </row>
    <row r="1593" spans="1:14" x14ac:dyDescent="0.25">
      <c r="A1593" t="s">
        <v>7531</v>
      </c>
      <c r="C1593" t="s">
        <v>550</v>
      </c>
      <c r="D1593" t="s">
        <v>7532</v>
      </c>
      <c r="E1593" t="s">
        <v>18</v>
      </c>
      <c r="F1593" t="s">
        <v>7533</v>
      </c>
      <c r="G1593" t="s">
        <v>7534</v>
      </c>
      <c r="H1593" t="s">
        <v>7535</v>
      </c>
      <c r="I1593" t="s">
        <v>22</v>
      </c>
      <c r="J1593" t="s">
        <v>4574</v>
      </c>
      <c r="K1593" t="s">
        <v>556</v>
      </c>
      <c r="L1593" t="s">
        <v>2256</v>
      </c>
      <c r="M1593" t="s">
        <v>9438</v>
      </c>
      <c r="N1593" t="s">
        <v>9439</v>
      </c>
    </row>
    <row r="1594" spans="1:14" x14ac:dyDescent="0.25">
      <c r="A1594" t="s">
        <v>6808</v>
      </c>
      <c r="B1594" t="s">
        <v>6809</v>
      </c>
      <c r="C1594" t="s">
        <v>69</v>
      </c>
      <c r="D1594" t="s">
        <v>45</v>
      </c>
      <c r="E1594" t="s">
        <v>18</v>
      </c>
      <c r="F1594" t="s">
        <v>6810</v>
      </c>
      <c r="G1594" t="s">
        <v>6811</v>
      </c>
      <c r="H1594" t="s">
        <v>6812</v>
      </c>
      <c r="I1594" t="s">
        <v>32</v>
      </c>
      <c r="J1594" t="s">
        <v>4320</v>
      </c>
      <c r="K1594" t="s">
        <v>24</v>
      </c>
      <c r="L1594" t="s">
        <v>50</v>
      </c>
      <c r="M1594" t="s">
        <v>9934</v>
      </c>
      <c r="N1594" t="s">
        <v>9441</v>
      </c>
    </row>
    <row r="1595" spans="1:14" hidden="1" x14ac:dyDescent="0.25">
      <c r="A1595" t="s">
        <v>6813</v>
      </c>
      <c r="B1595" t="s">
        <v>6814</v>
      </c>
      <c r="C1595" t="s">
        <v>16</v>
      </c>
      <c r="D1595" t="s">
        <v>6815</v>
      </c>
      <c r="E1595" t="s">
        <v>630</v>
      </c>
      <c r="F1595" t="s">
        <v>6816</v>
      </c>
      <c r="G1595" t="s">
        <v>6817</v>
      </c>
      <c r="H1595" t="s">
        <v>6818</v>
      </c>
      <c r="I1595" t="s">
        <v>32</v>
      </c>
      <c r="J1595" t="s">
        <v>2164</v>
      </c>
      <c r="K1595" t="s">
        <v>24</v>
      </c>
      <c r="L1595" t="s">
        <v>1331</v>
      </c>
      <c r="M1595" t="s">
        <v>9438</v>
      </c>
      <c r="N1595" t="s">
        <v>9439</v>
      </c>
    </row>
    <row r="1596" spans="1:14" x14ac:dyDescent="0.25">
      <c r="A1596" t="s">
        <v>7536</v>
      </c>
      <c r="B1596" t="s">
        <v>7537</v>
      </c>
      <c r="C1596" t="s">
        <v>16</v>
      </c>
      <c r="D1596" t="s">
        <v>7538</v>
      </c>
      <c r="E1596" t="s">
        <v>18</v>
      </c>
      <c r="F1596" t="s">
        <v>7539</v>
      </c>
      <c r="G1596" t="s">
        <v>7540</v>
      </c>
      <c r="H1596" t="s">
        <v>7541</v>
      </c>
      <c r="I1596" t="s">
        <v>32</v>
      </c>
      <c r="J1596" t="s">
        <v>614</v>
      </c>
      <c r="K1596" t="s">
        <v>24</v>
      </c>
      <c r="L1596" t="s">
        <v>75</v>
      </c>
      <c r="M1596" t="s">
        <v>9980</v>
      </c>
      <c r="N1596" t="s">
        <v>9441</v>
      </c>
    </row>
    <row r="1597" spans="1:14" x14ac:dyDescent="0.25">
      <c r="A1597" t="s">
        <v>7542</v>
      </c>
      <c r="B1597" t="s">
        <v>7543</v>
      </c>
      <c r="C1597" t="s">
        <v>69</v>
      </c>
      <c r="D1597" t="s">
        <v>7544</v>
      </c>
      <c r="E1597" t="s">
        <v>18</v>
      </c>
      <c r="F1597" t="s">
        <v>7545</v>
      </c>
      <c r="G1597" t="s">
        <v>7546</v>
      </c>
      <c r="H1597" t="s">
        <v>7547</v>
      </c>
      <c r="I1597" t="s">
        <v>32</v>
      </c>
      <c r="J1597" t="s">
        <v>1411</v>
      </c>
      <c r="K1597" t="s">
        <v>24</v>
      </c>
      <c r="L1597" t="s">
        <v>212</v>
      </c>
      <c r="M1597" t="s">
        <v>9981</v>
      </c>
      <c r="N1597" t="s">
        <v>9441</v>
      </c>
    </row>
    <row r="1598" spans="1:14" x14ac:dyDescent="0.25">
      <c r="A1598" t="s">
        <v>7548</v>
      </c>
      <c r="B1598" t="s">
        <v>7549</v>
      </c>
      <c r="C1598" t="s">
        <v>69</v>
      </c>
      <c r="D1598" t="s">
        <v>45</v>
      </c>
      <c r="E1598" t="s">
        <v>18</v>
      </c>
      <c r="F1598" t="s">
        <v>7550</v>
      </c>
      <c r="G1598" t="s">
        <v>7551</v>
      </c>
      <c r="H1598" t="s">
        <v>7552</v>
      </c>
      <c r="I1598" t="s">
        <v>32</v>
      </c>
      <c r="J1598" t="s">
        <v>115</v>
      </c>
      <c r="K1598" t="s">
        <v>24</v>
      </c>
      <c r="L1598" t="s">
        <v>50</v>
      </c>
      <c r="M1598" t="s">
        <v>9982</v>
      </c>
      <c r="N1598" t="s">
        <v>9441</v>
      </c>
    </row>
    <row r="1599" spans="1:14" x14ac:dyDescent="0.25">
      <c r="A1599" t="s">
        <v>7553</v>
      </c>
      <c r="C1599" t="s">
        <v>69</v>
      </c>
      <c r="D1599" t="s">
        <v>7554</v>
      </c>
      <c r="E1599" t="s">
        <v>18</v>
      </c>
      <c r="F1599" t="s">
        <v>7555</v>
      </c>
      <c r="G1599" t="s">
        <v>7556</v>
      </c>
      <c r="H1599" t="s">
        <v>7557</v>
      </c>
      <c r="I1599" t="s">
        <v>32</v>
      </c>
      <c r="J1599" t="s">
        <v>479</v>
      </c>
      <c r="K1599" t="s">
        <v>24</v>
      </c>
      <c r="L1599" t="s">
        <v>1331</v>
      </c>
      <c r="M1599" t="s">
        <v>9438</v>
      </c>
      <c r="N1599" t="s">
        <v>9439</v>
      </c>
    </row>
    <row r="1600" spans="1:14" x14ac:dyDescent="0.25">
      <c r="A1600" t="s">
        <v>7558</v>
      </c>
      <c r="B1600" t="s">
        <v>7559</v>
      </c>
      <c r="C1600" t="s">
        <v>69</v>
      </c>
      <c r="D1600" t="s">
        <v>179</v>
      </c>
      <c r="E1600" t="s">
        <v>18</v>
      </c>
      <c r="F1600" t="s">
        <v>7560</v>
      </c>
      <c r="G1600" t="s">
        <v>7561</v>
      </c>
      <c r="H1600" t="s">
        <v>7562</v>
      </c>
      <c r="I1600" t="s">
        <v>32</v>
      </c>
      <c r="J1600" t="s">
        <v>290</v>
      </c>
      <c r="K1600" t="s">
        <v>24</v>
      </c>
      <c r="L1600" t="s">
        <v>3475</v>
      </c>
      <c r="M1600" t="s">
        <v>9983</v>
      </c>
      <c r="N1600" t="s">
        <v>9441</v>
      </c>
    </row>
    <row r="1601" spans="1:14" x14ac:dyDescent="0.25">
      <c r="A1601" t="s">
        <v>7563</v>
      </c>
      <c r="B1601" t="s">
        <v>2491</v>
      </c>
      <c r="C1601" t="s">
        <v>16</v>
      </c>
      <c r="D1601" t="s">
        <v>2492</v>
      </c>
      <c r="E1601" t="s">
        <v>18</v>
      </c>
      <c r="F1601" t="s">
        <v>7564</v>
      </c>
      <c r="G1601" t="s">
        <v>7565</v>
      </c>
      <c r="H1601" t="s">
        <v>7566</v>
      </c>
      <c r="I1601" t="s">
        <v>32</v>
      </c>
      <c r="J1601" t="s">
        <v>540</v>
      </c>
      <c r="K1601" t="s">
        <v>24</v>
      </c>
      <c r="L1601" t="s">
        <v>2496</v>
      </c>
      <c r="M1601" t="s">
        <v>9984</v>
      </c>
      <c r="N1601" t="s">
        <v>9441</v>
      </c>
    </row>
    <row r="1602" spans="1:14" x14ac:dyDescent="0.25">
      <c r="A1602" t="s">
        <v>7567</v>
      </c>
      <c r="B1602" t="s">
        <v>7568</v>
      </c>
      <c r="C1602" t="s">
        <v>16</v>
      </c>
      <c r="D1602" t="s">
        <v>1916</v>
      </c>
      <c r="E1602" t="s">
        <v>18</v>
      </c>
      <c r="F1602" t="s">
        <v>7569</v>
      </c>
      <c r="G1602" t="s">
        <v>7570</v>
      </c>
      <c r="H1602" t="s">
        <v>7571</v>
      </c>
      <c r="I1602" t="s">
        <v>32</v>
      </c>
      <c r="J1602" t="s">
        <v>391</v>
      </c>
      <c r="K1602" t="s">
        <v>24</v>
      </c>
      <c r="L1602" t="s">
        <v>314</v>
      </c>
      <c r="M1602" t="s">
        <v>9438</v>
      </c>
      <c r="N1602" t="s">
        <v>9439</v>
      </c>
    </row>
    <row r="1603" spans="1:14" x14ac:dyDescent="0.25">
      <c r="A1603" t="s">
        <v>7572</v>
      </c>
      <c r="B1603" t="s">
        <v>7573</v>
      </c>
      <c r="C1603" t="s">
        <v>16</v>
      </c>
      <c r="D1603" t="s">
        <v>565</v>
      </c>
      <c r="E1603" t="s">
        <v>18</v>
      </c>
      <c r="F1603" t="s">
        <v>7574</v>
      </c>
      <c r="G1603" t="s">
        <v>7575</v>
      </c>
      <c r="H1603" t="s">
        <v>7576</v>
      </c>
      <c r="I1603" t="s">
        <v>32</v>
      </c>
      <c r="J1603" t="s">
        <v>1000</v>
      </c>
      <c r="K1603" t="s">
        <v>24</v>
      </c>
      <c r="L1603" t="s">
        <v>6194</v>
      </c>
      <c r="M1603" t="s">
        <v>9438</v>
      </c>
      <c r="N1603" t="s">
        <v>9439</v>
      </c>
    </row>
    <row r="1604" spans="1:14" x14ac:dyDescent="0.25">
      <c r="A1604" t="s">
        <v>7577</v>
      </c>
      <c r="B1604" t="s">
        <v>7578</v>
      </c>
      <c r="C1604" t="s">
        <v>69</v>
      </c>
      <c r="D1604" t="s">
        <v>489</v>
      </c>
      <c r="E1604" t="s">
        <v>18</v>
      </c>
      <c r="F1604" t="s">
        <v>7579</v>
      </c>
      <c r="G1604" t="s">
        <v>7580</v>
      </c>
      <c r="H1604" t="s">
        <v>7581</v>
      </c>
      <c r="I1604" t="s">
        <v>32</v>
      </c>
      <c r="J1604" t="s">
        <v>148</v>
      </c>
      <c r="K1604" t="s">
        <v>24</v>
      </c>
      <c r="L1604" t="s">
        <v>494</v>
      </c>
      <c r="M1604" t="s">
        <v>9985</v>
      </c>
      <c r="N1604" t="s">
        <v>9441</v>
      </c>
    </row>
    <row r="1605" spans="1:14" x14ac:dyDescent="0.25">
      <c r="A1605" t="s">
        <v>7582</v>
      </c>
      <c r="B1605" t="s">
        <v>7583</v>
      </c>
      <c r="C1605" t="s">
        <v>69</v>
      </c>
      <c r="D1605" t="s">
        <v>7584</v>
      </c>
      <c r="E1605" t="s">
        <v>18</v>
      </c>
      <c r="F1605" t="s">
        <v>7585</v>
      </c>
      <c r="G1605" t="s">
        <v>7586</v>
      </c>
      <c r="H1605" t="s">
        <v>7587</v>
      </c>
      <c r="I1605" t="s">
        <v>32</v>
      </c>
      <c r="J1605" t="s">
        <v>2262</v>
      </c>
      <c r="K1605" t="s">
        <v>24</v>
      </c>
      <c r="L1605" t="s">
        <v>204</v>
      </c>
      <c r="M1605" t="s">
        <v>9438</v>
      </c>
      <c r="N1605" t="s">
        <v>9439</v>
      </c>
    </row>
    <row r="1606" spans="1:14" x14ac:dyDescent="0.25">
      <c r="A1606" t="s">
        <v>7588</v>
      </c>
      <c r="B1606" t="s">
        <v>7589</v>
      </c>
      <c r="C1606" t="s">
        <v>69</v>
      </c>
      <c r="D1606" t="s">
        <v>7590</v>
      </c>
      <c r="E1606" t="s">
        <v>18</v>
      </c>
      <c r="F1606" t="s">
        <v>7591</v>
      </c>
      <c r="G1606" t="s">
        <v>7592</v>
      </c>
      <c r="H1606" t="s">
        <v>7593</v>
      </c>
      <c r="I1606" t="s">
        <v>32</v>
      </c>
      <c r="J1606" t="s">
        <v>506</v>
      </c>
      <c r="K1606" t="s">
        <v>24</v>
      </c>
      <c r="L1606" t="s">
        <v>212</v>
      </c>
      <c r="M1606" t="s">
        <v>9986</v>
      </c>
      <c r="N1606" t="s">
        <v>9441</v>
      </c>
    </row>
    <row r="1607" spans="1:14" x14ac:dyDescent="0.25">
      <c r="A1607" t="s">
        <v>7594</v>
      </c>
      <c r="B1607" t="s">
        <v>2537</v>
      </c>
      <c r="C1607" t="s">
        <v>16</v>
      </c>
      <c r="D1607" t="s">
        <v>2146</v>
      </c>
      <c r="E1607" t="s">
        <v>18</v>
      </c>
      <c r="F1607" t="s">
        <v>7595</v>
      </c>
      <c r="G1607" t="s">
        <v>7596</v>
      </c>
      <c r="H1607" t="s">
        <v>7597</v>
      </c>
      <c r="I1607" t="s">
        <v>32</v>
      </c>
      <c r="J1607" t="s">
        <v>614</v>
      </c>
      <c r="K1607" t="s">
        <v>24</v>
      </c>
      <c r="L1607" t="s">
        <v>204</v>
      </c>
      <c r="M1607" t="s">
        <v>9987</v>
      </c>
      <c r="N1607" t="s">
        <v>9441</v>
      </c>
    </row>
    <row r="1608" spans="1:14" x14ac:dyDescent="0.25">
      <c r="A1608" t="s">
        <v>7598</v>
      </c>
      <c r="B1608" t="s">
        <v>7599</v>
      </c>
      <c r="C1608" t="s">
        <v>16</v>
      </c>
      <c r="D1608" t="s">
        <v>3522</v>
      </c>
      <c r="E1608" t="s">
        <v>18</v>
      </c>
      <c r="F1608" t="s">
        <v>7600</v>
      </c>
      <c r="G1608" t="s">
        <v>7601</v>
      </c>
      <c r="H1608" t="s">
        <v>7602</v>
      </c>
      <c r="I1608" t="s">
        <v>22</v>
      </c>
      <c r="J1608" t="s">
        <v>134</v>
      </c>
      <c r="K1608" t="s">
        <v>24</v>
      </c>
      <c r="L1608" t="s">
        <v>227</v>
      </c>
      <c r="M1608" t="s">
        <v>9438</v>
      </c>
      <c r="N1608" t="s">
        <v>9439</v>
      </c>
    </row>
    <row r="1609" spans="1:14" x14ac:dyDescent="0.25">
      <c r="A1609" t="s">
        <v>7603</v>
      </c>
      <c r="B1609" t="s">
        <v>7604</v>
      </c>
      <c r="C1609" t="s">
        <v>16</v>
      </c>
      <c r="D1609" t="s">
        <v>7605</v>
      </c>
      <c r="E1609" t="s">
        <v>18</v>
      </c>
      <c r="F1609" t="s">
        <v>7606</v>
      </c>
      <c r="G1609" t="s">
        <v>7607</v>
      </c>
      <c r="H1609" t="s">
        <v>7608</v>
      </c>
      <c r="I1609" t="s">
        <v>32</v>
      </c>
      <c r="J1609" t="s">
        <v>2615</v>
      </c>
      <c r="K1609" t="s">
        <v>24</v>
      </c>
      <c r="L1609" t="s">
        <v>204</v>
      </c>
      <c r="M1609" t="s">
        <v>9988</v>
      </c>
      <c r="N1609" t="s">
        <v>9441</v>
      </c>
    </row>
    <row r="1610" spans="1:14" x14ac:dyDescent="0.25">
      <c r="A1610" t="s">
        <v>7609</v>
      </c>
      <c r="B1610" t="s">
        <v>7610</v>
      </c>
      <c r="C1610" t="s">
        <v>69</v>
      </c>
      <c r="D1610" t="s">
        <v>434</v>
      </c>
      <c r="E1610" t="s">
        <v>18</v>
      </c>
      <c r="F1610" t="s">
        <v>7611</v>
      </c>
      <c r="G1610" t="s">
        <v>7612</v>
      </c>
      <c r="H1610" t="s">
        <v>7613</v>
      </c>
      <c r="I1610" t="s">
        <v>32</v>
      </c>
      <c r="J1610" t="s">
        <v>642</v>
      </c>
      <c r="K1610" t="s">
        <v>24</v>
      </c>
      <c r="L1610" t="s">
        <v>439</v>
      </c>
      <c r="M1610" t="s">
        <v>9438</v>
      </c>
      <c r="N1610" t="s">
        <v>9439</v>
      </c>
    </row>
    <row r="1611" spans="1:14" x14ac:dyDescent="0.25">
      <c r="A1611" t="s">
        <v>91</v>
      </c>
      <c r="B1611" t="s">
        <v>92</v>
      </c>
      <c r="C1611" t="s">
        <v>69</v>
      </c>
      <c r="D1611" t="s">
        <v>93</v>
      </c>
      <c r="E1611" t="s">
        <v>18</v>
      </c>
      <c r="F1611" t="s">
        <v>7614</v>
      </c>
      <c r="G1611" t="s">
        <v>7615</v>
      </c>
      <c r="H1611" t="s">
        <v>7616</v>
      </c>
      <c r="I1611" t="s">
        <v>32</v>
      </c>
      <c r="J1611" t="s">
        <v>74</v>
      </c>
      <c r="K1611" t="s">
        <v>24</v>
      </c>
      <c r="L1611" t="s">
        <v>75</v>
      </c>
      <c r="M1611" t="s">
        <v>9989</v>
      </c>
      <c r="N1611" t="s">
        <v>9441</v>
      </c>
    </row>
    <row r="1612" spans="1:14" x14ac:dyDescent="0.25">
      <c r="A1612" t="s">
        <v>7617</v>
      </c>
      <c r="B1612" t="s">
        <v>7618</v>
      </c>
      <c r="C1612" t="s">
        <v>69</v>
      </c>
      <c r="D1612" t="s">
        <v>7619</v>
      </c>
      <c r="E1612" t="s">
        <v>18</v>
      </c>
      <c r="F1612" t="s">
        <v>7620</v>
      </c>
      <c r="G1612" t="s">
        <v>7621</v>
      </c>
      <c r="H1612" t="s">
        <v>7622</v>
      </c>
      <c r="I1612" t="s">
        <v>32</v>
      </c>
      <c r="J1612" t="s">
        <v>290</v>
      </c>
      <c r="K1612" t="s">
        <v>24</v>
      </c>
      <c r="L1612" t="s">
        <v>75</v>
      </c>
      <c r="M1612" t="s">
        <v>9990</v>
      </c>
      <c r="N1612" t="s">
        <v>9441</v>
      </c>
    </row>
    <row r="1613" spans="1:14" x14ac:dyDescent="0.25">
      <c r="A1613" t="s">
        <v>7623</v>
      </c>
      <c r="B1613" t="s">
        <v>2920</v>
      </c>
      <c r="C1613" t="s">
        <v>69</v>
      </c>
      <c r="D1613" t="s">
        <v>1513</v>
      </c>
      <c r="E1613" t="s">
        <v>18</v>
      </c>
      <c r="F1613" t="s">
        <v>7624</v>
      </c>
      <c r="G1613" t="s">
        <v>7625</v>
      </c>
      <c r="H1613" t="s">
        <v>7626</v>
      </c>
      <c r="I1613" t="s">
        <v>32</v>
      </c>
      <c r="J1613" t="s">
        <v>438</v>
      </c>
      <c r="K1613" t="s">
        <v>24</v>
      </c>
      <c r="L1613" t="s">
        <v>75</v>
      </c>
      <c r="M1613" t="s">
        <v>9438</v>
      </c>
      <c r="N1613" t="s">
        <v>9439</v>
      </c>
    </row>
    <row r="1614" spans="1:14" x14ac:dyDescent="0.25">
      <c r="A1614" t="s">
        <v>7627</v>
      </c>
      <c r="B1614" t="s">
        <v>7628</v>
      </c>
      <c r="C1614" t="s">
        <v>16</v>
      </c>
      <c r="D1614" t="s">
        <v>7629</v>
      </c>
      <c r="E1614" t="s">
        <v>18</v>
      </c>
      <c r="F1614" t="s">
        <v>7630</v>
      </c>
      <c r="G1614" t="s">
        <v>7631</v>
      </c>
      <c r="H1614" t="s">
        <v>7632</v>
      </c>
      <c r="I1614" t="s">
        <v>32</v>
      </c>
      <c r="J1614" t="s">
        <v>712</v>
      </c>
      <c r="K1614" t="s">
        <v>24</v>
      </c>
      <c r="L1614" t="s">
        <v>75</v>
      </c>
      <c r="M1614" t="s">
        <v>9991</v>
      </c>
      <c r="N1614" t="s">
        <v>9441</v>
      </c>
    </row>
    <row r="1615" spans="1:14" x14ac:dyDescent="0.25">
      <c r="A1615" t="s">
        <v>7633</v>
      </c>
      <c r="B1615" t="s">
        <v>7634</v>
      </c>
      <c r="C1615" t="s">
        <v>69</v>
      </c>
      <c r="D1615" t="s">
        <v>7635</v>
      </c>
      <c r="E1615" t="s">
        <v>18</v>
      </c>
      <c r="F1615" t="s">
        <v>7636</v>
      </c>
      <c r="G1615" t="s">
        <v>7637</v>
      </c>
      <c r="H1615" t="s">
        <v>7638</v>
      </c>
      <c r="I1615" t="s">
        <v>32</v>
      </c>
      <c r="J1615" t="s">
        <v>991</v>
      </c>
      <c r="K1615" t="s">
        <v>24</v>
      </c>
      <c r="L1615" t="s">
        <v>7639</v>
      </c>
      <c r="M1615" t="s">
        <v>9992</v>
      </c>
      <c r="N1615" t="s">
        <v>9441</v>
      </c>
    </row>
    <row r="1616" spans="1:14" x14ac:dyDescent="0.25">
      <c r="A1616" t="s">
        <v>7640</v>
      </c>
      <c r="B1616" t="s">
        <v>7641</v>
      </c>
      <c r="C1616" t="s">
        <v>16</v>
      </c>
      <c r="D1616" t="s">
        <v>7642</v>
      </c>
      <c r="E1616" t="s">
        <v>18</v>
      </c>
      <c r="F1616" t="s">
        <v>7643</v>
      </c>
      <c r="G1616" t="s">
        <v>7644</v>
      </c>
      <c r="H1616" t="s">
        <v>7645</v>
      </c>
      <c r="I1616" t="s">
        <v>32</v>
      </c>
      <c r="J1616" t="s">
        <v>1203</v>
      </c>
      <c r="K1616" t="s">
        <v>24</v>
      </c>
      <c r="L1616" t="s">
        <v>445</v>
      </c>
      <c r="M1616" t="s">
        <v>9438</v>
      </c>
      <c r="N1616" t="s">
        <v>9439</v>
      </c>
    </row>
    <row r="1617" spans="1:14" x14ac:dyDescent="0.25">
      <c r="A1617" t="s">
        <v>6589</v>
      </c>
      <c r="B1617" t="s">
        <v>7646</v>
      </c>
      <c r="C1617" t="s">
        <v>69</v>
      </c>
      <c r="D1617" t="s">
        <v>93</v>
      </c>
      <c r="E1617" t="s">
        <v>18</v>
      </c>
      <c r="F1617" t="s">
        <v>7647</v>
      </c>
      <c r="G1617" t="s">
        <v>7648</v>
      </c>
      <c r="H1617" t="s">
        <v>7649</v>
      </c>
      <c r="I1617" t="s">
        <v>32</v>
      </c>
      <c r="J1617" t="s">
        <v>4320</v>
      </c>
      <c r="K1617" t="s">
        <v>24</v>
      </c>
      <c r="L1617" t="s">
        <v>75</v>
      </c>
      <c r="M1617" t="s">
        <v>9993</v>
      </c>
      <c r="N1617" t="s">
        <v>9441</v>
      </c>
    </row>
    <row r="1618" spans="1:14" x14ac:dyDescent="0.25">
      <c r="A1618" t="s">
        <v>7650</v>
      </c>
      <c r="B1618" t="s">
        <v>7651</v>
      </c>
      <c r="C1618" t="s">
        <v>16</v>
      </c>
      <c r="D1618" t="s">
        <v>4230</v>
      </c>
      <c r="E1618" t="s">
        <v>18</v>
      </c>
      <c r="F1618" t="s">
        <v>7652</v>
      </c>
      <c r="G1618" t="s">
        <v>7653</v>
      </c>
      <c r="H1618" t="s">
        <v>7654</v>
      </c>
      <c r="I1618" t="s">
        <v>32</v>
      </c>
      <c r="J1618" t="s">
        <v>290</v>
      </c>
      <c r="K1618" t="s">
        <v>24</v>
      </c>
      <c r="L1618" t="s">
        <v>176</v>
      </c>
      <c r="M1618" t="s">
        <v>9994</v>
      </c>
      <c r="N1618" t="s">
        <v>9441</v>
      </c>
    </row>
    <row r="1619" spans="1:14" x14ac:dyDescent="0.25">
      <c r="A1619" t="s">
        <v>7655</v>
      </c>
      <c r="B1619" t="s">
        <v>7656</v>
      </c>
      <c r="C1619" t="s">
        <v>16</v>
      </c>
      <c r="D1619" t="s">
        <v>7657</v>
      </c>
      <c r="E1619" t="s">
        <v>18</v>
      </c>
      <c r="F1619" t="s">
        <v>7658</v>
      </c>
      <c r="G1619" t="s">
        <v>7659</v>
      </c>
      <c r="H1619" t="s">
        <v>7660</v>
      </c>
      <c r="I1619" t="s">
        <v>32</v>
      </c>
      <c r="J1619" t="s">
        <v>82</v>
      </c>
      <c r="K1619" t="s">
        <v>24</v>
      </c>
      <c r="L1619" t="s">
        <v>837</v>
      </c>
      <c r="M1619" t="s">
        <v>9995</v>
      </c>
      <c r="N1619" t="s">
        <v>9441</v>
      </c>
    </row>
    <row r="1620" spans="1:14" x14ac:dyDescent="0.25">
      <c r="A1620" t="s">
        <v>7661</v>
      </c>
      <c r="B1620" t="s">
        <v>6008</v>
      </c>
      <c r="C1620" t="s">
        <v>69</v>
      </c>
      <c r="D1620" t="s">
        <v>93</v>
      </c>
      <c r="E1620" t="s">
        <v>18</v>
      </c>
      <c r="F1620" t="s">
        <v>7662</v>
      </c>
      <c r="G1620" t="s">
        <v>7663</v>
      </c>
      <c r="H1620" t="s">
        <v>7664</v>
      </c>
      <c r="I1620" t="s">
        <v>32</v>
      </c>
      <c r="J1620" t="s">
        <v>148</v>
      </c>
      <c r="K1620" t="s">
        <v>24</v>
      </c>
      <c r="L1620" t="s">
        <v>75</v>
      </c>
      <c r="M1620" t="s">
        <v>9996</v>
      </c>
      <c r="N1620" t="s">
        <v>9441</v>
      </c>
    </row>
    <row r="1621" spans="1:14" x14ac:dyDescent="0.25">
      <c r="A1621" t="s">
        <v>7665</v>
      </c>
      <c r="B1621" t="s">
        <v>7666</v>
      </c>
      <c r="C1621" t="s">
        <v>16</v>
      </c>
      <c r="D1621" t="s">
        <v>7667</v>
      </c>
      <c r="E1621" t="s">
        <v>18</v>
      </c>
      <c r="F1621" t="s">
        <v>7668</v>
      </c>
      <c r="G1621" t="s">
        <v>7669</v>
      </c>
      <c r="H1621" t="s">
        <v>7670</v>
      </c>
      <c r="I1621" t="s">
        <v>22</v>
      </c>
      <c r="J1621" t="s">
        <v>391</v>
      </c>
      <c r="K1621" t="s">
        <v>24</v>
      </c>
      <c r="L1621" t="s">
        <v>83</v>
      </c>
      <c r="M1621" t="s">
        <v>9438</v>
      </c>
      <c r="N1621" t="s">
        <v>9439</v>
      </c>
    </row>
    <row r="1622" spans="1:14" x14ac:dyDescent="0.25">
      <c r="A1622" t="s">
        <v>7671</v>
      </c>
      <c r="B1622" t="s">
        <v>7672</v>
      </c>
      <c r="C1622" t="s">
        <v>69</v>
      </c>
      <c r="D1622" t="s">
        <v>45</v>
      </c>
      <c r="E1622" t="s">
        <v>18</v>
      </c>
      <c r="F1622" t="s">
        <v>7673</v>
      </c>
      <c r="G1622" t="s">
        <v>7674</v>
      </c>
      <c r="H1622" t="s">
        <v>7675</v>
      </c>
      <c r="I1622" t="s">
        <v>32</v>
      </c>
      <c r="J1622" t="s">
        <v>321</v>
      </c>
      <c r="K1622" t="s">
        <v>24</v>
      </c>
      <c r="L1622" t="s">
        <v>50</v>
      </c>
      <c r="M1622" t="s">
        <v>9997</v>
      </c>
      <c r="N1622" t="s">
        <v>9441</v>
      </c>
    </row>
    <row r="1623" spans="1:14" x14ac:dyDescent="0.25">
      <c r="A1623" t="s">
        <v>1396</v>
      </c>
      <c r="B1623" t="s">
        <v>92</v>
      </c>
      <c r="C1623" t="s">
        <v>69</v>
      </c>
      <c r="D1623" t="s">
        <v>93</v>
      </c>
      <c r="E1623" t="s">
        <v>18</v>
      </c>
      <c r="F1623" t="s">
        <v>7676</v>
      </c>
      <c r="G1623" t="s">
        <v>7677</v>
      </c>
      <c r="H1623" t="s">
        <v>7678</v>
      </c>
      <c r="I1623" t="s">
        <v>32</v>
      </c>
      <c r="J1623" t="s">
        <v>451</v>
      </c>
      <c r="K1623" t="s">
        <v>24</v>
      </c>
      <c r="L1623" t="s">
        <v>75</v>
      </c>
      <c r="M1623" t="s">
        <v>9998</v>
      </c>
      <c r="N1623" t="s">
        <v>9441</v>
      </c>
    </row>
    <row r="1624" spans="1:14" x14ac:dyDescent="0.25">
      <c r="A1624" t="s">
        <v>7679</v>
      </c>
      <c r="B1624" t="s">
        <v>7680</v>
      </c>
      <c r="C1624" t="s">
        <v>69</v>
      </c>
      <c r="D1624" t="s">
        <v>579</v>
      </c>
      <c r="E1624" t="s">
        <v>18</v>
      </c>
      <c r="F1624" t="s">
        <v>7681</v>
      </c>
      <c r="G1624" t="s">
        <v>7682</v>
      </c>
      <c r="H1624" t="s">
        <v>7683</v>
      </c>
      <c r="I1624" t="s">
        <v>32</v>
      </c>
      <c r="J1624" t="s">
        <v>7684</v>
      </c>
      <c r="K1624" t="s">
        <v>24</v>
      </c>
      <c r="L1624" t="s">
        <v>3533</v>
      </c>
      <c r="M1624" t="s">
        <v>9999</v>
      </c>
      <c r="N1624" t="s">
        <v>9441</v>
      </c>
    </row>
    <row r="1625" spans="1:14" x14ac:dyDescent="0.25">
      <c r="A1625" t="s">
        <v>7685</v>
      </c>
      <c r="B1625" t="s">
        <v>7686</v>
      </c>
      <c r="C1625" t="s">
        <v>69</v>
      </c>
      <c r="D1625" t="s">
        <v>585</v>
      </c>
      <c r="E1625" t="s">
        <v>18</v>
      </c>
      <c r="F1625" t="s">
        <v>7687</v>
      </c>
      <c r="G1625" t="s">
        <v>7688</v>
      </c>
      <c r="H1625" t="s">
        <v>7689</v>
      </c>
      <c r="I1625" t="s">
        <v>32</v>
      </c>
      <c r="J1625" t="s">
        <v>290</v>
      </c>
      <c r="K1625" t="s">
        <v>24</v>
      </c>
      <c r="L1625" t="s">
        <v>75</v>
      </c>
      <c r="M1625" t="s">
        <v>10000</v>
      </c>
      <c r="N1625" t="s">
        <v>9441</v>
      </c>
    </row>
    <row r="1626" spans="1:14" x14ac:dyDescent="0.25">
      <c r="A1626" t="s">
        <v>2263</v>
      </c>
      <c r="B1626" t="s">
        <v>1340</v>
      </c>
      <c r="C1626" t="s">
        <v>16</v>
      </c>
      <c r="D1626" t="s">
        <v>265</v>
      </c>
      <c r="E1626" t="s">
        <v>18</v>
      </c>
      <c r="F1626" t="s">
        <v>7690</v>
      </c>
      <c r="G1626" t="s">
        <v>7691</v>
      </c>
      <c r="H1626" t="s">
        <v>7692</v>
      </c>
      <c r="I1626" t="s">
        <v>32</v>
      </c>
      <c r="J1626" t="s">
        <v>306</v>
      </c>
      <c r="K1626" t="s">
        <v>24</v>
      </c>
      <c r="L1626" t="s">
        <v>204</v>
      </c>
      <c r="M1626" t="s">
        <v>10001</v>
      </c>
      <c r="N1626" t="s">
        <v>9441</v>
      </c>
    </row>
    <row r="1627" spans="1:14" x14ac:dyDescent="0.25">
      <c r="A1627" t="s">
        <v>7693</v>
      </c>
      <c r="B1627" t="s">
        <v>7694</v>
      </c>
      <c r="C1627" t="s">
        <v>69</v>
      </c>
      <c r="D1627" t="s">
        <v>7695</v>
      </c>
      <c r="E1627" t="s">
        <v>18</v>
      </c>
      <c r="F1627" t="s">
        <v>7696</v>
      </c>
      <c r="G1627" t="s">
        <v>7697</v>
      </c>
      <c r="H1627" t="s">
        <v>7698</v>
      </c>
      <c r="I1627" t="s">
        <v>32</v>
      </c>
      <c r="J1627" t="s">
        <v>1330</v>
      </c>
      <c r="K1627" t="s">
        <v>24</v>
      </c>
      <c r="L1627" t="s">
        <v>42</v>
      </c>
      <c r="M1627" t="s">
        <v>10002</v>
      </c>
      <c r="N1627" t="s">
        <v>9441</v>
      </c>
    </row>
    <row r="1628" spans="1:14" x14ac:dyDescent="0.25">
      <c r="A1628" t="s">
        <v>7699</v>
      </c>
      <c r="B1628" t="s">
        <v>7700</v>
      </c>
      <c r="C1628" t="s">
        <v>16</v>
      </c>
      <c r="D1628" t="s">
        <v>7701</v>
      </c>
      <c r="E1628" t="s">
        <v>18</v>
      </c>
      <c r="F1628" t="s">
        <v>7702</v>
      </c>
      <c r="G1628" t="s">
        <v>7703</v>
      </c>
      <c r="H1628" t="s">
        <v>7704</v>
      </c>
      <c r="I1628" t="s">
        <v>32</v>
      </c>
      <c r="J1628" t="s">
        <v>826</v>
      </c>
      <c r="K1628" t="s">
        <v>24</v>
      </c>
      <c r="L1628" t="s">
        <v>104</v>
      </c>
      <c r="M1628" t="s">
        <v>9438</v>
      </c>
      <c r="N1628" t="s">
        <v>9439</v>
      </c>
    </row>
    <row r="1629" spans="1:14" x14ac:dyDescent="0.25">
      <c r="A1629" t="s">
        <v>7705</v>
      </c>
      <c r="B1629" t="s">
        <v>5134</v>
      </c>
      <c r="C1629" t="s">
        <v>16</v>
      </c>
      <c r="D1629" t="s">
        <v>200</v>
      </c>
      <c r="E1629" t="s">
        <v>18</v>
      </c>
      <c r="F1629" t="s">
        <v>7706</v>
      </c>
      <c r="G1629" t="s">
        <v>7707</v>
      </c>
      <c r="H1629" t="s">
        <v>7708</v>
      </c>
      <c r="I1629" t="s">
        <v>32</v>
      </c>
      <c r="J1629" t="s">
        <v>360</v>
      </c>
      <c r="K1629" t="s">
        <v>24</v>
      </c>
      <c r="L1629" t="s">
        <v>204</v>
      </c>
      <c r="M1629" t="s">
        <v>9438</v>
      </c>
      <c r="N1629" t="s">
        <v>9439</v>
      </c>
    </row>
    <row r="1630" spans="1:14" x14ac:dyDescent="0.25">
      <c r="A1630" t="s">
        <v>7709</v>
      </c>
      <c r="B1630" t="s">
        <v>7710</v>
      </c>
      <c r="C1630" t="s">
        <v>16</v>
      </c>
      <c r="D1630" t="s">
        <v>93</v>
      </c>
      <c r="E1630" t="s">
        <v>18</v>
      </c>
      <c r="F1630" t="s">
        <v>7711</v>
      </c>
      <c r="G1630" t="s">
        <v>7712</v>
      </c>
      <c r="H1630" t="s">
        <v>7713</v>
      </c>
      <c r="I1630" t="s">
        <v>32</v>
      </c>
      <c r="J1630" t="s">
        <v>321</v>
      </c>
      <c r="K1630" t="s">
        <v>24</v>
      </c>
      <c r="L1630" t="s">
        <v>75</v>
      </c>
      <c r="M1630" t="s">
        <v>10003</v>
      </c>
      <c r="N1630" t="s">
        <v>9441</v>
      </c>
    </row>
    <row r="1631" spans="1:14" x14ac:dyDescent="0.25">
      <c r="A1631" t="s">
        <v>7714</v>
      </c>
      <c r="B1631" t="s">
        <v>7715</v>
      </c>
      <c r="C1631" t="s">
        <v>16</v>
      </c>
      <c r="D1631" t="s">
        <v>3483</v>
      </c>
      <c r="E1631" t="s">
        <v>18</v>
      </c>
      <c r="F1631" t="s">
        <v>7716</v>
      </c>
      <c r="G1631" t="s">
        <v>7717</v>
      </c>
      <c r="H1631" t="s">
        <v>7718</v>
      </c>
      <c r="I1631" t="s">
        <v>22</v>
      </c>
      <c r="J1631" t="s">
        <v>129</v>
      </c>
      <c r="K1631" t="s">
        <v>24</v>
      </c>
      <c r="L1631" t="s">
        <v>83</v>
      </c>
      <c r="M1631" t="s">
        <v>9438</v>
      </c>
      <c r="N1631" t="s">
        <v>9439</v>
      </c>
    </row>
    <row r="1632" spans="1:14" x14ac:dyDescent="0.25">
      <c r="A1632" t="s">
        <v>6554</v>
      </c>
      <c r="B1632" t="s">
        <v>7719</v>
      </c>
      <c r="C1632" t="s">
        <v>69</v>
      </c>
      <c r="D1632" t="s">
        <v>78</v>
      </c>
      <c r="E1632" t="s">
        <v>18</v>
      </c>
      <c r="F1632" t="s">
        <v>7720</v>
      </c>
      <c r="G1632" t="s">
        <v>7721</v>
      </c>
      <c r="H1632" t="s">
        <v>7722</v>
      </c>
      <c r="I1632" t="s">
        <v>22</v>
      </c>
      <c r="J1632" t="s">
        <v>1350</v>
      </c>
      <c r="K1632" t="s">
        <v>24</v>
      </c>
      <c r="L1632" t="s">
        <v>83</v>
      </c>
      <c r="M1632" t="s">
        <v>10004</v>
      </c>
      <c r="N1632" t="s">
        <v>9441</v>
      </c>
    </row>
    <row r="1633" spans="1:14" x14ac:dyDescent="0.25">
      <c r="A1633" t="s">
        <v>7723</v>
      </c>
      <c r="B1633" t="s">
        <v>7724</v>
      </c>
      <c r="C1633" t="s">
        <v>69</v>
      </c>
      <c r="D1633" t="s">
        <v>684</v>
      </c>
      <c r="E1633" t="s">
        <v>18</v>
      </c>
      <c r="F1633" t="s">
        <v>7725</v>
      </c>
      <c r="G1633" t="s">
        <v>7726</v>
      </c>
      <c r="H1633" t="s">
        <v>7727</v>
      </c>
      <c r="I1633" t="s">
        <v>32</v>
      </c>
      <c r="J1633" t="s">
        <v>253</v>
      </c>
      <c r="K1633" t="s">
        <v>24</v>
      </c>
      <c r="L1633" t="s">
        <v>204</v>
      </c>
      <c r="M1633" t="s">
        <v>9438</v>
      </c>
      <c r="N1633" t="s">
        <v>9439</v>
      </c>
    </row>
    <row r="1634" spans="1:14" x14ac:dyDescent="0.25">
      <c r="A1634" t="s">
        <v>7728</v>
      </c>
      <c r="B1634" t="s">
        <v>7729</v>
      </c>
      <c r="C1634" t="s">
        <v>16</v>
      </c>
      <c r="D1634" t="s">
        <v>4432</v>
      </c>
      <c r="E1634" t="s">
        <v>18</v>
      </c>
      <c r="F1634" t="s">
        <v>7730</v>
      </c>
      <c r="G1634" t="s">
        <v>7731</v>
      </c>
      <c r="H1634" t="s">
        <v>7732</v>
      </c>
      <c r="I1634" t="s">
        <v>22</v>
      </c>
      <c r="J1634" t="s">
        <v>412</v>
      </c>
      <c r="K1634" t="s">
        <v>24</v>
      </c>
      <c r="L1634" t="s">
        <v>83</v>
      </c>
      <c r="M1634" t="s">
        <v>9438</v>
      </c>
      <c r="N1634" t="s">
        <v>9439</v>
      </c>
    </row>
    <row r="1635" spans="1:14" x14ac:dyDescent="0.25">
      <c r="A1635" t="s">
        <v>7733</v>
      </c>
      <c r="C1635" t="s">
        <v>69</v>
      </c>
      <c r="D1635" t="s">
        <v>7734</v>
      </c>
      <c r="E1635" t="s">
        <v>18</v>
      </c>
      <c r="F1635" t="s">
        <v>7735</v>
      </c>
      <c r="G1635" t="s">
        <v>7736</v>
      </c>
      <c r="H1635" t="s">
        <v>7737</v>
      </c>
      <c r="I1635" t="s">
        <v>32</v>
      </c>
      <c r="J1635" t="s">
        <v>121</v>
      </c>
      <c r="K1635" t="s">
        <v>24</v>
      </c>
      <c r="L1635" t="s">
        <v>75</v>
      </c>
      <c r="M1635" t="s">
        <v>9438</v>
      </c>
      <c r="N1635" t="s">
        <v>9439</v>
      </c>
    </row>
    <row r="1636" spans="1:14" x14ac:dyDescent="0.25">
      <c r="A1636" t="s">
        <v>7738</v>
      </c>
      <c r="B1636" t="s">
        <v>7739</v>
      </c>
      <c r="C1636" t="s">
        <v>69</v>
      </c>
      <c r="D1636" t="s">
        <v>93</v>
      </c>
      <c r="E1636" t="s">
        <v>18</v>
      </c>
      <c r="F1636" t="s">
        <v>7740</v>
      </c>
      <c r="G1636" t="s">
        <v>7741</v>
      </c>
      <c r="H1636" t="s">
        <v>7742</v>
      </c>
      <c r="I1636" t="s">
        <v>32</v>
      </c>
      <c r="J1636" t="s">
        <v>718</v>
      </c>
      <c r="K1636" t="s">
        <v>24</v>
      </c>
      <c r="L1636" t="s">
        <v>75</v>
      </c>
      <c r="M1636" t="s">
        <v>10005</v>
      </c>
      <c r="N1636" t="s">
        <v>9441</v>
      </c>
    </row>
    <row r="1637" spans="1:14" x14ac:dyDescent="0.25">
      <c r="A1637" t="s">
        <v>7743</v>
      </c>
      <c r="B1637" t="s">
        <v>7744</v>
      </c>
      <c r="C1637" t="s">
        <v>16</v>
      </c>
      <c r="D1637" t="s">
        <v>7745</v>
      </c>
      <c r="E1637" t="s">
        <v>18</v>
      </c>
      <c r="F1637" t="s">
        <v>7746</v>
      </c>
      <c r="G1637" t="s">
        <v>7747</v>
      </c>
      <c r="H1637" t="s">
        <v>7748</v>
      </c>
      <c r="I1637" t="s">
        <v>32</v>
      </c>
      <c r="J1637" t="s">
        <v>688</v>
      </c>
      <c r="K1637" t="s">
        <v>24</v>
      </c>
      <c r="L1637" t="s">
        <v>75</v>
      </c>
      <c r="M1637" t="s">
        <v>9438</v>
      </c>
      <c r="N1637" t="s">
        <v>9439</v>
      </c>
    </row>
    <row r="1638" spans="1:14" x14ac:dyDescent="0.25">
      <c r="A1638" t="s">
        <v>7749</v>
      </c>
      <c r="B1638" t="s">
        <v>7750</v>
      </c>
      <c r="C1638" t="s">
        <v>16</v>
      </c>
      <c r="D1638" t="s">
        <v>7751</v>
      </c>
      <c r="E1638" t="s">
        <v>18</v>
      </c>
      <c r="F1638" t="s">
        <v>7752</v>
      </c>
      <c r="G1638" t="s">
        <v>7753</v>
      </c>
      <c r="H1638" t="s">
        <v>7754</v>
      </c>
      <c r="I1638" t="s">
        <v>32</v>
      </c>
      <c r="J1638" t="s">
        <v>197</v>
      </c>
      <c r="K1638" t="s">
        <v>24</v>
      </c>
      <c r="L1638" t="s">
        <v>786</v>
      </c>
      <c r="M1638" t="s">
        <v>9438</v>
      </c>
      <c r="N1638" t="s">
        <v>9439</v>
      </c>
    </row>
    <row r="1639" spans="1:14" x14ac:dyDescent="0.25">
      <c r="A1639" t="s">
        <v>7755</v>
      </c>
      <c r="B1639" t="s">
        <v>7756</v>
      </c>
      <c r="C1639" t="s">
        <v>69</v>
      </c>
      <c r="D1639" t="s">
        <v>302</v>
      </c>
      <c r="E1639" t="s">
        <v>18</v>
      </c>
      <c r="F1639" t="s">
        <v>7757</v>
      </c>
      <c r="G1639" t="s">
        <v>7758</v>
      </c>
      <c r="H1639" t="s">
        <v>7759</v>
      </c>
      <c r="I1639" t="s">
        <v>32</v>
      </c>
      <c r="J1639" t="s">
        <v>49</v>
      </c>
      <c r="K1639" t="s">
        <v>24</v>
      </c>
      <c r="L1639" t="s">
        <v>307</v>
      </c>
      <c r="M1639" t="s">
        <v>10006</v>
      </c>
      <c r="N1639" t="s">
        <v>9441</v>
      </c>
    </row>
    <row r="1640" spans="1:14" x14ac:dyDescent="0.25">
      <c r="A1640" t="s">
        <v>7760</v>
      </c>
      <c r="B1640" t="s">
        <v>7761</v>
      </c>
      <c r="C1640" t="s">
        <v>16</v>
      </c>
      <c r="D1640" t="s">
        <v>585</v>
      </c>
      <c r="E1640" t="s">
        <v>18</v>
      </c>
      <c r="F1640" t="s">
        <v>7762</v>
      </c>
      <c r="G1640" t="s">
        <v>7763</v>
      </c>
      <c r="H1640" t="s">
        <v>7764</v>
      </c>
      <c r="I1640" t="s">
        <v>32</v>
      </c>
      <c r="J1640" t="s">
        <v>1350</v>
      </c>
      <c r="K1640" t="s">
        <v>24</v>
      </c>
      <c r="L1640" t="s">
        <v>75</v>
      </c>
      <c r="M1640" t="s">
        <v>10007</v>
      </c>
      <c r="N1640" t="s">
        <v>9441</v>
      </c>
    </row>
    <row r="1641" spans="1:14" x14ac:dyDescent="0.25">
      <c r="A1641" t="s">
        <v>7765</v>
      </c>
      <c r="B1641" t="s">
        <v>7766</v>
      </c>
      <c r="C1641" t="s">
        <v>69</v>
      </c>
      <c r="D1641" t="s">
        <v>70</v>
      </c>
      <c r="E1641" t="s">
        <v>18</v>
      </c>
      <c r="F1641" t="s">
        <v>7767</v>
      </c>
      <c r="G1641" t="s">
        <v>7768</v>
      </c>
      <c r="H1641" t="s">
        <v>7769</v>
      </c>
      <c r="I1641" t="s">
        <v>32</v>
      </c>
      <c r="J1641" t="s">
        <v>183</v>
      </c>
      <c r="K1641" t="s">
        <v>24</v>
      </c>
      <c r="L1641" t="s">
        <v>75</v>
      </c>
      <c r="M1641" t="s">
        <v>10008</v>
      </c>
      <c r="N1641" t="s">
        <v>9441</v>
      </c>
    </row>
    <row r="1642" spans="1:14" x14ac:dyDescent="0.25">
      <c r="A1642" t="s">
        <v>7770</v>
      </c>
      <c r="B1642" t="s">
        <v>7771</v>
      </c>
      <c r="C1642" t="s">
        <v>16</v>
      </c>
      <c r="D1642" t="s">
        <v>7772</v>
      </c>
      <c r="E1642" t="s">
        <v>18</v>
      </c>
      <c r="F1642" t="s">
        <v>7773</v>
      </c>
      <c r="G1642" t="s">
        <v>7774</v>
      </c>
      <c r="H1642" t="s">
        <v>7775</v>
      </c>
      <c r="I1642" t="s">
        <v>32</v>
      </c>
      <c r="J1642" t="s">
        <v>912</v>
      </c>
      <c r="K1642" t="s">
        <v>24</v>
      </c>
      <c r="L1642" t="s">
        <v>42</v>
      </c>
      <c r="M1642" t="s">
        <v>10009</v>
      </c>
      <c r="N1642" t="s">
        <v>9441</v>
      </c>
    </row>
    <row r="1643" spans="1:14" x14ac:dyDescent="0.25">
      <c r="A1643" t="s">
        <v>7776</v>
      </c>
      <c r="B1643" t="s">
        <v>7777</v>
      </c>
      <c r="C1643" t="s">
        <v>69</v>
      </c>
      <c r="D1643" t="s">
        <v>7778</v>
      </c>
      <c r="E1643" t="s">
        <v>18</v>
      </c>
      <c r="F1643" t="s">
        <v>7779</v>
      </c>
      <c r="G1643" t="s">
        <v>7780</v>
      </c>
      <c r="H1643" t="s">
        <v>7781</v>
      </c>
      <c r="I1643" t="s">
        <v>32</v>
      </c>
      <c r="J1643" t="s">
        <v>1203</v>
      </c>
      <c r="K1643" t="s">
        <v>24</v>
      </c>
      <c r="L1643" t="s">
        <v>227</v>
      </c>
      <c r="M1643" t="s">
        <v>9438</v>
      </c>
      <c r="N1643" t="s">
        <v>9439</v>
      </c>
    </row>
    <row r="1644" spans="1:14" x14ac:dyDescent="0.25">
      <c r="A1644" t="s">
        <v>7782</v>
      </c>
      <c r="B1644" t="s">
        <v>968</v>
      </c>
      <c r="C1644" t="s">
        <v>69</v>
      </c>
      <c r="D1644" t="s">
        <v>4996</v>
      </c>
      <c r="E1644" t="s">
        <v>18</v>
      </c>
      <c r="F1644" t="s">
        <v>7783</v>
      </c>
      <c r="G1644" t="s">
        <v>7784</v>
      </c>
      <c r="H1644" t="s">
        <v>7785</v>
      </c>
      <c r="I1644" t="s">
        <v>32</v>
      </c>
      <c r="J1644" t="s">
        <v>1350</v>
      </c>
      <c r="K1644" t="s">
        <v>24</v>
      </c>
      <c r="L1644" t="s">
        <v>786</v>
      </c>
      <c r="M1644" t="s">
        <v>10010</v>
      </c>
      <c r="N1644" t="s">
        <v>9441</v>
      </c>
    </row>
    <row r="1645" spans="1:14" x14ac:dyDescent="0.25">
      <c r="A1645" t="s">
        <v>7786</v>
      </c>
      <c r="B1645" t="s">
        <v>3024</v>
      </c>
      <c r="C1645" t="s">
        <v>69</v>
      </c>
      <c r="D1645" t="s">
        <v>7787</v>
      </c>
      <c r="E1645" t="s">
        <v>18</v>
      </c>
      <c r="F1645" t="s">
        <v>7788</v>
      </c>
      <c r="G1645" t="s">
        <v>7789</v>
      </c>
      <c r="H1645" t="s">
        <v>7790</v>
      </c>
      <c r="I1645" t="s">
        <v>32</v>
      </c>
      <c r="J1645" t="s">
        <v>282</v>
      </c>
      <c r="K1645" t="s">
        <v>24</v>
      </c>
      <c r="L1645" t="s">
        <v>204</v>
      </c>
      <c r="M1645" t="s">
        <v>9438</v>
      </c>
      <c r="N1645" t="s">
        <v>9439</v>
      </c>
    </row>
    <row r="1646" spans="1:14" x14ac:dyDescent="0.25">
      <c r="A1646" t="s">
        <v>7791</v>
      </c>
      <c r="C1646" t="s">
        <v>16</v>
      </c>
      <c r="D1646" t="s">
        <v>5900</v>
      </c>
      <c r="E1646" t="s">
        <v>18</v>
      </c>
      <c r="F1646" t="s">
        <v>7792</v>
      </c>
      <c r="G1646" t="s">
        <v>7793</v>
      </c>
      <c r="H1646" t="s">
        <v>7794</v>
      </c>
      <c r="I1646" t="s">
        <v>32</v>
      </c>
      <c r="J1646" t="s">
        <v>398</v>
      </c>
      <c r="K1646" t="s">
        <v>24</v>
      </c>
      <c r="L1646" t="s">
        <v>439</v>
      </c>
      <c r="M1646" t="s">
        <v>9438</v>
      </c>
      <c r="N1646" t="s">
        <v>9439</v>
      </c>
    </row>
    <row r="1647" spans="1:14" x14ac:dyDescent="0.25">
      <c r="A1647" t="s">
        <v>7795</v>
      </c>
      <c r="B1647" t="s">
        <v>7796</v>
      </c>
      <c r="C1647" t="s">
        <v>16</v>
      </c>
      <c r="D1647" t="s">
        <v>158</v>
      </c>
      <c r="E1647" t="s">
        <v>18</v>
      </c>
      <c r="F1647" t="s">
        <v>7797</v>
      </c>
      <c r="G1647" t="s">
        <v>7798</v>
      </c>
      <c r="H1647" t="s">
        <v>7799</v>
      </c>
      <c r="I1647" t="s">
        <v>32</v>
      </c>
      <c r="J1647" t="s">
        <v>219</v>
      </c>
      <c r="K1647" t="s">
        <v>24</v>
      </c>
      <c r="L1647" t="s">
        <v>163</v>
      </c>
      <c r="M1647" t="s">
        <v>9438</v>
      </c>
      <c r="N1647" t="s">
        <v>9439</v>
      </c>
    </row>
    <row r="1648" spans="1:14" x14ac:dyDescent="0.25">
      <c r="A1648" t="s">
        <v>7800</v>
      </c>
      <c r="B1648" t="s">
        <v>7801</v>
      </c>
      <c r="C1648" t="s">
        <v>16</v>
      </c>
      <c r="D1648" t="s">
        <v>7802</v>
      </c>
      <c r="E1648" t="s">
        <v>18</v>
      </c>
      <c r="F1648" t="s">
        <v>7803</v>
      </c>
      <c r="G1648" t="s">
        <v>7804</v>
      </c>
      <c r="H1648" t="s">
        <v>7805</v>
      </c>
      <c r="I1648" t="s">
        <v>32</v>
      </c>
      <c r="J1648" t="s">
        <v>991</v>
      </c>
      <c r="K1648" t="s">
        <v>24</v>
      </c>
      <c r="L1648" t="s">
        <v>75</v>
      </c>
      <c r="M1648" t="s">
        <v>10011</v>
      </c>
      <c r="N1648" t="s">
        <v>9441</v>
      </c>
    </row>
    <row r="1649" spans="1:14" x14ac:dyDescent="0.25">
      <c r="A1649" t="s">
        <v>7806</v>
      </c>
      <c r="B1649" t="s">
        <v>4070</v>
      </c>
      <c r="C1649" t="s">
        <v>16</v>
      </c>
      <c r="D1649" t="s">
        <v>7807</v>
      </c>
      <c r="E1649" t="s">
        <v>18</v>
      </c>
      <c r="F1649" t="s">
        <v>7808</v>
      </c>
      <c r="G1649" t="s">
        <v>7809</v>
      </c>
      <c r="H1649" t="s">
        <v>7810</v>
      </c>
      <c r="I1649" t="s">
        <v>32</v>
      </c>
      <c r="J1649" t="s">
        <v>2502</v>
      </c>
      <c r="K1649" t="s">
        <v>24</v>
      </c>
      <c r="L1649" t="s">
        <v>439</v>
      </c>
      <c r="M1649" t="s">
        <v>10012</v>
      </c>
      <c r="N1649" t="s">
        <v>9441</v>
      </c>
    </row>
    <row r="1650" spans="1:14" x14ac:dyDescent="0.25">
      <c r="A1650" t="s">
        <v>7811</v>
      </c>
      <c r="B1650" t="s">
        <v>7812</v>
      </c>
      <c r="C1650" t="s">
        <v>69</v>
      </c>
      <c r="D1650" t="s">
        <v>7813</v>
      </c>
      <c r="E1650" t="s">
        <v>18</v>
      </c>
      <c r="F1650" t="s">
        <v>7814</v>
      </c>
      <c r="G1650" t="s">
        <v>7815</v>
      </c>
      <c r="H1650" t="s">
        <v>7816</v>
      </c>
      <c r="I1650" t="s">
        <v>320</v>
      </c>
      <c r="J1650" t="s">
        <v>735</v>
      </c>
      <c r="K1650" t="s">
        <v>24</v>
      </c>
      <c r="L1650" t="s">
        <v>361</v>
      </c>
      <c r="M1650" t="s">
        <v>10013</v>
      </c>
      <c r="N1650" t="s">
        <v>9441</v>
      </c>
    </row>
    <row r="1651" spans="1:14" x14ac:dyDescent="0.25">
      <c r="A1651" t="s">
        <v>7817</v>
      </c>
      <c r="B1651" t="s">
        <v>206</v>
      </c>
      <c r="C1651" t="s">
        <v>16</v>
      </c>
      <c r="D1651" t="s">
        <v>1364</v>
      </c>
      <c r="E1651" t="s">
        <v>18</v>
      </c>
      <c r="F1651" t="s">
        <v>7818</v>
      </c>
      <c r="G1651" t="s">
        <v>7819</v>
      </c>
      <c r="H1651" t="s">
        <v>7820</v>
      </c>
      <c r="I1651" t="s">
        <v>32</v>
      </c>
      <c r="J1651" t="s">
        <v>946</v>
      </c>
      <c r="K1651" t="s">
        <v>24</v>
      </c>
      <c r="L1651" t="s">
        <v>1368</v>
      </c>
      <c r="M1651" t="s">
        <v>9438</v>
      </c>
      <c r="N1651" t="s">
        <v>9439</v>
      </c>
    </row>
    <row r="1652" spans="1:14" x14ac:dyDescent="0.25">
      <c r="A1652" t="s">
        <v>349</v>
      </c>
      <c r="B1652" t="s">
        <v>350</v>
      </c>
      <c r="C1652" t="s">
        <v>69</v>
      </c>
      <c r="D1652" t="s">
        <v>179</v>
      </c>
      <c r="E1652" t="s">
        <v>18</v>
      </c>
      <c r="F1652" t="s">
        <v>7821</v>
      </c>
      <c r="G1652" t="s">
        <v>7822</v>
      </c>
      <c r="H1652" t="s">
        <v>7823</v>
      </c>
      <c r="I1652" t="s">
        <v>32</v>
      </c>
      <c r="J1652" t="s">
        <v>74</v>
      </c>
      <c r="K1652" t="s">
        <v>24</v>
      </c>
      <c r="L1652" t="s">
        <v>342</v>
      </c>
      <c r="M1652" t="s">
        <v>10014</v>
      </c>
      <c r="N1652" t="s">
        <v>9441</v>
      </c>
    </row>
    <row r="1653" spans="1:14" x14ac:dyDescent="0.25">
      <c r="A1653" t="s">
        <v>7824</v>
      </c>
      <c r="B1653" t="s">
        <v>7825</v>
      </c>
      <c r="C1653" t="s">
        <v>1475</v>
      </c>
      <c r="D1653" t="s">
        <v>462</v>
      </c>
      <c r="E1653" t="s">
        <v>18</v>
      </c>
      <c r="F1653" t="s">
        <v>7826</v>
      </c>
      <c r="G1653" t="s">
        <v>7827</v>
      </c>
      <c r="H1653" t="s">
        <v>7828</v>
      </c>
      <c r="I1653" t="s">
        <v>32</v>
      </c>
      <c r="J1653" t="s">
        <v>175</v>
      </c>
      <c r="K1653" t="s">
        <v>24</v>
      </c>
      <c r="L1653" t="s">
        <v>58</v>
      </c>
      <c r="M1653" t="s">
        <v>10015</v>
      </c>
      <c r="N1653" t="s">
        <v>9441</v>
      </c>
    </row>
    <row r="1654" spans="1:14" x14ac:dyDescent="0.25">
      <c r="A1654" t="s">
        <v>7829</v>
      </c>
      <c r="B1654" t="s">
        <v>7830</v>
      </c>
      <c r="C1654" t="s">
        <v>69</v>
      </c>
      <c r="D1654" t="s">
        <v>2283</v>
      </c>
      <c r="E1654" t="s">
        <v>18</v>
      </c>
      <c r="F1654" t="s">
        <v>7831</v>
      </c>
      <c r="G1654" t="s">
        <v>7832</v>
      </c>
      <c r="H1654" t="s">
        <v>7833</v>
      </c>
      <c r="I1654" t="s">
        <v>32</v>
      </c>
      <c r="J1654" t="s">
        <v>82</v>
      </c>
      <c r="K1654" t="s">
        <v>24</v>
      </c>
      <c r="L1654" t="s">
        <v>1480</v>
      </c>
      <c r="M1654" t="s">
        <v>10016</v>
      </c>
      <c r="N1654" t="s">
        <v>9441</v>
      </c>
    </row>
    <row r="1655" spans="1:14" x14ac:dyDescent="0.25">
      <c r="A1655" t="s">
        <v>7834</v>
      </c>
      <c r="B1655" t="s">
        <v>7835</v>
      </c>
      <c r="C1655" t="s">
        <v>69</v>
      </c>
      <c r="D1655" t="s">
        <v>7836</v>
      </c>
      <c r="E1655" t="s">
        <v>18</v>
      </c>
      <c r="F1655" t="s">
        <v>7837</v>
      </c>
      <c r="G1655" t="s">
        <v>7838</v>
      </c>
      <c r="H1655" t="s">
        <v>7839</v>
      </c>
      <c r="I1655" t="s">
        <v>320</v>
      </c>
      <c r="J1655" t="s">
        <v>1461</v>
      </c>
      <c r="K1655" t="s">
        <v>24</v>
      </c>
      <c r="L1655" t="s">
        <v>3627</v>
      </c>
      <c r="M1655" t="s">
        <v>10017</v>
      </c>
      <c r="N1655" t="s">
        <v>9441</v>
      </c>
    </row>
    <row r="1656" spans="1:14" x14ac:dyDescent="0.25">
      <c r="A1656" t="s">
        <v>7840</v>
      </c>
      <c r="B1656" t="s">
        <v>7841</v>
      </c>
      <c r="C1656" t="s">
        <v>69</v>
      </c>
      <c r="D1656" t="s">
        <v>3603</v>
      </c>
      <c r="E1656" t="s">
        <v>18</v>
      </c>
      <c r="F1656" t="s">
        <v>7842</v>
      </c>
      <c r="G1656" t="s">
        <v>7843</v>
      </c>
      <c r="H1656" t="s">
        <v>7844</v>
      </c>
      <c r="I1656" t="s">
        <v>32</v>
      </c>
      <c r="J1656" t="s">
        <v>718</v>
      </c>
      <c r="K1656" t="s">
        <v>24</v>
      </c>
      <c r="L1656" t="s">
        <v>204</v>
      </c>
      <c r="M1656" t="s">
        <v>10018</v>
      </c>
      <c r="N1656" t="s">
        <v>9441</v>
      </c>
    </row>
    <row r="1657" spans="1:14" x14ac:dyDescent="0.25">
      <c r="A1657" t="s">
        <v>26</v>
      </c>
      <c r="B1657" t="s">
        <v>4050</v>
      </c>
      <c r="C1657" t="s">
        <v>16</v>
      </c>
      <c r="D1657" t="s">
        <v>585</v>
      </c>
      <c r="E1657" t="s">
        <v>18</v>
      </c>
      <c r="F1657" t="s">
        <v>7845</v>
      </c>
      <c r="G1657" t="s">
        <v>7846</v>
      </c>
      <c r="H1657" t="s">
        <v>7847</v>
      </c>
      <c r="I1657" t="s">
        <v>32</v>
      </c>
      <c r="J1657" t="s">
        <v>1751</v>
      </c>
      <c r="K1657" t="s">
        <v>24</v>
      </c>
      <c r="L1657" t="s">
        <v>75</v>
      </c>
      <c r="M1657" t="s">
        <v>9438</v>
      </c>
      <c r="N1657" t="s">
        <v>9439</v>
      </c>
    </row>
    <row r="1658" spans="1:14" x14ac:dyDescent="0.25">
      <c r="A1658" t="s">
        <v>7848</v>
      </c>
      <c r="C1658" t="s">
        <v>69</v>
      </c>
      <c r="D1658" t="s">
        <v>7849</v>
      </c>
      <c r="E1658" t="s">
        <v>18</v>
      </c>
      <c r="F1658" t="s">
        <v>7850</v>
      </c>
      <c r="G1658" t="s">
        <v>7851</v>
      </c>
      <c r="H1658" t="s">
        <v>7852</v>
      </c>
      <c r="I1658" t="s">
        <v>22</v>
      </c>
      <c r="J1658" t="s">
        <v>3171</v>
      </c>
      <c r="K1658" t="s">
        <v>24</v>
      </c>
      <c r="L1658" t="s">
        <v>7853</v>
      </c>
      <c r="M1658" t="s">
        <v>9438</v>
      </c>
      <c r="N1658" t="s">
        <v>9439</v>
      </c>
    </row>
    <row r="1659" spans="1:14" x14ac:dyDescent="0.25">
      <c r="A1659" t="s">
        <v>7854</v>
      </c>
      <c r="B1659" t="s">
        <v>7855</v>
      </c>
      <c r="C1659" t="s">
        <v>16</v>
      </c>
      <c r="D1659" t="s">
        <v>3646</v>
      </c>
      <c r="E1659" t="s">
        <v>18</v>
      </c>
      <c r="F1659" t="s">
        <v>7856</v>
      </c>
      <c r="G1659" t="s">
        <v>7857</v>
      </c>
      <c r="H1659" t="s">
        <v>7858</v>
      </c>
      <c r="I1659" t="s">
        <v>32</v>
      </c>
      <c r="J1659" t="s">
        <v>1727</v>
      </c>
      <c r="K1659" t="s">
        <v>24</v>
      </c>
      <c r="L1659" t="s">
        <v>75</v>
      </c>
      <c r="M1659" t="s">
        <v>10019</v>
      </c>
      <c r="N1659" t="s">
        <v>9441</v>
      </c>
    </row>
    <row r="1660" spans="1:14" x14ac:dyDescent="0.25">
      <c r="A1660" t="s">
        <v>7859</v>
      </c>
      <c r="B1660" t="s">
        <v>4879</v>
      </c>
      <c r="C1660" t="s">
        <v>69</v>
      </c>
      <c r="D1660" t="s">
        <v>7860</v>
      </c>
      <c r="E1660" t="s">
        <v>18</v>
      </c>
      <c r="F1660" t="s">
        <v>7861</v>
      </c>
      <c r="G1660" t="s">
        <v>7862</v>
      </c>
      <c r="H1660" t="s">
        <v>7863</v>
      </c>
      <c r="I1660" t="s">
        <v>32</v>
      </c>
      <c r="J1660" t="s">
        <v>321</v>
      </c>
      <c r="K1660" t="s">
        <v>24</v>
      </c>
      <c r="L1660" t="s">
        <v>7864</v>
      </c>
      <c r="M1660" t="s">
        <v>10020</v>
      </c>
      <c r="N1660" t="s">
        <v>9441</v>
      </c>
    </row>
    <row r="1661" spans="1:14" x14ac:dyDescent="0.25">
      <c r="A1661" t="s">
        <v>7865</v>
      </c>
      <c r="B1661" t="s">
        <v>7866</v>
      </c>
      <c r="C1661" t="s">
        <v>69</v>
      </c>
      <c r="D1661" t="s">
        <v>7867</v>
      </c>
      <c r="E1661" t="s">
        <v>18</v>
      </c>
      <c r="F1661" t="s">
        <v>7868</v>
      </c>
      <c r="G1661" t="s">
        <v>7869</v>
      </c>
      <c r="H1661" t="s">
        <v>7870</v>
      </c>
      <c r="I1661" t="s">
        <v>32</v>
      </c>
      <c r="J1661" t="s">
        <v>438</v>
      </c>
      <c r="K1661" t="s">
        <v>24</v>
      </c>
      <c r="L1661" t="s">
        <v>262</v>
      </c>
      <c r="M1661" t="s">
        <v>9438</v>
      </c>
      <c r="N1661" t="s">
        <v>9439</v>
      </c>
    </row>
    <row r="1662" spans="1:14" x14ac:dyDescent="0.25">
      <c r="A1662" t="s">
        <v>7871</v>
      </c>
      <c r="C1662" t="s">
        <v>16</v>
      </c>
      <c r="D1662" t="s">
        <v>3522</v>
      </c>
      <c r="E1662" t="s">
        <v>18</v>
      </c>
      <c r="F1662" t="s">
        <v>7872</v>
      </c>
      <c r="G1662" t="s">
        <v>7873</v>
      </c>
      <c r="H1662" t="s">
        <v>7874</v>
      </c>
      <c r="I1662" t="s">
        <v>32</v>
      </c>
      <c r="J1662" t="s">
        <v>282</v>
      </c>
      <c r="K1662" t="s">
        <v>24</v>
      </c>
      <c r="L1662" t="s">
        <v>227</v>
      </c>
      <c r="M1662" t="s">
        <v>9438</v>
      </c>
      <c r="N1662" t="s">
        <v>9439</v>
      </c>
    </row>
    <row r="1663" spans="1:14" x14ac:dyDescent="0.25">
      <c r="A1663" t="s">
        <v>7875</v>
      </c>
      <c r="B1663" t="s">
        <v>7876</v>
      </c>
      <c r="C1663" t="s">
        <v>16</v>
      </c>
      <c r="D1663" t="s">
        <v>7877</v>
      </c>
      <c r="E1663" t="s">
        <v>18</v>
      </c>
      <c r="F1663" t="s">
        <v>7878</v>
      </c>
      <c r="G1663" t="s">
        <v>7879</v>
      </c>
      <c r="H1663" t="s">
        <v>7880</v>
      </c>
      <c r="I1663" t="s">
        <v>22</v>
      </c>
      <c r="J1663" t="s">
        <v>2107</v>
      </c>
      <c r="K1663" t="s">
        <v>24</v>
      </c>
      <c r="L1663" t="s">
        <v>83</v>
      </c>
      <c r="M1663" t="s">
        <v>9438</v>
      </c>
      <c r="N1663" t="s">
        <v>9439</v>
      </c>
    </row>
    <row r="1664" spans="1:14" x14ac:dyDescent="0.25">
      <c r="A1664" t="s">
        <v>7881</v>
      </c>
      <c r="B1664" t="s">
        <v>7882</v>
      </c>
      <c r="C1664" t="s">
        <v>69</v>
      </c>
      <c r="D1664" t="s">
        <v>179</v>
      </c>
      <c r="E1664" t="s">
        <v>18</v>
      </c>
      <c r="F1664" t="s">
        <v>7883</v>
      </c>
      <c r="G1664" t="s">
        <v>7884</v>
      </c>
      <c r="H1664" t="s">
        <v>7885</v>
      </c>
      <c r="I1664" t="s">
        <v>32</v>
      </c>
      <c r="J1664" t="s">
        <v>493</v>
      </c>
      <c r="K1664" t="s">
        <v>24</v>
      </c>
      <c r="L1664" t="s">
        <v>342</v>
      </c>
      <c r="M1664" t="s">
        <v>10021</v>
      </c>
      <c r="N1664" t="s">
        <v>9441</v>
      </c>
    </row>
    <row r="1665" spans="1:14" x14ac:dyDescent="0.25">
      <c r="A1665" t="s">
        <v>7886</v>
      </c>
      <c r="B1665" t="s">
        <v>7887</v>
      </c>
      <c r="C1665" t="s">
        <v>16</v>
      </c>
      <c r="D1665" t="s">
        <v>1278</v>
      </c>
      <c r="E1665" t="s">
        <v>18</v>
      </c>
      <c r="F1665" t="s">
        <v>7888</v>
      </c>
      <c r="G1665" t="s">
        <v>7889</v>
      </c>
      <c r="H1665" t="s">
        <v>7890</v>
      </c>
      <c r="I1665" t="s">
        <v>32</v>
      </c>
      <c r="J1665" t="s">
        <v>912</v>
      </c>
      <c r="K1665" t="s">
        <v>24</v>
      </c>
      <c r="L1665" t="s">
        <v>1282</v>
      </c>
      <c r="M1665" t="s">
        <v>10022</v>
      </c>
      <c r="N1665" t="s">
        <v>9441</v>
      </c>
    </row>
    <row r="1666" spans="1:14" x14ac:dyDescent="0.25">
      <c r="A1666" t="s">
        <v>7891</v>
      </c>
      <c r="B1666" t="s">
        <v>7892</v>
      </c>
      <c r="C1666" t="s">
        <v>69</v>
      </c>
      <c r="D1666" t="s">
        <v>7893</v>
      </c>
      <c r="E1666" t="s">
        <v>18</v>
      </c>
      <c r="F1666" t="s">
        <v>7894</v>
      </c>
      <c r="G1666" t="s">
        <v>7895</v>
      </c>
      <c r="H1666" t="s">
        <v>7896</v>
      </c>
      <c r="I1666" t="s">
        <v>32</v>
      </c>
      <c r="J1666" t="s">
        <v>723</v>
      </c>
      <c r="K1666" t="s">
        <v>24</v>
      </c>
      <c r="L1666" t="s">
        <v>42</v>
      </c>
      <c r="M1666" t="s">
        <v>9438</v>
      </c>
      <c r="N1666" t="s">
        <v>9439</v>
      </c>
    </row>
    <row r="1667" spans="1:14" x14ac:dyDescent="0.25">
      <c r="A1667" t="s">
        <v>7897</v>
      </c>
      <c r="B1667" t="s">
        <v>2587</v>
      </c>
      <c r="C1667" t="s">
        <v>16</v>
      </c>
      <c r="D1667" t="s">
        <v>434</v>
      </c>
      <c r="E1667" t="s">
        <v>18</v>
      </c>
      <c r="F1667" t="s">
        <v>7898</v>
      </c>
      <c r="G1667" t="s">
        <v>7899</v>
      </c>
      <c r="H1667" t="s">
        <v>7900</v>
      </c>
      <c r="I1667" t="s">
        <v>32</v>
      </c>
      <c r="J1667" t="s">
        <v>955</v>
      </c>
      <c r="K1667" t="s">
        <v>24</v>
      </c>
      <c r="L1667" t="s">
        <v>439</v>
      </c>
      <c r="M1667" t="s">
        <v>9438</v>
      </c>
      <c r="N1667" t="s">
        <v>9439</v>
      </c>
    </row>
    <row r="1668" spans="1:14" x14ac:dyDescent="0.25">
      <c r="A1668" t="s">
        <v>7901</v>
      </c>
      <c r="B1668" t="s">
        <v>350</v>
      </c>
      <c r="C1668" t="s">
        <v>69</v>
      </c>
      <c r="D1668" t="s">
        <v>1272</v>
      </c>
      <c r="E1668" t="s">
        <v>18</v>
      </c>
      <c r="F1668" t="s">
        <v>7902</v>
      </c>
      <c r="G1668" t="s">
        <v>7903</v>
      </c>
      <c r="H1668" t="s">
        <v>7904</v>
      </c>
      <c r="I1668" t="s">
        <v>32</v>
      </c>
      <c r="J1668" t="s">
        <v>175</v>
      </c>
      <c r="K1668" t="s">
        <v>24</v>
      </c>
      <c r="L1668" t="s">
        <v>184</v>
      </c>
      <c r="M1668" t="s">
        <v>10023</v>
      </c>
      <c r="N1668" t="s">
        <v>9441</v>
      </c>
    </row>
    <row r="1669" spans="1:14" x14ac:dyDescent="0.25">
      <c r="A1669" t="s">
        <v>7905</v>
      </c>
      <c r="B1669" t="s">
        <v>7906</v>
      </c>
      <c r="C1669" t="s">
        <v>69</v>
      </c>
      <c r="D1669" t="s">
        <v>4438</v>
      </c>
      <c r="E1669" t="s">
        <v>18</v>
      </c>
      <c r="F1669" t="s">
        <v>7907</v>
      </c>
      <c r="G1669" t="s">
        <v>7908</v>
      </c>
      <c r="H1669" t="s">
        <v>7909</v>
      </c>
      <c r="I1669" t="s">
        <v>32</v>
      </c>
      <c r="J1669" t="s">
        <v>723</v>
      </c>
      <c r="K1669" t="s">
        <v>24</v>
      </c>
      <c r="L1669" t="s">
        <v>75</v>
      </c>
      <c r="M1669" t="s">
        <v>9438</v>
      </c>
      <c r="N1669" t="s">
        <v>9439</v>
      </c>
    </row>
    <row r="1670" spans="1:14" x14ac:dyDescent="0.25">
      <c r="A1670" t="s">
        <v>7910</v>
      </c>
      <c r="B1670" t="s">
        <v>7911</v>
      </c>
      <c r="C1670" t="s">
        <v>69</v>
      </c>
      <c r="D1670" t="s">
        <v>61</v>
      </c>
      <c r="E1670" t="s">
        <v>18</v>
      </c>
      <c r="F1670" t="s">
        <v>7912</v>
      </c>
      <c r="G1670" t="s">
        <v>7913</v>
      </c>
      <c r="H1670" t="s">
        <v>7914</v>
      </c>
      <c r="I1670" t="s">
        <v>32</v>
      </c>
      <c r="J1670" t="s">
        <v>1317</v>
      </c>
      <c r="K1670" t="s">
        <v>24</v>
      </c>
      <c r="L1670" t="s">
        <v>75</v>
      </c>
      <c r="M1670" t="s">
        <v>10024</v>
      </c>
      <c r="N1670" t="s">
        <v>9441</v>
      </c>
    </row>
    <row r="1671" spans="1:14" x14ac:dyDescent="0.25">
      <c r="A1671" t="s">
        <v>7915</v>
      </c>
      <c r="B1671" t="s">
        <v>7916</v>
      </c>
      <c r="C1671" t="s">
        <v>1475</v>
      </c>
      <c r="D1671" t="s">
        <v>7917</v>
      </c>
      <c r="E1671" t="s">
        <v>18</v>
      </c>
      <c r="F1671" t="s">
        <v>7918</v>
      </c>
      <c r="G1671" t="s">
        <v>7919</v>
      </c>
      <c r="H1671" t="s">
        <v>7920</v>
      </c>
      <c r="I1671" t="s">
        <v>32</v>
      </c>
      <c r="J1671" t="s">
        <v>4320</v>
      </c>
      <c r="K1671" t="s">
        <v>24</v>
      </c>
      <c r="L1671" t="s">
        <v>4814</v>
      </c>
      <c r="M1671" t="s">
        <v>10025</v>
      </c>
      <c r="N1671" t="s">
        <v>9441</v>
      </c>
    </row>
    <row r="1672" spans="1:14" x14ac:dyDescent="0.25">
      <c r="A1672" t="s">
        <v>7921</v>
      </c>
      <c r="B1672" t="s">
        <v>1061</v>
      </c>
      <c r="C1672" t="s">
        <v>16</v>
      </c>
      <c r="D1672" t="s">
        <v>1062</v>
      </c>
      <c r="E1672" t="s">
        <v>638</v>
      </c>
      <c r="F1672" t="s">
        <v>7922</v>
      </c>
      <c r="G1672" t="s">
        <v>7923</v>
      </c>
      <c r="H1672" t="s">
        <v>7924</v>
      </c>
      <c r="I1672" t="s">
        <v>32</v>
      </c>
      <c r="J1672" t="s">
        <v>1980</v>
      </c>
      <c r="K1672" t="s">
        <v>24</v>
      </c>
      <c r="L1672" t="s">
        <v>7925</v>
      </c>
      <c r="M1672" t="s">
        <v>9438</v>
      </c>
      <c r="N1672" t="s">
        <v>9439</v>
      </c>
    </row>
    <row r="1673" spans="1:14" x14ac:dyDescent="0.25">
      <c r="A1673" t="s">
        <v>7926</v>
      </c>
      <c r="B1673" t="s">
        <v>7927</v>
      </c>
      <c r="C1673" t="s">
        <v>16</v>
      </c>
      <c r="D1673" t="s">
        <v>3646</v>
      </c>
      <c r="E1673" t="s">
        <v>638</v>
      </c>
      <c r="F1673" t="s">
        <v>7928</v>
      </c>
      <c r="G1673" t="s">
        <v>7929</v>
      </c>
      <c r="H1673" t="s">
        <v>7930</v>
      </c>
      <c r="I1673" t="s">
        <v>32</v>
      </c>
      <c r="J1673" t="s">
        <v>642</v>
      </c>
      <c r="K1673" t="s">
        <v>24</v>
      </c>
      <c r="L1673" t="s">
        <v>42</v>
      </c>
      <c r="M1673" t="s">
        <v>9438</v>
      </c>
      <c r="N1673" t="s">
        <v>9439</v>
      </c>
    </row>
    <row r="1674" spans="1:14" x14ac:dyDescent="0.25">
      <c r="A1674" t="s">
        <v>7931</v>
      </c>
      <c r="B1674" t="s">
        <v>7932</v>
      </c>
      <c r="C1674" t="s">
        <v>16</v>
      </c>
      <c r="D1674" t="s">
        <v>7933</v>
      </c>
      <c r="E1674" t="s">
        <v>638</v>
      </c>
      <c r="F1674" t="s">
        <v>7934</v>
      </c>
      <c r="G1674" t="s">
        <v>7935</v>
      </c>
      <c r="H1674" t="s">
        <v>7936</v>
      </c>
      <c r="I1674" t="s">
        <v>22</v>
      </c>
      <c r="J1674" t="s">
        <v>1572</v>
      </c>
      <c r="K1674" t="s">
        <v>24</v>
      </c>
      <c r="L1674" t="s">
        <v>7937</v>
      </c>
      <c r="M1674" t="s">
        <v>9438</v>
      </c>
      <c r="N1674" t="s">
        <v>9439</v>
      </c>
    </row>
    <row r="1675" spans="1:14" x14ac:dyDescent="0.25">
      <c r="A1675" t="s">
        <v>7938</v>
      </c>
      <c r="B1675" t="s">
        <v>7939</v>
      </c>
      <c r="C1675" t="s">
        <v>16</v>
      </c>
      <c r="D1675" t="s">
        <v>7940</v>
      </c>
      <c r="E1675" t="s">
        <v>638</v>
      </c>
      <c r="F1675" t="s">
        <v>7941</v>
      </c>
      <c r="G1675" t="s">
        <v>7942</v>
      </c>
      <c r="H1675" t="s">
        <v>7943</v>
      </c>
      <c r="I1675" t="s">
        <v>22</v>
      </c>
      <c r="J1675" t="s">
        <v>261</v>
      </c>
      <c r="K1675" t="s">
        <v>24</v>
      </c>
      <c r="L1675" t="s">
        <v>83</v>
      </c>
      <c r="M1675" t="s">
        <v>9438</v>
      </c>
      <c r="N1675" t="s">
        <v>9439</v>
      </c>
    </row>
    <row r="1676" spans="1:14" x14ac:dyDescent="0.25">
      <c r="A1676" t="s">
        <v>7944</v>
      </c>
      <c r="B1676" t="s">
        <v>7945</v>
      </c>
      <c r="C1676" t="s">
        <v>16</v>
      </c>
      <c r="D1676" t="s">
        <v>7946</v>
      </c>
      <c r="E1676" t="s">
        <v>638</v>
      </c>
      <c r="F1676" t="s">
        <v>7947</v>
      </c>
      <c r="G1676" t="s">
        <v>7948</v>
      </c>
      <c r="H1676" t="s">
        <v>7949</v>
      </c>
      <c r="I1676" t="s">
        <v>22</v>
      </c>
      <c r="J1676" t="s">
        <v>121</v>
      </c>
      <c r="K1676" t="s">
        <v>24</v>
      </c>
      <c r="L1676" t="s">
        <v>83</v>
      </c>
      <c r="M1676" t="s">
        <v>9438</v>
      </c>
      <c r="N1676" t="s">
        <v>9439</v>
      </c>
    </row>
    <row r="1677" spans="1:14" x14ac:dyDescent="0.25">
      <c r="A1677" t="s">
        <v>7950</v>
      </c>
      <c r="B1677" t="s">
        <v>7951</v>
      </c>
      <c r="C1677" t="s">
        <v>69</v>
      </c>
      <c r="D1677" t="s">
        <v>61</v>
      </c>
      <c r="E1677" t="s">
        <v>638</v>
      </c>
      <c r="F1677" t="s">
        <v>7952</v>
      </c>
      <c r="G1677" t="s">
        <v>7953</v>
      </c>
      <c r="H1677" t="s">
        <v>7954</v>
      </c>
      <c r="I1677" t="s">
        <v>32</v>
      </c>
      <c r="J1677" t="s">
        <v>1093</v>
      </c>
      <c r="K1677" t="s">
        <v>24</v>
      </c>
      <c r="L1677" t="s">
        <v>42</v>
      </c>
      <c r="M1677" t="s">
        <v>9438</v>
      </c>
      <c r="N1677" t="s">
        <v>9439</v>
      </c>
    </row>
    <row r="1678" spans="1:14" x14ac:dyDescent="0.25">
      <c r="A1678" t="s">
        <v>7955</v>
      </c>
      <c r="B1678" t="s">
        <v>7956</v>
      </c>
      <c r="C1678" t="s">
        <v>16</v>
      </c>
      <c r="D1678" t="s">
        <v>4470</v>
      </c>
      <c r="E1678" t="s">
        <v>638</v>
      </c>
      <c r="F1678" t="s">
        <v>7957</v>
      </c>
      <c r="G1678" t="s">
        <v>7958</v>
      </c>
      <c r="H1678" t="s">
        <v>7959</v>
      </c>
      <c r="I1678" t="s">
        <v>32</v>
      </c>
      <c r="J1678" t="s">
        <v>634</v>
      </c>
      <c r="K1678" t="s">
        <v>24</v>
      </c>
      <c r="L1678" t="s">
        <v>851</v>
      </c>
      <c r="M1678" t="s">
        <v>9438</v>
      </c>
      <c r="N1678" t="s">
        <v>9439</v>
      </c>
    </row>
    <row r="1679" spans="1:14" x14ac:dyDescent="0.25">
      <c r="A1679" t="s">
        <v>7960</v>
      </c>
      <c r="B1679" t="s">
        <v>7961</v>
      </c>
      <c r="C1679" t="s">
        <v>16</v>
      </c>
      <c r="D1679" t="s">
        <v>2867</v>
      </c>
      <c r="E1679" t="s">
        <v>18</v>
      </c>
      <c r="F1679" t="s">
        <v>7962</v>
      </c>
      <c r="G1679" t="s">
        <v>7963</v>
      </c>
      <c r="H1679" t="s">
        <v>7964</v>
      </c>
      <c r="I1679" t="s">
        <v>32</v>
      </c>
      <c r="J1679" t="s">
        <v>41</v>
      </c>
      <c r="K1679" t="s">
        <v>24</v>
      </c>
      <c r="L1679" t="s">
        <v>204</v>
      </c>
      <c r="M1679" t="s">
        <v>10026</v>
      </c>
      <c r="N1679" t="s">
        <v>9441</v>
      </c>
    </row>
    <row r="1680" spans="1:14" x14ac:dyDescent="0.25">
      <c r="A1680" t="s">
        <v>7965</v>
      </c>
      <c r="B1680" t="s">
        <v>888</v>
      </c>
      <c r="C1680" t="s">
        <v>69</v>
      </c>
      <c r="D1680" t="s">
        <v>7966</v>
      </c>
      <c r="E1680" t="s">
        <v>18</v>
      </c>
      <c r="F1680" t="s">
        <v>7967</v>
      </c>
      <c r="G1680" t="s">
        <v>7968</v>
      </c>
      <c r="H1680" t="s">
        <v>7969</v>
      </c>
      <c r="I1680" t="s">
        <v>32</v>
      </c>
      <c r="J1680" t="s">
        <v>1000</v>
      </c>
      <c r="K1680" t="s">
        <v>24</v>
      </c>
      <c r="L1680" t="s">
        <v>439</v>
      </c>
      <c r="M1680" t="s">
        <v>9438</v>
      </c>
      <c r="N1680" t="s">
        <v>9439</v>
      </c>
    </row>
    <row r="1681" spans="1:14" x14ac:dyDescent="0.25">
      <c r="A1681" t="s">
        <v>7970</v>
      </c>
      <c r="B1681" t="s">
        <v>7971</v>
      </c>
      <c r="C1681" t="s">
        <v>16</v>
      </c>
      <c r="D1681" t="s">
        <v>7972</v>
      </c>
      <c r="E1681" t="s">
        <v>18</v>
      </c>
      <c r="F1681" t="s">
        <v>7973</v>
      </c>
      <c r="G1681" t="s">
        <v>7974</v>
      </c>
      <c r="H1681" t="s">
        <v>7975</v>
      </c>
      <c r="I1681" t="s">
        <v>32</v>
      </c>
      <c r="J1681" t="s">
        <v>82</v>
      </c>
      <c r="K1681" t="s">
        <v>24</v>
      </c>
      <c r="L1681" t="s">
        <v>75</v>
      </c>
      <c r="M1681" t="s">
        <v>10027</v>
      </c>
      <c r="N1681" t="s">
        <v>9441</v>
      </c>
    </row>
    <row r="1682" spans="1:14" x14ac:dyDescent="0.25">
      <c r="A1682" t="s">
        <v>7976</v>
      </c>
      <c r="B1682" t="s">
        <v>7977</v>
      </c>
      <c r="C1682" t="s">
        <v>16</v>
      </c>
      <c r="D1682" t="s">
        <v>7978</v>
      </c>
      <c r="E1682" t="s">
        <v>18</v>
      </c>
      <c r="F1682" t="s">
        <v>7979</v>
      </c>
      <c r="G1682" t="s">
        <v>7980</v>
      </c>
      <c r="H1682" t="s">
        <v>7981</v>
      </c>
      <c r="I1682" t="s">
        <v>2352</v>
      </c>
      <c r="J1682" t="s">
        <v>7982</v>
      </c>
      <c r="K1682" t="s">
        <v>24</v>
      </c>
      <c r="L1682" t="s">
        <v>7983</v>
      </c>
      <c r="M1682" t="s">
        <v>9438</v>
      </c>
      <c r="N1682" t="s">
        <v>9439</v>
      </c>
    </row>
    <row r="1683" spans="1:14" x14ac:dyDescent="0.25">
      <c r="A1683" t="s">
        <v>7984</v>
      </c>
      <c r="B1683" t="s">
        <v>7985</v>
      </c>
      <c r="C1683" t="s">
        <v>69</v>
      </c>
      <c r="D1683" t="s">
        <v>364</v>
      </c>
      <c r="E1683" t="s">
        <v>18</v>
      </c>
      <c r="F1683" t="s">
        <v>7986</v>
      </c>
      <c r="G1683" t="s">
        <v>7987</v>
      </c>
      <c r="H1683" t="s">
        <v>7988</v>
      </c>
      <c r="I1683" t="s">
        <v>32</v>
      </c>
      <c r="J1683" t="s">
        <v>253</v>
      </c>
      <c r="K1683" t="s">
        <v>24</v>
      </c>
      <c r="L1683" t="s">
        <v>368</v>
      </c>
      <c r="M1683" t="s">
        <v>9438</v>
      </c>
      <c r="N1683" t="s">
        <v>9439</v>
      </c>
    </row>
    <row r="1684" spans="1:14" x14ac:dyDescent="0.25">
      <c r="A1684" t="s">
        <v>7989</v>
      </c>
      <c r="B1684" t="s">
        <v>7990</v>
      </c>
      <c r="C1684" t="s">
        <v>16</v>
      </c>
      <c r="D1684" t="s">
        <v>7991</v>
      </c>
      <c r="E1684" t="s">
        <v>18</v>
      </c>
      <c r="F1684" t="s">
        <v>7992</v>
      </c>
      <c r="G1684" t="s">
        <v>7993</v>
      </c>
      <c r="H1684" t="s">
        <v>7994</v>
      </c>
      <c r="I1684" t="s">
        <v>32</v>
      </c>
      <c r="J1684" t="s">
        <v>614</v>
      </c>
      <c r="K1684" t="s">
        <v>24</v>
      </c>
      <c r="L1684" t="s">
        <v>7995</v>
      </c>
      <c r="M1684" t="s">
        <v>10028</v>
      </c>
      <c r="N1684" t="s">
        <v>9441</v>
      </c>
    </row>
    <row r="1685" spans="1:14" x14ac:dyDescent="0.25">
      <c r="A1685" t="s">
        <v>7996</v>
      </c>
      <c r="B1685" t="s">
        <v>7997</v>
      </c>
      <c r="C1685" t="s">
        <v>16</v>
      </c>
      <c r="D1685" t="s">
        <v>7998</v>
      </c>
      <c r="E1685" t="s">
        <v>18</v>
      </c>
      <c r="F1685" t="s">
        <v>7999</v>
      </c>
      <c r="G1685" t="s">
        <v>8000</v>
      </c>
      <c r="H1685" t="s">
        <v>8001</v>
      </c>
      <c r="I1685" t="s">
        <v>32</v>
      </c>
      <c r="J1685" t="s">
        <v>183</v>
      </c>
      <c r="K1685" t="s">
        <v>24</v>
      </c>
      <c r="L1685" t="s">
        <v>204</v>
      </c>
      <c r="M1685" t="s">
        <v>10029</v>
      </c>
      <c r="N1685" t="s">
        <v>9441</v>
      </c>
    </row>
    <row r="1686" spans="1:14" x14ac:dyDescent="0.25">
      <c r="A1686" t="s">
        <v>8002</v>
      </c>
      <c r="B1686" t="s">
        <v>8003</v>
      </c>
      <c r="C1686" t="s">
        <v>69</v>
      </c>
      <c r="D1686" t="s">
        <v>8004</v>
      </c>
      <c r="E1686" t="s">
        <v>18</v>
      </c>
      <c r="F1686" t="s">
        <v>8005</v>
      </c>
      <c r="G1686" t="s">
        <v>8006</v>
      </c>
      <c r="H1686" t="s">
        <v>8007</v>
      </c>
      <c r="I1686" t="s">
        <v>32</v>
      </c>
      <c r="J1686" t="s">
        <v>1545</v>
      </c>
      <c r="K1686" t="s">
        <v>24</v>
      </c>
      <c r="L1686" t="s">
        <v>75</v>
      </c>
      <c r="M1686" t="s">
        <v>9438</v>
      </c>
      <c r="N1686" t="s">
        <v>9439</v>
      </c>
    </row>
    <row r="1687" spans="1:14" x14ac:dyDescent="0.25">
      <c r="A1687" t="s">
        <v>8008</v>
      </c>
      <c r="C1687" t="s">
        <v>16</v>
      </c>
      <c r="E1687" t="s">
        <v>18</v>
      </c>
      <c r="F1687" t="s">
        <v>8009</v>
      </c>
      <c r="G1687" t="s">
        <v>8010</v>
      </c>
      <c r="H1687" t="s">
        <v>8011</v>
      </c>
      <c r="I1687" t="s">
        <v>32</v>
      </c>
      <c r="J1687" t="s">
        <v>583</v>
      </c>
      <c r="K1687" t="s">
        <v>24</v>
      </c>
      <c r="L1687" t="s">
        <v>8012</v>
      </c>
      <c r="M1687" t="s">
        <v>10030</v>
      </c>
      <c r="N1687" t="s">
        <v>9441</v>
      </c>
    </row>
    <row r="1688" spans="1:14" x14ac:dyDescent="0.25">
      <c r="A1688" t="s">
        <v>8013</v>
      </c>
      <c r="B1688" t="s">
        <v>8014</v>
      </c>
      <c r="C1688" t="s">
        <v>16</v>
      </c>
      <c r="D1688" t="s">
        <v>8015</v>
      </c>
      <c r="E1688" t="s">
        <v>18</v>
      </c>
      <c r="F1688" t="s">
        <v>8016</v>
      </c>
      <c r="G1688" t="s">
        <v>8017</v>
      </c>
      <c r="H1688" t="s">
        <v>8018</v>
      </c>
      <c r="I1688" t="s">
        <v>32</v>
      </c>
      <c r="J1688" t="s">
        <v>420</v>
      </c>
      <c r="K1688" t="s">
        <v>24</v>
      </c>
      <c r="L1688" t="s">
        <v>227</v>
      </c>
      <c r="M1688" t="s">
        <v>10031</v>
      </c>
      <c r="N1688" t="s">
        <v>9441</v>
      </c>
    </row>
    <row r="1689" spans="1:14" x14ac:dyDescent="0.25">
      <c r="A1689" t="s">
        <v>3979</v>
      </c>
      <c r="B1689" t="s">
        <v>1340</v>
      </c>
      <c r="C1689" t="s">
        <v>16</v>
      </c>
      <c r="D1689" t="s">
        <v>265</v>
      </c>
      <c r="E1689" t="s">
        <v>18</v>
      </c>
      <c r="F1689" t="s">
        <v>3981</v>
      </c>
      <c r="G1689" t="s">
        <v>8019</v>
      </c>
      <c r="H1689" t="s">
        <v>8020</v>
      </c>
      <c r="I1689" t="s">
        <v>32</v>
      </c>
      <c r="J1689" t="s">
        <v>197</v>
      </c>
      <c r="K1689" t="s">
        <v>24</v>
      </c>
      <c r="L1689" t="s">
        <v>204</v>
      </c>
      <c r="M1689" t="s">
        <v>9438</v>
      </c>
      <c r="N1689" t="s">
        <v>9439</v>
      </c>
    </row>
    <row r="1690" spans="1:14" x14ac:dyDescent="0.25">
      <c r="A1690" t="s">
        <v>8021</v>
      </c>
      <c r="B1690" t="s">
        <v>6845</v>
      </c>
      <c r="C1690" t="s">
        <v>69</v>
      </c>
      <c r="D1690" t="s">
        <v>200</v>
      </c>
      <c r="E1690" t="s">
        <v>18</v>
      </c>
      <c r="F1690" t="s">
        <v>8022</v>
      </c>
      <c r="G1690" t="s">
        <v>8023</v>
      </c>
      <c r="H1690" t="s">
        <v>8024</v>
      </c>
      <c r="I1690" t="s">
        <v>32</v>
      </c>
      <c r="J1690" t="s">
        <v>8025</v>
      </c>
      <c r="K1690" t="s">
        <v>3596</v>
      </c>
      <c r="L1690" t="s">
        <v>439</v>
      </c>
      <c r="M1690" t="s">
        <v>9438</v>
      </c>
      <c r="N1690" t="s">
        <v>9439</v>
      </c>
    </row>
    <row r="1691" spans="1:14" x14ac:dyDescent="0.25">
      <c r="A1691" t="s">
        <v>8026</v>
      </c>
      <c r="B1691" t="s">
        <v>8027</v>
      </c>
      <c r="C1691" t="s">
        <v>69</v>
      </c>
      <c r="D1691" t="s">
        <v>8028</v>
      </c>
      <c r="E1691" t="s">
        <v>18</v>
      </c>
      <c r="F1691" t="s">
        <v>8029</v>
      </c>
      <c r="G1691" t="s">
        <v>8030</v>
      </c>
      <c r="H1691" t="s">
        <v>8031</v>
      </c>
      <c r="I1691" t="s">
        <v>32</v>
      </c>
      <c r="J1691" t="s">
        <v>41</v>
      </c>
      <c r="K1691" t="s">
        <v>24</v>
      </c>
      <c r="L1691" t="s">
        <v>204</v>
      </c>
      <c r="M1691" t="s">
        <v>10032</v>
      </c>
      <c r="N1691" t="s">
        <v>9441</v>
      </c>
    </row>
    <row r="1692" spans="1:14" x14ac:dyDescent="0.25">
      <c r="A1692" t="s">
        <v>8032</v>
      </c>
      <c r="B1692" t="s">
        <v>8033</v>
      </c>
      <c r="C1692" t="s">
        <v>16</v>
      </c>
      <c r="D1692" t="s">
        <v>1254</v>
      </c>
      <c r="E1692" t="s">
        <v>18</v>
      </c>
      <c r="F1692" t="s">
        <v>8034</v>
      </c>
      <c r="G1692" t="s">
        <v>8035</v>
      </c>
      <c r="H1692" t="s">
        <v>8036</v>
      </c>
      <c r="I1692" t="s">
        <v>32</v>
      </c>
      <c r="J1692" t="s">
        <v>1639</v>
      </c>
      <c r="K1692" t="s">
        <v>24</v>
      </c>
      <c r="L1692" t="s">
        <v>1258</v>
      </c>
      <c r="M1692" t="s">
        <v>10033</v>
      </c>
      <c r="N1692" t="s">
        <v>9441</v>
      </c>
    </row>
    <row r="1693" spans="1:14" x14ac:dyDescent="0.25">
      <c r="A1693" t="s">
        <v>8037</v>
      </c>
      <c r="B1693" t="s">
        <v>8038</v>
      </c>
      <c r="C1693" t="s">
        <v>16</v>
      </c>
      <c r="D1693" t="s">
        <v>364</v>
      </c>
      <c r="E1693" t="s">
        <v>18</v>
      </c>
      <c r="F1693" t="s">
        <v>8039</v>
      </c>
      <c r="G1693" t="s">
        <v>8040</v>
      </c>
      <c r="H1693" t="s">
        <v>8041</v>
      </c>
      <c r="I1693" t="s">
        <v>32</v>
      </c>
      <c r="J1693" t="s">
        <v>23</v>
      </c>
      <c r="K1693" t="s">
        <v>24</v>
      </c>
      <c r="L1693" t="s">
        <v>368</v>
      </c>
      <c r="M1693" t="s">
        <v>9438</v>
      </c>
      <c r="N1693" t="s">
        <v>9439</v>
      </c>
    </row>
    <row r="1694" spans="1:14" x14ac:dyDescent="0.25">
      <c r="A1694" t="s">
        <v>8042</v>
      </c>
      <c r="B1694" t="s">
        <v>8043</v>
      </c>
      <c r="C1694" t="s">
        <v>69</v>
      </c>
      <c r="D1694" t="s">
        <v>579</v>
      </c>
      <c r="E1694" t="s">
        <v>18</v>
      </c>
      <c r="F1694" t="s">
        <v>8044</v>
      </c>
      <c r="G1694" t="s">
        <v>8045</v>
      </c>
      <c r="H1694" t="s">
        <v>8046</v>
      </c>
      <c r="I1694" t="s">
        <v>32</v>
      </c>
      <c r="J1694" t="s">
        <v>493</v>
      </c>
      <c r="K1694" t="s">
        <v>24</v>
      </c>
      <c r="L1694" t="s">
        <v>3533</v>
      </c>
      <c r="M1694" t="s">
        <v>10034</v>
      </c>
      <c r="N1694" t="s">
        <v>9441</v>
      </c>
    </row>
    <row r="1695" spans="1:14" x14ac:dyDescent="0.25">
      <c r="A1695" t="s">
        <v>8047</v>
      </c>
      <c r="B1695" t="s">
        <v>8048</v>
      </c>
      <c r="C1695" t="s">
        <v>16</v>
      </c>
      <c r="D1695" t="s">
        <v>8049</v>
      </c>
      <c r="E1695" t="s">
        <v>18</v>
      </c>
      <c r="F1695" t="s">
        <v>8050</v>
      </c>
      <c r="G1695" t="s">
        <v>8051</v>
      </c>
      <c r="H1695" t="s">
        <v>8052</v>
      </c>
      <c r="I1695" t="s">
        <v>32</v>
      </c>
      <c r="J1695" t="s">
        <v>4170</v>
      </c>
      <c r="K1695" t="s">
        <v>24</v>
      </c>
      <c r="L1695" t="s">
        <v>75</v>
      </c>
      <c r="M1695" t="s">
        <v>10035</v>
      </c>
      <c r="N1695" t="s">
        <v>9441</v>
      </c>
    </row>
    <row r="1696" spans="1:14" x14ac:dyDescent="0.25">
      <c r="A1696" t="s">
        <v>6301</v>
      </c>
      <c r="B1696" t="s">
        <v>6302</v>
      </c>
      <c r="C1696" t="s">
        <v>16</v>
      </c>
      <c r="D1696" t="s">
        <v>748</v>
      </c>
      <c r="E1696" t="s">
        <v>18</v>
      </c>
      <c r="F1696" t="s">
        <v>8053</v>
      </c>
      <c r="G1696" t="s">
        <v>8054</v>
      </c>
      <c r="H1696" t="s">
        <v>8055</v>
      </c>
      <c r="I1696" t="s">
        <v>32</v>
      </c>
      <c r="J1696" t="s">
        <v>955</v>
      </c>
      <c r="K1696" t="s">
        <v>24</v>
      </c>
      <c r="L1696" t="s">
        <v>75</v>
      </c>
      <c r="M1696" t="s">
        <v>9438</v>
      </c>
      <c r="N1696" t="s">
        <v>9439</v>
      </c>
    </row>
    <row r="1697" spans="1:14" x14ac:dyDescent="0.25">
      <c r="A1697" t="s">
        <v>8056</v>
      </c>
      <c r="B1697" t="s">
        <v>8057</v>
      </c>
      <c r="C1697" t="s">
        <v>69</v>
      </c>
      <c r="D1697" t="s">
        <v>2532</v>
      </c>
      <c r="E1697" t="s">
        <v>18</v>
      </c>
      <c r="F1697" t="s">
        <v>8058</v>
      </c>
      <c r="G1697" t="s">
        <v>8059</v>
      </c>
      <c r="H1697" t="s">
        <v>8060</v>
      </c>
      <c r="I1697" t="s">
        <v>32</v>
      </c>
      <c r="J1697" t="s">
        <v>341</v>
      </c>
      <c r="K1697" t="s">
        <v>24</v>
      </c>
      <c r="L1697" t="s">
        <v>204</v>
      </c>
      <c r="M1697" t="s">
        <v>10036</v>
      </c>
      <c r="N1697" t="s">
        <v>9441</v>
      </c>
    </row>
    <row r="1698" spans="1:14" x14ac:dyDescent="0.25">
      <c r="A1698" t="s">
        <v>8061</v>
      </c>
      <c r="B1698" t="s">
        <v>6180</v>
      </c>
      <c r="C1698" t="s">
        <v>16</v>
      </c>
      <c r="D1698" t="s">
        <v>8062</v>
      </c>
      <c r="E1698" t="s">
        <v>18</v>
      </c>
      <c r="F1698" t="s">
        <v>8063</v>
      </c>
      <c r="G1698" t="s">
        <v>8064</v>
      </c>
      <c r="H1698" t="s">
        <v>8065</v>
      </c>
      <c r="I1698" t="s">
        <v>32</v>
      </c>
      <c r="J1698" t="s">
        <v>89</v>
      </c>
      <c r="K1698" t="s">
        <v>24</v>
      </c>
      <c r="L1698" t="s">
        <v>6185</v>
      </c>
      <c r="M1698" t="s">
        <v>9438</v>
      </c>
      <c r="N1698" t="s">
        <v>9439</v>
      </c>
    </row>
    <row r="1699" spans="1:14" x14ac:dyDescent="0.25">
      <c r="A1699" t="s">
        <v>308</v>
      </c>
      <c r="B1699" t="s">
        <v>309</v>
      </c>
      <c r="C1699" t="s">
        <v>69</v>
      </c>
      <c r="D1699" t="s">
        <v>1916</v>
      </c>
      <c r="E1699" t="s">
        <v>18</v>
      </c>
      <c r="F1699" t="s">
        <v>8066</v>
      </c>
      <c r="G1699" t="s">
        <v>8067</v>
      </c>
      <c r="H1699" t="s">
        <v>8068</v>
      </c>
      <c r="I1699" t="s">
        <v>32</v>
      </c>
      <c r="J1699" t="s">
        <v>398</v>
      </c>
      <c r="K1699" t="s">
        <v>24</v>
      </c>
      <c r="L1699" t="s">
        <v>314</v>
      </c>
      <c r="M1699" t="s">
        <v>9438</v>
      </c>
      <c r="N1699" t="s">
        <v>9439</v>
      </c>
    </row>
    <row r="1700" spans="1:14" x14ac:dyDescent="0.25">
      <c r="A1700" t="s">
        <v>8069</v>
      </c>
      <c r="B1700" t="s">
        <v>8070</v>
      </c>
      <c r="C1700" t="s">
        <v>16</v>
      </c>
      <c r="D1700" t="s">
        <v>462</v>
      </c>
      <c r="E1700" t="s">
        <v>18</v>
      </c>
      <c r="F1700" t="s">
        <v>8071</v>
      </c>
      <c r="G1700" t="s">
        <v>8072</v>
      </c>
      <c r="H1700" t="s">
        <v>8073</v>
      </c>
      <c r="I1700" t="s">
        <v>32</v>
      </c>
      <c r="J1700" t="s">
        <v>148</v>
      </c>
      <c r="K1700" t="s">
        <v>24</v>
      </c>
      <c r="L1700" t="s">
        <v>204</v>
      </c>
      <c r="M1700" t="s">
        <v>10037</v>
      </c>
      <c r="N1700" t="s">
        <v>9441</v>
      </c>
    </row>
    <row r="1701" spans="1:14" x14ac:dyDescent="0.25">
      <c r="A1701" t="s">
        <v>8074</v>
      </c>
      <c r="B1701" t="s">
        <v>8075</v>
      </c>
      <c r="C1701" t="s">
        <v>69</v>
      </c>
      <c r="D1701" t="s">
        <v>8076</v>
      </c>
      <c r="E1701" t="s">
        <v>18</v>
      </c>
      <c r="F1701" t="s">
        <v>8077</v>
      </c>
      <c r="G1701" t="s">
        <v>8078</v>
      </c>
      <c r="H1701" t="s">
        <v>8079</v>
      </c>
      <c r="I1701" t="s">
        <v>289</v>
      </c>
      <c r="J1701" t="s">
        <v>8080</v>
      </c>
      <c r="K1701" t="s">
        <v>24</v>
      </c>
      <c r="L1701" t="s">
        <v>8081</v>
      </c>
      <c r="M1701" t="s">
        <v>10038</v>
      </c>
      <c r="N1701" t="s">
        <v>9441</v>
      </c>
    </row>
    <row r="1702" spans="1:14" x14ac:dyDescent="0.25">
      <c r="A1702" t="s">
        <v>8082</v>
      </c>
      <c r="B1702" t="s">
        <v>8083</v>
      </c>
      <c r="C1702" t="s">
        <v>16</v>
      </c>
      <c r="D1702" t="s">
        <v>8084</v>
      </c>
      <c r="E1702" t="s">
        <v>18</v>
      </c>
      <c r="F1702" t="s">
        <v>8085</v>
      </c>
      <c r="G1702" t="s">
        <v>8086</v>
      </c>
      <c r="H1702" t="s">
        <v>8087</v>
      </c>
      <c r="I1702" t="s">
        <v>32</v>
      </c>
      <c r="J1702" t="s">
        <v>583</v>
      </c>
      <c r="K1702" t="s">
        <v>24</v>
      </c>
      <c r="L1702" t="s">
        <v>58</v>
      </c>
      <c r="M1702" t="s">
        <v>10039</v>
      </c>
      <c r="N1702" t="s">
        <v>9441</v>
      </c>
    </row>
    <row r="1703" spans="1:14" x14ac:dyDescent="0.25">
      <c r="A1703" t="s">
        <v>8088</v>
      </c>
      <c r="B1703" t="s">
        <v>8089</v>
      </c>
      <c r="C1703" t="s">
        <v>16</v>
      </c>
      <c r="D1703" t="s">
        <v>987</v>
      </c>
      <c r="E1703" t="s">
        <v>18</v>
      </c>
      <c r="F1703" t="s">
        <v>8090</v>
      </c>
      <c r="G1703" t="s">
        <v>8091</v>
      </c>
      <c r="H1703" t="s">
        <v>8092</v>
      </c>
      <c r="I1703" t="s">
        <v>32</v>
      </c>
      <c r="J1703" t="s">
        <v>183</v>
      </c>
      <c r="K1703" t="s">
        <v>24</v>
      </c>
      <c r="L1703" t="s">
        <v>204</v>
      </c>
      <c r="M1703" t="s">
        <v>10040</v>
      </c>
      <c r="N1703" t="s">
        <v>9441</v>
      </c>
    </row>
    <row r="1704" spans="1:14" x14ac:dyDescent="0.25">
      <c r="A1704" t="s">
        <v>8093</v>
      </c>
      <c r="C1704" t="s">
        <v>16</v>
      </c>
      <c r="D1704" t="s">
        <v>8094</v>
      </c>
      <c r="E1704" t="s">
        <v>18</v>
      </c>
      <c r="F1704" t="s">
        <v>8095</v>
      </c>
      <c r="G1704" t="s">
        <v>8096</v>
      </c>
      <c r="H1704" t="s">
        <v>8097</v>
      </c>
      <c r="I1704" t="s">
        <v>32</v>
      </c>
      <c r="J1704" t="s">
        <v>2353</v>
      </c>
      <c r="K1704" t="s">
        <v>24</v>
      </c>
      <c r="L1704" t="s">
        <v>8098</v>
      </c>
      <c r="M1704" t="s">
        <v>9438</v>
      </c>
      <c r="N1704" t="s">
        <v>9439</v>
      </c>
    </row>
    <row r="1705" spans="1:14" x14ac:dyDescent="0.25">
      <c r="A1705" t="s">
        <v>8099</v>
      </c>
      <c r="B1705" t="s">
        <v>8100</v>
      </c>
      <c r="C1705" t="s">
        <v>69</v>
      </c>
      <c r="D1705" t="s">
        <v>8004</v>
      </c>
      <c r="E1705" t="s">
        <v>18</v>
      </c>
      <c r="F1705" t="s">
        <v>8101</v>
      </c>
      <c r="G1705" t="s">
        <v>8102</v>
      </c>
      <c r="H1705" t="s">
        <v>8103</v>
      </c>
      <c r="I1705" t="s">
        <v>32</v>
      </c>
      <c r="J1705" t="s">
        <v>2615</v>
      </c>
      <c r="K1705" t="s">
        <v>24</v>
      </c>
      <c r="L1705" t="s">
        <v>5192</v>
      </c>
      <c r="M1705" t="s">
        <v>10041</v>
      </c>
      <c r="N1705" t="s">
        <v>9441</v>
      </c>
    </row>
    <row r="1706" spans="1:14" x14ac:dyDescent="0.25">
      <c r="A1706" t="s">
        <v>8104</v>
      </c>
      <c r="B1706" t="s">
        <v>8105</v>
      </c>
      <c r="C1706" t="s">
        <v>16</v>
      </c>
      <c r="D1706" t="s">
        <v>1445</v>
      </c>
      <c r="E1706" t="s">
        <v>18</v>
      </c>
      <c r="F1706" t="s">
        <v>8106</v>
      </c>
      <c r="G1706" t="s">
        <v>8107</v>
      </c>
      <c r="H1706" t="s">
        <v>8108</v>
      </c>
      <c r="I1706" t="s">
        <v>32</v>
      </c>
      <c r="J1706" t="s">
        <v>65</v>
      </c>
      <c r="K1706" t="s">
        <v>24</v>
      </c>
      <c r="L1706" t="s">
        <v>204</v>
      </c>
      <c r="M1706" t="s">
        <v>10042</v>
      </c>
      <c r="N1706" t="s">
        <v>9441</v>
      </c>
    </row>
    <row r="1707" spans="1:14" x14ac:dyDescent="0.25">
      <c r="A1707" t="s">
        <v>8109</v>
      </c>
      <c r="B1707" t="s">
        <v>8110</v>
      </c>
      <c r="C1707" t="s">
        <v>16</v>
      </c>
      <c r="D1707" t="s">
        <v>3603</v>
      </c>
      <c r="E1707" t="s">
        <v>18</v>
      </c>
      <c r="F1707" t="s">
        <v>8111</v>
      </c>
      <c r="G1707" t="s">
        <v>8112</v>
      </c>
      <c r="H1707" t="s">
        <v>8113</v>
      </c>
      <c r="I1707" t="s">
        <v>32</v>
      </c>
      <c r="J1707" t="s">
        <v>398</v>
      </c>
      <c r="K1707" t="s">
        <v>24</v>
      </c>
      <c r="L1707" t="s">
        <v>34</v>
      </c>
      <c r="M1707" t="s">
        <v>9438</v>
      </c>
      <c r="N1707" t="s">
        <v>9439</v>
      </c>
    </row>
    <row r="1708" spans="1:14" x14ac:dyDescent="0.25">
      <c r="A1708" t="s">
        <v>8114</v>
      </c>
      <c r="B1708" t="s">
        <v>214</v>
      </c>
      <c r="C1708" t="s">
        <v>16</v>
      </c>
      <c r="D1708" t="s">
        <v>5111</v>
      </c>
      <c r="E1708" t="s">
        <v>18</v>
      </c>
      <c r="F1708" t="s">
        <v>8115</v>
      </c>
      <c r="G1708" t="s">
        <v>8116</v>
      </c>
      <c r="H1708" t="s">
        <v>8117</v>
      </c>
      <c r="I1708" t="s">
        <v>32</v>
      </c>
      <c r="J1708" t="s">
        <v>479</v>
      </c>
      <c r="K1708" t="s">
        <v>24</v>
      </c>
      <c r="L1708" t="s">
        <v>42</v>
      </c>
      <c r="M1708" t="s">
        <v>9438</v>
      </c>
      <c r="N1708" t="s">
        <v>9439</v>
      </c>
    </row>
    <row r="1709" spans="1:14" x14ac:dyDescent="0.25">
      <c r="A1709" t="s">
        <v>8118</v>
      </c>
      <c r="B1709" t="s">
        <v>8119</v>
      </c>
      <c r="C1709" t="s">
        <v>16</v>
      </c>
      <c r="D1709" t="s">
        <v>462</v>
      </c>
      <c r="E1709" t="s">
        <v>18</v>
      </c>
      <c r="F1709" t="s">
        <v>8120</v>
      </c>
      <c r="G1709" t="s">
        <v>8121</v>
      </c>
      <c r="H1709" t="s">
        <v>8122</v>
      </c>
      <c r="I1709" t="s">
        <v>32</v>
      </c>
      <c r="J1709" t="s">
        <v>718</v>
      </c>
      <c r="K1709" t="s">
        <v>24</v>
      </c>
      <c r="L1709" t="s">
        <v>204</v>
      </c>
      <c r="M1709" t="s">
        <v>10043</v>
      </c>
      <c r="N1709" t="s">
        <v>9441</v>
      </c>
    </row>
    <row r="1710" spans="1:14" x14ac:dyDescent="0.25">
      <c r="A1710" t="s">
        <v>8123</v>
      </c>
      <c r="C1710" t="s">
        <v>16</v>
      </c>
      <c r="D1710" t="s">
        <v>8124</v>
      </c>
      <c r="E1710" t="s">
        <v>18</v>
      </c>
      <c r="F1710" t="s">
        <v>8125</v>
      </c>
      <c r="G1710" t="s">
        <v>8126</v>
      </c>
      <c r="H1710" t="s">
        <v>8127</v>
      </c>
      <c r="I1710" t="s">
        <v>320</v>
      </c>
      <c r="J1710" t="s">
        <v>1400</v>
      </c>
      <c r="K1710" t="s">
        <v>24</v>
      </c>
      <c r="L1710" t="s">
        <v>361</v>
      </c>
      <c r="M1710" t="s">
        <v>10044</v>
      </c>
      <c r="N1710" t="s">
        <v>9441</v>
      </c>
    </row>
    <row r="1711" spans="1:14" x14ac:dyDescent="0.25">
      <c r="A1711" t="s">
        <v>8128</v>
      </c>
      <c r="B1711" t="s">
        <v>8129</v>
      </c>
      <c r="C1711" t="s">
        <v>69</v>
      </c>
      <c r="D1711" t="s">
        <v>8130</v>
      </c>
      <c r="E1711" t="s">
        <v>18</v>
      </c>
      <c r="F1711" t="s">
        <v>8131</v>
      </c>
      <c r="G1711" t="s">
        <v>8132</v>
      </c>
      <c r="H1711" t="s">
        <v>8133</v>
      </c>
      <c r="I1711" t="s">
        <v>22</v>
      </c>
      <c r="J1711" t="s">
        <v>912</v>
      </c>
      <c r="K1711" t="s">
        <v>24</v>
      </c>
      <c r="L1711" t="s">
        <v>83</v>
      </c>
      <c r="M1711" t="s">
        <v>10045</v>
      </c>
      <c r="N1711" t="s">
        <v>9441</v>
      </c>
    </row>
    <row r="1712" spans="1:14" x14ac:dyDescent="0.25">
      <c r="A1712" t="s">
        <v>8134</v>
      </c>
      <c r="B1712" t="s">
        <v>8135</v>
      </c>
      <c r="C1712" t="s">
        <v>16</v>
      </c>
      <c r="D1712" t="s">
        <v>8136</v>
      </c>
      <c r="E1712" t="s">
        <v>18</v>
      </c>
      <c r="F1712" t="s">
        <v>8137</v>
      </c>
      <c r="G1712" t="s">
        <v>8138</v>
      </c>
      <c r="H1712" t="s">
        <v>8139</v>
      </c>
      <c r="I1712" t="s">
        <v>22</v>
      </c>
      <c r="J1712" t="s">
        <v>1599</v>
      </c>
      <c r="K1712" t="s">
        <v>24</v>
      </c>
      <c r="L1712" t="s">
        <v>83</v>
      </c>
      <c r="M1712" t="s">
        <v>9438</v>
      </c>
      <c r="N1712" t="s">
        <v>9439</v>
      </c>
    </row>
    <row r="1713" spans="1:14" x14ac:dyDescent="0.25">
      <c r="A1713" t="s">
        <v>446</v>
      </c>
      <c r="B1713" t="s">
        <v>92</v>
      </c>
      <c r="C1713" t="s">
        <v>69</v>
      </c>
      <c r="D1713" t="s">
        <v>93</v>
      </c>
      <c r="E1713" t="s">
        <v>18</v>
      </c>
      <c r="F1713" t="s">
        <v>8140</v>
      </c>
      <c r="G1713" t="s">
        <v>8141</v>
      </c>
      <c r="H1713" t="s">
        <v>8142</v>
      </c>
      <c r="I1713" t="s">
        <v>32</v>
      </c>
      <c r="J1713" t="s">
        <v>1317</v>
      </c>
      <c r="K1713" t="s">
        <v>24</v>
      </c>
      <c r="L1713" t="s">
        <v>75</v>
      </c>
      <c r="M1713" t="s">
        <v>10046</v>
      </c>
      <c r="N1713" t="s">
        <v>9441</v>
      </c>
    </row>
    <row r="1714" spans="1:14" x14ac:dyDescent="0.25">
      <c r="A1714" t="s">
        <v>8143</v>
      </c>
      <c r="B1714" t="s">
        <v>2190</v>
      </c>
      <c r="C1714" t="s">
        <v>16</v>
      </c>
      <c r="D1714" t="s">
        <v>6002</v>
      </c>
      <c r="E1714" t="s">
        <v>18</v>
      </c>
      <c r="F1714" t="s">
        <v>8144</v>
      </c>
      <c r="G1714" t="s">
        <v>8145</v>
      </c>
      <c r="H1714" t="s">
        <v>8146</v>
      </c>
      <c r="I1714" t="s">
        <v>32</v>
      </c>
      <c r="J1714" t="s">
        <v>234</v>
      </c>
      <c r="K1714" t="s">
        <v>24</v>
      </c>
      <c r="L1714" t="s">
        <v>406</v>
      </c>
      <c r="M1714" t="s">
        <v>9438</v>
      </c>
      <c r="N1714" t="s">
        <v>9439</v>
      </c>
    </row>
    <row r="1715" spans="1:14" x14ac:dyDescent="0.25">
      <c r="A1715" t="s">
        <v>8147</v>
      </c>
      <c r="B1715" t="s">
        <v>8148</v>
      </c>
      <c r="C1715" t="s">
        <v>69</v>
      </c>
      <c r="D1715" t="s">
        <v>760</v>
      </c>
      <c r="E1715" t="s">
        <v>18</v>
      </c>
      <c r="F1715" t="s">
        <v>8149</v>
      </c>
      <c r="G1715" t="s">
        <v>8150</v>
      </c>
      <c r="H1715" t="s">
        <v>8151</v>
      </c>
      <c r="I1715" t="s">
        <v>3607</v>
      </c>
      <c r="J1715" t="s">
        <v>121</v>
      </c>
      <c r="K1715" t="s">
        <v>24</v>
      </c>
      <c r="L1715" t="s">
        <v>75</v>
      </c>
      <c r="M1715" t="s">
        <v>9438</v>
      </c>
      <c r="N1715" t="s">
        <v>9439</v>
      </c>
    </row>
    <row r="1716" spans="1:14" x14ac:dyDescent="0.25">
      <c r="A1716" t="s">
        <v>8152</v>
      </c>
      <c r="B1716" t="s">
        <v>350</v>
      </c>
      <c r="C1716" t="s">
        <v>69</v>
      </c>
      <c r="D1716" t="s">
        <v>179</v>
      </c>
      <c r="E1716" t="s">
        <v>18</v>
      </c>
      <c r="F1716" t="s">
        <v>8153</v>
      </c>
      <c r="G1716" t="s">
        <v>8154</v>
      </c>
      <c r="H1716" t="s">
        <v>8155</v>
      </c>
      <c r="I1716" t="s">
        <v>32</v>
      </c>
      <c r="J1716" t="s">
        <v>341</v>
      </c>
      <c r="K1716" t="s">
        <v>24</v>
      </c>
      <c r="L1716" t="s">
        <v>184</v>
      </c>
      <c r="M1716" t="s">
        <v>10047</v>
      </c>
      <c r="N1716" t="s">
        <v>9441</v>
      </c>
    </row>
    <row r="1717" spans="1:14" x14ac:dyDescent="0.25">
      <c r="A1717" t="s">
        <v>8156</v>
      </c>
      <c r="B1717" t="s">
        <v>6911</v>
      </c>
      <c r="C1717" t="s">
        <v>16</v>
      </c>
      <c r="D1717" t="s">
        <v>1199</v>
      </c>
      <c r="E1717" t="s">
        <v>18</v>
      </c>
      <c r="F1717" t="s">
        <v>8157</v>
      </c>
      <c r="G1717" t="s">
        <v>8158</v>
      </c>
      <c r="H1717" t="s">
        <v>8159</v>
      </c>
      <c r="I1717" t="s">
        <v>22</v>
      </c>
      <c r="J1717" t="s">
        <v>946</v>
      </c>
      <c r="K1717" t="s">
        <v>24</v>
      </c>
      <c r="L1717" t="s">
        <v>83</v>
      </c>
      <c r="M1717" t="s">
        <v>9438</v>
      </c>
      <c r="N1717" t="s">
        <v>9439</v>
      </c>
    </row>
    <row r="1718" spans="1:14" x14ac:dyDescent="0.25">
      <c r="A1718" t="s">
        <v>8160</v>
      </c>
      <c r="B1718" t="s">
        <v>8161</v>
      </c>
      <c r="C1718" t="s">
        <v>16</v>
      </c>
      <c r="E1718" t="s">
        <v>18</v>
      </c>
      <c r="F1718" t="s">
        <v>8162</v>
      </c>
      <c r="G1718" t="s">
        <v>8163</v>
      </c>
      <c r="H1718" t="s">
        <v>8164</v>
      </c>
      <c r="I1718" t="s">
        <v>22</v>
      </c>
      <c r="J1718" t="s">
        <v>7031</v>
      </c>
      <c r="K1718" t="s">
        <v>24</v>
      </c>
      <c r="L1718" t="s">
        <v>168</v>
      </c>
      <c r="M1718" t="s">
        <v>9438</v>
      </c>
      <c r="N1718" t="s">
        <v>9439</v>
      </c>
    </row>
    <row r="1719" spans="1:14" x14ac:dyDescent="0.25">
      <c r="A1719" t="s">
        <v>8165</v>
      </c>
      <c r="B1719" t="s">
        <v>8166</v>
      </c>
      <c r="C1719" t="s">
        <v>16</v>
      </c>
      <c r="D1719" t="s">
        <v>1297</v>
      </c>
      <c r="E1719" t="s">
        <v>18</v>
      </c>
      <c r="F1719" t="s">
        <v>8167</v>
      </c>
      <c r="G1719" t="s">
        <v>8168</v>
      </c>
      <c r="H1719" t="s">
        <v>8169</v>
      </c>
      <c r="I1719" t="s">
        <v>32</v>
      </c>
      <c r="J1719" t="s">
        <v>290</v>
      </c>
      <c r="K1719" t="s">
        <v>24</v>
      </c>
      <c r="L1719" t="s">
        <v>439</v>
      </c>
      <c r="M1719" t="s">
        <v>10048</v>
      </c>
      <c r="N1719" t="s">
        <v>9441</v>
      </c>
    </row>
    <row r="1720" spans="1:14" x14ac:dyDescent="0.25">
      <c r="A1720" t="s">
        <v>8170</v>
      </c>
      <c r="B1720" t="s">
        <v>8171</v>
      </c>
      <c r="C1720" t="s">
        <v>69</v>
      </c>
      <c r="D1720" t="s">
        <v>8172</v>
      </c>
      <c r="E1720" t="s">
        <v>18</v>
      </c>
      <c r="F1720" t="s">
        <v>8173</v>
      </c>
      <c r="G1720" t="s">
        <v>8174</v>
      </c>
      <c r="H1720" t="s">
        <v>8175</v>
      </c>
      <c r="I1720" t="s">
        <v>32</v>
      </c>
      <c r="J1720" t="s">
        <v>7157</v>
      </c>
      <c r="K1720" t="s">
        <v>24</v>
      </c>
      <c r="L1720" t="s">
        <v>204</v>
      </c>
      <c r="M1720" t="s">
        <v>10049</v>
      </c>
      <c r="N1720" t="s">
        <v>9441</v>
      </c>
    </row>
    <row r="1721" spans="1:14" x14ac:dyDescent="0.25">
      <c r="A1721" t="s">
        <v>8176</v>
      </c>
      <c r="B1721" t="s">
        <v>8177</v>
      </c>
      <c r="C1721" t="s">
        <v>16</v>
      </c>
      <c r="D1721" t="s">
        <v>8178</v>
      </c>
      <c r="E1721" t="s">
        <v>18</v>
      </c>
      <c r="F1721" t="s">
        <v>8179</v>
      </c>
      <c r="G1721" t="s">
        <v>8180</v>
      </c>
      <c r="H1721" t="s">
        <v>8181</v>
      </c>
      <c r="I1721" t="s">
        <v>320</v>
      </c>
      <c r="J1721" t="s">
        <v>211</v>
      </c>
      <c r="K1721" t="s">
        <v>24</v>
      </c>
      <c r="L1721" t="s">
        <v>361</v>
      </c>
      <c r="M1721" t="s">
        <v>9438</v>
      </c>
      <c r="N1721" t="s">
        <v>9439</v>
      </c>
    </row>
    <row r="1722" spans="1:14" x14ac:dyDescent="0.25">
      <c r="A1722" t="s">
        <v>8182</v>
      </c>
      <c r="B1722" t="s">
        <v>598</v>
      </c>
      <c r="C1722" t="s">
        <v>16</v>
      </c>
      <c r="D1722" t="s">
        <v>200</v>
      </c>
      <c r="E1722" t="s">
        <v>18</v>
      </c>
      <c r="F1722" t="s">
        <v>8183</v>
      </c>
      <c r="G1722" t="s">
        <v>8184</v>
      </c>
      <c r="H1722" t="s">
        <v>8185</v>
      </c>
      <c r="I1722" t="s">
        <v>32</v>
      </c>
      <c r="J1722" t="s">
        <v>321</v>
      </c>
      <c r="K1722" t="s">
        <v>24</v>
      </c>
      <c r="L1722" t="s">
        <v>204</v>
      </c>
      <c r="M1722" t="s">
        <v>10050</v>
      </c>
      <c r="N1722" t="s">
        <v>9441</v>
      </c>
    </row>
    <row r="1723" spans="1:14" x14ac:dyDescent="0.25">
      <c r="A1723" t="s">
        <v>8186</v>
      </c>
      <c r="C1723" t="s">
        <v>16</v>
      </c>
      <c r="D1723" t="s">
        <v>207</v>
      </c>
      <c r="E1723" t="s">
        <v>18</v>
      </c>
      <c r="F1723" t="s">
        <v>8187</v>
      </c>
      <c r="G1723" t="s">
        <v>8188</v>
      </c>
      <c r="H1723" t="s">
        <v>8189</v>
      </c>
      <c r="I1723" t="s">
        <v>32</v>
      </c>
      <c r="J1723" t="s">
        <v>2591</v>
      </c>
      <c r="K1723" t="s">
        <v>24</v>
      </c>
      <c r="L1723" t="s">
        <v>8190</v>
      </c>
      <c r="M1723" t="s">
        <v>9438</v>
      </c>
      <c r="N1723" t="s">
        <v>9439</v>
      </c>
    </row>
    <row r="1724" spans="1:14" x14ac:dyDescent="0.25">
      <c r="A1724" t="s">
        <v>8191</v>
      </c>
      <c r="B1724" t="s">
        <v>8192</v>
      </c>
      <c r="C1724" t="s">
        <v>1475</v>
      </c>
      <c r="D1724" t="s">
        <v>8193</v>
      </c>
      <c r="E1724" t="s">
        <v>18</v>
      </c>
      <c r="F1724" t="s">
        <v>8194</v>
      </c>
      <c r="G1724" t="s">
        <v>8195</v>
      </c>
      <c r="H1724" t="s">
        <v>8196</v>
      </c>
      <c r="I1724" t="s">
        <v>32</v>
      </c>
      <c r="J1724" t="s">
        <v>360</v>
      </c>
      <c r="K1724" t="s">
        <v>24</v>
      </c>
      <c r="L1724" t="s">
        <v>75</v>
      </c>
      <c r="M1724" t="s">
        <v>9438</v>
      </c>
      <c r="N1724" t="s">
        <v>9439</v>
      </c>
    </row>
    <row r="1725" spans="1:14" x14ac:dyDescent="0.25">
      <c r="A1725" t="s">
        <v>8197</v>
      </c>
      <c r="B1725" t="s">
        <v>8198</v>
      </c>
      <c r="C1725" t="s">
        <v>69</v>
      </c>
      <c r="D1725" t="s">
        <v>70</v>
      </c>
      <c r="E1725" t="s">
        <v>18</v>
      </c>
      <c r="F1725" t="s">
        <v>8199</v>
      </c>
      <c r="G1725" t="s">
        <v>8200</v>
      </c>
      <c r="H1725" t="s">
        <v>8201</v>
      </c>
      <c r="I1725" t="s">
        <v>32</v>
      </c>
      <c r="J1725" t="s">
        <v>290</v>
      </c>
      <c r="K1725" t="s">
        <v>24</v>
      </c>
      <c r="L1725" t="s">
        <v>75</v>
      </c>
      <c r="M1725" t="s">
        <v>10051</v>
      </c>
      <c r="N1725" t="s">
        <v>9441</v>
      </c>
    </row>
    <row r="1726" spans="1:14" x14ac:dyDescent="0.25">
      <c r="A1726" t="s">
        <v>8202</v>
      </c>
      <c r="B1726" t="s">
        <v>8203</v>
      </c>
      <c r="C1726" t="s">
        <v>16</v>
      </c>
      <c r="D1726" t="s">
        <v>93</v>
      </c>
      <c r="E1726" t="s">
        <v>18</v>
      </c>
      <c r="F1726" t="s">
        <v>8204</v>
      </c>
      <c r="G1726" t="s">
        <v>8205</v>
      </c>
      <c r="H1726" t="s">
        <v>8206</v>
      </c>
      <c r="I1726" t="s">
        <v>32</v>
      </c>
      <c r="J1726" t="s">
        <v>2164</v>
      </c>
      <c r="K1726" t="s">
        <v>24</v>
      </c>
      <c r="L1726" t="s">
        <v>75</v>
      </c>
      <c r="M1726" t="s">
        <v>10052</v>
      </c>
      <c r="N1726" t="s">
        <v>9441</v>
      </c>
    </row>
    <row r="1727" spans="1:14" x14ac:dyDescent="0.25">
      <c r="A1727" t="s">
        <v>8207</v>
      </c>
      <c r="B1727" t="s">
        <v>8208</v>
      </c>
      <c r="C1727" t="s">
        <v>69</v>
      </c>
      <c r="D1727" t="s">
        <v>8209</v>
      </c>
      <c r="E1727" t="s">
        <v>18</v>
      </c>
      <c r="F1727" t="s">
        <v>8210</v>
      </c>
      <c r="G1727" t="s">
        <v>8211</v>
      </c>
      <c r="H1727" t="s">
        <v>8212</v>
      </c>
      <c r="I1727" t="s">
        <v>32</v>
      </c>
      <c r="J1727" t="s">
        <v>379</v>
      </c>
      <c r="K1727" t="s">
        <v>24</v>
      </c>
      <c r="L1727" t="s">
        <v>5864</v>
      </c>
      <c r="M1727" t="s">
        <v>10053</v>
      </c>
      <c r="N1727" t="s">
        <v>9441</v>
      </c>
    </row>
    <row r="1728" spans="1:14" x14ac:dyDescent="0.25">
      <c r="A1728" t="s">
        <v>8213</v>
      </c>
      <c r="B1728" t="s">
        <v>7672</v>
      </c>
      <c r="C1728" t="s">
        <v>69</v>
      </c>
      <c r="D1728" t="s">
        <v>45</v>
      </c>
      <c r="E1728" t="s">
        <v>18</v>
      </c>
      <c r="F1728" t="s">
        <v>8214</v>
      </c>
      <c r="G1728" t="s">
        <v>8215</v>
      </c>
      <c r="H1728" t="s">
        <v>8216</v>
      </c>
      <c r="I1728" t="s">
        <v>32</v>
      </c>
      <c r="J1728" t="s">
        <v>575</v>
      </c>
      <c r="K1728" t="s">
        <v>24</v>
      </c>
      <c r="L1728" t="s">
        <v>50</v>
      </c>
      <c r="M1728" t="s">
        <v>10054</v>
      </c>
      <c r="N1728" t="s">
        <v>9441</v>
      </c>
    </row>
    <row r="1729" spans="1:14" x14ac:dyDescent="0.25">
      <c r="A1729" t="s">
        <v>8217</v>
      </c>
      <c r="C1729" t="s">
        <v>16</v>
      </c>
      <c r="D1729" t="s">
        <v>8218</v>
      </c>
      <c r="E1729" t="s">
        <v>18</v>
      </c>
      <c r="F1729" t="s">
        <v>8219</v>
      </c>
      <c r="G1729" t="s">
        <v>8220</v>
      </c>
      <c r="H1729" t="s">
        <v>8221</v>
      </c>
      <c r="I1729" t="s">
        <v>320</v>
      </c>
      <c r="J1729" t="s">
        <v>1662</v>
      </c>
      <c r="K1729" t="s">
        <v>24</v>
      </c>
      <c r="L1729" t="s">
        <v>361</v>
      </c>
      <c r="M1729" t="s">
        <v>9438</v>
      </c>
      <c r="N1729" t="s">
        <v>9439</v>
      </c>
    </row>
    <row r="1730" spans="1:14" x14ac:dyDescent="0.25">
      <c r="A1730" t="s">
        <v>8222</v>
      </c>
      <c r="B1730" t="s">
        <v>8223</v>
      </c>
      <c r="C1730" t="s">
        <v>16</v>
      </c>
      <c r="D1730" t="s">
        <v>8224</v>
      </c>
      <c r="E1730" t="s">
        <v>18</v>
      </c>
      <c r="F1730" t="s">
        <v>8225</v>
      </c>
      <c r="G1730" t="s">
        <v>8226</v>
      </c>
      <c r="H1730" t="s">
        <v>8227</v>
      </c>
      <c r="I1730" t="s">
        <v>32</v>
      </c>
      <c r="J1730" t="s">
        <v>197</v>
      </c>
      <c r="K1730" t="s">
        <v>24</v>
      </c>
      <c r="L1730" t="s">
        <v>42</v>
      </c>
      <c r="M1730" t="s">
        <v>9438</v>
      </c>
      <c r="N1730" t="s">
        <v>9439</v>
      </c>
    </row>
    <row r="1731" spans="1:14" x14ac:dyDescent="0.25">
      <c r="A1731" t="s">
        <v>8228</v>
      </c>
      <c r="C1731" t="s">
        <v>16</v>
      </c>
      <c r="D1731" t="s">
        <v>8229</v>
      </c>
      <c r="E1731" t="s">
        <v>18</v>
      </c>
      <c r="F1731" t="s">
        <v>8230</v>
      </c>
      <c r="G1731" t="s">
        <v>8231</v>
      </c>
      <c r="H1731" t="s">
        <v>8232</v>
      </c>
      <c r="I1731" t="s">
        <v>32</v>
      </c>
      <c r="J1731" t="s">
        <v>1093</v>
      </c>
      <c r="K1731" t="s">
        <v>24</v>
      </c>
      <c r="L1731" t="s">
        <v>621</v>
      </c>
      <c r="M1731" t="s">
        <v>9438</v>
      </c>
      <c r="N1731" t="s">
        <v>9439</v>
      </c>
    </row>
    <row r="1732" spans="1:14" x14ac:dyDescent="0.25">
      <c r="A1732" t="s">
        <v>8233</v>
      </c>
      <c r="B1732" t="s">
        <v>8234</v>
      </c>
      <c r="C1732" t="s">
        <v>69</v>
      </c>
      <c r="D1732" t="s">
        <v>2146</v>
      </c>
      <c r="E1732" t="s">
        <v>18</v>
      </c>
      <c r="F1732" t="s">
        <v>8235</v>
      </c>
      <c r="G1732" t="s">
        <v>8236</v>
      </c>
      <c r="H1732" t="s">
        <v>8237</v>
      </c>
      <c r="I1732" t="s">
        <v>32</v>
      </c>
      <c r="J1732" t="s">
        <v>527</v>
      </c>
      <c r="K1732" t="s">
        <v>24</v>
      </c>
      <c r="L1732" t="s">
        <v>204</v>
      </c>
      <c r="M1732" t="s">
        <v>10055</v>
      </c>
      <c r="N1732" t="s">
        <v>9441</v>
      </c>
    </row>
    <row r="1733" spans="1:14" x14ac:dyDescent="0.25">
      <c r="A1733" t="s">
        <v>8238</v>
      </c>
      <c r="B1733" t="s">
        <v>2611</v>
      </c>
      <c r="C1733" t="s">
        <v>69</v>
      </c>
      <c r="D1733" t="s">
        <v>93</v>
      </c>
      <c r="E1733" t="s">
        <v>18</v>
      </c>
      <c r="F1733" t="s">
        <v>8239</v>
      </c>
      <c r="G1733" t="s">
        <v>8240</v>
      </c>
      <c r="H1733" t="s">
        <v>8241</v>
      </c>
      <c r="I1733" t="s">
        <v>32</v>
      </c>
      <c r="J1733" t="s">
        <v>735</v>
      </c>
      <c r="K1733" t="s">
        <v>24</v>
      </c>
      <c r="L1733" t="s">
        <v>342</v>
      </c>
      <c r="M1733" t="s">
        <v>10056</v>
      </c>
      <c r="N1733" t="s">
        <v>9441</v>
      </c>
    </row>
    <row r="1734" spans="1:14" x14ac:dyDescent="0.25">
      <c r="A1734" t="s">
        <v>8242</v>
      </c>
      <c r="B1734" t="s">
        <v>8243</v>
      </c>
      <c r="C1734" t="s">
        <v>69</v>
      </c>
      <c r="D1734" t="s">
        <v>8244</v>
      </c>
      <c r="E1734" t="s">
        <v>18</v>
      </c>
      <c r="F1734" t="s">
        <v>8245</v>
      </c>
      <c r="G1734" t="s">
        <v>8246</v>
      </c>
      <c r="H1734" t="s">
        <v>8247</v>
      </c>
      <c r="I1734" t="s">
        <v>32</v>
      </c>
      <c r="J1734" t="s">
        <v>97</v>
      </c>
      <c r="K1734" t="s">
        <v>24</v>
      </c>
      <c r="L1734" t="s">
        <v>75</v>
      </c>
      <c r="M1734" t="s">
        <v>10057</v>
      </c>
      <c r="N1734" t="s">
        <v>9441</v>
      </c>
    </row>
    <row r="1735" spans="1:14" x14ac:dyDescent="0.25">
      <c r="A1735" t="s">
        <v>8248</v>
      </c>
      <c r="B1735" t="s">
        <v>8249</v>
      </c>
      <c r="C1735" t="s">
        <v>69</v>
      </c>
      <c r="D1735" t="s">
        <v>579</v>
      </c>
      <c r="E1735" t="s">
        <v>18</v>
      </c>
      <c r="F1735" t="s">
        <v>8250</v>
      </c>
      <c r="G1735" t="s">
        <v>8251</v>
      </c>
      <c r="H1735" t="s">
        <v>8252</v>
      </c>
      <c r="I1735" t="s">
        <v>32</v>
      </c>
      <c r="J1735" t="s">
        <v>583</v>
      </c>
      <c r="K1735" t="s">
        <v>24</v>
      </c>
      <c r="L1735" t="s">
        <v>2331</v>
      </c>
      <c r="M1735" t="s">
        <v>10058</v>
      </c>
      <c r="N1735" t="s">
        <v>9441</v>
      </c>
    </row>
    <row r="1736" spans="1:14" x14ac:dyDescent="0.25">
      <c r="A1736" t="s">
        <v>8253</v>
      </c>
      <c r="B1736" t="s">
        <v>8254</v>
      </c>
      <c r="C1736" t="s">
        <v>16</v>
      </c>
      <c r="E1736" t="s">
        <v>18</v>
      </c>
      <c r="F1736" t="s">
        <v>8255</v>
      </c>
      <c r="G1736" t="s">
        <v>8256</v>
      </c>
      <c r="H1736" t="s">
        <v>8257</v>
      </c>
      <c r="I1736" t="s">
        <v>32</v>
      </c>
      <c r="J1736" t="s">
        <v>234</v>
      </c>
      <c r="K1736" t="s">
        <v>24</v>
      </c>
      <c r="L1736" t="s">
        <v>168</v>
      </c>
      <c r="M1736" t="s">
        <v>9438</v>
      </c>
      <c r="N1736" t="s">
        <v>9439</v>
      </c>
    </row>
    <row r="1737" spans="1:14" x14ac:dyDescent="0.25">
      <c r="A1737" t="s">
        <v>8258</v>
      </c>
      <c r="B1737" t="s">
        <v>8259</v>
      </c>
      <c r="C1737" t="s">
        <v>69</v>
      </c>
      <c r="D1737" t="s">
        <v>8260</v>
      </c>
      <c r="E1737" t="s">
        <v>18</v>
      </c>
      <c r="F1737" t="s">
        <v>8261</v>
      </c>
      <c r="G1737" t="s">
        <v>8262</v>
      </c>
      <c r="H1737" t="s">
        <v>8263</v>
      </c>
      <c r="I1737" t="s">
        <v>32</v>
      </c>
      <c r="J1737" t="s">
        <v>1639</v>
      </c>
      <c r="K1737" t="s">
        <v>24</v>
      </c>
      <c r="L1737" t="s">
        <v>3475</v>
      </c>
      <c r="M1737" t="s">
        <v>10059</v>
      </c>
      <c r="N1737" t="s">
        <v>9441</v>
      </c>
    </row>
    <row r="1738" spans="1:14" x14ac:dyDescent="0.25">
      <c r="A1738" t="s">
        <v>8264</v>
      </c>
      <c r="B1738" t="s">
        <v>8265</v>
      </c>
      <c r="C1738" t="s">
        <v>69</v>
      </c>
      <c r="D1738" t="s">
        <v>2204</v>
      </c>
      <c r="E1738" t="s">
        <v>18</v>
      </c>
      <c r="F1738" t="s">
        <v>8266</v>
      </c>
      <c r="G1738" t="s">
        <v>8267</v>
      </c>
      <c r="H1738" t="s">
        <v>8268</v>
      </c>
      <c r="I1738" t="s">
        <v>32</v>
      </c>
      <c r="J1738" t="s">
        <v>614</v>
      </c>
      <c r="K1738" t="s">
        <v>24</v>
      </c>
      <c r="L1738" t="s">
        <v>42</v>
      </c>
      <c r="M1738" t="s">
        <v>10060</v>
      </c>
      <c r="N1738" t="s">
        <v>9441</v>
      </c>
    </row>
    <row r="1739" spans="1:14" x14ac:dyDescent="0.25">
      <c r="A1739" t="s">
        <v>8269</v>
      </c>
      <c r="B1739" t="s">
        <v>8270</v>
      </c>
      <c r="C1739" t="s">
        <v>69</v>
      </c>
      <c r="D1739" t="s">
        <v>8271</v>
      </c>
      <c r="E1739" t="s">
        <v>18</v>
      </c>
      <c r="F1739" t="s">
        <v>8272</v>
      </c>
      <c r="G1739" t="s">
        <v>8273</v>
      </c>
      <c r="H1739" t="s">
        <v>8274</v>
      </c>
      <c r="I1739" t="s">
        <v>32</v>
      </c>
      <c r="J1739" t="s">
        <v>420</v>
      </c>
      <c r="K1739" t="s">
        <v>24</v>
      </c>
      <c r="L1739" t="s">
        <v>786</v>
      </c>
      <c r="M1739" t="s">
        <v>10061</v>
      </c>
      <c r="N1739" t="s">
        <v>9441</v>
      </c>
    </row>
    <row r="1740" spans="1:14" x14ac:dyDescent="0.25">
      <c r="A1740" t="s">
        <v>8275</v>
      </c>
      <c r="B1740" t="s">
        <v>8276</v>
      </c>
      <c r="C1740" t="s">
        <v>69</v>
      </c>
      <c r="D1740" t="s">
        <v>8277</v>
      </c>
      <c r="E1740" t="s">
        <v>18</v>
      </c>
      <c r="F1740" t="s">
        <v>8278</v>
      </c>
      <c r="G1740" t="s">
        <v>8279</v>
      </c>
      <c r="H1740" t="s">
        <v>8280</v>
      </c>
      <c r="I1740" t="s">
        <v>32</v>
      </c>
      <c r="J1740" t="s">
        <v>109</v>
      </c>
      <c r="K1740" t="s">
        <v>24</v>
      </c>
      <c r="L1740" t="s">
        <v>75</v>
      </c>
      <c r="M1740" t="s">
        <v>10062</v>
      </c>
      <c r="N1740" t="s">
        <v>9441</v>
      </c>
    </row>
    <row r="1741" spans="1:14" x14ac:dyDescent="0.25">
      <c r="A1741" t="s">
        <v>8281</v>
      </c>
      <c r="B1741" t="s">
        <v>8282</v>
      </c>
      <c r="C1741" t="s">
        <v>16</v>
      </c>
      <c r="D1741" t="s">
        <v>7813</v>
      </c>
      <c r="E1741" t="s">
        <v>18</v>
      </c>
      <c r="F1741" t="s">
        <v>8283</v>
      </c>
      <c r="G1741" t="s">
        <v>8284</v>
      </c>
      <c r="H1741" t="s">
        <v>8285</v>
      </c>
      <c r="I1741" t="s">
        <v>320</v>
      </c>
      <c r="J1741" t="s">
        <v>527</v>
      </c>
      <c r="K1741" t="s">
        <v>24</v>
      </c>
      <c r="L1741" t="s">
        <v>8286</v>
      </c>
      <c r="M1741" t="s">
        <v>10063</v>
      </c>
      <c r="N1741" t="s">
        <v>9441</v>
      </c>
    </row>
    <row r="1742" spans="1:14" x14ac:dyDescent="0.25">
      <c r="A1742" t="s">
        <v>8287</v>
      </c>
      <c r="B1742" t="s">
        <v>92</v>
      </c>
      <c r="C1742" t="s">
        <v>69</v>
      </c>
      <c r="D1742" t="s">
        <v>93</v>
      </c>
      <c r="E1742" t="s">
        <v>18</v>
      </c>
      <c r="F1742" t="s">
        <v>8288</v>
      </c>
      <c r="G1742" t="s">
        <v>8289</v>
      </c>
      <c r="H1742" t="s">
        <v>8290</v>
      </c>
      <c r="I1742" t="s">
        <v>32</v>
      </c>
      <c r="J1742" t="s">
        <v>1381</v>
      </c>
      <c r="K1742" t="s">
        <v>24</v>
      </c>
      <c r="L1742" t="s">
        <v>75</v>
      </c>
      <c r="M1742" t="s">
        <v>10064</v>
      </c>
      <c r="N1742" t="s">
        <v>9441</v>
      </c>
    </row>
    <row r="1743" spans="1:14" x14ac:dyDescent="0.25">
      <c r="A1743" t="s">
        <v>8291</v>
      </c>
      <c r="C1743" t="s">
        <v>69</v>
      </c>
      <c r="D1743" t="s">
        <v>8292</v>
      </c>
      <c r="E1743" t="s">
        <v>18</v>
      </c>
      <c r="F1743" t="s">
        <v>8293</v>
      </c>
      <c r="G1743" t="s">
        <v>8294</v>
      </c>
      <c r="H1743" t="s">
        <v>8295</v>
      </c>
      <c r="I1743" t="s">
        <v>320</v>
      </c>
      <c r="J1743" t="s">
        <v>234</v>
      </c>
      <c r="K1743" t="s">
        <v>24</v>
      </c>
      <c r="L1743" t="s">
        <v>8296</v>
      </c>
      <c r="M1743" t="s">
        <v>9438</v>
      </c>
      <c r="N1743" t="s">
        <v>9439</v>
      </c>
    </row>
    <row r="1744" spans="1:14" x14ac:dyDescent="0.25">
      <c r="A1744" t="s">
        <v>8297</v>
      </c>
      <c r="B1744" t="s">
        <v>8298</v>
      </c>
      <c r="C1744" t="s">
        <v>69</v>
      </c>
      <c r="D1744" t="s">
        <v>8299</v>
      </c>
      <c r="E1744" t="s">
        <v>18</v>
      </c>
      <c r="F1744" t="s">
        <v>8300</v>
      </c>
      <c r="G1744" t="s">
        <v>8301</v>
      </c>
      <c r="H1744" t="s">
        <v>8302</v>
      </c>
      <c r="I1744" t="s">
        <v>32</v>
      </c>
      <c r="J1744" t="s">
        <v>175</v>
      </c>
      <c r="K1744" t="s">
        <v>24</v>
      </c>
      <c r="L1744" t="s">
        <v>58</v>
      </c>
      <c r="M1744" t="s">
        <v>10065</v>
      </c>
      <c r="N1744" t="s">
        <v>9441</v>
      </c>
    </row>
    <row r="1745" spans="1:14" x14ac:dyDescent="0.25">
      <c r="A1745" t="s">
        <v>8303</v>
      </c>
      <c r="B1745" t="s">
        <v>8304</v>
      </c>
      <c r="C1745" t="s">
        <v>16</v>
      </c>
      <c r="D1745" t="s">
        <v>530</v>
      </c>
      <c r="E1745" t="s">
        <v>18</v>
      </c>
      <c r="F1745" t="s">
        <v>8305</v>
      </c>
      <c r="G1745" t="s">
        <v>8306</v>
      </c>
      <c r="H1745" t="s">
        <v>8307</v>
      </c>
      <c r="I1745" t="s">
        <v>22</v>
      </c>
      <c r="J1745" t="s">
        <v>2591</v>
      </c>
      <c r="K1745" t="s">
        <v>24</v>
      </c>
      <c r="L1745" t="s">
        <v>176</v>
      </c>
      <c r="M1745" t="s">
        <v>9438</v>
      </c>
      <c r="N1745" t="s">
        <v>9439</v>
      </c>
    </row>
    <row r="1746" spans="1:14" x14ac:dyDescent="0.25">
      <c r="A1746" t="s">
        <v>8308</v>
      </c>
      <c r="C1746" t="s">
        <v>16</v>
      </c>
      <c r="D1746" t="s">
        <v>579</v>
      </c>
      <c r="E1746" t="s">
        <v>18</v>
      </c>
      <c r="F1746" t="s">
        <v>8309</v>
      </c>
      <c r="G1746" t="s">
        <v>8310</v>
      </c>
      <c r="H1746" t="s">
        <v>8311</v>
      </c>
      <c r="I1746" t="s">
        <v>32</v>
      </c>
      <c r="J1746" t="s">
        <v>175</v>
      </c>
      <c r="K1746" t="s">
        <v>24</v>
      </c>
      <c r="L1746" t="s">
        <v>8312</v>
      </c>
      <c r="M1746" t="s">
        <v>10066</v>
      </c>
      <c r="N1746" t="s">
        <v>9441</v>
      </c>
    </row>
    <row r="1747" spans="1:14" x14ac:dyDescent="0.25">
      <c r="A1747" t="s">
        <v>8313</v>
      </c>
      <c r="C1747" t="s">
        <v>16</v>
      </c>
      <c r="D1747" t="s">
        <v>8314</v>
      </c>
      <c r="E1747" t="s">
        <v>18</v>
      </c>
      <c r="F1747" t="s">
        <v>8315</v>
      </c>
      <c r="G1747" t="s">
        <v>8316</v>
      </c>
      <c r="H1747" t="s">
        <v>8317</v>
      </c>
      <c r="I1747" t="s">
        <v>320</v>
      </c>
      <c r="J1747" t="s">
        <v>197</v>
      </c>
      <c r="K1747" t="s">
        <v>24</v>
      </c>
      <c r="L1747" t="s">
        <v>361</v>
      </c>
      <c r="M1747" t="s">
        <v>9438</v>
      </c>
      <c r="N1747" t="s">
        <v>9439</v>
      </c>
    </row>
    <row r="1748" spans="1:14" x14ac:dyDescent="0.25">
      <c r="A1748" t="s">
        <v>8318</v>
      </c>
      <c r="C1748" t="s">
        <v>16</v>
      </c>
      <c r="D1748" t="s">
        <v>8319</v>
      </c>
      <c r="E1748" t="s">
        <v>18</v>
      </c>
      <c r="F1748" t="s">
        <v>8320</v>
      </c>
      <c r="G1748" t="s">
        <v>8321</v>
      </c>
      <c r="H1748" t="s">
        <v>8322</v>
      </c>
      <c r="I1748" t="s">
        <v>320</v>
      </c>
      <c r="J1748" t="s">
        <v>89</v>
      </c>
      <c r="K1748" t="s">
        <v>24</v>
      </c>
      <c r="L1748" t="s">
        <v>361</v>
      </c>
      <c r="M1748" t="s">
        <v>9438</v>
      </c>
      <c r="N1748" t="s">
        <v>9439</v>
      </c>
    </row>
    <row r="1749" spans="1:14" x14ac:dyDescent="0.25">
      <c r="A1749" t="s">
        <v>8323</v>
      </c>
      <c r="B1749" t="s">
        <v>8324</v>
      </c>
      <c r="C1749" t="s">
        <v>16</v>
      </c>
      <c r="D1749" t="s">
        <v>8325</v>
      </c>
      <c r="E1749" t="s">
        <v>18</v>
      </c>
      <c r="F1749" t="s">
        <v>8326</v>
      </c>
      <c r="G1749" t="s">
        <v>8327</v>
      </c>
      <c r="H1749" t="s">
        <v>8328</v>
      </c>
      <c r="I1749" t="s">
        <v>32</v>
      </c>
      <c r="J1749" t="s">
        <v>451</v>
      </c>
      <c r="K1749" t="s">
        <v>24</v>
      </c>
      <c r="L1749" t="s">
        <v>851</v>
      </c>
      <c r="M1749" t="s">
        <v>10067</v>
      </c>
      <c r="N1749" t="s">
        <v>9441</v>
      </c>
    </row>
    <row r="1750" spans="1:14" x14ac:dyDescent="0.25">
      <c r="A1750" t="s">
        <v>8329</v>
      </c>
      <c r="B1750" t="s">
        <v>3513</v>
      </c>
      <c r="C1750" t="s">
        <v>16</v>
      </c>
      <c r="D1750" t="s">
        <v>2293</v>
      </c>
      <c r="E1750" t="s">
        <v>18</v>
      </c>
      <c r="F1750" t="s">
        <v>8330</v>
      </c>
      <c r="G1750" t="s">
        <v>8331</v>
      </c>
      <c r="H1750" t="s">
        <v>8332</v>
      </c>
      <c r="I1750" t="s">
        <v>32</v>
      </c>
      <c r="J1750" t="s">
        <v>197</v>
      </c>
      <c r="K1750" t="s">
        <v>24</v>
      </c>
      <c r="L1750" t="s">
        <v>176</v>
      </c>
      <c r="M1750" t="s">
        <v>9438</v>
      </c>
      <c r="N1750" t="s">
        <v>9439</v>
      </c>
    </row>
    <row r="1751" spans="1:14" x14ac:dyDescent="0.25">
      <c r="A1751" t="s">
        <v>8333</v>
      </c>
      <c r="B1751" t="s">
        <v>8334</v>
      </c>
      <c r="C1751" t="s">
        <v>16</v>
      </c>
      <c r="D1751" t="s">
        <v>8335</v>
      </c>
      <c r="E1751" t="s">
        <v>18</v>
      </c>
      <c r="F1751" t="s">
        <v>8336</v>
      </c>
      <c r="G1751" t="s">
        <v>8337</v>
      </c>
      <c r="H1751" t="s">
        <v>8338</v>
      </c>
      <c r="I1751" t="s">
        <v>32</v>
      </c>
      <c r="J1751" t="s">
        <v>479</v>
      </c>
      <c r="K1751" t="s">
        <v>24</v>
      </c>
      <c r="L1751" t="s">
        <v>4163</v>
      </c>
      <c r="M1751" t="s">
        <v>9438</v>
      </c>
      <c r="N1751" t="s">
        <v>9439</v>
      </c>
    </row>
    <row r="1752" spans="1:14" x14ac:dyDescent="0.25">
      <c r="A1752" t="s">
        <v>8339</v>
      </c>
      <c r="B1752" t="s">
        <v>8340</v>
      </c>
      <c r="C1752" t="s">
        <v>16</v>
      </c>
      <c r="D1752" t="s">
        <v>42</v>
      </c>
      <c r="E1752" t="s">
        <v>18</v>
      </c>
      <c r="F1752" t="s">
        <v>8341</v>
      </c>
      <c r="G1752" t="s">
        <v>8342</v>
      </c>
      <c r="H1752" t="s">
        <v>8343</v>
      </c>
      <c r="I1752" t="s">
        <v>32</v>
      </c>
      <c r="J1752" t="s">
        <v>253</v>
      </c>
      <c r="K1752" t="s">
        <v>24</v>
      </c>
      <c r="L1752" t="s">
        <v>83</v>
      </c>
      <c r="M1752" t="s">
        <v>9438</v>
      </c>
      <c r="N1752" t="s">
        <v>9439</v>
      </c>
    </row>
    <row r="1753" spans="1:14" x14ac:dyDescent="0.25">
      <c r="A1753" t="s">
        <v>8344</v>
      </c>
      <c r="B1753" t="s">
        <v>8345</v>
      </c>
      <c r="C1753" t="s">
        <v>69</v>
      </c>
      <c r="D1753" t="s">
        <v>93</v>
      </c>
      <c r="E1753" t="s">
        <v>18</v>
      </c>
      <c r="F1753" t="s">
        <v>8346</v>
      </c>
      <c r="G1753" t="s">
        <v>8347</v>
      </c>
      <c r="H1753" t="s">
        <v>8348</v>
      </c>
      <c r="I1753" t="s">
        <v>32</v>
      </c>
      <c r="J1753" t="s">
        <v>712</v>
      </c>
      <c r="K1753" t="s">
        <v>24</v>
      </c>
      <c r="L1753" t="s">
        <v>75</v>
      </c>
      <c r="M1753" t="s">
        <v>10068</v>
      </c>
      <c r="N1753" t="s">
        <v>9441</v>
      </c>
    </row>
    <row r="1754" spans="1:14" x14ac:dyDescent="0.25">
      <c r="A1754" t="s">
        <v>8349</v>
      </c>
      <c r="B1754" t="s">
        <v>8350</v>
      </c>
      <c r="C1754" t="s">
        <v>69</v>
      </c>
      <c r="D1754" t="s">
        <v>7917</v>
      </c>
      <c r="E1754" t="s">
        <v>18</v>
      </c>
      <c r="F1754" t="s">
        <v>8351</v>
      </c>
      <c r="G1754" t="s">
        <v>8352</v>
      </c>
      <c r="H1754" t="s">
        <v>8353</v>
      </c>
      <c r="I1754" t="s">
        <v>32</v>
      </c>
      <c r="J1754" t="s">
        <v>426</v>
      </c>
      <c r="K1754" t="s">
        <v>24</v>
      </c>
      <c r="L1754" t="s">
        <v>4814</v>
      </c>
      <c r="M1754" t="s">
        <v>10069</v>
      </c>
      <c r="N1754" t="s">
        <v>9441</v>
      </c>
    </row>
    <row r="1755" spans="1:14" x14ac:dyDescent="0.25">
      <c r="A1755" t="s">
        <v>8354</v>
      </c>
      <c r="B1755" t="s">
        <v>44</v>
      </c>
      <c r="C1755" t="s">
        <v>69</v>
      </c>
      <c r="D1755" t="s">
        <v>45</v>
      </c>
      <c r="E1755" t="s">
        <v>18</v>
      </c>
      <c r="F1755" t="s">
        <v>8355</v>
      </c>
      <c r="G1755" t="s">
        <v>8356</v>
      </c>
      <c r="H1755" t="s">
        <v>8357</v>
      </c>
      <c r="I1755" t="s">
        <v>32</v>
      </c>
      <c r="J1755" t="s">
        <v>4170</v>
      </c>
      <c r="K1755" t="s">
        <v>24</v>
      </c>
      <c r="L1755" t="s">
        <v>50</v>
      </c>
      <c r="M1755" t="s">
        <v>10070</v>
      </c>
      <c r="N1755" t="s">
        <v>9441</v>
      </c>
    </row>
    <row r="1756" spans="1:14" x14ac:dyDescent="0.25">
      <c r="A1756" t="s">
        <v>8358</v>
      </c>
      <c r="B1756" t="s">
        <v>8359</v>
      </c>
      <c r="C1756" t="s">
        <v>69</v>
      </c>
      <c r="D1756" t="s">
        <v>8360</v>
      </c>
      <c r="E1756" t="s">
        <v>18</v>
      </c>
      <c r="F1756" t="s">
        <v>8361</v>
      </c>
      <c r="G1756" t="s">
        <v>8362</v>
      </c>
      <c r="H1756" t="s">
        <v>8363</v>
      </c>
      <c r="I1756" t="s">
        <v>32</v>
      </c>
      <c r="J1756" t="s">
        <v>23</v>
      </c>
      <c r="K1756" t="s">
        <v>24</v>
      </c>
      <c r="L1756" t="s">
        <v>42</v>
      </c>
      <c r="M1756" t="s">
        <v>9438</v>
      </c>
      <c r="N1756" t="s">
        <v>9439</v>
      </c>
    </row>
    <row r="1757" spans="1:14" x14ac:dyDescent="0.25">
      <c r="A1757" t="s">
        <v>8364</v>
      </c>
      <c r="B1757" t="s">
        <v>8365</v>
      </c>
      <c r="C1757" t="s">
        <v>16</v>
      </c>
      <c r="D1757" t="s">
        <v>8366</v>
      </c>
      <c r="E1757" t="s">
        <v>18</v>
      </c>
      <c r="F1757" t="s">
        <v>8367</v>
      </c>
      <c r="G1757" t="s">
        <v>8368</v>
      </c>
      <c r="H1757" t="s">
        <v>8369</v>
      </c>
      <c r="I1757" t="s">
        <v>32</v>
      </c>
      <c r="J1757" t="s">
        <v>583</v>
      </c>
      <c r="K1757" t="s">
        <v>24</v>
      </c>
      <c r="L1757" t="s">
        <v>58</v>
      </c>
      <c r="M1757" t="s">
        <v>10071</v>
      </c>
      <c r="N1757" t="s">
        <v>9441</v>
      </c>
    </row>
    <row r="1758" spans="1:14" x14ac:dyDescent="0.25">
      <c r="A1758" t="s">
        <v>8370</v>
      </c>
      <c r="B1758" t="s">
        <v>8371</v>
      </c>
      <c r="C1758" t="s">
        <v>69</v>
      </c>
      <c r="D1758" t="s">
        <v>37</v>
      </c>
      <c r="E1758" t="s">
        <v>18</v>
      </c>
      <c r="F1758" t="s">
        <v>8372</v>
      </c>
      <c r="G1758" t="s">
        <v>8373</v>
      </c>
      <c r="H1758" t="s">
        <v>8374</v>
      </c>
      <c r="I1758" t="s">
        <v>32</v>
      </c>
      <c r="J1758" t="s">
        <v>183</v>
      </c>
      <c r="K1758" t="s">
        <v>24</v>
      </c>
      <c r="L1758" t="s">
        <v>4363</v>
      </c>
      <c r="M1758" t="s">
        <v>10072</v>
      </c>
      <c r="N1758" t="s">
        <v>9441</v>
      </c>
    </row>
    <row r="1759" spans="1:14" x14ac:dyDescent="0.25">
      <c r="A1759" t="s">
        <v>8375</v>
      </c>
      <c r="B1759" t="s">
        <v>8376</v>
      </c>
      <c r="C1759" t="s">
        <v>69</v>
      </c>
      <c r="D1759" t="s">
        <v>1476</v>
      </c>
      <c r="E1759" t="s">
        <v>18</v>
      </c>
      <c r="F1759" t="s">
        <v>8377</v>
      </c>
      <c r="G1759" t="s">
        <v>8378</v>
      </c>
      <c r="H1759" t="s">
        <v>8379</v>
      </c>
      <c r="I1759" t="s">
        <v>32</v>
      </c>
      <c r="J1759" t="s">
        <v>540</v>
      </c>
      <c r="K1759" t="s">
        <v>24</v>
      </c>
      <c r="L1759" t="s">
        <v>34</v>
      </c>
      <c r="M1759" t="s">
        <v>10073</v>
      </c>
      <c r="N1759" t="s">
        <v>9441</v>
      </c>
    </row>
    <row r="1760" spans="1:14" x14ac:dyDescent="0.25">
      <c r="A1760" t="s">
        <v>4020</v>
      </c>
      <c r="B1760" t="s">
        <v>8380</v>
      </c>
      <c r="C1760" t="s">
        <v>69</v>
      </c>
      <c r="D1760" t="s">
        <v>502</v>
      </c>
      <c r="E1760" t="s">
        <v>18</v>
      </c>
      <c r="F1760" t="s">
        <v>8381</v>
      </c>
      <c r="G1760" t="s">
        <v>8382</v>
      </c>
      <c r="H1760" t="s">
        <v>8383</v>
      </c>
      <c r="I1760" t="s">
        <v>32</v>
      </c>
      <c r="J1760" t="s">
        <v>1411</v>
      </c>
      <c r="K1760" t="s">
        <v>24</v>
      </c>
      <c r="L1760" t="s">
        <v>507</v>
      </c>
      <c r="M1760" t="s">
        <v>10074</v>
      </c>
      <c r="N1760" t="s">
        <v>9441</v>
      </c>
    </row>
    <row r="1761" spans="1:14" x14ac:dyDescent="0.25">
      <c r="A1761" t="s">
        <v>8384</v>
      </c>
      <c r="B1761" t="s">
        <v>8385</v>
      </c>
      <c r="C1761" t="s">
        <v>16</v>
      </c>
      <c r="D1761" t="s">
        <v>8386</v>
      </c>
      <c r="E1761" t="s">
        <v>18</v>
      </c>
      <c r="F1761" t="s">
        <v>8387</v>
      </c>
      <c r="G1761" t="s">
        <v>8388</v>
      </c>
      <c r="H1761" t="s">
        <v>8389</v>
      </c>
      <c r="I1761" t="s">
        <v>32</v>
      </c>
      <c r="J1761" t="s">
        <v>1662</v>
      </c>
      <c r="K1761" t="s">
        <v>24</v>
      </c>
      <c r="L1761" t="s">
        <v>6491</v>
      </c>
      <c r="M1761" t="s">
        <v>9438</v>
      </c>
      <c r="N1761" t="s">
        <v>9439</v>
      </c>
    </row>
    <row r="1762" spans="1:14" x14ac:dyDescent="0.25">
      <c r="A1762" t="s">
        <v>8390</v>
      </c>
      <c r="B1762" t="s">
        <v>8391</v>
      </c>
      <c r="C1762" t="s">
        <v>69</v>
      </c>
      <c r="D1762" t="s">
        <v>8392</v>
      </c>
      <c r="E1762" t="s">
        <v>18</v>
      </c>
      <c r="F1762" t="s">
        <v>8393</v>
      </c>
      <c r="G1762" t="s">
        <v>8394</v>
      </c>
      <c r="H1762" t="s">
        <v>8395</v>
      </c>
      <c r="I1762" t="s">
        <v>32</v>
      </c>
      <c r="J1762" t="s">
        <v>486</v>
      </c>
      <c r="K1762" t="s">
        <v>24</v>
      </c>
      <c r="L1762" t="s">
        <v>75</v>
      </c>
      <c r="M1762" t="s">
        <v>10075</v>
      </c>
      <c r="N1762" t="s">
        <v>9441</v>
      </c>
    </row>
    <row r="1763" spans="1:14" x14ac:dyDescent="0.25">
      <c r="A1763" t="s">
        <v>8396</v>
      </c>
      <c r="B1763" t="s">
        <v>6292</v>
      </c>
      <c r="C1763" t="s">
        <v>69</v>
      </c>
      <c r="D1763" t="s">
        <v>579</v>
      </c>
      <c r="E1763" t="s">
        <v>18</v>
      </c>
      <c r="F1763" t="s">
        <v>8397</v>
      </c>
      <c r="G1763" t="s">
        <v>8398</v>
      </c>
      <c r="H1763" t="s">
        <v>8399</v>
      </c>
      <c r="I1763" t="s">
        <v>32</v>
      </c>
      <c r="J1763" t="s">
        <v>74</v>
      </c>
      <c r="K1763" t="s">
        <v>24</v>
      </c>
      <c r="L1763" t="s">
        <v>2331</v>
      </c>
      <c r="M1763" t="s">
        <v>10076</v>
      </c>
      <c r="N1763" t="s">
        <v>9441</v>
      </c>
    </row>
    <row r="1764" spans="1:14" x14ac:dyDescent="0.25">
      <c r="A1764" t="s">
        <v>8400</v>
      </c>
      <c r="B1764" t="s">
        <v>8401</v>
      </c>
      <c r="C1764" t="s">
        <v>16</v>
      </c>
      <c r="D1764" t="s">
        <v>8402</v>
      </c>
      <c r="E1764" t="s">
        <v>18</v>
      </c>
      <c r="F1764" t="s">
        <v>8403</v>
      </c>
      <c r="G1764" t="s">
        <v>8404</v>
      </c>
      <c r="H1764" t="s">
        <v>8405</v>
      </c>
      <c r="I1764" t="s">
        <v>32</v>
      </c>
      <c r="J1764" t="s">
        <v>155</v>
      </c>
      <c r="K1764" t="s">
        <v>24</v>
      </c>
      <c r="L1764" t="s">
        <v>507</v>
      </c>
      <c r="M1764" t="s">
        <v>10077</v>
      </c>
      <c r="N1764" t="s">
        <v>9441</v>
      </c>
    </row>
    <row r="1765" spans="1:14" x14ac:dyDescent="0.25">
      <c r="A1765" t="s">
        <v>8406</v>
      </c>
      <c r="C1765" t="s">
        <v>16</v>
      </c>
      <c r="D1765" t="s">
        <v>85</v>
      </c>
      <c r="E1765" t="s">
        <v>18</v>
      </c>
      <c r="F1765" t="s">
        <v>8407</v>
      </c>
      <c r="G1765" t="s">
        <v>8408</v>
      </c>
      <c r="H1765" t="s">
        <v>8409</v>
      </c>
      <c r="I1765" t="s">
        <v>32</v>
      </c>
      <c r="J1765" t="s">
        <v>360</v>
      </c>
      <c r="K1765" t="s">
        <v>24</v>
      </c>
      <c r="L1765" t="s">
        <v>851</v>
      </c>
      <c r="M1765" t="s">
        <v>9438</v>
      </c>
      <c r="N1765" t="s">
        <v>9439</v>
      </c>
    </row>
    <row r="1766" spans="1:14" x14ac:dyDescent="0.25">
      <c r="A1766" t="s">
        <v>8410</v>
      </c>
      <c r="B1766" t="s">
        <v>2687</v>
      </c>
      <c r="C1766" t="s">
        <v>69</v>
      </c>
      <c r="D1766" t="s">
        <v>1297</v>
      </c>
      <c r="E1766" t="s">
        <v>18</v>
      </c>
      <c r="F1766" t="s">
        <v>8411</v>
      </c>
      <c r="G1766" t="s">
        <v>8412</v>
      </c>
      <c r="H1766" t="s">
        <v>8413</v>
      </c>
      <c r="I1766" t="s">
        <v>32</v>
      </c>
      <c r="J1766" t="s">
        <v>183</v>
      </c>
      <c r="K1766" t="s">
        <v>24</v>
      </c>
      <c r="L1766" t="s">
        <v>439</v>
      </c>
      <c r="M1766" t="s">
        <v>10078</v>
      </c>
      <c r="N1766" t="s">
        <v>9441</v>
      </c>
    </row>
    <row r="1767" spans="1:14" x14ac:dyDescent="0.25">
      <c r="A1767" t="s">
        <v>8414</v>
      </c>
      <c r="B1767" t="s">
        <v>8415</v>
      </c>
      <c r="C1767" t="s">
        <v>69</v>
      </c>
      <c r="D1767" t="s">
        <v>3792</v>
      </c>
      <c r="E1767" t="s">
        <v>18</v>
      </c>
      <c r="F1767" t="s">
        <v>8416</v>
      </c>
      <c r="G1767" t="s">
        <v>8417</v>
      </c>
      <c r="H1767" t="s">
        <v>8418</v>
      </c>
      <c r="I1767" t="s">
        <v>32</v>
      </c>
      <c r="J1767" t="s">
        <v>183</v>
      </c>
      <c r="K1767" t="s">
        <v>24</v>
      </c>
      <c r="L1767" t="s">
        <v>75</v>
      </c>
      <c r="M1767" t="s">
        <v>10079</v>
      </c>
      <c r="N1767" t="s">
        <v>9441</v>
      </c>
    </row>
    <row r="1768" spans="1:14" x14ac:dyDescent="0.25">
      <c r="A1768" t="s">
        <v>8419</v>
      </c>
      <c r="B1768" t="s">
        <v>8420</v>
      </c>
      <c r="C1768" t="s">
        <v>69</v>
      </c>
      <c r="D1768" t="s">
        <v>8421</v>
      </c>
      <c r="E1768" t="s">
        <v>18</v>
      </c>
      <c r="F1768" t="s">
        <v>8422</v>
      </c>
      <c r="G1768" t="s">
        <v>8423</v>
      </c>
      <c r="H1768" t="s">
        <v>8424</v>
      </c>
      <c r="I1768" t="s">
        <v>22</v>
      </c>
      <c r="J1768" t="s">
        <v>1330</v>
      </c>
      <c r="K1768" t="s">
        <v>24</v>
      </c>
      <c r="L1768" t="s">
        <v>83</v>
      </c>
      <c r="M1768" t="s">
        <v>10080</v>
      </c>
      <c r="N1768" t="s">
        <v>9441</v>
      </c>
    </row>
    <row r="1769" spans="1:14" x14ac:dyDescent="0.25">
      <c r="A1769" t="s">
        <v>8425</v>
      </c>
      <c r="C1769" t="s">
        <v>16</v>
      </c>
      <c r="D1769" t="s">
        <v>8426</v>
      </c>
      <c r="E1769" t="s">
        <v>18</v>
      </c>
      <c r="F1769" t="s">
        <v>8427</v>
      </c>
      <c r="G1769" t="s">
        <v>8428</v>
      </c>
      <c r="H1769" t="s">
        <v>8429</v>
      </c>
      <c r="I1769" t="s">
        <v>32</v>
      </c>
      <c r="J1769" t="s">
        <v>756</v>
      </c>
      <c r="K1769" t="s">
        <v>24</v>
      </c>
      <c r="L1769" t="s">
        <v>34</v>
      </c>
      <c r="M1769" t="s">
        <v>9438</v>
      </c>
      <c r="N1769" t="s">
        <v>9439</v>
      </c>
    </row>
    <row r="1770" spans="1:14" x14ac:dyDescent="0.25">
      <c r="A1770" t="s">
        <v>8430</v>
      </c>
      <c r="B1770" t="s">
        <v>8431</v>
      </c>
      <c r="C1770" t="s">
        <v>16</v>
      </c>
      <c r="D1770" t="s">
        <v>8432</v>
      </c>
      <c r="E1770" t="s">
        <v>18</v>
      </c>
      <c r="F1770" t="s">
        <v>8433</v>
      </c>
      <c r="G1770" t="s">
        <v>8434</v>
      </c>
      <c r="H1770" t="s">
        <v>8435</v>
      </c>
      <c r="I1770" t="s">
        <v>32</v>
      </c>
      <c r="J1770" t="s">
        <v>595</v>
      </c>
      <c r="K1770" t="s">
        <v>24</v>
      </c>
      <c r="L1770" t="s">
        <v>212</v>
      </c>
      <c r="M1770" t="s">
        <v>10081</v>
      </c>
      <c r="N1770" t="s">
        <v>9441</v>
      </c>
    </row>
    <row r="1771" spans="1:14" x14ac:dyDescent="0.25">
      <c r="A1771" t="s">
        <v>8436</v>
      </c>
      <c r="B1771" t="s">
        <v>8437</v>
      </c>
      <c r="C1771" t="s">
        <v>69</v>
      </c>
      <c r="D1771" t="s">
        <v>8438</v>
      </c>
      <c r="E1771" t="s">
        <v>18</v>
      </c>
      <c r="F1771" t="s">
        <v>8439</v>
      </c>
      <c r="G1771" t="s">
        <v>8440</v>
      </c>
      <c r="H1771" t="s">
        <v>8441</v>
      </c>
      <c r="I1771" t="s">
        <v>289</v>
      </c>
      <c r="J1771" t="s">
        <v>183</v>
      </c>
      <c r="K1771" t="s">
        <v>24</v>
      </c>
      <c r="L1771" t="s">
        <v>8081</v>
      </c>
      <c r="M1771" t="s">
        <v>10082</v>
      </c>
      <c r="N1771" t="s">
        <v>9441</v>
      </c>
    </row>
    <row r="1772" spans="1:14" x14ac:dyDescent="0.25">
      <c r="A1772" t="s">
        <v>8442</v>
      </c>
      <c r="B1772" t="s">
        <v>8443</v>
      </c>
      <c r="C1772" t="s">
        <v>16</v>
      </c>
      <c r="D1772" t="s">
        <v>1019</v>
      </c>
      <c r="E1772" t="s">
        <v>18</v>
      </c>
      <c r="F1772" t="s">
        <v>8444</v>
      </c>
      <c r="G1772" t="s">
        <v>8445</v>
      </c>
      <c r="H1772" t="s">
        <v>8446</v>
      </c>
      <c r="I1772" t="s">
        <v>32</v>
      </c>
      <c r="J1772" t="s">
        <v>2262</v>
      </c>
      <c r="K1772" t="s">
        <v>24</v>
      </c>
      <c r="L1772" t="s">
        <v>75</v>
      </c>
      <c r="M1772" t="s">
        <v>9438</v>
      </c>
      <c r="N1772" t="s">
        <v>9439</v>
      </c>
    </row>
    <row r="1773" spans="1:14" x14ac:dyDescent="0.25">
      <c r="A1773" t="s">
        <v>8447</v>
      </c>
      <c r="C1773" t="s">
        <v>16</v>
      </c>
      <c r="D1773" t="s">
        <v>462</v>
      </c>
      <c r="E1773" t="s">
        <v>18</v>
      </c>
      <c r="F1773" t="s">
        <v>8448</v>
      </c>
      <c r="G1773" t="s">
        <v>8449</v>
      </c>
      <c r="H1773" t="s">
        <v>8450</v>
      </c>
      <c r="I1773" t="s">
        <v>32</v>
      </c>
      <c r="J1773" t="s">
        <v>614</v>
      </c>
      <c r="K1773" t="s">
        <v>24</v>
      </c>
      <c r="L1773" t="s">
        <v>8451</v>
      </c>
      <c r="M1773" t="s">
        <v>10083</v>
      </c>
      <c r="N1773" t="s">
        <v>9441</v>
      </c>
    </row>
    <row r="1774" spans="1:14" hidden="1" x14ac:dyDescent="0.25">
      <c r="A1774" t="s">
        <v>8452</v>
      </c>
      <c r="B1774" t="s">
        <v>8453</v>
      </c>
      <c r="C1774" t="s">
        <v>16</v>
      </c>
      <c r="D1774" t="s">
        <v>544</v>
      </c>
      <c r="E1774" t="s">
        <v>630</v>
      </c>
      <c r="F1774" t="s">
        <v>8454</v>
      </c>
      <c r="G1774" t="s">
        <v>8455</v>
      </c>
      <c r="H1774" t="s">
        <v>8456</v>
      </c>
      <c r="I1774" t="s">
        <v>32</v>
      </c>
      <c r="J1774" t="s">
        <v>826</v>
      </c>
      <c r="K1774" t="s">
        <v>24</v>
      </c>
      <c r="L1774" t="s">
        <v>204</v>
      </c>
      <c r="M1774" t="s">
        <v>9438</v>
      </c>
      <c r="N1774" t="s">
        <v>9439</v>
      </c>
    </row>
    <row r="1775" spans="1:14" x14ac:dyDescent="0.25">
      <c r="A1775" t="s">
        <v>8457</v>
      </c>
      <c r="B1775" t="s">
        <v>7956</v>
      </c>
      <c r="C1775" t="s">
        <v>16</v>
      </c>
      <c r="D1775" t="s">
        <v>4470</v>
      </c>
      <c r="E1775" t="s">
        <v>638</v>
      </c>
      <c r="F1775" t="s">
        <v>8458</v>
      </c>
      <c r="G1775" t="s">
        <v>8459</v>
      </c>
      <c r="H1775" t="s">
        <v>8460</v>
      </c>
      <c r="I1775" t="s">
        <v>32</v>
      </c>
      <c r="J1775" t="s">
        <v>398</v>
      </c>
      <c r="K1775" t="s">
        <v>24</v>
      </c>
      <c r="L1775" t="s">
        <v>851</v>
      </c>
      <c r="M1775" t="s">
        <v>9438</v>
      </c>
      <c r="N1775" t="s">
        <v>9439</v>
      </c>
    </row>
    <row r="1776" spans="1:14" x14ac:dyDescent="0.25">
      <c r="A1776" t="s">
        <v>8461</v>
      </c>
      <c r="B1776" t="s">
        <v>7956</v>
      </c>
      <c r="C1776" t="s">
        <v>16</v>
      </c>
      <c r="D1776" t="s">
        <v>4470</v>
      </c>
      <c r="E1776" t="s">
        <v>638</v>
      </c>
      <c r="F1776" t="s">
        <v>8462</v>
      </c>
      <c r="G1776" t="s">
        <v>8463</v>
      </c>
      <c r="H1776" t="s">
        <v>8464</v>
      </c>
      <c r="I1776" t="s">
        <v>32</v>
      </c>
      <c r="J1776" t="s">
        <v>809</v>
      </c>
      <c r="K1776" t="s">
        <v>24</v>
      </c>
      <c r="L1776" t="s">
        <v>851</v>
      </c>
      <c r="M1776" t="s">
        <v>9438</v>
      </c>
      <c r="N1776" t="s">
        <v>9439</v>
      </c>
    </row>
    <row r="1777" spans="1:14" x14ac:dyDescent="0.25">
      <c r="A1777" t="s">
        <v>8465</v>
      </c>
      <c r="B1777" t="s">
        <v>8466</v>
      </c>
      <c r="C1777" t="s">
        <v>16</v>
      </c>
      <c r="D1777" t="s">
        <v>8467</v>
      </c>
      <c r="E1777" t="s">
        <v>638</v>
      </c>
      <c r="F1777" t="s">
        <v>8468</v>
      </c>
      <c r="G1777" t="s">
        <v>8469</v>
      </c>
      <c r="H1777" t="s">
        <v>8470</v>
      </c>
      <c r="I1777" t="s">
        <v>32</v>
      </c>
      <c r="J1777" t="s">
        <v>412</v>
      </c>
      <c r="K1777" t="s">
        <v>24</v>
      </c>
      <c r="L1777" t="s">
        <v>75</v>
      </c>
      <c r="M1777" t="s">
        <v>9438</v>
      </c>
      <c r="N1777" t="s">
        <v>9439</v>
      </c>
    </row>
    <row r="1778" spans="1:14" x14ac:dyDescent="0.25">
      <c r="A1778" t="s">
        <v>8471</v>
      </c>
      <c r="C1778" t="s">
        <v>69</v>
      </c>
      <c r="D1778" t="s">
        <v>8472</v>
      </c>
      <c r="E1778" t="s">
        <v>638</v>
      </c>
      <c r="F1778" t="s">
        <v>8473</v>
      </c>
      <c r="G1778" t="s">
        <v>8474</v>
      </c>
      <c r="H1778" t="s">
        <v>8475</v>
      </c>
      <c r="I1778" t="s">
        <v>22</v>
      </c>
      <c r="J1778" t="s">
        <v>253</v>
      </c>
      <c r="K1778" t="s">
        <v>24</v>
      </c>
      <c r="L1778" t="s">
        <v>8476</v>
      </c>
      <c r="M1778" t="s">
        <v>9438</v>
      </c>
      <c r="N1778" t="s">
        <v>9439</v>
      </c>
    </row>
    <row r="1779" spans="1:14" hidden="1" x14ac:dyDescent="0.25">
      <c r="A1779" t="s">
        <v>8477</v>
      </c>
      <c r="B1779" t="s">
        <v>8478</v>
      </c>
      <c r="C1779" t="s">
        <v>16</v>
      </c>
      <c r="D1779" t="s">
        <v>265</v>
      </c>
      <c r="E1779" t="s">
        <v>630</v>
      </c>
      <c r="F1779" t="s">
        <v>8479</v>
      </c>
      <c r="G1779" t="s">
        <v>8480</v>
      </c>
      <c r="H1779" t="s">
        <v>8481</v>
      </c>
      <c r="I1779" t="s">
        <v>32</v>
      </c>
      <c r="J1779" t="s">
        <v>991</v>
      </c>
      <c r="K1779" t="s">
        <v>24</v>
      </c>
      <c r="L1779" t="s">
        <v>204</v>
      </c>
      <c r="M1779" t="s">
        <v>9438</v>
      </c>
      <c r="N1779" t="s">
        <v>9439</v>
      </c>
    </row>
    <row r="1780" spans="1:14" hidden="1" x14ac:dyDescent="0.25">
      <c r="A1780" t="s">
        <v>706</v>
      </c>
      <c r="B1780" t="s">
        <v>8482</v>
      </c>
      <c r="C1780" t="s">
        <v>69</v>
      </c>
      <c r="D1780" t="s">
        <v>544</v>
      </c>
      <c r="E1780" t="s">
        <v>630</v>
      </c>
      <c r="F1780" t="s">
        <v>8483</v>
      </c>
      <c r="G1780" t="s">
        <v>8484</v>
      </c>
      <c r="H1780" t="s">
        <v>8485</v>
      </c>
      <c r="I1780" t="s">
        <v>32</v>
      </c>
      <c r="J1780" t="s">
        <v>1662</v>
      </c>
      <c r="K1780" t="s">
        <v>24</v>
      </c>
      <c r="L1780" t="s">
        <v>204</v>
      </c>
      <c r="M1780" t="s">
        <v>9438</v>
      </c>
      <c r="N1780" t="s">
        <v>9439</v>
      </c>
    </row>
    <row r="1781" spans="1:14" x14ac:dyDescent="0.25">
      <c r="A1781" t="s">
        <v>8477</v>
      </c>
      <c r="B1781" t="s">
        <v>8478</v>
      </c>
      <c r="C1781" t="s">
        <v>16</v>
      </c>
      <c r="D1781" t="s">
        <v>265</v>
      </c>
      <c r="E1781" t="s">
        <v>638</v>
      </c>
      <c r="F1781" t="s">
        <v>8486</v>
      </c>
      <c r="G1781" t="s">
        <v>8487</v>
      </c>
      <c r="H1781" t="s">
        <v>8488</v>
      </c>
      <c r="I1781" t="s">
        <v>32</v>
      </c>
      <c r="J1781" t="s">
        <v>991</v>
      </c>
      <c r="K1781" t="s">
        <v>24</v>
      </c>
      <c r="L1781" t="s">
        <v>204</v>
      </c>
      <c r="M1781" t="s">
        <v>10084</v>
      </c>
      <c r="N1781" t="s">
        <v>9441</v>
      </c>
    </row>
    <row r="1782" spans="1:14" hidden="1" x14ac:dyDescent="0.25">
      <c r="A1782" t="s">
        <v>8489</v>
      </c>
      <c r="B1782" t="s">
        <v>8490</v>
      </c>
      <c r="C1782" t="s">
        <v>16</v>
      </c>
      <c r="D1782" t="s">
        <v>8491</v>
      </c>
      <c r="E1782" t="s">
        <v>630</v>
      </c>
      <c r="F1782" t="s">
        <v>8492</v>
      </c>
      <c r="G1782" t="s">
        <v>8493</v>
      </c>
      <c r="H1782" t="s">
        <v>8494</v>
      </c>
      <c r="I1782" t="s">
        <v>32</v>
      </c>
      <c r="J1782" t="s">
        <v>991</v>
      </c>
      <c r="K1782" t="s">
        <v>24</v>
      </c>
      <c r="L1782" t="s">
        <v>8495</v>
      </c>
      <c r="M1782" t="s">
        <v>9438</v>
      </c>
      <c r="N1782" t="s">
        <v>9439</v>
      </c>
    </row>
    <row r="1783" spans="1:14" x14ac:dyDescent="0.25">
      <c r="A1783" t="s">
        <v>8496</v>
      </c>
      <c r="B1783" t="s">
        <v>8497</v>
      </c>
      <c r="C1783" t="s">
        <v>16</v>
      </c>
      <c r="D1783" t="s">
        <v>8498</v>
      </c>
      <c r="E1783" t="s">
        <v>638</v>
      </c>
      <c r="F1783" t="s">
        <v>8499</v>
      </c>
      <c r="G1783" t="s">
        <v>8500</v>
      </c>
      <c r="H1783" t="s">
        <v>8501</v>
      </c>
      <c r="I1783" t="s">
        <v>32</v>
      </c>
      <c r="J1783" t="s">
        <v>8502</v>
      </c>
      <c r="K1783" t="s">
        <v>24</v>
      </c>
      <c r="L1783" t="s">
        <v>7265</v>
      </c>
      <c r="M1783" t="s">
        <v>9438</v>
      </c>
      <c r="N1783" t="s">
        <v>9439</v>
      </c>
    </row>
    <row r="1784" spans="1:14" hidden="1" x14ac:dyDescent="0.25">
      <c r="A1784" t="s">
        <v>8503</v>
      </c>
      <c r="C1784" t="s">
        <v>16</v>
      </c>
      <c r="D1784" t="s">
        <v>434</v>
      </c>
      <c r="E1784" t="s">
        <v>630</v>
      </c>
      <c r="F1784" t="s">
        <v>8504</v>
      </c>
      <c r="G1784" t="s">
        <v>8505</v>
      </c>
      <c r="H1784" t="s">
        <v>8506</v>
      </c>
      <c r="I1784" t="s">
        <v>32</v>
      </c>
      <c r="J1784" t="s">
        <v>219</v>
      </c>
      <c r="K1784" t="s">
        <v>24</v>
      </c>
      <c r="L1784" t="s">
        <v>439</v>
      </c>
      <c r="M1784" t="s">
        <v>9438</v>
      </c>
      <c r="N1784" t="s">
        <v>9439</v>
      </c>
    </row>
    <row r="1785" spans="1:14" x14ac:dyDescent="0.25">
      <c r="A1785" t="s">
        <v>8507</v>
      </c>
      <c r="B1785" t="s">
        <v>2392</v>
      </c>
      <c r="C1785" t="s">
        <v>16</v>
      </c>
      <c r="D1785" t="s">
        <v>942</v>
      </c>
      <c r="E1785" t="s">
        <v>638</v>
      </c>
      <c r="F1785" t="s">
        <v>8508</v>
      </c>
      <c r="G1785" t="s">
        <v>8509</v>
      </c>
      <c r="H1785" t="s">
        <v>8510</v>
      </c>
      <c r="I1785" t="s">
        <v>32</v>
      </c>
      <c r="J1785" t="s">
        <v>955</v>
      </c>
      <c r="K1785" t="s">
        <v>24</v>
      </c>
      <c r="L1785" t="s">
        <v>786</v>
      </c>
      <c r="M1785" t="s">
        <v>9438</v>
      </c>
      <c r="N1785" t="s">
        <v>9439</v>
      </c>
    </row>
    <row r="1786" spans="1:14" x14ac:dyDescent="0.25">
      <c r="A1786" t="s">
        <v>8511</v>
      </c>
      <c r="B1786" t="s">
        <v>8512</v>
      </c>
      <c r="C1786" t="s">
        <v>16</v>
      </c>
      <c r="D1786" t="s">
        <v>544</v>
      </c>
      <c r="E1786" t="s">
        <v>638</v>
      </c>
      <c r="F1786" t="s">
        <v>8513</v>
      </c>
      <c r="G1786" t="s">
        <v>8514</v>
      </c>
      <c r="H1786" t="s">
        <v>8515</v>
      </c>
      <c r="I1786" t="s">
        <v>32</v>
      </c>
      <c r="J1786" t="s">
        <v>234</v>
      </c>
      <c r="K1786" t="s">
        <v>24</v>
      </c>
      <c r="L1786" t="s">
        <v>204</v>
      </c>
      <c r="M1786" t="s">
        <v>9438</v>
      </c>
      <c r="N1786" t="s">
        <v>9439</v>
      </c>
    </row>
    <row r="1787" spans="1:14" hidden="1" x14ac:dyDescent="0.25">
      <c r="A1787" t="s">
        <v>8516</v>
      </c>
      <c r="B1787" t="s">
        <v>8517</v>
      </c>
      <c r="C1787" t="s">
        <v>69</v>
      </c>
      <c r="D1787" t="s">
        <v>302</v>
      </c>
      <c r="E1787" t="s">
        <v>630</v>
      </c>
      <c r="F1787" t="s">
        <v>8518</v>
      </c>
      <c r="G1787" t="s">
        <v>8519</v>
      </c>
      <c r="H1787" t="s">
        <v>8520</v>
      </c>
      <c r="I1787" t="s">
        <v>32</v>
      </c>
      <c r="J1787" t="s">
        <v>306</v>
      </c>
      <c r="K1787" t="s">
        <v>24</v>
      </c>
      <c r="L1787" t="s">
        <v>307</v>
      </c>
      <c r="M1787" t="s">
        <v>9438</v>
      </c>
      <c r="N1787" t="s">
        <v>9439</v>
      </c>
    </row>
    <row r="1788" spans="1:14" x14ac:dyDescent="0.25">
      <c r="A1788" t="s">
        <v>8521</v>
      </c>
      <c r="B1788" t="s">
        <v>8522</v>
      </c>
      <c r="C1788" t="s">
        <v>16</v>
      </c>
      <c r="D1788" t="s">
        <v>8523</v>
      </c>
      <c r="E1788" t="s">
        <v>638</v>
      </c>
      <c r="F1788" t="s">
        <v>8524</v>
      </c>
      <c r="G1788" t="s">
        <v>8525</v>
      </c>
      <c r="H1788" t="s">
        <v>8526</v>
      </c>
      <c r="I1788" t="s">
        <v>32</v>
      </c>
      <c r="J1788" t="s">
        <v>880</v>
      </c>
      <c r="K1788" t="s">
        <v>24</v>
      </c>
      <c r="L1788" t="s">
        <v>851</v>
      </c>
      <c r="M1788" t="s">
        <v>9438</v>
      </c>
      <c r="N1788" t="s">
        <v>9439</v>
      </c>
    </row>
    <row r="1789" spans="1:14" x14ac:dyDescent="0.25">
      <c r="A1789" t="s">
        <v>8527</v>
      </c>
      <c r="B1789" t="s">
        <v>8528</v>
      </c>
      <c r="C1789" t="s">
        <v>69</v>
      </c>
      <c r="D1789" t="s">
        <v>8004</v>
      </c>
      <c r="E1789" t="s">
        <v>638</v>
      </c>
      <c r="F1789" t="s">
        <v>8529</v>
      </c>
      <c r="G1789" t="s">
        <v>8530</v>
      </c>
      <c r="H1789" t="s">
        <v>8531</v>
      </c>
      <c r="I1789" t="s">
        <v>32</v>
      </c>
      <c r="J1789" t="s">
        <v>1294</v>
      </c>
      <c r="K1789" t="s">
        <v>24</v>
      </c>
      <c r="L1789" t="s">
        <v>8532</v>
      </c>
      <c r="M1789" t="s">
        <v>10085</v>
      </c>
      <c r="N1789" t="s">
        <v>9441</v>
      </c>
    </row>
    <row r="1790" spans="1:14" x14ac:dyDescent="0.25">
      <c r="A1790" t="s">
        <v>5196</v>
      </c>
      <c r="B1790" t="s">
        <v>8533</v>
      </c>
      <c r="C1790" t="s">
        <v>16</v>
      </c>
      <c r="D1790" t="s">
        <v>4880</v>
      </c>
      <c r="E1790" t="s">
        <v>638</v>
      </c>
      <c r="F1790" t="s">
        <v>8534</v>
      </c>
      <c r="G1790" t="s">
        <v>8535</v>
      </c>
      <c r="H1790" t="s">
        <v>8536</v>
      </c>
      <c r="I1790" t="s">
        <v>32</v>
      </c>
      <c r="J1790" t="s">
        <v>7157</v>
      </c>
      <c r="K1790" t="s">
        <v>24</v>
      </c>
      <c r="L1790" t="s">
        <v>2685</v>
      </c>
      <c r="M1790" t="s">
        <v>10086</v>
      </c>
      <c r="N1790" t="s">
        <v>9441</v>
      </c>
    </row>
    <row r="1791" spans="1:14" hidden="1" x14ac:dyDescent="0.25">
      <c r="A1791" t="s">
        <v>8537</v>
      </c>
      <c r="C1791" t="s">
        <v>16</v>
      </c>
      <c r="D1791" t="s">
        <v>1513</v>
      </c>
      <c r="E1791" t="s">
        <v>630</v>
      </c>
      <c r="F1791" t="s">
        <v>8538</v>
      </c>
      <c r="G1791" t="s">
        <v>8539</v>
      </c>
      <c r="H1791" t="s">
        <v>8540</v>
      </c>
      <c r="I1791" t="s">
        <v>32</v>
      </c>
      <c r="J1791" t="s">
        <v>261</v>
      </c>
      <c r="K1791" t="s">
        <v>24</v>
      </c>
      <c r="L1791" t="s">
        <v>75</v>
      </c>
      <c r="M1791" t="s">
        <v>9438</v>
      </c>
      <c r="N1791" t="s">
        <v>9439</v>
      </c>
    </row>
    <row r="1792" spans="1:14" x14ac:dyDescent="0.25">
      <c r="A1792" t="s">
        <v>8507</v>
      </c>
      <c r="B1792" t="s">
        <v>2392</v>
      </c>
      <c r="C1792" t="s">
        <v>16</v>
      </c>
      <c r="D1792" t="s">
        <v>942</v>
      </c>
      <c r="E1792" t="s">
        <v>638</v>
      </c>
      <c r="F1792" t="s">
        <v>8541</v>
      </c>
      <c r="G1792" t="s">
        <v>8542</v>
      </c>
      <c r="H1792" t="s">
        <v>8543</v>
      </c>
      <c r="I1792" t="s">
        <v>32</v>
      </c>
      <c r="J1792" t="s">
        <v>955</v>
      </c>
      <c r="K1792" t="s">
        <v>24</v>
      </c>
      <c r="L1792" t="s">
        <v>786</v>
      </c>
      <c r="M1792" t="s">
        <v>9438</v>
      </c>
      <c r="N1792" t="s">
        <v>9439</v>
      </c>
    </row>
    <row r="1793" spans="1:14" hidden="1" x14ac:dyDescent="0.25">
      <c r="A1793" t="s">
        <v>7233</v>
      </c>
      <c r="B1793" t="s">
        <v>3888</v>
      </c>
      <c r="C1793" t="s">
        <v>16</v>
      </c>
      <c r="D1793" t="s">
        <v>3646</v>
      </c>
      <c r="E1793" t="s">
        <v>630</v>
      </c>
      <c r="F1793" t="s">
        <v>8544</v>
      </c>
      <c r="G1793" t="s">
        <v>8545</v>
      </c>
      <c r="H1793" t="s">
        <v>8546</v>
      </c>
      <c r="I1793" t="s">
        <v>32</v>
      </c>
      <c r="J1793" t="s">
        <v>642</v>
      </c>
      <c r="K1793" t="s">
        <v>24</v>
      </c>
      <c r="L1793" t="s">
        <v>42</v>
      </c>
      <c r="M1793" t="s">
        <v>9438</v>
      </c>
      <c r="N1793" t="s">
        <v>9439</v>
      </c>
    </row>
    <row r="1794" spans="1:14" hidden="1" x14ac:dyDescent="0.25">
      <c r="A1794" t="s">
        <v>8547</v>
      </c>
      <c r="B1794" t="s">
        <v>8548</v>
      </c>
      <c r="C1794" t="s">
        <v>16</v>
      </c>
      <c r="D1794" t="s">
        <v>8549</v>
      </c>
      <c r="E1794" t="s">
        <v>630</v>
      </c>
      <c r="F1794" t="s">
        <v>8550</v>
      </c>
      <c r="G1794" t="s">
        <v>8551</v>
      </c>
      <c r="H1794" t="s">
        <v>8552</v>
      </c>
      <c r="I1794" t="s">
        <v>32</v>
      </c>
      <c r="J1794" t="s">
        <v>391</v>
      </c>
      <c r="K1794" t="s">
        <v>24</v>
      </c>
      <c r="L1794" t="s">
        <v>656</v>
      </c>
      <c r="M1794" t="s">
        <v>9438</v>
      </c>
      <c r="N1794" t="s">
        <v>9439</v>
      </c>
    </row>
    <row r="1795" spans="1:14" hidden="1" x14ac:dyDescent="0.25">
      <c r="A1795" t="s">
        <v>8553</v>
      </c>
      <c r="B1795" t="s">
        <v>8466</v>
      </c>
      <c r="C1795" t="s">
        <v>16</v>
      </c>
      <c r="D1795" t="s">
        <v>8467</v>
      </c>
      <c r="E1795" t="s">
        <v>630</v>
      </c>
      <c r="F1795" t="s">
        <v>8554</v>
      </c>
      <c r="G1795" t="s">
        <v>8555</v>
      </c>
      <c r="H1795" t="s">
        <v>8556</v>
      </c>
      <c r="I1795" t="s">
        <v>32</v>
      </c>
      <c r="J1795" t="s">
        <v>412</v>
      </c>
      <c r="K1795" t="s">
        <v>24</v>
      </c>
      <c r="L1795" t="s">
        <v>75</v>
      </c>
      <c r="M1795" t="s">
        <v>9438</v>
      </c>
      <c r="N1795" t="s">
        <v>9439</v>
      </c>
    </row>
    <row r="1796" spans="1:14" x14ac:dyDescent="0.25">
      <c r="A1796" t="s">
        <v>8557</v>
      </c>
      <c r="B1796" t="s">
        <v>8490</v>
      </c>
      <c r="C1796" t="s">
        <v>16</v>
      </c>
      <c r="D1796" t="s">
        <v>8491</v>
      </c>
      <c r="E1796" t="s">
        <v>638</v>
      </c>
      <c r="F1796" t="s">
        <v>8558</v>
      </c>
      <c r="G1796" t="s">
        <v>8559</v>
      </c>
      <c r="H1796" t="s">
        <v>8560</v>
      </c>
      <c r="I1796" t="s">
        <v>32</v>
      </c>
      <c r="J1796" t="s">
        <v>991</v>
      </c>
      <c r="K1796" t="s">
        <v>24</v>
      </c>
      <c r="L1796" t="s">
        <v>8561</v>
      </c>
      <c r="M1796" t="s">
        <v>10087</v>
      </c>
      <c r="N1796" t="s">
        <v>9441</v>
      </c>
    </row>
    <row r="1797" spans="1:14" x14ac:dyDescent="0.25">
      <c r="A1797" t="s">
        <v>8562</v>
      </c>
      <c r="B1797" t="s">
        <v>7956</v>
      </c>
      <c r="C1797" t="s">
        <v>16</v>
      </c>
      <c r="D1797" t="s">
        <v>4470</v>
      </c>
      <c r="E1797" t="s">
        <v>638</v>
      </c>
      <c r="F1797" t="s">
        <v>8563</v>
      </c>
      <c r="G1797" t="s">
        <v>8564</v>
      </c>
      <c r="H1797" t="s">
        <v>8565</v>
      </c>
      <c r="I1797" t="s">
        <v>32</v>
      </c>
      <c r="J1797" t="s">
        <v>261</v>
      </c>
      <c r="K1797" t="s">
        <v>24</v>
      </c>
      <c r="L1797" t="s">
        <v>851</v>
      </c>
      <c r="M1797" t="s">
        <v>9438</v>
      </c>
      <c r="N1797" t="s">
        <v>9439</v>
      </c>
    </row>
    <row r="1798" spans="1:14" x14ac:dyDescent="0.25">
      <c r="A1798" t="s">
        <v>8566</v>
      </c>
      <c r="B1798" t="s">
        <v>7956</v>
      </c>
      <c r="C1798" t="s">
        <v>16</v>
      </c>
      <c r="D1798" t="s">
        <v>4470</v>
      </c>
      <c r="E1798" t="s">
        <v>638</v>
      </c>
      <c r="F1798" t="s">
        <v>8567</v>
      </c>
      <c r="G1798" t="s">
        <v>8568</v>
      </c>
      <c r="H1798" t="s">
        <v>8569</v>
      </c>
      <c r="I1798" t="s">
        <v>32</v>
      </c>
      <c r="J1798" t="s">
        <v>642</v>
      </c>
      <c r="K1798" t="s">
        <v>24</v>
      </c>
      <c r="L1798" t="s">
        <v>851</v>
      </c>
      <c r="M1798" t="s">
        <v>9438</v>
      </c>
      <c r="N1798" t="s">
        <v>9439</v>
      </c>
    </row>
    <row r="1799" spans="1:14" x14ac:dyDescent="0.25">
      <c r="A1799" t="s">
        <v>8570</v>
      </c>
      <c r="B1799" t="s">
        <v>8571</v>
      </c>
      <c r="C1799" t="s">
        <v>69</v>
      </c>
      <c r="D1799" t="s">
        <v>8572</v>
      </c>
      <c r="E1799" t="s">
        <v>638</v>
      </c>
      <c r="F1799" t="s">
        <v>8573</v>
      </c>
      <c r="G1799" t="s">
        <v>8574</v>
      </c>
      <c r="H1799" t="s">
        <v>8575</v>
      </c>
      <c r="I1799" t="s">
        <v>32</v>
      </c>
      <c r="J1799" t="s">
        <v>211</v>
      </c>
      <c r="K1799" t="s">
        <v>24</v>
      </c>
      <c r="L1799" t="s">
        <v>75</v>
      </c>
      <c r="M1799" t="s">
        <v>9438</v>
      </c>
      <c r="N1799" t="s">
        <v>9439</v>
      </c>
    </row>
    <row r="1800" spans="1:14" x14ac:dyDescent="0.25">
      <c r="A1800" t="s">
        <v>8576</v>
      </c>
      <c r="B1800" t="s">
        <v>7956</v>
      </c>
      <c r="C1800" t="s">
        <v>16</v>
      </c>
      <c r="D1800" t="s">
        <v>4470</v>
      </c>
      <c r="E1800" t="s">
        <v>638</v>
      </c>
      <c r="F1800" t="s">
        <v>8577</v>
      </c>
      <c r="G1800" t="s">
        <v>8578</v>
      </c>
      <c r="H1800" t="s">
        <v>8579</v>
      </c>
      <c r="I1800" t="s">
        <v>32</v>
      </c>
      <c r="J1800" t="s">
        <v>1545</v>
      </c>
      <c r="K1800" t="s">
        <v>24</v>
      </c>
      <c r="L1800" t="s">
        <v>851</v>
      </c>
      <c r="M1800" t="s">
        <v>9438</v>
      </c>
      <c r="N1800" t="s">
        <v>9439</v>
      </c>
    </row>
    <row r="1801" spans="1:14" x14ac:dyDescent="0.25">
      <c r="A1801" t="s">
        <v>8580</v>
      </c>
      <c r="B1801" t="s">
        <v>928</v>
      </c>
      <c r="C1801" t="s">
        <v>16</v>
      </c>
      <c r="D1801" t="s">
        <v>3186</v>
      </c>
      <c r="E1801" t="s">
        <v>638</v>
      </c>
      <c r="F1801" t="s">
        <v>8581</v>
      </c>
      <c r="G1801" t="s">
        <v>8582</v>
      </c>
      <c r="H1801" t="s">
        <v>8583</v>
      </c>
      <c r="I1801" t="s">
        <v>32</v>
      </c>
      <c r="J1801" t="s">
        <v>5541</v>
      </c>
      <c r="K1801" t="s">
        <v>24</v>
      </c>
      <c r="L1801" t="s">
        <v>8584</v>
      </c>
      <c r="M1801" t="s">
        <v>9438</v>
      </c>
      <c r="N1801" t="s">
        <v>9439</v>
      </c>
    </row>
    <row r="1802" spans="1:14" x14ac:dyDescent="0.25">
      <c r="A1802" t="s">
        <v>8585</v>
      </c>
      <c r="B1802" t="s">
        <v>8586</v>
      </c>
      <c r="C1802" t="s">
        <v>16</v>
      </c>
      <c r="D1802" t="s">
        <v>8587</v>
      </c>
      <c r="E1802" t="s">
        <v>638</v>
      </c>
      <c r="F1802" t="s">
        <v>8588</v>
      </c>
      <c r="G1802" t="s">
        <v>8589</v>
      </c>
      <c r="H1802" t="s">
        <v>8590</v>
      </c>
      <c r="I1802" t="s">
        <v>22</v>
      </c>
      <c r="J1802" t="s">
        <v>8591</v>
      </c>
      <c r="K1802" t="s">
        <v>24</v>
      </c>
      <c r="L1802" t="s">
        <v>445</v>
      </c>
      <c r="M1802" t="s">
        <v>9438</v>
      </c>
      <c r="N1802" t="s">
        <v>9439</v>
      </c>
    </row>
    <row r="1803" spans="1:14" hidden="1" x14ac:dyDescent="0.25">
      <c r="A1803" t="s">
        <v>8592</v>
      </c>
      <c r="B1803" t="s">
        <v>8593</v>
      </c>
      <c r="C1803" t="s">
        <v>69</v>
      </c>
      <c r="D1803" t="s">
        <v>8594</v>
      </c>
      <c r="E1803" t="s">
        <v>630</v>
      </c>
      <c r="F1803" t="s">
        <v>8595</v>
      </c>
      <c r="G1803" t="s">
        <v>8596</v>
      </c>
      <c r="H1803" t="s">
        <v>8597</v>
      </c>
      <c r="I1803" t="s">
        <v>32</v>
      </c>
      <c r="J1803" t="s">
        <v>253</v>
      </c>
      <c r="K1803" t="s">
        <v>24</v>
      </c>
      <c r="L1803" t="s">
        <v>8598</v>
      </c>
      <c r="M1803" t="s">
        <v>9438</v>
      </c>
      <c r="N1803" t="s">
        <v>9439</v>
      </c>
    </row>
    <row r="1804" spans="1:14" x14ac:dyDescent="0.25">
      <c r="A1804" t="s">
        <v>8599</v>
      </c>
      <c r="B1804" t="s">
        <v>8600</v>
      </c>
      <c r="C1804" t="s">
        <v>16</v>
      </c>
      <c r="D1804" t="s">
        <v>8601</v>
      </c>
      <c r="E1804" t="s">
        <v>638</v>
      </c>
      <c r="F1804" t="s">
        <v>8602</v>
      </c>
      <c r="G1804" t="s">
        <v>8603</v>
      </c>
      <c r="H1804" t="s">
        <v>8604</v>
      </c>
      <c r="I1804" t="s">
        <v>22</v>
      </c>
      <c r="J1804" t="s">
        <v>8605</v>
      </c>
      <c r="K1804" t="s">
        <v>24</v>
      </c>
      <c r="L1804" t="s">
        <v>83</v>
      </c>
      <c r="M1804" t="s">
        <v>9438</v>
      </c>
      <c r="N1804" t="s">
        <v>9439</v>
      </c>
    </row>
    <row r="1805" spans="1:14" x14ac:dyDescent="0.25">
      <c r="A1805" t="s">
        <v>8606</v>
      </c>
      <c r="C1805" t="s">
        <v>69</v>
      </c>
      <c r="D1805" t="s">
        <v>6474</v>
      </c>
      <c r="E1805" t="s">
        <v>638</v>
      </c>
      <c r="F1805" t="s">
        <v>8607</v>
      </c>
      <c r="G1805" t="s">
        <v>8608</v>
      </c>
      <c r="H1805" t="s">
        <v>8609</v>
      </c>
      <c r="I1805" t="s">
        <v>32</v>
      </c>
      <c r="J1805" t="s">
        <v>1294</v>
      </c>
      <c r="K1805" t="s">
        <v>24</v>
      </c>
      <c r="L1805" t="s">
        <v>2331</v>
      </c>
      <c r="M1805" t="s">
        <v>10088</v>
      </c>
      <c r="N1805" t="s">
        <v>9441</v>
      </c>
    </row>
    <row r="1806" spans="1:14" x14ac:dyDescent="0.25">
      <c r="A1806" t="s">
        <v>8610</v>
      </c>
      <c r="B1806" t="s">
        <v>1864</v>
      </c>
      <c r="C1806" t="s">
        <v>69</v>
      </c>
      <c r="D1806" t="s">
        <v>2393</v>
      </c>
      <c r="E1806" t="s">
        <v>638</v>
      </c>
      <c r="F1806" t="s">
        <v>8611</v>
      </c>
      <c r="G1806" t="s">
        <v>8612</v>
      </c>
      <c r="H1806" t="s">
        <v>8613</v>
      </c>
      <c r="I1806" t="s">
        <v>32</v>
      </c>
      <c r="J1806" t="s">
        <v>162</v>
      </c>
      <c r="K1806" t="s">
        <v>24</v>
      </c>
      <c r="L1806" t="s">
        <v>235</v>
      </c>
      <c r="M1806" t="s">
        <v>9438</v>
      </c>
      <c r="N1806" t="s">
        <v>9439</v>
      </c>
    </row>
    <row r="1807" spans="1:14" x14ac:dyDescent="0.25">
      <c r="A1807" t="s">
        <v>8614</v>
      </c>
      <c r="B1807" t="s">
        <v>7945</v>
      </c>
      <c r="C1807" t="s">
        <v>16</v>
      </c>
      <c r="D1807" t="s">
        <v>7946</v>
      </c>
      <c r="E1807" t="s">
        <v>638</v>
      </c>
      <c r="F1807" t="s">
        <v>8615</v>
      </c>
      <c r="G1807" t="s">
        <v>8616</v>
      </c>
      <c r="H1807" t="s">
        <v>8617</v>
      </c>
      <c r="I1807" t="s">
        <v>22</v>
      </c>
      <c r="J1807" t="s">
        <v>121</v>
      </c>
      <c r="K1807" t="s">
        <v>24</v>
      </c>
      <c r="L1807" t="s">
        <v>83</v>
      </c>
      <c r="M1807" t="s">
        <v>9438</v>
      </c>
      <c r="N1807" t="s">
        <v>9439</v>
      </c>
    </row>
    <row r="1808" spans="1:14" x14ac:dyDescent="0.25">
      <c r="A1808" t="s">
        <v>8618</v>
      </c>
      <c r="C1808" t="s">
        <v>69</v>
      </c>
      <c r="D1808" t="s">
        <v>8472</v>
      </c>
      <c r="E1808" t="s">
        <v>638</v>
      </c>
      <c r="F1808" t="s">
        <v>8619</v>
      </c>
      <c r="G1808" t="s">
        <v>8620</v>
      </c>
      <c r="H1808" t="s">
        <v>8621</v>
      </c>
      <c r="I1808" t="s">
        <v>22</v>
      </c>
      <c r="J1808" t="s">
        <v>253</v>
      </c>
      <c r="K1808" t="s">
        <v>24</v>
      </c>
      <c r="L1808" t="s">
        <v>8476</v>
      </c>
      <c r="M1808" t="s">
        <v>9438</v>
      </c>
      <c r="N1808" t="s">
        <v>9439</v>
      </c>
    </row>
    <row r="1809" spans="1:14" x14ac:dyDescent="0.25">
      <c r="A1809" t="s">
        <v>8622</v>
      </c>
      <c r="B1809" t="s">
        <v>8490</v>
      </c>
      <c r="C1809" t="s">
        <v>16</v>
      </c>
      <c r="D1809" t="s">
        <v>8491</v>
      </c>
      <c r="E1809" t="s">
        <v>638</v>
      </c>
      <c r="F1809" t="s">
        <v>8623</v>
      </c>
      <c r="G1809" t="s">
        <v>8624</v>
      </c>
      <c r="H1809" t="s">
        <v>8625</v>
      </c>
      <c r="I1809" t="s">
        <v>32</v>
      </c>
      <c r="J1809" t="s">
        <v>991</v>
      </c>
      <c r="K1809" t="s">
        <v>24</v>
      </c>
      <c r="L1809" t="s">
        <v>8495</v>
      </c>
      <c r="M1809" t="s">
        <v>10089</v>
      </c>
      <c r="N1809" t="s">
        <v>9441</v>
      </c>
    </row>
    <row r="1810" spans="1:14" x14ac:dyDescent="0.25">
      <c r="A1810" t="s">
        <v>8626</v>
      </c>
      <c r="B1810" t="s">
        <v>8627</v>
      </c>
      <c r="C1810" t="s">
        <v>16</v>
      </c>
      <c r="D1810" t="s">
        <v>3646</v>
      </c>
      <c r="E1810" t="s">
        <v>638</v>
      </c>
      <c r="F1810" t="s">
        <v>8628</v>
      </c>
      <c r="G1810" t="s">
        <v>8629</v>
      </c>
      <c r="H1810" t="s">
        <v>8630</v>
      </c>
      <c r="I1810" t="s">
        <v>32</v>
      </c>
      <c r="J1810" t="s">
        <v>642</v>
      </c>
      <c r="K1810" t="s">
        <v>24</v>
      </c>
      <c r="L1810" t="s">
        <v>42</v>
      </c>
      <c r="M1810" t="s">
        <v>9438</v>
      </c>
      <c r="N1810" t="s">
        <v>9439</v>
      </c>
    </row>
    <row r="1811" spans="1:14" hidden="1" x14ac:dyDescent="0.25">
      <c r="A1811" t="s">
        <v>7931</v>
      </c>
      <c r="B1811" t="s">
        <v>8631</v>
      </c>
      <c r="C1811" t="s">
        <v>16</v>
      </c>
      <c r="D1811" t="s">
        <v>8632</v>
      </c>
      <c r="E1811" t="s">
        <v>630</v>
      </c>
      <c r="F1811" t="s">
        <v>8633</v>
      </c>
      <c r="G1811" t="s">
        <v>8634</v>
      </c>
      <c r="H1811" t="s">
        <v>8635</v>
      </c>
      <c r="I1811" t="s">
        <v>22</v>
      </c>
      <c r="J1811" t="s">
        <v>1572</v>
      </c>
      <c r="K1811" t="s">
        <v>24</v>
      </c>
      <c r="L1811" t="s">
        <v>8636</v>
      </c>
      <c r="M1811" t="s">
        <v>9438</v>
      </c>
      <c r="N1811" t="s">
        <v>9439</v>
      </c>
    </row>
    <row r="1812" spans="1:14" x14ac:dyDescent="0.25">
      <c r="A1812" t="s">
        <v>7938</v>
      </c>
      <c r="B1812" t="s">
        <v>7939</v>
      </c>
      <c r="C1812" t="s">
        <v>16</v>
      </c>
      <c r="D1812" t="s">
        <v>7940</v>
      </c>
      <c r="E1812" t="s">
        <v>638</v>
      </c>
      <c r="F1812" t="s">
        <v>8637</v>
      </c>
      <c r="G1812" t="s">
        <v>8638</v>
      </c>
      <c r="H1812" t="s">
        <v>8639</v>
      </c>
      <c r="I1812" t="s">
        <v>22</v>
      </c>
      <c r="J1812" t="s">
        <v>261</v>
      </c>
      <c r="K1812" t="s">
        <v>24</v>
      </c>
      <c r="L1812" t="s">
        <v>83</v>
      </c>
      <c r="M1812" t="s">
        <v>9438</v>
      </c>
      <c r="N1812" t="s">
        <v>9439</v>
      </c>
    </row>
    <row r="1813" spans="1:14" x14ac:dyDescent="0.25">
      <c r="A1813" t="s">
        <v>6451</v>
      </c>
      <c r="B1813" t="s">
        <v>6452</v>
      </c>
      <c r="C1813" t="s">
        <v>16</v>
      </c>
      <c r="D1813" t="s">
        <v>8640</v>
      </c>
      <c r="E1813" t="s">
        <v>638</v>
      </c>
      <c r="F1813" t="s">
        <v>8641</v>
      </c>
      <c r="G1813" t="s">
        <v>8642</v>
      </c>
      <c r="H1813" t="s">
        <v>8643</v>
      </c>
      <c r="I1813" t="s">
        <v>32</v>
      </c>
      <c r="J1813" t="s">
        <v>1400</v>
      </c>
      <c r="K1813" t="s">
        <v>24</v>
      </c>
      <c r="L1813" t="s">
        <v>837</v>
      </c>
      <c r="M1813" t="s">
        <v>10090</v>
      </c>
      <c r="N1813" t="s">
        <v>9441</v>
      </c>
    </row>
    <row r="1814" spans="1:14" x14ac:dyDescent="0.25">
      <c r="A1814" t="s">
        <v>8511</v>
      </c>
      <c r="B1814" t="s">
        <v>8644</v>
      </c>
      <c r="C1814" t="s">
        <v>16</v>
      </c>
      <c r="D1814" t="s">
        <v>544</v>
      </c>
      <c r="E1814" t="s">
        <v>638</v>
      </c>
      <c r="F1814" t="s">
        <v>8645</v>
      </c>
      <c r="G1814" t="s">
        <v>8646</v>
      </c>
      <c r="H1814" t="s">
        <v>8647</v>
      </c>
      <c r="I1814" t="s">
        <v>32</v>
      </c>
      <c r="J1814" t="s">
        <v>826</v>
      </c>
      <c r="K1814" t="s">
        <v>24</v>
      </c>
      <c r="L1814" t="s">
        <v>204</v>
      </c>
      <c r="M1814" t="s">
        <v>9438</v>
      </c>
      <c r="N1814" t="s">
        <v>9439</v>
      </c>
    </row>
    <row r="1815" spans="1:14" x14ac:dyDescent="0.25">
      <c r="A1815" t="s">
        <v>6451</v>
      </c>
      <c r="B1815" t="s">
        <v>6452</v>
      </c>
      <c r="C1815" t="s">
        <v>16</v>
      </c>
      <c r="D1815" t="s">
        <v>8640</v>
      </c>
      <c r="E1815" t="s">
        <v>638</v>
      </c>
      <c r="F1815" t="s">
        <v>8648</v>
      </c>
      <c r="G1815" t="s">
        <v>8649</v>
      </c>
      <c r="H1815" t="s">
        <v>8650</v>
      </c>
      <c r="I1815" t="s">
        <v>32</v>
      </c>
      <c r="J1815" t="s">
        <v>614</v>
      </c>
      <c r="K1815" t="s">
        <v>24</v>
      </c>
      <c r="L1815" t="s">
        <v>837</v>
      </c>
      <c r="M1815" t="s">
        <v>10091</v>
      </c>
      <c r="N1815" t="s">
        <v>9441</v>
      </c>
    </row>
    <row r="1816" spans="1:14" hidden="1" x14ac:dyDescent="0.25">
      <c r="A1816" t="s">
        <v>8651</v>
      </c>
      <c r="B1816" t="s">
        <v>8652</v>
      </c>
      <c r="C1816" t="s">
        <v>16</v>
      </c>
      <c r="D1816" t="s">
        <v>8653</v>
      </c>
      <c r="E1816" t="s">
        <v>630</v>
      </c>
      <c r="F1816" t="s">
        <v>8654</v>
      </c>
      <c r="G1816" t="s">
        <v>8655</v>
      </c>
      <c r="H1816" t="s">
        <v>8656</v>
      </c>
      <c r="I1816" t="s">
        <v>32</v>
      </c>
      <c r="J1816" t="s">
        <v>33</v>
      </c>
      <c r="K1816" t="s">
        <v>24</v>
      </c>
      <c r="L1816" t="s">
        <v>1981</v>
      </c>
      <c r="M1816" t="s">
        <v>9438</v>
      </c>
      <c r="N1816" t="s">
        <v>9439</v>
      </c>
    </row>
    <row r="1817" spans="1:14" x14ac:dyDescent="0.25">
      <c r="A1817" t="s">
        <v>8657</v>
      </c>
      <c r="B1817" t="s">
        <v>8658</v>
      </c>
      <c r="C1817" t="s">
        <v>16</v>
      </c>
      <c r="D1817" t="s">
        <v>8587</v>
      </c>
      <c r="E1817" t="s">
        <v>638</v>
      </c>
      <c r="F1817" t="s">
        <v>8659</v>
      </c>
      <c r="G1817" t="s">
        <v>8660</v>
      </c>
      <c r="H1817" t="s">
        <v>8661</v>
      </c>
      <c r="I1817" t="s">
        <v>22</v>
      </c>
      <c r="J1817" t="s">
        <v>1900</v>
      </c>
      <c r="K1817" t="s">
        <v>24</v>
      </c>
      <c r="L1817" t="s">
        <v>445</v>
      </c>
      <c r="M1817" t="s">
        <v>9438</v>
      </c>
      <c r="N1817" t="s">
        <v>9439</v>
      </c>
    </row>
    <row r="1818" spans="1:14" x14ac:dyDescent="0.25">
      <c r="A1818" t="s">
        <v>8662</v>
      </c>
      <c r="B1818" t="s">
        <v>7956</v>
      </c>
      <c r="C1818" t="s">
        <v>16</v>
      </c>
      <c r="D1818" t="s">
        <v>5305</v>
      </c>
      <c r="E1818" t="s">
        <v>638</v>
      </c>
      <c r="F1818" t="s">
        <v>8663</v>
      </c>
      <c r="G1818" t="s">
        <v>8664</v>
      </c>
      <c r="H1818" t="s">
        <v>8665</v>
      </c>
      <c r="I1818" t="s">
        <v>32</v>
      </c>
      <c r="J1818" t="s">
        <v>261</v>
      </c>
      <c r="K1818" t="s">
        <v>24</v>
      </c>
      <c r="L1818" t="s">
        <v>851</v>
      </c>
      <c r="M1818" t="s">
        <v>9438</v>
      </c>
      <c r="N1818" t="s">
        <v>9439</v>
      </c>
    </row>
    <row r="1819" spans="1:14" hidden="1" x14ac:dyDescent="0.25">
      <c r="A1819" t="s">
        <v>8666</v>
      </c>
      <c r="B1819" t="s">
        <v>8533</v>
      </c>
      <c r="C1819" t="s">
        <v>69</v>
      </c>
      <c r="D1819" t="s">
        <v>4880</v>
      </c>
      <c r="E1819" t="s">
        <v>630</v>
      </c>
      <c r="F1819" t="s">
        <v>8667</v>
      </c>
      <c r="G1819" t="s">
        <v>8668</v>
      </c>
      <c r="H1819" t="s">
        <v>8669</v>
      </c>
      <c r="I1819" t="s">
        <v>32</v>
      </c>
      <c r="J1819" t="s">
        <v>7157</v>
      </c>
      <c r="K1819" t="s">
        <v>24</v>
      </c>
      <c r="L1819" t="s">
        <v>2685</v>
      </c>
      <c r="M1819" t="s">
        <v>9438</v>
      </c>
      <c r="N1819" t="s">
        <v>9439</v>
      </c>
    </row>
    <row r="1820" spans="1:14" x14ac:dyDescent="0.25">
      <c r="A1820" t="s">
        <v>8670</v>
      </c>
      <c r="B1820" t="s">
        <v>2761</v>
      </c>
      <c r="C1820" t="s">
        <v>16</v>
      </c>
      <c r="D1820" t="s">
        <v>2762</v>
      </c>
      <c r="E1820" t="s">
        <v>638</v>
      </c>
      <c r="F1820" t="s">
        <v>8671</v>
      </c>
      <c r="G1820" t="s">
        <v>8672</v>
      </c>
      <c r="H1820" t="s">
        <v>8673</v>
      </c>
      <c r="I1820" t="s">
        <v>32</v>
      </c>
      <c r="J1820" t="s">
        <v>246</v>
      </c>
      <c r="K1820" t="s">
        <v>24</v>
      </c>
      <c r="L1820" t="s">
        <v>2766</v>
      </c>
      <c r="M1820" t="s">
        <v>9438</v>
      </c>
      <c r="N1820" t="s">
        <v>9439</v>
      </c>
    </row>
    <row r="1821" spans="1:14" hidden="1" x14ac:dyDescent="0.25">
      <c r="A1821" t="s">
        <v>8674</v>
      </c>
      <c r="B1821" t="s">
        <v>8675</v>
      </c>
      <c r="C1821" t="s">
        <v>16</v>
      </c>
      <c r="D1821" t="s">
        <v>8676</v>
      </c>
      <c r="E1821" t="s">
        <v>630</v>
      </c>
      <c r="F1821" t="s">
        <v>8677</v>
      </c>
      <c r="G1821" t="s">
        <v>8678</v>
      </c>
      <c r="H1821" t="s">
        <v>8679</v>
      </c>
      <c r="I1821" t="s">
        <v>22</v>
      </c>
      <c r="J1821" t="s">
        <v>880</v>
      </c>
      <c r="K1821" t="s">
        <v>24</v>
      </c>
      <c r="L1821" t="s">
        <v>83</v>
      </c>
      <c r="M1821" t="s">
        <v>9438</v>
      </c>
      <c r="N1821" t="s">
        <v>9439</v>
      </c>
    </row>
    <row r="1822" spans="1:14" x14ac:dyDescent="0.25">
      <c r="A1822" t="s">
        <v>8680</v>
      </c>
      <c r="B1822" t="s">
        <v>8681</v>
      </c>
      <c r="C1822" t="s">
        <v>16</v>
      </c>
      <c r="D1822" t="s">
        <v>8682</v>
      </c>
      <c r="E1822" t="s">
        <v>638</v>
      </c>
      <c r="F1822" t="s">
        <v>8683</v>
      </c>
      <c r="G1822" t="s">
        <v>8684</v>
      </c>
      <c r="H1822" t="s">
        <v>8685</v>
      </c>
      <c r="I1822" t="s">
        <v>32</v>
      </c>
      <c r="J1822" t="s">
        <v>472</v>
      </c>
      <c r="K1822" t="s">
        <v>24</v>
      </c>
      <c r="L1822" t="s">
        <v>7051</v>
      </c>
      <c r="M1822" t="s">
        <v>9438</v>
      </c>
      <c r="N1822" t="s">
        <v>9439</v>
      </c>
    </row>
    <row r="1823" spans="1:14" x14ac:dyDescent="0.25">
      <c r="A1823" t="s">
        <v>706</v>
      </c>
      <c r="B1823" t="s">
        <v>8686</v>
      </c>
      <c r="C1823" t="s">
        <v>69</v>
      </c>
      <c r="E1823" t="s">
        <v>638</v>
      </c>
      <c r="F1823" t="s">
        <v>8687</v>
      </c>
      <c r="G1823" t="s">
        <v>8688</v>
      </c>
      <c r="H1823" t="s">
        <v>8689</v>
      </c>
      <c r="I1823" t="s">
        <v>32</v>
      </c>
      <c r="J1823" t="s">
        <v>1662</v>
      </c>
      <c r="K1823" t="s">
        <v>24</v>
      </c>
      <c r="M1823" t="s">
        <v>9438</v>
      </c>
      <c r="N1823" t="s">
        <v>9439</v>
      </c>
    </row>
    <row r="1824" spans="1:14" x14ac:dyDescent="0.25">
      <c r="A1824" t="s">
        <v>8511</v>
      </c>
      <c r="B1824" t="s">
        <v>8690</v>
      </c>
      <c r="C1824" t="s">
        <v>16</v>
      </c>
      <c r="D1824" t="s">
        <v>544</v>
      </c>
      <c r="E1824" t="s">
        <v>638</v>
      </c>
      <c r="F1824" t="s">
        <v>8691</v>
      </c>
      <c r="G1824" t="s">
        <v>8692</v>
      </c>
      <c r="H1824" t="s">
        <v>8693</v>
      </c>
      <c r="I1824" t="s">
        <v>32</v>
      </c>
      <c r="J1824" t="s">
        <v>282</v>
      </c>
      <c r="K1824" t="s">
        <v>24</v>
      </c>
      <c r="L1824" t="s">
        <v>204</v>
      </c>
      <c r="M1824" t="s">
        <v>9438</v>
      </c>
      <c r="N1824" t="s">
        <v>9439</v>
      </c>
    </row>
    <row r="1825" spans="1:14" hidden="1" x14ac:dyDescent="0.25">
      <c r="A1825" t="s">
        <v>8694</v>
      </c>
      <c r="B1825" t="s">
        <v>3746</v>
      </c>
      <c r="C1825" t="s">
        <v>69</v>
      </c>
      <c r="D1825" t="s">
        <v>8695</v>
      </c>
      <c r="E1825" t="s">
        <v>630</v>
      </c>
      <c r="F1825" t="s">
        <v>8696</v>
      </c>
      <c r="G1825" t="s">
        <v>8697</v>
      </c>
      <c r="H1825" t="s">
        <v>8698</v>
      </c>
      <c r="I1825" t="s">
        <v>32</v>
      </c>
      <c r="J1825" t="s">
        <v>472</v>
      </c>
      <c r="K1825" t="s">
        <v>24</v>
      </c>
      <c r="L1825" t="s">
        <v>5192</v>
      </c>
      <c r="M1825" t="s">
        <v>9438</v>
      </c>
      <c r="N1825" t="s">
        <v>9439</v>
      </c>
    </row>
    <row r="1826" spans="1:14" x14ac:dyDescent="0.25">
      <c r="A1826" t="s">
        <v>5196</v>
      </c>
      <c r="B1826" t="s">
        <v>8699</v>
      </c>
      <c r="C1826" t="s">
        <v>69</v>
      </c>
      <c r="D1826" t="s">
        <v>4880</v>
      </c>
      <c r="E1826" t="s">
        <v>638</v>
      </c>
      <c r="F1826" t="s">
        <v>8700</v>
      </c>
      <c r="G1826" t="s">
        <v>8701</v>
      </c>
      <c r="H1826" t="s">
        <v>8702</v>
      </c>
      <c r="I1826" t="s">
        <v>32</v>
      </c>
      <c r="J1826" t="s">
        <v>426</v>
      </c>
      <c r="K1826" t="s">
        <v>24</v>
      </c>
      <c r="L1826" t="s">
        <v>2685</v>
      </c>
      <c r="M1826" t="s">
        <v>10092</v>
      </c>
      <c r="N1826" t="s">
        <v>9441</v>
      </c>
    </row>
    <row r="1827" spans="1:14" x14ac:dyDescent="0.25">
      <c r="A1827" t="s">
        <v>8703</v>
      </c>
      <c r="C1827" t="s">
        <v>69</v>
      </c>
      <c r="D1827" t="s">
        <v>8472</v>
      </c>
      <c r="E1827" t="s">
        <v>638</v>
      </c>
      <c r="F1827" t="s">
        <v>8704</v>
      </c>
      <c r="G1827" t="s">
        <v>8705</v>
      </c>
      <c r="H1827" t="s">
        <v>8706</v>
      </c>
      <c r="I1827" t="s">
        <v>22</v>
      </c>
      <c r="J1827" t="s">
        <v>253</v>
      </c>
      <c r="K1827" t="s">
        <v>24</v>
      </c>
      <c r="L1827" t="s">
        <v>8476</v>
      </c>
      <c r="M1827" t="s">
        <v>9438</v>
      </c>
      <c r="N1827" t="s">
        <v>9439</v>
      </c>
    </row>
    <row r="1828" spans="1:14" hidden="1" x14ac:dyDescent="0.25">
      <c r="A1828" t="s">
        <v>8707</v>
      </c>
      <c r="B1828" t="s">
        <v>1864</v>
      </c>
      <c r="C1828" t="s">
        <v>69</v>
      </c>
      <c r="D1828" t="s">
        <v>2393</v>
      </c>
      <c r="E1828" t="s">
        <v>630</v>
      </c>
      <c r="F1828" t="s">
        <v>8708</v>
      </c>
      <c r="G1828" t="s">
        <v>8709</v>
      </c>
      <c r="H1828" t="s">
        <v>8710</v>
      </c>
      <c r="I1828" t="s">
        <v>32</v>
      </c>
      <c r="J1828" t="s">
        <v>162</v>
      </c>
      <c r="K1828" t="s">
        <v>24</v>
      </c>
      <c r="L1828" t="s">
        <v>235</v>
      </c>
      <c r="M1828" t="s">
        <v>9438</v>
      </c>
      <c r="N1828" t="s">
        <v>9439</v>
      </c>
    </row>
    <row r="1829" spans="1:14" x14ac:dyDescent="0.25">
      <c r="A1829" t="s">
        <v>8711</v>
      </c>
      <c r="B1829" t="s">
        <v>928</v>
      </c>
      <c r="C1829" t="s">
        <v>16</v>
      </c>
      <c r="D1829" t="s">
        <v>3186</v>
      </c>
      <c r="E1829" t="s">
        <v>638</v>
      </c>
      <c r="F1829" t="s">
        <v>8712</v>
      </c>
      <c r="G1829" t="s">
        <v>8713</v>
      </c>
      <c r="H1829" t="s">
        <v>8714</v>
      </c>
      <c r="I1829" t="s">
        <v>32</v>
      </c>
      <c r="J1829" t="s">
        <v>5432</v>
      </c>
      <c r="K1829" t="s">
        <v>24</v>
      </c>
      <c r="L1829" t="s">
        <v>8715</v>
      </c>
      <c r="M1829" t="s">
        <v>9438</v>
      </c>
      <c r="N1829" t="s">
        <v>9439</v>
      </c>
    </row>
    <row r="1830" spans="1:14" x14ac:dyDescent="0.25">
      <c r="A1830" t="s">
        <v>8716</v>
      </c>
      <c r="C1830" t="s">
        <v>69</v>
      </c>
      <c r="D1830" t="s">
        <v>8717</v>
      </c>
      <c r="E1830" t="s">
        <v>638</v>
      </c>
      <c r="F1830" t="s">
        <v>8718</v>
      </c>
      <c r="G1830" t="s">
        <v>8719</v>
      </c>
      <c r="H1830" t="s">
        <v>8720</v>
      </c>
      <c r="I1830" t="s">
        <v>32</v>
      </c>
      <c r="J1830" t="s">
        <v>261</v>
      </c>
      <c r="K1830" t="s">
        <v>24</v>
      </c>
      <c r="L1830" t="s">
        <v>439</v>
      </c>
      <c r="M1830" t="s">
        <v>9438</v>
      </c>
      <c r="N1830" t="s">
        <v>9439</v>
      </c>
    </row>
    <row r="1831" spans="1:14" hidden="1" x14ac:dyDescent="0.25">
      <c r="A1831" t="s">
        <v>8721</v>
      </c>
      <c r="B1831" t="s">
        <v>2392</v>
      </c>
      <c r="C1831" t="s">
        <v>16</v>
      </c>
      <c r="D1831" t="s">
        <v>942</v>
      </c>
      <c r="E1831" t="s">
        <v>630</v>
      </c>
      <c r="F1831" t="s">
        <v>8722</v>
      </c>
      <c r="G1831" t="s">
        <v>8723</v>
      </c>
      <c r="H1831" t="s">
        <v>8724</v>
      </c>
      <c r="I1831" t="s">
        <v>32</v>
      </c>
      <c r="J1831" t="s">
        <v>955</v>
      </c>
      <c r="K1831" t="s">
        <v>24</v>
      </c>
      <c r="L1831" t="s">
        <v>786</v>
      </c>
      <c r="M1831" t="s">
        <v>9438</v>
      </c>
      <c r="N1831" t="s">
        <v>9439</v>
      </c>
    </row>
    <row r="1832" spans="1:14" x14ac:dyDescent="0.25">
      <c r="A1832" t="s">
        <v>8725</v>
      </c>
      <c r="B1832" t="s">
        <v>7956</v>
      </c>
      <c r="C1832" t="s">
        <v>16</v>
      </c>
      <c r="D1832" t="s">
        <v>4470</v>
      </c>
      <c r="E1832" t="s">
        <v>638</v>
      </c>
      <c r="F1832" t="s">
        <v>8726</v>
      </c>
      <c r="G1832" t="s">
        <v>8727</v>
      </c>
      <c r="H1832" t="s">
        <v>8728</v>
      </c>
      <c r="I1832" t="s">
        <v>32</v>
      </c>
      <c r="J1832" t="s">
        <v>23</v>
      </c>
      <c r="K1832" t="s">
        <v>24</v>
      </c>
      <c r="L1832" t="s">
        <v>851</v>
      </c>
      <c r="M1832" t="s">
        <v>9438</v>
      </c>
      <c r="N1832" t="s">
        <v>9439</v>
      </c>
    </row>
    <row r="1833" spans="1:14" x14ac:dyDescent="0.25">
      <c r="A1833" t="s">
        <v>8606</v>
      </c>
      <c r="C1833" t="s">
        <v>69</v>
      </c>
      <c r="D1833" t="s">
        <v>6474</v>
      </c>
      <c r="E1833" t="s">
        <v>638</v>
      </c>
      <c r="F1833" t="s">
        <v>8729</v>
      </c>
      <c r="G1833" t="s">
        <v>8730</v>
      </c>
      <c r="H1833" t="s">
        <v>8731</v>
      </c>
      <c r="I1833" t="s">
        <v>32</v>
      </c>
      <c r="J1833" t="s">
        <v>1461</v>
      </c>
      <c r="K1833" t="s">
        <v>24</v>
      </c>
      <c r="L1833" t="s">
        <v>3533</v>
      </c>
      <c r="M1833" t="s">
        <v>10093</v>
      </c>
      <c r="N1833" t="s">
        <v>9441</v>
      </c>
    </row>
    <row r="1834" spans="1:14" x14ac:dyDescent="0.25">
      <c r="A1834" t="s">
        <v>8732</v>
      </c>
      <c r="B1834" t="s">
        <v>1427</v>
      </c>
      <c r="C1834" t="s">
        <v>16</v>
      </c>
      <c r="D1834" t="s">
        <v>7893</v>
      </c>
      <c r="E1834" t="s">
        <v>638</v>
      </c>
      <c r="F1834" t="s">
        <v>8733</v>
      </c>
      <c r="G1834" t="s">
        <v>8734</v>
      </c>
      <c r="H1834" t="s">
        <v>8735</v>
      </c>
      <c r="I1834" t="s">
        <v>22</v>
      </c>
      <c r="J1834" t="s">
        <v>1093</v>
      </c>
      <c r="K1834" t="s">
        <v>24</v>
      </c>
      <c r="L1834" t="s">
        <v>42</v>
      </c>
      <c r="M1834" t="s">
        <v>9438</v>
      </c>
      <c r="N1834" t="s">
        <v>9439</v>
      </c>
    </row>
    <row r="1835" spans="1:14" x14ac:dyDescent="0.25">
      <c r="A1835" t="s">
        <v>8736</v>
      </c>
      <c r="C1835" t="s">
        <v>16</v>
      </c>
      <c r="D1835" t="s">
        <v>434</v>
      </c>
      <c r="E1835" t="s">
        <v>638</v>
      </c>
      <c r="F1835" t="s">
        <v>8737</v>
      </c>
      <c r="G1835" t="s">
        <v>8738</v>
      </c>
      <c r="H1835" t="s">
        <v>8739</v>
      </c>
      <c r="I1835" t="s">
        <v>32</v>
      </c>
      <c r="J1835" t="s">
        <v>219</v>
      </c>
      <c r="K1835" t="s">
        <v>24</v>
      </c>
      <c r="L1835" t="s">
        <v>439</v>
      </c>
      <c r="M1835" t="s">
        <v>9438</v>
      </c>
      <c r="N1835" t="s">
        <v>9439</v>
      </c>
    </row>
    <row r="1836" spans="1:14" x14ac:dyDescent="0.25">
      <c r="A1836" t="s">
        <v>8740</v>
      </c>
      <c r="B1836" t="s">
        <v>7945</v>
      </c>
      <c r="C1836" t="s">
        <v>16</v>
      </c>
      <c r="D1836" t="s">
        <v>7946</v>
      </c>
      <c r="E1836" t="s">
        <v>638</v>
      </c>
      <c r="F1836" t="s">
        <v>8741</v>
      </c>
      <c r="G1836" t="s">
        <v>8742</v>
      </c>
      <c r="H1836" t="s">
        <v>8743</v>
      </c>
      <c r="I1836" t="s">
        <v>22</v>
      </c>
      <c r="J1836" t="s">
        <v>121</v>
      </c>
      <c r="K1836" t="s">
        <v>24</v>
      </c>
      <c r="L1836" t="s">
        <v>83</v>
      </c>
      <c r="M1836" t="s">
        <v>9438</v>
      </c>
      <c r="N1836" t="s">
        <v>9439</v>
      </c>
    </row>
    <row r="1837" spans="1:14" x14ac:dyDescent="0.25">
      <c r="A1837" t="s">
        <v>8744</v>
      </c>
      <c r="B1837" t="s">
        <v>928</v>
      </c>
      <c r="C1837" t="s">
        <v>16</v>
      </c>
      <c r="D1837" t="s">
        <v>3186</v>
      </c>
      <c r="E1837" t="s">
        <v>638</v>
      </c>
      <c r="F1837" t="s">
        <v>8745</v>
      </c>
      <c r="G1837" t="s">
        <v>8746</v>
      </c>
      <c r="H1837" t="s">
        <v>8747</v>
      </c>
      <c r="I1837" t="s">
        <v>32</v>
      </c>
      <c r="J1837" t="s">
        <v>1900</v>
      </c>
      <c r="K1837" t="s">
        <v>24</v>
      </c>
      <c r="L1837" t="s">
        <v>1480</v>
      </c>
      <c r="M1837" t="s">
        <v>9438</v>
      </c>
      <c r="N1837" t="s">
        <v>9439</v>
      </c>
    </row>
    <row r="1838" spans="1:14" x14ac:dyDescent="0.25">
      <c r="A1838" t="s">
        <v>8748</v>
      </c>
      <c r="B1838" t="s">
        <v>7956</v>
      </c>
      <c r="C1838" t="s">
        <v>16</v>
      </c>
      <c r="D1838" t="s">
        <v>4470</v>
      </c>
      <c r="E1838" t="s">
        <v>638</v>
      </c>
      <c r="F1838" t="s">
        <v>8749</v>
      </c>
      <c r="G1838" t="s">
        <v>8750</v>
      </c>
      <c r="H1838" t="s">
        <v>8751</v>
      </c>
      <c r="I1838" t="s">
        <v>32</v>
      </c>
      <c r="J1838" t="s">
        <v>253</v>
      </c>
      <c r="K1838" t="s">
        <v>24</v>
      </c>
      <c r="L1838" t="s">
        <v>851</v>
      </c>
      <c r="M1838" t="s">
        <v>9438</v>
      </c>
      <c r="N1838" t="s">
        <v>9439</v>
      </c>
    </row>
    <row r="1839" spans="1:14" x14ac:dyDescent="0.25">
      <c r="A1839" t="s">
        <v>8752</v>
      </c>
      <c r="C1839" t="s">
        <v>69</v>
      </c>
      <c r="D1839" t="s">
        <v>8753</v>
      </c>
      <c r="E1839" t="s">
        <v>638</v>
      </c>
      <c r="F1839" t="s">
        <v>8754</v>
      </c>
      <c r="G1839" t="s">
        <v>8755</v>
      </c>
      <c r="H1839" t="s">
        <v>8756</v>
      </c>
      <c r="I1839" t="s">
        <v>22</v>
      </c>
      <c r="J1839" t="s">
        <v>253</v>
      </c>
      <c r="K1839" t="s">
        <v>24</v>
      </c>
      <c r="L1839" t="s">
        <v>83</v>
      </c>
      <c r="M1839" t="s">
        <v>9438</v>
      </c>
      <c r="N1839" t="s">
        <v>9439</v>
      </c>
    </row>
    <row r="1840" spans="1:14" hidden="1" x14ac:dyDescent="0.25">
      <c r="A1840" t="s">
        <v>8757</v>
      </c>
      <c r="C1840" t="s">
        <v>69</v>
      </c>
      <c r="D1840" t="s">
        <v>6474</v>
      </c>
      <c r="E1840" t="s">
        <v>630</v>
      </c>
      <c r="F1840" t="s">
        <v>8758</v>
      </c>
      <c r="G1840" t="s">
        <v>8759</v>
      </c>
      <c r="H1840" t="s">
        <v>8760</v>
      </c>
      <c r="I1840" t="s">
        <v>32</v>
      </c>
      <c r="J1840" t="s">
        <v>1461</v>
      </c>
      <c r="K1840" t="s">
        <v>24</v>
      </c>
      <c r="L1840" t="s">
        <v>2331</v>
      </c>
      <c r="M1840" t="s">
        <v>9438</v>
      </c>
      <c r="N1840" t="s">
        <v>9439</v>
      </c>
    </row>
    <row r="1841" spans="1:14" x14ac:dyDescent="0.25">
      <c r="A1841" t="s">
        <v>8610</v>
      </c>
      <c r="B1841" t="s">
        <v>1864</v>
      </c>
      <c r="C1841" t="s">
        <v>69</v>
      </c>
      <c r="D1841" t="s">
        <v>2393</v>
      </c>
      <c r="E1841" t="s">
        <v>638</v>
      </c>
      <c r="F1841" t="s">
        <v>8761</v>
      </c>
      <c r="G1841" t="s">
        <v>8762</v>
      </c>
      <c r="H1841" t="s">
        <v>8763</v>
      </c>
      <c r="I1841" t="s">
        <v>32</v>
      </c>
      <c r="J1841" t="s">
        <v>162</v>
      </c>
      <c r="K1841" t="s">
        <v>24</v>
      </c>
      <c r="L1841" t="s">
        <v>235</v>
      </c>
      <c r="M1841" t="s">
        <v>9438</v>
      </c>
      <c r="N1841" t="s">
        <v>9439</v>
      </c>
    </row>
    <row r="1842" spans="1:14" x14ac:dyDescent="0.25">
      <c r="A1842" t="s">
        <v>8764</v>
      </c>
      <c r="B1842" t="s">
        <v>8765</v>
      </c>
      <c r="C1842" t="s">
        <v>69</v>
      </c>
      <c r="D1842" t="s">
        <v>987</v>
      </c>
      <c r="E1842" t="s">
        <v>638</v>
      </c>
      <c r="F1842" t="s">
        <v>8766</v>
      </c>
      <c r="G1842" t="s">
        <v>8767</v>
      </c>
      <c r="H1842" t="s">
        <v>8768</v>
      </c>
      <c r="I1842" t="s">
        <v>32</v>
      </c>
      <c r="J1842" t="s">
        <v>65</v>
      </c>
      <c r="K1842" t="s">
        <v>24</v>
      </c>
      <c r="L1842" t="s">
        <v>204</v>
      </c>
      <c r="M1842" t="s">
        <v>10094</v>
      </c>
      <c r="N1842" t="s">
        <v>9441</v>
      </c>
    </row>
    <row r="1843" spans="1:14" x14ac:dyDescent="0.25">
      <c r="A1843" t="s">
        <v>8769</v>
      </c>
      <c r="B1843" t="s">
        <v>8765</v>
      </c>
      <c r="C1843" t="s">
        <v>69</v>
      </c>
      <c r="D1843" t="s">
        <v>987</v>
      </c>
      <c r="E1843" t="s">
        <v>638</v>
      </c>
      <c r="F1843" t="s">
        <v>8770</v>
      </c>
      <c r="G1843" t="s">
        <v>8771</v>
      </c>
      <c r="H1843" t="s">
        <v>8772</v>
      </c>
      <c r="I1843" t="s">
        <v>32</v>
      </c>
      <c r="J1843" t="s">
        <v>65</v>
      </c>
      <c r="K1843" t="s">
        <v>24</v>
      </c>
      <c r="L1843" t="s">
        <v>204</v>
      </c>
      <c r="M1843" t="s">
        <v>10095</v>
      </c>
      <c r="N1843" t="s">
        <v>9441</v>
      </c>
    </row>
    <row r="1844" spans="1:14" hidden="1" x14ac:dyDescent="0.25">
      <c r="A1844" t="s">
        <v>8599</v>
      </c>
      <c r="B1844" t="s">
        <v>8773</v>
      </c>
      <c r="C1844" t="s">
        <v>16</v>
      </c>
      <c r="E1844" t="s">
        <v>630</v>
      </c>
      <c r="F1844" t="s">
        <v>8774</v>
      </c>
      <c r="G1844" t="s">
        <v>8775</v>
      </c>
      <c r="H1844" t="s">
        <v>8776</v>
      </c>
      <c r="I1844" t="s">
        <v>22</v>
      </c>
      <c r="K1844" t="s">
        <v>24</v>
      </c>
      <c r="M1844" t="s">
        <v>9438</v>
      </c>
      <c r="N1844" t="s">
        <v>9439</v>
      </c>
    </row>
    <row r="1845" spans="1:14" hidden="1" x14ac:dyDescent="0.25">
      <c r="A1845" t="s">
        <v>8777</v>
      </c>
      <c r="B1845" t="s">
        <v>6820</v>
      </c>
      <c r="C1845" t="s">
        <v>16</v>
      </c>
      <c r="D1845" t="s">
        <v>8498</v>
      </c>
      <c r="E1845" t="s">
        <v>630</v>
      </c>
      <c r="F1845" t="s">
        <v>8778</v>
      </c>
      <c r="G1845" t="s">
        <v>8779</v>
      </c>
      <c r="H1845" t="s">
        <v>8780</v>
      </c>
      <c r="I1845" t="s">
        <v>32</v>
      </c>
      <c r="J1845" t="s">
        <v>8502</v>
      </c>
      <c r="K1845" t="s">
        <v>24</v>
      </c>
      <c r="L1845" t="s">
        <v>7265</v>
      </c>
      <c r="M1845" t="s">
        <v>9438</v>
      </c>
      <c r="N1845" t="s">
        <v>9439</v>
      </c>
    </row>
    <row r="1846" spans="1:14" x14ac:dyDescent="0.25">
      <c r="A1846" t="s">
        <v>2871</v>
      </c>
      <c r="B1846" t="s">
        <v>3550</v>
      </c>
      <c r="C1846" t="s">
        <v>69</v>
      </c>
      <c r="D1846" t="s">
        <v>8781</v>
      </c>
      <c r="E1846" t="s">
        <v>638</v>
      </c>
      <c r="F1846" t="s">
        <v>8782</v>
      </c>
      <c r="G1846" t="s">
        <v>8783</v>
      </c>
      <c r="H1846" t="s">
        <v>8784</v>
      </c>
      <c r="I1846" t="s">
        <v>32</v>
      </c>
      <c r="J1846" t="s">
        <v>1330</v>
      </c>
      <c r="K1846" t="s">
        <v>24</v>
      </c>
      <c r="L1846" t="s">
        <v>2753</v>
      </c>
      <c r="M1846" t="s">
        <v>10096</v>
      </c>
      <c r="N1846" t="s">
        <v>9441</v>
      </c>
    </row>
    <row r="1847" spans="1:14" x14ac:dyDescent="0.25">
      <c r="A1847" t="s">
        <v>8785</v>
      </c>
      <c r="B1847" t="s">
        <v>8786</v>
      </c>
      <c r="C1847" t="s">
        <v>69</v>
      </c>
      <c r="D1847" t="s">
        <v>61</v>
      </c>
      <c r="E1847" t="s">
        <v>638</v>
      </c>
      <c r="F1847" t="s">
        <v>8787</v>
      </c>
      <c r="G1847" t="s">
        <v>8788</v>
      </c>
      <c r="H1847" t="s">
        <v>8789</v>
      </c>
      <c r="I1847" t="s">
        <v>32</v>
      </c>
      <c r="J1847" t="s">
        <v>634</v>
      </c>
      <c r="K1847" t="s">
        <v>24</v>
      </c>
      <c r="L1847" t="s">
        <v>42</v>
      </c>
      <c r="M1847" t="s">
        <v>9438</v>
      </c>
      <c r="N1847" t="s">
        <v>9439</v>
      </c>
    </row>
    <row r="1848" spans="1:14" x14ac:dyDescent="0.25">
      <c r="A1848" t="s">
        <v>8790</v>
      </c>
      <c r="B1848" t="s">
        <v>6820</v>
      </c>
      <c r="C1848" t="s">
        <v>16</v>
      </c>
      <c r="D1848" t="s">
        <v>8498</v>
      </c>
      <c r="E1848" t="s">
        <v>638</v>
      </c>
      <c r="F1848" t="s">
        <v>8791</v>
      </c>
      <c r="G1848" t="s">
        <v>8792</v>
      </c>
      <c r="H1848" t="s">
        <v>8793</v>
      </c>
      <c r="I1848" t="s">
        <v>32</v>
      </c>
      <c r="J1848" t="s">
        <v>1655</v>
      </c>
      <c r="K1848" t="s">
        <v>24</v>
      </c>
      <c r="L1848" t="s">
        <v>8794</v>
      </c>
      <c r="M1848" t="s">
        <v>9438</v>
      </c>
      <c r="N1848" t="s">
        <v>9439</v>
      </c>
    </row>
    <row r="1849" spans="1:14" x14ac:dyDescent="0.25">
      <c r="A1849" t="s">
        <v>8657</v>
      </c>
      <c r="B1849" t="s">
        <v>8658</v>
      </c>
      <c r="C1849" t="s">
        <v>16</v>
      </c>
      <c r="D1849" t="s">
        <v>8587</v>
      </c>
      <c r="E1849" t="s">
        <v>638</v>
      </c>
      <c r="F1849" t="s">
        <v>8795</v>
      </c>
      <c r="G1849" t="s">
        <v>8796</v>
      </c>
      <c r="H1849" t="s">
        <v>8797</v>
      </c>
      <c r="I1849" t="s">
        <v>22</v>
      </c>
      <c r="J1849" t="s">
        <v>8591</v>
      </c>
      <c r="K1849" t="s">
        <v>24</v>
      </c>
      <c r="L1849" t="s">
        <v>445</v>
      </c>
      <c r="M1849" t="s">
        <v>9438</v>
      </c>
      <c r="N1849" t="s">
        <v>9439</v>
      </c>
    </row>
    <row r="1850" spans="1:14" hidden="1" x14ac:dyDescent="0.25">
      <c r="A1850" t="s">
        <v>8798</v>
      </c>
      <c r="B1850" t="s">
        <v>8681</v>
      </c>
      <c r="C1850" t="s">
        <v>16</v>
      </c>
      <c r="D1850" t="s">
        <v>8682</v>
      </c>
      <c r="E1850" t="s">
        <v>630</v>
      </c>
      <c r="F1850" t="s">
        <v>8799</v>
      </c>
      <c r="G1850" t="s">
        <v>8800</v>
      </c>
      <c r="H1850" t="s">
        <v>8801</v>
      </c>
      <c r="I1850" t="s">
        <v>32</v>
      </c>
      <c r="J1850" t="s">
        <v>472</v>
      </c>
      <c r="K1850" t="s">
        <v>24</v>
      </c>
      <c r="L1850" t="s">
        <v>7051</v>
      </c>
      <c r="M1850" t="s">
        <v>9438</v>
      </c>
      <c r="N1850" t="s">
        <v>9439</v>
      </c>
    </row>
    <row r="1851" spans="1:14" x14ac:dyDescent="0.25">
      <c r="A1851" t="s">
        <v>8802</v>
      </c>
      <c r="B1851" t="s">
        <v>7956</v>
      </c>
      <c r="C1851" t="s">
        <v>16</v>
      </c>
      <c r="D1851" t="s">
        <v>8523</v>
      </c>
      <c r="E1851" t="s">
        <v>638</v>
      </c>
      <c r="F1851" t="s">
        <v>8803</v>
      </c>
      <c r="G1851" t="s">
        <v>8804</v>
      </c>
      <c r="H1851" t="s">
        <v>8805</v>
      </c>
      <c r="I1851" t="s">
        <v>32</v>
      </c>
      <c r="J1851" t="s">
        <v>246</v>
      </c>
      <c r="K1851" t="s">
        <v>24</v>
      </c>
      <c r="L1851" t="s">
        <v>851</v>
      </c>
      <c r="M1851" t="s">
        <v>9438</v>
      </c>
      <c r="N1851" t="s">
        <v>9439</v>
      </c>
    </row>
    <row r="1852" spans="1:14" x14ac:dyDescent="0.25">
      <c r="A1852" t="s">
        <v>8806</v>
      </c>
      <c r="B1852" t="s">
        <v>928</v>
      </c>
      <c r="C1852" t="s">
        <v>16</v>
      </c>
      <c r="D1852" t="s">
        <v>3186</v>
      </c>
      <c r="E1852" t="s">
        <v>638</v>
      </c>
      <c r="F1852" t="s">
        <v>8807</v>
      </c>
      <c r="G1852" t="s">
        <v>8808</v>
      </c>
      <c r="H1852" t="s">
        <v>8809</v>
      </c>
      <c r="I1852" t="s">
        <v>32</v>
      </c>
      <c r="J1852" t="s">
        <v>793</v>
      </c>
      <c r="K1852" t="s">
        <v>24</v>
      </c>
      <c r="L1852" t="s">
        <v>8715</v>
      </c>
      <c r="M1852" t="s">
        <v>9438</v>
      </c>
      <c r="N1852" t="s">
        <v>9439</v>
      </c>
    </row>
    <row r="1853" spans="1:14" x14ac:dyDescent="0.25">
      <c r="A1853" t="s">
        <v>8810</v>
      </c>
      <c r="B1853" t="s">
        <v>7956</v>
      </c>
      <c r="C1853" t="s">
        <v>16</v>
      </c>
      <c r="D1853" t="s">
        <v>4470</v>
      </c>
      <c r="E1853" t="s">
        <v>638</v>
      </c>
      <c r="F1853" t="s">
        <v>8811</v>
      </c>
      <c r="G1853" t="s">
        <v>8812</v>
      </c>
      <c r="H1853" t="s">
        <v>8813</v>
      </c>
      <c r="I1853" t="s">
        <v>32</v>
      </c>
      <c r="J1853" t="s">
        <v>809</v>
      </c>
      <c r="K1853" t="s">
        <v>24</v>
      </c>
      <c r="L1853" t="s">
        <v>851</v>
      </c>
      <c r="M1853" t="s">
        <v>9438</v>
      </c>
      <c r="N1853" t="s">
        <v>9439</v>
      </c>
    </row>
    <row r="1854" spans="1:14" hidden="1" x14ac:dyDescent="0.25">
      <c r="A1854" t="s">
        <v>8716</v>
      </c>
      <c r="C1854" t="s">
        <v>69</v>
      </c>
      <c r="D1854" t="s">
        <v>8717</v>
      </c>
      <c r="E1854" t="s">
        <v>630</v>
      </c>
      <c r="F1854" t="s">
        <v>8814</v>
      </c>
      <c r="G1854" t="s">
        <v>8815</v>
      </c>
      <c r="H1854" t="s">
        <v>8816</v>
      </c>
      <c r="I1854" t="s">
        <v>32</v>
      </c>
      <c r="J1854" t="s">
        <v>261</v>
      </c>
      <c r="K1854" t="s">
        <v>24</v>
      </c>
      <c r="L1854" t="s">
        <v>439</v>
      </c>
      <c r="M1854" t="s">
        <v>9438</v>
      </c>
      <c r="N1854" t="s">
        <v>9439</v>
      </c>
    </row>
    <row r="1855" spans="1:14" x14ac:dyDescent="0.25">
      <c r="A1855" t="s">
        <v>8527</v>
      </c>
      <c r="B1855" t="s">
        <v>8528</v>
      </c>
      <c r="C1855" t="s">
        <v>69</v>
      </c>
      <c r="D1855" t="s">
        <v>8004</v>
      </c>
      <c r="E1855" t="s">
        <v>638</v>
      </c>
      <c r="F1855" t="s">
        <v>8817</v>
      </c>
      <c r="G1855" t="s">
        <v>8818</v>
      </c>
      <c r="H1855" t="s">
        <v>8819</v>
      </c>
      <c r="I1855" t="s">
        <v>32</v>
      </c>
      <c r="J1855" t="s">
        <v>1294</v>
      </c>
      <c r="K1855" t="s">
        <v>24</v>
      </c>
      <c r="L1855" t="s">
        <v>8532</v>
      </c>
      <c r="M1855" t="s">
        <v>10097</v>
      </c>
      <c r="N1855" t="s">
        <v>9441</v>
      </c>
    </row>
    <row r="1856" spans="1:14" x14ac:dyDescent="0.25">
      <c r="A1856" t="s">
        <v>8820</v>
      </c>
      <c r="B1856" t="s">
        <v>7956</v>
      </c>
      <c r="C1856" t="s">
        <v>16</v>
      </c>
      <c r="D1856" t="s">
        <v>4470</v>
      </c>
      <c r="E1856" t="s">
        <v>638</v>
      </c>
      <c r="F1856" t="s">
        <v>8821</v>
      </c>
      <c r="G1856" t="s">
        <v>8822</v>
      </c>
      <c r="H1856" t="s">
        <v>8823</v>
      </c>
      <c r="I1856" t="s">
        <v>32</v>
      </c>
      <c r="J1856" t="s">
        <v>129</v>
      </c>
      <c r="K1856" t="s">
        <v>24</v>
      </c>
      <c r="L1856" t="s">
        <v>851</v>
      </c>
      <c r="M1856" t="s">
        <v>9438</v>
      </c>
      <c r="N1856" t="s">
        <v>9439</v>
      </c>
    </row>
    <row r="1857" spans="1:14" x14ac:dyDescent="0.25">
      <c r="A1857" t="s">
        <v>8824</v>
      </c>
      <c r="B1857" t="s">
        <v>928</v>
      </c>
      <c r="C1857" t="s">
        <v>16</v>
      </c>
      <c r="D1857" t="s">
        <v>3186</v>
      </c>
      <c r="E1857" t="s">
        <v>638</v>
      </c>
      <c r="F1857" t="s">
        <v>8825</v>
      </c>
      <c r="G1857" t="s">
        <v>8826</v>
      </c>
      <c r="H1857" t="s">
        <v>8827</v>
      </c>
      <c r="I1857" t="s">
        <v>32</v>
      </c>
      <c r="J1857" t="s">
        <v>5801</v>
      </c>
      <c r="K1857" t="s">
        <v>24</v>
      </c>
      <c r="L1857" t="s">
        <v>8715</v>
      </c>
      <c r="M1857" t="s">
        <v>9438</v>
      </c>
      <c r="N1857" t="s">
        <v>9439</v>
      </c>
    </row>
    <row r="1858" spans="1:14" x14ac:dyDescent="0.25">
      <c r="A1858" t="s">
        <v>8511</v>
      </c>
      <c r="B1858" t="s">
        <v>8828</v>
      </c>
      <c r="C1858" t="s">
        <v>16</v>
      </c>
      <c r="D1858" t="s">
        <v>544</v>
      </c>
      <c r="E1858" t="s">
        <v>638</v>
      </c>
      <c r="F1858" t="s">
        <v>8829</v>
      </c>
      <c r="G1858" t="s">
        <v>8830</v>
      </c>
      <c r="H1858" t="s">
        <v>8831</v>
      </c>
      <c r="I1858" t="s">
        <v>32</v>
      </c>
      <c r="J1858" t="s">
        <v>946</v>
      </c>
      <c r="K1858" t="s">
        <v>24</v>
      </c>
      <c r="L1858" t="s">
        <v>204</v>
      </c>
      <c r="M1858" t="s">
        <v>9438</v>
      </c>
      <c r="N1858" t="s">
        <v>9439</v>
      </c>
    </row>
    <row r="1859" spans="1:14" x14ac:dyDescent="0.25">
      <c r="A1859" t="s">
        <v>8732</v>
      </c>
      <c r="B1859" t="s">
        <v>1427</v>
      </c>
      <c r="C1859" t="s">
        <v>16</v>
      </c>
      <c r="D1859" t="s">
        <v>7893</v>
      </c>
      <c r="E1859" t="s">
        <v>638</v>
      </c>
      <c r="F1859" t="s">
        <v>8832</v>
      </c>
      <c r="G1859" t="s">
        <v>8833</v>
      </c>
      <c r="H1859" t="s">
        <v>8834</v>
      </c>
      <c r="I1859" t="s">
        <v>22</v>
      </c>
      <c r="J1859" t="s">
        <v>1093</v>
      </c>
      <c r="K1859" t="s">
        <v>24</v>
      </c>
      <c r="L1859" t="s">
        <v>42</v>
      </c>
      <c r="M1859" t="s">
        <v>9438</v>
      </c>
      <c r="N1859" t="s">
        <v>9439</v>
      </c>
    </row>
    <row r="1860" spans="1:14" hidden="1" x14ac:dyDescent="0.25">
      <c r="A1860" t="s">
        <v>8835</v>
      </c>
      <c r="C1860" t="s">
        <v>16</v>
      </c>
      <c r="D1860" t="s">
        <v>8836</v>
      </c>
      <c r="E1860" t="s">
        <v>630</v>
      </c>
      <c r="F1860" t="s">
        <v>8837</v>
      </c>
      <c r="G1860" t="s">
        <v>8838</v>
      </c>
      <c r="H1860" t="s">
        <v>8839</v>
      </c>
      <c r="I1860" t="s">
        <v>32</v>
      </c>
      <c r="J1860" t="s">
        <v>642</v>
      </c>
      <c r="K1860" t="s">
        <v>24</v>
      </c>
      <c r="L1860" t="s">
        <v>8840</v>
      </c>
      <c r="M1860" t="s">
        <v>9438</v>
      </c>
      <c r="N1860" t="s">
        <v>9439</v>
      </c>
    </row>
    <row r="1861" spans="1:14" x14ac:dyDescent="0.25">
      <c r="A1861" t="s">
        <v>8841</v>
      </c>
      <c r="B1861" t="s">
        <v>1232</v>
      </c>
      <c r="C1861" t="s">
        <v>16</v>
      </c>
      <c r="D1861" t="s">
        <v>987</v>
      </c>
      <c r="E1861" t="s">
        <v>638</v>
      </c>
      <c r="F1861" t="s">
        <v>8842</v>
      </c>
      <c r="G1861" t="s">
        <v>8843</v>
      </c>
      <c r="H1861" t="s">
        <v>8844</v>
      </c>
      <c r="I1861" t="s">
        <v>32</v>
      </c>
      <c r="J1861" t="s">
        <v>115</v>
      </c>
      <c r="K1861" t="s">
        <v>24</v>
      </c>
      <c r="L1861" t="s">
        <v>204</v>
      </c>
      <c r="M1861" t="s">
        <v>10098</v>
      </c>
      <c r="N1861" t="s">
        <v>9441</v>
      </c>
    </row>
    <row r="1862" spans="1:14" x14ac:dyDescent="0.25">
      <c r="A1862" t="s">
        <v>8845</v>
      </c>
      <c r="B1862" t="s">
        <v>928</v>
      </c>
      <c r="C1862" t="s">
        <v>16</v>
      </c>
      <c r="D1862" t="s">
        <v>3186</v>
      </c>
      <c r="E1862" t="s">
        <v>638</v>
      </c>
      <c r="F1862" t="s">
        <v>8846</v>
      </c>
      <c r="G1862" t="s">
        <v>8847</v>
      </c>
      <c r="H1862" t="s">
        <v>8848</v>
      </c>
      <c r="I1862" t="s">
        <v>32</v>
      </c>
      <c r="J1862" t="s">
        <v>8591</v>
      </c>
      <c r="K1862" t="s">
        <v>24</v>
      </c>
      <c r="L1862" t="s">
        <v>8584</v>
      </c>
      <c r="M1862" t="s">
        <v>9438</v>
      </c>
      <c r="N1862" t="s">
        <v>9439</v>
      </c>
    </row>
    <row r="1863" spans="1:14" x14ac:dyDescent="0.25">
      <c r="A1863" t="s">
        <v>8849</v>
      </c>
      <c r="B1863" t="s">
        <v>7956</v>
      </c>
      <c r="C1863" t="s">
        <v>16</v>
      </c>
      <c r="D1863" t="s">
        <v>4470</v>
      </c>
      <c r="E1863" t="s">
        <v>638</v>
      </c>
      <c r="F1863" t="s">
        <v>8850</v>
      </c>
      <c r="G1863" t="s">
        <v>8851</v>
      </c>
      <c r="H1863" t="s">
        <v>8852</v>
      </c>
      <c r="I1863" t="s">
        <v>32</v>
      </c>
      <c r="J1863" t="s">
        <v>723</v>
      </c>
      <c r="K1863" t="s">
        <v>24</v>
      </c>
      <c r="L1863" t="s">
        <v>851</v>
      </c>
      <c r="M1863" t="s">
        <v>9438</v>
      </c>
      <c r="N1863" t="s">
        <v>9439</v>
      </c>
    </row>
    <row r="1864" spans="1:14" x14ac:dyDescent="0.25">
      <c r="A1864" t="s">
        <v>8853</v>
      </c>
      <c r="B1864" t="s">
        <v>7956</v>
      </c>
      <c r="C1864" t="s">
        <v>16</v>
      </c>
      <c r="D1864" t="s">
        <v>4470</v>
      </c>
      <c r="E1864" t="s">
        <v>638</v>
      </c>
      <c r="F1864" t="s">
        <v>8854</v>
      </c>
      <c r="G1864" t="s">
        <v>8855</v>
      </c>
      <c r="H1864" t="s">
        <v>8856</v>
      </c>
      <c r="I1864" t="s">
        <v>32</v>
      </c>
      <c r="J1864" t="s">
        <v>866</v>
      </c>
      <c r="K1864" t="s">
        <v>24</v>
      </c>
      <c r="L1864" t="s">
        <v>851</v>
      </c>
      <c r="M1864" t="s">
        <v>9438</v>
      </c>
      <c r="N1864" t="s">
        <v>9439</v>
      </c>
    </row>
    <row r="1865" spans="1:14" x14ac:dyDescent="0.25">
      <c r="A1865" t="s">
        <v>8857</v>
      </c>
      <c r="B1865" t="s">
        <v>7956</v>
      </c>
      <c r="C1865" t="s">
        <v>16</v>
      </c>
      <c r="D1865" t="s">
        <v>4470</v>
      </c>
      <c r="E1865" t="s">
        <v>638</v>
      </c>
      <c r="F1865" t="s">
        <v>8858</v>
      </c>
      <c r="G1865" t="s">
        <v>8859</v>
      </c>
      <c r="H1865" t="s">
        <v>8860</v>
      </c>
      <c r="I1865" t="s">
        <v>32</v>
      </c>
      <c r="J1865" t="s">
        <v>1137</v>
      </c>
      <c r="K1865" t="s">
        <v>24</v>
      </c>
      <c r="L1865" t="s">
        <v>851</v>
      </c>
      <c r="M1865" t="s">
        <v>9438</v>
      </c>
      <c r="N1865" t="s">
        <v>9439</v>
      </c>
    </row>
    <row r="1866" spans="1:14" x14ac:dyDescent="0.25">
      <c r="A1866" t="s">
        <v>8477</v>
      </c>
      <c r="B1866" t="s">
        <v>8478</v>
      </c>
      <c r="C1866" t="s">
        <v>16</v>
      </c>
      <c r="D1866" t="s">
        <v>265</v>
      </c>
      <c r="E1866" t="s">
        <v>638</v>
      </c>
      <c r="F1866" t="s">
        <v>8861</v>
      </c>
      <c r="G1866" t="s">
        <v>8862</v>
      </c>
      <c r="H1866" t="s">
        <v>8863</v>
      </c>
      <c r="I1866" t="s">
        <v>32</v>
      </c>
      <c r="J1866" t="s">
        <v>991</v>
      </c>
      <c r="K1866" t="s">
        <v>24</v>
      </c>
      <c r="L1866" t="s">
        <v>204</v>
      </c>
      <c r="M1866" t="s">
        <v>10099</v>
      </c>
      <c r="N1866" t="s">
        <v>9441</v>
      </c>
    </row>
    <row r="1867" spans="1:14" x14ac:dyDescent="0.25">
      <c r="A1867" t="s">
        <v>706</v>
      </c>
      <c r="B1867" t="s">
        <v>8686</v>
      </c>
      <c r="C1867" t="s">
        <v>69</v>
      </c>
      <c r="E1867" t="s">
        <v>638</v>
      </c>
      <c r="F1867" t="s">
        <v>8864</v>
      </c>
      <c r="G1867" t="s">
        <v>8865</v>
      </c>
      <c r="H1867" t="s">
        <v>8866</v>
      </c>
      <c r="I1867" t="s">
        <v>32</v>
      </c>
      <c r="J1867" t="s">
        <v>1662</v>
      </c>
      <c r="K1867" t="s">
        <v>24</v>
      </c>
      <c r="M1867" t="s">
        <v>9438</v>
      </c>
      <c r="N1867" t="s">
        <v>9439</v>
      </c>
    </row>
    <row r="1868" spans="1:14" x14ac:dyDescent="0.25">
      <c r="A1868" t="s">
        <v>8867</v>
      </c>
      <c r="B1868" t="s">
        <v>8868</v>
      </c>
      <c r="C1868" t="s">
        <v>69</v>
      </c>
      <c r="D1868" t="s">
        <v>8572</v>
      </c>
      <c r="E1868" t="s">
        <v>638</v>
      </c>
      <c r="F1868" t="s">
        <v>8869</v>
      </c>
      <c r="G1868" t="s">
        <v>8870</v>
      </c>
      <c r="H1868" t="s">
        <v>8871</v>
      </c>
      <c r="I1868" t="s">
        <v>32</v>
      </c>
      <c r="J1868" t="s">
        <v>211</v>
      </c>
      <c r="K1868" t="s">
        <v>24</v>
      </c>
      <c r="L1868" t="s">
        <v>75</v>
      </c>
      <c r="M1868" t="s">
        <v>9438</v>
      </c>
      <c r="N1868" t="s">
        <v>9439</v>
      </c>
    </row>
    <row r="1869" spans="1:14" x14ac:dyDescent="0.25">
      <c r="A1869" t="s">
        <v>8511</v>
      </c>
      <c r="B1869" t="s">
        <v>8872</v>
      </c>
      <c r="C1869" t="s">
        <v>16</v>
      </c>
      <c r="D1869" t="s">
        <v>544</v>
      </c>
      <c r="E1869" t="s">
        <v>638</v>
      </c>
      <c r="F1869" t="s">
        <v>8873</v>
      </c>
      <c r="G1869" t="s">
        <v>8874</v>
      </c>
      <c r="H1869" t="s">
        <v>8875</v>
      </c>
      <c r="I1869" t="s">
        <v>32</v>
      </c>
      <c r="J1869" t="s">
        <v>1203</v>
      </c>
      <c r="K1869" t="s">
        <v>24</v>
      </c>
      <c r="L1869" t="s">
        <v>204</v>
      </c>
      <c r="M1869" t="s">
        <v>9438</v>
      </c>
      <c r="N1869" t="s">
        <v>9439</v>
      </c>
    </row>
    <row r="1870" spans="1:14" x14ac:dyDescent="0.25">
      <c r="A1870" t="s">
        <v>8876</v>
      </c>
      <c r="B1870" t="s">
        <v>8877</v>
      </c>
      <c r="C1870" t="s">
        <v>16</v>
      </c>
      <c r="D1870" t="s">
        <v>1513</v>
      </c>
      <c r="E1870" t="s">
        <v>638</v>
      </c>
      <c r="F1870" t="s">
        <v>8878</v>
      </c>
      <c r="G1870" t="s">
        <v>8879</v>
      </c>
      <c r="H1870" t="s">
        <v>8880</v>
      </c>
      <c r="I1870" t="s">
        <v>32</v>
      </c>
      <c r="J1870" t="s">
        <v>756</v>
      </c>
      <c r="K1870" t="s">
        <v>24</v>
      </c>
      <c r="L1870" t="s">
        <v>75</v>
      </c>
      <c r="M1870" t="s">
        <v>9438</v>
      </c>
      <c r="N1870" t="s">
        <v>9439</v>
      </c>
    </row>
    <row r="1871" spans="1:14" hidden="1" x14ac:dyDescent="0.25">
      <c r="A1871" t="s">
        <v>8881</v>
      </c>
      <c r="B1871" t="s">
        <v>8882</v>
      </c>
      <c r="C1871" t="s">
        <v>69</v>
      </c>
      <c r="D1871" t="s">
        <v>8883</v>
      </c>
      <c r="E1871" t="s">
        <v>630</v>
      </c>
      <c r="F1871" t="s">
        <v>8884</v>
      </c>
      <c r="G1871" t="s">
        <v>8885</v>
      </c>
      <c r="H1871" t="s">
        <v>8886</v>
      </c>
      <c r="I1871" t="s">
        <v>32</v>
      </c>
      <c r="J1871" t="s">
        <v>33</v>
      </c>
      <c r="K1871" t="s">
        <v>24</v>
      </c>
      <c r="L1871" t="s">
        <v>8887</v>
      </c>
      <c r="M1871" t="s">
        <v>9438</v>
      </c>
      <c r="N1871" t="s">
        <v>9439</v>
      </c>
    </row>
    <row r="1872" spans="1:14" x14ac:dyDescent="0.25">
      <c r="A1872" t="s">
        <v>8888</v>
      </c>
      <c r="C1872" t="s">
        <v>69</v>
      </c>
      <c r="D1872" t="s">
        <v>8472</v>
      </c>
      <c r="E1872" t="s">
        <v>638</v>
      </c>
      <c r="F1872" t="s">
        <v>8889</v>
      </c>
      <c r="G1872" t="s">
        <v>8890</v>
      </c>
      <c r="H1872" t="s">
        <v>8891</v>
      </c>
      <c r="I1872" t="s">
        <v>22</v>
      </c>
      <c r="J1872" t="s">
        <v>253</v>
      </c>
      <c r="K1872" t="s">
        <v>24</v>
      </c>
      <c r="L1872" t="s">
        <v>8476</v>
      </c>
      <c r="M1872" t="s">
        <v>9438</v>
      </c>
      <c r="N1872" t="s">
        <v>9439</v>
      </c>
    </row>
    <row r="1873" spans="1:14" hidden="1" x14ac:dyDescent="0.25">
      <c r="A1873" t="s">
        <v>8527</v>
      </c>
      <c r="B1873" t="s">
        <v>8528</v>
      </c>
      <c r="C1873" t="s">
        <v>69</v>
      </c>
      <c r="E1873" t="s">
        <v>630</v>
      </c>
      <c r="F1873" t="s">
        <v>8892</v>
      </c>
      <c r="G1873" t="s">
        <v>8893</v>
      </c>
      <c r="H1873" t="s">
        <v>8894</v>
      </c>
      <c r="I1873" t="s">
        <v>32</v>
      </c>
      <c r="K1873" t="s">
        <v>24</v>
      </c>
      <c r="M1873" t="s">
        <v>9438</v>
      </c>
      <c r="N1873" t="s">
        <v>9439</v>
      </c>
    </row>
    <row r="1874" spans="1:14" x14ac:dyDescent="0.25">
      <c r="A1874" t="s">
        <v>8547</v>
      </c>
      <c r="B1874" t="s">
        <v>8548</v>
      </c>
      <c r="C1874" t="s">
        <v>16</v>
      </c>
      <c r="D1874" t="s">
        <v>8549</v>
      </c>
      <c r="E1874" t="s">
        <v>638</v>
      </c>
      <c r="F1874" t="s">
        <v>8895</v>
      </c>
      <c r="G1874" t="s">
        <v>8896</v>
      </c>
      <c r="H1874" t="s">
        <v>8897</v>
      </c>
      <c r="I1874" t="s">
        <v>32</v>
      </c>
      <c r="J1874" t="s">
        <v>391</v>
      </c>
      <c r="K1874" t="s">
        <v>24</v>
      </c>
      <c r="L1874" t="s">
        <v>656</v>
      </c>
      <c r="M1874" t="s">
        <v>9438</v>
      </c>
      <c r="N1874" t="s">
        <v>9439</v>
      </c>
    </row>
    <row r="1875" spans="1:14" hidden="1" x14ac:dyDescent="0.25">
      <c r="A1875" t="s">
        <v>6451</v>
      </c>
      <c r="B1875" t="s">
        <v>6452</v>
      </c>
      <c r="C1875" t="s">
        <v>16</v>
      </c>
      <c r="D1875" t="s">
        <v>8640</v>
      </c>
      <c r="E1875" t="s">
        <v>630</v>
      </c>
      <c r="F1875" t="s">
        <v>8898</v>
      </c>
      <c r="G1875" t="s">
        <v>8899</v>
      </c>
      <c r="H1875" t="s">
        <v>8900</v>
      </c>
      <c r="I1875" t="s">
        <v>32</v>
      </c>
      <c r="J1875" t="s">
        <v>506</v>
      </c>
      <c r="K1875" t="s">
        <v>24</v>
      </c>
      <c r="L1875" t="s">
        <v>837</v>
      </c>
      <c r="M1875" t="s">
        <v>9438</v>
      </c>
      <c r="N1875" t="s">
        <v>9439</v>
      </c>
    </row>
    <row r="1876" spans="1:14" x14ac:dyDescent="0.25">
      <c r="A1876" t="s">
        <v>8901</v>
      </c>
      <c r="B1876" t="s">
        <v>8902</v>
      </c>
      <c r="C1876" t="s">
        <v>16</v>
      </c>
      <c r="D1876" t="s">
        <v>2605</v>
      </c>
      <c r="E1876" t="s">
        <v>638</v>
      </c>
      <c r="F1876" t="s">
        <v>8903</v>
      </c>
      <c r="G1876" t="s">
        <v>8904</v>
      </c>
      <c r="H1876" t="s">
        <v>8905</v>
      </c>
      <c r="I1876" t="s">
        <v>32</v>
      </c>
      <c r="J1876" t="s">
        <v>211</v>
      </c>
      <c r="K1876" t="s">
        <v>24</v>
      </c>
      <c r="L1876" t="s">
        <v>8906</v>
      </c>
      <c r="M1876" t="s">
        <v>9438</v>
      </c>
      <c r="N1876" t="s">
        <v>9439</v>
      </c>
    </row>
    <row r="1877" spans="1:14" x14ac:dyDescent="0.25">
      <c r="A1877" t="s">
        <v>8907</v>
      </c>
      <c r="B1877" t="s">
        <v>8908</v>
      </c>
      <c r="C1877" t="s">
        <v>16</v>
      </c>
      <c r="D1877" t="s">
        <v>3186</v>
      </c>
      <c r="E1877" t="s">
        <v>638</v>
      </c>
      <c r="F1877" t="s">
        <v>8909</v>
      </c>
      <c r="G1877" t="s">
        <v>8910</v>
      </c>
      <c r="H1877" t="s">
        <v>8911</v>
      </c>
      <c r="I1877" t="s">
        <v>32</v>
      </c>
      <c r="J1877" t="s">
        <v>1155</v>
      </c>
      <c r="K1877" t="s">
        <v>24</v>
      </c>
      <c r="L1877" t="s">
        <v>8715</v>
      </c>
      <c r="M1877" t="s">
        <v>9438</v>
      </c>
      <c r="N1877" t="s">
        <v>9439</v>
      </c>
    </row>
    <row r="1878" spans="1:14" x14ac:dyDescent="0.25">
      <c r="A1878" t="s">
        <v>7938</v>
      </c>
      <c r="B1878" t="s">
        <v>7939</v>
      </c>
      <c r="C1878" t="s">
        <v>16</v>
      </c>
      <c r="D1878" t="s">
        <v>7940</v>
      </c>
      <c r="E1878" t="s">
        <v>638</v>
      </c>
      <c r="F1878" t="s">
        <v>8912</v>
      </c>
      <c r="G1878" t="s">
        <v>8913</v>
      </c>
      <c r="H1878" t="s">
        <v>8914</v>
      </c>
      <c r="I1878" t="s">
        <v>22</v>
      </c>
      <c r="J1878" t="s">
        <v>261</v>
      </c>
      <c r="K1878" t="s">
        <v>24</v>
      </c>
      <c r="L1878" t="s">
        <v>3657</v>
      </c>
      <c r="M1878" t="s">
        <v>9438</v>
      </c>
      <c r="N1878" t="s">
        <v>9439</v>
      </c>
    </row>
    <row r="1879" spans="1:14" hidden="1" x14ac:dyDescent="0.25">
      <c r="A1879" t="s">
        <v>8915</v>
      </c>
      <c r="B1879" t="s">
        <v>8916</v>
      </c>
      <c r="C1879" t="s">
        <v>69</v>
      </c>
      <c r="D1879" t="s">
        <v>8917</v>
      </c>
      <c r="E1879" t="s">
        <v>630</v>
      </c>
      <c r="F1879" t="s">
        <v>8918</v>
      </c>
      <c r="G1879" t="s">
        <v>8919</v>
      </c>
      <c r="H1879" t="s">
        <v>8920</v>
      </c>
      <c r="I1879" t="s">
        <v>32</v>
      </c>
      <c r="J1879" t="s">
        <v>1967</v>
      </c>
      <c r="K1879" t="s">
        <v>24</v>
      </c>
      <c r="L1879" t="s">
        <v>42</v>
      </c>
      <c r="M1879" t="s">
        <v>9438</v>
      </c>
      <c r="N1879" t="s">
        <v>9439</v>
      </c>
    </row>
    <row r="1880" spans="1:14" x14ac:dyDescent="0.25">
      <c r="A1880" t="s">
        <v>8921</v>
      </c>
      <c r="B1880" t="s">
        <v>8675</v>
      </c>
      <c r="C1880" t="s">
        <v>16</v>
      </c>
      <c r="D1880" t="s">
        <v>8922</v>
      </c>
      <c r="E1880" t="s">
        <v>638</v>
      </c>
      <c r="F1880" t="s">
        <v>8923</v>
      </c>
      <c r="G1880" t="s">
        <v>8924</v>
      </c>
      <c r="H1880" t="s">
        <v>8925</v>
      </c>
      <c r="I1880" t="s">
        <v>22</v>
      </c>
      <c r="J1880" t="s">
        <v>880</v>
      </c>
      <c r="K1880" t="s">
        <v>24</v>
      </c>
      <c r="L1880" t="s">
        <v>8926</v>
      </c>
      <c r="M1880" t="s">
        <v>9438</v>
      </c>
      <c r="N1880" t="s">
        <v>9439</v>
      </c>
    </row>
    <row r="1881" spans="1:14" x14ac:dyDescent="0.25">
      <c r="A1881" t="s">
        <v>8516</v>
      </c>
      <c r="B1881" t="s">
        <v>8517</v>
      </c>
      <c r="C1881" t="s">
        <v>69</v>
      </c>
      <c r="D1881" t="s">
        <v>302</v>
      </c>
      <c r="E1881" t="s">
        <v>638</v>
      </c>
      <c r="F1881" t="s">
        <v>8927</v>
      </c>
      <c r="G1881" t="s">
        <v>8928</v>
      </c>
      <c r="H1881" t="s">
        <v>8929</v>
      </c>
      <c r="I1881" t="s">
        <v>32</v>
      </c>
      <c r="J1881" t="s">
        <v>306</v>
      </c>
      <c r="K1881" t="s">
        <v>24</v>
      </c>
      <c r="L1881" t="s">
        <v>307</v>
      </c>
      <c r="M1881" t="s">
        <v>10100</v>
      </c>
      <c r="N1881" t="s">
        <v>9441</v>
      </c>
    </row>
    <row r="1882" spans="1:14" hidden="1" x14ac:dyDescent="0.25">
      <c r="A1882" t="s">
        <v>8930</v>
      </c>
      <c r="B1882" t="s">
        <v>1427</v>
      </c>
      <c r="C1882" t="s">
        <v>16</v>
      </c>
      <c r="D1882" t="s">
        <v>7893</v>
      </c>
      <c r="E1882" t="s">
        <v>630</v>
      </c>
      <c r="F1882" t="s">
        <v>8931</v>
      </c>
      <c r="G1882" t="s">
        <v>8932</v>
      </c>
      <c r="H1882" t="s">
        <v>8933</v>
      </c>
      <c r="I1882" t="s">
        <v>22</v>
      </c>
      <c r="J1882" t="s">
        <v>1093</v>
      </c>
      <c r="K1882" t="s">
        <v>24</v>
      </c>
      <c r="L1882" t="s">
        <v>42</v>
      </c>
      <c r="M1882" t="s">
        <v>9438</v>
      </c>
      <c r="N1882" t="s">
        <v>9439</v>
      </c>
    </row>
    <row r="1883" spans="1:14" x14ac:dyDescent="0.25">
      <c r="A1883" t="s">
        <v>8934</v>
      </c>
      <c r="B1883" t="s">
        <v>7956</v>
      </c>
      <c r="C1883" t="s">
        <v>16</v>
      </c>
      <c r="D1883" t="s">
        <v>4470</v>
      </c>
      <c r="E1883" t="s">
        <v>638</v>
      </c>
      <c r="F1883" t="s">
        <v>8935</v>
      </c>
      <c r="G1883" t="s">
        <v>8936</v>
      </c>
      <c r="H1883" t="s">
        <v>8937</v>
      </c>
      <c r="I1883" t="s">
        <v>32</v>
      </c>
      <c r="J1883" t="s">
        <v>1472</v>
      </c>
      <c r="K1883" t="s">
        <v>24</v>
      </c>
      <c r="L1883" t="s">
        <v>851</v>
      </c>
      <c r="M1883" t="s">
        <v>9438</v>
      </c>
      <c r="N1883" t="s">
        <v>9439</v>
      </c>
    </row>
    <row r="1884" spans="1:14" x14ac:dyDescent="0.25">
      <c r="A1884" t="s">
        <v>5196</v>
      </c>
      <c r="B1884" t="s">
        <v>8699</v>
      </c>
      <c r="C1884" t="s">
        <v>69</v>
      </c>
      <c r="D1884" t="s">
        <v>4880</v>
      </c>
      <c r="E1884" t="s">
        <v>638</v>
      </c>
      <c r="F1884" t="s">
        <v>8938</v>
      </c>
      <c r="G1884" t="s">
        <v>8939</v>
      </c>
      <c r="H1884" t="s">
        <v>8940</v>
      </c>
      <c r="I1884" t="s">
        <v>32</v>
      </c>
      <c r="J1884" t="s">
        <v>426</v>
      </c>
      <c r="K1884" t="s">
        <v>24</v>
      </c>
      <c r="L1884" t="s">
        <v>2685</v>
      </c>
      <c r="M1884" t="s">
        <v>10101</v>
      </c>
      <c r="N1884" t="s">
        <v>9441</v>
      </c>
    </row>
    <row r="1885" spans="1:14" x14ac:dyDescent="0.25">
      <c r="A1885" t="s">
        <v>8941</v>
      </c>
      <c r="B1885" t="s">
        <v>8942</v>
      </c>
      <c r="C1885" t="s">
        <v>16</v>
      </c>
      <c r="D1885" t="s">
        <v>3646</v>
      </c>
      <c r="E1885" t="s">
        <v>638</v>
      </c>
      <c r="F1885" t="s">
        <v>8943</v>
      </c>
      <c r="G1885" t="s">
        <v>8944</v>
      </c>
      <c r="H1885" t="s">
        <v>8945</v>
      </c>
      <c r="I1885" t="s">
        <v>32</v>
      </c>
      <c r="J1885" t="s">
        <v>642</v>
      </c>
      <c r="K1885" t="s">
        <v>24</v>
      </c>
      <c r="L1885" t="s">
        <v>42</v>
      </c>
      <c r="M1885" t="s">
        <v>9438</v>
      </c>
      <c r="N1885" t="s">
        <v>9439</v>
      </c>
    </row>
    <row r="1886" spans="1:14" x14ac:dyDescent="0.25">
      <c r="A1886" t="s">
        <v>8946</v>
      </c>
      <c r="B1886" t="s">
        <v>8593</v>
      </c>
      <c r="C1886" t="s">
        <v>69</v>
      </c>
      <c r="D1886" t="s">
        <v>8594</v>
      </c>
      <c r="E1886" t="s">
        <v>638</v>
      </c>
      <c r="F1886" t="s">
        <v>8947</v>
      </c>
      <c r="G1886" t="s">
        <v>8948</v>
      </c>
      <c r="H1886" t="s">
        <v>8949</v>
      </c>
      <c r="I1886" t="s">
        <v>32</v>
      </c>
      <c r="J1886" t="s">
        <v>253</v>
      </c>
      <c r="K1886" t="s">
        <v>24</v>
      </c>
      <c r="L1886" t="s">
        <v>8598</v>
      </c>
      <c r="M1886" t="s">
        <v>9438</v>
      </c>
      <c r="N1886" t="s">
        <v>9439</v>
      </c>
    </row>
    <row r="1887" spans="1:14" hidden="1" x14ac:dyDescent="0.25">
      <c r="A1887" t="s">
        <v>8950</v>
      </c>
      <c r="B1887" t="s">
        <v>1232</v>
      </c>
      <c r="C1887" t="s">
        <v>16</v>
      </c>
      <c r="D1887" t="s">
        <v>987</v>
      </c>
      <c r="E1887" t="s">
        <v>630</v>
      </c>
      <c r="F1887" t="s">
        <v>8951</v>
      </c>
      <c r="G1887" t="s">
        <v>8952</v>
      </c>
      <c r="H1887" t="s">
        <v>8953</v>
      </c>
      <c r="I1887" t="s">
        <v>32</v>
      </c>
      <c r="J1887" t="s">
        <v>540</v>
      </c>
      <c r="K1887" t="s">
        <v>24</v>
      </c>
      <c r="L1887" t="s">
        <v>204</v>
      </c>
      <c r="M1887" t="s">
        <v>9438</v>
      </c>
      <c r="N1887" t="s">
        <v>9439</v>
      </c>
    </row>
    <row r="1888" spans="1:14" x14ac:dyDescent="0.25">
      <c r="A1888" t="s">
        <v>8954</v>
      </c>
      <c r="B1888" t="s">
        <v>7956</v>
      </c>
      <c r="C1888" t="s">
        <v>16</v>
      </c>
      <c r="D1888" t="s">
        <v>4470</v>
      </c>
      <c r="E1888" t="s">
        <v>638</v>
      </c>
      <c r="F1888" t="s">
        <v>8955</v>
      </c>
      <c r="G1888" t="s">
        <v>8956</v>
      </c>
      <c r="H1888" t="s">
        <v>8957</v>
      </c>
      <c r="I1888" t="s">
        <v>32</v>
      </c>
      <c r="J1888" t="s">
        <v>1599</v>
      </c>
      <c r="K1888" t="s">
        <v>24</v>
      </c>
      <c r="L1888" t="s">
        <v>851</v>
      </c>
      <c r="M1888" t="s">
        <v>9438</v>
      </c>
      <c r="N1888" t="s">
        <v>9439</v>
      </c>
    </row>
    <row r="1889" spans="1:14" x14ac:dyDescent="0.25">
      <c r="A1889" t="s">
        <v>8958</v>
      </c>
      <c r="B1889" t="s">
        <v>7956</v>
      </c>
      <c r="C1889" t="s">
        <v>16</v>
      </c>
      <c r="D1889" t="s">
        <v>4470</v>
      </c>
      <c r="E1889" t="s">
        <v>638</v>
      </c>
      <c r="F1889" t="s">
        <v>8959</v>
      </c>
      <c r="G1889" t="s">
        <v>8960</v>
      </c>
      <c r="H1889" t="s">
        <v>8961</v>
      </c>
      <c r="I1889" t="s">
        <v>32</v>
      </c>
      <c r="J1889" t="s">
        <v>1000</v>
      </c>
      <c r="K1889" t="s">
        <v>24</v>
      </c>
      <c r="L1889" t="s">
        <v>851</v>
      </c>
      <c r="M1889" t="s">
        <v>9438</v>
      </c>
      <c r="N1889" t="s">
        <v>9439</v>
      </c>
    </row>
    <row r="1890" spans="1:14" x14ac:dyDescent="0.25">
      <c r="A1890" t="s">
        <v>5196</v>
      </c>
      <c r="B1890" t="s">
        <v>8533</v>
      </c>
      <c r="C1890" t="s">
        <v>16</v>
      </c>
      <c r="D1890" t="s">
        <v>4880</v>
      </c>
      <c r="E1890" t="s">
        <v>638</v>
      </c>
      <c r="F1890" t="s">
        <v>8962</v>
      </c>
      <c r="G1890" t="s">
        <v>8963</v>
      </c>
      <c r="H1890" t="s">
        <v>8964</v>
      </c>
      <c r="I1890" t="s">
        <v>32</v>
      </c>
      <c r="J1890" t="s">
        <v>7157</v>
      </c>
      <c r="K1890" t="s">
        <v>24</v>
      </c>
      <c r="L1890" t="s">
        <v>2685</v>
      </c>
      <c r="M1890" t="s">
        <v>10102</v>
      </c>
      <c r="N1890" t="s">
        <v>9441</v>
      </c>
    </row>
    <row r="1891" spans="1:14" x14ac:dyDescent="0.25">
      <c r="A1891" t="s">
        <v>8965</v>
      </c>
      <c r="B1891" t="s">
        <v>5656</v>
      </c>
      <c r="C1891" t="s">
        <v>1880</v>
      </c>
      <c r="D1891" t="s">
        <v>8966</v>
      </c>
      <c r="E1891" t="s">
        <v>18</v>
      </c>
      <c r="F1891" t="s">
        <v>8967</v>
      </c>
      <c r="G1891" t="s">
        <v>8968</v>
      </c>
      <c r="H1891" t="s">
        <v>8969</v>
      </c>
      <c r="I1891" t="s">
        <v>32</v>
      </c>
      <c r="J1891" t="s">
        <v>1980</v>
      </c>
      <c r="K1891" t="s">
        <v>556</v>
      </c>
      <c r="L1891" t="s">
        <v>42</v>
      </c>
      <c r="M1891" t="s">
        <v>9438</v>
      </c>
      <c r="N1891" t="s">
        <v>9439</v>
      </c>
    </row>
    <row r="1892" spans="1:14" x14ac:dyDescent="0.25">
      <c r="A1892" t="s">
        <v>8970</v>
      </c>
      <c r="B1892" t="s">
        <v>4787</v>
      </c>
      <c r="C1892" t="s">
        <v>1880</v>
      </c>
      <c r="D1892" t="s">
        <v>3094</v>
      </c>
      <c r="E1892" t="s">
        <v>18</v>
      </c>
      <c r="F1892" t="s">
        <v>8971</v>
      </c>
      <c r="G1892" t="s">
        <v>8972</v>
      </c>
      <c r="H1892" t="s">
        <v>8973</v>
      </c>
      <c r="I1892" t="s">
        <v>32</v>
      </c>
      <c r="J1892" t="s">
        <v>1878</v>
      </c>
      <c r="K1892" t="s">
        <v>556</v>
      </c>
      <c r="L1892" t="s">
        <v>75</v>
      </c>
      <c r="M1892" t="s">
        <v>9438</v>
      </c>
      <c r="N1892" t="s">
        <v>9439</v>
      </c>
    </row>
    <row r="1893" spans="1:14" x14ac:dyDescent="0.25">
      <c r="A1893" t="s">
        <v>8974</v>
      </c>
      <c r="B1893" t="s">
        <v>8975</v>
      </c>
      <c r="C1893" t="s">
        <v>1880</v>
      </c>
      <c r="D1893" t="s">
        <v>8976</v>
      </c>
      <c r="E1893" t="s">
        <v>18</v>
      </c>
      <c r="F1893" t="s">
        <v>8977</v>
      </c>
      <c r="G1893" t="s">
        <v>8978</v>
      </c>
      <c r="H1893" t="s">
        <v>8979</v>
      </c>
      <c r="I1893" t="s">
        <v>8980</v>
      </c>
      <c r="J1893" t="s">
        <v>8605</v>
      </c>
      <c r="K1893" t="s">
        <v>556</v>
      </c>
      <c r="L1893" t="s">
        <v>8981</v>
      </c>
      <c r="M1893" t="s">
        <v>9438</v>
      </c>
      <c r="N1893" t="s">
        <v>9439</v>
      </c>
    </row>
    <row r="1894" spans="1:14" x14ac:dyDescent="0.25">
      <c r="A1894" t="s">
        <v>8982</v>
      </c>
      <c r="C1894" t="s">
        <v>1880</v>
      </c>
      <c r="D1894" t="s">
        <v>8983</v>
      </c>
      <c r="E1894" t="s">
        <v>18</v>
      </c>
      <c r="F1894" t="s">
        <v>8984</v>
      </c>
      <c r="G1894" t="s">
        <v>8985</v>
      </c>
      <c r="H1894" t="s">
        <v>8986</v>
      </c>
      <c r="I1894" t="s">
        <v>32</v>
      </c>
      <c r="J1894" t="s">
        <v>1572</v>
      </c>
      <c r="K1894" t="s">
        <v>556</v>
      </c>
      <c r="L1894" t="s">
        <v>413</v>
      </c>
      <c r="M1894" t="s">
        <v>9438</v>
      </c>
      <c r="N1894" t="s">
        <v>9439</v>
      </c>
    </row>
    <row r="1895" spans="1:14" x14ac:dyDescent="0.25">
      <c r="A1895" t="s">
        <v>8987</v>
      </c>
      <c r="B1895" t="s">
        <v>7956</v>
      </c>
      <c r="C1895" t="s">
        <v>16</v>
      </c>
      <c r="D1895" t="s">
        <v>4470</v>
      </c>
      <c r="E1895" t="s">
        <v>638</v>
      </c>
      <c r="F1895" t="s">
        <v>8988</v>
      </c>
      <c r="G1895" t="s">
        <v>8989</v>
      </c>
      <c r="H1895" t="s">
        <v>8990</v>
      </c>
      <c r="I1895" t="s">
        <v>32</v>
      </c>
      <c r="J1895" t="s">
        <v>955</v>
      </c>
      <c r="K1895" t="s">
        <v>24</v>
      </c>
      <c r="L1895" t="s">
        <v>851</v>
      </c>
      <c r="M1895" t="s">
        <v>9438</v>
      </c>
      <c r="N1895" t="s">
        <v>9439</v>
      </c>
    </row>
    <row r="1896" spans="1:14" x14ac:dyDescent="0.25">
      <c r="A1896" t="s">
        <v>8991</v>
      </c>
      <c r="B1896" t="s">
        <v>7945</v>
      </c>
      <c r="C1896" t="s">
        <v>16</v>
      </c>
      <c r="D1896" t="s">
        <v>7946</v>
      </c>
      <c r="E1896" t="s">
        <v>638</v>
      </c>
      <c r="F1896" t="s">
        <v>8992</v>
      </c>
      <c r="G1896" t="s">
        <v>8993</v>
      </c>
      <c r="H1896" t="s">
        <v>8994</v>
      </c>
      <c r="I1896" t="s">
        <v>22</v>
      </c>
      <c r="J1896" t="s">
        <v>121</v>
      </c>
      <c r="K1896" t="s">
        <v>24</v>
      </c>
      <c r="L1896" t="s">
        <v>83</v>
      </c>
      <c r="M1896" t="s">
        <v>9438</v>
      </c>
      <c r="N1896" t="s">
        <v>9439</v>
      </c>
    </row>
    <row r="1897" spans="1:14" x14ac:dyDescent="0.25">
      <c r="A1897" t="s">
        <v>7938</v>
      </c>
      <c r="B1897" t="s">
        <v>7939</v>
      </c>
      <c r="C1897" t="s">
        <v>16</v>
      </c>
      <c r="D1897" t="s">
        <v>7940</v>
      </c>
      <c r="E1897" t="s">
        <v>638</v>
      </c>
      <c r="F1897" t="s">
        <v>8995</v>
      </c>
      <c r="G1897" t="s">
        <v>8996</v>
      </c>
      <c r="H1897" t="s">
        <v>8997</v>
      </c>
      <c r="I1897" t="s">
        <v>22</v>
      </c>
      <c r="J1897" t="s">
        <v>261</v>
      </c>
      <c r="K1897" t="s">
        <v>24</v>
      </c>
      <c r="L1897" t="s">
        <v>83</v>
      </c>
      <c r="M1897" t="s">
        <v>9438</v>
      </c>
      <c r="N1897" t="s">
        <v>9439</v>
      </c>
    </row>
    <row r="1898" spans="1:14" hidden="1" x14ac:dyDescent="0.25">
      <c r="A1898" t="s">
        <v>8998</v>
      </c>
      <c r="B1898" t="s">
        <v>8999</v>
      </c>
      <c r="C1898" t="s">
        <v>69</v>
      </c>
      <c r="D1898" t="s">
        <v>8572</v>
      </c>
      <c r="E1898" t="s">
        <v>630</v>
      </c>
      <c r="F1898" t="s">
        <v>9000</v>
      </c>
      <c r="G1898" t="s">
        <v>9001</v>
      </c>
      <c r="H1898" t="s">
        <v>9002</v>
      </c>
      <c r="I1898" t="s">
        <v>32</v>
      </c>
      <c r="J1898" t="s">
        <v>211</v>
      </c>
      <c r="K1898" t="s">
        <v>24</v>
      </c>
      <c r="L1898" t="s">
        <v>75</v>
      </c>
      <c r="M1898" t="s">
        <v>9438</v>
      </c>
      <c r="N1898" t="s">
        <v>9439</v>
      </c>
    </row>
    <row r="1899" spans="1:14" hidden="1" x14ac:dyDescent="0.25">
      <c r="A1899" t="s">
        <v>9003</v>
      </c>
      <c r="B1899" t="s">
        <v>92</v>
      </c>
      <c r="C1899" t="s">
        <v>69</v>
      </c>
      <c r="D1899" t="s">
        <v>302</v>
      </c>
      <c r="E1899" t="s">
        <v>630</v>
      </c>
      <c r="F1899" t="s">
        <v>9004</v>
      </c>
      <c r="G1899" t="s">
        <v>9005</v>
      </c>
      <c r="H1899" t="s">
        <v>9006</v>
      </c>
      <c r="I1899" t="s">
        <v>32</v>
      </c>
      <c r="J1899" t="s">
        <v>115</v>
      </c>
      <c r="K1899" t="s">
        <v>24</v>
      </c>
      <c r="L1899" t="s">
        <v>307</v>
      </c>
      <c r="M1899" t="s">
        <v>9438</v>
      </c>
      <c r="N1899" t="s">
        <v>9439</v>
      </c>
    </row>
    <row r="1900" spans="1:14" x14ac:dyDescent="0.25">
      <c r="A1900" t="s">
        <v>6451</v>
      </c>
      <c r="B1900" t="s">
        <v>6452</v>
      </c>
      <c r="C1900" t="s">
        <v>16</v>
      </c>
      <c r="D1900" t="s">
        <v>8640</v>
      </c>
      <c r="E1900" t="s">
        <v>638</v>
      </c>
      <c r="F1900" t="s">
        <v>9007</v>
      </c>
      <c r="G1900" t="s">
        <v>9008</v>
      </c>
      <c r="H1900" t="s">
        <v>9009</v>
      </c>
      <c r="I1900" t="s">
        <v>32</v>
      </c>
      <c r="J1900" t="s">
        <v>506</v>
      </c>
      <c r="K1900" t="s">
        <v>24</v>
      </c>
      <c r="L1900" t="s">
        <v>837</v>
      </c>
      <c r="M1900" t="s">
        <v>10103</v>
      </c>
      <c r="N1900" t="s">
        <v>9441</v>
      </c>
    </row>
    <row r="1901" spans="1:14" x14ac:dyDescent="0.25">
      <c r="A1901" t="s">
        <v>9010</v>
      </c>
      <c r="B1901" t="s">
        <v>3746</v>
      </c>
      <c r="C1901" t="s">
        <v>69</v>
      </c>
      <c r="D1901" t="s">
        <v>8695</v>
      </c>
      <c r="E1901" t="s">
        <v>638</v>
      </c>
      <c r="F1901" t="s">
        <v>9011</v>
      </c>
      <c r="G1901" t="s">
        <v>9012</v>
      </c>
      <c r="H1901" t="s">
        <v>9013</v>
      </c>
      <c r="I1901" t="s">
        <v>32</v>
      </c>
      <c r="J1901" t="s">
        <v>472</v>
      </c>
      <c r="K1901" t="s">
        <v>24</v>
      </c>
      <c r="L1901" t="s">
        <v>5192</v>
      </c>
      <c r="M1901" t="s">
        <v>9438</v>
      </c>
      <c r="N1901" t="s">
        <v>9439</v>
      </c>
    </row>
    <row r="1902" spans="1:14" x14ac:dyDescent="0.25">
      <c r="A1902" t="s">
        <v>9014</v>
      </c>
      <c r="B1902" t="s">
        <v>9015</v>
      </c>
      <c r="C1902" t="s">
        <v>16</v>
      </c>
      <c r="D1902" t="s">
        <v>9016</v>
      </c>
      <c r="E1902" t="s">
        <v>638</v>
      </c>
      <c r="F1902" t="s">
        <v>9017</v>
      </c>
      <c r="G1902" t="s">
        <v>9018</v>
      </c>
      <c r="H1902" t="s">
        <v>9019</v>
      </c>
      <c r="I1902" t="s">
        <v>22</v>
      </c>
      <c r="J1902" t="s">
        <v>9020</v>
      </c>
      <c r="K1902" t="s">
        <v>24</v>
      </c>
      <c r="L1902" t="s">
        <v>9021</v>
      </c>
      <c r="M1902" t="s">
        <v>9438</v>
      </c>
      <c r="N1902" t="s">
        <v>9439</v>
      </c>
    </row>
    <row r="1903" spans="1:14" x14ac:dyDescent="0.25">
      <c r="A1903" t="s">
        <v>9022</v>
      </c>
      <c r="B1903" t="s">
        <v>7956</v>
      </c>
      <c r="C1903" t="s">
        <v>16</v>
      </c>
      <c r="D1903" t="s">
        <v>4470</v>
      </c>
      <c r="E1903" t="s">
        <v>638</v>
      </c>
      <c r="F1903" t="s">
        <v>9023</v>
      </c>
      <c r="G1903" t="s">
        <v>9024</v>
      </c>
      <c r="H1903" t="s">
        <v>9025</v>
      </c>
      <c r="I1903" t="s">
        <v>32</v>
      </c>
      <c r="J1903" t="s">
        <v>412</v>
      </c>
      <c r="K1903" t="s">
        <v>24</v>
      </c>
      <c r="L1903" t="s">
        <v>851</v>
      </c>
      <c r="M1903" t="s">
        <v>9438</v>
      </c>
      <c r="N1903" t="s">
        <v>9439</v>
      </c>
    </row>
    <row r="1904" spans="1:14" hidden="1" x14ac:dyDescent="0.25">
      <c r="A1904" t="s">
        <v>9026</v>
      </c>
      <c r="C1904" t="s">
        <v>69</v>
      </c>
      <c r="D1904" t="s">
        <v>8472</v>
      </c>
      <c r="E1904" t="s">
        <v>630</v>
      </c>
      <c r="F1904" t="s">
        <v>9027</v>
      </c>
      <c r="G1904" t="s">
        <v>9028</v>
      </c>
      <c r="H1904" t="s">
        <v>9029</v>
      </c>
      <c r="I1904" t="s">
        <v>22</v>
      </c>
      <c r="J1904" t="s">
        <v>253</v>
      </c>
      <c r="K1904" t="s">
        <v>24</v>
      </c>
      <c r="L1904" t="s">
        <v>8476</v>
      </c>
      <c r="M1904" t="s">
        <v>9438</v>
      </c>
      <c r="N1904" t="s">
        <v>9439</v>
      </c>
    </row>
    <row r="1905" spans="1:14" hidden="1" x14ac:dyDescent="0.25">
      <c r="A1905" t="s">
        <v>8670</v>
      </c>
      <c r="B1905" t="s">
        <v>2761</v>
      </c>
      <c r="C1905" t="s">
        <v>16</v>
      </c>
      <c r="D1905" t="s">
        <v>2762</v>
      </c>
      <c r="E1905" t="s">
        <v>630</v>
      </c>
      <c r="F1905" t="s">
        <v>9030</v>
      </c>
      <c r="G1905" t="s">
        <v>9031</v>
      </c>
      <c r="H1905" t="s">
        <v>9032</v>
      </c>
      <c r="I1905" t="s">
        <v>32</v>
      </c>
      <c r="J1905" t="s">
        <v>246</v>
      </c>
      <c r="K1905" t="s">
        <v>24</v>
      </c>
      <c r="L1905" t="s">
        <v>2766</v>
      </c>
      <c r="M1905" t="s">
        <v>9438</v>
      </c>
      <c r="N1905" t="s">
        <v>9439</v>
      </c>
    </row>
    <row r="1906" spans="1:14" x14ac:dyDescent="0.25">
      <c r="A1906" t="s">
        <v>9033</v>
      </c>
      <c r="B1906" t="s">
        <v>7956</v>
      </c>
      <c r="C1906" t="s">
        <v>16</v>
      </c>
      <c r="D1906" t="s">
        <v>4470</v>
      </c>
      <c r="E1906" t="s">
        <v>638</v>
      </c>
      <c r="F1906" t="s">
        <v>9034</v>
      </c>
      <c r="G1906" t="s">
        <v>9035</v>
      </c>
      <c r="H1906" t="s">
        <v>9036</v>
      </c>
      <c r="I1906" t="s">
        <v>32</v>
      </c>
      <c r="J1906" t="s">
        <v>1599</v>
      </c>
      <c r="K1906" t="s">
        <v>24</v>
      </c>
      <c r="L1906" t="s">
        <v>851</v>
      </c>
      <c r="M1906" t="s">
        <v>9438</v>
      </c>
      <c r="N1906" t="s">
        <v>9439</v>
      </c>
    </row>
    <row r="1907" spans="1:14" x14ac:dyDescent="0.25">
      <c r="A1907" t="s">
        <v>9037</v>
      </c>
      <c r="B1907" t="s">
        <v>7956</v>
      </c>
      <c r="C1907" t="s">
        <v>16</v>
      </c>
      <c r="D1907" t="s">
        <v>4470</v>
      </c>
      <c r="E1907" t="s">
        <v>638</v>
      </c>
      <c r="F1907" t="s">
        <v>9038</v>
      </c>
      <c r="G1907" t="s">
        <v>9039</v>
      </c>
      <c r="H1907" t="s">
        <v>9040</v>
      </c>
      <c r="I1907" t="s">
        <v>32</v>
      </c>
      <c r="J1907" t="s">
        <v>1093</v>
      </c>
      <c r="K1907" t="s">
        <v>24</v>
      </c>
      <c r="L1907" t="s">
        <v>851</v>
      </c>
      <c r="M1907" t="s">
        <v>9438</v>
      </c>
      <c r="N1907" t="s">
        <v>9439</v>
      </c>
    </row>
    <row r="1908" spans="1:14" x14ac:dyDescent="0.25">
      <c r="A1908" t="s">
        <v>9041</v>
      </c>
      <c r="B1908" t="s">
        <v>9042</v>
      </c>
      <c r="C1908" t="s">
        <v>69</v>
      </c>
      <c r="D1908" t="s">
        <v>9043</v>
      </c>
      <c r="E1908" t="s">
        <v>638</v>
      </c>
      <c r="F1908" t="s">
        <v>9044</v>
      </c>
      <c r="G1908" t="s">
        <v>9045</v>
      </c>
      <c r="H1908" t="s">
        <v>9046</v>
      </c>
      <c r="I1908" t="s">
        <v>32</v>
      </c>
      <c r="J1908" t="s">
        <v>1751</v>
      </c>
      <c r="K1908" t="s">
        <v>24</v>
      </c>
      <c r="L1908" t="s">
        <v>42</v>
      </c>
      <c r="M1908" t="s">
        <v>9438</v>
      </c>
      <c r="N1908" t="s">
        <v>9439</v>
      </c>
    </row>
    <row r="1909" spans="1:14" x14ac:dyDescent="0.25">
      <c r="A1909" t="s">
        <v>9047</v>
      </c>
      <c r="B1909" t="s">
        <v>7956</v>
      </c>
      <c r="C1909" t="s">
        <v>16</v>
      </c>
      <c r="D1909" t="s">
        <v>4470</v>
      </c>
      <c r="E1909" t="s">
        <v>638</v>
      </c>
      <c r="F1909" t="s">
        <v>9048</v>
      </c>
      <c r="G1909" t="s">
        <v>9049</v>
      </c>
      <c r="H1909" t="s">
        <v>9050</v>
      </c>
      <c r="I1909" t="s">
        <v>32</v>
      </c>
      <c r="J1909" t="s">
        <v>809</v>
      </c>
      <c r="K1909" t="s">
        <v>24</v>
      </c>
      <c r="L1909" t="s">
        <v>851</v>
      </c>
      <c r="M1909" t="s">
        <v>9438</v>
      </c>
      <c r="N1909" t="s">
        <v>9439</v>
      </c>
    </row>
    <row r="1910" spans="1:14" x14ac:dyDescent="0.25">
      <c r="A1910" t="s">
        <v>9051</v>
      </c>
      <c r="C1910" t="s">
        <v>16</v>
      </c>
      <c r="D1910" t="s">
        <v>8836</v>
      </c>
      <c r="E1910" t="s">
        <v>638</v>
      </c>
      <c r="F1910" t="s">
        <v>9052</v>
      </c>
      <c r="G1910" t="s">
        <v>9053</v>
      </c>
      <c r="H1910" t="s">
        <v>9054</v>
      </c>
      <c r="I1910" t="s">
        <v>32</v>
      </c>
      <c r="J1910" t="s">
        <v>642</v>
      </c>
      <c r="K1910" t="s">
        <v>24</v>
      </c>
      <c r="L1910" t="s">
        <v>8840</v>
      </c>
      <c r="M1910" t="s">
        <v>9438</v>
      </c>
      <c r="N1910" t="s">
        <v>9439</v>
      </c>
    </row>
    <row r="1911" spans="1:14" x14ac:dyDescent="0.25">
      <c r="A1911" t="s">
        <v>9055</v>
      </c>
      <c r="B1911" t="s">
        <v>9056</v>
      </c>
      <c r="C1911" t="s">
        <v>16</v>
      </c>
      <c r="D1911" t="s">
        <v>9057</v>
      </c>
      <c r="E1911" t="s">
        <v>638</v>
      </c>
      <c r="F1911" t="s">
        <v>9058</v>
      </c>
      <c r="G1911" t="s">
        <v>9059</v>
      </c>
      <c r="H1911" t="s">
        <v>9060</v>
      </c>
      <c r="I1911" t="s">
        <v>32</v>
      </c>
      <c r="J1911" t="s">
        <v>634</v>
      </c>
      <c r="K1911" t="s">
        <v>24</v>
      </c>
      <c r="L1911" t="s">
        <v>75</v>
      </c>
      <c r="M1911" t="s">
        <v>9438</v>
      </c>
      <c r="N1911" t="s">
        <v>9439</v>
      </c>
    </row>
    <row r="1912" spans="1:14" hidden="1" x14ac:dyDescent="0.25">
      <c r="A1912" t="s">
        <v>9061</v>
      </c>
      <c r="B1912" t="s">
        <v>9062</v>
      </c>
      <c r="C1912" t="s">
        <v>69</v>
      </c>
      <c r="D1912" t="s">
        <v>9063</v>
      </c>
      <c r="E1912" t="s">
        <v>630</v>
      </c>
      <c r="F1912" t="s">
        <v>9064</v>
      </c>
      <c r="G1912" t="s">
        <v>9065</v>
      </c>
      <c r="H1912" t="s">
        <v>9066</v>
      </c>
      <c r="I1912" t="s">
        <v>32</v>
      </c>
      <c r="J1912" t="s">
        <v>1093</v>
      </c>
      <c r="K1912" t="s">
        <v>24</v>
      </c>
      <c r="L1912" t="s">
        <v>42</v>
      </c>
      <c r="M1912" t="s">
        <v>9438</v>
      </c>
      <c r="N1912" t="s">
        <v>9439</v>
      </c>
    </row>
    <row r="1913" spans="1:14" x14ac:dyDescent="0.25">
      <c r="A1913" t="s">
        <v>8599</v>
      </c>
      <c r="B1913" t="s">
        <v>9067</v>
      </c>
      <c r="C1913" t="s">
        <v>16</v>
      </c>
      <c r="D1913" t="s">
        <v>8601</v>
      </c>
      <c r="E1913" t="s">
        <v>638</v>
      </c>
      <c r="F1913" t="s">
        <v>9068</v>
      </c>
      <c r="G1913" t="s">
        <v>9069</v>
      </c>
      <c r="H1913" t="s">
        <v>9070</v>
      </c>
      <c r="I1913" t="s">
        <v>22</v>
      </c>
      <c r="J1913" t="s">
        <v>8605</v>
      </c>
      <c r="K1913" t="s">
        <v>24</v>
      </c>
      <c r="L1913" t="s">
        <v>83</v>
      </c>
      <c r="M1913" t="s">
        <v>9438</v>
      </c>
      <c r="N1913" t="s">
        <v>9439</v>
      </c>
    </row>
    <row r="1914" spans="1:14" x14ac:dyDescent="0.25">
      <c r="A1914" t="s">
        <v>8651</v>
      </c>
      <c r="B1914" t="s">
        <v>8652</v>
      </c>
      <c r="C1914" t="s">
        <v>16</v>
      </c>
      <c r="D1914" t="s">
        <v>8653</v>
      </c>
      <c r="E1914" t="s">
        <v>638</v>
      </c>
      <c r="F1914" t="s">
        <v>9071</v>
      </c>
      <c r="G1914" t="s">
        <v>9072</v>
      </c>
      <c r="H1914" t="s">
        <v>9073</v>
      </c>
      <c r="I1914" t="s">
        <v>32</v>
      </c>
      <c r="J1914" t="s">
        <v>33</v>
      </c>
      <c r="K1914" t="s">
        <v>24</v>
      </c>
      <c r="L1914" t="s">
        <v>1981</v>
      </c>
      <c r="M1914" t="s">
        <v>9438</v>
      </c>
      <c r="N1914" t="s">
        <v>9439</v>
      </c>
    </row>
    <row r="1915" spans="1:14" x14ac:dyDescent="0.25">
      <c r="A1915" t="s">
        <v>8736</v>
      </c>
      <c r="C1915" t="s">
        <v>16</v>
      </c>
      <c r="D1915" t="s">
        <v>434</v>
      </c>
      <c r="E1915" t="s">
        <v>638</v>
      </c>
      <c r="F1915" t="s">
        <v>9074</v>
      </c>
      <c r="G1915" t="s">
        <v>9075</v>
      </c>
      <c r="H1915" t="s">
        <v>9076</v>
      </c>
      <c r="I1915" t="s">
        <v>32</v>
      </c>
      <c r="J1915" t="s">
        <v>438</v>
      </c>
      <c r="K1915" t="s">
        <v>24</v>
      </c>
      <c r="L1915" t="s">
        <v>439</v>
      </c>
      <c r="M1915" t="s">
        <v>9438</v>
      </c>
      <c r="N1915" t="s">
        <v>9439</v>
      </c>
    </row>
    <row r="1916" spans="1:14" hidden="1" x14ac:dyDescent="0.25">
      <c r="A1916" t="s">
        <v>9077</v>
      </c>
      <c r="B1916" t="s">
        <v>7939</v>
      </c>
      <c r="C1916" t="s">
        <v>16</v>
      </c>
      <c r="D1916" t="s">
        <v>7940</v>
      </c>
      <c r="E1916" t="s">
        <v>630</v>
      </c>
      <c r="F1916" t="s">
        <v>9078</v>
      </c>
      <c r="G1916" t="s">
        <v>9079</v>
      </c>
      <c r="H1916" t="s">
        <v>9080</v>
      </c>
      <c r="I1916" t="s">
        <v>22</v>
      </c>
      <c r="J1916" t="s">
        <v>261</v>
      </c>
      <c r="K1916" t="s">
        <v>24</v>
      </c>
      <c r="L1916" t="s">
        <v>83</v>
      </c>
      <c r="M1916" t="s">
        <v>9438</v>
      </c>
      <c r="N1916" t="s">
        <v>9439</v>
      </c>
    </row>
    <row r="1917" spans="1:14" x14ac:dyDescent="0.25">
      <c r="A1917" t="s">
        <v>7931</v>
      </c>
      <c r="B1917" t="s">
        <v>9081</v>
      </c>
      <c r="C1917" t="s">
        <v>16</v>
      </c>
      <c r="D1917" t="s">
        <v>9082</v>
      </c>
      <c r="E1917" t="s">
        <v>638</v>
      </c>
      <c r="F1917" t="s">
        <v>9083</v>
      </c>
      <c r="G1917" t="s">
        <v>9084</v>
      </c>
      <c r="H1917" t="s">
        <v>9085</v>
      </c>
      <c r="I1917" t="s">
        <v>22</v>
      </c>
      <c r="J1917" t="s">
        <v>1572</v>
      </c>
      <c r="K1917" t="s">
        <v>24</v>
      </c>
      <c r="L1917" t="s">
        <v>7937</v>
      </c>
      <c r="M1917" t="s">
        <v>9438</v>
      </c>
      <c r="N1917" t="s">
        <v>9439</v>
      </c>
    </row>
    <row r="1918" spans="1:14" hidden="1" x14ac:dyDescent="0.25">
      <c r="A1918" t="s">
        <v>9086</v>
      </c>
      <c r="B1918" t="s">
        <v>9087</v>
      </c>
      <c r="C1918" t="s">
        <v>69</v>
      </c>
      <c r="D1918" t="s">
        <v>987</v>
      </c>
      <c r="E1918" t="s">
        <v>630</v>
      </c>
      <c r="F1918" t="s">
        <v>9088</v>
      </c>
      <c r="G1918" t="s">
        <v>9089</v>
      </c>
      <c r="H1918" t="s">
        <v>9090</v>
      </c>
      <c r="I1918" t="s">
        <v>32</v>
      </c>
      <c r="J1918" t="s">
        <v>65</v>
      </c>
      <c r="K1918" t="s">
        <v>24</v>
      </c>
      <c r="L1918" t="s">
        <v>204</v>
      </c>
      <c r="M1918" t="s">
        <v>9438</v>
      </c>
      <c r="N1918" t="s">
        <v>9439</v>
      </c>
    </row>
    <row r="1919" spans="1:14" hidden="1" x14ac:dyDescent="0.25">
      <c r="A1919" t="s">
        <v>9014</v>
      </c>
      <c r="B1919" t="s">
        <v>9015</v>
      </c>
      <c r="C1919" t="s">
        <v>16</v>
      </c>
      <c r="D1919" t="s">
        <v>9016</v>
      </c>
      <c r="E1919" t="s">
        <v>630</v>
      </c>
      <c r="F1919" t="s">
        <v>9091</v>
      </c>
      <c r="G1919" t="s">
        <v>9092</v>
      </c>
      <c r="H1919" t="s">
        <v>9093</v>
      </c>
      <c r="I1919" t="s">
        <v>22</v>
      </c>
      <c r="J1919" t="s">
        <v>6389</v>
      </c>
      <c r="K1919" t="s">
        <v>24</v>
      </c>
      <c r="L1919" t="s">
        <v>9021</v>
      </c>
      <c r="M1919" t="s">
        <v>9438</v>
      </c>
      <c r="N1919" t="s">
        <v>9439</v>
      </c>
    </row>
    <row r="1920" spans="1:14" x14ac:dyDescent="0.25">
      <c r="A1920" t="s">
        <v>9041</v>
      </c>
      <c r="B1920" t="s">
        <v>9042</v>
      </c>
      <c r="C1920" t="s">
        <v>69</v>
      </c>
      <c r="D1920" t="s">
        <v>9043</v>
      </c>
      <c r="E1920" t="s">
        <v>638</v>
      </c>
      <c r="F1920" t="s">
        <v>9094</v>
      </c>
      <c r="G1920" t="s">
        <v>9095</v>
      </c>
      <c r="H1920" t="s">
        <v>9096</v>
      </c>
      <c r="I1920" t="s">
        <v>32</v>
      </c>
      <c r="J1920" t="s">
        <v>1472</v>
      </c>
      <c r="K1920" t="s">
        <v>24</v>
      </c>
      <c r="L1920" t="s">
        <v>42</v>
      </c>
      <c r="M1920" t="s">
        <v>9438</v>
      </c>
      <c r="N1920" t="s">
        <v>9439</v>
      </c>
    </row>
    <row r="1921" spans="1:14" hidden="1" x14ac:dyDescent="0.25">
      <c r="A1921" t="s">
        <v>9097</v>
      </c>
      <c r="B1921" t="s">
        <v>9042</v>
      </c>
      <c r="C1921" t="s">
        <v>69</v>
      </c>
      <c r="D1921" t="s">
        <v>9043</v>
      </c>
      <c r="E1921" t="s">
        <v>630</v>
      </c>
      <c r="F1921" t="s">
        <v>9098</v>
      </c>
      <c r="G1921" t="s">
        <v>9099</v>
      </c>
      <c r="H1921" t="s">
        <v>9100</v>
      </c>
      <c r="I1921" t="s">
        <v>32</v>
      </c>
      <c r="J1921" t="s">
        <v>1751</v>
      </c>
      <c r="K1921" t="s">
        <v>24</v>
      </c>
      <c r="L1921" t="s">
        <v>42</v>
      </c>
      <c r="M1921" t="s">
        <v>9438</v>
      </c>
      <c r="N1921" t="s">
        <v>9439</v>
      </c>
    </row>
    <row r="1922" spans="1:14" x14ac:dyDescent="0.25">
      <c r="A1922" t="s">
        <v>9101</v>
      </c>
      <c r="B1922" t="s">
        <v>7956</v>
      </c>
      <c r="C1922" t="s">
        <v>16</v>
      </c>
      <c r="D1922" t="s">
        <v>4470</v>
      </c>
      <c r="E1922" t="s">
        <v>638</v>
      </c>
      <c r="F1922" t="s">
        <v>9102</v>
      </c>
      <c r="G1922" t="s">
        <v>9103</v>
      </c>
      <c r="H1922" t="s">
        <v>9104</v>
      </c>
      <c r="I1922" t="s">
        <v>32</v>
      </c>
      <c r="J1922" t="s">
        <v>2591</v>
      </c>
      <c r="K1922" t="s">
        <v>24</v>
      </c>
      <c r="L1922" t="s">
        <v>851</v>
      </c>
      <c r="M1922" t="s">
        <v>9438</v>
      </c>
      <c r="N1922" t="s">
        <v>9439</v>
      </c>
    </row>
    <row r="1923" spans="1:14" hidden="1" x14ac:dyDescent="0.25">
      <c r="A1923" t="s">
        <v>9105</v>
      </c>
      <c r="B1923" t="s">
        <v>8658</v>
      </c>
      <c r="C1923" t="s">
        <v>16</v>
      </c>
      <c r="D1923" t="s">
        <v>8587</v>
      </c>
      <c r="E1923" t="s">
        <v>630</v>
      </c>
      <c r="F1923" t="s">
        <v>9106</v>
      </c>
      <c r="G1923" t="s">
        <v>9107</v>
      </c>
      <c r="H1923" t="s">
        <v>9108</v>
      </c>
      <c r="I1923" t="s">
        <v>22</v>
      </c>
      <c r="J1923" t="s">
        <v>1900</v>
      </c>
      <c r="K1923" t="s">
        <v>24</v>
      </c>
      <c r="L1923" t="s">
        <v>445</v>
      </c>
      <c r="M1923" t="s">
        <v>9438</v>
      </c>
      <c r="N1923" t="s">
        <v>9439</v>
      </c>
    </row>
    <row r="1924" spans="1:14" hidden="1" x14ac:dyDescent="0.25">
      <c r="A1924" t="s">
        <v>9109</v>
      </c>
      <c r="B1924" t="s">
        <v>7945</v>
      </c>
      <c r="C1924" t="s">
        <v>16</v>
      </c>
      <c r="D1924" t="s">
        <v>7946</v>
      </c>
      <c r="E1924" t="s">
        <v>630</v>
      </c>
      <c r="F1924" t="s">
        <v>9110</v>
      </c>
      <c r="G1924" t="s">
        <v>9111</v>
      </c>
      <c r="H1924" t="s">
        <v>9112</v>
      </c>
      <c r="I1924" t="s">
        <v>22</v>
      </c>
      <c r="J1924" t="s">
        <v>121</v>
      </c>
      <c r="K1924" t="s">
        <v>24</v>
      </c>
      <c r="L1924" t="s">
        <v>83</v>
      </c>
      <c r="M1924" t="s">
        <v>9438</v>
      </c>
      <c r="N1924" t="s">
        <v>9439</v>
      </c>
    </row>
    <row r="1925" spans="1:14" x14ac:dyDescent="0.25">
      <c r="A1925" t="s">
        <v>8921</v>
      </c>
      <c r="B1925" t="s">
        <v>8675</v>
      </c>
      <c r="C1925" t="s">
        <v>16</v>
      </c>
      <c r="D1925" t="s">
        <v>9113</v>
      </c>
      <c r="E1925" t="s">
        <v>638</v>
      </c>
      <c r="F1925" t="s">
        <v>9114</v>
      </c>
      <c r="G1925" t="s">
        <v>9115</v>
      </c>
      <c r="H1925" t="s">
        <v>9116</v>
      </c>
      <c r="I1925" t="s">
        <v>22</v>
      </c>
      <c r="J1925" t="s">
        <v>880</v>
      </c>
      <c r="K1925" t="s">
        <v>24</v>
      </c>
      <c r="L1925" t="s">
        <v>8926</v>
      </c>
      <c r="M1925" t="s">
        <v>9438</v>
      </c>
      <c r="N1925" t="s">
        <v>9439</v>
      </c>
    </row>
    <row r="1926" spans="1:14" x14ac:dyDescent="0.25">
      <c r="A1926" t="s">
        <v>9117</v>
      </c>
      <c r="B1926" t="s">
        <v>9118</v>
      </c>
      <c r="C1926" t="s">
        <v>16</v>
      </c>
      <c r="D1926" t="s">
        <v>1513</v>
      </c>
      <c r="E1926" t="s">
        <v>638</v>
      </c>
      <c r="F1926" t="s">
        <v>9119</v>
      </c>
      <c r="G1926" t="s">
        <v>9120</v>
      </c>
      <c r="H1926" t="s">
        <v>9121</v>
      </c>
      <c r="I1926" t="s">
        <v>32</v>
      </c>
      <c r="J1926" t="s">
        <v>438</v>
      </c>
      <c r="K1926" t="s">
        <v>24</v>
      </c>
      <c r="L1926" t="s">
        <v>75</v>
      </c>
      <c r="M1926" t="s">
        <v>9438</v>
      </c>
      <c r="N1926" t="s">
        <v>9439</v>
      </c>
    </row>
    <row r="1927" spans="1:14" x14ac:dyDescent="0.25">
      <c r="A1927" t="s">
        <v>8465</v>
      </c>
      <c r="B1927" t="s">
        <v>9122</v>
      </c>
      <c r="C1927" t="s">
        <v>16</v>
      </c>
      <c r="D1927" t="s">
        <v>8467</v>
      </c>
      <c r="E1927" t="s">
        <v>638</v>
      </c>
      <c r="F1927" t="s">
        <v>9123</v>
      </c>
      <c r="G1927" t="s">
        <v>9124</v>
      </c>
      <c r="H1927" t="s">
        <v>9125</v>
      </c>
      <c r="I1927" t="s">
        <v>32</v>
      </c>
      <c r="J1927" t="s">
        <v>412</v>
      </c>
      <c r="K1927" t="s">
        <v>24</v>
      </c>
      <c r="L1927" t="s">
        <v>75</v>
      </c>
      <c r="M1927" t="s">
        <v>9438</v>
      </c>
      <c r="N1927" t="s">
        <v>9439</v>
      </c>
    </row>
    <row r="1928" spans="1:14" hidden="1" x14ac:dyDescent="0.25">
      <c r="A1928" t="s">
        <v>9126</v>
      </c>
      <c r="B1928" t="s">
        <v>9056</v>
      </c>
      <c r="C1928" t="s">
        <v>16</v>
      </c>
      <c r="E1928" t="s">
        <v>630</v>
      </c>
      <c r="F1928" t="s">
        <v>9127</v>
      </c>
      <c r="G1928" t="s">
        <v>9128</v>
      </c>
      <c r="H1928" t="s">
        <v>9129</v>
      </c>
      <c r="I1928" t="s">
        <v>32</v>
      </c>
      <c r="K1928" t="s">
        <v>24</v>
      </c>
      <c r="M1928" t="s">
        <v>9438</v>
      </c>
      <c r="N1928" t="s">
        <v>9439</v>
      </c>
    </row>
    <row r="1929" spans="1:14" x14ac:dyDescent="0.25">
      <c r="A1929" t="s">
        <v>9003</v>
      </c>
      <c r="B1929" t="s">
        <v>9130</v>
      </c>
      <c r="C1929" t="s">
        <v>69</v>
      </c>
      <c r="D1929" t="s">
        <v>302</v>
      </c>
      <c r="E1929" t="s">
        <v>638</v>
      </c>
      <c r="F1929" t="s">
        <v>9131</v>
      </c>
      <c r="G1929" t="s">
        <v>9132</v>
      </c>
      <c r="H1929" t="s">
        <v>9133</v>
      </c>
      <c r="I1929" t="s">
        <v>32</v>
      </c>
      <c r="J1929" t="s">
        <v>115</v>
      </c>
      <c r="K1929" t="s">
        <v>24</v>
      </c>
      <c r="L1929" t="s">
        <v>307</v>
      </c>
      <c r="M1929" t="s">
        <v>10104</v>
      </c>
      <c r="N1929" t="s">
        <v>9441</v>
      </c>
    </row>
    <row r="1930" spans="1:14" hidden="1" x14ac:dyDescent="0.25">
      <c r="A1930" t="s">
        <v>9134</v>
      </c>
      <c r="B1930" t="s">
        <v>9135</v>
      </c>
      <c r="C1930" t="s">
        <v>1931</v>
      </c>
      <c r="E1930" t="s">
        <v>630</v>
      </c>
      <c r="F1930" t="s">
        <v>9136</v>
      </c>
      <c r="G1930" t="s">
        <v>9137</v>
      </c>
      <c r="H1930" t="s">
        <v>9138</v>
      </c>
      <c r="I1930" t="s">
        <v>32</v>
      </c>
      <c r="J1930" t="s">
        <v>3776</v>
      </c>
      <c r="K1930" t="s">
        <v>1600</v>
      </c>
      <c r="L1930" t="s">
        <v>4575</v>
      </c>
      <c r="M1930" t="s">
        <v>9438</v>
      </c>
      <c r="N1930" t="s">
        <v>9439</v>
      </c>
    </row>
    <row r="1931" spans="1:14" x14ac:dyDescent="0.25">
      <c r="A1931" t="s">
        <v>9134</v>
      </c>
      <c r="B1931" t="s">
        <v>9135</v>
      </c>
      <c r="C1931" t="s">
        <v>1931</v>
      </c>
      <c r="E1931" t="s">
        <v>638</v>
      </c>
      <c r="F1931" t="s">
        <v>9139</v>
      </c>
      <c r="G1931" t="s">
        <v>9140</v>
      </c>
      <c r="H1931" t="s">
        <v>9141</v>
      </c>
      <c r="I1931" t="s">
        <v>32</v>
      </c>
      <c r="J1931" t="s">
        <v>3776</v>
      </c>
      <c r="K1931" t="s">
        <v>1600</v>
      </c>
      <c r="L1931" t="s">
        <v>122</v>
      </c>
      <c r="M1931" t="s">
        <v>9438</v>
      </c>
      <c r="N1931" t="s">
        <v>9439</v>
      </c>
    </row>
    <row r="1932" spans="1:14" x14ac:dyDescent="0.25">
      <c r="A1932" t="s">
        <v>8824</v>
      </c>
      <c r="B1932" t="s">
        <v>928</v>
      </c>
      <c r="C1932" t="s">
        <v>1595</v>
      </c>
      <c r="D1932" t="s">
        <v>3186</v>
      </c>
      <c r="E1932" t="s">
        <v>638</v>
      </c>
      <c r="F1932" t="s">
        <v>9142</v>
      </c>
      <c r="G1932" t="s">
        <v>9143</v>
      </c>
      <c r="H1932" t="s">
        <v>9144</v>
      </c>
      <c r="I1932" t="s">
        <v>32</v>
      </c>
      <c r="J1932" t="s">
        <v>9145</v>
      </c>
      <c r="K1932" t="s">
        <v>1600</v>
      </c>
      <c r="L1932" t="s">
        <v>8584</v>
      </c>
      <c r="M1932" t="s">
        <v>9438</v>
      </c>
      <c r="N1932" t="s">
        <v>9439</v>
      </c>
    </row>
    <row r="1933" spans="1:14" x14ac:dyDescent="0.25">
      <c r="A1933" t="s">
        <v>7921</v>
      </c>
      <c r="B1933" t="s">
        <v>1061</v>
      </c>
      <c r="C1933" t="s">
        <v>1595</v>
      </c>
      <c r="D1933" t="s">
        <v>1062</v>
      </c>
      <c r="E1933" t="s">
        <v>638</v>
      </c>
      <c r="F1933" t="s">
        <v>9146</v>
      </c>
      <c r="G1933" t="s">
        <v>9147</v>
      </c>
      <c r="H1933" t="s">
        <v>9148</v>
      </c>
      <c r="I1933" t="s">
        <v>32</v>
      </c>
      <c r="J1933" t="s">
        <v>1980</v>
      </c>
      <c r="K1933" t="s">
        <v>1600</v>
      </c>
      <c r="L1933" t="s">
        <v>7925</v>
      </c>
      <c r="M1933" t="s">
        <v>9438</v>
      </c>
      <c r="N1933" t="s">
        <v>9439</v>
      </c>
    </row>
    <row r="1934" spans="1:14" x14ac:dyDescent="0.25">
      <c r="A1934" t="s">
        <v>9149</v>
      </c>
      <c r="B1934" t="s">
        <v>1061</v>
      </c>
      <c r="C1934" t="s">
        <v>550</v>
      </c>
      <c r="D1934" t="s">
        <v>9150</v>
      </c>
      <c r="E1934" t="s">
        <v>638</v>
      </c>
      <c r="F1934" t="s">
        <v>9151</v>
      </c>
      <c r="G1934" t="s">
        <v>9152</v>
      </c>
      <c r="H1934" t="s">
        <v>9153</v>
      </c>
      <c r="I1934" t="s">
        <v>32</v>
      </c>
      <c r="J1934" t="s">
        <v>816</v>
      </c>
      <c r="K1934" t="s">
        <v>556</v>
      </c>
      <c r="L1934" t="s">
        <v>9154</v>
      </c>
      <c r="M1934" t="s">
        <v>9438</v>
      </c>
      <c r="N1934" t="s">
        <v>9439</v>
      </c>
    </row>
    <row r="1935" spans="1:14" x14ac:dyDescent="0.25">
      <c r="A1935" t="s">
        <v>7921</v>
      </c>
      <c r="B1935" t="s">
        <v>1061</v>
      </c>
      <c r="C1935" t="s">
        <v>1595</v>
      </c>
      <c r="E1935" t="s">
        <v>638</v>
      </c>
      <c r="F1935" t="s">
        <v>9155</v>
      </c>
      <c r="G1935" t="s">
        <v>9156</v>
      </c>
      <c r="H1935" t="s">
        <v>9157</v>
      </c>
      <c r="I1935" t="s">
        <v>32</v>
      </c>
      <c r="J1935" t="s">
        <v>1980</v>
      </c>
      <c r="K1935" t="s">
        <v>1600</v>
      </c>
      <c r="L1935" t="s">
        <v>5864</v>
      </c>
      <c r="M1935" t="s">
        <v>9438</v>
      </c>
      <c r="N1935" t="s">
        <v>9439</v>
      </c>
    </row>
    <row r="1936" spans="1:14" x14ac:dyDescent="0.25">
      <c r="A1936" t="s">
        <v>9158</v>
      </c>
      <c r="C1936" t="s">
        <v>1595</v>
      </c>
      <c r="D1936" t="s">
        <v>4337</v>
      </c>
      <c r="E1936" t="s">
        <v>638</v>
      </c>
      <c r="F1936" t="s">
        <v>9159</v>
      </c>
      <c r="G1936" t="s">
        <v>9160</v>
      </c>
      <c r="H1936" t="s">
        <v>9161</v>
      </c>
      <c r="I1936" t="s">
        <v>32</v>
      </c>
      <c r="J1936" t="s">
        <v>1967</v>
      </c>
      <c r="K1936" t="s">
        <v>1600</v>
      </c>
      <c r="L1936" t="s">
        <v>2609</v>
      </c>
      <c r="M1936" t="s">
        <v>9438</v>
      </c>
      <c r="N1936" t="s">
        <v>9439</v>
      </c>
    </row>
    <row r="1937" spans="1:14" x14ac:dyDescent="0.25">
      <c r="A1937" t="s">
        <v>9162</v>
      </c>
      <c r="B1937" t="s">
        <v>9163</v>
      </c>
      <c r="C1937" t="s">
        <v>1943</v>
      </c>
      <c r="D1937" t="s">
        <v>394</v>
      </c>
      <c r="E1937" t="s">
        <v>18</v>
      </c>
      <c r="F1937" t="s">
        <v>9164</v>
      </c>
      <c r="G1937" t="s">
        <v>9165</v>
      </c>
      <c r="H1937" t="s">
        <v>9166</v>
      </c>
      <c r="I1937" t="s">
        <v>32</v>
      </c>
      <c r="J1937" t="s">
        <v>745</v>
      </c>
      <c r="K1937" t="s">
        <v>1600</v>
      </c>
      <c r="L1937" t="s">
        <v>3493</v>
      </c>
      <c r="M1937" t="s">
        <v>9438</v>
      </c>
      <c r="N1937" t="s">
        <v>9439</v>
      </c>
    </row>
    <row r="1938" spans="1:14" x14ac:dyDescent="0.25">
      <c r="A1938" t="s">
        <v>9167</v>
      </c>
      <c r="B1938" t="s">
        <v>9168</v>
      </c>
      <c r="C1938" t="s">
        <v>1595</v>
      </c>
      <c r="D1938" t="s">
        <v>9169</v>
      </c>
      <c r="E1938" t="s">
        <v>638</v>
      </c>
      <c r="F1938" t="s">
        <v>9170</v>
      </c>
      <c r="G1938" t="s">
        <v>9171</v>
      </c>
      <c r="H1938" t="s">
        <v>9172</v>
      </c>
      <c r="I1938" t="s">
        <v>32</v>
      </c>
      <c r="J1938" t="s">
        <v>809</v>
      </c>
      <c r="K1938" t="s">
        <v>1600</v>
      </c>
      <c r="L1938" t="s">
        <v>445</v>
      </c>
      <c r="M1938" t="s">
        <v>9438</v>
      </c>
      <c r="N1938" t="s">
        <v>9439</v>
      </c>
    </row>
    <row r="1939" spans="1:14" x14ac:dyDescent="0.25">
      <c r="A1939" t="s">
        <v>2092</v>
      </c>
      <c r="B1939" t="s">
        <v>549</v>
      </c>
      <c r="C1939" t="s">
        <v>1595</v>
      </c>
      <c r="D1939" t="s">
        <v>1513</v>
      </c>
      <c r="E1939" t="s">
        <v>638</v>
      </c>
      <c r="F1939" t="s">
        <v>9173</v>
      </c>
      <c r="G1939" t="s">
        <v>9174</v>
      </c>
      <c r="H1939" t="s">
        <v>9175</v>
      </c>
      <c r="I1939" t="s">
        <v>32</v>
      </c>
      <c r="J1939" t="s">
        <v>723</v>
      </c>
      <c r="K1939" t="s">
        <v>556</v>
      </c>
      <c r="L1939" t="s">
        <v>75</v>
      </c>
      <c r="M1939" t="s">
        <v>9438</v>
      </c>
      <c r="N1939" t="s">
        <v>9439</v>
      </c>
    </row>
    <row r="1940" spans="1:14" x14ac:dyDescent="0.25">
      <c r="A1940" t="s">
        <v>9158</v>
      </c>
      <c r="C1940" t="s">
        <v>1595</v>
      </c>
      <c r="D1940" t="s">
        <v>4337</v>
      </c>
      <c r="E1940" t="s">
        <v>638</v>
      </c>
      <c r="F1940" t="s">
        <v>9176</v>
      </c>
      <c r="G1940" t="s">
        <v>9177</v>
      </c>
      <c r="H1940" t="s">
        <v>9178</v>
      </c>
      <c r="I1940" t="s">
        <v>32</v>
      </c>
      <c r="J1940" t="s">
        <v>1855</v>
      </c>
      <c r="K1940" t="s">
        <v>1600</v>
      </c>
      <c r="L1940" t="s">
        <v>2609</v>
      </c>
      <c r="M1940" t="s">
        <v>9438</v>
      </c>
      <c r="N1940" t="s">
        <v>9439</v>
      </c>
    </row>
    <row r="1941" spans="1:14" x14ac:dyDescent="0.25">
      <c r="A1941" t="s">
        <v>9149</v>
      </c>
      <c r="B1941" t="s">
        <v>1061</v>
      </c>
      <c r="C1941" t="s">
        <v>550</v>
      </c>
      <c r="D1941" t="s">
        <v>9150</v>
      </c>
      <c r="E1941" t="s">
        <v>638</v>
      </c>
      <c r="F1941" t="s">
        <v>9179</v>
      </c>
      <c r="G1941" t="s">
        <v>9180</v>
      </c>
      <c r="H1941" t="s">
        <v>9181</v>
      </c>
      <c r="I1941" t="s">
        <v>32</v>
      </c>
      <c r="J1941" t="s">
        <v>816</v>
      </c>
      <c r="K1941" t="s">
        <v>556</v>
      </c>
      <c r="L1941" t="s">
        <v>9182</v>
      </c>
      <c r="M1941" t="s">
        <v>9438</v>
      </c>
      <c r="N1941" t="s">
        <v>9439</v>
      </c>
    </row>
    <row r="1942" spans="1:14" x14ac:dyDescent="0.25">
      <c r="A1942" t="s">
        <v>7921</v>
      </c>
      <c r="B1942" t="s">
        <v>1061</v>
      </c>
      <c r="C1942" t="s">
        <v>1595</v>
      </c>
      <c r="E1942" t="s">
        <v>638</v>
      </c>
      <c r="F1942" t="s">
        <v>9183</v>
      </c>
      <c r="G1942" t="s">
        <v>9184</v>
      </c>
      <c r="H1942" t="s">
        <v>9185</v>
      </c>
      <c r="I1942" t="s">
        <v>32</v>
      </c>
      <c r="J1942" t="s">
        <v>1980</v>
      </c>
      <c r="K1942" t="s">
        <v>1600</v>
      </c>
      <c r="L1942" t="s">
        <v>5864</v>
      </c>
      <c r="M1942" t="s">
        <v>9438</v>
      </c>
      <c r="N1942" t="s">
        <v>9439</v>
      </c>
    </row>
    <row r="1943" spans="1:14" hidden="1" x14ac:dyDescent="0.25">
      <c r="A1943" t="s">
        <v>9149</v>
      </c>
      <c r="B1943" t="s">
        <v>1061</v>
      </c>
      <c r="C1943" t="s">
        <v>550</v>
      </c>
      <c r="D1943" t="s">
        <v>9150</v>
      </c>
      <c r="E1943" t="s">
        <v>630</v>
      </c>
      <c r="F1943" t="s">
        <v>9186</v>
      </c>
      <c r="G1943" t="s">
        <v>9187</v>
      </c>
      <c r="H1943" t="s">
        <v>9188</v>
      </c>
      <c r="I1943" t="s">
        <v>32</v>
      </c>
      <c r="J1943" t="s">
        <v>816</v>
      </c>
      <c r="K1943" t="s">
        <v>556</v>
      </c>
      <c r="L1943" t="s">
        <v>9182</v>
      </c>
      <c r="M1943" t="s">
        <v>9438</v>
      </c>
      <c r="N1943" t="s">
        <v>9439</v>
      </c>
    </row>
    <row r="1944" spans="1:14" hidden="1" x14ac:dyDescent="0.25">
      <c r="A1944" t="s">
        <v>9189</v>
      </c>
      <c r="C1944" t="s">
        <v>6763</v>
      </c>
      <c r="D1944" t="s">
        <v>5503</v>
      </c>
      <c r="E1944" t="s">
        <v>9190</v>
      </c>
      <c r="F1944" t="s">
        <v>9191</v>
      </c>
      <c r="G1944" t="s">
        <v>9192</v>
      </c>
      <c r="H1944" s="7" t="s">
        <v>9193</v>
      </c>
      <c r="I1944" t="s">
        <v>32</v>
      </c>
      <c r="J1944" t="s">
        <v>555</v>
      </c>
      <c r="K1944" t="s">
        <v>1600</v>
      </c>
      <c r="L1944" t="s">
        <v>786</v>
      </c>
      <c r="M1944" t="s">
        <v>9438</v>
      </c>
      <c r="N1944" t="s">
        <v>9439</v>
      </c>
    </row>
    <row r="1945" spans="1:14" hidden="1" x14ac:dyDescent="0.25">
      <c r="A1945" t="s">
        <v>9194</v>
      </c>
      <c r="B1945" t="s">
        <v>1061</v>
      </c>
      <c r="C1945" t="s">
        <v>1595</v>
      </c>
      <c r="D1945" t="s">
        <v>1062</v>
      </c>
      <c r="E1945" t="s">
        <v>630</v>
      </c>
      <c r="F1945" t="s">
        <v>9195</v>
      </c>
      <c r="G1945" t="s">
        <v>9196</v>
      </c>
      <c r="H1945" t="s">
        <v>9197</v>
      </c>
      <c r="I1945" t="s">
        <v>32</v>
      </c>
      <c r="J1945" t="s">
        <v>1980</v>
      </c>
      <c r="K1945" t="s">
        <v>1600</v>
      </c>
      <c r="L1945" t="s">
        <v>7925</v>
      </c>
      <c r="M1945" t="s">
        <v>9438</v>
      </c>
      <c r="N1945" t="s">
        <v>9439</v>
      </c>
    </row>
    <row r="1946" spans="1:14" hidden="1" x14ac:dyDescent="0.25">
      <c r="A1946" t="s">
        <v>9158</v>
      </c>
      <c r="C1946" t="s">
        <v>1595</v>
      </c>
      <c r="D1946" t="s">
        <v>4337</v>
      </c>
      <c r="E1946" t="s">
        <v>630</v>
      </c>
      <c r="F1946" t="s">
        <v>9198</v>
      </c>
      <c r="G1946" t="s">
        <v>9199</v>
      </c>
      <c r="H1946" t="s">
        <v>9200</v>
      </c>
      <c r="I1946" t="s">
        <v>32</v>
      </c>
      <c r="J1946" t="s">
        <v>1967</v>
      </c>
      <c r="K1946" t="s">
        <v>1600</v>
      </c>
      <c r="L1946" t="s">
        <v>2609</v>
      </c>
      <c r="M1946" t="s">
        <v>9438</v>
      </c>
      <c r="N1946" t="s">
        <v>9439</v>
      </c>
    </row>
    <row r="1947" spans="1:14" x14ac:dyDescent="0.25">
      <c r="A1947" t="s">
        <v>9149</v>
      </c>
      <c r="B1947" t="s">
        <v>1061</v>
      </c>
      <c r="C1947" t="s">
        <v>550</v>
      </c>
      <c r="D1947" t="s">
        <v>9150</v>
      </c>
      <c r="E1947" t="s">
        <v>638</v>
      </c>
      <c r="F1947" t="s">
        <v>9201</v>
      </c>
      <c r="G1947" t="s">
        <v>9202</v>
      </c>
      <c r="H1947" t="s">
        <v>9203</v>
      </c>
      <c r="I1947" t="s">
        <v>32</v>
      </c>
      <c r="J1947" t="s">
        <v>816</v>
      </c>
      <c r="K1947" t="s">
        <v>556</v>
      </c>
      <c r="L1947" t="s">
        <v>9182</v>
      </c>
      <c r="M1947" t="s">
        <v>9438</v>
      </c>
      <c r="N1947" t="s">
        <v>9439</v>
      </c>
    </row>
    <row r="1948" spans="1:14" x14ac:dyDescent="0.25">
      <c r="A1948" t="s">
        <v>9204</v>
      </c>
      <c r="C1948" t="s">
        <v>6763</v>
      </c>
      <c r="E1948" t="s">
        <v>6764</v>
      </c>
      <c r="F1948" t="s">
        <v>9205</v>
      </c>
      <c r="G1948" s="7" t="s">
        <v>9206</v>
      </c>
      <c r="I1948" t="s">
        <v>32</v>
      </c>
      <c r="J1948" t="s">
        <v>555</v>
      </c>
      <c r="K1948" t="s">
        <v>1600</v>
      </c>
      <c r="M1948" t="s">
        <v>9438</v>
      </c>
      <c r="N1948" t="s">
        <v>9439</v>
      </c>
    </row>
    <row r="1949" spans="1:14" x14ac:dyDescent="0.25">
      <c r="A1949" t="s">
        <v>9207</v>
      </c>
      <c r="B1949" t="s">
        <v>9208</v>
      </c>
      <c r="C1949" t="s">
        <v>9209</v>
      </c>
      <c r="D1949" t="s">
        <v>1576</v>
      </c>
      <c r="E1949" t="s">
        <v>638</v>
      </c>
      <c r="F1949" t="s">
        <v>9210</v>
      </c>
      <c r="G1949" t="s">
        <v>9211</v>
      </c>
      <c r="H1949" t="s">
        <v>9212</v>
      </c>
      <c r="I1949" t="s">
        <v>32</v>
      </c>
      <c r="J1949" t="s">
        <v>5725</v>
      </c>
      <c r="K1949" t="s">
        <v>1600</v>
      </c>
      <c r="L1949" t="s">
        <v>75</v>
      </c>
      <c r="M1949" t="s">
        <v>9438</v>
      </c>
      <c r="N1949" t="s">
        <v>9439</v>
      </c>
    </row>
    <row r="1950" spans="1:14" x14ac:dyDescent="0.25">
      <c r="A1950" t="s">
        <v>8954</v>
      </c>
      <c r="B1950" t="s">
        <v>9213</v>
      </c>
      <c r="C1950" t="s">
        <v>1595</v>
      </c>
      <c r="D1950" t="s">
        <v>4470</v>
      </c>
      <c r="E1950" t="s">
        <v>638</v>
      </c>
      <c r="F1950" t="s">
        <v>9214</v>
      </c>
      <c r="G1950" t="s">
        <v>9215</v>
      </c>
      <c r="H1950" t="s">
        <v>9216</v>
      </c>
      <c r="I1950" t="s">
        <v>32</v>
      </c>
      <c r="J1950" t="s">
        <v>1599</v>
      </c>
      <c r="K1950" t="s">
        <v>1600</v>
      </c>
      <c r="L1950" t="s">
        <v>851</v>
      </c>
      <c r="M1950" t="s">
        <v>9438</v>
      </c>
      <c r="N1950" t="s">
        <v>9439</v>
      </c>
    </row>
    <row r="1951" spans="1:14" x14ac:dyDescent="0.25">
      <c r="A1951" t="s">
        <v>7521</v>
      </c>
      <c r="C1951" t="s">
        <v>1595</v>
      </c>
      <c r="D1951" t="s">
        <v>158</v>
      </c>
      <c r="E1951" t="s">
        <v>18</v>
      </c>
      <c r="F1951" t="s">
        <v>9217</v>
      </c>
      <c r="G1951" t="s">
        <v>9218</v>
      </c>
      <c r="H1951" t="s">
        <v>9219</v>
      </c>
      <c r="I1951" t="s">
        <v>32</v>
      </c>
      <c r="J1951" t="s">
        <v>2433</v>
      </c>
      <c r="K1951" t="s">
        <v>1600</v>
      </c>
      <c r="L1951" t="s">
        <v>163</v>
      </c>
      <c r="M1951" t="s">
        <v>9438</v>
      </c>
      <c r="N1951" t="s">
        <v>9439</v>
      </c>
    </row>
    <row r="1952" spans="1:14" x14ac:dyDescent="0.25">
      <c r="A1952" t="s">
        <v>2092</v>
      </c>
      <c r="B1952" t="s">
        <v>549</v>
      </c>
      <c r="C1952" t="s">
        <v>1595</v>
      </c>
      <c r="D1952" t="s">
        <v>1513</v>
      </c>
      <c r="E1952" t="s">
        <v>638</v>
      </c>
      <c r="F1952" t="s">
        <v>9220</v>
      </c>
      <c r="G1952" t="s">
        <v>9221</v>
      </c>
      <c r="H1952" t="s">
        <v>9222</v>
      </c>
      <c r="I1952" t="s">
        <v>32</v>
      </c>
      <c r="J1952" t="s">
        <v>809</v>
      </c>
      <c r="K1952" t="s">
        <v>1600</v>
      </c>
      <c r="L1952" t="s">
        <v>75</v>
      </c>
      <c r="M1952" t="s">
        <v>9438</v>
      </c>
      <c r="N1952" t="s">
        <v>9439</v>
      </c>
    </row>
    <row r="1953" spans="1:14" x14ac:dyDescent="0.25">
      <c r="A1953" t="s">
        <v>8580</v>
      </c>
      <c r="B1953" t="s">
        <v>928</v>
      </c>
      <c r="C1953" t="s">
        <v>1595</v>
      </c>
      <c r="D1953" t="s">
        <v>3186</v>
      </c>
      <c r="E1953" t="s">
        <v>638</v>
      </c>
      <c r="F1953" t="s">
        <v>9223</v>
      </c>
      <c r="G1953" t="s">
        <v>9224</v>
      </c>
      <c r="H1953" t="s">
        <v>9225</v>
      </c>
      <c r="I1953" t="s">
        <v>32</v>
      </c>
      <c r="J1953" t="s">
        <v>4334</v>
      </c>
      <c r="K1953" t="s">
        <v>1600</v>
      </c>
      <c r="L1953" t="s">
        <v>8715</v>
      </c>
      <c r="M1953" t="s">
        <v>9438</v>
      </c>
      <c r="N1953" t="s">
        <v>9439</v>
      </c>
    </row>
    <row r="1954" spans="1:14" x14ac:dyDescent="0.25">
      <c r="A1954" t="s">
        <v>9167</v>
      </c>
      <c r="B1954" t="s">
        <v>9168</v>
      </c>
      <c r="C1954" t="s">
        <v>1595</v>
      </c>
      <c r="D1954" t="s">
        <v>9169</v>
      </c>
      <c r="E1954" t="s">
        <v>638</v>
      </c>
      <c r="F1954" t="s">
        <v>9226</v>
      </c>
      <c r="G1954" t="s">
        <v>9227</v>
      </c>
      <c r="H1954" t="s">
        <v>9228</v>
      </c>
      <c r="I1954" t="s">
        <v>32</v>
      </c>
      <c r="J1954" t="s">
        <v>1093</v>
      </c>
      <c r="K1954" t="s">
        <v>1600</v>
      </c>
      <c r="L1954" t="s">
        <v>445</v>
      </c>
      <c r="M1954" t="s">
        <v>9438</v>
      </c>
      <c r="N1954" t="s">
        <v>9439</v>
      </c>
    </row>
    <row r="1955" spans="1:14" hidden="1" x14ac:dyDescent="0.25">
      <c r="A1955" t="s">
        <v>9229</v>
      </c>
      <c r="B1955" t="s">
        <v>27</v>
      </c>
      <c r="C1955" t="s">
        <v>1907</v>
      </c>
      <c r="D1955" t="s">
        <v>3108</v>
      </c>
      <c r="E1955" t="s">
        <v>630</v>
      </c>
      <c r="F1955" t="s">
        <v>9230</v>
      </c>
      <c r="G1955" t="s">
        <v>9231</v>
      </c>
      <c r="H1955" t="s">
        <v>9232</v>
      </c>
      <c r="I1955" t="s">
        <v>32</v>
      </c>
      <c r="J1955" t="s">
        <v>1584</v>
      </c>
      <c r="K1955" t="s">
        <v>1600</v>
      </c>
      <c r="L1955" t="s">
        <v>780</v>
      </c>
      <c r="M1955" t="s">
        <v>9438</v>
      </c>
      <c r="N1955" t="s">
        <v>9439</v>
      </c>
    </row>
    <row r="1956" spans="1:14" x14ac:dyDescent="0.25">
      <c r="A1956" t="s">
        <v>9167</v>
      </c>
      <c r="B1956" t="s">
        <v>9168</v>
      </c>
      <c r="C1956" t="s">
        <v>1595</v>
      </c>
      <c r="D1956" t="s">
        <v>9233</v>
      </c>
      <c r="E1956" t="s">
        <v>638</v>
      </c>
      <c r="F1956" t="s">
        <v>9234</v>
      </c>
      <c r="G1956" t="s">
        <v>9235</v>
      </c>
      <c r="H1956" t="s">
        <v>9236</v>
      </c>
      <c r="I1956" t="s">
        <v>32</v>
      </c>
      <c r="J1956" t="s">
        <v>1878</v>
      </c>
      <c r="K1956" t="s">
        <v>1600</v>
      </c>
      <c r="L1956" t="s">
        <v>9237</v>
      </c>
      <c r="M1956" t="s">
        <v>9438</v>
      </c>
      <c r="N1956" t="s">
        <v>9439</v>
      </c>
    </row>
    <row r="1957" spans="1:14" hidden="1" x14ac:dyDescent="0.25">
      <c r="A1957" t="s">
        <v>2092</v>
      </c>
      <c r="B1957" t="s">
        <v>549</v>
      </c>
      <c r="C1957" t="s">
        <v>1595</v>
      </c>
      <c r="D1957" t="s">
        <v>1513</v>
      </c>
      <c r="E1957" t="s">
        <v>630</v>
      </c>
      <c r="F1957" t="s">
        <v>9238</v>
      </c>
      <c r="G1957" t="s">
        <v>9239</v>
      </c>
      <c r="H1957" t="s">
        <v>9240</v>
      </c>
      <c r="I1957" t="s">
        <v>32</v>
      </c>
      <c r="J1957" t="s">
        <v>809</v>
      </c>
      <c r="K1957" t="s">
        <v>1600</v>
      </c>
      <c r="L1957" t="s">
        <v>75</v>
      </c>
      <c r="M1957" t="s">
        <v>9438</v>
      </c>
      <c r="N1957" t="s">
        <v>9439</v>
      </c>
    </row>
    <row r="1958" spans="1:14" hidden="1" x14ac:dyDescent="0.25">
      <c r="A1958" t="s">
        <v>9241</v>
      </c>
      <c r="B1958" t="s">
        <v>7956</v>
      </c>
      <c r="C1958" t="s">
        <v>1595</v>
      </c>
      <c r="D1958" t="s">
        <v>4470</v>
      </c>
      <c r="E1958" t="s">
        <v>630</v>
      </c>
      <c r="F1958" t="s">
        <v>9242</v>
      </c>
      <c r="G1958" t="s">
        <v>9243</v>
      </c>
      <c r="H1958" t="s">
        <v>9244</v>
      </c>
      <c r="I1958" t="s">
        <v>32</v>
      </c>
      <c r="J1958" t="s">
        <v>809</v>
      </c>
      <c r="K1958" t="s">
        <v>1600</v>
      </c>
      <c r="L1958" t="s">
        <v>851</v>
      </c>
      <c r="M1958" t="s">
        <v>9438</v>
      </c>
      <c r="N1958" t="s">
        <v>9439</v>
      </c>
    </row>
    <row r="1959" spans="1:14" x14ac:dyDescent="0.25">
      <c r="A1959" t="s">
        <v>9245</v>
      </c>
      <c r="B1959" t="s">
        <v>9246</v>
      </c>
      <c r="C1959" t="s">
        <v>6846</v>
      </c>
      <c r="D1959" t="s">
        <v>2898</v>
      </c>
      <c r="E1959" t="s">
        <v>18</v>
      </c>
      <c r="F1959" t="s">
        <v>9247</v>
      </c>
      <c r="G1959" t="s">
        <v>9248</v>
      </c>
      <c r="H1959" t="s">
        <v>9249</v>
      </c>
      <c r="I1959" t="s">
        <v>22</v>
      </c>
      <c r="J1959" t="s">
        <v>5541</v>
      </c>
      <c r="K1959" t="s">
        <v>1600</v>
      </c>
      <c r="L1959" t="s">
        <v>3106</v>
      </c>
      <c r="M1959" t="s">
        <v>9438</v>
      </c>
      <c r="N1959" t="s">
        <v>9439</v>
      </c>
    </row>
    <row r="1960" spans="1:14" x14ac:dyDescent="0.25">
      <c r="A1960" t="s">
        <v>9250</v>
      </c>
      <c r="B1960" t="s">
        <v>9251</v>
      </c>
      <c r="C1960" t="s">
        <v>1595</v>
      </c>
      <c r="D1960" t="s">
        <v>9252</v>
      </c>
      <c r="E1960" t="s">
        <v>638</v>
      </c>
      <c r="F1960" t="s">
        <v>9253</v>
      </c>
      <c r="G1960" t="s">
        <v>9254</v>
      </c>
      <c r="H1960" t="s">
        <v>9255</v>
      </c>
      <c r="I1960" t="s">
        <v>32</v>
      </c>
      <c r="J1960" t="s">
        <v>1878</v>
      </c>
      <c r="K1960" t="s">
        <v>1600</v>
      </c>
      <c r="L1960" t="s">
        <v>9256</v>
      </c>
      <c r="M1960" t="s">
        <v>9438</v>
      </c>
      <c r="N1960" t="s">
        <v>9439</v>
      </c>
    </row>
    <row r="1961" spans="1:14" hidden="1" x14ac:dyDescent="0.25">
      <c r="A1961" t="s">
        <v>9257</v>
      </c>
      <c r="B1961" t="s">
        <v>928</v>
      </c>
      <c r="C1961" t="s">
        <v>1595</v>
      </c>
      <c r="D1961" t="s">
        <v>3186</v>
      </c>
      <c r="E1961" t="s">
        <v>630</v>
      </c>
      <c r="F1961" t="s">
        <v>9258</v>
      </c>
      <c r="G1961" t="s">
        <v>9259</v>
      </c>
      <c r="H1961" t="s">
        <v>9260</v>
      </c>
      <c r="I1961" t="s">
        <v>32</v>
      </c>
      <c r="J1961" t="s">
        <v>793</v>
      </c>
      <c r="K1961" t="s">
        <v>1600</v>
      </c>
      <c r="L1961" t="s">
        <v>8584</v>
      </c>
      <c r="M1961" t="s">
        <v>9438</v>
      </c>
      <c r="N1961" t="s">
        <v>9439</v>
      </c>
    </row>
    <row r="1962" spans="1:14" x14ac:dyDescent="0.25">
      <c r="A1962" t="s">
        <v>9261</v>
      </c>
      <c r="C1962" t="s">
        <v>1880</v>
      </c>
      <c r="E1962" t="s">
        <v>18</v>
      </c>
      <c r="F1962" t="s">
        <v>9262</v>
      </c>
      <c r="G1962" t="s">
        <v>9263</v>
      </c>
      <c r="H1962" t="s">
        <v>9264</v>
      </c>
      <c r="I1962" t="s">
        <v>22</v>
      </c>
      <c r="J1962" t="s">
        <v>1599</v>
      </c>
      <c r="K1962" t="s">
        <v>556</v>
      </c>
      <c r="L1962" t="s">
        <v>786</v>
      </c>
      <c r="M1962" t="s">
        <v>9438</v>
      </c>
      <c r="N1962" t="s">
        <v>9439</v>
      </c>
    </row>
    <row r="1963" spans="1:14" x14ac:dyDescent="0.25">
      <c r="A1963" t="s">
        <v>9134</v>
      </c>
      <c r="B1963" t="s">
        <v>9135</v>
      </c>
      <c r="C1963" t="s">
        <v>1931</v>
      </c>
      <c r="E1963" t="s">
        <v>638</v>
      </c>
      <c r="F1963" t="s">
        <v>9265</v>
      </c>
      <c r="G1963" t="s">
        <v>9266</v>
      </c>
      <c r="H1963" t="s">
        <v>9267</v>
      </c>
      <c r="I1963" t="s">
        <v>32</v>
      </c>
      <c r="J1963" t="s">
        <v>3776</v>
      </c>
      <c r="K1963" t="s">
        <v>1600</v>
      </c>
      <c r="L1963" t="s">
        <v>4575</v>
      </c>
      <c r="M1963" t="s">
        <v>9438</v>
      </c>
      <c r="N1963" t="s">
        <v>9439</v>
      </c>
    </row>
    <row r="1964" spans="1:14" x14ac:dyDescent="0.25">
      <c r="A1964" t="s">
        <v>9268</v>
      </c>
      <c r="B1964" t="s">
        <v>9269</v>
      </c>
      <c r="C1964" t="s">
        <v>1595</v>
      </c>
      <c r="D1964" t="s">
        <v>3522</v>
      </c>
      <c r="E1964" t="s">
        <v>18</v>
      </c>
      <c r="F1964" t="s">
        <v>9270</v>
      </c>
      <c r="G1964" t="s">
        <v>9271</v>
      </c>
      <c r="H1964" t="s">
        <v>9272</v>
      </c>
      <c r="I1964" t="s">
        <v>32</v>
      </c>
      <c r="J1964" t="s">
        <v>1878</v>
      </c>
      <c r="K1964" t="s">
        <v>1600</v>
      </c>
      <c r="L1964" t="s">
        <v>227</v>
      </c>
      <c r="M1964" t="s">
        <v>9438</v>
      </c>
      <c r="N1964" t="s">
        <v>9439</v>
      </c>
    </row>
    <row r="1965" spans="1:14" x14ac:dyDescent="0.25">
      <c r="A1965" t="s">
        <v>9204</v>
      </c>
      <c r="C1965" t="s">
        <v>6763</v>
      </c>
      <c r="E1965" t="s">
        <v>6764</v>
      </c>
      <c r="F1965" t="s">
        <v>9273</v>
      </c>
      <c r="G1965" t="s">
        <v>9274</v>
      </c>
      <c r="I1965" t="s">
        <v>32</v>
      </c>
      <c r="J1965" t="s">
        <v>555</v>
      </c>
      <c r="K1965" t="s">
        <v>1600</v>
      </c>
      <c r="M1965" t="s">
        <v>9438</v>
      </c>
      <c r="N1965" t="s">
        <v>9439</v>
      </c>
    </row>
    <row r="1966" spans="1:14" x14ac:dyDescent="0.25">
      <c r="A1966" t="s">
        <v>7921</v>
      </c>
      <c r="B1966" t="s">
        <v>1061</v>
      </c>
      <c r="C1966" t="s">
        <v>1595</v>
      </c>
      <c r="E1966" t="s">
        <v>638</v>
      </c>
      <c r="F1966" t="s">
        <v>9275</v>
      </c>
      <c r="G1966" t="s">
        <v>9276</v>
      </c>
      <c r="H1966" t="s">
        <v>9277</v>
      </c>
      <c r="I1966" t="s">
        <v>32</v>
      </c>
      <c r="J1966" t="s">
        <v>1980</v>
      </c>
      <c r="K1966" t="s">
        <v>1600</v>
      </c>
      <c r="L1966" t="s">
        <v>5864</v>
      </c>
      <c r="M1966" t="s">
        <v>9438</v>
      </c>
      <c r="N1966" t="s">
        <v>9439</v>
      </c>
    </row>
    <row r="1967" spans="1:14" x14ac:dyDescent="0.25">
      <c r="A1967" t="s">
        <v>9167</v>
      </c>
      <c r="B1967" t="s">
        <v>9251</v>
      </c>
      <c r="C1967" t="s">
        <v>1595</v>
      </c>
      <c r="D1967" t="s">
        <v>9233</v>
      </c>
      <c r="E1967" t="s">
        <v>638</v>
      </c>
      <c r="F1967" t="s">
        <v>9278</v>
      </c>
      <c r="G1967" t="s">
        <v>9279</v>
      </c>
      <c r="H1967" t="s">
        <v>9280</v>
      </c>
      <c r="I1967" t="s">
        <v>32</v>
      </c>
      <c r="J1967" t="s">
        <v>555</v>
      </c>
      <c r="K1967" t="s">
        <v>1600</v>
      </c>
      <c r="L1967" t="s">
        <v>9237</v>
      </c>
      <c r="M1967" t="s">
        <v>9438</v>
      </c>
      <c r="N1967" t="s">
        <v>9439</v>
      </c>
    </row>
    <row r="1968" spans="1:14" x14ac:dyDescent="0.25">
      <c r="A1968" t="s">
        <v>9281</v>
      </c>
      <c r="B1968" t="s">
        <v>8916</v>
      </c>
      <c r="C1968" t="s">
        <v>1880</v>
      </c>
      <c r="D1968" t="s">
        <v>8917</v>
      </c>
      <c r="E1968" t="s">
        <v>638</v>
      </c>
      <c r="F1968" t="s">
        <v>9282</v>
      </c>
      <c r="G1968" t="s">
        <v>9283</v>
      </c>
      <c r="H1968" t="s">
        <v>9284</v>
      </c>
      <c r="I1968" t="s">
        <v>32</v>
      </c>
      <c r="J1968" t="s">
        <v>1967</v>
      </c>
      <c r="K1968" t="s">
        <v>556</v>
      </c>
      <c r="L1968" t="s">
        <v>42</v>
      </c>
      <c r="M1968" t="s">
        <v>9438</v>
      </c>
      <c r="N1968" t="s">
        <v>9439</v>
      </c>
    </row>
    <row r="1969" spans="1:14" x14ac:dyDescent="0.25">
      <c r="A1969" t="s">
        <v>9285</v>
      </c>
      <c r="B1969" t="s">
        <v>9286</v>
      </c>
      <c r="C1969" t="s">
        <v>16</v>
      </c>
      <c r="D1969" t="s">
        <v>9287</v>
      </c>
      <c r="E1969" t="s">
        <v>638</v>
      </c>
      <c r="F1969" t="s">
        <v>9288</v>
      </c>
      <c r="G1969" t="s">
        <v>9289</v>
      </c>
      <c r="H1969" t="s">
        <v>9290</v>
      </c>
      <c r="I1969" t="s">
        <v>32</v>
      </c>
      <c r="J1969" t="s">
        <v>1066</v>
      </c>
      <c r="K1969" t="s">
        <v>556</v>
      </c>
      <c r="L1969" t="s">
        <v>75</v>
      </c>
      <c r="M1969" t="s">
        <v>9438</v>
      </c>
      <c r="N1969" t="s">
        <v>9439</v>
      </c>
    </row>
    <row r="1970" spans="1:14" x14ac:dyDescent="0.25">
      <c r="A1970" t="s">
        <v>9291</v>
      </c>
      <c r="B1970" t="s">
        <v>9292</v>
      </c>
      <c r="C1970" t="s">
        <v>550</v>
      </c>
      <c r="D1970" t="s">
        <v>9293</v>
      </c>
      <c r="E1970" t="s">
        <v>638</v>
      </c>
      <c r="F1970" t="s">
        <v>9294</v>
      </c>
      <c r="G1970" t="s">
        <v>9295</v>
      </c>
      <c r="H1970" t="s">
        <v>9296</v>
      </c>
      <c r="I1970" t="s">
        <v>32</v>
      </c>
      <c r="J1970" t="s">
        <v>1584</v>
      </c>
      <c r="K1970" t="s">
        <v>556</v>
      </c>
      <c r="L1970" t="s">
        <v>9297</v>
      </c>
      <c r="M1970" t="s">
        <v>9438</v>
      </c>
      <c r="N1970" t="s">
        <v>9439</v>
      </c>
    </row>
    <row r="1971" spans="1:14" x14ac:dyDescent="0.25">
      <c r="A1971" t="s">
        <v>9298</v>
      </c>
      <c r="B1971" t="s">
        <v>9286</v>
      </c>
      <c r="C1971" t="s">
        <v>550</v>
      </c>
      <c r="D1971" t="s">
        <v>9287</v>
      </c>
      <c r="E1971" t="s">
        <v>638</v>
      </c>
      <c r="F1971" t="s">
        <v>9299</v>
      </c>
      <c r="G1971" t="s">
        <v>9300</v>
      </c>
      <c r="H1971" t="s">
        <v>9301</v>
      </c>
      <c r="I1971" t="s">
        <v>32</v>
      </c>
      <c r="J1971" t="s">
        <v>3112</v>
      </c>
      <c r="K1971" t="s">
        <v>556</v>
      </c>
      <c r="L1971" t="s">
        <v>75</v>
      </c>
      <c r="M1971" t="s">
        <v>9438</v>
      </c>
      <c r="N1971" t="s">
        <v>9439</v>
      </c>
    </row>
    <row r="1972" spans="1:14" x14ac:dyDescent="0.25">
      <c r="A1972" t="s">
        <v>9302</v>
      </c>
      <c r="B1972" t="s">
        <v>9286</v>
      </c>
      <c r="C1972" t="s">
        <v>550</v>
      </c>
      <c r="D1972" t="s">
        <v>9287</v>
      </c>
      <c r="E1972" t="s">
        <v>638</v>
      </c>
      <c r="F1972" t="s">
        <v>9303</v>
      </c>
      <c r="G1972" t="s">
        <v>9304</v>
      </c>
      <c r="H1972" t="s">
        <v>9305</v>
      </c>
      <c r="I1972" t="s">
        <v>32</v>
      </c>
      <c r="J1972" t="s">
        <v>1584</v>
      </c>
      <c r="K1972" t="s">
        <v>556</v>
      </c>
      <c r="L1972" t="s">
        <v>75</v>
      </c>
      <c r="M1972" t="s">
        <v>9438</v>
      </c>
      <c r="N1972" t="s">
        <v>9439</v>
      </c>
    </row>
    <row r="1973" spans="1:14" x14ac:dyDescent="0.25">
      <c r="A1973" t="s">
        <v>9306</v>
      </c>
      <c r="B1973" t="s">
        <v>8916</v>
      </c>
      <c r="C1973" t="s">
        <v>550</v>
      </c>
      <c r="D1973" t="s">
        <v>8917</v>
      </c>
      <c r="E1973" t="s">
        <v>638</v>
      </c>
      <c r="F1973" t="s">
        <v>9307</v>
      </c>
      <c r="G1973" t="s">
        <v>9308</v>
      </c>
      <c r="H1973" t="s">
        <v>9309</v>
      </c>
      <c r="I1973" t="s">
        <v>32</v>
      </c>
      <c r="J1973" t="s">
        <v>1951</v>
      </c>
      <c r="K1973" t="s">
        <v>556</v>
      </c>
      <c r="L1973" t="s">
        <v>42</v>
      </c>
      <c r="M1973" t="s">
        <v>9438</v>
      </c>
      <c r="N1973" t="s">
        <v>9439</v>
      </c>
    </row>
    <row r="1974" spans="1:14" x14ac:dyDescent="0.25">
      <c r="A1974" t="s">
        <v>9310</v>
      </c>
      <c r="B1974" t="s">
        <v>9286</v>
      </c>
      <c r="C1974" t="s">
        <v>550</v>
      </c>
      <c r="D1974" t="s">
        <v>9287</v>
      </c>
      <c r="E1974" t="s">
        <v>638</v>
      </c>
      <c r="F1974" t="s">
        <v>9311</v>
      </c>
      <c r="G1974" t="s">
        <v>9312</v>
      </c>
      <c r="H1974" t="s">
        <v>9313</v>
      </c>
      <c r="I1974" t="s">
        <v>32</v>
      </c>
      <c r="J1974" t="s">
        <v>1572</v>
      </c>
      <c r="K1974" t="s">
        <v>556</v>
      </c>
      <c r="L1974" t="s">
        <v>75</v>
      </c>
      <c r="M1974" t="s">
        <v>9438</v>
      </c>
      <c r="N1974" t="s">
        <v>9439</v>
      </c>
    </row>
    <row r="1975" spans="1:14" x14ac:dyDescent="0.25">
      <c r="A1975" t="s">
        <v>9314</v>
      </c>
      <c r="C1975" t="s">
        <v>550</v>
      </c>
      <c r="D1975" t="s">
        <v>1881</v>
      </c>
      <c r="E1975" t="s">
        <v>18</v>
      </c>
      <c r="F1975" t="s">
        <v>9315</v>
      </c>
      <c r="G1975" t="s">
        <v>9316</v>
      </c>
      <c r="H1975" t="s">
        <v>9317</v>
      </c>
      <c r="I1975" t="s">
        <v>32</v>
      </c>
      <c r="J1975" t="s">
        <v>3208</v>
      </c>
      <c r="K1975" t="s">
        <v>556</v>
      </c>
      <c r="L1975" t="s">
        <v>34</v>
      </c>
      <c r="M1975" t="s">
        <v>9438</v>
      </c>
      <c r="N1975" t="s">
        <v>9439</v>
      </c>
    </row>
    <row r="1976" spans="1:14" hidden="1" x14ac:dyDescent="0.25">
      <c r="A1976" t="s">
        <v>9285</v>
      </c>
      <c r="B1976" t="s">
        <v>9286</v>
      </c>
      <c r="C1976" t="s">
        <v>550</v>
      </c>
      <c r="D1976" t="s">
        <v>9287</v>
      </c>
      <c r="E1976" t="s">
        <v>630</v>
      </c>
      <c r="F1976" t="s">
        <v>9318</v>
      </c>
      <c r="G1976" t="s">
        <v>9319</v>
      </c>
      <c r="H1976" t="s">
        <v>9320</v>
      </c>
      <c r="I1976" t="s">
        <v>32</v>
      </c>
      <c r="J1976" t="s">
        <v>1066</v>
      </c>
      <c r="K1976" t="s">
        <v>1600</v>
      </c>
      <c r="L1976" t="s">
        <v>75</v>
      </c>
      <c r="M1976" t="s">
        <v>9438</v>
      </c>
      <c r="N1976" t="s">
        <v>9439</v>
      </c>
    </row>
    <row r="1977" spans="1:14" x14ac:dyDescent="0.25">
      <c r="A1977" t="s">
        <v>9321</v>
      </c>
      <c r="B1977" t="s">
        <v>9286</v>
      </c>
      <c r="C1977" t="s">
        <v>550</v>
      </c>
      <c r="D1977" t="s">
        <v>9287</v>
      </c>
      <c r="E1977" t="s">
        <v>638</v>
      </c>
      <c r="F1977" t="s">
        <v>9322</v>
      </c>
      <c r="G1977" t="s">
        <v>9323</v>
      </c>
      <c r="H1977" t="s">
        <v>9324</v>
      </c>
      <c r="I1977" t="s">
        <v>32</v>
      </c>
      <c r="J1977" t="s">
        <v>1572</v>
      </c>
      <c r="K1977" t="s">
        <v>556</v>
      </c>
      <c r="L1977" t="s">
        <v>75</v>
      </c>
      <c r="M1977" t="s">
        <v>9438</v>
      </c>
      <c r="N1977" t="s">
        <v>9439</v>
      </c>
    </row>
    <row r="1978" spans="1:14" x14ac:dyDescent="0.25">
      <c r="A1978" t="s">
        <v>9325</v>
      </c>
      <c r="B1978" t="s">
        <v>9326</v>
      </c>
      <c r="C1978" t="s">
        <v>550</v>
      </c>
      <c r="D1978" t="s">
        <v>5773</v>
      </c>
      <c r="E1978" t="s">
        <v>18</v>
      </c>
      <c r="F1978" t="s">
        <v>9327</v>
      </c>
      <c r="G1978" t="s">
        <v>9328</v>
      </c>
      <c r="H1978" t="s">
        <v>9329</v>
      </c>
      <c r="I1978" t="s">
        <v>32</v>
      </c>
      <c r="J1978" t="s">
        <v>7380</v>
      </c>
      <c r="K1978" t="s">
        <v>556</v>
      </c>
      <c r="L1978" t="s">
        <v>5777</v>
      </c>
      <c r="M1978" t="s">
        <v>9438</v>
      </c>
      <c r="N1978" t="s">
        <v>9439</v>
      </c>
    </row>
    <row r="1979" spans="1:14" x14ac:dyDescent="0.25">
      <c r="A1979" t="s">
        <v>9330</v>
      </c>
      <c r="B1979" t="s">
        <v>9292</v>
      </c>
      <c r="C1979" t="s">
        <v>1880</v>
      </c>
      <c r="D1979" t="s">
        <v>200</v>
      </c>
      <c r="E1979" t="s">
        <v>638</v>
      </c>
      <c r="F1979" t="s">
        <v>9331</v>
      </c>
      <c r="G1979" t="s">
        <v>9332</v>
      </c>
      <c r="H1979" t="s">
        <v>9333</v>
      </c>
      <c r="I1979" t="s">
        <v>32</v>
      </c>
      <c r="J1979" t="s">
        <v>1572</v>
      </c>
      <c r="K1979" t="s">
        <v>556</v>
      </c>
      <c r="L1979" t="s">
        <v>786</v>
      </c>
      <c r="M1979" t="s">
        <v>9438</v>
      </c>
      <c r="N1979" t="s">
        <v>9439</v>
      </c>
    </row>
    <row r="1980" spans="1:14" hidden="1" x14ac:dyDescent="0.25">
      <c r="A1980" t="s">
        <v>8915</v>
      </c>
      <c r="B1980" t="s">
        <v>9292</v>
      </c>
      <c r="C1980" t="s">
        <v>550</v>
      </c>
      <c r="D1980" t="s">
        <v>200</v>
      </c>
      <c r="E1980" t="s">
        <v>630</v>
      </c>
      <c r="F1980" t="s">
        <v>9334</v>
      </c>
      <c r="G1980" t="s">
        <v>9335</v>
      </c>
      <c r="H1980" t="s">
        <v>9336</v>
      </c>
      <c r="I1980" t="s">
        <v>32</v>
      </c>
      <c r="J1980" t="s">
        <v>1572</v>
      </c>
      <c r="K1980" t="s">
        <v>556</v>
      </c>
      <c r="L1980" t="s">
        <v>786</v>
      </c>
      <c r="M1980" t="s">
        <v>9438</v>
      </c>
      <c r="N1980" t="s">
        <v>9439</v>
      </c>
    </row>
    <row r="1981" spans="1:14" x14ac:dyDescent="0.25">
      <c r="A1981" t="s">
        <v>9167</v>
      </c>
      <c r="B1981" t="s">
        <v>9168</v>
      </c>
      <c r="C1981" t="s">
        <v>1595</v>
      </c>
      <c r="D1981" t="s">
        <v>9233</v>
      </c>
      <c r="E1981" t="s">
        <v>638</v>
      </c>
      <c r="F1981" t="s">
        <v>9337</v>
      </c>
      <c r="G1981" t="s">
        <v>9235</v>
      </c>
      <c r="H1981" t="s">
        <v>9338</v>
      </c>
      <c r="I1981" t="s">
        <v>32</v>
      </c>
      <c r="J1981" t="s">
        <v>1878</v>
      </c>
      <c r="K1981" t="s">
        <v>1600</v>
      </c>
      <c r="L1981" t="s">
        <v>9237</v>
      </c>
      <c r="M1981" t="s">
        <v>9438</v>
      </c>
      <c r="N1981" t="s">
        <v>9439</v>
      </c>
    </row>
    <row r="1982" spans="1:14" x14ac:dyDescent="0.25">
      <c r="A1982" t="s">
        <v>9339</v>
      </c>
      <c r="C1982" t="s">
        <v>1595</v>
      </c>
      <c r="D1982" t="s">
        <v>9340</v>
      </c>
      <c r="E1982" t="s">
        <v>638</v>
      </c>
      <c r="F1982" t="s">
        <v>9341</v>
      </c>
      <c r="G1982" t="s">
        <v>9342</v>
      </c>
      <c r="H1982" t="s">
        <v>9343</v>
      </c>
      <c r="I1982" t="s">
        <v>32</v>
      </c>
      <c r="J1982" t="s">
        <v>1878</v>
      </c>
      <c r="K1982" t="s">
        <v>1600</v>
      </c>
      <c r="L1982" t="s">
        <v>9256</v>
      </c>
      <c r="M1982" t="s">
        <v>9438</v>
      </c>
      <c r="N1982" t="s">
        <v>9439</v>
      </c>
    </row>
    <row r="1983" spans="1:14" hidden="1" x14ac:dyDescent="0.25">
      <c r="A1983" t="s">
        <v>9167</v>
      </c>
      <c r="C1983" t="s">
        <v>1595</v>
      </c>
      <c r="D1983" t="s">
        <v>9344</v>
      </c>
      <c r="E1983" t="s">
        <v>630</v>
      </c>
      <c r="F1983" t="s">
        <v>9345</v>
      </c>
      <c r="G1983" t="s">
        <v>9346</v>
      </c>
      <c r="H1983" t="s">
        <v>9347</v>
      </c>
      <c r="I1983" t="s">
        <v>32</v>
      </c>
      <c r="J1983" t="s">
        <v>555</v>
      </c>
      <c r="K1983" t="s">
        <v>1600</v>
      </c>
      <c r="L1983" t="s">
        <v>445</v>
      </c>
      <c r="M1983" t="s">
        <v>9438</v>
      </c>
      <c r="N1983" t="s">
        <v>9439</v>
      </c>
    </row>
    <row r="1984" spans="1:14" x14ac:dyDescent="0.25">
      <c r="A1984" t="s">
        <v>9229</v>
      </c>
      <c r="B1984" t="s">
        <v>27</v>
      </c>
      <c r="C1984" t="s">
        <v>1962</v>
      </c>
      <c r="D1984" t="s">
        <v>394</v>
      </c>
      <c r="E1984" t="s">
        <v>18</v>
      </c>
      <c r="F1984" t="s">
        <v>9348</v>
      </c>
      <c r="G1984" t="s">
        <v>9349</v>
      </c>
      <c r="H1984" t="s">
        <v>9350</v>
      </c>
      <c r="I1984" t="s">
        <v>32</v>
      </c>
      <c r="J1984" t="s">
        <v>1885</v>
      </c>
      <c r="K1984" t="s">
        <v>556</v>
      </c>
      <c r="L1984" t="s">
        <v>399</v>
      </c>
      <c r="M1984" t="s">
        <v>9438</v>
      </c>
      <c r="N1984" t="s">
        <v>9439</v>
      </c>
    </row>
    <row r="1985" spans="1:14" x14ac:dyDescent="0.25">
      <c r="A1985" t="s">
        <v>9351</v>
      </c>
      <c r="B1985" t="s">
        <v>9352</v>
      </c>
      <c r="C1985" t="s">
        <v>550</v>
      </c>
      <c r="D1985" t="s">
        <v>4911</v>
      </c>
      <c r="E1985" t="s">
        <v>18</v>
      </c>
      <c r="F1985" t="s">
        <v>9353</v>
      </c>
      <c r="G1985" t="s">
        <v>9354</v>
      </c>
      <c r="H1985" t="s">
        <v>9355</v>
      </c>
      <c r="I1985" t="s">
        <v>32</v>
      </c>
      <c r="J1985" t="s">
        <v>9020</v>
      </c>
      <c r="K1985" t="s">
        <v>556</v>
      </c>
      <c r="L1985" t="s">
        <v>2307</v>
      </c>
      <c r="M1985" t="s">
        <v>9438</v>
      </c>
      <c r="N1985" t="s">
        <v>9439</v>
      </c>
    </row>
    <row r="1986" spans="1:14" x14ac:dyDescent="0.25">
      <c r="A1986" t="s">
        <v>9356</v>
      </c>
      <c r="B1986" t="s">
        <v>9357</v>
      </c>
      <c r="C1986" t="s">
        <v>16</v>
      </c>
      <c r="D1986" t="s">
        <v>9358</v>
      </c>
      <c r="E1986" t="s">
        <v>18</v>
      </c>
      <c r="F1986" t="s">
        <v>9359</v>
      </c>
      <c r="G1986" t="s">
        <v>9360</v>
      </c>
      <c r="H1986" t="s">
        <v>9361</v>
      </c>
      <c r="I1986" t="s">
        <v>32</v>
      </c>
      <c r="J1986" t="s">
        <v>493</v>
      </c>
      <c r="K1986" t="s">
        <v>24</v>
      </c>
      <c r="L1986" t="s">
        <v>9362</v>
      </c>
      <c r="M1986" t="s">
        <v>10105</v>
      </c>
      <c r="N1986" t="s">
        <v>9441</v>
      </c>
    </row>
    <row r="1987" spans="1:14" x14ac:dyDescent="0.25">
      <c r="A1987" t="s">
        <v>9363</v>
      </c>
      <c r="B1987" t="s">
        <v>9364</v>
      </c>
      <c r="C1987" t="s">
        <v>16</v>
      </c>
      <c r="D1987" t="s">
        <v>402</v>
      </c>
      <c r="E1987" t="s">
        <v>18</v>
      </c>
      <c r="F1987" t="s">
        <v>9365</v>
      </c>
      <c r="G1987" t="s">
        <v>9366</v>
      </c>
      <c r="H1987" t="s">
        <v>9367</v>
      </c>
      <c r="I1987" t="s">
        <v>32</v>
      </c>
      <c r="J1987" t="s">
        <v>1350</v>
      </c>
      <c r="K1987" t="s">
        <v>24</v>
      </c>
      <c r="L1987" t="s">
        <v>406</v>
      </c>
      <c r="M1987" t="s">
        <v>10106</v>
      </c>
      <c r="N1987" t="s">
        <v>9441</v>
      </c>
    </row>
    <row r="1988" spans="1:14" x14ac:dyDescent="0.25">
      <c r="A1988" t="s">
        <v>9368</v>
      </c>
      <c r="B1988" t="s">
        <v>1554</v>
      </c>
      <c r="C1988" t="s">
        <v>69</v>
      </c>
      <c r="D1988" t="s">
        <v>9369</v>
      </c>
      <c r="E1988" t="s">
        <v>18</v>
      </c>
      <c r="F1988" t="s">
        <v>9370</v>
      </c>
      <c r="G1988" t="s">
        <v>9371</v>
      </c>
      <c r="H1988" t="s">
        <v>9372</v>
      </c>
      <c r="I1988" t="s">
        <v>32</v>
      </c>
      <c r="J1988" t="s">
        <v>583</v>
      </c>
      <c r="K1988" t="s">
        <v>24</v>
      </c>
      <c r="L1988" t="s">
        <v>6951</v>
      </c>
      <c r="M1988" t="s">
        <v>10107</v>
      </c>
      <c r="N1988" t="s">
        <v>9441</v>
      </c>
    </row>
    <row r="1989" spans="1:14" x14ac:dyDescent="0.25">
      <c r="A1989" t="s">
        <v>9373</v>
      </c>
      <c r="B1989" t="s">
        <v>2637</v>
      </c>
      <c r="C1989" t="s">
        <v>69</v>
      </c>
      <c r="D1989" t="s">
        <v>696</v>
      </c>
      <c r="E1989" t="s">
        <v>18</v>
      </c>
      <c r="F1989" t="s">
        <v>9374</v>
      </c>
      <c r="G1989" t="s">
        <v>9375</v>
      </c>
      <c r="H1989" t="s">
        <v>9376</v>
      </c>
      <c r="I1989" t="s">
        <v>32</v>
      </c>
      <c r="J1989" t="s">
        <v>946</v>
      </c>
      <c r="K1989" t="s">
        <v>24</v>
      </c>
      <c r="L1989" t="s">
        <v>757</v>
      </c>
      <c r="M1989" t="s">
        <v>9438</v>
      </c>
      <c r="N1989" t="s">
        <v>9439</v>
      </c>
    </row>
    <row r="1990" spans="1:14" x14ac:dyDescent="0.25">
      <c r="A1990" t="s">
        <v>9377</v>
      </c>
      <c r="B1990" t="s">
        <v>9378</v>
      </c>
      <c r="C1990" t="s">
        <v>16</v>
      </c>
      <c r="D1990" t="s">
        <v>5123</v>
      </c>
      <c r="E1990" t="s">
        <v>18</v>
      </c>
      <c r="F1990" t="s">
        <v>9379</v>
      </c>
      <c r="G1990" t="s">
        <v>9380</v>
      </c>
      <c r="H1990" t="s">
        <v>9381</v>
      </c>
      <c r="I1990" t="s">
        <v>32</v>
      </c>
      <c r="J1990" t="s">
        <v>49</v>
      </c>
      <c r="K1990" t="s">
        <v>24</v>
      </c>
      <c r="L1990" t="s">
        <v>2307</v>
      </c>
      <c r="M1990" t="s">
        <v>10108</v>
      </c>
      <c r="N1990" t="s">
        <v>9441</v>
      </c>
    </row>
    <row r="1991" spans="1:14" x14ac:dyDescent="0.25">
      <c r="A1991" t="s">
        <v>9382</v>
      </c>
      <c r="B1991" t="s">
        <v>7956</v>
      </c>
      <c r="C1991" t="s">
        <v>16</v>
      </c>
      <c r="D1991" t="s">
        <v>4470</v>
      </c>
      <c r="E1991" t="s">
        <v>638</v>
      </c>
      <c r="F1991" t="s">
        <v>9383</v>
      </c>
      <c r="G1991" t="s">
        <v>9384</v>
      </c>
      <c r="H1991" t="s">
        <v>9385</v>
      </c>
      <c r="I1991" t="s">
        <v>32</v>
      </c>
      <c r="J1991" t="s">
        <v>89</v>
      </c>
      <c r="K1991" t="s">
        <v>24</v>
      </c>
      <c r="L1991" t="s">
        <v>851</v>
      </c>
      <c r="M1991" t="s">
        <v>9438</v>
      </c>
      <c r="N1991" t="s">
        <v>9439</v>
      </c>
    </row>
    <row r="1992" spans="1:14" x14ac:dyDescent="0.25">
      <c r="A1992" t="s">
        <v>8876</v>
      </c>
      <c r="B1992" t="s">
        <v>2920</v>
      </c>
      <c r="C1992" t="s">
        <v>16</v>
      </c>
      <c r="D1992" t="s">
        <v>1513</v>
      </c>
      <c r="E1992" t="s">
        <v>638</v>
      </c>
      <c r="F1992" t="s">
        <v>9386</v>
      </c>
      <c r="G1992" t="s">
        <v>9387</v>
      </c>
      <c r="H1992" t="s">
        <v>9388</v>
      </c>
      <c r="I1992" t="s">
        <v>32</v>
      </c>
      <c r="J1992" t="s">
        <v>438</v>
      </c>
      <c r="K1992" t="s">
        <v>24</v>
      </c>
      <c r="L1992" t="s">
        <v>75</v>
      </c>
      <c r="M1992" t="s">
        <v>9438</v>
      </c>
      <c r="N1992" t="s">
        <v>9439</v>
      </c>
    </row>
    <row r="1993" spans="1:14" x14ac:dyDescent="0.25">
      <c r="A1993" t="s">
        <v>9389</v>
      </c>
      <c r="B1993" t="s">
        <v>8882</v>
      </c>
      <c r="C1993" t="s">
        <v>69</v>
      </c>
      <c r="D1993" t="s">
        <v>8883</v>
      </c>
      <c r="E1993" t="s">
        <v>638</v>
      </c>
      <c r="F1993" t="s">
        <v>9390</v>
      </c>
      <c r="G1993" t="s">
        <v>9391</v>
      </c>
      <c r="H1993" t="s">
        <v>9392</v>
      </c>
      <c r="I1993" t="s">
        <v>32</v>
      </c>
      <c r="J1993" t="s">
        <v>33</v>
      </c>
      <c r="K1993" t="s">
        <v>24</v>
      </c>
      <c r="L1993" t="s">
        <v>8887</v>
      </c>
      <c r="M1993" t="s">
        <v>9438</v>
      </c>
      <c r="N1993" t="s">
        <v>9439</v>
      </c>
    </row>
    <row r="1994" spans="1:14" hidden="1" x14ac:dyDescent="0.25">
      <c r="A1994" t="s">
        <v>9393</v>
      </c>
      <c r="B1994" t="s">
        <v>928</v>
      </c>
      <c r="C1994" t="s">
        <v>550</v>
      </c>
      <c r="D1994" t="s">
        <v>3186</v>
      </c>
      <c r="E1994" t="s">
        <v>630</v>
      </c>
      <c r="F1994" t="s">
        <v>9394</v>
      </c>
      <c r="G1994" t="s">
        <v>9395</v>
      </c>
      <c r="H1994" t="s">
        <v>9396</v>
      </c>
      <c r="I1994" t="s">
        <v>32</v>
      </c>
      <c r="J1994" t="s">
        <v>8591</v>
      </c>
      <c r="K1994" t="s">
        <v>556</v>
      </c>
      <c r="L1994" t="s">
        <v>8715</v>
      </c>
      <c r="M1994" t="s">
        <v>9438</v>
      </c>
      <c r="N1994" t="s">
        <v>9439</v>
      </c>
    </row>
    <row r="1995" spans="1:14" x14ac:dyDescent="0.25">
      <c r="A1995" t="s">
        <v>9397</v>
      </c>
      <c r="B1995" t="s">
        <v>928</v>
      </c>
      <c r="C1995" t="s">
        <v>16</v>
      </c>
      <c r="D1995" t="s">
        <v>3186</v>
      </c>
      <c r="E1995" t="s">
        <v>638</v>
      </c>
      <c r="F1995" t="s">
        <v>9398</v>
      </c>
      <c r="G1995" t="s">
        <v>9399</v>
      </c>
      <c r="H1995" t="s">
        <v>9400</v>
      </c>
      <c r="I1995" t="s">
        <v>32</v>
      </c>
      <c r="J1995" t="s">
        <v>5541</v>
      </c>
      <c r="K1995" t="s">
        <v>24</v>
      </c>
      <c r="L1995" t="s">
        <v>8715</v>
      </c>
      <c r="M1995" t="s">
        <v>9438</v>
      </c>
      <c r="N1995" t="s">
        <v>9439</v>
      </c>
    </row>
    <row r="1996" spans="1:14" x14ac:dyDescent="0.25">
      <c r="A1996" t="s">
        <v>7921</v>
      </c>
      <c r="B1996" t="s">
        <v>1061</v>
      </c>
      <c r="C1996" t="s">
        <v>16</v>
      </c>
      <c r="E1996" t="s">
        <v>638</v>
      </c>
      <c r="F1996" t="s">
        <v>6381</v>
      </c>
      <c r="G1996" t="s">
        <v>6382</v>
      </c>
      <c r="H1996" t="s">
        <v>9401</v>
      </c>
      <c r="I1996" t="s">
        <v>32</v>
      </c>
      <c r="J1996" t="s">
        <v>1066</v>
      </c>
      <c r="K1996" t="s">
        <v>24</v>
      </c>
      <c r="L1996" t="s">
        <v>9402</v>
      </c>
      <c r="M1996" t="s">
        <v>9438</v>
      </c>
      <c r="N1996" t="s">
        <v>9439</v>
      </c>
    </row>
    <row r="1997" spans="1:14" hidden="1" x14ac:dyDescent="0.25">
      <c r="A1997" t="s">
        <v>2747</v>
      </c>
      <c r="B1997" t="s">
        <v>3550</v>
      </c>
      <c r="C1997" t="s">
        <v>69</v>
      </c>
      <c r="D1997" t="s">
        <v>8781</v>
      </c>
      <c r="E1997" t="s">
        <v>630</v>
      </c>
      <c r="F1997" t="s">
        <v>9403</v>
      </c>
      <c r="G1997" t="s">
        <v>9404</v>
      </c>
      <c r="H1997" t="s">
        <v>9405</v>
      </c>
      <c r="I1997" t="s">
        <v>32</v>
      </c>
      <c r="J1997" t="s">
        <v>1330</v>
      </c>
      <c r="K1997" t="s">
        <v>24</v>
      </c>
      <c r="L1997" t="s">
        <v>2753</v>
      </c>
      <c r="M1997" t="s">
        <v>9438</v>
      </c>
      <c r="N1997" t="s">
        <v>9439</v>
      </c>
    </row>
    <row r="1998" spans="1:14" x14ac:dyDescent="0.25">
      <c r="A1998" t="s">
        <v>9406</v>
      </c>
      <c r="B1998" t="s">
        <v>6820</v>
      </c>
      <c r="C1998" t="s">
        <v>16</v>
      </c>
      <c r="D1998" t="s">
        <v>8498</v>
      </c>
      <c r="E1998" t="s">
        <v>638</v>
      </c>
      <c r="F1998" t="s">
        <v>9407</v>
      </c>
      <c r="G1998" t="s">
        <v>9408</v>
      </c>
      <c r="H1998" t="s">
        <v>9409</v>
      </c>
      <c r="I1998" t="s">
        <v>32</v>
      </c>
      <c r="J1998" t="s">
        <v>8502</v>
      </c>
      <c r="K1998" t="s">
        <v>24</v>
      </c>
      <c r="L1998" t="s">
        <v>8794</v>
      </c>
      <c r="M1998" t="s">
        <v>9438</v>
      </c>
      <c r="N1998" t="s">
        <v>9439</v>
      </c>
    </row>
    <row r="1999" spans="1:14" hidden="1" x14ac:dyDescent="0.25">
      <c r="A1999" t="s">
        <v>9410</v>
      </c>
      <c r="B1999" t="s">
        <v>8902</v>
      </c>
      <c r="C1999" t="s">
        <v>16</v>
      </c>
      <c r="D1999" t="s">
        <v>2605</v>
      </c>
      <c r="E1999" t="s">
        <v>630</v>
      </c>
      <c r="F1999" t="s">
        <v>9411</v>
      </c>
      <c r="G1999" t="s">
        <v>9412</v>
      </c>
      <c r="H1999" t="s">
        <v>9413</v>
      </c>
      <c r="I1999" t="s">
        <v>32</v>
      </c>
      <c r="J1999" t="s">
        <v>211</v>
      </c>
      <c r="K1999" t="s">
        <v>24</v>
      </c>
      <c r="L1999" t="s">
        <v>8906</v>
      </c>
      <c r="M1999" t="s">
        <v>9438</v>
      </c>
      <c r="N1999" t="s">
        <v>9439</v>
      </c>
    </row>
    <row r="2000" spans="1:14" x14ac:dyDescent="0.25">
      <c r="A2000" t="s">
        <v>9397</v>
      </c>
      <c r="B2000" t="s">
        <v>928</v>
      </c>
      <c r="C2000" t="s">
        <v>1595</v>
      </c>
      <c r="D2000" t="s">
        <v>3186</v>
      </c>
      <c r="E2000" t="s">
        <v>638</v>
      </c>
      <c r="F2000" t="s">
        <v>9414</v>
      </c>
      <c r="G2000" t="s">
        <v>9415</v>
      </c>
      <c r="H2000" t="s">
        <v>9416</v>
      </c>
      <c r="I2000" t="s">
        <v>32</v>
      </c>
      <c r="J2000" t="s">
        <v>9417</v>
      </c>
      <c r="K2000" t="s">
        <v>1600</v>
      </c>
      <c r="L2000" t="s">
        <v>8715</v>
      </c>
      <c r="M2000" t="s">
        <v>9438</v>
      </c>
      <c r="N2000" t="s">
        <v>9439</v>
      </c>
    </row>
    <row r="2001" spans="1:14" x14ac:dyDescent="0.25">
      <c r="A2001" t="s">
        <v>9207</v>
      </c>
      <c r="B2001" t="s">
        <v>9208</v>
      </c>
      <c r="C2001" t="s">
        <v>9209</v>
      </c>
      <c r="D2001" t="s">
        <v>1576</v>
      </c>
      <c r="E2001" t="s">
        <v>638</v>
      </c>
      <c r="F2001" t="s">
        <v>9418</v>
      </c>
      <c r="G2001" t="s">
        <v>9419</v>
      </c>
      <c r="H2001" t="s">
        <v>9420</v>
      </c>
      <c r="I2001" t="s">
        <v>32</v>
      </c>
      <c r="J2001" t="s">
        <v>1980</v>
      </c>
      <c r="K2001" t="s">
        <v>1600</v>
      </c>
      <c r="L2001" t="s">
        <v>75</v>
      </c>
      <c r="M2001" t="s">
        <v>9438</v>
      </c>
      <c r="N2001" t="s">
        <v>9439</v>
      </c>
    </row>
    <row r="2002" spans="1:14" hidden="1" x14ac:dyDescent="0.25">
      <c r="A2002" t="s">
        <v>2747</v>
      </c>
      <c r="B2002" t="s">
        <v>3550</v>
      </c>
      <c r="C2002" t="s">
        <v>69</v>
      </c>
      <c r="D2002" t="s">
        <v>8781</v>
      </c>
      <c r="E2002" t="s">
        <v>630</v>
      </c>
      <c r="F2002" t="s">
        <v>9403</v>
      </c>
      <c r="G2002" t="s">
        <v>9404</v>
      </c>
      <c r="H2002" t="s">
        <v>9405</v>
      </c>
      <c r="I2002" t="s">
        <v>32</v>
      </c>
      <c r="J2002" t="s">
        <v>1330</v>
      </c>
      <c r="K2002" t="s">
        <v>24</v>
      </c>
      <c r="L2002" t="s">
        <v>2753</v>
      </c>
      <c r="M2002" t="s">
        <v>9438</v>
      </c>
      <c r="N2002" t="s">
        <v>9439</v>
      </c>
    </row>
    <row r="2003" spans="1:14" x14ac:dyDescent="0.25">
      <c r="A2003" t="s">
        <v>9406</v>
      </c>
      <c r="B2003" t="s">
        <v>6820</v>
      </c>
      <c r="C2003" t="s">
        <v>16</v>
      </c>
      <c r="D2003" t="s">
        <v>8498</v>
      </c>
      <c r="E2003" t="s">
        <v>638</v>
      </c>
      <c r="F2003" t="s">
        <v>9407</v>
      </c>
      <c r="G2003" t="s">
        <v>9408</v>
      </c>
      <c r="H2003" t="s">
        <v>9409</v>
      </c>
      <c r="I2003" t="s">
        <v>32</v>
      </c>
      <c r="J2003" t="s">
        <v>8502</v>
      </c>
      <c r="K2003" t="s">
        <v>24</v>
      </c>
      <c r="L2003" t="s">
        <v>8794</v>
      </c>
      <c r="M2003" t="s">
        <v>9438</v>
      </c>
      <c r="N2003" t="s">
        <v>9439</v>
      </c>
    </row>
    <row r="2004" spans="1:14" hidden="1" x14ac:dyDescent="0.25">
      <c r="A2004" t="s">
        <v>9410</v>
      </c>
      <c r="B2004" t="s">
        <v>8902</v>
      </c>
      <c r="C2004" t="s">
        <v>16</v>
      </c>
      <c r="D2004" t="s">
        <v>2605</v>
      </c>
      <c r="E2004" t="s">
        <v>630</v>
      </c>
      <c r="F2004" t="s">
        <v>9411</v>
      </c>
      <c r="G2004" t="s">
        <v>9412</v>
      </c>
      <c r="H2004" t="s">
        <v>9413</v>
      </c>
      <c r="I2004" t="s">
        <v>32</v>
      </c>
      <c r="J2004" t="s">
        <v>211</v>
      </c>
      <c r="K2004" t="s">
        <v>24</v>
      </c>
      <c r="L2004" t="s">
        <v>8906</v>
      </c>
      <c r="M2004" t="s">
        <v>9438</v>
      </c>
      <c r="N2004" t="s">
        <v>9439</v>
      </c>
    </row>
    <row r="2005" spans="1:14" x14ac:dyDescent="0.25">
      <c r="A2005" t="s">
        <v>9397</v>
      </c>
      <c r="B2005" t="s">
        <v>928</v>
      </c>
      <c r="C2005" t="s">
        <v>1595</v>
      </c>
      <c r="D2005" t="s">
        <v>3186</v>
      </c>
      <c r="E2005" t="s">
        <v>638</v>
      </c>
      <c r="F2005" t="s">
        <v>9414</v>
      </c>
      <c r="G2005" t="s">
        <v>9415</v>
      </c>
      <c r="H2005" t="s">
        <v>9416</v>
      </c>
      <c r="I2005" t="s">
        <v>32</v>
      </c>
      <c r="J2005" t="s">
        <v>9417</v>
      </c>
      <c r="K2005" t="s">
        <v>1600</v>
      </c>
      <c r="L2005" t="s">
        <v>8715</v>
      </c>
      <c r="M2005" t="s">
        <v>9438</v>
      </c>
      <c r="N2005" t="s">
        <v>9439</v>
      </c>
    </row>
    <row r="2006" spans="1:14" x14ac:dyDescent="0.25">
      <c r="A2006" t="s">
        <v>9207</v>
      </c>
      <c r="B2006" t="s">
        <v>9208</v>
      </c>
      <c r="C2006" t="s">
        <v>9209</v>
      </c>
      <c r="D2006" t="s">
        <v>1576</v>
      </c>
      <c r="E2006" t="s">
        <v>638</v>
      </c>
      <c r="F2006" t="s">
        <v>9418</v>
      </c>
      <c r="G2006" t="s">
        <v>9419</v>
      </c>
      <c r="H2006" t="s">
        <v>9420</v>
      </c>
      <c r="I2006" t="s">
        <v>32</v>
      </c>
      <c r="J2006" t="s">
        <v>1980</v>
      </c>
      <c r="K2006" t="s">
        <v>1600</v>
      </c>
      <c r="L2006" t="s">
        <v>75</v>
      </c>
      <c r="M2006" t="s">
        <v>9438</v>
      </c>
      <c r="N2006" t="s">
        <v>9439</v>
      </c>
    </row>
    <row r="2007" spans="1:14" x14ac:dyDescent="0.25">
      <c r="A2007" t="s">
        <v>9229</v>
      </c>
      <c r="B2007" t="s">
        <v>27</v>
      </c>
      <c r="C2007" t="s">
        <v>1907</v>
      </c>
      <c r="D2007" t="s">
        <v>3108</v>
      </c>
      <c r="E2007" t="s">
        <v>638</v>
      </c>
      <c r="F2007" t="s">
        <v>9421</v>
      </c>
      <c r="G2007" t="s">
        <v>9422</v>
      </c>
      <c r="H2007" t="s">
        <v>9423</v>
      </c>
      <c r="I2007" t="s">
        <v>32</v>
      </c>
      <c r="J2007" t="s">
        <v>1584</v>
      </c>
      <c r="K2007" t="s">
        <v>1600</v>
      </c>
      <c r="L2007" t="s">
        <v>780</v>
      </c>
      <c r="M2007" t="s">
        <v>9438</v>
      </c>
      <c r="N2007" t="s">
        <v>9439</v>
      </c>
    </row>
    <row r="2008" spans="1:14" hidden="1" x14ac:dyDescent="0.25">
      <c r="A2008" t="s">
        <v>9207</v>
      </c>
      <c r="B2008" t="s">
        <v>9208</v>
      </c>
      <c r="C2008" t="s">
        <v>9209</v>
      </c>
      <c r="D2008" t="s">
        <v>1576</v>
      </c>
      <c r="E2008" t="s">
        <v>630</v>
      </c>
      <c r="F2008" t="s">
        <v>9424</v>
      </c>
      <c r="G2008" t="s">
        <v>9425</v>
      </c>
      <c r="H2008" t="s">
        <v>9426</v>
      </c>
      <c r="I2008" t="s">
        <v>32</v>
      </c>
      <c r="J2008" t="s">
        <v>5725</v>
      </c>
      <c r="K2008" t="s">
        <v>1600</v>
      </c>
      <c r="L2008" t="s">
        <v>75</v>
      </c>
      <c r="M2008" t="s">
        <v>9438</v>
      </c>
      <c r="N2008" t="s">
        <v>9439</v>
      </c>
    </row>
    <row r="2009" spans="1:14" x14ac:dyDescent="0.25">
      <c r="A2009" t="s">
        <v>9427</v>
      </c>
      <c r="B2009" t="s">
        <v>9428</v>
      </c>
      <c r="C2009" t="s">
        <v>550</v>
      </c>
      <c r="D2009" t="s">
        <v>9429</v>
      </c>
      <c r="E2009" t="s">
        <v>638</v>
      </c>
      <c r="F2009" t="s">
        <v>9430</v>
      </c>
      <c r="G2009" t="s">
        <v>9431</v>
      </c>
      <c r="H2009" t="s">
        <v>9432</v>
      </c>
      <c r="I2009" t="s">
        <v>32</v>
      </c>
      <c r="J2009" t="s">
        <v>1066</v>
      </c>
      <c r="K2009" t="s">
        <v>556</v>
      </c>
      <c r="L2009" t="s">
        <v>3493</v>
      </c>
      <c r="M2009" t="s">
        <v>9438</v>
      </c>
      <c r="N2009" t="s">
        <v>9439</v>
      </c>
    </row>
    <row r="2010" spans="1:14" hidden="1" x14ac:dyDescent="0.25">
      <c r="A2010" t="s">
        <v>9433</v>
      </c>
      <c r="B2010" t="s">
        <v>9428</v>
      </c>
      <c r="C2010" t="s">
        <v>1880</v>
      </c>
      <c r="D2010" t="s">
        <v>9429</v>
      </c>
      <c r="E2010" t="s">
        <v>630</v>
      </c>
      <c r="F2010" t="s">
        <v>9434</v>
      </c>
      <c r="G2010" t="s">
        <v>9435</v>
      </c>
      <c r="H2010" t="s">
        <v>9436</v>
      </c>
      <c r="I2010" t="s">
        <v>32</v>
      </c>
      <c r="J2010" t="s">
        <v>1066</v>
      </c>
      <c r="K2010" t="s">
        <v>556</v>
      </c>
      <c r="L2010" t="s">
        <v>3493</v>
      </c>
      <c r="M2010" t="s">
        <v>9438</v>
      </c>
      <c r="N2010" t="s">
        <v>9439</v>
      </c>
    </row>
  </sheetData>
  <autoFilter ref="A1:N2010" xr:uid="{40A44392-D910-4D5D-A95F-C1FDBE7B3A81}">
    <filterColumn colId="4">
      <filters>
        <filter val="monograph; text"/>
        <filter val="periodical_volume; text"/>
        <filter val="volume; text"/>
      </filters>
    </filterColumn>
  </autoFilter>
  <hyperlinks>
    <hyperlink ref="H330" r:id="rId1" xr:uid="{31DB60BC-7998-4591-B0D5-FF51DBC91A4C}"/>
    <hyperlink ref="G1948" r:id="rId2" xr:uid="{920CD3FC-E740-4973-A68C-0F86918ABF2A}"/>
    <hyperlink ref="H1944" r:id="rId3" xr:uid="{5C84605A-661C-4F93-9E3D-3A76B5BA8AB8}"/>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032E-6FED-4BA5-BFD8-3B1794F1B195}">
  <dimension ref="A3:B3335"/>
  <sheetViews>
    <sheetView zoomScale="80" zoomScaleNormal="80" workbookViewId="0">
      <selection activeCell="A108" sqref="A108"/>
    </sheetView>
  </sheetViews>
  <sheetFormatPr baseColWidth="10" defaultRowHeight="15" x14ac:dyDescent="0.25"/>
  <cols>
    <col min="1" max="1" width="255.7109375" bestFit="1" customWidth="1"/>
    <col min="2" max="2" width="15" bestFit="1" customWidth="1"/>
    <col min="3" max="3" width="32.140625" bestFit="1" customWidth="1"/>
  </cols>
  <sheetData>
    <row r="3" spans="1:2" x14ac:dyDescent="0.25">
      <c r="A3" s="3" t="s">
        <v>10109</v>
      </c>
      <c r="B3" t="s">
        <v>10112</v>
      </c>
    </row>
    <row r="4" spans="1:2" x14ac:dyDescent="0.25">
      <c r="A4" s="4" t="s">
        <v>5671</v>
      </c>
      <c r="B4" s="5">
        <v>3</v>
      </c>
    </row>
    <row r="5" spans="1:2" x14ac:dyDescent="0.25">
      <c r="A5" s="6" t="s">
        <v>5669</v>
      </c>
      <c r="B5" s="5">
        <v>3</v>
      </c>
    </row>
    <row r="6" spans="1:2" x14ac:dyDescent="0.25">
      <c r="A6" s="4" t="s">
        <v>6806</v>
      </c>
      <c r="B6" s="5">
        <v>2</v>
      </c>
    </row>
    <row r="7" spans="1:2" x14ac:dyDescent="0.25">
      <c r="A7" s="6" t="s">
        <v>6802</v>
      </c>
      <c r="B7" s="5">
        <v>2</v>
      </c>
    </row>
    <row r="8" spans="1:2" x14ac:dyDescent="0.25">
      <c r="A8" s="4" t="s">
        <v>3309</v>
      </c>
      <c r="B8" s="5">
        <v>2</v>
      </c>
    </row>
    <row r="9" spans="1:2" x14ac:dyDescent="0.25">
      <c r="A9" s="6" t="s">
        <v>3307</v>
      </c>
      <c r="B9" s="5">
        <v>2</v>
      </c>
    </row>
    <row r="10" spans="1:2" x14ac:dyDescent="0.25">
      <c r="A10" s="4" t="s">
        <v>3214</v>
      </c>
      <c r="B10" s="5">
        <v>2</v>
      </c>
    </row>
    <row r="11" spans="1:2" x14ac:dyDescent="0.25">
      <c r="A11" s="6" t="s">
        <v>3212</v>
      </c>
      <c r="B11" s="5">
        <v>2</v>
      </c>
    </row>
    <row r="12" spans="1:2" x14ac:dyDescent="0.25">
      <c r="A12" s="4" t="s">
        <v>5782</v>
      </c>
      <c r="B12" s="5">
        <v>2</v>
      </c>
    </row>
    <row r="13" spans="1:2" x14ac:dyDescent="0.25">
      <c r="A13" s="6" t="s">
        <v>5778</v>
      </c>
      <c r="B13" s="5">
        <v>2</v>
      </c>
    </row>
    <row r="14" spans="1:2" x14ac:dyDescent="0.25">
      <c r="A14" s="4" t="s">
        <v>3266</v>
      </c>
      <c r="B14" s="5">
        <v>2</v>
      </c>
    </row>
    <row r="15" spans="1:2" x14ac:dyDescent="0.25">
      <c r="A15" s="6" t="s">
        <v>2714</v>
      </c>
      <c r="B15" s="5">
        <v>2</v>
      </c>
    </row>
    <row r="16" spans="1:2" x14ac:dyDescent="0.25">
      <c r="A16" s="4" t="s">
        <v>3862</v>
      </c>
      <c r="B16" s="5">
        <v>2</v>
      </c>
    </row>
    <row r="17" spans="1:2" x14ac:dyDescent="0.25">
      <c r="A17" s="6" t="s">
        <v>5869</v>
      </c>
      <c r="B17" s="5">
        <v>1</v>
      </c>
    </row>
    <row r="18" spans="1:2" x14ac:dyDescent="0.25">
      <c r="A18" s="6" t="s">
        <v>3859</v>
      </c>
      <c r="B18" s="5">
        <v>1</v>
      </c>
    </row>
    <row r="19" spans="1:2" x14ac:dyDescent="0.25">
      <c r="A19" s="4" t="s">
        <v>3228</v>
      </c>
      <c r="B19" s="5">
        <v>2</v>
      </c>
    </row>
    <row r="20" spans="1:2" x14ac:dyDescent="0.25">
      <c r="A20" s="6" t="s">
        <v>3224</v>
      </c>
      <c r="B20" s="5">
        <v>2</v>
      </c>
    </row>
    <row r="21" spans="1:2" x14ac:dyDescent="0.25">
      <c r="A21" s="4" t="s">
        <v>6760</v>
      </c>
      <c r="B21" s="5">
        <v>2</v>
      </c>
    </row>
    <row r="22" spans="1:2" x14ac:dyDescent="0.25">
      <c r="A22" s="6" t="s">
        <v>6756</v>
      </c>
      <c r="B22" s="5">
        <v>2</v>
      </c>
    </row>
    <row r="23" spans="1:2" x14ac:dyDescent="0.25">
      <c r="A23" s="4" t="s">
        <v>3274</v>
      </c>
      <c r="B23" s="5">
        <v>2</v>
      </c>
    </row>
    <row r="24" spans="1:2" x14ac:dyDescent="0.25">
      <c r="A24" s="6" t="s">
        <v>3272</v>
      </c>
      <c r="B24" s="5">
        <v>2</v>
      </c>
    </row>
    <row r="25" spans="1:2" x14ac:dyDescent="0.25">
      <c r="A25" s="4" t="s">
        <v>3259</v>
      </c>
      <c r="B25" s="5">
        <v>2</v>
      </c>
    </row>
    <row r="26" spans="1:2" x14ac:dyDescent="0.25">
      <c r="A26" s="6" t="s">
        <v>3257</v>
      </c>
      <c r="B26" s="5">
        <v>2</v>
      </c>
    </row>
    <row r="27" spans="1:2" x14ac:dyDescent="0.25">
      <c r="A27" s="4" t="s">
        <v>3249</v>
      </c>
      <c r="B27" s="5">
        <v>2</v>
      </c>
    </row>
    <row r="28" spans="1:2" x14ac:dyDescent="0.25">
      <c r="A28" s="6" t="s">
        <v>3247</v>
      </c>
      <c r="B28" s="5">
        <v>2</v>
      </c>
    </row>
    <row r="29" spans="1:2" x14ac:dyDescent="0.25">
      <c r="A29" s="4" t="s">
        <v>6789</v>
      </c>
      <c r="B29" s="5">
        <v>2</v>
      </c>
    </row>
    <row r="30" spans="1:2" x14ac:dyDescent="0.25">
      <c r="A30" s="6" t="s">
        <v>6787</v>
      </c>
      <c r="B30" s="5">
        <v>2</v>
      </c>
    </row>
    <row r="31" spans="1:2" x14ac:dyDescent="0.25">
      <c r="A31" s="4" t="s">
        <v>6800</v>
      </c>
      <c r="B31" s="5">
        <v>2</v>
      </c>
    </row>
    <row r="32" spans="1:2" x14ac:dyDescent="0.25">
      <c r="A32" s="6" t="s">
        <v>6797</v>
      </c>
      <c r="B32" s="5">
        <v>2</v>
      </c>
    </row>
    <row r="33" spans="1:2" x14ac:dyDescent="0.25">
      <c r="A33" s="4" t="s">
        <v>3195</v>
      </c>
      <c r="B33" s="5">
        <v>2</v>
      </c>
    </row>
    <row r="34" spans="1:2" x14ac:dyDescent="0.25">
      <c r="A34" s="6" t="s">
        <v>3193</v>
      </c>
      <c r="B34" s="5">
        <v>2</v>
      </c>
    </row>
    <row r="35" spans="1:2" x14ac:dyDescent="0.25">
      <c r="A35" s="4" t="s">
        <v>3163</v>
      </c>
      <c r="B35" s="5">
        <v>2</v>
      </c>
    </row>
    <row r="36" spans="1:2" x14ac:dyDescent="0.25">
      <c r="A36" s="6" t="s">
        <v>3161</v>
      </c>
      <c r="B36" s="5">
        <v>2</v>
      </c>
    </row>
    <row r="37" spans="1:2" x14ac:dyDescent="0.25">
      <c r="A37" s="4" t="s">
        <v>3263</v>
      </c>
      <c r="B37" s="5">
        <v>2</v>
      </c>
    </row>
    <row r="38" spans="1:2" x14ac:dyDescent="0.25">
      <c r="A38" s="6" t="s">
        <v>3261</v>
      </c>
      <c r="B38" s="5">
        <v>2</v>
      </c>
    </row>
    <row r="39" spans="1:2" x14ac:dyDescent="0.25">
      <c r="A39" s="4" t="s">
        <v>5808</v>
      </c>
      <c r="B39" s="5">
        <v>2</v>
      </c>
    </row>
    <row r="40" spans="1:2" x14ac:dyDescent="0.25">
      <c r="A40" s="6" t="s">
        <v>5805</v>
      </c>
      <c r="B40" s="5">
        <v>2</v>
      </c>
    </row>
    <row r="41" spans="1:2" x14ac:dyDescent="0.25">
      <c r="A41" s="4" t="s">
        <v>3270</v>
      </c>
      <c r="B41" s="5">
        <v>2</v>
      </c>
    </row>
    <row r="42" spans="1:2" x14ac:dyDescent="0.25">
      <c r="A42" s="6" t="s">
        <v>3268</v>
      </c>
      <c r="B42" s="5">
        <v>2</v>
      </c>
    </row>
    <row r="43" spans="1:2" x14ac:dyDescent="0.25">
      <c r="A43" s="4" t="s">
        <v>3125</v>
      </c>
      <c r="B43" s="5">
        <v>2</v>
      </c>
    </row>
    <row r="44" spans="1:2" x14ac:dyDescent="0.25">
      <c r="A44" s="6" t="s">
        <v>3122</v>
      </c>
      <c r="B44" s="5">
        <v>2</v>
      </c>
    </row>
    <row r="45" spans="1:2" x14ac:dyDescent="0.25">
      <c r="A45" s="4" t="s">
        <v>3242</v>
      </c>
      <c r="B45" s="5">
        <v>2</v>
      </c>
    </row>
    <row r="46" spans="1:2" x14ac:dyDescent="0.25">
      <c r="A46" s="6" t="s">
        <v>2780</v>
      </c>
      <c r="B46" s="5">
        <v>2</v>
      </c>
    </row>
    <row r="47" spans="1:2" x14ac:dyDescent="0.25">
      <c r="A47" s="4" t="s">
        <v>3159</v>
      </c>
      <c r="B47" s="5">
        <v>2</v>
      </c>
    </row>
    <row r="48" spans="1:2" x14ac:dyDescent="0.25">
      <c r="A48" s="6" t="s">
        <v>3154</v>
      </c>
      <c r="B48" s="5">
        <v>2</v>
      </c>
    </row>
    <row r="49" spans="1:2" x14ac:dyDescent="0.25">
      <c r="A49" s="4" t="s">
        <v>3277</v>
      </c>
      <c r="B49" s="5">
        <v>2</v>
      </c>
    </row>
    <row r="50" spans="1:2" x14ac:dyDescent="0.25">
      <c r="A50" s="6" t="s">
        <v>2924</v>
      </c>
      <c r="B50" s="5">
        <v>2</v>
      </c>
    </row>
    <row r="51" spans="1:2" x14ac:dyDescent="0.25">
      <c r="A51" s="4" t="s">
        <v>3191</v>
      </c>
      <c r="B51" s="5">
        <v>2</v>
      </c>
    </row>
    <row r="52" spans="1:2" x14ac:dyDescent="0.25">
      <c r="A52" s="6" t="s">
        <v>2924</v>
      </c>
      <c r="B52" s="5">
        <v>2</v>
      </c>
    </row>
    <row r="53" spans="1:2" x14ac:dyDescent="0.25">
      <c r="A53" s="4" t="s">
        <v>3182</v>
      </c>
      <c r="B53" s="5">
        <v>2</v>
      </c>
    </row>
    <row r="54" spans="1:2" x14ac:dyDescent="0.25">
      <c r="A54" s="6" t="s">
        <v>3179</v>
      </c>
      <c r="B54" s="5">
        <v>2</v>
      </c>
    </row>
    <row r="55" spans="1:2" x14ac:dyDescent="0.25">
      <c r="A55" s="4" t="s">
        <v>3120</v>
      </c>
      <c r="B55" s="5">
        <v>2</v>
      </c>
    </row>
    <row r="56" spans="1:2" x14ac:dyDescent="0.25">
      <c r="A56" s="6" t="s">
        <v>3117</v>
      </c>
      <c r="B56" s="5">
        <v>2</v>
      </c>
    </row>
    <row r="57" spans="1:2" x14ac:dyDescent="0.25">
      <c r="A57" s="4" t="s">
        <v>6811</v>
      </c>
      <c r="B57" s="5">
        <v>2</v>
      </c>
    </row>
    <row r="58" spans="1:2" x14ac:dyDescent="0.25">
      <c r="A58" s="6" t="s">
        <v>6808</v>
      </c>
      <c r="B58" s="5">
        <v>2</v>
      </c>
    </row>
    <row r="59" spans="1:2" x14ac:dyDescent="0.25">
      <c r="A59" s="4" t="s">
        <v>5775</v>
      </c>
      <c r="B59" s="5">
        <v>2</v>
      </c>
    </row>
    <row r="60" spans="1:2" x14ac:dyDescent="0.25">
      <c r="A60" s="6" t="s">
        <v>5771</v>
      </c>
      <c r="B60" s="5">
        <v>2</v>
      </c>
    </row>
    <row r="61" spans="1:2" x14ac:dyDescent="0.25">
      <c r="A61" s="4" t="s">
        <v>5803</v>
      </c>
      <c r="B61" s="5">
        <v>2</v>
      </c>
    </row>
    <row r="62" spans="1:2" x14ac:dyDescent="0.25">
      <c r="A62" s="6" t="s">
        <v>5589</v>
      </c>
      <c r="B62" s="5">
        <v>2</v>
      </c>
    </row>
    <row r="63" spans="1:2" x14ac:dyDescent="0.25">
      <c r="A63" s="4" t="s">
        <v>3210</v>
      </c>
      <c r="B63" s="5">
        <v>2</v>
      </c>
    </row>
    <row r="64" spans="1:2" x14ac:dyDescent="0.25">
      <c r="A64" s="6" t="s">
        <v>2924</v>
      </c>
      <c r="B64" s="5">
        <v>2</v>
      </c>
    </row>
    <row r="65" spans="1:2" x14ac:dyDescent="0.25">
      <c r="A65" s="4" t="s">
        <v>3238</v>
      </c>
      <c r="B65" s="5">
        <v>2</v>
      </c>
    </row>
    <row r="66" spans="1:2" x14ac:dyDescent="0.25">
      <c r="A66" s="6" t="s">
        <v>2891</v>
      </c>
      <c r="B66" s="5">
        <v>2</v>
      </c>
    </row>
    <row r="67" spans="1:2" x14ac:dyDescent="0.25">
      <c r="A67" s="4" t="s">
        <v>5799</v>
      </c>
      <c r="B67" s="5">
        <v>2</v>
      </c>
    </row>
    <row r="68" spans="1:2" x14ac:dyDescent="0.25">
      <c r="A68" s="6" t="s">
        <v>5795</v>
      </c>
      <c r="B68" s="5">
        <v>2</v>
      </c>
    </row>
    <row r="69" spans="1:2" x14ac:dyDescent="0.25">
      <c r="A69" s="4" t="s">
        <v>6382</v>
      </c>
      <c r="B69" s="5">
        <v>2</v>
      </c>
    </row>
    <row r="70" spans="1:2" x14ac:dyDescent="0.25">
      <c r="A70" s="6" t="s">
        <v>6380</v>
      </c>
      <c r="B70" s="5">
        <v>1</v>
      </c>
    </row>
    <row r="71" spans="1:2" x14ac:dyDescent="0.25">
      <c r="A71" s="6" t="s">
        <v>7921</v>
      </c>
      <c r="B71" s="5">
        <v>1</v>
      </c>
    </row>
    <row r="72" spans="1:2" x14ac:dyDescent="0.25">
      <c r="A72" s="4" t="s">
        <v>3305</v>
      </c>
      <c r="B72" s="5">
        <v>2</v>
      </c>
    </row>
    <row r="73" spans="1:2" x14ac:dyDescent="0.25">
      <c r="A73" s="6" t="s">
        <v>2773</v>
      </c>
      <c r="B73" s="5">
        <v>2</v>
      </c>
    </row>
    <row r="74" spans="1:2" x14ac:dyDescent="0.25">
      <c r="A74" s="4" t="s">
        <v>9235</v>
      </c>
      <c r="B74" s="5">
        <v>2</v>
      </c>
    </row>
    <row r="75" spans="1:2" x14ac:dyDescent="0.25">
      <c r="A75" s="6" t="s">
        <v>9167</v>
      </c>
      <c r="B75" s="5">
        <v>2</v>
      </c>
    </row>
    <row r="76" spans="1:2" x14ac:dyDescent="0.25">
      <c r="A76" s="4" t="s">
        <v>6795</v>
      </c>
      <c r="B76" s="5">
        <v>2</v>
      </c>
    </row>
    <row r="77" spans="1:2" x14ac:dyDescent="0.25">
      <c r="A77" s="6" t="s">
        <v>6791</v>
      </c>
      <c r="B77" s="5">
        <v>2</v>
      </c>
    </row>
    <row r="78" spans="1:2" x14ac:dyDescent="0.25">
      <c r="A78" s="4" t="s">
        <v>6774</v>
      </c>
      <c r="B78" s="5">
        <v>2</v>
      </c>
    </row>
    <row r="79" spans="1:2" x14ac:dyDescent="0.25">
      <c r="A79" s="6" t="s">
        <v>6772</v>
      </c>
      <c r="B79" s="5">
        <v>2</v>
      </c>
    </row>
    <row r="80" spans="1:2" x14ac:dyDescent="0.25">
      <c r="A80" s="4" t="s">
        <v>9419</v>
      </c>
      <c r="B80" s="5">
        <v>2</v>
      </c>
    </row>
    <row r="81" spans="1:2" x14ac:dyDescent="0.25">
      <c r="A81" s="6" t="s">
        <v>9207</v>
      </c>
      <c r="B81" s="5">
        <v>2</v>
      </c>
    </row>
    <row r="82" spans="1:2" x14ac:dyDescent="0.25">
      <c r="A82" s="4" t="s">
        <v>3188</v>
      </c>
      <c r="B82" s="5">
        <v>2</v>
      </c>
    </row>
    <row r="83" spans="1:2" x14ac:dyDescent="0.25">
      <c r="A83" s="6" t="s">
        <v>3184</v>
      </c>
      <c r="B83" s="5">
        <v>2</v>
      </c>
    </row>
    <row r="84" spans="1:2" x14ac:dyDescent="0.25">
      <c r="A84" s="4" t="s">
        <v>6783</v>
      </c>
      <c r="B84" s="5">
        <v>2</v>
      </c>
    </row>
    <row r="85" spans="1:2" x14ac:dyDescent="0.25">
      <c r="A85" s="6" t="s">
        <v>6780</v>
      </c>
      <c r="B85" s="5">
        <v>2</v>
      </c>
    </row>
    <row r="86" spans="1:2" x14ac:dyDescent="0.25">
      <c r="A86" s="4" t="s">
        <v>3176</v>
      </c>
      <c r="B86" s="5">
        <v>2</v>
      </c>
    </row>
    <row r="87" spans="1:2" x14ac:dyDescent="0.25">
      <c r="A87" s="6" t="s">
        <v>3172</v>
      </c>
      <c r="B87" s="5">
        <v>2</v>
      </c>
    </row>
    <row r="88" spans="1:2" x14ac:dyDescent="0.25">
      <c r="A88" s="4" t="s">
        <v>3206</v>
      </c>
      <c r="B88" s="5">
        <v>2</v>
      </c>
    </row>
    <row r="89" spans="1:2" x14ac:dyDescent="0.25">
      <c r="A89" s="6" t="s">
        <v>2754</v>
      </c>
      <c r="B89" s="5">
        <v>2</v>
      </c>
    </row>
    <row r="90" spans="1:2" x14ac:dyDescent="0.25">
      <c r="A90" s="4" t="s">
        <v>3218</v>
      </c>
      <c r="B90" s="5">
        <v>2</v>
      </c>
    </row>
    <row r="91" spans="1:2" x14ac:dyDescent="0.25">
      <c r="A91" s="6" t="s">
        <v>3216</v>
      </c>
      <c r="B91" s="5">
        <v>2</v>
      </c>
    </row>
    <row r="92" spans="1:2" x14ac:dyDescent="0.25">
      <c r="A92" s="4" t="s">
        <v>9415</v>
      </c>
      <c r="B92" s="5">
        <v>2</v>
      </c>
    </row>
    <row r="93" spans="1:2" x14ac:dyDescent="0.25">
      <c r="A93" s="6" t="s">
        <v>9397</v>
      </c>
      <c r="B93" s="5">
        <v>2</v>
      </c>
    </row>
    <row r="94" spans="1:2" x14ac:dyDescent="0.25">
      <c r="A94" s="4" t="s">
        <v>6766</v>
      </c>
      <c r="B94" s="5">
        <v>2</v>
      </c>
    </row>
    <row r="95" spans="1:2" x14ac:dyDescent="0.25">
      <c r="A95" s="6" t="s">
        <v>6762</v>
      </c>
      <c r="B95" s="5">
        <v>2</v>
      </c>
    </row>
    <row r="96" spans="1:2" x14ac:dyDescent="0.25">
      <c r="A96" s="4" t="s">
        <v>5788</v>
      </c>
      <c r="B96" s="5">
        <v>2</v>
      </c>
    </row>
    <row r="97" spans="1:2" x14ac:dyDescent="0.25">
      <c r="A97" s="6" t="s">
        <v>5785</v>
      </c>
      <c r="B97" s="5">
        <v>2</v>
      </c>
    </row>
    <row r="98" spans="1:2" x14ac:dyDescent="0.25">
      <c r="A98" s="4" t="s">
        <v>3169</v>
      </c>
      <c r="B98" s="5">
        <v>2</v>
      </c>
    </row>
    <row r="99" spans="1:2" x14ac:dyDescent="0.25">
      <c r="A99" s="6" t="s">
        <v>3165</v>
      </c>
      <c r="B99" s="5">
        <v>2</v>
      </c>
    </row>
    <row r="100" spans="1:2" x14ac:dyDescent="0.25">
      <c r="A100" s="4" t="s">
        <v>6753</v>
      </c>
      <c r="B100" s="5">
        <v>2</v>
      </c>
    </row>
    <row r="101" spans="1:2" x14ac:dyDescent="0.25">
      <c r="A101" s="6" t="s">
        <v>2092</v>
      </c>
      <c r="B101" s="5">
        <v>2</v>
      </c>
    </row>
    <row r="102" spans="1:2" x14ac:dyDescent="0.25">
      <c r="A102" s="4" t="s">
        <v>9408</v>
      </c>
      <c r="B102" s="5">
        <v>2</v>
      </c>
    </row>
    <row r="103" spans="1:2" x14ac:dyDescent="0.25">
      <c r="A103" s="6" t="s">
        <v>9406</v>
      </c>
      <c r="B103" s="5">
        <v>2</v>
      </c>
    </row>
    <row r="104" spans="1:2" x14ac:dyDescent="0.25">
      <c r="A104" s="4" t="s">
        <v>3234</v>
      </c>
      <c r="B104" s="5">
        <v>2</v>
      </c>
    </row>
    <row r="105" spans="1:2" x14ac:dyDescent="0.25">
      <c r="A105" s="6" t="s">
        <v>3230</v>
      </c>
      <c r="B105" s="5">
        <v>2</v>
      </c>
    </row>
    <row r="106" spans="1:2" x14ac:dyDescent="0.25">
      <c r="A106" s="4" t="s">
        <v>6778</v>
      </c>
      <c r="B106" s="5">
        <v>2</v>
      </c>
    </row>
    <row r="107" spans="1:2" x14ac:dyDescent="0.25">
      <c r="A107" s="6" t="s">
        <v>6776</v>
      </c>
      <c r="B107" s="5">
        <v>2</v>
      </c>
    </row>
    <row r="108" spans="1:2" x14ac:dyDescent="0.25">
      <c r="A108" s="4" t="s">
        <v>5421</v>
      </c>
      <c r="B108" s="5">
        <v>2</v>
      </c>
    </row>
    <row r="109" spans="1:2" x14ac:dyDescent="0.25">
      <c r="A109" s="6" t="s">
        <v>5819</v>
      </c>
      <c r="B109" s="5">
        <v>1</v>
      </c>
    </row>
    <row r="110" spans="1:2" x14ac:dyDescent="0.25">
      <c r="A110" s="6" t="s">
        <v>5419</v>
      </c>
      <c r="B110" s="5">
        <v>1</v>
      </c>
    </row>
    <row r="111" spans="1:2" x14ac:dyDescent="0.25">
      <c r="A111" s="4" t="s">
        <v>3245</v>
      </c>
      <c r="B111" s="5">
        <v>2</v>
      </c>
    </row>
    <row r="112" spans="1:2" x14ac:dyDescent="0.25">
      <c r="A112" s="6" t="s">
        <v>2754</v>
      </c>
      <c r="B112" s="5">
        <v>2</v>
      </c>
    </row>
    <row r="113" spans="1:2" x14ac:dyDescent="0.25">
      <c r="A113" s="4" t="s">
        <v>3293</v>
      </c>
      <c r="B113" s="5">
        <v>2</v>
      </c>
    </row>
    <row r="114" spans="1:2" x14ac:dyDescent="0.25">
      <c r="A114" s="6" t="s">
        <v>2754</v>
      </c>
      <c r="B114" s="5">
        <v>2</v>
      </c>
    </row>
    <row r="115" spans="1:2" x14ac:dyDescent="0.25">
      <c r="A115" s="4" t="s">
        <v>6786</v>
      </c>
      <c r="B115" s="5">
        <v>2</v>
      </c>
    </row>
    <row r="116" spans="1:2" x14ac:dyDescent="0.25">
      <c r="A116" s="6" t="s">
        <v>6762</v>
      </c>
      <c r="B116" s="5">
        <v>2</v>
      </c>
    </row>
    <row r="117" spans="1:2" x14ac:dyDescent="0.25">
      <c r="A117" s="4" t="s">
        <v>1165</v>
      </c>
      <c r="B117" s="5">
        <v>1</v>
      </c>
    </row>
    <row r="118" spans="1:2" x14ac:dyDescent="0.25">
      <c r="A118" s="6" t="s">
        <v>1163</v>
      </c>
      <c r="B118" s="5">
        <v>1</v>
      </c>
    </row>
    <row r="119" spans="1:2" x14ac:dyDescent="0.25">
      <c r="A119" s="4" t="s">
        <v>7349</v>
      </c>
      <c r="B119" s="5">
        <v>1</v>
      </c>
    </row>
    <row r="120" spans="1:2" x14ac:dyDescent="0.25">
      <c r="A120" s="6" t="s">
        <v>1163</v>
      </c>
      <c r="B120" s="5">
        <v>1</v>
      </c>
    </row>
    <row r="121" spans="1:2" x14ac:dyDescent="0.25">
      <c r="A121" s="4" t="s">
        <v>3473</v>
      </c>
      <c r="B121" s="5">
        <v>1</v>
      </c>
    </row>
    <row r="122" spans="1:2" x14ac:dyDescent="0.25">
      <c r="A122" s="6" t="s">
        <v>3469</v>
      </c>
      <c r="B122" s="5">
        <v>1</v>
      </c>
    </row>
    <row r="123" spans="1:2" x14ac:dyDescent="0.25">
      <c r="A123" s="4" t="s">
        <v>7935</v>
      </c>
      <c r="B123" s="5">
        <v>1</v>
      </c>
    </row>
    <row r="124" spans="1:2" x14ac:dyDescent="0.25">
      <c r="A124" s="6" t="s">
        <v>7931</v>
      </c>
      <c r="B124" s="5">
        <v>1</v>
      </c>
    </row>
    <row r="125" spans="1:2" x14ac:dyDescent="0.25">
      <c r="A125" s="4" t="s">
        <v>2718</v>
      </c>
      <c r="B125" s="5">
        <v>1</v>
      </c>
    </row>
    <row r="126" spans="1:2" x14ac:dyDescent="0.25">
      <c r="A126" s="6" t="s">
        <v>2714</v>
      </c>
      <c r="B126" s="5">
        <v>1</v>
      </c>
    </row>
    <row r="127" spans="1:2" x14ac:dyDescent="0.25">
      <c r="A127" s="4" t="s">
        <v>8145</v>
      </c>
      <c r="B127" s="5">
        <v>1</v>
      </c>
    </row>
    <row r="128" spans="1:2" x14ac:dyDescent="0.25">
      <c r="A128" s="6" t="s">
        <v>8143</v>
      </c>
      <c r="B128" s="5">
        <v>1</v>
      </c>
    </row>
    <row r="129" spans="1:2" x14ac:dyDescent="0.25">
      <c r="A129" s="4" t="s">
        <v>6229</v>
      </c>
      <c r="B129" s="5">
        <v>1</v>
      </c>
    </row>
    <row r="130" spans="1:2" x14ac:dyDescent="0.25">
      <c r="A130" s="6" t="s">
        <v>6227</v>
      </c>
      <c r="B130" s="5">
        <v>1</v>
      </c>
    </row>
    <row r="131" spans="1:2" x14ac:dyDescent="0.25">
      <c r="A131" s="4" t="s">
        <v>454</v>
      </c>
      <c r="B131" s="5">
        <v>1</v>
      </c>
    </row>
    <row r="132" spans="1:2" x14ac:dyDescent="0.25">
      <c r="A132" s="6" t="s">
        <v>452</v>
      </c>
      <c r="B132" s="5">
        <v>1</v>
      </c>
    </row>
    <row r="133" spans="1:2" x14ac:dyDescent="0.25">
      <c r="A133" s="4" t="s">
        <v>7245</v>
      </c>
      <c r="B133" s="5">
        <v>1</v>
      </c>
    </row>
    <row r="134" spans="1:2" x14ac:dyDescent="0.25">
      <c r="A134" s="6" t="s">
        <v>7243</v>
      </c>
      <c r="B134" s="5">
        <v>1</v>
      </c>
    </row>
    <row r="135" spans="1:2" x14ac:dyDescent="0.25">
      <c r="A135" s="4" t="s">
        <v>6848</v>
      </c>
      <c r="B135" s="5">
        <v>1</v>
      </c>
    </row>
    <row r="136" spans="1:2" x14ac:dyDescent="0.25">
      <c r="A136" s="6" t="s">
        <v>6844</v>
      </c>
      <c r="B136" s="5">
        <v>1</v>
      </c>
    </row>
    <row r="137" spans="1:2" x14ac:dyDescent="0.25">
      <c r="A137" s="4" t="s">
        <v>8530</v>
      </c>
      <c r="B137" s="5">
        <v>1</v>
      </c>
    </row>
    <row r="138" spans="1:2" x14ac:dyDescent="0.25">
      <c r="A138" s="6" t="s">
        <v>8527</v>
      </c>
      <c r="B138" s="5">
        <v>1</v>
      </c>
    </row>
    <row r="139" spans="1:2" x14ac:dyDescent="0.25">
      <c r="A139" s="4" t="s">
        <v>1829</v>
      </c>
      <c r="B139" s="5">
        <v>1</v>
      </c>
    </row>
    <row r="140" spans="1:2" x14ac:dyDescent="0.25">
      <c r="A140" s="6" t="s">
        <v>1827</v>
      </c>
      <c r="B140" s="5">
        <v>1</v>
      </c>
    </row>
    <row r="141" spans="1:2" x14ac:dyDescent="0.25">
      <c r="A141" s="4" t="s">
        <v>4403</v>
      </c>
      <c r="B141" s="5">
        <v>1</v>
      </c>
    </row>
    <row r="142" spans="1:2" x14ac:dyDescent="0.25">
      <c r="A142" s="6" t="s">
        <v>4400</v>
      </c>
      <c r="B142" s="5">
        <v>1</v>
      </c>
    </row>
    <row r="143" spans="1:2" x14ac:dyDescent="0.25">
      <c r="A143" s="4" t="s">
        <v>8879</v>
      </c>
      <c r="B143" s="5">
        <v>1</v>
      </c>
    </row>
    <row r="144" spans="1:2" x14ac:dyDescent="0.25">
      <c r="A144" s="6" t="s">
        <v>8876</v>
      </c>
      <c r="B144" s="5">
        <v>1</v>
      </c>
    </row>
    <row r="145" spans="1:2" x14ac:dyDescent="0.25">
      <c r="A145" s="4" t="s">
        <v>5539</v>
      </c>
      <c r="B145" s="5">
        <v>1</v>
      </c>
    </row>
    <row r="146" spans="1:2" x14ac:dyDescent="0.25">
      <c r="A146" s="6" t="s">
        <v>5536</v>
      </c>
      <c r="B146" s="5">
        <v>1</v>
      </c>
    </row>
    <row r="147" spans="1:2" x14ac:dyDescent="0.25">
      <c r="A147" s="4" t="s">
        <v>4287</v>
      </c>
      <c r="B147" s="5">
        <v>1</v>
      </c>
    </row>
    <row r="148" spans="1:2" x14ac:dyDescent="0.25">
      <c r="A148" s="6" t="s">
        <v>4284</v>
      </c>
      <c r="B148" s="5">
        <v>1</v>
      </c>
    </row>
    <row r="149" spans="1:2" x14ac:dyDescent="0.25">
      <c r="A149" s="4" t="s">
        <v>6206</v>
      </c>
      <c r="B149" s="5">
        <v>1</v>
      </c>
    </row>
    <row r="150" spans="1:2" x14ac:dyDescent="0.25">
      <c r="A150" s="6" t="s">
        <v>6203</v>
      </c>
      <c r="B150" s="5">
        <v>1</v>
      </c>
    </row>
    <row r="151" spans="1:2" x14ac:dyDescent="0.25">
      <c r="A151" s="4" t="s">
        <v>7094</v>
      </c>
      <c r="B151" s="5">
        <v>1</v>
      </c>
    </row>
    <row r="152" spans="1:2" x14ac:dyDescent="0.25">
      <c r="A152" s="6" t="s">
        <v>7091</v>
      </c>
      <c r="B152" s="5">
        <v>1</v>
      </c>
    </row>
    <row r="153" spans="1:2" x14ac:dyDescent="0.25">
      <c r="A153" s="4" t="s">
        <v>1717</v>
      </c>
      <c r="B153" s="5">
        <v>1</v>
      </c>
    </row>
    <row r="154" spans="1:2" x14ac:dyDescent="0.25">
      <c r="A154" s="6" t="s">
        <v>1715</v>
      </c>
      <c r="B154" s="5">
        <v>1</v>
      </c>
    </row>
    <row r="155" spans="1:2" x14ac:dyDescent="0.25">
      <c r="A155" s="4" t="s">
        <v>6955</v>
      </c>
      <c r="B155" s="5">
        <v>1</v>
      </c>
    </row>
    <row r="156" spans="1:2" x14ac:dyDescent="0.25">
      <c r="A156" s="6" t="s">
        <v>6952</v>
      </c>
      <c r="B156" s="5">
        <v>1</v>
      </c>
    </row>
    <row r="157" spans="1:2" x14ac:dyDescent="0.25">
      <c r="A157" s="4" t="s">
        <v>7319</v>
      </c>
      <c r="B157" s="5">
        <v>1</v>
      </c>
    </row>
    <row r="158" spans="1:2" x14ac:dyDescent="0.25">
      <c r="A158" s="6" t="s">
        <v>7317</v>
      </c>
      <c r="B158" s="5">
        <v>1</v>
      </c>
    </row>
    <row r="159" spans="1:2" x14ac:dyDescent="0.25">
      <c r="A159" s="4" t="s">
        <v>7428</v>
      </c>
      <c r="B159" s="5">
        <v>1</v>
      </c>
    </row>
    <row r="160" spans="1:2" x14ac:dyDescent="0.25">
      <c r="A160" s="6" t="s">
        <v>7426</v>
      </c>
      <c r="B160" s="5">
        <v>1</v>
      </c>
    </row>
    <row r="161" spans="1:2" x14ac:dyDescent="0.25">
      <c r="A161" s="4" t="s">
        <v>7372</v>
      </c>
      <c r="B161" s="5">
        <v>1</v>
      </c>
    </row>
    <row r="162" spans="1:2" x14ac:dyDescent="0.25">
      <c r="A162" s="6" t="s">
        <v>7370</v>
      </c>
      <c r="B162" s="5">
        <v>1</v>
      </c>
    </row>
    <row r="163" spans="1:2" x14ac:dyDescent="0.25">
      <c r="A163" s="4" t="s">
        <v>7295</v>
      </c>
      <c r="B163" s="5">
        <v>1</v>
      </c>
    </row>
    <row r="164" spans="1:2" x14ac:dyDescent="0.25">
      <c r="A164" s="6" t="s">
        <v>7293</v>
      </c>
      <c r="B164" s="5">
        <v>1</v>
      </c>
    </row>
    <row r="165" spans="1:2" x14ac:dyDescent="0.25">
      <c r="A165" s="4" t="s">
        <v>6100</v>
      </c>
      <c r="B165" s="5">
        <v>1</v>
      </c>
    </row>
    <row r="166" spans="1:2" x14ac:dyDescent="0.25">
      <c r="A166" s="6" t="s">
        <v>6098</v>
      </c>
      <c r="B166" s="5">
        <v>1</v>
      </c>
    </row>
    <row r="167" spans="1:2" x14ac:dyDescent="0.25">
      <c r="A167" s="4" t="s">
        <v>716</v>
      </c>
      <c r="B167" s="5">
        <v>1</v>
      </c>
    </row>
    <row r="168" spans="1:2" x14ac:dyDescent="0.25">
      <c r="A168" s="6" t="s">
        <v>713</v>
      </c>
      <c r="B168" s="5">
        <v>1</v>
      </c>
    </row>
    <row r="169" spans="1:2" x14ac:dyDescent="0.25">
      <c r="A169" s="4" t="s">
        <v>3981</v>
      </c>
      <c r="B169" s="5">
        <v>1</v>
      </c>
    </row>
    <row r="170" spans="1:2" x14ac:dyDescent="0.25">
      <c r="A170" s="6" t="s">
        <v>3979</v>
      </c>
      <c r="B170" s="5">
        <v>1</v>
      </c>
    </row>
    <row r="171" spans="1:2" x14ac:dyDescent="0.25">
      <c r="A171" s="4" t="s">
        <v>4641</v>
      </c>
      <c r="B171" s="5">
        <v>1</v>
      </c>
    </row>
    <row r="172" spans="1:2" x14ac:dyDescent="0.25">
      <c r="A172" s="6" t="s">
        <v>4639</v>
      </c>
      <c r="B172" s="5">
        <v>1</v>
      </c>
    </row>
    <row r="173" spans="1:2" x14ac:dyDescent="0.25">
      <c r="A173" s="4" t="s">
        <v>4552</v>
      </c>
      <c r="B173" s="5">
        <v>1</v>
      </c>
    </row>
    <row r="174" spans="1:2" x14ac:dyDescent="0.25">
      <c r="A174" s="6" t="s">
        <v>3389</v>
      </c>
      <c r="B174" s="5">
        <v>1</v>
      </c>
    </row>
    <row r="175" spans="1:2" x14ac:dyDescent="0.25">
      <c r="A175" s="4" t="s">
        <v>4421</v>
      </c>
      <c r="B175" s="5">
        <v>1</v>
      </c>
    </row>
    <row r="176" spans="1:2" x14ac:dyDescent="0.25">
      <c r="A176" s="6" t="s">
        <v>4418</v>
      </c>
      <c r="B176" s="5">
        <v>1</v>
      </c>
    </row>
    <row r="177" spans="1:2" x14ac:dyDescent="0.25">
      <c r="A177" s="4" t="s">
        <v>5236</v>
      </c>
      <c r="B177" s="5">
        <v>1</v>
      </c>
    </row>
    <row r="178" spans="1:2" x14ac:dyDescent="0.25">
      <c r="A178" s="6" t="s">
        <v>4314</v>
      </c>
      <c r="B178" s="5">
        <v>1</v>
      </c>
    </row>
    <row r="179" spans="1:2" x14ac:dyDescent="0.25">
      <c r="A179" s="4" t="s">
        <v>2105</v>
      </c>
      <c r="B179" s="5">
        <v>1</v>
      </c>
    </row>
    <row r="180" spans="1:2" x14ac:dyDescent="0.25">
      <c r="A180" s="6" t="s">
        <v>2102</v>
      </c>
      <c r="B180" s="5">
        <v>1</v>
      </c>
    </row>
    <row r="181" spans="1:2" x14ac:dyDescent="0.25">
      <c r="A181" s="4" t="s">
        <v>2172</v>
      </c>
      <c r="B181" s="5">
        <v>1</v>
      </c>
    </row>
    <row r="182" spans="1:2" x14ac:dyDescent="0.25">
      <c r="A182" s="6" t="s">
        <v>2170</v>
      </c>
      <c r="B182" s="5">
        <v>1</v>
      </c>
    </row>
    <row r="183" spans="1:2" x14ac:dyDescent="0.25">
      <c r="A183" s="4" t="s">
        <v>8445</v>
      </c>
      <c r="B183" s="5">
        <v>1</v>
      </c>
    </row>
    <row r="184" spans="1:2" x14ac:dyDescent="0.25">
      <c r="A184" s="6" t="s">
        <v>8442</v>
      </c>
      <c r="B184" s="5">
        <v>1</v>
      </c>
    </row>
    <row r="185" spans="1:2" x14ac:dyDescent="0.25">
      <c r="A185" s="4" t="s">
        <v>6449</v>
      </c>
      <c r="B185" s="5">
        <v>1</v>
      </c>
    </row>
    <row r="186" spans="1:2" x14ac:dyDescent="0.25">
      <c r="A186" s="6" t="s">
        <v>6446</v>
      </c>
      <c r="B186" s="5">
        <v>1</v>
      </c>
    </row>
    <row r="187" spans="1:2" x14ac:dyDescent="0.25">
      <c r="A187" s="4" t="s">
        <v>8603</v>
      </c>
      <c r="B187" s="5">
        <v>1</v>
      </c>
    </row>
    <row r="188" spans="1:2" x14ac:dyDescent="0.25">
      <c r="A188" s="6" t="s">
        <v>8599</v>
      </c>
      <c r="B188" s="5">
        <v>1</v>
      </c>
    </row>
    <row r="189" spans="1:2" x14ac:dyDescent="0.25">
      <c r="A189" s="4" t="s">
        <v>119</v>
      </c>
      <c r="B189" s="5">
        <v>1</v>
      </c>
    </row>
    <row r="190" spans="1:2" x14ac:dyDescent="0.25">
      <c r="A190" s="6" t="s">
        <v>117</v>
      </c>
      <c r="B190" s="5">
        <v>1</v>
      </c>
    </row>
    <row r="191" spans="1:2" x14ac:dyDescent="0.25">
      <c r="A191" s="4" t="s">
        <v>9069</v>
      </c>
      <c r="B191" s="5">
        <v>1</v>
      </c>
    </row>
    <row r="192" spans="1:2" x14ac:dyDescent="0.25">
      <c r="A192" s="6" t="s">
        <v>8599</v>
      </c>
      <c r="B192" s="5">
        <v>1</v>
      </c>
    </row>
    <row r="193" spans="1:2" x14ac:dyDescent="0.25">
      <c r="A193" s="4" t="s">
        <v>6046</v>
      </c>
      <c r="B193" s="5">
        <v>1</v>
      </c>
    </row>
    <row r="194" spans="1:2" x14ac:dyDescent="0.25">
      <c r="A194" s="6" t="s">
        <v>6043</v>
      </c>
      <c r="B194" s="5">
        <v>1</v>
      </c>
    </row>
    <row r="195" spans="1:2" x14ac:dyDescent="0.25">
      <c r="A195" s="4" t="s">
        <v>7736</v>
      </c>
      <c r="B195" s="5">
        <v>1</v>
      </c>
    </row>
    <row r="196" spans="1:2" x14ac:dyDescent="0.25">
      <c r="A196" s="6" t="s">
        <v>7733</v>
      </c>
      <c r="B196" s="5">
        <v>1</v>
      </c>
    </row>
    <row r="197" spans="1:2" x14ac:dyDescent="0.25">
      <c r="A197" s="4" t="s">
        <v>1653</v>
      </c>
      <c r="B197" s="5">
        <v>1</v>
      </c>
    </row>
    <row r="198" spans="1:2" x14ac:dyDescent="0.25">
      <c r="A198" s="6" t="s">
        <v>1651</v>
      </c>
      <c r="B198" s="5">
        <v>1</v>
      </c>
    </row>
    <row r="199" spans="1:2" x14ac:dyDescent="0.25">
      <c r="A199" s="4" t="s">
        <v>4940</v>
      </c>
      <c r="B199" s="5">
        <v>1</v>
      </c>
    </row>
    <row r="200" spans="1:2" x14ac:dyDescent="0.25">
      <c r="A200" s="6" t="s">
        <v>4936</v>
      </c>
      <c r="B200" s="5">
        <v>1</v>
      </c>
    </row>
    <row r="201" spans="1:2" x14ac:dyDescent="0.25">
      <c r="A201" s="4" t="s">
        <v>1064</v>
      </c>
      <c r="B201" s="5">
        <v>1</v>
      </c>
    </row>
    <row r="202" spans="1:2" x14ac:dyDescent="0.25">
      <c r="A202" s="6" t="s">
        <v>1060</v>
      </c>
      <c r="B202" s="5">
        <v>1</v>
      </c>
    </row>
    <row r="203" spans="1:2" x14ac:dyDescent="0.25">
      <c r="A203" s="4" t="s">
        <v>8342</v>
      </c>
      <c r="B203" s="5">
        <v>1</v>
      </c>
    </row>
    <row r="204" spans="1:2" x14ac:dyDescent="0.25">
      <c r="A204" s="6" t="s">
        <v>8339</v>
      </c>
      <c r="B204" s="5">
        <v>1</v>
      </c>
    </row>
    <row r="205" spans="1:2" x14ac:dyDescent="0.25">
      <c r="A205" s="4" t="s">
        <v>710</v>
      </c>
      <c r="B205" s="5">
        <v>1</v>
      </c>
    </row>
    <row r="206" spans="1:2" x14ac:dyDescent="0.25">
      <c r="A206" s="6" t="s">
        <v>706</v>
      </c>
      <c r="B206" s="5">
        <v>1</v>
      </c>
    </row>
    <row r="207" spans="1:2" x14ac:dyDescent="0.25">
      <c r="A207" s="4" t="s">
        <v>9328</v>
      </c>
      <c r="B207" s="5">
        <v>1</v>
      </c>
    </row>
    <row r="208" spans="1:2" x14ac:dyDescent="0.25">
      <c r="A208" s="6" t="s">
        <v>9325</v>
      </c>
      <c r="B208" s="5">
        <v>1</v>
      </c>
    </row>
    <row r="209" spans="1:2" x14ac:dyDescent="0.25">
      <c r="A209" s="4" t="s">
        <v>9174</v>
      </c>
      <c r="B209" s="5">
        <v>1</v>
      </c>
    </row>
    <row r="210" spans="1:2" x14ac:dyDescent="0.25">
      <c r="A210" s="6" t="s">
        <v>2092</v>
      </c>
      <c r="B210" s="5">
        <v>1</v>
      </c>
    </row>
    <row r="211" spans="1:2" x14ac:dyDescent="0.25">
      <c r="A211" s="4" t="s">
        <v>1991</v>
      </c>
      <c r="B211" s="5">
        <v>1</v>
      </c>
    </row>
    <row r="212" spans="1:2" x14ac:dyDescent="0.25">
      <c r="A212" s="6" t="s">
        <v>1988</v>
      </c>
      <c r="B212" s="5">
        <v>1</v>
      </c>
    </row>
    <row r="213" spans="1:2" x14ac:dyDescent="0.25">
      <c r="A213" s="4" t="s">
        <v>1496</v>
      </c>
      <c r="B213" s="5">
        <v>1</v>
      </c>
    </row>
    <row r="214" spans="1:2" x14ac:dyDescent="0.25">
      <c r="A214" s="6" t="s">
        <v>1492</v>
      </c>
      <c r="B214" s="5">
        <v>1</v>
      </c>
    </row>
    <row r="215" spans="1:2" x14ac:dyDescent="0.25">
      <c r="A215" s="4" t="s">
        <v>4094</v>
      </c>
      <c r="B215" s="5">
        <v>1</v>
      </c>
    </row>
    <row r="216" spans="1:2" x14ac:dyDescent="0.25">
      <c r="A216" s="6" t="s">
        <v>4091</v>
      </c>
      <c r="B216" s="5">
        <v>1</v>
      </c>
    </row>
    <row r="217" spans="1:2" x14ac:dyDescent="0.25">
      <c r="A217" s="4" t="s">
        <v>661</v>
      </c>
      <c r="B217" s="5">
        <v>1</v>
      </c>
    </row>
    <row r="218" spans="1:2" x14ac:dyDescent="0.25">
      <c r="A218" s="6" t="s">
        <v>657</v>
      </c>
      <c r="B218" s="5">
        <v>1</v>
      </c>
    </row>
    <row r="219" spans="1:2" x14ac:dyDescent="0.25">
      <c r="A219" s="4" t="s">
        <v>4265</v>
      </c>
      <c r="B219" s="5">
        <v>1</v>
      </c>
    </row>
    <row r="220" spans="1:2" x14ac:dyDescent="0.25">
      <c r="A220" s="6" t="s">
        <v>4091</v>
      </c>
      <c r="B220" s="5">
        <v>1</v>
      </c>
    </row>
    <row r="221" spans="1:2" x14ac:dyDescent="0.25">
      <c r="A221" s="4" t="s">
        <v>8582</v>
      </c>
      <c r="B221" s="5">
        <v>1</v>
      </c>
    </row>
    <row r="222" spans="1:2" x14ac:dyDescent="0.25">
      <c r="A222" s="6" t="s">
        <v>8580</v>
      </c>
      <c r="B222" s="5">
        <v>1</v>
      </c>
    </row>
    <row r="223" spans="1:2" x14ac:dyDescent="0.25">
      <c r="A223" s="4" t="s">
        <v>3867</v>
      </c>
      <c r="B223" s="5">
        <v>1</v>
      </c>
    </row>
    <row r="224" spans="1:2" x14ac:dyDescent="0.25">
      <c r="A224" s="6" t="s">
        <v>3864</v>
      </c>
      <c r="B224" s="5">
        <v>1</v>
      </c>
    </row>
    <row r="225" spans="1:2" x14ac:dyDescent="0.25">
      <c r="A225" s="4" t="s">
        <v>1768</v>
      </c>
      <c r="B225" s="5">
        <v>1</v>
      </c>
    </row>
    <row r="226" spans="1:2" x14ac:dyDescent="0.25">
      <c r="A226" s="6" t="s">
        <v>644</v>
      </c>
      <c r="B226" s="5">
        <v>1</v>
      </c>
    </row>
    <row r="227" spans="1:2" x14ac:dyDescent="0.25">
      <c r="A227" s="4" t="s">
        <v>4594</v>
      </c>
      <c r="B227" s="5">
        <v>1</v>
      </c>
    </row>
    <row r="228" spans="1:2" x14ac:dyDescent="0.25">
      <c r="A228" s="6" t="s">
        <v>4592</v>
      </c>
      <c r="B228" s="5">
        <v>1</v>
      </c>
    </row>
    <row r="229" spans="1:2" x14ac:dyDescent="0.25">
      <c r="A229" s="4" t="s">
        <v>6339</v>
      </c>
      <c r="B229" s="5">
        <v>1</v>
      </c>
    </row>
    <row r="230" spans="1:2" x14ac:dyDescent="0.25">
      <c r="A230" s="6" t="s">
        <v>6336</v>
      </c>
      <c r="B230" s="5">
        <v>1</v>
      </c>
    </row>
    <row r="231" spans="1:2" x14ac:dyDescent="0.25">
      <c r="A231" s="4" t="s">
        <v>5469</v>
      </c>
      <c r="B231" s="5">
        <v>1</v>
      </c>
    </row>
    <row r="232" spans="1:2" x14ac:dyDescent="0.25">
      <c r="A232" s="6" t="s">
        <v>4592</v>
      </c>
      <c r="B232" s="5">
        <v>1</v>
      </c>
    </row>
    <row r="233" spans="1:2" x14ac:dyDescent="0.25">
      <c r="A233" s="4" t="s">
        <v>4876</v>
      </c>
      <c r="B233" s="5">
        <v>1</v>
      </c>
    </row>
    <row r="234" spans="1:2" x14ac:dyDescent="0.25">
      <c r="A234" s="6" t="s">
        <v>4874</v>
      </c>
      <c r="B234" s="5">
        <v>1</v>
      </c>
    </row>
    <row r="235" spans="1:2" x14ac:dyDescent="0.25">
      <c r="A235" s="4" t="s">
        <v>4376</v>
      </c>
      <c r="B235" s="5">
        <v>1</v>
      </c>
    </row>
    <row r="236" spans="1:2" x14ac:dyDescent="0.25">
      <c r="A236" s="6" t="s">
        <v>4374</v>
      </c>
      <c r="B236" s="5">
        <v>1</v>
      </c>
    </row>
    <row r="237" spans="1:2" x14ac:dyDescent="0.25">
      <c r="A237" s="4" t="s">
        <v>9215</v>
      </c>
      <c r="B237" s="5">
        <v>1</v>
      </c>
    </row>
    <row r="238" spans="1:2" x14ac:dyDescent="0.25">
      <c r="A238" s="6" t="s">
        <v>8954</v>
      </c>
      <c r="B238" s="5">
        <v>1</v>
      </c>
    </row>
    <row r="239" spans="1:2" x14ac:dyDescent="0.25">
      <c r="A239" s="4" t="s">
        <v>5529</v>
      </c>
      <c r="B239" s="5">
        <v>1</v>
      </c>
    </row>
    <row r="240" spans="1:2" x14ac:dyDescent="0.25">
      <c r="A240" s="6" t="s">
        <v>5527</v>
      </c>
      <c r="B240" s="5">
        <v>1</v>
      </c>
    </row>
    <row r="241" spans="1:2" x14ac:dyDescent="0.25">
      <c r="A241" s="4" t="s">
        <v>5272</v>
      </c>
      <c r="B241" s="5">
        <v>1</v>
      </c>
    </row>
    <row r="242" spans="1:2" x14ac:dyDescent="0.25">
      <c r="A242" s="6" t="s">
        <v>5269</v>
      </c>
      <c r="B242" s="5">
        <v>1</v>
      </c>
    </row>
    <row r="243" spans="1:2" x14ac:dyDescent="0.25">
      <c r="A243" s="4" t="s">
        <v>334</v>
      </c>
      <c r="B243" s="5">
        <v>1</v>
      </c>
    </row>
    <row r="244" spans="1:2" x14ac:dyDescent="0.25">
      <c r="A244" s="6" t="s">
        <v>330</v>
      </c>
      <c r="B244" s="5">
        <v>1</v>
      </c>
    </row>
    <row r="245" spans="1:2" x14ac:dyDescent="0.25">
      <c r="A245" s="4" t="s">
        <v>4887</v>
      </c>
      <c r="B245" s="5">
        <v>1</v>
      </c>
    </row>
    <row r="246" spans="1:2" x14ac:dyDescent="0.25">
      <c r="A246" s="6" t="s">
        <v>4884</v>
      </c>
      <c r="B246" s="5">
        <v>1</v>
      </c>
    </row>
    <row r="247" spans="1:2" x14ac:dyDescent="0.25">
      <c r="A247" s="4" t="s">
        <v>5562</v>
      </c>
      <c r="B247" s="5">
        <v>1</v>
      </c>
    </row>
    <row r="248" spans="1:2" x14ac:dyDescent="0.25">
      <c r="A248" s="6" t="s">
        <v>4808</v>
      </c>
      <c r="B248" s="5">
        <v>1</v>
      </c>
    </row>
    <row r="249" spans="1:2" x14ac:dyDescent="0.25">
      <c r="A249" s="4" t="s">
        <v>6644</v>
      </c>
      <c r="B249" s="5">
        <v>1</v>
      </c>
    </row>
    <row r="250" spans="1:2" x14ac:dyDescent="0.25">
      <c r="A250" s="6" t="s">
        <v>6642</v>
      </c>
      <c r="B250" s="5">
        <v>1</v>
      </c>
    </row>
    <row r="251" spans="1:2" x14ac:dyDescent="0.25">
      <c r="A251" s="4" t="s">
        <v>5500</v>
      </c>
      <c r="B251" s="5">
        <v>1</v>
      </c>
    </row>
    <row r="252" spans="1:2" x14ac:dyDescent="0.25">
      <c r="A252" s="6" t="s">
        <v>4808</v>
      </c>
      <c r="B252" s="5">
        <v>1</v>
      </c>
    </row>
    <row r="253" spans="1:2" x14ac:dyDescent="0.25">
      <c r="A253" s="4" t="s">
        <v>3913</v>
      </c>
      <c r="B253" s="5">
        <v>1</v>
      </c>
    </row>
    <row r="254" spans="1:2" x14ac:dyDescent="0.25">
      <c r="A254" s="6" t="s">
        <v>3909</v>
      </c>
      <c r="B254" s="5">
        <v>1</v>
      </c>
    </row>
    <row r="255" spans="1:2" x14ac:dyDescent="0.25">
      <c r="A255" s="4" t="s">
        <v>6899</v>
      </c>
      <c r="B255" s="5">
        <v>1</v>
      </c>
    </row>
    <row r="256" spans="1:2" x14ac:dyDescent="0.25">
      <c r="A256" s="6" t="s">
        <v>6897</v>
      </c>
      <c r="B256" s="5">
        <v>1</v>
      </c>
    </row>
    <row r="257" spans="1:2" x14ac:dyDescent="0.25">
      <c r="A257" s="4" t="s">
        <v>102</v>
      </c>
      <c r="B257" s="5">
        <v>1</v>
      </c>
    </row>
    <row r="258" spans="1:2" x14ac:dyDescent="0.25">
      <c r="A258" s="6" t="s">
        <v>98</v>
      </c>
      <c r="B258" s="5">
        <v>1</v>
      </c>
    </row>
    <row r="259" spans="1:2" x14ac:dyDescent="0.25">
      <c r="A259" s="4" t="s">
        <v>3705</v>
      </c>
      <c r="B259" s="5">
        <v>1</v>
      </c>
    </row>
    <row r="260" spans="1:2" x14ac:dyDescent="0.25">
      <c r="A260" s="6" t="s">
        <v>3694</v>
      </c>
      <c r="B260" s="5">
        <v>1</v>
      </c>
    </row>
    <row r="261" spans="1:2" x14ac:dyDescent="0.25">
      <c r="A261" s="4" t="s">
        <v>3552</v>
      </c>
      <c r="B261" s="5">
        <v>1</v>
      </c>
    </row>
    <row r="262" spans="1:2" x14ac:dyDescent="0.25">
      <c r="A262" s="6" t="s">
        <v>3549</v>
      </c>
      <c r="B262" s="5">
        <v>1</v>
      </c>
    </row>
    <row r="263" spans="1:2" x14ac:dyDescent="0.25">
      <c r="A263" s="4" t="s">
        <v>7570</v>
      </c>
      <c r="B263" s="5">
        <v>1</v>
      </c>
    </row>
    <row r="264" spans="1:2" x14ac:dyDescent="0.25">
      <c r="A264" s="6" t="s">
        <v>7567</v>
      </c>
      <c r="B264" s="5">
        <v>1</v>
      </c>
    </row>
    <row r="265" spans="1:2" x14ac:dyDescent="0.25">
      <c r="A265" s="4" t="s">
        <v>3543</v>
      </c>
      <c r="B265" s="5">
        <v>1</v>
      </c>
    </row>
    <row r="266" spans="1:2" x14ac:dyDescent="0.25">
      <c r="A266" s="6" t="s">
        <v>3541</v>
      </c>
      <c r="B266" s="5">
        <v>1</v>
      </c>
    </row>
    <row r="267" spans="1:2" x14ac:dyDescent="0.25">
      <c r="A267" s="4" t="s">
        <v>63</v>
      </c>
      <c r="B267" s="5">
        <v>1</v>
      </c>
    </row>
    <row r="268" spans="1:2" x14ac:dyDescent="0.25">
      <c r="A268" s="6" t="s">
        <v>59</v>
      </c>
      <c r="B268" s="5">
        <v>1</v>
      </c>
    </row>
    <row r="269" spans="1:2" x14ac:dyDescent="0.25">
      <c r="A269" s="4" t="s">
        <v>9095</v>
      </c>
      <c r="B269" s="5">
        <v>1</v>
      </c>
    </row>
    <row r="270" spans="1:2" x14ac:dyDescent="0.25">
      <c r="A270" s="6" t="s">
        <v>9041</v>
      </c>
      <c r="B270" s="5">
        <v>1</v>
      </c>
    </row>
    <row r="271" spans="1:2" x14ac:dyDescent="0.25">
      <c r="A271" s="4" t="s">
        <v>8624</v>
      </c>
      <c r="B271" s="5">
        <v>1</v>
      </c>
    </row>
    <row r="272" spans="1:2" x14ac:dyDescent="0.25">
      <c r="A272" s="6" t="s">
        <v>8622</v>
      </c>
      <c r="B272" s="5">
        <v>1</v>
      </c>
    </row>
    <row r="273" spans="1:2" x14ac:dyDescent="0.25">
      <c r="A273" s="4" t="s">
        <v>2125</v>
      </c>
      <c r="B273" s="5">
        <v>1</v>
      </c>
    </row>
    <row r="274" spans="1:2" x14ac:dyDescent="0.25">
      <c r="A274" s="6" t="s">
        <v>2121</v>
      </c>
      <c r="B274" s="5">
        <v>1</v>
      </c>
    </row>
    <row r="275" spans="1:2" x14ac:dyDescent="0.25">
      <c r="A275" s="4" t="s">
        <v>8559</v>
      </c>
      <c r="B275" s="5">
        <v>1</v>
      </c>
    </row>
    <row r="276" spans="1:2" x14ac:dyDescent="0.25">
      <c r="A276" s="6" t="s">
        <v>8557</v>
      </c>
      <c r="B276" s="5">
        <v>1</v>
      </c>
    </row>
    <row r="277" spans="1:2" x14ac:dyDescent="0.25">
      <c r="A277" s="4" t="s">
        <v>4987</v>
      </c>
      <c r="B277" s="5">
        <v>1</v>
      </c>
    </row>
    <row r="278" spans="1:2" x14ac:dyDescent="0.25">
      <c r="A278" s="6" t="s">
        <v>4983</v>
      </c>
      <c r="B278" s="5">
        <v>1</v>
      </c>
    </row>
    <row r="279" spans="1:2" x14ac:dyDescent="0.25">
      <c r="A279" s="4" t="s">
        <v>6124</v>
      </c>
      <c r="B279" s="5">
        <v>1</v>
      </c>
    </row>
    <row r="280" spans="1:2" x14ac:dyDescent="0.25">
      <c r="A280" s="6" t="s">
        <v>4234</v>
      </c>
      <c r="B280" s="5">
        <v>1</v>
      </c>
    </row>
    <row r="281" spans="1:2" x14ac:dyDescent="0.25">
      <c r="A281" s="4" t="s">
        <v>1153</v>
      </c>
      <c r="B281" s="5">
        <v>1</v>
      </c>
    </row>
    <row r="282" spans="1:2" x14ac:dyDescent="0.25">
      <c r="A282" s="6" t="s">
        <v>1151</v>
      </c>
      <c r="B282" s="5">
        <v>1</v>
      </c>
    </row>
    <row r="283" spans="1:2" x14ac:dyDescent="0.25">
      <c r="A283" s="4" t="s">
        <v>6494</v>
      </c>
      <c r="B283" s="5">
        <v>1</v>
      </c>
    </row>
    <row r="284" spans="1:2" x14ac:dyDescent="0.25">
      <c r="A284" s="6" t="s">
        <v>6492</v>
      </c>
      <c r="B284" s="5">
        <v>1</v>
      </c>
    </row>
    <row r="285" spans="1:2" x14ac:dyDescent="0.25">
      <c r="A285" s="4" t="s">
        <v>930</v>
      </c>
      <c r="B285" s="5">
        <v>1</v>
      </c>
    </row>
    <row r="286" spans="1:2" x14ac:dyDescent="0.25">
      <c r="A286" s="6" t="s">
        <v>927</v>
      </c>
      <c r="B286" s="5">
        <v>1</v>
      </c>
    </row>
    <row r="287" spans="1:2" x14ac:dyDescent="0.25">
      <c r="A287" s="4" t="s">
        <v>581</v>
      </c>
      <c r="B287" s="5">
        <v>1</v>
      </c>
    </row>
    <row r="288" spans="1:2" x14ac:dyDescent="0.25">
      <c r="A288" s="6" t="s">
        <v>577</v>
      </c>
      <c r="B288" s="5">
        <v>1</v>
      </c>
    </row>
    <row r="289" spans="1:2" x14ac:dyDescent="0.25">
      <c r="A289" s="4" t="s">
        <v>7457</v>
      </c>
      <c r="B289" s="5">
        <v>1</v>
      </c>
    </row>
    <row r="290" spans="1:2" x14ac:dyDescent="0.25">
      <c r="A290" s="6" t="s">
        <v>1163</v>
      </c>
      <c r="B290" s="5">
        <v>1</v>
      </c>
    </row>
    <row r="291" spans="1:2" x14ac:dyDescent="0.25">
      <c r="A291" s="4" t="s">
        <v>5706</v>
      </c>
      <c r="B291" s="5">
        <v>1</v>
      </c>
    </row>
    <row r="292" spans="1:2" x14ac:dyDescent="0.25">
      <c r="A292" s="6" t="s">
        <v>5703</v>
      </c>
      <c r="B292" s="5">
        <v>1</v>
      </c>
    </row>
    <row r="293" spans="1:2" x14ac:dyDescent="0.25">
      <c r="A293" s="4" t="s">
        <v>5059</v>
      </c>
      <c r="B293" s="5">
        <v>1</v>
      </c>
    </row>
    <row r="294" spans="1:2" x14ac:dyDescent="0.25">
      <c r="A294" s="6" t="s">
        <v>5057</v>
      </c>
      <c r="B294" s="5">
        <v>1</v>
      </c>
    </row>
    <row r="295" spans="1:2" x14ac:dyDescent="0.25">
      <c r="A295" s="4" t="s">
        <v>1263</v>
      </c>
      <c r="B295" s="5">
        <v>1</v>
      </c>
    </row>
    <row r="296" spans="1:2" x14ac:dyDescent="0.25">
      <c r="A296" s="6" t="s">
        <v>1259</v>
      </c>
      <c r="B296" s="5">
        <v>1</v>
      </c>
    </row>
    <row r="297" spans="1:2" x14ac:dyDescent="0.25">
      <c r="A297" s="4" t="s">
        <v>870</v>
      </c>
      <c r="B297" s="5">
        <v>1</v>
      </c>
    </row>
    <row r="298" spans="1:2" x14ac:dyDescent="0.25">
      <c r="A298" s="6" t="s">
        <v>867</v>
      </c>
      <c r="B298" s="5">
        <v>1</v>
      </c>
    </row>
    <row r="299" spans="1:2" x14ac:dyDescent="0.25">
      <c r="A299" s="4" t="s">
        <v>2111</v>
      </c>
      <c r="B299" s="5">
        <v>1</v>
      </c>
    </row>
    <row r="300" spans="1:2" x14ac:dyDescent="0.25">
      <c r="A300" s="6" t="s">
        <v>2108</v>
      </c>
      <c r="B300" s="5">
        <v>1</v>
      </c>
    </row>
    <row r="301" spans="1:2" x14ac:dyDescent="0.25">
      <c r="A301" s="4" t="s">
        <v>2570</v>
      </c>
      <c r="B301" s="5">
        <v>1</v>
      </c>
    </row>
    <row r="302" spans="1:2" x14ac:dyDescent="0.25">
      <c r="A302" s="6" t="s">
        <v>2566</v>
      </c>
      <c r="B302" s="5">
        <v>1</v>
      </c>
    </row>
    <row r="303" spans="1:2" x14ac:dyDescent="0.25">
      <c r="A303" s="4" t="s">
        <v>491</v>
      </c>
      <c r="B303" s="5">
        <v>1</v>
      </c>
    </row>
    <row r="304" spans="1:2" x14ac:dyDescent="0.25">
      <c r="A304" s="6" t="s">
        <v>487</v>
      </c>
      <c r="B304" s="5">
        <v>1</v>
      </c>
    </row>
    <row r="305" spans="1:2" x14ac:dyDescent="0.25">
      <c r="A305" s="4" t="s">
        <v>5859</v>
      </c>
      <c r="B305" s="5">
        <v>1</v>
      </c>
    </row>
    <row r="306" spans="1:2" x14ac:dyDescent="0.25">
      <c r="A306" s="6" t="s">
        <v>5726</v>
      </c>
      <c r="B306" s="5">
        <v>1</v>
      </c>
    </row>
    <row r="307" spans="1:2" x14ac:dyDescent="0.25">
      <c r="A307" s="4" t="s">
        <v>1249</v>
      </c>
      <c r="B307" s="5">
        <v>1</v>
      </c>
    </row>
    <row r="308" spans="1:2" x14ac:dyDescent="0.25">
      <c r="A308" s="6" t="s">
        <v>1245</v>
      </c>
      <c r="B308" s="5">
        <v>1</v>
      </c>
    </row>
    <row r="309" spans="1:2" x14ac:dyDescent="0.25">
      <c r="A309" s="4" t="s">
        <v>2837</v>
      </c>
      <c r="B309" s="5">
        <v>1</v>
      </c>
    </row>
    <row r="310" spans="1:2" x14ac:dyDescent="0.25">
      <c r="A310" s="6" t="s">
        <v>2835</v>
      </c>
      <c r="B310" s="5">
        <v>1</v>
      </c>
    </row>
    <row r="311" spans="1:2" x14ac:dyDescent="0.25">
      <c r="A311" s="4" t="s">
        <v>1745</v>
      </c>
      <c r="B311" s="5">
        <v>1</v>
      </c>
    </row>
    <row r="312" spans="1:2" x14ac:dyDescent="0.25">
      <c r="A312" s="6" t="s">
        <v>746</v>
      </c>
      <c r="B312" s="5">
        <v>1</v>
      </c>
    </row>
    <row r="313" spans="1:2" x14ac:dyDescent="0.25">
      <c r="A313" s="4" t="s">
        <v>7076</v>
      </c>
      <c r="B313" s="5">
        <v>1</v>
      </c>
    </row>
    <row r="314" spans="1:2" x14ac:dyDescent="0.25">
      <c r="A314" s="6" t="s">
        <v>7073</v>
      </c>
      <c r="B314" s="5">
        <v>1</v>
      </c>
    </row>
    <row r="315" spans="1:2" x14ac:dyDescent="0.25">
      <c r="A315" s="4" t="s">
        <v>1701</v>
      </c>
      <c r="B315" s="5">
        <v>1</v>
      </c>
    </row>
    <row r="316" spans="1:2" x14ac:dyDescent="0.25">
      <c r="A316" s="6" t="s">
        <v>746</v>
      </c>
      <c r="B316" s="5">
        <v>1</v>
      </c>
    </row>
    <row r="317" spans="1:2" x14ac:dyDescent="0.25">
      <c r="A317" s="4" t="s">
        <v>2383</v>
      </c>
      <c r="B317" s="5">
        <v>1</v>
      </c>
    </row>
    <row r="318" spans="1:2" x14ac:dyDescent="0.25">
      <c r="A318" s="6" t="s">
        <v>1968</v>
      </c>
      <c r="B318" s="5">
        <v>1</v>
      </c>
    </row>
    <row r="319" spans="1:2" x14ac:dyDescent="0.25">
      <c r="A319" s="4" t="s">
        <v>1609</v>
      </c>
      <c r="B319" s="5">
        <v>1</v>
      </c>
    </row>
    <row r="320" spans="1:2" x14ac:dyDescent="0.25">
      <c r="A320" s="6" t="s">
        <v>746</v>
      </c>
      <c r="B320" s="5">
        <v>1</v>
      </c>
    </row>
    <row r="321" spans="1:2" x14ac:dyDescent="0.25">
      <c r="A321" s="4" t="s">
        <v>6210</v>
      </c>
      <c r="B321" s="5">
        <v>1</v>
      </c>
    </row>
    <row r="322" spans="1:2" x14ac:dyDescent="0.25">
      <c r="A322" s="6" t="s">
        <v>6208</v>
      </c>
      <c r="B322" s="5">
        <v>1</v>
      </c>
    </row>
    <row r="323" spans="1:2" x14ac:dyDescent="0.25">
      <c r="A323" s="4" t="s">
        <v>1698</v>
      </c>
      <c r="B323" s="5">
        <v>1</v>
      </c>
    </row>
    <row r="324" spans="1:2" x14ac:dyDescent="0.25">
      <c r="A324" s="6" t="s">
        <v>746</v>
      </c>
      <c r="B324" s="5">
        <v>1</v>
      </c>
    </row>
    <row r="325" spans="1:2" x14ac:dyDescent="0.25">
      <c r="A325" s="4" t="s">
        <v>5439</v>
      </c>
      <c r="B325" s="5">
        <v>1</v>
      </c>
    </row>
    <row r="326" spans="1:2" x14ac:dyDescent="0.25">
      <c r="A326" s="6" t="s">
        <v>5437</v>
      </c>
      <c r="B326" s="5">
        <v>1</v>
      </c>
    </row>
    <row r="327" spans="1:2" x14ac:dyDescent="0.25">
      <c r="A327" s="4" t="s">
        <v>1205</v>
      </c>
      <c r="B327" s="5">
        <v>1</v>
      </c>
    </row>
    <row r="328" spans="1:2" x14ac:dyDescent="0.25">
      <c r="A328" s="6" t="s">
        <v>746</v>
      </c>
      <c r="B328" s="5">
        <v>1</v>
      </c>
    </row>
    <row r="329" spans="1:2" x14ac:dyDescent="0.25">
      <c r="A329" s="4" t="s">
        <v>9115</v>
      </c>
      <c r="B329" s="5">
        <v>1</v>
      </c>
    </row>
    <row r="330" spans="1:2" x14ac:dyDescent="0.25">
      <c r="A330" s="6" t="s">
        <v>8921</v>
      </c>
      <c r="B330" s="5">
        <v>1</v>
      </c>
    </row>
    <row r="331" spans="1:2" x14ac:dyDescent="0.25">
      <c r="A331" s="4" t="s">
        <v>1120</v>
      </c>
      <c r="B331" s="5">
        <v>1</v>
      </c>
    </row>
    <row r="332" spans="1:2" x14ac:dyDescent="0.25">
      <c r="A332" s="6" t="s">
        <v>746</v>
      </c>
      <c r="B332" s="5">
        <v>1</v>
      </c>
    </row>
    <row r="333" spans="1:2" x14ac:dyDescent="0.25">
      <c r="A333" s="4" t="s">
        <v>8684</v>
      </c>
      <c r="B333" s="5">
        <v>1</v>
      </c>
    </row>
    <row r="334" spans="1:2" x14ac:dyDescent="0.25">
      <c r="A334" s="6" t="s">
        <v>8680</v>
      </c>
      <c r="B334" s="5">
        <v>1</v>
      </c>
    </row>
    <row r="335" spans="1:2" x14ac:dyDescent="0.25">
      <c r="A335" s="4" t="s">
        <v>750</v>
      </c>
      <c r="B335" s="5">
        <v>1</v>
      </c>
    </row>
    <row r="336" spans="1:2" x14ac:dyDescent="0.25">
      <c r="A336" s="6" t="s">
        <v>746</v>
      </c>
      <c r="B336" s="5">
        <v>1</v>
      </c>
    </row>
    <row r="337" spans="1:2" x14ac:dyDescent="0.25">
      <c r="A337" s="4" t="s">
        <v>2876</v>
      </c>
      <c r="B337" s="5">
        <v>1</v>
      </c>
    </row>
    <row r="338" spans="1:2" x14ac:dyDescent="0.25">
      <c r="A338" s="6" t="s">
        <v>2714</v>
      </c>
      <c r="B338" s="5">
        <v>1</v>
      </c>
    </row>
    <row r="339" spans="1:2" x14ac:dyDescent="0.25">
      <c r="A339" s="4" t="s">
        <v>140</v>
      </c>
      <c r="B339" s="5">
        <v>1</v>
      </c>
    </row>
    <row r="340" spans="1:2" x14ac:dyDescent="0.25">
      <c r="A340" s="6" t="s">
        <v>136</v>
      </c>
      <c r="B340" s="5">
        <v>1</v>
      </c>
    </row>
    <row r="341" spans="1:2" x14ac:dyDescent="0.25">
      <c r="A341" s="4" t="s">
        <v>4823</v>
      </c>
      <c r="B341" s="5">
        <v>1</v>
      </c>
    </row>
    <row r="342" spans="1:2" x14ac:dyDescent="0.25">
      <c r="A342" s="6" t="s">
        <v>4600</v>
      </c>
      <c r="B342" s="5">
        <v>1</v>
      </c>
    </row>
    <row r="343" spans="1:2" x14ac:dyDescent="0.25">
      <c r="A343" s="4" t="s">
        <v>7631</v>
      </c>
      <c r="B343" s="5">
        <v>1</v>
      </c>
    </row>
    <row r="344" spans="1:2" x14ac:dyDescent="0.25">
      <c r="A344" s="6" t="s">
        <v>7627</v>
      </c>
      <c r="B344" s="5">
        <v>1</v>
      </c>
    </row>
    <row r="345" spans="1:2" x14ac:dyDescent="0.25">
      <c r="A345" s="4" t="s">
        <v>5263</v>
      </c>
      <c r="B345" s="5">
        <v>1</v>
      </c>
    </row>
    <row r="346" spans="1:2" x14ac:dyDescent="0.25">
      <c r="A346" s="6" t="s">
        <v>5259</v>
      </c>
      <c r="B346" s="5">
        <v>1</v>
      </c>
    </row>
    <row r="347" spans="1:2" x14ac:dyDescent="0.25">
      <c r="A347" s="4" t="s">
        <v>7974</v>
      </c>
      <c r="B347" s="5">
        <v>1</v>
      </c>
    </row>
    <row r="348" spans="1:2" x14ac:dyDescent="0.25">
      <c r="A348" s="6" t="s">
        <v>7970</v>
      </c>
      <c r="B348" s="5">
        <v>1</v>
      </c>
    </row>
    <row r="349" spans="1:2" x14ac:dyDescent="0.25">
      <c r="A349" s="4" t="s">
        <v>1158</v>
      </c>
      <c r="B349" s="5">
        <v>1</v>
      </c>
    </row>
    <row r="350" spans="1:2" x14ac:dyDescent="0.25">
      <c r="A350" s="6" t="s">
        <v>1156</v>
      </c>
      <c r="B350" s="5">
        <v>1</v>
      </c>
    </row>
    <row r="351" spans="1:2" x14ac:dyDescent="0.25">
      <c r="A351" s="4" t="s">
        <v>6659</v>
      </c>
      <c r="B351" s="5">
        <v>1</v>
      </c>
    </row>
    <row r="352" spans="1:2" x14ac:dyDescent="0.25">
      <c r="A352" s="6" t="s">
        <v>6656</v>
      </c>
      <c r="B352" s="5">
        <v>1</v>
      </c>
    </row>
    <row r="353" spans="1:2" x14ac:dyDescent="0.25">
      <c r="A353" s="4" t="s">
        <v>5477</v>
      </c>
      <c r="B353" s="5">
        <v>1</v>
      </c>
    </row>
    <row r="354" spans="1:2" x14ac:dyDescent="0.25">
      <c r="A354" s="6" t="s">
        <v>5475</v>
      </c>
      <c r="B354" s="5">
        <v>1</v>
      </c>
    </row>
    <row r="355" spans="1:2" x14ac:dyDescent="0.25">
      <c r="A355" s="4" t="s">
        <v>1054</v>
      </c>
      <c r="B355" s="5">
        <v>1</v>
      </c>
    </row>
    <row r="356" spans="1:2" x14ac:dyDescent="0.25">
      <c r="A356" s="6" t="s">
        <v>1052</v>
      </c>
      <c r="B356" s="5">
        <v>1</v>
      </c>
    </row>
    <row r="357" spans="1:2" x14ac:dyDescent="0.25">
      <c r="A357" s="4" t="s">
        <v>7033</v>
      </c>
      <c r="B357" s="5">
        <v>1</v>
      </c>
    </row>
    <row r="358" spans="1:2" x14ac:dyDescent="0.25">
      <c r="A358" s="6" t="s">
        <v>6330</v>
      </c>
      <c r="B358" s="5">
        <v>1</v>
      </c>
    </row>
    <row r="359" spans="1:2" x14ac:dyDescent="0.25">
      <c r="A359" s="4" t="s">
        <v>1657</v>
      </c>
      <c r="B359" s="5">
        <v>1</v>
      </c>
    </row>
    <row r="360" spans="1:2" x14ac:dyDescent="0.25">
      <c r="A360" s="6" t="s">
        <v>1052</v>
      </c>
      <c r="B360" s="5">
        <v>1</v>
      </c>
    </row>
    <row r="361" spans="1:2" x14ac:dyDescent="0.25">
      <c r="A361" s="4" t="s">
        <v>3391</v>
      </c>
      <c r="B361" s="5">
        <v>1</v>
      </c>
    </row>
    <row r="362" spans="1:2" x14ac:dyDescent="0.25">
      <c r="A362" s="6" t="s">
        <v>3389</v>
      </c>
      <c r="B362" s="5">
        <v>1</v>
      </c>
    </row>
    <row r="363" spans="1:2" x14ac:dyDescent="0.25">
      <c r="A363" s="4" t="s">
        <v>7819</v>
      </c>
      <c r="B363" s="5">
        <v>1</v>
      </c>
    </row>
    <row r="364" spans="1:2" x14ac:dyDescent="0.25">
      <c r="A364" s="6" t="s">
        <v>7817</v>
      </c>
      <c r="B364" s="5">
        <v>1</v>
      </c>
    </row>
    <row r="365" spans="1:2" x14ac:dyDescent="0.25">
      <c r="A365" s="4" t="s">
        <v>2012</v>
      </c>
      <c r="B365" s="5">
        <v>1</v>
      </c>
    </row>
    <row r="366" spans="1:2" x14ac:dyDescent="0.25">
      <c r="A366" s="6" t="s">
        <v>1863</v>
      </c>
      <c r="B366" s="5">
        <v>1</v>
      </c>
    </row>
    <row r="367" spans="1:2" x14ac:dyDescent="0.25">
      <c r="A367" s="4" t="s">
        <v>3970</v>
      </c>
      <c r="B367" s="5">
        <v>1</v>
      </c>
    </row>
    <row r="368" spans="1:2" x14ac:dyDescent="0.25">
      <c r="A368" s="6" t="s">
        <v>3968</v>
      </c>
      <c r="B368" s="5">
        <v>1</v>
      </c>
    </row>
    <row r="369" spans="1:2" x14ac:dyDescent="0.25">
      <c r="A369" s="4" t="s">
        <v>1903</v>
      </c>
      <c r="B369" s="5">
        <v>1</v>
      </c>
    </row>
    <row r="370" spans="1:2" x14ac:dyDescent="0.25">
      <c r="A370" s="6" t="s">
        <v>1886</v>
      </c>
      <c r="B370" s="5">
        <v>1</v>
      </c>
    </row>
    <row r="371" spans="1:2" x14ac:dyDescent="0.25">
      <c r="A371" s="4" t="s">
        <v>3857</v>
      </c>
      <c r="B371" s="5">
        <v>1</v>
      </c>
    </row>
    <row r="372" spans="1:2" x14ac:dyDescent="0.25">
      <c r="A372" s="6" t="s">
        <v>3854</v>
      </c>
      <c r="B372" s="5">
        <v>1</v>
      </c>
    </row>
    <row r="373" spans="1:2" x14ac:dyDescent="0.25">
      <c r="A373" s="4" t="s">
        <v>4372</v>
      </c>
      <c r="B373" s="5">
        <v>1</v>
      </c>
    </row>
    <row r="374" spans="1:2" x14ac:dyDescent="0.25">
      <c r="A374" s="6" t="s">
        <v>4314</v>
      </c>
      <c r="B374" s="5">
        <v>1</v>
      </c>
    </row>
    <row r="375" spans="1:2" x14ac:dyDescent="0.25">
      <c r="A375" s="4" t="s">
        <v>6135</v>
      </c>
      <c r="B375" s="5">
        <v>1</v>
      </c>
    </row>
    <row r="376" spans="1:2" x14ac:dyDescent="0.25">
      <c r="A376" s="6" t="s">
        <v>6132</v>
      </c>
      <c r="B376" s="5">
        <v>1</v>
      </c>
    </row>
    <row r="377" spans="1:2" x14ac:dyDescent="0.25">
      <c r="A377" s="4" t="s">
        <v>4795</v>
      </c>
      <c r="B377" s="5">
        <v>1</v>
      </c>
    </row>
    <row r="378" spans="1:2" x14ac:dyDescent="0.25">
      <c r="A378" s="6" t="s">
        <v>4314</v>
      </c>
      <c r="B378" s="5">
        <v>1</v>
      </c>
    </row>
    <row r="379" spans="1:2" x14ac:dyDescent="0.25">
      <c r="A379" s="4" t="s">
        <v>418</v>
      </c>
      <c r="B379" s="5">
        <v>1</v>
      </c>
    </row>
    <row r="380" spans="1:2" x14ac:dyDescent="0.25">
      <c r="A380" s="6" t="s">
        <v>414</v>
      </c>
      <c r="B380" s="5">
        <v>1</v>
      </c>
    </row>
    <row r="381" spans="1:2" x14ac:dyDescent="0.25">
      <c r="A381" s="4" t="s">
        <v>5976</v>
      </c>
      <c r="B381" s="5">
        <v>1</v>
      </c>
    </row>
    <row r="382" spans="1:2" x14ac:dyDescent="0.25">
      <c r="A382" s="6" t="s">
        <v>199</v>
      </c>
      <c r="B382" s="5">
        <v>1</v>
      </c>
    </row>
    <row r="383" spans="1:2" x14ac:dyDescent="0.25">
      <c r="A383" s="4" t="s">
        <v>5573</v>
      </c>
      <c r="B383" s="5">
        <v>1</v>
      </c>
    </row>
    <row r="384" spans="1:2" x14ac:dyDescent="0.25">
      <c r="A384" s="6" t="s">
        <v>4786</v>
      </c>
      <c r="B384" s="5">
        <v>1</v>
      </c>
    </row>
    <row r="385" spans="1:2" x14ac:dyDescent="0.25">
      <c r="A385" s="4" t="s">
        <v>4923</v>
      </c>
      <c r="B385" s="5">
        <v>1</v>
      </c>
    </row>
    <row r="386" spans="1:2" x14ac:dyDescent="0.25">
      <c r="A386" s="6" t="s">
        <v>4921</v>
      </c>
      <c r="B386" s="5">
        <v>1</v>
      </c>
    </row>
    <row r="387" spans="1:2" x14ac:dyDescent="0.25">
      <c r="A387" s="4" t="s">
        <v>4864</v>
      </c>
      <c r="B387" s="5">
        <v>1</v>
      </c>
    </row>
    <row r="388" spans="1:2" x14ac:dyDescent="0.25">
      <c r="A388" s="6" t="s">
        <v>4786</v>
      </c>
      <c r="B388" s="5">
        <v>1</v>
      </c>
    </row>
    <row r="389" spans="1:2" x14ac:dyDescent="0.25">
      <c r="A389" s="4" t="s">
        <v>107</v>
      </c>
      <c r="B389" s="5">
        <v>1</v>
      </c>
    </row>
    <row r="390" spans="1:2" x14ac:dyDescent="0.25">
      <c r="A390" s="6" t="s">
        <v>105</v>
      </c>
      <c r="B390" s="5">
        <v>1</v>
      </c>
    </row>
    <row r="391" spans="1:2" x14ac:dyDescent="0.25">
      <c r="A391" s="4" t="s">
        <v>3794</v>
      </c>
      <c r="B391" s="5">
        <v>1</v>
      </c>
    </row>
    <row r="392" spans="1:2" x14ac:dyDescent="0.25">
      <c r="A392" s="6" t="s">
        <v>3790</v>
      </c>
      <c r="B392" s="5">
        <v>1</v>
      </c>
    </row>
    <row r="393" spans="1:2" x14ac:dyDescent="0.25">
      <c r="A393" s="4" t="s">
        <v>4708</v>
      </c>
      <c r="B393" s="5">
        <v>1</v>
      </c>
    </row>
    <row r="394" spans="1:2" x14ac:dyDescent="0.25">
      <c r="A394" s="6" t="s">
        <v>4705</v>
      </c>
      <c r="B394" s="5">
        <v>1</v>
      </c>
    </row>
    <row r="395" spans="1:2" x14ac:dyDescent="0.25">
      <c r="A395" s="4" t="s">
        <v>7832</v>
      </c>
      <c r="B395" s="5">
        <v>1</v>
      </c>
    </row>
    <row r="396" spans="1:2" x14ac:dyDescent="0.25">
      <c r="A396" s="6" t="s">
        <v>7829</v>
      </c>
      <c r="B396" s="5">
        <v>1</v>
      </c>
    </row>
    <row r="397" spans="1:2" x14ac:dyDescent="0.25">
      <c r="A397" s="4" t="s">
        <v>7287</v>
      </c>
      <c r="B397" s="5">
        <v>1</v>
      </c>
    </row>
    <row r="398" spans="1:2" x14ac:dyDescent="0.25">
      <c r="A398" s="6" t="s">
        <v>7285</v>
      </c>
      <c r="B398" s="5">
        <v>1</v>
      </c>
    </row>
    <row r="399" spans="1:2" x14ac:dyDescent="0.25">
      <c r="A399" s="4" t="s">
        <v>6106</v>
      </c>
      <c r="B399" s="5">
        <v>1</v>
      </c>
    </row>
    <row r="400" spans="1:2" x14ac:dyDescent="0.25">
      <c r="A400" s="6" t="s">
        <v>6102</v>
      </c>
      <c r="B400" s="5">
        <v>1</v>
      </c>
    </row>
    <row r="401" spans="1:2" x14ac:dyDescent="0.25">
      <c r="A401" s="4" t="s">
        <v>244</v>
      </c>
      <c r="B401" s="5">
        <v>1</v>
      </c>
    </row>
    <row r="402" spans="1:2" x14ac:dyDescent="0.25">
      <c r="A402" s="6" t="s">
        <v>240</v>
      </c>
      <c r="B402" s="5">
        <v>1</v>
      </c>
    </row>
    <row r="403" spans="1:2" x14ac:dyDescent="0.25">
      <c r="A403" s="4" t="s">
        <v>8040</v>
      </c>
      <c r="B403" s="5">
        <v>1</v>
      </c>
    </row>
    <row r="404" spans="1:2" x14ac:dyDescent="0.25">
      <c r="A404" s="6" t="s">
        <v>8037</v>
      </c>
      <c r="B404" s="5">
        <v>1</v>
      </c>
    </row>
    <row r="405" spans="1:2" x14ac:dyDescent="0.25">
      <c r="A405" s="4" t="s">
        <v>3768</v>
      </c>
      <c r="B405" s="5">
        <v>1</v>
      </c>
    </row>
    <row r="406" spans="1:2" x14ac:dyDescent="0.25">
      <c r="A406" s="6" t="s">
        <v>3765</v>
      </c>
      <c r="B406" s="5">
        <v>1</v>
      </c>
    </row>
    <row r="407" spans="1:2" x14ac:dyDescent="0.25">
      <c r="A407" s="4" t="s">
        <v>3335</v>
      </c>
      <c r="B407" s="5">
        <v>1</v>
      </c>
    </row>
    <row r="408" spans="1:2" x14ac:dyDescent="0.25">
      <c r="A408" s="6" t="s">
        <v>3331</v>
      </c>
      <c r="B408" s="5">
        <v>1</v>
      </c>
    </row>
    <row r="409" spans="1:2" x14ac:dyDescent="0.25">
      <c r="A409" s="4" t="s">
        <v>272</v>
      </c>
      <c r="B409" s="5">
        <v>1</v>
      </c>
    </row>
    <row r="410" spans="1:2" x14ac:dyDescent="0.25">
      <c r="A410" s="6" t="s">
        <v>269</v>
      </c>
      <c r="B410" s="5">
        <v>1</v>
      </c>
    </row>
    <row r="411" spans="1:2" x14ac:dyDescent="0.25">
      <c r="A411" s="4" t="s">
        <v>2458</v>
      </c>
      <c r="B411" s="5">
        <v>1</v>
      </c>
    </row>
    <row r="412" spans="1:2" x14ac:dyDescent="0.25">
      <c r="A412" s="6" t="s">
        <v>2454</v>
      </c>
      <c r="B412" s="5">
        <v>1</v>
      </c>
    </row>
    <row r="413" spans="1:2" x14ac:dyDescent="0.25">
      <c r="A413" s="4" t="s">
        <v>4039</v>
      </c>
      <c r="B413" s="5">
        <v>1</v>
      </c>
    </row>
    <row r="414" spans="1:2" x14ac:dyDescent="0.25">
      <c r="A414" s="6" t="s">
        <v>4035</v>
      </c>
      <c r="B414" s="5">
        <v>1</v>
      </c>
    </row>
    <row r="415" spans="1:2" x14ac:dyDescent="0.25">
      <c r="A415" s="4" t="s">
        <v>5366</v>
      </c>
      <c r="B415" s="5">
        <v>1</v>
      </c>
    </row>
    <row r="416" spans="1:2" x14ac:dyDescent="0.25">
      <c r="A416" s="6" t="s">
        <v>4309</v>
      </c>
      <c r="B416" s="5">
        <v>1</v>
      </c>
    </row>
    <row r="417" spans="1:2" x14ac:dyDescent="0.25">
      <c r="A417" s="4" t="s">
        <v>2329</v>
      </c>
      <c r="B417" s="5">
        <v>1</v>
      </c>
    </row>
    <row r="418" spans="1:2" x14ac:dyDescent="0.25">
      <c r="A418" s="6" t="s">
        <v>2325</v>
      </c>
      <c r="B418" s="5">
        <v>1</v>
      </c>
    </row>
    <row r="419" spans="1:2" x14ac:dyDescent="0.25">
      <c r="A419" s="4" t="s">
        <v>4312</v>
      </c>
      <c r="B419" s="5">
        <v>1</v>
      </c>
    </row>
    <row r="420" spans="1:2" x14ac:dyDescent="0.25">
      <c r="A420" s="6" t="s">
        <v>4309</v>
      </c>
      <c r="B420" s="5">
        <v>1</v>
      </c>
    </row>
    <row r="421" spans="1:2" x14ac:dyDescent="0.25">
      <c r="A421" s="4" t="s">
        <v>3008</v>
      </c>
      <c r="B421" s="5">
        <v>1</v>
      </c>
    </row>
    <row r="422" spans="1:2" x14ac:dyDescent="0.25">
      <c r="A422" s="6" t="s">
        <v>2981</v>
      </c>
      <c r="B422" s="5">
        <v>1</v>
      </c>
    </row>
    <row r="423" spans="1:2" x14ac:dyDescent="0.25">
      <c r="A423" s="4" t="s">
        <v>1971</v>
      </c>
      <c r="B423" s="5">
        <v>1</v>
      </c>
    </row>
    <row r="424" spans="1:2" x14ac:dyDescent="0.25">
      <c r="A424" s="6" t="s">
        <v>1968</v>
      </c>
      <c r="B424" s="5">
        <v>1</v>
      </c>
    </row>
    <row r="425" spans="1:2" x14ac:dyDescent="0.25">
      <c r="A425" s="4" t="s">
        <v>9045</v>
      </c>
      <c r="B425" s="5">
        <v>1</v>
      </c>
    </row>
    <row r="426" spans="1:2" x14ac:dyDescent="0.25">
      <c r="A426" s="6" t="s">
        <v>9041</v>
      </c>
      <c r="B426" s="5">
        <v>1</v>
      </c>
    </row>
    <row r="427" spans="1:2" x14ac:dyDescent="0.25">
      <c r="A427" s="4" t="s">
        <v>8078</v>
      </c>
      <c r="B427" s="5">
        <v>1</v>
      </c>
    </row>
    <row r="428" spans="1:2" x14ac:dyDescent="0.25">
      <c r="A428" s="6" t="s">
        <v>8074</v>
      </c>
      <c r="B428" s="5">
        <v>1</v>
      </c>
    </row>
    <row r="429" spans="1:2" x14ac:dyDescent="0.25">
      <c r="A429" s="4" t="s">
        <v>3902</v>
      </c>
      <c r="B429" s="5">
        <v>1</v>
      </c>
    </row>
    <row r="430" spans="1:2" x14ac:dyDescent="0.25">
      <c r="A430" s="6" t="s">
        <v>3899</v>
      </c>
      <c r="B430" s="5">
        <v>1</v>
      </c>
    </row>
    <row r="431" spans="1:2" x14ac:dyDescent="0.25">
      <c r="A431" s="4" t="s">
        <v>6076</v>
      </c>
      <c r="B431" s="5">
        <v>1</v>
      </c>
    </row>
    <row r="432" spans="1:2" x14ac:dyDescent="0.25">
      <c r="A432" s="6" t="s">
        <v>6073</v>
      </c>
      <c r="B432" s="5">
        <v>1</v>
      </c>
    </row>
    <row r="433" spans="1:2" x14ac:dyDescent="0.25">
      <c r="A433" s="4" t="s">
        <v>2815</v>
      </c>
      <c r="B433" s="5">
        <v>1</v>
      </c>
    </row>
    <row r="434" spans="1:2" x14ac:dyDescent="0.25">
      <c r="A434" s="6" t="s">
        <v>2812</v>
      </c>
      <c r="B434" s="5">
        <v>1</v>
      </c>
    </row>
    <row r="435" spans="1:2" x14ac:dyDescent="0.25">
      <c r="A435" s="4" t="s">
        <v>1998</v>
      </c>
      <c r="B435" s="5">
        <v>1</v>
      </c>
    </row>
    <row r="436" spans="1:2" x14ac:dyDescent="0.25">
      <c r="A436" s="6" t="s">
        <v>1994</v>
      </c>
      <c r="B436" s="5">
        <v>1</v>
      </c>
    </row>
    <row r="437" spans="1:2" x14ac:dyDescent="0.25">
      <c r="A437" s="4" t="s">
        <v>3873</v>
      </c>
      <c r="B437" s="5">
        <v>1</v>
      </c>
    </row>
    <row r="438" spans="1:2" x14ac:dyDescent="0.25">
      <c r="A438" s="6" t="s">
        <v>117</v>
      </c>
      <c r="B438" s="5">
        <v>1</v>
      </c>
    </row>
    <row r="439" spans="1:2" x14ac:dyDescent="0.25">
      <c r="A439" s="4" t="s">
        <v>5701</v>
      </c>
      <c r="B439" s="5">
        <v>1</v>
      </c>
    </row>
    <row r="440" spans="1:2" x14ac:dyDescent="0.25">
      <c r="A440" s="6" t="s">
        <v>2092</v>
      </c>
      <c r="B440" s="5">
        <v>1</v>
      </c>
    </row>
    <row r="441" spans="1:2" x14ac:dyDescent="0.25">
      <c r="A441" s="4" t="s">
        <v>5924</v>
      </c>
      <c r="B441" s="5">
        <v>1</v>
      </c>
    </row>
    <row r="442" spans="1:2" x14ac:dyDescent="0.25">
      <c r="A442" s="6" t="s">
        <v>5921</v>
      </c>
      <c r="B442" s="5">
        <v>1</v>
      </c>
    </row>
    <row r="443" spans="1:2" x14ac:dyDescent="0.25">
      <c r="A443" s="4" t="s">
        <v>8030</v>
      </c>
      <c r="B443" s="5">
        <v>1</v>
      </c>
    </row>
    <row r="444" spans="1:2" x14ac:dyDescent="0.25">
      <c r="A444" s="6" t="s">
        <v>8026</v>
      </c>
      <c r="B444" s="5">
        <v>1</v>
      </c>
    </row>
    <row r="445" spans="1:2" x14ac:dyDescent="0.25">
      <c r="A445" s="4" t="s">
        <v>8972</v>
      </c>
      <c r="B445" s="5">
        <v>1</v>
      </c>
    </row>
    <row r="446" spans="1:2" x14ac:dyDescent="0.25">
      <c r="A446" s="6" t="s">
        <v>8970</v>
      </c>
      <c r="B446" s="5">
        <v>1</v>
      </c>
    </row>
    <row r="447" spans="1:2" x14ac:dyDescent="0.25">
      <c r="A447" s="4" t="s">
        <v>3798</v>
      </c>
      <c r="B447" s="5">
        <v>1</v>
      </c>
    </row>
    <row r="448" spans="1:2" x14ac:dyDescent="0.25">
      <c r="A448" s="6" t="s">
        <v>3796</v>
      </c>
      <c r="B448" s="5">
        <v>1</v>
      </c>
    </row>
    <row r="449" spans="1:2" x14ac:dyDescent="0.25">
      <c r="A449" s="4" t="s">
        <v>1619</v>
      </c>
      <c r="B449" s="5">
        <v>1</v>
      </c>
    </row>
    <row r="450" spans="1:2" x14ac:dyDescent="0.25">
      <c r="A450" s="6" t="s">
        <v>1616</v>
      </c>
      <c r="B450" s="5">
        <v>1</v>
      </c>
    </row>
    <row r="451" spans="1:2" x14ac:dyDescent="0.25">
      <c r="A451" s="4" t="s">
        <v>8072</v>
      </c>
      <c r="B451" s="5">
        <v>1</v>
      </c>
    </row>
    <row r="452" spans="1:2" x14ac:dyDescent="0.25">
      <c r="A452" s="6" t="s">
        <v>8069</v>
      </c>
      <c r="B452" s="5">
        <v>1</v>
      </c>
    </row>
    <row r="453" spans="1:2" x14ac:dyDescent="0.25">
      <c r="A453" s="4" t="s">
        <v>1801</v>
      </c>
      <c r="B453" s="5">
        <v>1</v>
      </c>
    </row>
    <row r="454" spans="1:2" x14ac:dyDescent="0.25">
      <c r="A454" s="6" t="s">
        <v>1651</v>
      </c>
      <c r="B454" s="5">
        <v>1</v>
      </c>
    </row>
    <row r="455" spans="1:2" x14ac:dyDescent="0.25">
      <c r="A455" s="4" t="s">
        <v>8121</v>
      </c>
      <c r="B455" s="5">
        <v>1</v>
      </c>
    </row>
    <row r="456" spans="1:2" x14ac:dyDescent="0.25">
      <c r="A456" s="6" t="s">
        <v>8118</v>
      </c>
      <c r="B456" s="5">
        <v>1</v>
      </c>
    </row>
    <row r="457" spans="1:2" x14ac:dyDescent="0.25">
      <c r="A457" s="4" t="s">
        <v>1685</v>
      </c>
      <c r="B457" s="5">
        <v>1</v>
      </c>
    </row>
    <row r="458" spans="1:2" x14ac:dyDescent="0.25">
      <c r="A458" s="6" t="s">
        <v>1651</v>
      </c>
      <c r="B458" s="5">
        <v>1</v>
      </c>
    </row>
    <row r="459" spans="1:2" x14ac:dyDescent="0.25">
      <c r="A459" s="4" t="s">
        <v>7827</v>
      </c>
      <c r="B459" s="5">
        <v>1</v>
      </c>
    </row>
    <row r="460" spans="1:2" x14ac:dyDescent="0.25">
      <c r="A460" s="6" t="s">
        <v>7824</v>
      </c>
      <c r="B460" s="5">
        <v>1</v>
      </c>
    </row>
    <row r="461" spans="1:2" x14ac:dyDescent="0.25">
      <c r="A461" s="4" t="s">
        <v>791</v>
      </c>
      <c r="B461" s="5">
        <v>1</v>
      </c>
    </row>
    <row r="462" spans="1:2" x14ac:dyDescent="0.25">
      <c r="A462" s="6" t="s">
        <v>787</v>
      </c>
      <c r="B462" s="5">
        <v>1</v>
      </c>
    </row>
    <row r="463" spans="1:2" x14ac:dyDescent="0.25">
      <c r="A463" s="4" t="s">
        <v>3625</v>
      </c>
      <c r="B463" s="5">
        <v>1</v>
      </c>
    </row>
    <row r="464" spans="1:2" x14ac:dyDescent="0.25">
      <c r="A464" s="6" t="s">
        <v>3621</v>
      </c>
      <c r="B464" s="5">
        <v>1</v>
      </c>
    </row>
    <row r="465" spans="1:2" x14ac:dyDescent="0.25">
      <c r="A465" s="4" t="s">
        <v>3547</v>
      </c>
      <c r="B465" s="5">
        <v>1</v>
      </c>
    </row>
    <row r="466" spans="1:2" x14ac:dyDescent="0.25">
      <c r="A466" s="6" t="s">
        <v>1301</v>
      </c>
      <c r="B466" s="5">
        <v>1</v>
      </c>
    </row>
    <row r="467" spans="1:2" x14ac:dyDescent="0.25">
      <c r="A467" s="4" t="s">
        <v>3945</v>
      </c>
      <c r="B467" s="5">
        <v>1</v>
      </c>
    </row>
    <row r="468" spans="1:2" x14ac:dyDescent="0.25">
      <c r="A468" s="6" t="s">
        <v>3941</v>
      </c>
      <c r="B468" s="5">
        <v>1</v>
      </c>
    </row>
    <row r="469" spans="1:2" x14ac:dyDescent="0.25">
      <c r="A469" s="4" t="s">
        <v>2314</v>
      </c>
      <c r="B469" s="5">
        <v>1</v>
      </c>
    </row>
    <row r="470" spans="1:2" x14ac:dyDescent="0.25">
      <c r="A470" s="6" t="s">
        <v>123</v>
      </c>
      <c r="B470" s="5">
        <v>1</v>
      </c>
    </row>
    <row r="471" spans="1:2" x14ac:dyDescent="0.25">
      <c r="A471" s="4" t="s">
        <v>9271</v>
      </c>
      <c r="B471" s="5">
        <v>1</v>
      </c>
    </row>
    <row r="472" spans="1:2" x14ac:dyDescent="0.25">
      <c r="A472" s="6" t="s">
        <v>9268</v>
      </c>
      <c r="B472" s="5">
        <v>1</v>
      </c>
    </row>
    <row r="473" spans="1:2" x14ac:dyDescent="0.25">
      <c r="A473" s="4" t="s">
        <v>1470</v>
      </c>
      <c r="B473" s="5">
        <v>1</v>
      </c>
    </row>
    <row r="474" spans="1:2" x14ac:dyDescent="0.25">
      <c r="A474" s="6" t="s">
        <v>1467</v>
      </c>
      <c r="B474" s="5">
        <v>1</v>
      </c>
    </row>
    <row r="475" spans="1:2" x14ac:dyDescent="0.25">
      <c r="A475" s="4" t="s">
        <v>7669</v>
      </c>
      <c r="B475" s="5">
        <v>1</v>
      </c>
    </row>
    <row r="476" spans="1:2" x14ac:dyDescent="0.25">
      <c r="A476" s="6" t="s">
        <v>7665</v>
      </c>
      <c r="B476" s="5">
        <v>1</v>
      </c>
    </row>
    <row r="477" spans="1:2" x14ac:dyDescent="0.25">
      <c r="A477" s="4" t="s">
        <v>5642</v>
      </c>
      <c r="B477" s="5">
        <v>1</v>
      </c>
    </row>
    <row r="478" spans="1:2" x14ac:dyDescent="0.25">
      <c r="A478" s="6" t="s">
        <v>5639</v>
      </c>
      <c r="B478" s="5">
        <v>1</v>
      </c>
    </row>
    <row r="479" spans="1:2" x14ac:dyDescent="0.25">
      <c r="A479" s="4" t="s">
        <v>5064</v>
      </c>
      <c r="B479" s="5">
        <v>1</v>
      </c>
    </row>
    <row r="480" spans="1:2" x14ac:dyDescent="0.25">
      <c r="A480" s="6" t="s">
        <v>5061</v>
      </c>
      <c r="B480" s="5">
        <v>1</v>
      </c>
    </row>
    <row r="481" spans="1:2" x14ac:dyDescent="0.25">
      <c r="A481" s="4" t="s">
        <v>8463</v>
      </c>
      <c r="B481" s="5">
        <v>1</v>
      </c>
    </row>
    <row r="482" spans="1:2" x14ac:dyDescent="0.25">
      <c r="A482" s="6" t="s">
        <v>8461</v>
      </c>
      <c r="B482" s="5">
        <v>1</v>
      </c>
    </row>
    <row r="483" spans="1:2" x14ac:dyDescent="0.25">
      <c r="A483" s="4" t="s">
        <v>8373</v>
      </c>
      <c r="B483" s="5">
        <v>1</v>
      </c>
    </row>
    <row r="484" spans="1:2" x14ac:dyDescent="0.25">
      <c r="A484" s="6" t="s">
        <v>8370</v>
      </c>
      <c r="B484" s="5">
        <v>1</v>
      </c>
    </row>
    <row r="485" spans="1:2" x14ac:dyDescent="0.25">
      <c r="A485" s="4" t="s">
        <v>1709</v>
      </c>
      <c r="B485" s="5">
        <v>1</v>
      </c>
    </row>
    <row r="486" spans="1:2" x14ac:dyDescent="0.25">
      <c r="A486" s="6" t="s">
        <v>706</v>
      </c>
      <c r="B486" s="5">
        <v>1</v>
      </c>
    </row>
    <row r="487" spans="1:2" x14ac:dyDescent="0.25">
      <c r="A487" s="4" t="s">
        <v>8200</v>
      </c>
      <c r="B487" s="5">
        <v>1</v>
      </c>
    </row>
    <row r="488" spans="1:2" x14ac:dyDescent="0.25">
      <c r="A488" s="6" t="s">
        <v>8197</v>
      </c>
      <c r="B488" s="5">
        <v>1</v>
      </c>
    </row>
    <row r="489" spans="1:2" x14ac:dyDescent="0.25">
      <c r="A489" s="4" t="s">
        <v>4058</v>
      </c>
      <c r="B489" s="5">
        <v>1</v>
      </c>
    </row>
    <row r="490" spans="1:2" x14ac:dyDescent="0.25">
      <c r="A490" s="6" t="s">
        <v>4054</v>
      </c>
      <c r="B490" s="5">
        <v>1</v>
      </c>
    </row>
    <row r="491" spans="1:2" x14ac:dyDescent="0.25">
      <c r="A491" s="4" t="s">
        <v>6304</v>
      </c>
      <c r="B491" s="5">
        <v>1</v>
      </c>
    </row>
    <row r="492" spans="1:2" x14ac:dyDescent="0.25">
      <c r="A492" s="6" t="s">
        <v>6301</v>
      </c>
      <c r="B492" s="5">
        <v>1</v>
      </c>
    </row>
    <row r="493" spans="1:2" x14ac:dyDescent="0.25">
      <c r="A493" s="4" t="s">
        <v>1181</v>
      </c>
      <c r="B493" s="5">
        <v>1</v>
      </c>
    </row>
    <row r="494" spans="1:2" x14ac:dyDescent="0.25">
      <c r="A494" s="6" t="s">
        <v>1178</v>
      </c>
      <c r="B494" s="5">
        <v>1</v>
      </c>
    </row>
    <row r="495" spans="1:2" x14ac:dyDescent="0.25">
      <c r="A495" s="4" t="s">
        <v>80</v>
      </c>
      <c r="B495" s="5">
        <v>1</v>
      </c>
    </row>
    <row r="496" spans="1:2" x14ac:dyDescent="0.25">
      <c r="A496" s="6" t="s">
        <v>76</v>
      </c>
      <c r="B496" s="5">
        <v>1</v>
      </c>
    </row>
    <row r="497" spans="1:2" x14ac:dyDescent="0.25">
      <c r="A497" s="4" t="s">
        <v>553</v>
      </c>
      <c r="B497" s="5">
        <v>1</v>
      </c>
    </row>
    <row r="498" spans="1:2" x14ac:dyDescent="0.25">
      <c r="A498" s="6" t="s">
        <v>548</v>
      </c>
      <c r="B498" s="5">
        <v>1</v>
      </c>
    </row>
    <row r="499" spans="1:2" x14ac:dyDescent="0.25">
      <c r="A499" s="4" t="s">
        <v>4138</v>
      </c>
      <c r="B499" s="5">
        <v>1</v>
      </c>
    </row>
    <row r="500" spans="1:2" x14ac:dyDescent="0.25">
      <c r="A500" s="6" t="s">
        <v>4136</v>
      </c>
      <c r="B500" s="5">
        <v>1</v>
      </c>
    </row>
    <row r="501" spans="1:2" x14ac:dyDescent="0.25">
      <c r="A501" s="4" t="s">
        <v>2100</v>
      </c>
      <c r="B501" s="5">
        <v>1</v>
      </c>
    </row>
    <row r="502" spans="1:2" x14ac:dyDescent="0.25">
      <c r="A502" s="6" t="s">
        <v>2092</v>
      </c>
      <c r="B502" s="5">
        <v>1</v>
      </c>
    </row>
    <row r="503" spans="1:2" x14ac:dyDescent="0.25">
      <c r="A503" s="4" t="s">
        <v>146</v>
      </c>
      <c r="B503" s="5">
        <v>1</v>
      </c>
    </row>
    <row r="504" spans="1:2" x14ac:dyDescent="0.25">
      <c r="A504" s="6" t="s">
        <v>143</v>
      </c>
      <c r="B504" s="5">
        <v>1</v>
      </c>
    </row>
    <row r="505" spans="1:2" x14ac:dyDescent="0.25">
      <c r="A505" s="4" t="s">
        <v>5337</v>
      </c>
      <c r="B505" s="5">
        <v>1</v>
      </c>
    </row>
    <row r="506" spans="1:2" x14ac:dyDescent="0.25">
      <c r="A506" s="6" t="s">
        <v>5334</v>
      </c>
      <c r="B506" s="5">
        <v>1</v>
      </c>
    </row>
    <row r="507" spans="1:2" x14ac:dyDescent="0.25">
      <c r="A507" s="4" t="s">
        <v>772</v>
      </c>
      <c r="B507" s="5">
        <v>1</v>
      </c>
    </row>
    <row r="508" spans="1:2" x14ac:dyDescent="0.25">
      <c r="A508" s="6" t="s">
        <v>769</v>
      </c>
      <c r="B508" s="5">
        <v>1</v>
      </c>
    </row>
    <row r="509" spans="1:2" x14ac:dyDescent="0.25">
      <c r="A509" s="4" t="s">
        <v>7469</v>
      </c>
      <c r="B509" s="5">
        <v>1</v>
      </c>
    </row>
    <row r="510" spans="1:2" x14ac:dyDescent="0.25">
      <c r="A510" s="6" t="s">
        <v>7467</v>
      </c>
      <c r="B510" s="5">
        <v>1</v>
      </c>
    </row>
    <row r="511" spans="1:2" x14ac:dyDescent="0.25">
      <c r="A511" s="4" t="s">
        <v>1109</v>
      </c>
      <c r="B511" s="5">
        <v>1</v>
      </c>
    </row>
    <row r="512" spans="1:2" x14ac:dyDescent="0.25">
      <c r="A512" s="6" t="s">
        <v>1107</v>
      </c>
      <c r="B512" s="5">
        <v>1</v>
      </c>
    </row>
    <row r="513" spans="1:2" x14ac:dyDescent="0.25">
      <c r="A513" s="4" t="s">
        <v>7271</v>
      </c>
      <c r="B513" s="5">
        <v>1</v>
      </c>
    </row>
    <row r="514" spans="1:2" x14ac:dyDescent="0.25">
      <c r="A514" s="6" t="s">
        <v>7269</v>
      </c>
      <c r="B514" s="5">
        <v>1</v>
      </c>
    </row>
    <row r="515" spans="1:2" x14ac:dyDescent="0.25">
      <c r="A515" s="4" t="s">
        <v>3684</v>
      </c>
      <c r="B515" s="5">
        <v>1</v>
      </c>
    </row>
    <row r="516" spans="1:2" x14ac:dyDescent="0.25">
      <c r="A516" s="6" t="s">
        <v>3682</v>
      </c>
      <c r="B516" s="5">
        <v>1</v>
      </c>
    </row>
    <row r="517" spans="1:2" x14ac:dyDescent="0.25">
      <c r="A517" s="4" t="s">
        <v>7129</v>
      </c>
      <c r="B517" s="5">
        <v>1</v>
      </c>
    </row>
    <row r="518" spans="1:2" x14ac:dyDescent="0.25">
      <c r="A518" s="6" t="s">
        <v>7127</v>
      </c>
      <c r="B518" s="5">
        <v>1</v>
      </c>
    </row>
    <row r="519" spans="1:2" x14ac:dyDescent="0.25">
      <c r="A519" s="4" t="s">
        <v>7712</v>
      </c>
      <c r="B519" s="5">
        <v>1</v>
      </c>
    </row>
    <row r="520" spans="1:2" x14ac:dyDescent="0.25">
      <c r="A520" s="6" t="s">
        <v>7709</v>
      </c>
      <c r="B520" s="5">
        <v>1</v>
      </c>
    </row>
    <row r="521" spans="1:2" x14ac:dyDescent="0.25">
      <c r="A521" s="4" t="s">
        <v>8023</v>
      </c>
      <c r="B521" s="5">
        <v>1</v>
      </c>
    </row>
    <row r="522" spans="1:2" x14ac:dyDescent="0.25">
      <c r="A522" s="6" t="s">
        <v>8021</v>
      </c>
      <c r="B522" s="5">
        <v>1</v>
      </c>
    </row>
    <row r="523" spans="1:2" x14ac:dyDescent="0.25">
      <c r="A523" s="4" t="s">
        <v>377</v>
      </c>
      <c r="B523" s="5">
        <v>1</v>
      </c>
    </row>
    <row r="524" spans="1:2" x14ac:dyDescent="0.25">
      <c r="A524" s="6" t="s">
        <v>375</v>
      </c>
      <c r="B524" s="5">
        <v>1</v>
      </c>
    </row>
    <row r="525" spans="1:2" x14ac:dyDescent="0.25">
      <c r="A525" s="4" t="s">
        <v>1303</v>
      </c>
      <c r="B525" s="5">
        <v>1</v>
      </c>
    </row>
    <row r="526" spans="1:2" x14ac:dyDescent="0.25">
      <c r="A526" s="6" t="s">
        <v>1301</v>
      </c>
      <c r="B526" s="5">
        <v>1</v>
      </c>
    </row>
    <row r="527" spans="1:2" x14ac:dyDescent="0.25">
      <c r="A527" s="4" t="s">
        <v>5055</v>
      </c>
      <c r="B527" s="5">
        <v>1</v>
      </c>
    </row>
    <row r="528" spans="1:2" x14ac:dyDescent="0.25">
      <c r="A528" s="6" t="s">
        <v>5052</v>
      </c>
      <c r="B528" s="5">
        <v>1</v>
      </c>
    </row>
    <row r="529" spans="1:2" x14ac:dyDescent="0.25">
      <c r="A529" s="4" t="s">
        <v>8818</v>
      </c>
      <c r="B529" s="5">
        <v>1</v>
      </c>
    </row>
    <row r="530" spans="1:2" x14ac:dyDescent="0.25">
      <c r="A530" s="6" t="s">
        <v>8527</v>
      </c>
      <c r="B530" s="5">
        <v>1</v>
      </c>
    </row>
    <row r="531" spans="1:2" x14ac:dyDescent="0.25">
      <c r="A531" s="4" t="s">
        <v>1355</v>
      </c>
      <c r="B531" s="5">
        <v>1</v>
      </c>
    </row>
    <row r="532" spans="1:2" x14ac:dyDescent="0.25">
      <c r="A532" s="6" t="s">
        <v>1351</v>
      </c>
      <c r="B532" s="5">
        <v>1</v>
      </c>
    </row>
    <row r="533" spans="1:2" x14ac:dyDescent="0.25">
      <c r="A533" s="4" t="s">
        <v>5045</v>
      </c>
      <c r="B533" s="5">
        <v>1</v>
      </c>
    </row>
    <row r="534" spans="1:2" x14ac:dyDescent="0.25">
      <c r="A534" s="6" t="s">
        <v>5042</v>
      </c>
      <c r="B534" s="5">
        <v>1</v>
      </c>
    </row>
    <row r="535" spans="1:2" x14ac:dyDescent="0.25">
      <c r="A535" s="4" t="s">
        <v>4226</v>
      </c>
      <c r="B535" s="5">
        <v>1</v>
      </c>
    </row>
    <row r="536" spans="1:2" x14ac:dyDescent="0.25">
      <c r="A536" s="6" t="s">
        <v>4223</v>
      </c>
      <c r="B536" s="5">
        <v>1</v>
      </c>
    </row>
    <row r="537" spans="1:2" x14ac:dyDescent="0.25">
      <c r="A537" s="4" t="s">
        <v>4504</v>
      </c>
      <c r="B537" s="5">
        <v>1</v>
      </c>
    </row>
    <row r="538" spans="1:2" x14ac:dyDescent="0.25">
      <c r="A538" s="6" t="s">
        <v>4501</v>
      </c>
      <c r="B538" s="5">
        <v>1</v>
      </c>
    </row>
    <row r="539" spans="1:2" x14ac:dyDescent="0.25">
      <c r="A539" s="4" t="s">
        <v>4124</v>
      </c>
      <c r="B539" s="5">
        <v>1</v>
      </c>
    </row>
    <row r="540" spans="1:2" x14ac:dyDescent="0.25">
      <c r="A540" s="6" t="s">
        <v>4121</v>
      </c>
      <c r="B540" s="5">
        <v>1</v>
      </c>
    </row>
    <row r="541" spans="1:2" x14ac:dyDescent="0.25">
      <c r="A541" s="4" t="s">
        <v>5481</v>
      </c>
      <c r="B541" s="5">
        <v>1</v>
      </c>
    </row>
    <row r="542" spans="1:2" x14ac:dyDescent="0.25">
      <c r="A542" s="6" t="s">
        <v>5479</v>
      </c>
      <c r="B542" s="5">
        <v>1</v>
      </c>
    </row>
    <row r="543" spans="1:2" x14ac:dyDescent="0.25">
      <c r="A543" s="4" t="s">
        <v>7015</v>
      </c>
      <c r="B543" s="5">
        <v>1</v>
      </c>
    </row>
    <row r="544" spans="1:2" x14ac:dyDescent="0.25">
      <c r="A544" s="6" t="s">
        <v>7012</v>
      </c>
      <c r="B544" s="5">
        <v>1</v>
      </c>
    </row>
    <row r="545" spans="1:2" x14ac:dyDescent="0.25">
      <c r="A545" s="4" t="s">
        <v>8924</v>
      </c>
      <c r="B545" s="5">
        <v>1</v>
      </c>
    </row>
    <row r="546" spans="1:2" x14ac:dyDescent="0.25">
      <c r="A546" s="6" t="s">
        <v>8921</v>
      </c>
      <c r="B546" s="5">
        <v>1</v>
      </c>
    </row>
    <row r="547" spans="1:2" x14ac:dyDescent="0.25">
      <c r="A547" s="4" t="s">
        <v>7257</v>
      </c>
      <c r="B547" s="5">
        <v>1</v>
      </c>
    </row>
    <row r="548" spans="1:2" x14ac:dyDescent="0.25">
      <c r="A548" s="6" t="s">
        <v>7012</v>
      </c>
      <c r="B548" s="5">
        <v>1</v>
      </c>
    </row>
    <row r="549" spans="1:2" x14ac:dyDescent="0.25">
      <c r="A549" s="4" t="s">
        <v>8826</v>
      </c>
      <c r="B549" s="5">
        <v>1</v>
      </c>
    </row>
    <row r="550" spans="1:2" x14ac:dyDescent="0.25">
      <c r="A550" s="6" t="s">
        <v>8824</v>
      </c>
      <c r="B550" s="5">
        <v>1</v>
      </c>
    </row>
    <row r="551" spans="1:2" x14ac:dyDescent="0.25">
      <c r="A551" s="4" t="s">
        <v>1871</v>
      </c>
      <c r="B551" s="5">
        <v>1</v>
      </c>
    </row>
    <row r="552" spans="1:2" x14ac:dyDescent="0.25">
      <c r="A552" s="6" t="s">
        <v>1869</v>
      </c>
      <c r="B552" s="5">
        <v>1</v>
      </c>
    </row>
    <row r="553" spans="1:2" x14ac:dyDescent="0.25">
      <c r="A553" s="4" t="s">
        <v>9399</v>
      </c>
      <c r="B553" s="5">
        <v>1</v>
      </c>
    </row>
    <row r="554" spans="1:2" x14ac:dyDescent="0.25">
      <c r="A554" s="6" t="s">
        <v>9397</v>
      </c>
      <c r="B554" s="5">
        <v>1</v>
      </c>
    </row>
    <row r="555" spans="1:2" x14ac:dyDescent="0.25">
      <c r="A555" s="4" t="s">
        <v>5988</v>
      </c>
      <c r="B555" s="5">
        <v>1</v>
      </c>
    </row>
    <row r="556" spans="1:2" x14ac:dyDescent="0.25">
      <c r="A556" s="6" t="s">
        <v>5985</v>
      </c>
      <c r="B556" s="5">
        <v>1</v>
      </c>
    </row>
    <row r="557" spans="1:2" x14ac:dyDescent="0.25">
      <c r="A557" s="4" t="s">
        <v>6674</v>
      </c>
      <c r="B557" s="5">
        <v>1</v>
      </c>
    </row>
    <row r="558" spans="1:2" x14ac:dyDescent="0.25">
      <c r="A558" s="6" t="s">
        <v>26</v>
      </c>
      <c r="B558" s="5">
        <v>1</v>
      </c>
    </row>
    <row r="559" spans="1:2" x14ac:dyDescent="0.25">
      <c r="A559" s="4" t="s">
        <v>6885</v>
      </c>
      <c r="B559" s="5">
        <v>1</v>
      </c>
    </row>
    <row r="560" spans="1:2" x14ac:dyDescent="0.25">
      <c r="A560" s="6" t="s">
        <v>6850</v>
      </c>
      <c r="B560" s="5">
        <v>1</v>
      </c>
    </row>
    <row r="561" spans="1:2" x14ac:dyDescent="0.25">
      <c r="A561" s="4" t="s">
        <v>3411</v>
      </c>
      <c r="B561" s="5">
        <v>1</v>
      </c>
    </row>
    <row r="562" spans="1:2" x14ac:dyDescent="0.25">
      <c r="A562" s="6" t="s">
        <v>2714</v>
      </c>
      <c r="B562" s="5">
        <v>1</v>
      </c>
    </row>
    <row r="563" spans="1:2" x14ac:dyDescent="0.25">
      <c r="A563" s="4" t="s">
        <v>3383</v>
      </c>
      <c r="B563" s="5">
        <v>1</v>
      </c>
    </row>
    <row r="564" spans="1:2" x14ac:dyDescent="0.25">
      <c r="A564" s="6" t="s">
        <v>3381</v>
      </c>
      <c r="B564" s="5">
        <v>1</v>
      </c>
    </row>
    <row r="565" spans="1:2" x14ac:dyDescent="0.25">
      <c r="A565" s="4" t="s">
        <v>2917</v>
      </c>
      <c r="B565" s="5">
        <v>1</v>
      </c>
    </row>
    <row r="566" spans="1:2" x14ac:dyDescent="0.25">
      <c r="A566" s="6" t="s">
        <v>2714</v>
      </c>
      <c r="B566" s="5">
        <v>1</v>
      </c>
    </row>
    <row r="567" spans="1:2" x14ac:dyDescent="0.25">
      <c r="A567" s="4" t="s">
        <v>8236</v>
      </c>
      <c r="B567" s="5">
        <v>1</v>
      </c>
    </row>
    <row r="568" spans="1:2" x14ac:dyDescent="0.25">
      <c r="A568" s="6" t="s">
        <v>8233</v>
      </c>
      <c r="B568" s="5">
        <v>1</v>
      </c>
    </row>
    <row r="569" spans="1:2" x14ac:dyDescent="0.25">
      <c r="A569" s="4" t="s">
        <v>9084</v>
      </c>
      <c r="B569" s="5">
        <v>1</v>
      </c>
    </row>
    <row r="570" spans="1:2" x14ac:dyDescent="0.25">
      <c r="A570" s="6" t="s">
        <v>7931</v>
      </c>
      <c r="B570" s="5">
        <v>1</v>
      </c>
    </row>
    <row r="571" spans="1:2" x14ac:dyDescent="0.25">
      <c r="A571" s="4" t="s">
        <v>5497</v>
      </c>
      <c r="B571" s="5">
        <v>1</v>
      </c>
    </row>
    <row r="572" spans="1:2" x14ac:dyDescent="0.25">
      <c r="A572" s="6" t="s">
        <v>4322</v>
      </c>
      <c r="B572" s="5">
        <v>1</v>
      </c>
    </row>
    <row r="573" spans="1:2" x14ac:dyDescent="0.25">
      <c r="A573" s="4" t="s">
        <v>4680</v>
      </c>
      <c r="B573" s="5">
        <v>1</v>
      </c>
    </row>
    <row r="574" spans="1:2" x14ac:dyDescent="0.25">
      <c r="A574" s="6" t="s">
        <v>4314</v>
      </c>
      <c r="B574" s="5">
        <v>1</v>
      </c>
    </row>
    <row r="575" spans="1:2" x14ac:dyDescent="0.25">
      <c r="A575" s="4" t="s">
        <v>5752</v>
      </c>
      <c r="B575" s="5">
        <v>1</v>
      </c>
    </row>
    <row r="576" spans="1:2" x14ac:dyDescent="0.25">
      <c r="A576" s="6" t="s">
        <v>5749</v>
      </c>
      <c r="B576" s="5">
        <v>1</v>
      </c>
    </row>
    <row r="577" spans="1:2" x14ac:dyDescent="0.25">
      <c r="A577" s="4" t="s">
        <v>4481</v>
      </c>
      <c r="B577" s="5">
        <v>1</v>
      </c>
    </row>
    <row r="578" spans="1:2" x14ac:dyDescent="0.25">
      <c r="A578" s="6" t="s">
        <v>4314</v>
      </c>
      <c r="B578" s="5">
        <v>1</v>
      </c>
    </row>
    <row r="579" spans="1:2" x14ac:dyDescent="0.25">
      <c r="A579" s="4" t="s">
        <v>5659</v>
      </c>
      <c r="B579" s="5">
        <v>1</v>
      </c>
    </row>
    <row r="580" spans="1:2" x14ac:dyDescent="0.25">
      <c r="A580" s="6" t="s">
        <v>5655</v>
      </c>
      <c r="B580" s="5">
        <v>1</v>
      </c>
    </row>
    <row r="581" spans="1:2" x14ac:dyDescent="0.25">
      <c r="A581" s="4" t="s">
        <v>8719</v>
      </c>
      <c r="B581" s="5">
        <v>1</v>
      </c>
    </row>
    <row r="582" spans="1:2" x14ac:dyDescent="0.25">
      <c r="A582" s="6" t="s">
        <v>8716</v>
      </c>
      <c r="B582" s="5">
        <v>1</v>
      </c>
    </row>
    <row r="583" spans="1:2" x14ac:dyDescent="0.25">
      <c r="A583" s="4" t="s">
        <v>4326</v>
      </c>
      <c r="B583" s="5">
        <v>1</v>
      </c>
    </row>
    <row r="584" spans="1:2" x14ac:dyDescent="0.25">
      <c r="A584" s="6" t="s">
        <v>4322</v>
      </c>
      <c r="B584" s="5">
        <v>1</v>
      </c>
    </row>
    <row r="585" spans="1:2" x14ac:dyDescent="0.25">
      <c r="A585" s="4" t="s">
        <v>8126</v>
      </c>
      <c r="B585" s="5">
        <v>1</v>
      </c>
    </row>
    <row r="586" spans="1:2" x14ac:dyDescent="0.25">
      <c r="A586" s="6" t="s">
        <v>8123</v>
      </c>
      <c r="B586" s="5">
        <v>1</v>
      </c>
    </row>
    <row r="587" spans="1:2" x14ac:dyDescent="0.25">
      <c r="A587" s="4" t="s">
        <v>4603</v>
      </c>
      <c r="B587" s="5">
        <v>1</v>
      </c>
    </row>
    <row r="588" spans="1:2" x14ac:dyDescent="0.25">
      <c r="A588" s="6" t="s">
        <v>4600</v>
      </c>
      <c r="B588" s="5">
        <v>1</v>
      </c>
    </row>
    <row r="589" spans="1:2" x14ac:dyDescent="0.25">
      <c r="A589" s="4" t="s">
        <v>2786</v>
      </c>
      <c r="B589" s="5">
        <v>1</v>
      </c>
    </row>
    <row r="590" spans="1:2" x14ac:dyDescent="0.25">
      <c r="A590" s="6" t="s">
        <v>2725</v>
      </c>
      <c r="B590" s="5">
        <v>1</v>
      </c>
    </row>
    <row r="591" spans="1:2" x14ac:dyDescent="0.25">
      <c r="A591" s="4" t="s">
        <v>4246</v>
      </c>
      <c r="B591" s="5">
        <v>1</v>
      </c>
    </row>
    <row r="592" spans="1:2" x14ac:dyDescent="0.25">
      <c r="A592" s="6" t="s">
        <v>26</v>
      </c>
      <c r="B592" s="5">
        <v>1</v>
      </c>
    </row>
    <row r="593" spans="1:2" x14ac:dyDescent="0.25">
      <c r="A593" s="4" t="s">
        <v>2728</v>
      </c>
      <c r="B593" s="5">
        <v>1</v>
      </c>
    </row>
    <row r="594" spans="1:2" x14ac:dyDescent="0.25">
      <c r="A594" s="6" t="s">
        <v>2725</v>
      </c>
      <c r="B594" s="5">
        <v>1</v>
      </c>
    </row>
    <row r="595" spans="1:2" x14ac:dyDescent="0.25">
      <c r="A595" s="4" t="s">
        <v>2873</v>
      </c>
      <c r="B595" s="5">
        <v>1</v>
      </c>
    </row>
    <row r="596" spans="1:2" x14ac:dyDescent="0.25">
      <c r="A596" s="6" t="s">
        <v>2871</v>
      </c>
      <c r="B596" s="5">
        <v>1</v>
      </c>
    </row>
    <row r="597" spans="1:2" x14ac:dyDescent="0.25">
      <c r="A597" s="4" t="s">
        <v>4693</v>
      </c>
      <c r="B597" s="5">
        <v>1</v>
      </c>
    </row>
    <row r="598" spans="1:2" x14ac:dyDescent="0.25">
      <c r="A598" s="6" t="s">
        <v>4691</v>
      </c>
      <c r="B598" s="5">
        <v>1</v>
      </c>
    </row>
    <row r="599" spans="1:2" x14ac:dyDescent="0.25">
      <c r="A599" s="4" t="s">
        <v>6177</v>
      </c>
      <c r="B599" s="5">
        <v>1</v>
      </c>
    </row>
    <row r="600" spans="1:2" x14ac:dyDescent="0.25">
      <c r="A600" s="6" t="s">
        <v>6173</v>
      </c>
      <c r="B600" s="5">
        <v>1</v>
      </c>
    </row>
    <row r="601" spans="1:2" x14ac:dyDescent="0.25">
      <c r="A601" s="4" t="s">
        <v>3506</v>
      </c>
      <c r="B601" s="5">
        <v>1</v>
      </c>
    </row>
    <row r="602" spans="1:2" x14ac:dyDescent="0.25">
      <c r="A602" s="6" t="s">
        <v>3504</v>
      </c>
      <c r="B602" s="5">
        <v>1</v>
      </c>
    </row>
    <row r="603" spans="1:2" x14ac:dyDescent="0.25">
      <c r="A603" s="4" t="s">
        <v>1238</v>
      </c>
      <c r="B603" s="5">
        <v>1</v>
      </c>
    </row>
    <row r="604" spans="1:2" x14ac:dyDescent="0.25">
      <c r="A604" s="6" t="s">
        <v>1236</v>
      </c>
      <c r="B604" s="5">
        <v>1</v>
      </c>
    </row>
    <row r="605" spans="1:2" x14ac:dyDescent="0.25">
      <c r="A605" s="4" t="s">
        <v>6066</v>
      </c>
      <c r="B605" s="5">
        <v>1</v>
      </c>
    </row>
    <row r="606" spans="1:2" x14ac:dyDescent="0.25">
      <c r="A606" s="6" t="s">
        <v>3504</v>
      </c>
      <c r="B606" s="5">
        <v>1</v>
      </c>
    </row>
    <row r="607" spans="1:2" x14ac:dyDescent="0.25">
      <c r="A607" s="4" t="s">
        <v>3672</v>
      </c>
      <c r="B607" s="5">
        <v>1</v>
      </c>
    </row>
    <row r="608" spans="1:2" x14ac:dyDescent="0.25">
      <c r="A608" s="6" t="s">
        <v>3668</v>
      </c>
      <c r="B608" s="5">
        <v>1</v>
      </c>
    </row>
    <row r="609" spans="1:2" x14ac:dyDescent="0.25">
      <c r="A609" s="4" t="s">
        <v>6531</v>
      </c>
      <c r="B609" s="5">
        <v>1</v>
      </c>
    </row>
    <row r="610" spans="1:2" x14ac:dyDescent="0.25">
      <c r="A610" s="6" t="s">
        <v>3504</v>
      </c>
      <c r="B610" s="5">
        <v>1</v>
      </c>
    </row>
    <row r="611" spans="1:2" x14ac:dyDescent="0.25">
      <c r="A611" s="4" t="s">
        <v>4381</v>
      </c>
      <c r="B611" s="5">
        <v>1</v>
      </c>
    </row>
    <row r="612" spans="1:2" x14ac:dyDescent="0.25">
      <c r="A612" s="6" t="s">
        <v>4378</v>
      </c>
      <c r="B612" s="5">
        <v>1</v>
      </c>
    </row>
    <row r="613" spans="1:2" x14ac:dyDescent="0.25">
      <c r="A613" s="4" t="s">
        <v>3939</v>
      </c>
      <c r="B613" s="5">
        <v>1</v>
      </c>
    </row>
    <row r="614" spans="1:2" x14ac:dyDescent="0.25">
      <c r="A614" s="6" t="s">
        <v>446</v>
      </c>
      <c r="B614" s="5">
        <v>1</v>
      </c>
    </row>
    <row r="615" spans="1:2" x14ac:dyDescent="0.25">
      <c r="A615" s="4" t="s">
        <v>6959</v>
      </c>
      <c r="B615" s="5">
        <v>1</v>
      </c>
    </row>
    <row r="616" spans="1:2" x14ac:dyDescent="0.25">
      <c r="A616" s="6" t="s">
        <v>6330</v>
      </c>
      <c r="B616" s="5">
        <v>1</v>
      </c>
    </row>
    <row r="617" spans="1:2" x14ac:dyDescent="0.25">
      <c r="A617" s="4" t="s">
        <v>8141</v>
      </c>
      <c r="B617" s="5">
        <v>1</v>
      </c>
    </row>
    <row r="618" spans="1:2" x14ac:dyDescent="0.25">
      <c r="A618" s="6" t="s">
        <v>446</v>
      </c>
      <c r="B618" s="5">
        <v>1</v>
      </c>
    </row>
    <row r="619" spans="1:2" x14ac:dyDescent="0.25">
      <c r="A619" s="4" t="s">
        <v>5142</v>
      </c>
      <c r="B619" s="5">
        <v>1</v>
      </c>
    </row>
    <row r="620" spans="1:2" x14ac:dyDescent="0.25">
      <c r="A620" s="6" t="s">
        <v>5138</v>
      </c>
      <c r="B620" s="5">
        <v>1</v>
      </c>
    </row>
    <row r="621" spans="1:2" x14ac:dyDescent="0.25">
      <c r="A621" s="4" t="s">
        <v>2806</v>
      </c>
      <c r="B621" s="5">
        <v>1</v>
      </c>
    </row>
    <row r="622" spans="1:2" x14ac:dyDescent="0.25">
      <c r="A622" s="6" t="s">
        <v>2804</v>
      </c>
      <c r="B622" s="5">
        <v>1</v>
      </c>
    </row>
    <row r="623" spans="1:2" x14ac:dyDescent="0.25">
      <c r="A623" s="4" t="s">
        <v>3715</v>
      </c>
      <c r="B623" s="5">
        <v>1</v>
      </c>
    </row>
    <row r="624" spans="1:2" x14ac:dyDescent="0.25">
      <c r="A624" s="6" t="s">
        <v>3389</v>
      </c>
      <c r="B624" s="5">
        <v>1</v>
      </c>
    </row>
    <row r="625" spans="1:2" x14ac:dyDescent="0.25">
      <c r="A625" s="4" t="s">
        <v>2863</v>
      </c>
      <c r="B625" s="5">
        <v>1</v>
      </c>
    </row>
    <row r="626" spans="1:2" x14ac:dyDescent="0.25">
      <c r="A626" s="6" t="s">
        <v>2861</v>
      </c>
      <c r="B626" s="5">
        <v>1</v>
      </c>
    </row>
    <row r="627" spans="1:2" x14ac:dyDescent="0.25">
      <c r="A627" s="4" t="s">
        <v>1978</v>
      </c>
      <c r="B627" s="5">
        <v>1</v>
      </c>
    </row>
    <row r="628" spans="1:2" x14ac:dyDescent="0.25">
      <c r="A628" s="6" t="s">
        <v>1974</v>
      </c>
      <c r="B628" s="5">
        <v>1</v>
      </c>
    </row>
    <row r="629" spans="1:2" x14ac:dyDescent="0.25">
      <c r="A629" s="4" t="s">
        <v>2564</v>
      </c>
      <c r="B629" s="5">
        <v>1</v>
      </c>
    </row>
    <row r="630" spans="1:2" x14ac:dyDescent="0.25">
      <c r="A630" s="6" t="s">
        <v>1396</v>
      </c>
      <c r="B630" s="5">
        <v>1</v>
      </c>
    </row>
    <row r="631" spans="1:2" x14ac:dyDescent="0.25">
      <c r="A631" s="4" t="s">
        <v>2086</v>
      </c>
      <c r="B631" s="5">
        <v>1</v>
      </c>
    </row>
    <row r="632" spans="1:2" x14ac:dyDescent="0.25">
      <c r="A632" s="6" t="s">
        <v>1863</v>
      </c>
      <c r="B632" s="5">
        <v>1</v>
      </c>
    </row>
    <row r="633" spans="1:2" x14ac:dyDescent="0.25">
      <c r="A633" s="4" t="s">
        <v>6201</v>
      </c>
      <c r="B633" s="5">
        <v>1</v>
      </c>
    </row>
    <row r="634" spans="1:2" x14ac:dyDescent="0.25">
      <c r="A634" s="6" t="s">
        <v>6199</v>
      </c>
      <c r="B634" s="5">
        <v>1</v>
      </c>
    </row>
    <row r="635" spans="1:2" x14ac:dyDescent="0.25">
      <c r="A635" s="4" t="s">
        <v>2080</v>
      </c>
      <c r="B635" s="5">
        <v>1</v>
      </c>
    </row>
    <row r="636" spans="1:2" x14ac:dyDescent="0.25">
      <c r="A636" s="6" t="s">
        <v>1863</v>
      </c>
      <c r="B636" s="5">
        <v>1</v>
      </c>
    </row>
    <row r="637" spans="1:2" x14ac:dyDescent="0.25">
      <c r="A637" s="4" t="s">
        <v>6607</v>
      </c>
      <c r="B637" s="5">
        <v>1</v>
      </c>
    </row>
    <row r="638" spans="1:2" x14ac:dyDescent="0.25">
      <c r="A638" s="6" t="s">
        <v>6605</v>
      </c>
      <c r="B638" s="5">
        <v>1</v>
      </c>
    </row>
    <row r="639" spans="1:2" x14ac:dyDescent="0.25">
      <c r="A639" s="4" t="s">
        <v>9266</v>
      </c>
      <c r="B639" s="5">
        <v>1</v>
      </c>
    </row>
    <row r="640" spans="1:2" x14ac:dyDescent="0.25">
      <c r="A640" s="6" t="s">
        <v>9134</v>
      </c>
      <c r="B640" s="5">
        <v>1</v>
      </c>
    </row>
    <row r="641" spans="1:2" x14ac:dyDescent="0.25">
      <c r="A641" s="4" t="s">
        <v>95</v>
      </c>
      <c r="B641" s="5">
        <v>1</v>
      </c>
    </row>
    <row r="642" spans="1:2" x14ac:dyDescent="0.25">
      <c r="A642" s="6" t="s">
        <v>91</v>
      </c>
      <c r="B642" s="5">
        <v>1</v>
      </c>
    </row>
    <row r="643" spans="1:2" x14ac:dyDescent="0.25">
      <c r="A643" s="4" t="s">
        <v>6442</v>
      </c>
      <c r="B643" s="5">
        <v>1</v>
      </c>
    </row>
    <row r="644" spans="1:2" x14ac:dyDescent="0.25">
      <c r="A644" s="6" t="s">
        <v>6438</v>
      </c>
      <c r="B644" s="5">
        <v>1</v>
      </c>
    </row>
    <row r="645" spans="1:2" x14ac:dyDescent="0.25">
      <c r="A645" s="4" t="s">
        <v>7615</v>
      </c>
      <c r="B645" s="5">
        <v>1</v>
      </c>
    </row>
    <row r="646" spans="1:2" x14ac:dyDescent="0.25">
      <c r="A646" s="6" t="s">
        <v>91</v>
      </c>
      <c r="B646" s="5">
        <v>1</v>
      </c>
    </row>
    <row r="647" spans="1:2" x14ac:dyDescent="0.25">
      <c r="A647" s="4" t="s">
        <v>6837</v>
      </c>
      <c r="B647" s="5">
        <v>1</v>
      </c>
    </row>
    <row r="648" spans="1:2" x14ac:dyDescent="0.25">
      <c r="A648" s="6" t="s">
        <v>6834</v>
      </c>
      <c r="B648" s="5">
        <v>1</v>
      </c>
    </row>
    <row r="649" spans="1:2" x14ac:dyDescent="0.25">
      <c r="A649" s="4" t="s">
        <v>4530</v>
      </c>
      <c r="B649" s="5">
        <v>1</v>
      </c>
    </row>
    <row r="650" spans="1:2" x14ac:dyDescent="0.25">
      <c r="A650" s="6" t="s">
        <v>4314</v>
      </c>
      <c r="B650" s="5">
        <v>1</v>
      </c>
    </row>
    <row r="651" spans="1:2" x14ac:dyDescent="0.25">
      <c r="A651" s="4" t="s">
        <v>2340</v>
      </c>
      <c r="B651" s="5">
        <v>1</v>
      </c>
    </row>
    <row r="652" spans="1:2" x14ac:dyDescent="0.25">
      <c r="A652" s="6" t="s">
        <v>2337</v>
      </c>
      <c r="B652" s="5">
        <v>1</v>
      </c>
    </row>
    <row r="653" spans="1:2" x14ac:dyDescent="0.25">
      <c r="A653" s="4" t="s">
        <v>2869</v>
      </c>
      <c r="B653" s="5">
        <v>1</v>
      </c>
    </row>
    <row r="654" spans="1:2" x14ac:dyDescent="0.25">
      <c r="A654" s="6" t="s">
        <v>2865</v>
      </c>
      <c r="B654" s="5">
        <v>1</v>
      </c>
    </row>
    <row r="655" spans="1:2" x14ac:dyDescent="0.25">
      <c r="A655" s="4" t="s">
        <v>7514</v>
      </c>
      <c r="B655" s="5">
        <v>1</v>
      </c>
    </row>
    <row r="656" spans="1:2" x14ac:dyDescent="0.25">
      <c r="A656" s="6" t="s">
        <v>7512</v>
      </c>
      <c r="B656" s="5">
        <v>1</v>
      </c>
    </row>
    <row r="657" spans="1:2" x14ac:dyDescent="0.25">
      <c r="A657" s="4" t="s">
        <v>2446</v>
      </c>
      <c r="B657" s="5">
        <v>1</v>
      </c>
    </row>
    <row r="658" spans="1:2" x14ac:dyDescent="0.25">
      <c r="A658" s="6" t="s">
        <v>2443</v>
      </c>
      <c r="B658" s="5">
        <v>1</v>
      </c>
    </row>
    <row r="659" spans="1:2" x14ac:dyDescent="0.25">
      <c r="A659" s="4" t="s">
        <v>6236</v>
      </c>
      <c r="B659" s="5">
        <v>1</v>
      </c>
    </row>
    <row r="660" spans="1:2" x14ac:dyDescent="0.25">
      <c r="A660" s="6" t="s">
        <v>6234</v>
      </c>
      <c r="B660" s="5">
        <v>1</v>
      </c>
    </row>
    <row r="661" spans="1:2" x14ac:dyDescent="0.25">
      <c r="A661" s="4" t="s">
        <v>1299</v>
      </c>
      <c r="B661" s="5">
        <v>1</v>
      </c>
    </row>
    <row r="662" spans="1:2" x14ac:dyDescent="0.25">
      <c r="A662" s="6" t="s">
        <v>1295</v>
      </c>
      <c r="B662" s="5">
        <v>1</v>
      </c>
    </row>
    <row r="663" spans="1:2" x14ac:dyDescent="0.25">
      <c r="A663" s="4" t="s">
        <v>1737</v>
      </c>
      <c r="B663" s="5">
        <v>1</v>
      </c>
    </row>
    <row r="664" spans="1:2" x14ac:dyDescent="0.25">
      <c r="A664" s="6" t="s">
        <v>644</v>
      </c>
      <c r="B664" s="5">
        <v>1</v>
      </c>
    </row>
    <row r="665" spans="1:2" x14ac:dyDescent="0.25">
      <c r="A665" s="4" t="s">
        <v>6086</v>
      </c>
      <c r="B665" s="5">
        <v>1</v>
      </c>
    </row>
    <row r="666" spans="1:2" x14ac:dyDescent="0.25">
      <c r="A666" s="6" t="s">
        <v>6084</v>
      </c>
      <c r="B666" s="5">
        <v>1</v>
      </c>
    </row>
    <row r="667" spans="1:2" x14ac:dyDescent="0.25">
      <c r="A667" s="4" t="s">
        <v>2706</v>
      </c>
      <c r="B667" s="5">
        <v>1</v>
      </c>
    </row>
    <row r="668" spans="1:2" x14ac:dyDescent="0.25">
      <c r="A668" s="6" t="s">
        <v>2703</v>
      </c>
      <c r="B668" s="5">
        <v>1</v>
      </c>
    </row>
    <row r="669" spans="1:2" x14ac:dyDescent="0.25">
      <c r="A669" s="4" t="s">
        <v>8289</v>
      </c>
      <c r="B669" s="5">
        <v>1</v>
      </c>
    </row>
    <row r="670" spans="1:2" x14ac:dyDescent="0.25">
      <c r="A670" s="6" t="s">
        <v>8287</v>
      </c>
      <c r="B670" s="5">
        <v>1</v>
      </c>
    </row>
    <row r="671" spans="1:2" x14ac:dyDescent="0.25">
      <c r="A671" s="4" t="s">
        <v>7346</v>
      </c>
      <c r="B671" s="5">
        <v>1</v>
      </c>
    </row>
    <row r="672" spans="1:2" x14ac:dyDescent="0.25">
      <c r="A672" s="6" t="s">
        <v>7325</v>
      </c>
      <c r="B672" s="5">
        <v>1</v>
      </c>
    </row>
    <row r="673" spans="1:2" x14ac:dyDescent="0.25">
      <c r="A673" s="4" t="s">
        <v>160</v>
      </c>
      <c r="B673" s="5">
        <v>1</v>
      </c>
    </row>
    <row r="674" spans="1:2" x14ac:dyDescent="0.25">
      <c r="A674" s="6" t="s">
        <v>156</v>
      </c>
      <c r="B674" s="5">
        <v>1</v>
      </c>
    </row>
    <row r="675" spans="1:2" x14ac:dyDescent="0.25">
      <c r="A675" s="4" t="s">
        <v>5190</v>
      </c>
      <c r="B675" s="5">
        <v>1</v>
      </c>
    </row>
    <row r="676" spans="1:2" x14ac:dyDescent="0.25">
      <c r="A676" s="6" t="s">
        <v>5187</v>
      </c>
      <c r="B676" s="5">
        <v>1</v>
      </c>
    </row>
    <row r="677" spans="1:2" x14ac:dyDescent="0.25">
      <c r="A677" s="4" t="s">
        <v>6119</v>
      </c>
      <c r="B677" s="5">
        <v>1</v>
      </c>
    </row>
    <row r="678" spans="1:2" x14ac:dyDescent="0.25">
      <c r="A678" s="6" t="s">
        <v>6115</v>
      </c>
      <c r="B678" s="5">
        <v>1</v>
      </c>
    </row>
    <row r="679" spans="1:2" x14ac:dyDescent="0.25">
      <c r="A679" s="4" t="s">
        <v>8091</v>
      </c>
      <c r="B679" s="5">
        <v>1</v>
      </c>
    </row>
    <row r="680" spans="1:2" x14ac:dyDescent="0.25">
      <c r="A680" s="6" t="s">
        <v>8088</v>
      </c>
      <c r="B680" s="5">
        <v>1</v>
      </c>
    </row>
    <row r="681" spans="1:2" x14ac:dyDescent="0.25">
      <c r="A681" s="4" t="s">
        <v>2523</v>
      </c>
      <c r="B681" s="5">
        <v>1</v>
      </c>
    </row>
    <row r="682" spans="1:2" x14ac:dyDescent="0.25">
      <c r="A682" s="6" t="s">
        <v>2520</v>
      </c>
      <c r="B682" s="5">
        <v>1</v>
      </c>
    </row>
    <row r="683" spans="1:2" x14ac:dyDescent="0.25">
      <c r="A683" s="4" t="s">
        <v>7857</v>
      </c>
      <c r="B683" s="5">
        <v>1</v>
      </c>
    </row>
    <row r="684" spans="1:2" x14ac:dyDescent="0.25">
      <c r="A684" s="6" t="s">
        <v>7854</v>
      </c>
      <c r="B684" s="5">
        <v>1</v>
      </c>
    </row>
    <row r="685" spans="1:2" x14ac:dyDescent="0.25">
      <c r="A685" s="4" t="s">
        <v>3931</v>
      </c>
      <c r="B685" s="5">
        <v>1</v>
      </c>
    </row>
    <row r="686" spans="1:2" x14ac:dyDescent="0.25">
      <c r="A686" s="6" t="s">
        <v>3927</v>
      </c>
      <c r="B686" s="5">
        <v>1</v>
      </c>
    </row>
    <row r="687" spans="1:2" x14ac:dyDescent="0.25">
      <c r="A687" s="4" t="s">
        <v>5567</v>
      </c>
      <c r="B687" s="5">
        <v>1</v>
      </c>
    </row>
    <row r="688" spans="1:2" x14ac:dyDescent="0.25">
      <c r="A688" s="6" t="s">
        <v>5564</v>
      </c>
      <c r="B688" s="5">
        <v>1</v>
      </c>
    </row>
    <row r="689" spans="1:2" x14ac:dyDescent="0.25">
      <c r="A689" s="4" t="s">
        <v>6062</v>
      </c>
      <c r="B689" s="5">
        <v>1</v>
      </c>
    </row>
    <row r="690" spans="1:2" x14ac:dyDescent="0.25">
      <c r="A690" s="6" t="s">
        <v>6059</v>
      </c>
      <c r="B690" s="5">
        <v>1</v>
      </c>
    </row>
    <row r="691" spans="1:2" x14ac:dyDescent="0.25">
      <c r="A691" s="4" t="s">
        <v>4257</v>
      </c>
      <c r="B691" s="5">
        <v>1</v>
      </c>
    </row>
    <row r="692" spans="1:2" x14ac:dyDescent="0.25">
      <c r="A692" s="6" t="s">
        <v>4254</v>
      </c>
      <c r="B692" s="5">
        <v>1</v>
      </c>
    </row>
    <row r="693" spans="1:2" x14ac:dyDescent="0.25">
      <c r="A693" s="4" t="s">
        <v>895</v>
      </c>
      <c r="B693" s="5">
        <v>1</v>
      </c>
    </row>
    <row r="694" spans="1:2" x14ac:dyDescent="0.25">
      <c r="A694" s="6" t="s">
        <v>892</v>
      </c>
      <c r="B694" s="5">
        <v>1</v>
      </c>
    </row>
    <row r="695" spans="1:2" x14ac:dyDescent="0.25">
      <c r="A695" s="4" t="s">
        <v>2137</v>
      </c>
      <c r="B695" s="5">
        <v>1</v>
      </c>
    </row>
    <row r="696" spans="1:2" x14ac:dyDescent="0.25">
      <c r="A696" s="6" t="s">
        <v>2134</v>
      </c>
      <c r="B696" s="5">
        <v>1</v>
      </c>
    </row>
    <row r="697" spans="1:2" x14ac:dyDescent="0.25">
      <c r="A697" s="4" t="s">
        <v>1114</v>
      </c>
      <c r="B697" s="5">
        <v>1</v>
      </c>
    </row>
    <row r="698" spans="1:2" x14ac:dyDescent="0.25">
      <c r="A698" s="6" t="s">
        <v>1111</v>
      </c>
      <c r="B698" s="5">
        <v>1</v>
      </c>
    </row>
    <row r="699" spans="1:2" x14ac:dyDescent="0.25">
      <c r="A699" s="4" t="s">
        <v>2285</v>
      </c>
      <c r="B699" s="5">
        <v>1</v>
      </c>
    </row>
    <row r="700" spans="1:2" x14ac:dyDescent="0.25">
      <c r="A700" s="6" t="s">
        <v>2281</v>
      </c>
      <c r="B700" s="5">
        <v>1</v>
      </c>
    </row>
    <row r="701" spans="1:2" x14ac:dyDescent="0.25">
      <c r="A701" s="4" t="s">
        <v>1806</v>
      </c>
      <c r="B701" s="5">
        <v>1</v>
      </c>
    </row>
    <row r="702" spans="1:2" x14ac:dyDescent="0.25">
      <c r="A702" s="6" t="s">
        <v>1804</v>
      </c>
      <c r="B702" s="5">
        <v>1</v>
      </c>
    </row>
    <row r="703" spans="1:2" x14ac:dyDescent="0.25">
      <c r="A703" s="4" t="s">
        <v>8045</v>
      </c>
      <c r="B703" s="5">
        <v>1</v>
      </c>
    </row>
    <row r="704" spans="1:2" x14ac:dyDescent="0.25">
      <c r="A704" s="6" t="s">
        <v>8042</v>
      </c>
      <c r="B704" s="5">
        <v>1</v>
      </c>
    </row>
    <row r="705" spans="1:2" x14ac:dyDescent="0.25">
      <c r="A705" s="4" t="s">
        <v>9018</v>
      </c>
      <c r="B705" s="5">
        <v>1</v>
      </c>
    </row>
    <row r="706" spans="1:2" x14ac:dyDescent="0.25">
      <c r="A706" s="6" t="s">
        <v>9014</v>
      </c>
      <c r="B706" s="5">
        <v>1</v>
      </c>
    </row>
    <row r="707" spans="1:2" x14ac:dyDescent="0.25">
      <c r="A707" s="4" t="s">
        <v>4956</v>
      </c>
      <c r="B707" s="5">
        <v>1</v>
      </c>
    </row>
    <row r="708" spans="1:2" x14ac:dyDescent="0.25">
      <c r="A708" s="6" t="s">
        <v>4953</v>
      </c>
      <c r="B708" s="5">
        <v>1</v>
      </c>
    </row>
    <row r="709" spans="1:2" x14ac:dyDescent="0.25">
      <c r="A709" s="4" t="s">
        <v>4872</v>
      </c>
      <c r="B709" s="5">
        <v>1</v>
      </c>
    </row>
    <row r="710" spans="1:2" x14ac:dyDescent="0.25">
      <c r="A710" s="6" t="s">
        <v>4870</v>
      </c>
      <c r="B710" s="5">
        <v>1</v>
      </c>
    </row>
    <row r="711" spans="1:2" x14ac:dyDescent="0.25">
      <c r="A711" s="4" t="s">
        <v>8608</v>
      </c>
      <c r="B711" s="5">
        <v>1</v>
      </c>
    </row>
    <row r="712" spans="1:2" x14ac:dyDescent="0.25">
      <c r="A712" s="6" t="s">
        <v>8606</v>
      </c>
      <c r="B712" s="5">
        <v>1</v>
      </c>
    </row>
    <row r="713" spans="1:2" x14ac:dyDescent="0.25">
      <c r="A713" s="4" t="s">
        <v>5583</v>
      </c>
      <c r="B713" s="5">
        <v>1</v>
      </c>
    </row>
    <row r="714" spans="1:2" x14ac:dyDescent="0.25">
      <c r="A714" s="6" t="s">
        <v>5437</v>
      </c>
      <c r="B714" s="5">
        <v>1</v>
      </c>
    </row>
    <row r="715" spans="1:2" x14ac:dyDescent="0.25">
      <c r="A715" s="4" t="s">
        <v>8963</v>
      </c>
      <c r="B715" s="5">
        <v>1</v>
      </c>
    </row>
    <row r="716" spans="1:2" x14ac:dyDescent="0.25">
      <c r="A716" s="6" t="s">
        <v>5196</v>
      </c>
      <c r="B716" s="5">
        <v>1</v>
      </c>
    </row>
    <row r="717" spans="1:2" x14ac:dyDescent="0.25">
      <c r="A717" s="4" t="s">
        <v>4981</v>
      </c>
      <c r="B717" s="5">
        <v>1</v>
      </c>
    </row>
    <row r="718" spans="1:2" x14ac:dyDescent="0.25">
      <c r="A718" s="6" t="s">
        <v>1383</v>
      </c>
      <c r="B718" s="5">
        <v>1</v>
      </c>
    </row>
    <row r="719" spans="1:2" x14ac:dyDescent="0.25">
      <c r="A719" s="4" t="s">
        <v>5165</v>
      </c>
      <c r="B719" s="5">
        <v>1</v>
      </c>
    </row>
    <row r="720" spans="1:2" x14ac:dyDescent="0.25">
      <c r="A720" s="6" t="s">
        <v>5161</v>
      </c>
      <c r="B720" s="5">
        <v>1</v>
      </c>
    </row>
    <row r="721" spans="1:2" x14ac:dyDescent="0.25">
      <c r="A721" s="4" t="s">
        <v>4968</v>
      </c>
      <c r="B721" s="5">
        <v>1</v>
      </c>
    </row>
    <row r="722" spans="1:2" x14ac:dyDescent="0.25">
      <c r="A722" s="6" t="s">
        <v>1383</v>
      </c>
      <c r="B722" s="5">
        <v>1</v>
      </c>
    </row>
    <row r="723" spans="1:2" x14ac:dyDescent="0.25">
      <c r="A723" s="4" t="s">
        <v>737</v>
      </c>
      <c r="B723" s="5">
        <v>1</v>
      </c>
    </row>
    <row r="724" spans="1:2" x14ac:dyDescent="0.25">
      <c r="A724" s="6" t="s">
        <v>671</v>
      </c>
      <c r="B724" s="5">
        <v>1</v>
      </c>
    </row>
    <row r="725" spans="1:2" x14ac:dyDescent="0.25">
      <c r="A725" s="4" t="s">
        <v>6470</v>
      </c>
      <c r="B725" s="5">
        <v>1</v>
      </c>
    </row>
    <row r="726" spans="1:2" x14ac:dyDescent="0.25">
      <c r="A726" s="6" t="s">
        <v>6467</v>
      </c>
      <c r="B726" s="5">
        <v>1</v>
      </c>
    </row>
    <row r="727" spans="1:2" x14ac:dyDescent="0.25">
      <c r="A727" s="4" t="s">
        <v>4901</v>
      </c>
      <c r="B727" s="5">
        <v>1</v>
      </c>
    </row>
    <row r="728" spans="1:2" x14ac:dyDescent="0.25">
      <c r="A728" s="6" t="s">
        <v>4899</v>
      </c>
      <c r="B728" s="5">
        <v>1</v>
      </c>
    </row>
    <row r="729" spans="1:2" x14ac:dyDescent="0.25">
      <c r="A729" s="4" t="s">
        <v>2311</v>
      </c>
      <c r="B729" s="5">
        <v>1</v>
      </c>
    </row>
    <row r="730" spans="1:2" x14ac:dyDescent="0.25">
      <c r="A730" s="6" t="s">
        <v>2308</v>
      </c>
      <c r="B730" s="5">
        <v>1</v>
      </c>
    </row>
    <row r="731" spans="1:2" x14ac:dyDescent="0.25">
      <c r="A731" s="4" t="s">
        <v>6010</v>
      </c>
      <c r="B731" s="5">
        <v>1</v>
      </c>
    </row>
    <row r="732" spans="1:2" x14ac:dyDescent="0.25">
      <c r="A732" s="6" t="s">
        <v>6007</v>
      </c>
      <c r="B732" s="5">
        <v>1</v>
      </c>
    </row>
    <row r="733" spans="1:2" x14ac:dyDescent="0.25">
      <c r="A733" s="4" t="s">
        <v>2335</v>
      </c>
      <c r="B733" s="5">
        <v>1</v>
      </c>
    </row>
    <row r="734" spans="1:2" x14ac:dyDescent="0.25">
      <c r="A734" s="6" t="s">
        <v>2332</v>
      </c>
      <c r="B734" s="5">
        <v>1</v>
      </c>
    </row>
    <row r="735" spans="1:2" x14ac:dyDescent="0.25">
      <c r="A735" s="4" t="s">
        <v>2771</v>
      </c>
      <c r="B735" s="5">
        <v>1</v>
      </c>
    </row>
    <row r="736" spans="1:2" x14ac:dyDescent="0.25">
      <c r="A736" s="6" t="s">
        <v>2767</v>
      </c>
      <c r="B736" s="5">
        <v>1</v>
      </c>
    </row>
    <row r="737" spans="1:2" x14ac:dyDescent="0.25">
      <c r="A737" s="4" t="s">
        <v>4221</v>
      </c>
      <c r="B737" s="5">
        <v>1</v>
      </c>
    </row>
    <row r="738" spans="1:2" x14ac:dyDescent="0.25">
      <c r="A738" s="6" t="s">
        <v>4219</v>
      </c>
      <c r="B738" s="5">
        <v>1</v>
      </c>
    </row>
    <row r="739" spans="1:2" x14ac:dyDescent="0.25">
      <c r="A739" s="4" t="s">
        <v>519</v>
      </c>
      <c r="B739" s="5">
        <v>1</v>
      </c>
    </row>
    <row r="740" spans="1:2" x14ac:dyDescent="0.25">
      <c r="A740" s="6" t="s">
        <v>515</v>
      </c>
      <c r="B740" s="5">
        <v>1</v>
      </c>
    </row>
    <row r="741" spans="1:2" x14ac:dyDescent="0.25">
      <c r="A741" s="4" t="s">
        <v>8174</v>
      </c>
      <c r="B741" s="5">
        <v>1</v>
      </c>
    </row>
    <row r="742" spans="1:2" x14ac:dyDescent="0.25">
      <c r="A742" s="6" t="s">
        <v>8170</v>
      </c>
      <c r="B742" s="5">
        <v>1</v>
      </c>
    </row>
    <row r="743" spans="1:2" x14ac:dyDescent="0.25">
      <c r="A743" s="4" t="s">
        <v>7691</v>
      </c>
      <c r="B743" s="5">
        <v>1</v>
      </c>
    </row>
    <row r="744" spans="1:2" x14ac:dyDescent="0.25">
      <c r="A744" s="6" t="s">
        <v>2263</v>
      </c>
      <c r="B744" s="5">
        <v>1</v>
      </c>
    </row>
    <row r="745" spans="1:2" x14ac:dyDescent="0.25">
      <c r="A745" s="4" t="s">
        <v>3515</v>
      </c>
      <c r="B745" s="5">
        <v>1</v>
      </c>
    </row>
    <row r="746" spans="1:2" x14ac:dyDescent="0.25">
      <c r="A746" s="6" t="s">
        <v>3512</v>
      </c>
      <c r="B746" s="5">
        <v>1</v>
      </c>
    </row>
    <row r="747" spans="1:2" x14ac:dyDescent="0.25">
      <c r="A747" s="4" t="s">
        <v>2345</v>
      </c>
      <c r="B747" s="5">
        <v>1</v>
      </c>
    </row>
    <row r="748" spans="1:2" x14ac:dyDescent="0.25">
      <c r="A748" s="6" t="s">
        <v>2342</v>
      </c>
      <c r="B748" s="5">
        <v>1</v>
      </c>
    </row>
    <row r="749" spans="1:2" x14ac:dyDescent="0.25">
      <c r="A749" s="4" t="s">
        <v>686</v>
      </c>
      <c r="B749" s="5">
        <v>1</v>
      </c>
    </row>
    <row r="750" spans="1:2" x14ac:dyDescent="0.25">
      <c r="A750" s="6" t="s">
        <v>682</v>
      </c>
      <c r="B750" s="5">
        <v>1</v>
      </c>
    </row>
    <row r="751" spans="1:2" x14ac:dyDescent="0.25">
      <c r="A751" s="4" t="s">
        <v>626</v>
      </c>
      <c r="B751" s="5">
        <v>1</v>
      </c>
    </row>
    <row r="752" spans="1:2" x14ac:dyDescent="0.25">
      <c r="A752" s="6" t="s">
        <v>622</v>
      </c>
      <c r="B752" s="5">
        <v>1</v>
      </c>
    </row>
    <row r="753" spans="1:2" x14ac:dyDescent="0.25">
      <c r="A753" s="4" t="s">
        <v>1720</v>
      </c>
      <c r="B753" s="5">
        <v>1</v>
      </c>
    </row>
    <row r="754" spans="1:2" x14ac:dyDescent="0.25">
      <c r="A754" s="6" t="s">
        <v>682</v>
      </c>
      <c r="B754" s="5">
        <v>1</v>
      </c>
    </row>
    <row r="755" spans="1:2" x14ac:dyDescent="0.25">
      <c r="A755" s="4" t="s">
        <v>296</v>
      </c>
      <c r="B755" s="5">
        <v>1</v>
      </c>
    </row>
    <row r="756" spans="1:2" x14ac:dyDescent="0.25">
      <c r="A756" s="6" t="s">
        <v>292</v>
      </c>
      <c r="B756" s="5">
        <v>1</v>
      </c>
    </row>
    <row r="757" spans="1:2" x14ac:dyDescent="0.25">
      <c r="A757" s="4" t="s">
        <v>3428</v>
      </c>
      <c r="B757" s="5">
        <v>1</v>
      </c>
    </row>
    <row r="758" spans="1:2" x14ac:dyDescent="0.25">
      <c r="A758" s="6" t="s">
        <v>3426</v>
      </c>
      <c r="B758" s="5">
        <v>1</v>
      </c>
    </row>
    <row r="759" spans="1:2" x14ac:dyDescent="0.25">
      <c r="A759" s="4" t="s">
        <v>410</v>
      </c>
      <c r="B759" s="5">
        <v>1</v>
      </c>
    </row>
    <row r="760" spans="1:2" x14ac:dyDescent="0.25">
      <c r="A760" s="6" t="s">
        <v>407</v>
      </c>
      <c r="B760" s="5">
        <v>1</v>
      </c>
    </row>
    <row r="761" spans="1:2" x14ac:dyDescent="0.25">
      <c r="A761" s="4" t="s">
        <v>3345</v>
      </c>
      <c r="B761" s="5">
        <v>1</v>
      </c>
    </row>
    <row r="762" spans="1:2" x14ac:dyDescent="0.25">
      <c r="A762" s="6" t="s">
        <v>3342</v>
      </c>
      <c r="B762" s="5">
        <v>1</v>
      </c>
    </row>
    <row r="763" spans="1:2" x14ac:dyDescent="0.25">
      <c r="A763" s="4" t="s">
        <v>1924</v>
      </c>
      <c r="B763" s="5">
        <v>1</v>
      </c>
    </row>
    <row r="764" spans="1:2" x14ac:dyDescent="0.25">
      <c r="A764" s="6" t="s">
        <v>1920</v>
      </c>
      <c r="B764" s="5">
        <v>1</v>
      </c>
    </row>
    <row r="765" spans="1:2" x14ac:dyDescent="0.25">
      <c r="A765" s="4" t="s">
        <v>4756</v>
      </c>
      <c r="B765" s="5">
        <v>1</v>
      </c>
    </row>
    <row r="766" spans="1:2" x14ac:dyDescent="0.25">
      <c r="A766" s="6" t="s">
        <v>4754</v>
      </c>
      <c r="B766" s="5">
        <v>1</v>
      </c>
    </row>
    <row r="767" spans="1:2" x14ac:dyDescent="0.25">
      <c r="A767" s="4" t="s">
        <v>2889</v>
      </c>
      <c r="B767" s="5">
        <v>1</v>
      </c>
    </row>
    <row r="768" spans="1:2" x14ac:dyDescent="0.25">
      <c r="A768" s="6" t="s">
        <v>2887</v>
      </c>
      <c r="B768" s="5">
        <v>1</v>
      </c>
    </row>
    <row r="769" spans="1:2" x14ac:dyDescent="0.25">
      <c r="A769" s="4" t="s">
        <v>4845</v>
      </c>
      <c r="B769" s="5">
        <v>1</v>
      </c>
    </row>
    <row r="770" spans="1:2" x14ac:dyDescent="0.25">
      <c r="A770" s="6" t="s">
        <v>4842</v>
      </c>
      <c r="B770" s="5">
        <v>1</v>
      </c>
    </row>
    <row r="771" spans="1:2" x14ac:dyDescent="0.25">
      <c r="A771" s="4" t="s">
        <v>7993</v>
      </c>
      <c r="B771" s="5">
        <v>1</v>
      </c>
    </row>
    <row r="772" spans="1:2" x14ac:dyDescent="0.25">
      <c r="A772" s="6" t="s">
        <v>7989</v>
      </c>
      <c r="B772" s="5">
        <v>1</v>
      </c>
    </row>
    <row r="773" spans="1:2" x14ac:dyDescent="0.25">
      <c r="A773" s="4" t="s">
        <v>3823</v>
      </c>
      <c r="B773" s="5">
        <v>1</v>
      </c>
    </row>
    <row r="774" spans="1:2" x14ac:dyDescent="0.25">
      <c r="A774" s="6" t="s">
        <v>3820</v>
      </c>
      <c r="B774" s="5">
        <v>1</v>
      </c>
    </row>
    <row r="775" spans="1:2" x14ac:dyDescent="0.25">
      <c r="A775" s="4" t="s">
        <v>8730</v>
      </c>
      <c r="B775" s="5">
        <v>1</v>
      </c>
    </row>
    <row r="776" spans="1:2" x14ac:dyDescent="0.25">
      <c r="A776" s="6" t="s">
        <v>8606</v>
      </c>
      <c r="B776" s="5">
        <v>1</v>
      </c>
    </row>
    <row r="777" spans="1:2" x14ac:dyDescent="0.25">
      <c r="A777" s="4" t="s">
        <v>1405</v>
      </c>
      <c r="B777" s="5">
        <v>1</v>
      </c>
    </row>
    <row r="778" spans="1:2" x14ac:dyDescent="0.25">
      <c r="A778" s="6" t="s">
        <v>1401</v>
      </c>
      <c r="B778" s="5">
        <v>1</v>
      </c>
    </row>
    <row r="779" spans="1:2" x14ac:dyDescent="0.25">
      <c r="A779" s="4" t="s">
        <v>2577</v>
      </c>
      <c r="B779" s="5">
        <v>1</v>
      </c>
    </row>
    <row r="780" spans="1:2" x14ac:dyDescent="0.25">
      <c r="A780" s="6" t="s">
        <v>2573</v>
      </c>
      <c r="B780" s="5">
        <v>1</v>
      </c>
    </row>
    <row r="781" spans="1:2" x14ac:dyDescent="0.25">
      <c r="A781" s="4" t="s">
        <v>4919</v>
      </c>
      <c r="B781" s="5">
        <v>1</v>
      </c>
    </row>
    <row r="782" spans="1:2" x14ac:dyDescent="0.25">
      <c r="A782" s="6" t="s">
        <v>4917</v>
      </c>
      <c r="B782" s="5">
        <v>1</v>
      </c>
    </row>
    <row r="783" spans="1:2" x14ac:dyDescent="0.25">
      <c r="A783" s="4" t="s">
        <v>5198</v>
      </c>
      <c r="B783" s="5">
        <v>1</v>
      </c>
    </row>
    <row r="784" spans="1:2" x14ac:dyDescent="0.25">
      <c r="A784" s="6" t="s">
        <v>5196</v>
      </c>
      <c r="B784" s="5">
        <v>1</v>
      </c>
    </row>
    <row r="785" spans="1:2" x14ac:dyDescent="0.25">
      <c r="A785" s="4" t="s">
        <v>2555</v>
      </c>
      <c r="B785" s="5">
        <v>1</v>
      </c>
    </row>
    <row r="786" spans="1:2" x14ac:dyDescent="0.25">
      <c r="A786" s="6" t="s">
        <v>2552</v>
      </c>
      <c r="B786" s="5">
        <v>1</v>
      </c>
    </row>
    <row r="787" spans="1:2" x14ac:dyDescent="0.25">
      <c r="A787" s="4" t="s">
        <v>8701</v>
      </c>
      <c r="B787" s="5">
        <v>1</v>
      </c>
    </row>
    <row r="788" spans="1:2" x14ac:dyDescent="0.25">
      <c r="A788" s="6" t="s">
        <v>5196</v>
      </c>
      <c r="B788" s="5">
        <v>1</v>
      </c>
    </row>
    <row r="789" spans="1:2" x14ac:dyDescent="0.25">
      <c r="A789" s="4" t="s">
        <v>8928</v>
      </c>
      <c r="B789" s="5">
        <v>1</v>
      </c>
    </row>
    <row r="790" spans="1:2" x14ac:dyDescent="0.25">
      <c r="A790" s="6" t="s">
        <v>8516</v>
      </c>
      <c r="B790" s="5">
        <v>1</v>
      </c>
    </row>
    <row r="791" spans="1:2" x14ac:dyDescent="0.25">
      <c r="A791" s="4" t="s">
        <v>2967</v>
      </c>
      <c r="B791" s="5">
        <v>1</v>
      </c>
    </row>
    <row r="792" spans="1:2" x14ac:dyDescent="0.25">
      <c r="A792" s="6" t="s">
        <v>2963</v>
      </c>
      <c r="B792" s="5">
        <v>1</v>
      </c>
    </row>
    <row r="793" spans="1:2" x14ac:dyDescent="0.25">
      <c r="A793" s="4" t="s">
        <v>1322</v>
      </c>
      <c r="B793" s="5">
        <v>1</v>
      </c>
    </row>
    <row r="794" spans="1:2" x14ac:dyDescent="0.25">
      <c r="A794" s="6" t="s">
        <v>1318</v>
      </c>
      <c r="B794" s="5">
        <v>1</v>
      </c>
    </row>
    <row r="795" spans="1:2" x14ac:dyDescent="0.25">
      <c r="A795" s="4" t="s">
        <v>217</v>
      </c>
      <c r="B795" s="5">
        <v>1</v>
      </c>
    </row>
    <row r="796" spans="1:2" x14ac:dyDescent="0.25">
      <c r="A796" s="6" t="s">
        <v>213</v>
      </c>
      <c r="B796" s="5">
        <v>1</v>
      </c>
    </row>
    <row r="797" spans="1:2" x14ac:dyDescent="0.25">
      <c r="A797" s="4" t="s">
        <v>7315</v>
      </c>
      <c r="B797" s="5">
        <v>1</v>
      </c>
    </row>
    <row r="798" spans="1:2" x14ac:dyDescent="0.25">
      <c r="A798" s="6" t="s">
        <v>7311</v>
      </c>
      <c r="B798" s="5">
        <v>1</v>
      </c>
    </row>
    <row r="799" spans="1:2" x14ac:dyDescent="0.25">
      <c r="A799" s="4" t="s">
        <v>3531</v>
      </c>
      <c r="B799" s="5">
        <v>1</v>
      </c>
    </row>
    <row r="800" spans="1:2" x14ac:dyDescent="0.25">
      <c r="A800" s="6" t="s">
        <v>3528</v>
      </c>
      <c r="B800" s="5">
        <v>1</v>
      </c>
    </row>
    <row r="801" spans="1:2" x14ac:dyDescent="0.25">
      <c r="A801" s="4" t="s">
        <v>1309</v>
      </c>
      <c r="B801" s="5">
        <v>1</v>
      </c>
    </row>
    <row r="802" spans="1:2" x14ac:dyDescent="0.25">
      <c r="A802" s="6" t="s">
        <v>1306</v>
      </c>
      <c r="B802" s="5">
        <v>1</v>
      </c>
    </row>
    <row r="803" spans="1:2" x14ac:dyDescent="0.25">
      <c r="A803" s="4" t="s">
        <v>962</v>
      </c>
      <c r="B803" s="5">
        <v>1</v>
      </c>
    </row>
    <row r="804" spans="1:2" x14ac:dyDescent="0.25">
      <c r="A804" s="6" t="s">
        <v>671</v>
      </c>
      <c r="B804" s="5">
        <v>1</v>
      </c>
    </row>
    <row r="805" spans="1:2" x14ac:dyDescent="0.25">
      <c r="A805" s="4" t="s">
        <v>498</v>
      </c>
      <c r="B805" s="5">
        <v>1</v>
      </c>
    </row>
    <row r="806" spans="1:2" x14ac:dyDescent="0.25">
      <c r="A806" s="6" t="s">
        <v>495</v>
      </c>
      <c r="B806" s="5">
        <v>1</v>
      </c>
    </row>
    <row r="807" spans="1:2" x14ac:dyDescent="0.25">
      <c r="A807" s="4" t="s">
        <v>5220</v>
      </c>
      <c r="B807" s="5">
        <v>1</v>
      </c>
    </row>
    <row r="808" spans="1:2" x14ac:dyDescent="0.25">
      <c r="A808" s="6" t="s">
        <v>5217</v>
      </c>
      <c r="B808" s="5">
        <v>1</v>
      </c>
    </row>
    <row r="809" spans="1:2" x14ac:dyDescent="0.25">
      <c r="A809" s="4" t="s">
        <v>5993</v>
      </c>
      <c r="B809" s="5">
        <v>1</v>
      </c>
    </row>
    <row r="810" spans="1:2" x14ac:dyDescent="0.25">
      <c r="A810" s="6" t="s">
        <v>5990</v>
      </c>
      <c r="B810" s="5">
        <v>1</v>
      </c>
    </row>
    <row r="811" spans="1:2" x14ac:dyDescent="0.25">
      <c r="A811" s="4" t="s">
        <v>2677</v>
      </c>
      <c r="B811" s="5">
        <v>1</v>
      </c>
    </row>
    <row r="812" spans="1:2" x14ac:dyDescent="0.25">
      <c r="A812" s="6" t="s">
        <v>2675</v>
      </c>
      <c r="B812" s="5">
        <v>1</v>
      </c>
    </row>
    <row r="813" spans="1:2" x14ac:dyDescent="0.25">
      <c r="A813" s="4" t="s">
        <v>6431</v>
      </c>
      <c r="B813" s="5">
        <v>1</v>
      </c>
    </row>
    <row r="814" spans="1:2" x14ac:dyDescent="0.25">
      <c r="A814" s="6" t="s">
        <v>6429</v>
      </c>
      <c r="B814" s="5">
        <v>1</v>
      </c>
    </row>
    <row r="815" spans="1:2" x14ac:dyDescent="0.25">
      <c r="A815" s="4" t="s">
        <v>5076</v>
      </c>
      <c r="B815" s="5">
        <v>1</v>
      </c>
    </row>
    <row r="816" spans="1:2" x14ac:dyDescent="0.25">
      <c r="A816" s="6" t="s">
        <v>5072</v>
      </c>
      <c r="B816" s="5">
        <v>1</v>
      </c>
    </row>
    <row r="817" spans="1:2" x14ac:dyDescent="0.25">
      <c r="A817" s="4" t="s">
        <v>5827</v>
      </c>
      <c r="B817" s="5">
        <v>1</v>
      </c>
    </row>
    <row r="818" spans="1:2" x14ac:dyDescent="0.25">
      <c r="A818" s="6" t="s">
        <v>5823</v>
      </c>
      <c r="B818" s="5">
        <v>1</v>
      </c>
    </row>
    <row r="819" spans="1:2" x14ac:dyDescent="0.25">
      <c r="A819" s="4" t="s">
        <v>7682</v>
      </c>
      <c r="B819" s="5">
        <v>1</v>
      </c>
    </row>
    <row r="820" spans="1:2" x14ac:dyDescent="0.25">
      <c r="A820" s="6" t="s">
        <v>7679</v>
      </c>
      <c r="B820" s="5">
        <v>1</v>
      </c>
    </row>
    <row r="821" spans="1:2" x14ac:dyDescent="0.25">
      <c r="A821" s="4" t="s">
        <v>5119</v>
      </c>
      <c r="B821" s="5">
        <v>1</v>
      </c>
    </row>
    <row r="822" spans="1:2" x14ac:dyDescent="0.25">
      <c r="A822" s="6" t="s">
        <v>5115</v>
      </c>
      <c r="B822" s="5">
        <v>1</v>
      </c>
    </row>
    <row r="823" spans="1:2" x14ac:dyDescent="0.25">
      <c r="A823" s="4" t="s">
        <v>8788</v>
      </c>
      <c r="B823" s="5">
        <v>1</v>
      </c>
    </row>
    <row r="824" spans="1:2" x14ac:dyDescent="0.25">
      <c r="A824" s="6" t="s">
        <v>8785</v>
      </c>
      <c r="B824" s="5">
        <v>1</v>
      </c>
    </row>
    <row r="825" spans="1:2" x14ac:dyDescent="0.25">
      <c r="A825" s="4" t="s">
        <v>5518</v>
      </c>
      <c r="B825" s="5">
        <v>1</v>
      </c>
    </row>
    <row r="826" spans="1:2" x14ac:dyDescent="0.25">
      <c r="A826" s="6" t="s">
        <v>5515</v>
      </c>
      <c r="B826" s="5">
        <v>1</v>
      </c>
    </row>
    <row r="827" spans="1:2" x14ac:dyDescent="0.25">
      <c r="A827" s="4" t="s">
        <v>8112</v>
      </c>
      <c r="B827" s="5">
        <v>1</v>
      </c>
    </row>
    <row r="828" spans="1:2" x14ac:dyDescent="0.25">
      <c r="A828" s="6" t="s">
        <v>8109</v>
      </c>
      <c r="B828" s="5">
        <v>1</v>
      </c>
    </row>
    <row r="829" spans="1:2" x14ac:dyDescent="0.25">
      <c r="A829" s="4" t="s">
        <v>5509</v>
      </c>
      <c r="B829" s="5">
        <v>1</v>
      </c>
    </row>
    <row r="830" spans="1:2" x14ac:dyDescent="0.25">
      <c r="A830" s="6" t="s">
        <v>4892</v>
      </c>
      <c r="B830" s="5">
        <v>1</v>
      </c>
    </row>
    <row r="831" spans="1:2" x14ac:dyDescent="0.25">
      <c r="A831" s="4" t="s">
        <v>4526</v>
      </c>
      <c r="B831" s="5">
        <v>1</v>
      </c>
    </row>
    <row r="832" spans="1:2" x14ac:dyDescent="0.25">
      <c r="A832" s="6" t="s">
        <v>4524</v>
      </c>
      <c r="B832" s="5">
        <v>1</v>
      </c>
    </row>
    <row r="833" spans="1:2" x14ac:dyDescent="0.25">
      <c r="A833" s="4" t="s">
        <v>4894</v>
      </c>
      <c r="B833" s="5">
        <v>1</v>
      </c>
    </row>
    <row r="834" spans="1:2" x14ac:dyDescent="0.25">
      <c r="A834" s="6" t="s">
        <v>4892</v>
      </c>
      <c r="B834" s="5">
        <v>1</v>
      </c>
    </row>
    <row r="835" spans="1:2" x14ac:dyDescent="0.25">
      <c r="A835" s="4" t="s">
        <v>1021</v>
      </c>
      <c r="B835" s="5">
        <v>1</v>
      </c>
    </row>
    <row r="836" spans="1:2" x14ac:dyDescent="0.25">
      <c r="A836" s="6" t="s">
        <v>1017</v>
      </c>
      <c r="B836" s="5">
        <v>1</v>
      </c>
    </row>
    <row r="837" spans="1:2" x14ac:dyDescent="0.25">
      <c r="A837" s="4" t="s">
        <v>5486</v>
      </c>
      <c r="B837" s="5">
        <v>1</v>
      </c>
    </row>
    <row r="838" spans="1:2" x14ac:dyDescent="0.25">
      <c r="A838" s="6" t="s">
        <v>5483</v>
      </c>
      <c r="B838" s="5">
        <v>1</v>
      </c>
    </row>
    <row r="839" spans="1:2" x14ac:dyDescent="0.25">
      <c r="A839" s="4" t="s">
        <v>5907</v>
      </c>
      <c r="B839" s="5">
        <v>1</v>
      </c>
    </row>
    <row r="840" spans="1:2" x14ac:dyDescent="0.25">
      <c r="A840" s="6" t="s">
        <v>5904</v>
      </c>
      <c r="B840" s="5">
        <v>1</v>
      </c>
    </row>
    <row r="841" spans="1:2" x14ac:dyDescent="0.25">
      <c r="A841" s="4" t="s">
        <v>5446</v>
      </c>
      <c r="B841" s="5">
        <v>1</v>
      </c>
    </row>
    <row r="842" spans="1:2" x14ac:dyDescent="0.25">
      <c r="A842" s="6" t="s">
        <v>4650</v>
      </c>
      <c r="B842" s="5">
        <v>1</v>
      </c>
    </row>
    <row r="843" spans="1:2" x14ac:dyDescent="0.25">
      <c r="A843" s="4" t="s">
        <v>1342</v>
      </c>
      <c r="B843" s="5">
        <v>1</v>
      </c>
    </row>
    <row r="844" spans="1:2" x14ac:dyDescent="0.25">
      <c r="A844" s="6" t="s">
        <v>1339</v>
      </c>
      <c r="B844" s="5">
        <v>1</v>
      </c>
    </row>
    <row r="845" spans="1:2" x14ac:dyDescent="0.25">
      <c r="A845" s="4" t="s">
        <v>4739</v>
      </c>
      <c r="B845" s="5">
        <v>1</v>
      </c>
    </row>
    <row r="846" spans="1:2" x14ac:dyDescent="0.25">
      <c r="A846" s="6" t="s">
        <v>4735</v>
      </c>
      <c r="B846" s="5">
        <v>1</v>
      </c>
    </row>
    <row r="847" spans="1:2" x14ac:dyDescent="0.25">
      <c r="A847" s="4" t="s">
        <v>2589</v>
      </c>
      <c r="B847" s="5">
        <v>1</v>
      </c>
    </row>
    <row r="848" spans="1:2" x14ac:dyDescent="0.25">
      <c r="A848" s="6" t="s">
        <v>2586</v>
      </c>
      <c r="B848" s="5">
        <v>1</v>
      </c>
    </row>
    <row r="849" spans="1:2" x14ac:dyDescent="0.25">
      <c r="A849" s="4" t="s">
        <v>4722</v>
      </c>
      <c r="B849" s="5">
        <v>1</v>
      </c>
    </row>
    <row r="850" spans="1:2" x14ac:dyDescent="0.25">
      <c r="A850" s="6" t="s">
        <v>4720</v>
      </c>
      <c r="B850" s="5">
        <v>1</v>
      </c>
    </row>
    <row r="851" spans="1:2" x14ac:dyDescent="0.25">
      <c r="A851" s="4" t="s">
        <v>280</v>
      </c>
      <c r="B851" s="5">
        <v>1</v>
      </c>
    </row>
    <row r="852" spans="1:2" x14ac:dyDescent="0.25">
      <c r="A852" s="6" t="s">
        <v>276</v>
      </c>
      <c r="B852" s="5">
        <v>1</v>
      </c>
    </row>
    <row r="853" spans="1:2" x14ac:dyDescent="0.25">
      <c r="A853" s="4" t="s">
        <v>4466</v>
      </c>
      <c r="B853" s="5">
        <v>1</v>
      </c>
    </row>
    <row r="854" spans="1:2" x14ac:dyDescent="0.25">
      <c r="A854" s="6" t="s">
        <v>4462</v>
      </c>
      <c r="B854" s="5">
        <v>1</v>
      </c>
    </row>
    <row r="855" spans="1:2" x14ac:dyDescent="0.25">
      <c r="A855" s="4" t="s">
        <v>2624</v>
      </c>
      <c r="B855" s="5">
        <v>1</v>
      </c>
    </row>
    <row r="856" spans="1:2" x14ac:dyDescent="0.25">
      <c r="A856" s="6" t="s">
        <v>2622</v>
      </c>
      <c r="B856" s="5">
        <v>1</v>
      </c>
    </row>
    <row r="857" spans="1:2" x14ac:dyDescent="0.25">
      <c r="A857" s="4" t="s">
        <v>4298</v>
      </c>
      <c r="B857" s="5">
        <v>1</v>
      </c>
    </row>
    <row r="858" spans="1:2" x14ac:dyDescent="0.25">
      <c r="A858" s="6" t="s">
        <v>4295</v>
      </c>
      <c r="B858" s="5">
        <v>1</v>
      </c>
    </row>
    <row r="859" spans="1:2" x14ac:dyDescent="0.25">
      <c r="A859" s="4" t="s">
        <v>5912</v>
      </c>
      <c r="B859" s="5">
        <v>1</v>
      </c>
    </row>
    <row r="860" spans="1:2" x14ac:dyDescent="0.25">
      <c r="A860" s="6" t="s">
        <v>5909</v>
      </c>
      <c r="B860" s="5">
        <v>1</v>
      </c>
    </row>
    <row r="861" spans="1:2" x14ac:dyDescent="0.25">
      <c r="A861" s="4" t="s">
        <v>7575</v>
      </c>
      <c r="B861" s="5">
        <v>1</v>
      </c>
    </row>
    <row r="862" spans="1:2" x14ac:dyDescent="0.25">
      <c r="A862" s="6" t="s">
        <v>7572</v>
      </c>
      <c r="B862" s="5">
        <v>1</v>
      </c>
    </row>
    <row r="863" spans="1:2" x14ac:dyDescent="0.25">
      <c r="A863" s="4" t="s">
        <v>3852</v>
      </c>
      <c r="B863" s="5">
        <v>1</v>
      </c>
    </row>
    <row r="864" spans="1:2" x14ac:dyDescent="0.25">
      <c r="A864" s="6" t="s">
        <v>3848</v>
      </c>
      <c r="B864" s="5">
        <v>1</v>
      </c>
    </row>
    <row r="865" spans="1:2" x14ac:dyDescent="0.25">
      <c r="A865" s="4" t="s">
        <v>3004</v>
      </c>
      <c r="B865" s="5">
        <v>1</v>
      </c>
    </row>
    <row r="866" spans="1:2" x14ac:dyDescent="0.25">
      <c r="A866" s="6" t="s">
        <v>3001</v>
      </c>
      <c r="B866" s="5">
        <v>1</v>
      </c>
    </row>
    <row r="867" spans="1:2" x14ac:dyDescent="0.25">
      <c r="A867" s="4" t="s">
        <v>6547</v>
      </c>
      <c r="B867" s="5">
        <v>1</v>
      </c>
    </row>
    <row r="868" spans="1:2" x14ac:dyDescent="0.25">
      <c r="A868" s="6" t="s">
        <v>6545</v>
      </c>
      <c r="B868" s="5">
        <v>1</v>
      </c>
    </row>
    <row r="869" spans="1:2" x14ac:dyDescent="0.25">
      <c r="A869" s="4" t="s">
        <v>2930</v>
      </c>
      <c r="B869" s="5">
        <v>1</v>
      </c>
    </row>
    <row r="870" spans="1:2" x14ac:dyDescent="0.25">
      <c r="A870" s="6" t="s">
        <v>2928</v>
      </c>
      <c r="B870" s="5">
        <v>1</v>
      </c>
    </row>
    <row r="871" spans="1:2" x14ac:dyDescent="0.25">
      <c r="A871" s="4" t="s">
        <v>2629</v>
      </c>
      <c r="B871" s="5">
        <v>1</v>
      </c>
    </row>
    <row r="872" spans="1:2" x14ac:dyDescent="0.25">
      <c r="A872" s="6" t="s">
        <v>2626</v>
      </c>
      <c r="B872" s="5">
        <v>1</v>
      </c>
    </row>
    <row r="873" spans="1:2" x14ac:dyDescent="0.25">
      <c r="A873" s="4" t="s">
        <v>8843</v>
      </c>
      <c r="B873" s="5">
        <v>1</v>
      </c>
    </row>
    <row r="874" spans="1:2" x14ac:dyDescent="0.25">
      <c r="A874" s="6" t="s">
        <v>8841</v>
      </c>
      <c r="B874" s="5">
        <v>1</v>
      </c>
    </row>
    <row r="875" spans="1:2" x14ac:dyDescent="0.25">
      <c r="A875" s="4" t="s">
        <v>6263</v>
      </c>
      <c r="B875" s="5">
        <v>1</v>
      </c>
    </row>
    <row r="876" spans="1:2" x14ac:dyDescent="0.25">
      <c r="A876" s="6" t="s">
        <v>6260</v>
      </c>
      <c r="B876" s="5">
        <v>1</v>
      </c>
    </row>
    <row r="877" spans="1:2" x14ac:dyDescent="0.25">
      <c r="A877" s="4" t="s">
        <v>3420</v>
      </c>
      <c r="B877" s="5">
        <v>1</v>
      </c>
    </row>
    <row r="878" spans="1:2" x14ac:dyDescent="0.25">
      <c r="A878" s="6" t="s">
        <v>3418</v>
      </c>
      <c r="B878" s="5">
        <v>1</v>
      </c>
    </row>
    <row r="879" spans="1:2" x14ac:dyDescent="0.25">
      <c r="A879" s="4" t="s">
        <v>593</v>
      </c>
      <c r="B879" s="5">
        <v>1</v>
      </c>
    </row>
    <row r="880" spans="1:2" x14ac:dyDescent="0.25">
      <c r="A880" s="6" t="s">
        <v>589</v>
      </c>
      <c r="B880" s="5">
        <v>1</v>
      </c>
    </row>
    <row r="881" spans="1:2" x14ac:dyDescent="0.25">
      <c r="A881" s="4" t="s">
        <v>4515</v>
      </c>
      <c r="B881" s="5">
        <v>1</v>
      </c>
    </row>
    <row r="882" spans="1:2" x14ac:dyDescent="0.25">
      <c r="A882" s="6" t="s">
        <v>4513</v>
      </c>
      <c r="B882" s="5">
        <v>1</v>
      </c>
    </row>
    <row r="883" spans="1:2" x14ac:dyDescent="0.25">
      <c r="A883" s="4" t="s">
        <v>6822</v>
      </c>
      <c r="B883" s="5">
        <v>1</v>
      </c>
    </row>
    <row r="884" spans="1:2" x14ac:dyDescent="0.25">
      <c r="A884" s="6" t="s">
        <v>6819</v>
      </c>
      <c r="B884" s="5">
        <v>1</v>
      </c>
    </row>
    <row r="885" spans="1:2" x14ac:dyDescent="0.25">
      <c r="A885" s="4" t="s">
        <v>8388</v>
      </c>
      <c r="B885" s="5">
        <v>1</v>
      </c>
    </row>
    <row r="886" spans="1:2" x14ac:dyDescent="0.25">
      <c r="A886" s="6" t="s">
        <v>8384</v>
      </c>
      <c r="B886" s="5">
        <v>1</v>
      </c>
    </row>
    <row r="887" spans="1:2" x14ac:dyDescent="0.25">
      <c r="A887" s="4" t="s">
        <v>3759</v>
      </c>
      <c r="B887" s="5">
        <v>1</v>
      </c>
    </row>
    <row r="888" spans="1:2" x14ac:dyDescent="0.25">
      <c r="A888" s="6" t="s">
        <v>3757</v>
      </c>
      <c r="B888" s="5">
        <v>1</v>
      </c>
    </row>
    <row r="889" spans="1:2" x14ac:dyDescent="0.25">
      <c r="A889" s="4" t="s">
        <v>3936</v>
      </c>
      <c r="B889" s="5">
        <v>1</v>
      </c>
    </row>
    <row r="890" spans="1:2" x14ac:dyDescent="0.25">
      <c r="A890" s="6" t="s">
        <v>3934</v>
      </c>
      <c r="B890" s="5">
        <v>1</v>
      </c>
    </row>
    <row r="891" spans="1:2" x14ac:dyDescent="0.25">
      <c r="A891" s="4" t="s">
        <v>3365</v>
      </c>
      <c r="B891" s="5">
        <v>1</v>
      </c>
    </row>
    <row r="892" spans="1:2" x14ac:dyDescent="0.25">
      <c r="A892" s="6" t="s">
        <v>3363</v>
      </c>
      <c r="B892" s="5">
        <v>1</v>
      </c>
    </row>
    <row r="893" spans="1:2" x14ac:dyDescent="0.25">
      <c r="A893" s="4" t="s">
        <v>1985</v>
      </c>
      <c r="B893" s="5">
        <v>1</v>
      </c>
    </row>
    <row r="894" spans="1:2" x14ac:dyDescent="0.25">
      <c r="A894" s="6" t="s">
        <v>1982</v>
      </c>
      <c r="B894" s="5">
        <v>1</v>
      </c>
    </row>
    <row r="895" spans="1:2" x14ac:dyDescent="0.25">
      <c r="A895" s="4" t="s">
        <v>2827</v>
      </c>
      <c r="B895" s="5">
        <v>1</v>
      </c>
    </row>
    <row r="896" spans="1:2" x14ac:dyDescent="0.25">
      <c r="A896" s="6" t="s">
        <v>2825</v>
      </c>
      <c r="B896" s="5">
        <v>1</v>
      </c>
    </row>
    <row r="897" spans="1:2" x14ac:dyDescent="0.25">
      <c r="A897" s="4" t="s">
        <v>6051</v>
      </c>
      <c r="B897" s="5">
        <v>1</v>
      </c>
    </row>
    <row r="898" spans="1:2" x14ac:dyDescent="0.25">
      <c r="A898" s="6" t="s">
        <v>6048</v>
      </c>
      <c r="B898" s="5">
        <v>1</v>
      </c>
    </row>
    <row r="899" spans="1:2" x14ac:dyDescent="0.25">
      <c r="A899" s="4" t="s">
        <v>6908</v>
      </c>
      <c r="B899" s="5">
        <v>1</v>
      </c>
    </row>
    <row r="900" spans="1:2" x14ac:dyDescent="0.25">
      <c r="A900" s="6" t="s">
        <v>6905</v>
      </c>
      <c r="B900" s="5">
        <v>1</v>
      </c>
    </row>
    <row r="901" spans="1:2" x14ac:dyDescent="0.25">
      <c r="A901" s="4" t="s">
        <v>2689</v>
      </c>
      <c r="B901" s="5">
        <v>1</v>
      </c>
    </row>
    <row r="902" spans="1:2" x14ac:dyDescent="0.25">
      <c r="A902" s="6" t="s">
        <v>2686</v>
      </c>
      <c r="B902" s="5">
        <v>1</v>
      </c>
    </row>
    <row r="903" spans="1:2" x14ac:dyDescent="0.25">
      <c r="A903" s="4" t="s">
        <v>1366</v>
      </c>
      <c r="B903" s="5">
        <v>1</v>
      </c>
    </row>
    <row r="904" spans="1:2" x14ac:dyDescent="0.25">
      <c r="A904" s="6" t="s">
        <v>1363</v>
      </c>
      <c r="B904" s="5">
        <v>1</v>
      </c>
    </row>
    <row r="905" spans="1:2" x14ac:dyDescent="0.25">
      <c r="A905" s="4" t="s">
        <v>7919</v>
      </c>
      <c r="B905" s="5">
        <v>1</v>
      </c>
    </row>
    <row r="906" spans="1:2" x14ac:dyDescent="0.25">
      <c r="A906" s="6" t="s">
        <v>7915</v>
      </c>
      <c r="B906" s="5">
        <v>1</v>
      </c>
    </row>
    <row r="907" spans="1:2" x14ac:dyDescent="0.25">
      <c r="A907" s="4" t="s">
        <v>2528</v>
      </c>
      <c r="B907" s="5">
        <v>1</v>
      </c>
    </row>
    <row r="908" spans="1:2" x14ac:dyDescent="0.25">
      <c r="A908" s="6" t="s">
        <v>2525</v>
      </c>
      <c r="B908" s="5">
        <v>1</v>
      </c>
    </row>
    <row r="909" spans="1:2" x14ac:dyDescent="0.25">
      <c r="A909" s="4" t="s">
        <v>8102</v>
      </c>
      <c r="B909" s="5">
        <v>1</v>
      </c>
    </row>
    <row r="910" spans="1:2" x14ac:dyDescent="0.25">
      <c r="A910" s="6" t="s">
        <v>8099</v>
      </c>
      <c r="B910" s="5">
        <v>1</v>
      </c>
    </row>
    <row r="911" spans="1:2" x14ac:dyDescent="0.25">
      <c r="A911" s="4" t="s">
        <v>7784</v>
      </c>
      <c r="B911" s="5">
        <v>1</v>
      </c>
    </row>
    <row r="912" spans="1:2" x14ac:dyDescent="0.25">
      <c r="A912" s="6" t="s">
        <v>7782</v>
      </c>
      <c r="B912" s="5">
        <v>1</v>
      </c>
    </row>
    <row r="913" spans="1:2" x14ac:dyDescent="0.25">
      <c r="A913" s="4" t="s">
        <v>8132</v>
      </c>
      <c r="B913" s="5">
        <v>1</v>
      </c>
    </row>
    <row r="914" spans="1:2" x14ac:dyDescent="0.25">
      <c r="A914" s="6" t="s">
        <v>8128</v>
      </c>
      <c r="B914" s="5">
        <v>1</v>
      </c>
    </row>
    <row r="915" spans="1:2" x14ac:dyDescent="0.25">
      <c r="A915" s="4" t="s">
        <v>6324</v>
      </c>
      <c r="B915" s="5">
        <v>1</v>
      </c>
    </row>
    <row r="916" spans="1:2" x14ac:dyDescent="0.25">
      <c r="A916" s="6" t="s">
        <v>6321</v>
      </c>
      <c r="B916" s="5">
        <v>1</v>
      </c>
    </row>
    <row r="917" spans="1:2" x14ac:dyDescent="0.25">
      <c r="A917" s="4" t="s">
        <v>4726</v>
      </c>
      <c r="B917" s="5">
        <v>1</v>
      </c>
    </row>
    <row r="918" spans="1:2" x14ac:dyDescent="0.25">
      <c r="A918" s="6" t="s">
        <v>4724</v>
      </c>
      <c r="B918" s="5">
        <v>1</v>
      </c>
    </row>
    <row r="919" spans="1:2" x14ac:dyDescent="0.25">
      <c r="A919" s="4" t="s">
        <v>5325</v>
      </c>
      <c r="B919" s="5">
        <v>1</v>
      </c>
    </row>
    <row r="920" spans="1:2" x14ac:dyDescent="0.25">
      <c r="A920" s="6" t="s">
        <v>5196</v>
      </c>
      <c r="B920" s="5">
        <v>1</v>
      </c>
    </row>
    <row r="921" spans="1:2" x14ac:dyDescent="0.25">
      <c r="A921" s="4" t="s">
        <v>4689</v>
      </c>
      <c r="B921" s="5">
        <v>1</v>
      </c>
    </row>
    <row r="922" spans="1:2" x14ac:dyDescent="0.25">
      <c r="A922" s="6" t="s">
        <v>2374</v>
      </c>
      <c r="B922" s="5">
        <v>1</v>
      </c>
    </row>
    <row r="923" spans="1:2" x14ac:dyDescent="0.25">
      <c r="A923" s="4" t="s">
        <v>8535</v>
      </c>
      <c r="B923" s="5">
        <v>1</v>
      </c>
    </row>
    <row r="924" spans="1:2" x14ac:dyDescent="0.25">
      <c r="A924" s="6" t="s">
        <v>5196</v>
      </c>
      <c r="B924" s="5">
        <v>1</v>
      </c>
    </row>
    <row r="925" spans="1:2" x14ac:dyDescent="0.25">
      <c r="A925" s="4" t="s">
        <v>6109</v>
      </c>
      <c r="B925" s="5">
        <v>1</v>
      </c>
    </row>
    <row r="926" spans="1:2" x14ac:dyDescent="0.25">
      <c r="A926" s="6" t="s">
        <v>123</v>
      </c>
      <c r="B926" s="5">
        <v>1</v>
      </c>
    </row>
    <row r="927" spans="1:2" x14ac:dyDescent="0.25">
      <c r="A927" s="4" t="s">
        <v>8939</v>
      </c>
      <c r="B927" s="5">
        <v>1</v>
      </c>
    </row>
    <row r="928" spans="1:2" x14ac:dyDescent="0.25">
      <c r="A928" s="6" t="s">
        <v>5196</v>
      </c>
      <c r="B928" s="5">
        <v>1</v>
      </c>
    </row>
    <row r="929" spans="1:2" x14ac:dyDescent="0.25">
      <c r="A929" s="4" t="s">
        <v>127</v>
      </c>
      <c r="B929" s="5">
        <v>1</v>
      </c>
    </row>
    <row r="930" spans="1:2" x14ac:dyDescent="0.25">
      <c r="A930" s="6" t="s">
        <v>123</v>
      </c>
      <c r="B930" s="5">
        <v>1</v>
      </c>
    </row>
    <row r="931" spans="1:2" x14ac:dyDescent="0.25">
      <c r="A931" s="4" t="s">
        <v>647</v>
      </c>
      <c r="B931" s="5">
        <v>1</v>
      </c>
    </row>
    <row r="932" spans="1:2" x14ac:dyDescent="0.25">
      <c r="A932" s="6" t="s">
        <v>644</v>
      </c>
      <c r="B932" s="5">
        <v>1</v>
      </c>
    </row>
    <row r="933" spans="1:2" x14ac:dyDescent="0.25">
      <c r="A933" s="4" t="s">
        <v>1286</v>
      </c>
      <c r="B933" s="5">
        <v>1</v>
      </c>
    </row>
    <row r="934" spans="1:2" x14ac:dyDescent="0.25">
      <c r="A934" s="6" t="s">
        <v>1283</v>
      </c>
      <c r="B934" s="5">
        <v>1</v>
      </c>
    </row>
    <row r="935" spans="1:2" x14ac:dyDescent="0.25">
      <c r="A935" s="4" t="s">
        <v>1660</v>
      </c>
      <c r="B935" s="5">
        <v>1</v>
      </c>
    </row>
    <row r="936" spans="1:2" x14ac:dyDescent="0.25">
      <c r="A936" s="6" t="s">
        <v>644</v>
      </c>
      <c r="B936" s="5">
        <v>1</v>
      </c>
    </row>
    <row r="937" spans="1:2" x14ac:dyDescent="0.25">
      <c r="A937" s="4" t="s">
        <v>567</v>
      </c>
      <c r="B937" s="5">
        <v>1</v>
      </c>
    </row>
    <row r="938" spans="1:2" x14ac:dyDescent="0.25">
      <c r="A938" s="6" t="s">
        <v>564</v>
      </c>
      <c r="B938" s="5">
        <v>1</v>
      </c>
    </row>
    <row r="939" spans="1:2" x14ac:dyDescent="0.25">
      <c r="A939" s="4" t="s">
        <v>3807</v>
      </c>
      <c r="B939" s="5">
        <v>1</v>
      </c>
    </row>
    <row r="940" spans="1:2" x14ac:dyDescent="0.25">
      <c r="A940" s="6" t="s">
        <v>3805</v>
      </c>
      <c r="B940" s="5">
        <v>1</v>
      </c>
    </row>
    <row r="941" spans="1:2" x14ac:dyDescent="0.25">
      <c r="A941" s="4" t="s">
        <v>6698</v>
      </c>
      <c r="B941" s="5">
        <v>1</v>
      </c>
    </row>
    <row r="942" spans="1:2" x14ac:dyDescent="0.25">
      <c r="A942" s="6" t="s">
        <v>6694</v>
      </c>
      <c r="B942" s="5">
        <v>1</v>
      </c>
    </row>
    <row r="943" spans="1:2" x14ac:dyDescent="0.25">
      <c r="A943" s="4" t="s">
        <v>6627</v>
      </c>
      <c r="B943" s="5">
        <v>1</v>
      </c>
    </row>
    <row r="944" spans="1:2" x14ac:dyDescent="0.25">
      <c r="A944" s="6" t="s">
        <v>6624</v>
      </c>
      <c r="B944" s="5">
        <v>1</v>
      </c>
    </row>
    <row r="945" spans="1:2" x14ac:dyDescent="0.25">
      <c r="A945" s="4" t="s">
        <v>6476</v>
      </c>
      <c r="B945" s="5">
        <v>1</v>
      </c>
    </row>
    <row r="946" spans="1:2" x14ac:dyDescent="0.25">
      <c r="A946" s="6" t="s">
        <v>6472</v>
      </c>
      <c r="B946" s="5">
        <v>1</v>
      </c>
    </row>
    <row r="947" spans="1:2" x14ac:dyDescent="0.25">
      <c r="A947" s="4" t="s">
        <v>8327</v>
      </c>
      <c r="B947" s="5">
        <v>1</v>
      </c>
    </row>
    <row r="948" spans="1:2" x14ac:dyDescent="0.25">
      <c r="A948" s="6" t="s">
        <v>8323</v>
      </c>
      <c r="B948" s="5">
        <v>1</v>
      </c>
    </row>
    <row r="949" spans="1:2" x14ac:dyDescent="0.25">
      <c r="A949" s="4" t="s">
        <v>55</v>
      </c>
      <c r="B949" s="5">
        <v>1</v>
      </c>
    </row>
    <row r="950" spans="1:2" x14ac:dyDescent="0.25">
      <c r="A950" s="6" t="s">
        <v>51</v>
      </c>
      <c r="B950" s="5">
        <v>1</v>
      </c>
    </row>
    <row r="951" spans="1:2" x14ac:dyDescent="0.25">
      <c r="A951" s="4" t="s">
        <v>5256</v>
      </c>
      <c r="B951" s="5">
        <v>1</v>
      </c>
    </row>
    <row r="952" spans="1:2" x14ac:dyDescent="0.25">
      <c r="A952" s="6" t="s">
        <v>5253</v>
      </c>
      <c r="B952" s="5">
        <v>1</v>
      </c>
    </row>
    <row r="953" spans="1:2" x14ac:dyDescent="0.25">
      <c r="A953" s="4" t="s">
        <v>6091</v>
      </c>
      <c r="B953" s="5">
        <v>1</v>
      </c>
    </row>
    <row r="954" spans="1:2" x14ac:dyDescent="0.25">
      <c r="A954" s="6" t="s">
        <v>6088</v>
      </c>
      <c r="B954" s="5">
        <v>1</v>
      </c>
    </row>
    <row r="955" spans="1:2" x14ac:dyDescent="0.25">
      <c r="A955" s="4" t="s">
        <v>3047</v>
      </c>
      <c r="B955" s="5">
        <v>1</v>
      </c>
    </row>
    <row r="956" spans="1:2" x14ac:dyDescent="0.25">
      <c r="A956" s="6" t="s">
        <v>3044</v>
      </c>
      <c r="B956" s="5">
        <v>1</v>
      </c>
    </row>
    <row r="957" spans="1:2" x14ac:dyDescent="0.25">
      <c r="A957" s="4" t="s">
        <v>7178</v>
      </c>
      <c r="B957" s="5">
        <v>1</v>
      </c>
    </row>
    <row r="958" spans="1:2" x14ac:dyDescent="0.25">
      <c r="A958" s="6" t="s">
        <v>7175</v>
      </c>
      <c r="B958" s="5">
        <v>1</v>
      </c>
    </row>
    <row r="959" spans="1:2" x14ac:dyDescent="0.25">
      <c r="A959" s="4" t="s">
        <v>1816</v>
      </c>
      <c r="B959" s="5">
        <v>1</v>
      </c>
    </row>
    <row r="960" spans="1:2" x14ac:dyDescent="0.25">
      <c r="A960" s="6" t="s">
        <v>671</v>
      </c>
      <c r="B960" s="5">
        <v>1</v>
      </c>
    </row>
    <row r="961" spans="1:2" x14ac:dyDescent="0.25">
      <c r="A961" s="4" t="s">
        <v>1441</v>
      </c>
      <c r="B961" s="5">
        <v>1</v>
      </c>
    </row>
    <row r="962" spans="1:2" x14ac:dyDescent="0.25">
      <c r="A962" s="6" t="s">
        <v>1439</v>
      </c>
      <c r="B962" s="5">
        <v>1</v>
      </c>
    </row>
    <row r="963" spans="1:2" x14ac:dyDescent="0.25">
      <c r="A963" s="4" t="s">
        <v>675</v>
      </c>
      <c r="B963" s="5">
        <v>1</v>
      </c>
    </row>
    <row r="964" spans="1:2" x14ac:dyDescent="0.25">
      <c r="A964" s="6" t="s">
        <v>671</v>
      </c>
      <c r="B964" s="5">
        <v>1</v>
      </c>
    </row>
    <row r="965" spans="1:2" x14ac:dyDescent="0.25">
      <c r="A965" s="4" t="s">
        <v>2422</v>
      </c>
      <c r="B965" s="5">
        <v>1</v>
      </c>
    </row>
    <row r="966" spans="1:2" x14ac:dyDescent="0.25">
      <c r="A966" s="6" t="s">
        <v>2418</v>
      </c>
      <c r="B966" s="5">
        <v>1</v>
      </c>
    </row>
    <row r="967" spans="1:2" x14ac:dyDescent="0.25">
      <c r="A967" s="4" t="s">
        <v>1423</v>
      </c>
      <c r="B967" s="5">
        <v>1</v>
      </c>
    </row>
    <row r="968" spans="1:2" x14ac:dyDescent="0.25">
      <c r="A968" s="6" t="s">
        <v>1419</v>
      </c>
      <c r="B968" s="5">
        <v>1</v>
      </c>
    </row>
    <row r="969" spans="1:2" x14ac:dyDescent="0.25">
      <c r="A969" s="4" t="s">
        <v>7963</v>
      </c>
      <c r="B969" s="5">
        <v>1</v>
      </c>
    </row>
    <row r="970" spans="1:2" x14ac:dyDescent="0.25">
      <c r="A970" s="6" t="s">
        <v>7960</v>
      </c>
      <c r="B970" s="5">
        <v>1</v>
      </c>
    </row>
    <row r="971" spans="1:2" x14ac:dyDescent="0.25">
      <c r="A971" s="4" t="s">
        <v>9387</v>
      </c>
      <c r="B971" s="5">
        <v>1</v>
      </c>
    </row>
    <row r="972" spans="1:2" x14ac:dyDescent="0.25">
      <c r="A972" s="6" t="s">
        <v>8876</v>
      </c>
      <c r="B972" s="5">
        <v>1</v>
      </c>
    </row>
    <row r="973" spans="1:2" x14ac:dyDescent="0.25">
      <c r="A973" s="4" t="s">
        <v>8310</v>
      </c>
      <c r="B973" s="5">
        <v>1</v>
      </c>
    </row>
    <row r="974" spans="1:2" x14ac:dyDescent="0.25">
      <c r="A974" s="6" t="s">
        <v>8308</v>
      </c>
      <c r="B974" s="5">
        <v>1</v>
      </c>
    </row>
    <row r="975" spans="1:2" x14ac:dyDescent="0.25">
      <c r="A975" s="4" t="s">
        <v>2613</v>
      </c>
      <c r="B975" s="5">
        <v>1</v>
      </c>
    </row>
    <row r="976" spans="1:2" x14ac:dyDescent="0.25">
      <c r="A976" s="6" t="s">
        <v>2610</v>
      </c>
      <c r="B976" s="5">
        <v>1</v>
      </c>
    </row>
    <row r="977" spans="1:2" x14ac:dyDescent="0.25">
      <c r="A977" s="4" t="s">
        <v>6461</v>
      </c>
      <c r="B977" s="5">
        <v>1</v>
      </c>
    </row>
    <row r="978" spans="1:2" x14ac:dyDescent="0.25">
      <c r="A978" s="6" t="s">
        <v>6458</v>
      </c>
      <c r="B978" s="5">
        <v>1</v>
      </c>
    </row>
    <row r="979" spans="1:2" x14ac:dyDescent="0.25">
      <c r="A979" s="4" t="s">
        <v>8240</v>
      </c>
      <c r="B979" s="5">
        <v>1</v>
      </c>
    </row>
    <row r="980" spans="1:2" x14ac:dyDescent="0.25">
      <c r="A980" s="6" t="s">
        <v>8238</v>
      </c>
      <c r="B980" s="5">
        <v>1</v>
      </c>
    </row>
    <row r="981" spans="1:2" x14ac:dyDescent="0.25">
      <c r="A981" s="4" t="s">
        <v>3058</v>
      </c>
      <c r="B981" s="5">
        <v>1</v>
      </c>
    </row>
    <row r="982" spans="1:2" x14ac:dyDescent="0.25">
      <c r="A982" s="6" t="s">
        <v>2760</v>
      </c>
      <c r="B982" s="5">
        <v>1</v>
      </c>
    </row>
    <row r="983" spans="1:2" x14ac:dyDescent="0.25">
      <c r="A983" s="4" t="s">
        <v>3369</v>
      </c>
      <c r="B983" s="5">
        <v>1</v>
      </c>
    </row>
    <row r="984" spans="1:2" x14ac:dyDescent="0.25">
      <c r="A984" s="6" t="s">
        <v>3367</v>
      </c>
      <c r="B984" s="5">
        <v>1</v>
      </c>
    </row>
    <row r="985" spans="1:2" x14ac:dyDescent="0.25">
      <c r="A985" s="4" t="s">
        <v>3404</v>
      </c>
      <c r="B985" s="5">
        <v>1</v>
      </c>
    </row>
    <row r="986" spans="1:2" x14ac:dyDescent="0.25">
      <c r="A986" s="6" t="s">
        <v>2760</v>
      </c>
      <c r="B986" s="5">
        <v>1</v>
      </c>
    </row>
    <row r="987" spans="1:2" x14ac:dyDescent="0.25">
      <c r="A987" s="4" t="s">
        <v>5881</v>
      </c>
      <c r="B987" s="5">
        <v>1</v>
      </c>
    </row>
    <row r="988" spans="1:2" x14ac:dyDescent="0.25">
      <c r="A988" s="6" t="s">
        <v>5878</v>
      </c>
      <c r="B988" s="5">
        <v>1</v>
      </c>
    </row>
    <row r="989" spans="1:2" x14ac:dyDescent="0.25">
      <c r="A989" s="4" t="s">
        <v>2764</v>
      </c>
      <c r="B989" s="5">
        <v>1</v>
      </c>
    </row>
    <row r="990" spans="1:2" x14ac:dyDescent="0.25">
      <c r="A990" s="6" t="s">
        <v>2760</v>
      </c>
      <c r="B990" s="5">
        <v>1</v>
      </c>
    </row>
    <row r="991" spans="1:2" x14ac:dyDescent="0.25">
      <c r="A991" s="4" t="s">
        <v>7663</v>
      </c>
      <c r="B991" s="5">
        <v>1</v>
      </c>
    </row>
    <row r="992" spans="1:2" x14ac:dyDescent="0.25">
      <c r="A992" s="6" t="s">
        <v>7661</v>
      </c>
      <c r="B992" s="5">
        <v>1</v>
      </c>
    </row>
    <row r="993" spans="1:2" x14ac:dyDescent="0.25">
      <c r="A993" s="4" t="s">
        <v>3312</v>
      </c>
      <c r="B993" s="5">
        <v>1</v>
      </c>
    </row>
    <row r="994" spans="1:2" x14ac:dyDescent="0.25">
      <c r="A994" s="6" t="s">
        <v>2760</v>
      </c>
      <c r="B994" s="5">
        <v>1</v>
      </c>
    </row>
    <row r="995" spans="1:2" x14ac:dyDescent="0.25">
      <c r="A995" s="4" t="s">
        <v>9380</v>
      </c>
      <c r="B995" s="5">
        <v>1</v>
      </c>
    </row>
    <row r="996" spans="1:2" x14ac:dyDescent="0.25">
      <c r="A996" s="6" t="s">
        <v>9377</v>
      </c>
      <c r="B996" s="5">
        <v>1</v>
      </c>
    </row>
    <row r="997" spans="1:2" x14ac:dyDescent="0.25">
      <c r="A997" s="4" t="s">
        <v>7121</v>
      </c>
      <c r="B997" s="5">
        <v>1</v>
      </c>
    </row>
    <row r="998" spans="1:2" x14ac:dyDescent="0.25">
      <c r="A998" s="6" t="s">
        <v>7119</v>
      </c>
      <c r="B998" s="5">
        <v>1</v>
      </c>
    </row>
    <row r="999" spans="1:2" x14ac:dyDescent="0.25">
      <c r="A999" s="4" t="s">
        <v>4275</v>
      </c>
      <c r="B999" s="5">
        <v>1</v>
      </c>
    </row>
    <row r="1000" spans="1:2" x14ac:dyDescent="0.25">
      <c r="A1000" s="6" t="s">
        <v>4271</v>
      </c>
      <c r="B1000" s="5">
        <v>1</v>
      </c>
    </row>
    <row r="1001" spans="1:2" x14ac:dyDescent="0.25">
      <c r="A1001" s="4" t="s">
        <v>1184</v>
      </c>
      <c r="B1001" s="5">
        <v>1</v>
      </c>
    </row>
    <row r="1002" spans="1:2" x14ac:dyDescent="0.25">
      <c r="A1002" s="6" t="s">
        <v>657</v>
      </c>
      <c r="B1002" s="5">
        <v>1</v>
      </c>
    </row>
    <row r="1003" spans="1:2" x14ac:dyDescent="0.25">
      <c r="A1003" s="4" t="s">
        <v>3960</v>
      </c>
      <c r="B1003" s="5">
        <v>1</v>
      </c>
    </row>
    <row r="1004" spans="1:2" x14ac:dyDescent="0.25">
      <c r="A1004" s="6" t="s">
        <v>3956</v>
      </c>
      <c r="B1004" s="5">
        <v>1</v>
      </c>
    </row>
    <row r="1005" spans="1:2" x14ac:dyDescent="0.25">
      <c r="A1005" s="4" t="s">
        <v>1149</v>
      </c>
      <c r="B1005" s="5">
        <v>1</v>
      </c>
    </row>
    <row r="1006" spans="1:2" x14ac:dyDescent="0.25">
      <c r="A1006" s="6" t="s">
        <v>657</v>
      </c>
      <c r="B1006" s="5">
        <v>1</v>
      </c>
    </row>
    <row r="1007" spans="1:2" x14ac:dyDescent="0.25">
      <c r="A1007" s="4" t="s">
        <v>2305</v>
      </c>
      <c r="B1007" s="5">
        <v>1</v>
      </c>
    </row>
    <row r="1008" spans="1:2" x14ac:dyDescent="0.25">
      <c r="A1008" s="6" t="s">
        <v>2301</v>
      </c>
      <c r="B1008" s="5">
        <v>1</v>
      </c>
    </row>
    <row r="1009" spans="1:2" x14ac:dyDescent="0.25">
      <c r="A1009" s="4" t="s">
        <v>4928</v>
      </c>
      <c r="B1009" s="5">
        <v>1</v>
      </c>
    </row>
    <row r="1010" spans="1:2" x14ac:dyDescent="0.25">
      <c r="A1010" s="6" t="s">
        <v>4925</v>
      </c>
      <c r="B1010" s="5">
        <v>1</v>
      </c>
    </row>
    <row r="1011" spans="1:2" x14ac:dyDescent="0.25">
      <c r="A1011" s="4" t="s">
        <v>424</v>
      </c>
      <c r="B1011" s="5">
        <v>1</v>
      </c>
    </row>
    <row r="1012" spans="1:2" x14ac:dyDescent="0.25">
      <c r="A1012" s="6" t="s">
        <v>421</v>
      </c>
      <c r="B1012" s="5">
        <v>1</v>
      </c>
    </row>
    <row r="1013" spans="1:2" x14ac:dyDescent="0.25">
      <c r="A1013" s="4" t="s">
        <v>2634</v>
      </c>
      <c r="B1013" s="5">
        <v>1</v>
      </c>
    </row>
    <row r="1014" spans="1:2" x14ac:dyDescent="0.25">
      <c r="A1014" s="6" t="s">
        <v>2631</v>
      </c>
      <c r="B1014" s="5">
        <v>1</v>
      </c>
    </row>
    <row r="1015" spans="1:2" x14ac:dyDescent="0.25">
      <c r="A1015" s="4" t="s">
        <v>5018</v>
      </c>
      <c r="B1015" s="5">
        <v>1</v>
      </c>
    </row>
    <row r="1016" spans="1:2" x14ac:dyDescent="0.25">
      <c r="A1016" s="6" t="s">
        <v>5014</v>
      </c>
      <c r="B1016" s="5">
        <v>1</v>
      </c>
    </row>
    <row r="1017" spans="1:2" x14ac:dyDescent="0.25">
      <c r="A1017" s="4" t="s">
        <v>9124</v>
      </c>
      <c r="B1017" s="5">
        <v>1</v>
      </c>
    </row>
    <row r="1018" spans="1:2" x14ac:dyDescent="0.25">
      <c r="A1018" s="6" t="s">
        <v>8465</v>
      </c>
      <c r="B1018" s="5">
        <v>1</v>
      </c>
    </row>
    <row r="1019" spans="1:2" x14ac:dyDescent="0.25">
      <c r="A1019" s="4" t="s">
        <v>4730</v>
      </c>
      <c r="B1019" s="5">
        <v>1</v>
      </c>
    </row>
    <row r="1020" spans="1:2" x14ac:dyDescent="0.25">
      <c r="A1020" s="6" t="s">
        <v>4728</v>
      </c>
      <c r="B1020" s="5">
        <v>1</v>
      </c>
    </row>
    <row r="1021" spans="1:2" x14ac:dyDescent="0.25">
      <c r="A1021" s="4" t="s">
        <v>8469</v>
      </c>
      <c r="B1021" s="5">
        <v>1</v>
      </c>
    </row>
    <row r="1022" spans="1:2" x14ac:dyDescent="0.25">
      <c r="A1022" s="6" t="s">
        <v>8465</v>
      </c>
      <c r="B1022" s="5">
        <v>1</v>
      </c>
    </row>
    <row r="1023" spans="1:2" x14ac:dyDescent="0.25">
      <c r="A1023" s="4" t="s">
        <v>5185</v>
      </c>
      <c r="B1023" s="5">
        <v>1</v>
      </c>
    </row>
    <row r="1024" spans="1:2" x14ac:dyDescent="0.25">
      <c r="A1024" s="6" t="s">
        <v>5182</v>
      </c>
      <c r="B1024" s="5">
        <v>1</v>
      </c>
    </row>
    <row r="1025" spans="1:2" x14ac:dyDescent="0.25">
      <c r="A1025" s="4" t="s">
        <v>1447</v>
      </c>
      <c r="B1025" s="5">
        <v>1</v>
      </c>
    </row>
    <row r="1026" spans="1:2" x14ac:dyDescent="0.25">
      <c r="A1026" s="6" t="s">
        <v>1443</v>
      </c>
      <c r="B1026" s="5">
        <v>1</v>
      </c>
    </row>
    <row r="1027" spans="1:2" x14ac:dyDescent="0.25">
      <c r="A1027" s="4" t="s">
        <v>6703</v>
      </c>
      <c r="B1027" s="5">
        <v>1</v>
      </c>
    </row>
    <row r="1028" spans="1:2" x14ac:dyDescent="0.25">
      <c r="A1028" s="6" t="s">
        <v>6700</v>
      </c>
      <c r="B1028" s="5">
        <v>1</v>
      </c>
    </row>
    <row r="1029" spans="1:2" x14ac:dyDescent="0.25">
      <c r="A1029" s="4" t="s">
        <v>7789</v>
      </c>
      <c r="B1029" s="5">
        <v>1</v>
      </c>
    </row>
    <row r="1030" spans="1:2" x14ac:dyDescent="0.25">
      <c r="A1030" s="6" t="s">
        <v>7786</v>
      </c>
      <c r="B1030" s="5">
        <v>1</v>
      </c>
    </row>
    <row r="1031" spans="1:2" x14ac:dyDescent="0.25">
      <c r="A1031" s="4" t="s">
        <v>3613</v>
      </c>
      <c r="B1031" s="5">
        <v>1</v>
      </c>
    </row>
    <row r="1032" spans="1:2" x14ac:dyDescent="0.25">
      <c r="A1032" s="6" t="s">
        <v>3609</v>
      </c>
      <c r="B1032" s="5">
        <v>1</v>
      </c>
    </row>
    <row r="1033" spans="1:2" x14ac:dyDescent="0.25">
      <c r="A1033" s="4" t="s">
        <v>1550</v>
      </c>
      <c r="B1033" s="5">
        <v>1</v>
      </c>
    </row>
    <row r="1034" spans="1:2" x14ac:dyDescent="0.25">
      <c r="A1034" s="6" t="s">
        <v>1546</v>
      </c>
      <c r="B1034" s="5">
        <v>1</v>
      </c>
    </row>
    <row r="1035" spans="1:2" x14ac:dyDescent="0.25">
      <c r="A1035" s="4" t="s">
        <v>2265</v>
      </c>
      <c r="B1035" s="5">
        <v>1</v>
      </c>
    </row>
    <row r="1036" spans="1:2" x14ac:dyDescent="0.25">
      <c r="A1036" s="6" t="s">
        <v>2263</v>
      </c>
      <c r="B1036" s="5">
        <v>1</v>
      </c>
    </row>
    <row r="1037" spans="1:2" x14ac:dyDescent="0.25">
      <c r="A1037" s="4" t="s">
        <v>4130</v>
      </c>
      <c r="B1037" s="5">
        <v>1</v>
      </c>
    </row>
    <row r="1038" spans="1:2" x14ac:dyDescent="0.25">
      <c r="A1038" s="6" t="s">
        <v>4126</v>
      </c>
      <c r="B1038" s="5">
        <v>1</v>
      </c>
    </row>
    <row r="1039" spans="1:2" x14ac:dyDescent="0.25">
      <c r="A1039" s="4" t="s">
        <v>267</v>
      </c>
      <c r="B1039" s="5">
        <v>1</v>
      </c>
    </row>
    <row r="1040" spans="1:2" x14ac:dyDescent="0.25">
      <c r="A1040" s="6" t="s">
        <v>263</v>
      </c>
      <c r="B1040" s="5">
        <v>1</v>
      </c>
    </row>
    <row r="1041" spans="1:2" x14ac:dyDescent="0.25">
      <c r="A1041" s="4" t="s">
        <v>600</v>
      </c>
      <c r="B1041" s="5">
        <v>1</v>
      </c>
    </row>
    <row r="1042" spans="1:2" x14ac:dyDescent="0.25">
      <c r="A1042" s="6" t="s">
        <v>597</v>
      </c>
      <c r="B1042" s="5">
        <v>1</v>
      </c>
    </row>
    <row r="1043" spans="1:2" x14ac:dyDescent="0.25">
      <c r="A1043" s="4" t="s">
        <v>1526</v>
      </c>
      <c r="B1043" s="5">
        <v>1</v>
      </c>
    </row>
    <row r="1044" spans="1:2" x14ac:dyDescent="0.25">
      <c r="A1044" s="6" t="s">
        <v>1522</v>
      </c>
      <c r="B1044" s="5">
        <v>1</v>
      </c>
    </row>
    <row r="1045" spans="1:2" x14ac:dyDescent="0.25">
      <c r="A1045" s="4" t="s">
        <v>4232</v>
      </c>
      <c r="B1045" s="5">
        <v>1</v>
      </c>
    </row>
    <row r="1046" spans="1:2" x14ac:dyDescent="0.25">
      <c r="A1046" s="6" t="s">
        <v>4228</v>
      </c>
      <c r="B1046" s="5">
        <v>1</v>
      </c>
    </row>
    <row r="1047" spans="1:2" x14ac:dyDescent="0.25">
      <c r="A1047" s="4" t="s">
        <v>8948</v>
      </c>
      <c r="B1047" s="5">
        <v>1</v>
      </c>
    </row>
    <row r="1048" spans="1:2" x14ac:dyDescent="0.25">
      <c r="A1048" s="6" t="s">
        <v>8946</v>
      </c>
      <c r="B1048" s="5">
        <v>1</v>
      </c>
    </row>
    <row r="1049" spans="1:2" x14ac:dyDescent="0.25">
      <c r="A1049" s="4" t="s">
        <v>2206</v>
      </c>
      <c r="B1049" s="5">
        <v>1</v>
      </c>
    </row>
    <row r="1050" spans="1:2" x14ac:dyDescent="0.25">
      <c r="A1050" s="6" t="s">
        <v>2202</v>
      </c>
      <c r="B1050" s="5">
        <v>1</v>
      </c>
    </row>
    <row r="1051" spans="1:2" x14ac:dyDescent="0.25">
      <c r="A1051" s="4" t="s">
        <v>6512</v>
      </c>
      <c r="B1051" s="5">
        <v>1</v>
      </c>
    </row>
    <row r="1052" spans="1:2" x14ac:dyDescent="0.25">
      <c r="A1052" s="6" t="s">
        <v>6509</v>
      </c>
      <c r="B1052" s="5">
        <v>1</v>
      </c>
    </row>
    <row r="1053" spans="1:2" x14ac:dyDescent="0.25">
      <c r="A1053" s="4" t="s">
        <v>5377</v>
      </c>
      <c r="B1053" s="5">
        <v>1</v>
      </c>
    </row>
    <row r="1054" spans="1:2" x14ac:dyDescent="0.25">
      <c r="A1054" s="6" t="s">
        <v>5375</v>
      </c>
      <c r="B1054" s="5">
        <v>1</v>
      </c>
    </row>
    <row r="1055" spans="1:2" x14ac:dyDescent="0.25">
      <c r="A1055" s="4" t="s">
        <v>72</v>
      </c>
      <c r="B1055" s="5">
        <v>1</v>
      </c>
    </row>
    <row r="1056" spans="1:2" x14ac:dyDescent="0.25">
      <c r="A1056" s="6" t="s">
        <v>67</v>
      </c>
      <c r="B1056" s="5">
        <v>1</v>
      </c>
    </row>
    <row r="1057" spans="1:2" x14ac:dyDescent="0.25">
      <c r="A1057" s="4" t="s">
        <v>5846</v>
      </c>
      <c r="B1057" s="5">
        <v>1</v>
      </c>
    </row>
    <row r="1058" spans="1:2" x14ac:dyDescent="0.25">
      <c r="A1058" s="6" t="s">
        <v>5843</v>
      </c>
      <c r="B1058" s="5">
        <v>1</v>
      </c>
    </row>
    <row r="1059" spans="1:2" x14ac:dyDescent="0.25">
      <c r="A1059" s="4" t="s">
        <v>8417</v>
      </c>
      <c r="B1059" s="5">
        <v>1</v>
      </c>
    </row>
    <row r="1060" spans="1:2" x14ac:dyDescent="0.25">
      <c r="A1060" s="6" t="s">
        <v>8414</v>
      </c>
      <c r="B1060" s="5">
        <v>1</v>
      </c>
    </row>
    <row r="1061" spans="1:2" x14ac:dyDescent="0.25">
      <c r="A1061" s="4" t="s">
        <v>9283</v>
      </c>
      <c r="B1061" s="5">
        <v>1</v>
      </c>
    </row>
    <row r="1062" spans="1:2" x14ac:dyDescent="0.25">
      <c r="A1062" s="6" t="s">
        <v>9281</v>
      </c>
      <c r="B1062" s="5">
        <v>1</v>
      </c>
    </row>
    <row r="1063" spans="1:2" x14ac:dyDescent="0.25">
      <c r="A1063" s="4" t="s">
        <v>7328</v>
      </c>
      <c r="B1063" s="5">
        <v>1</v>
      </c>
    </row>
    <row r="1064" spans="1:2" x14ac:dyDescent="0.25">
      <c r="A1064" s="6" t="s">
        <v>7325</v>
      </c>
      <c r="B1064" s="5">
        <v>1</v>
      </c>
    </row>
    <row r="1065" spans="1:2" x14ac:dyDescent="0.25">
      <c r="A1065" s="4" t="s">
        <v>9308</v>
      </c>
      <c r="B1065" s="5">
        <v>1</v>
      </c>
    </row>
    <row r="1066" spans="1:2" x14ac:dyDescent="0.25">
      <c r="A1066" s="6" t="s">
        <v>9306</v>
      </c>
      <c r="B1066" s="5">
        <v>1</v>
      </c>
    </row>
    <row r="1067" spans="1:2" x14ac:dyDescent="0.25">
      <c r="A1067" s="4" t="s">
        <v>6569</v>
      </c>
      <c r="B1067" s="5">
        <v>1</v>
      </c>
    </row>
    <row r="1068" spans="1:2" x14ac:dyDescent="0.25">
      <c r="A1068" s="6" t="s">
        <v>6566</v>
      </c>
      <c r="B1068" s="5">
        <v>1</v>
      </c>
    </row>
    <row r="1069" spans="1:2" x14ac:dyDescent="0.25">
      <c r="A1069" s="4" t="s">
        <v>1641</v>
      </c>
      <c r="B1069" s="5">
        <v>1</v>
      </c>
    </row>
    <row r="1070" spans="1:2" x14ac:dyDescent="0.25">
      <c r="A1070" s="6" t="s">
        <v>985</v>
      </c>
      <c r="B1070" s="5">
        <v>1</v>
      </c>
    </row>
    <row r="1071" spans="1:2" x14ac:dyDescent="0.25">
      <c r="A1071" s="4" t="s">
        <v>7529</v>
      </c>
      <c r="B1071" s="5">
        <v>1</v>
      </c>
    </row>
    <row r="1072" spans="1:2" x14ac:dyDescent="0.25">
      <c r="A1072" s="6" t="s">
        <v>7525</v>
      </c>
      <c r="B1072" s="5">
        <v>1</v>
      </c>
    </row>
    <row r="1073" spans="1:2" x14ac:dyDescent="0.25">
      <c r="A1073" s="4" t="s">
        <v>989</v>
      </c>
      <c r="B1073" s="5">
        <v>1</v>
      </c>
    </row>
    <row r="1074" spans="1:2" x14ac:dyDescent="0.25">
      <c r="A1074" s="6" t="s">
        <v>985</v>
      </c>
      <c r="B1074" s="5">
        <v>1</v>
      </c>
    </row>
    <row r="1075" spans="1:2" x14ac:dyDescent="0.25">
      <c r="A1075" s="4" t="s">
        <v>8010</v>
      </c>
      <c r="B1075" s="5">
        <v>1</v>
      </c>
    </row>
    <row r="1076" spans="1:2" x14ac:dyDescent="0.25">
      <c r="A1076" s="6" t="s">
        <v>8008</v>
      </c>
      <c r="B1076" s="5">
        <v>1</v>
      </c>
    </row>
    <row r="1077" spans="1:2" x14ac:dyDescent="0.25">
      <c r="A1077" s="4" t="s">
        <v>4519</v>
      </c>
      <c r="B1077" s="5">
        <v>1</v>
      </c>
    </row>
    <row r="1078" spans="1:2" x14ac:dyDescent="0.25">
      <c r="A1078" s="6" t="s">
        <v>4517</v>
      </c>
      <c r="B1078" s="5">
        <v>1</v>
      </c>
    </row>
    <row r="1079" spans="1:2" x14ac:dyDescent="0.25">
      <c r="A1079" s="4" t="s">
        <v>9360</v>
      </c>
      <c r="B1079" s="5">
        <v>1</v>
      </c>
    </row>
    <row r="1080" spans="1:2" x14ac:dyDescent="0.25">
      <c r="A1080" s="6" t="s">
        <v>9356</v>
      </c>
      <c r="B1080" s="5">
        <v>1</v>
      </c>
    </row>
    <row r="1081" spans="1:2" x14ac:dyDescent="0.25">
      <c r="A1081" s="4" t="s">
        <v>1563</v>
      </c>
      <c r="B1081" s="5">
        <v>1</v>
      </c>
    </row>
    <row r="1082" spans="1:2" x14ac:dyDescent="0.25">
      <c r="A1082" s="6" t="s">
        <v>1559</v>
      </c>
      <c r="B1082" s="5">
        <v>1</v>
      </c>
    </row>
    <row r="1083" spans="1:2" x14ac:dyDescent="0.25">
      <c r="A1083" s="4" t="s">
        <v>3920</v>
      </c>
      <c r="B1083" s="5">
        <v>1</v>
      </c>
    </row>
    <row r="1084" spans="1:2" x14ac:dyDescent="0.25">
      <c r="A1084" s="6" t="s">
        <v>3916</v>
      </c>
      <c r="B1084" s="5">
        <v>1</v>
      </c>
    </row>
    <row r="1085" spans="1:2" x14ac:dyDescent="0.25">
      <c r="A1085" s="4" t="s">
        <v>4703</v>
      </c>
      <c r="B1085" s="5">
        <v>1</v>
      </c>
    </row>
    <row r="1086" spans="1:2" x14ac:dyDescent="0.25">
      <c r="A1086" s="6" t="s">
        <v>4469</v>
      </c>
      <c r="B1086" s="5">
        <v>1</v>
      </c>
    </row>
    <row r="1087" spans="1:2" x14ac:dyDescent="0.25">
      <c r="A1087" s="4" t="s">
        <v>6421</v>
      </c>
      <c r="B1087" s="5">
        <v>1</v>
      </c>
    </row>
    <row r="1088" spans="1:2" x14ac:dyDescent="0.25">
      <c r="A1088" s="6" t="s">
        <v>6418</v>
      </c>
      <c r="B1088" s="5">
        <v>1</v>
      </c>
    </row>
    <row r="1089" spans="1:2" x14ac:dyDescent="0.25">
      <c r="A1089" s="4" t="s">
        <v>8163</v>
      </c>
      <c r="B1089" s="5">
        <v>1</v>
      </c>
    </row>
    <row r="1090" spans="1:2" x14ac:dyDescent="0.25">
      <c r="A1090" s="6" t="s">
        <v>8160</v>
      </c>
      <c r="B1090" s="5">
        <v>1</v>
      </c>
    </row>
    <row r="1091" spans="1:2" x14ac:dyDescent="0.25">
      <c r="A1091" s="4" t="s">
        <v>604</v>
      </c>
      <c r="B1091" s="5">
        <v>1</v>
      </c>
    </row>
    <row r="1092" spans="1:2" x14ac:dyDescent="0.25">
      <c r="A1092" s="6" t="s">
        <v>602</v>
      </c>
      <c r="B1092" s="5">
        <v>1</v>
      </c>
    </row>
    <row r="1093" spans="1:2" x14ac:dyDescent="0.25">
      <c r="A1093" s="4" t="s">
        <v>6873</v>
      </c>
      <c r="B1093" s="5">
        <v>1</v>
      </c>
    </row>
    <row r="1094" spans="1:2" x14ac:dyDescent="0.25">
      <c r="A1094" s="6" t="s">
        <v>6871</v>
      </c>
      <c r="B1094" s="5">
        <v>1</v>
      </c>
    </row>
    <row r="1095" spans="1:2" x14ac:dyDescent="0.25">
      <c r="A1095" s="4" t="s">
        <v>561</v>
      </c>
      <c r="B1095" s="5">
        <v>1</v>
      </c>
    </row>
    <row r="1096" spans="1:2" x14ac:dyDescent="0.25">
      <c r="A1096" s="6" t="s">
        <v>558</v>
      </c>
      <c r="B1096" s="5">
        <v>1</v>
      </c>
    </row>
    <row r="1097" spans="1:2" x14ac:dyDescent="0.25">
      <c r="A1097" s="4" t="s">
        <v>7136</v>
      </c>
      <c r="B1097" s="5">
        <v>1</v>
      </c>
    </row>
    <row r="1098" spans="1:2" x14ac:dyDescent="0.25">
      <c r="A1098" s="6" t="s">
        <v>7134</v>
      </c>
      <c r="B1098" s="5">
        <v>1</v>
      </c>
    </row>
    <row r="1099" spans="1:2" x14ac:dyDescent="0.25">
      <c r="A1099" s="4" t="s">
        <v>6502</v>
      </c>
      <c r="B1099" s="5">
        <v>1</v>
      </c>
    </row>
    <row r="1100" spans="1:2" x14ac:dyDescent="0.25">
      <c r="A1100" s="6" t="s">
        <v>6500</v>
      </c>
      <c r="B1100" s="5">
        <v>1</v>
      </c>
    </row>
    <row r="1101" spans="1:2" x14ac:dyDescent="0.25">
      <c r="A1101" s="4" t="s">
        <v>6732</v>
      </c>
      <c r="B1101" s="5">
        <v>1</v>
      </c>
    </row>
    <row r="1102" spans="1:2" x14ac:dyDescent="0.25">
      <c r="A1102" s="6" t="s">
        <v>6728</v>
      </c>
      <c r="B1102" s="5">
        <v>1</v>
      </c>
    </row>
    <row r="1103" spans="1:2" x14ac:dyDescent="0.25">
      <c r="A1103" s="4" t="s">
        <v>7192</v>
      </c>
      <c r="B1103" s="5">
        <v>1</v>
      </c>
    </row>
    <row r="1104" spans="1:2" x14ac:dyDescent="0.25">
      <c r="A1104" s="6" t="s">
        <v>7190</v>
      </c>
      <c r="B1104" s="5">
        <v>1</v>
      </c>
    </row>
    <row r="1105" spans="1:2" x14ac:dyDescent="0.25">
      <c r="A1105" s="4" t="s">
        <v>7173</v>
      </c>
      <c r="B1105" s="5">
        <v>1</v>
      </c>
    </row>
    <row r="1106" spans="1:2" x14ac:dyDescent="0.25">
      <c r="A1106" s="6" t="s">
        <v>7171</v>
      </c>
      <c r="B1106" s="5">
        <v>1</v>
      </c>
    </row>
    <row r="1107" spans="1:2" x14ac:dyDescent="0.25">
      <c r="A1107" s="4" t="s">
        <v>8449</v>
      </c>
      <c r="B1107" s="5">
        <v>1</v>
      </c>
    </row>
    <row r="1108" spans="1:2" x14ac:dyDescent="0.25">
      <c r="A1108" s="6" t="s">
        <v>8447</v>
      </c>
      <c r="B1108" s="5">
        <v>1</v>
      </c>
    </row>
    <row r="1109" spans="1:2" x14ac:dyDescent="0.25">
      <c r="A1109" s="4" t="s">
        <v>1146</v>
      </c>
      <c r="B1109" s="5">
        <v>1</v>
      </c>
    </row>
    <row r="1110" spans="1:2" x14ac:dyDescent="0.25">
      <c r="A1110" s="6" t="s">
        <v>845</v>
      </c>
      <c r="B1110" s="5">
        <v>1</v>
      </c>
    </row>
    <row r="1111" spans="1:2" x14ac:dyDescent="0.25">
      <c r="A1111" s="4" t="s">
        <v>6465</v>
      </c>
      <c r="B1111" s="5">
        <v>1</v>
      </c>
    </row>
    <row r="1112" spans="1:2" x14ac:dyDescent="0.25">
      <c r="A1112" s="6" t="s">
        <v>6463</v>
      </c>
      <c r="B1112" s="5">
        <v>1</v>
      </c>
    </row>
    <row r="1113" spans="1:2" x14ac:dyDescent="0.25">
      <c r="A1113" s="4" t="s">
        <v>1664</v>
      </c>
      <c r="B1113" s="5">
        <v>1</v>
      </c>
    </row>
    <row r="1114" spans="1:2" x14ac:dyDescent="0.25">
      <c r="A1114" s="6" t="s">
        <v>845</v>
      </c>
      <c r="B1114" s="5">
        <v>1</v>
      </c>
    </row>
    <row r="1115" spans="1:2" x14ac:dyDescent="0.25">
      <c r="A1115" s="4" t="s">
        <v>4251</v>
      </c>
      <c r="B1115" s="5">
        <v>1</v>
      </c>
    </row>
    <row r="1116" spans="1:2" x14ac:dyDescent="0.25">
      <c r="A1116" s="6" t="s">
        <v>26</v>
      </c>
      <c r="B1116" s="5">
        <v>1</v>
      </c>
    </row>
    <row r="1117" spans="1:2" x14ac:dyDescent="0.25">
      <c r="A1117" s="4" t="s">
        <v>1072</v>
      </c>
      <c r="B1117" s="5">
        <v>1</v>
      </c>
    </row>
    <row r="1118" spans="1:2" x14ac:dyDescent="0.25">
      <c r="A1118" s="6" t="s">
        <v>845</v>
      </c>
      <c r="B1118" s="5">
        <v>1</v>
      </c>
    </row>
    <row r="1119" spans="1:2" x14ac:dyDescent="0.25">
      <c r="A1119" s="4" t="s">
        <v>7768</v>
      </c>
      <c r="B1119" s="5">
        <v>1</v>
      </c>
    </row>
    <row r="1120" spans="1:2" x14ac:dyDescent="0.25">
      <c r="A1120" s="6" t="s">
        <v>7765</v>
      </c>
      <c r="B1120" s="5">
        <v>1</v>
      </c>
    </row>
    <row r="1121" spans="1:2" x14ac:dyDescent="0.25">
      <c r="A1121" s="4" t="s">
        <v>849</v>
      </c>
      <c r="B1121" s="5">
        <v>1</v>
      </c>
    </row>
    <row r="1122" spans="1:2" x14ac:dyDescent="0.25">
      <c r="A1122" s="6" t="s">
        <v>845</v>
      </c>
      <c r="B1122" s="5">
        <v>1</v>
      </c>
    </row>
    <row r="1123" spans="1:2" x14ac:dyDescent="0.25">
      <c r="A1123" s="4" t="s">
        <v>5159</v>
      </c>
      <c r="B1123" s="5">
        <v>1</v>
      </c>
    </row>
    <row r="1124" spans="1:2" x14ac:dyDescent="0.25">
      <c r="A1124" s="6" t="s">
        <v>5156</v>
      </c>
      <c r="B1124" s="5">
        <v>1</v>
      </c>
    </row>
    <row r="1125" spans="1:2" x14ac:dyDescent="0.25">
      <c r="A1125" s="4" t="s">
        <v>1123</v>
      </c>
      <c r="B1125" s="5">
        <v>1</v>
      </c>
    </row>
    <row r="1126" spans="1:2" x14ac:dyDescent="0.25">
      <c r="A1126" s="6" t="s">
        <v>845</v>
      </c>
      <c r="B1126" s="5">
        <v>1</v>
      </c>
    </row>
    <row r="1127" spans="1:2" x14ac:dyDescent="0.25">
      <c r="A1127" s="4" t="s">
        <v>2940</v>
      </c>
      <c r="B1127" s="5">
        <v>1</v>
      </c>
    </row>
    <row r="1128" spans="1:2" x14ac:dyDescent="0.25">
      <c r="A1128" s="6" t="s">
        <v>2938</v>
      </c>
      <c r="B1128" s="5">
        <v>1</v>
      </c>
    </row>
    <row r="1129" spans="1:2" x14ac:dyDescent="0.25">
      <c r="A1129" s="4" t="s">
        <v>443</v>
      </c>
      <c r="B1129" s="5">
        <v>1</v>
      </c>
    </row>
    <row r="1130" spans="1:2" x14ac:dyDescent="0.25">
      <c r="A1130" s="6" t="s">
        <v>440</v>
      </c>
      <c r="B1130" s="5">
        <v>1</v>
      </c>
    </row>
    <row r="1131" spans="1:2" x14ac:dyDescent="0.25">
      <c r="A1131" s="4" t="s">
        <v>3062</v>
      </c>
      <c r="B1131" s="5">
        <v>1</v>
      </c>
    </row>
    <row r="1132" spans="1:2" x14ac:dyDescent="0.25">
      <c r="A1132" s="6" t="s">
        <v>3060</v>
      </c>
      <c r="B1132" s="5">
        <v>1</v>
      </c>
    </row>
    <row r="1133" spans="1:2" x14ac:dyDescent="0.25">
      <c r="A1133" s="4" t="s">
        <v>1221</v>
      </c>
      <c r="B1133" s="5">
        <v>1</v>
      </c>
    </row>
    <row r="1134" spans="1:2" x14ac:dyDescent="0.25">
      <c r="A1134" s="6" t="s">
        <v>1218</v>
      </c>
      <c r="B1134" s="5">
        <v>1</v>
      </c>
    </row>
    <row r="1135" spans="1:2" x14ac:dyDescent="0.25">
      <c r="A1135" s="4" t="s">
        <v>2971</v>
      </c>
      <c r="B1135" s="5">
        <v>1</v>
      </c>
    </row>
    <row r="1136" spans="1:2" x14ac:dyDescent="0.25">
      <c r="A1136" s="6" t="s">
        <v>2969</v>
      </c>
      <c r="B1136" s="5">
        <v>1</v>
      </c>
    </row>
    <row r="1137" spans="1:2" x14ac:dyDescent="0.25">
      <c r="A1137" s="4" t="s">
        <v>835</v>
      </c>
      <c r="B1137" s="5">
        <v>1</v>
      </c>
    </row>
    <row r="1138" spans="1:2" x14ac:dyDescent="0.25">
      <c r="A1138" s="6" t="s">
        <v>833</v>
      </c>
      <c r="B1138" s="5">
        <v>1</v>
      </c>
    </row>
    <row r="1139" spans="1:2" x14ac:dyDescent="0.25">
      <c r="A1139" s="4" t="s">
        <v>3042</v>
      </c>
      <c r="B1139" s="5">
        <v>1</v>
      </c>
    </row>
    <row r="1140" spans="1:2" x14ac:dyDescent="0.25">
      <c r="A1140" s="6" t="s">
        <v>3040</v>
      </c>
      <c r="B1140" s="5">
        <v>1</v>
      </c>
    </row>
    <row r="1141" spans="1:2" x14ac:dyDescent="0.25">
      <c r="A1141" s="4" t="s">
        <v>2841</v>
      </c>
      <c r="B1141" s="5">
        <v>1</v>
      </c>
    </row>
    <row r="1142" spans="1:2" x14ac:dyDescent="0.25">
      <c r="A1142" s="6" t="s">
        <v>2839</v>
      </c>
      <c r="B1142" s="5">
        <v>1</v>
      </c>
    </row>
    <row r="1143" spans="1:2" x14ac:dyDescent="0.25">
      <c r="A1143" s="4" t="s">
        <v>2798</v>
      </c>
      <c r="B1143" s="5">
        <v>1</v>
      </c>
    </row>
    <row r="1144" spans="1:2" x14ac:dyDescent="0.25">
      <c r="A1144" s="6" t="s">
        <v>2794</v>
      </c>
      <c r="B1144" s="5">
        <v>1</v>
      </c>
    </row>
    <row r="1145" spans="1:2" x14ac:dyDescent="0.25">
      <c r="A1145" s="4" t="s">
        <v>3897</v>
      </c>
      <c r="B1145" s="5">
        <v>1</v>
      </c>
    </row>
    <row r="1146" spans="1:2" x14ac:dyDescent="0.25">
      <c r="A1146" s="6" t="s">
        <v>3893</v>
      </c>
      <c r="B1146" s="5">
        <v>1</v>
      </c>
    </row>
    <row r="1147" spans="1:2" x14ac:dyDescent="0.25">
      <c r="A1147" s="4" t="s">
        <v>3538</v>
      </c>
      <c r="B1147" s="5">
        <v>1</v>
      </c>
    </row>
    <row r="1148" spans="1:2" x14ac:dyDescent="0.25">
      <c r="A1148" s="6" t="s">
        <v>3534</v>
      </c>
      <c r="B1148" s="5">
        <v>1</v>
      </c>
    </row>
    <row r="1149" spans="1:2" x14ac:dyDescent="0.25">
      <c r="A1149" s="4" t="s">
        <v>8059</v>
      </c>
      <c r="B1149" s="5">
        <v>1</v>
      </c>
    </row>
    <row r="1150" spans="1:2" x14ac:dyDescent="0.25">
      <c r="A1150" s="6" t="s">
        <v>8056</v>
      </c>
      <c r="B1150" s="5">
        <v>1</v>
      </c>
    </row>
    <row r="1151" spans="1:2" x14ac:dyDescent="0.25">
      <c r="A1151" s="4" t="s">
        <v>4572</v>
      </c>
      <c r="B1151" s="5">
        <v>1</v>
      </c>
    </row>
    <row r="1152" spans="1:2" x14ac:dyDescent="0.25">
      <c r="A1152" s="6" t="s">
        <v>4570</v>
      </c>
      <c r="B1152" s="5">
        <v>1</v>
      </c>
    </row>
    <row r="1153" spans="1:2" x14ac:dyDescent="0.25">
      <c r="A1153" s="4" t="s">
        <v>4973</v>
      </c>
      <c r="B1153" s="5">
        <v>1</v>
      </c>
    </row>
    <row r="1154" spans="1:2" x14ac:dyDescent="0.25">
      <c r="A1154" s="6" t="s">
        <v>4970</v>
      </c>
      <c r="B1154" s="5">
        <v>1</v>
      </c>
    </row>
    <row r="1155" spans="1:2" x14ac:dyDescent="0.25">
      <c r="A1155" s="4" t="s">
        <v>3354</v>
      </c>
      <c r="B1155" s="5">
        <v>1</v>
      </c>
    </row>
    <row r="1156" spans="1:2" x14ac:dyDescent="0.25">
      <c r="A1156" s="6" t="s">
        <v>3350</v>
      </c>
      <c r="B1156" s="5">
        <v>1</v>
      </c>
    </row>
    <row r="1157" spans="1:2" x14ac:dyDescent="0.25">
      <c r="A1157" s="4" t="s">
        <v>373</v>
      </c>
      <c r="B1157" s="5">
        <v>1</v>
      </c>
    </row>
    <row r="1158" spans="1:2" x14ac:dyDescent="0.25">
      <c r="A1158" s="6" t="s">
        <v>369</v>
      </c>
      <c r="B1158" s="5">
        <v>1</v>
      </c>
    </row>
    <row r="1159" spans="1:2" x14ac:dyDescent="0.25">
      <c r="A1159" s="4" t="s">
        <v>2667</v>
      </c>
      <c r="B1159" s="5">
        <v>1</v>
      </c>
    </row>
    <row r="1160" spans="1:2" x14ac:dyDescent="0.25">
      <c r="A1160" s="6" t="s">
        <v>2664</v>
      </c>
      <c r="B1160" s="5">
        <v>1</v>
      </c>
    </row>
    <row r="1161" spans="1:2" x14ac:dyDescent="0.25">
      <c r="A1161" s="4" t="s">
        <v>3743</v>
      </c>
      <c r="B1161" s="5">
        <v>1</v>
      </c>
    </row>
    <row r="1162" spans="1:2" x14ac:dyDescent="0.25">
      <c r="A1162" s="6" t="s">
        <v>2977</v>
      </c>
      <c r="B1162" s="5">
        <v>1</v>
      </c>
    </row>
    <row r="1163" spans="1:2" x14ac:dyDescent="0.25">
      <c r="A1163" s="4" t="s">
        <v>2783</v>
      </c>
      <c r="B1163" s="5">
        <v>1</v>
      </c>
    </row>
    <row r="1164" spans="1:2" x14ac:dyDescent="0.25">
      <c r="A1164" s="6" t="s">
        <v>2780</v>
      </c>
      <c r="B1164" s="5">
        <v>1</v>
      </c>
    </row>
    <row r="1165" spans="1:2" x14ac:dyDescent="0.25">
      <c r="A1165" s="4" t="s">
        <v>4200</v>
      </c>
      <c r="B1165" s="5">
        <v>1</v>
      </c>
    </row>
    <row r="1166" spans="1:2" x14ac:dyDescent="0.25">
      <c r="A1166" s="6" t="s">
        <v>4198</v>
      </c>
      <c r="B1166" s="5">
        <v>1</v>
      </c>
    </row>
    <row r="1167" spans="1:2" x14ac:dyDescent="0.25">
      <c r="A1167" s="4" t="s">
        <v>6622</v>
      </c>
      <c r="B1167" s="5">
        <v>1</v>
      </c>
    </row>
    <row r="1168" spans="1:2" x14ac:dyDescent="0.25">
      <c r="A1168" s="6" t="s">
        <v>6620</v>
      </c>
      <c r="B1168" s="5">
        <v>1</v>
      </c>
    </row>
    <row r="1169" spans="1:2" x14ac:dyDescent="0.25">
      <c r="A1169" s="4" t="s">
        <v>2363</v>
      </c>
      <c r="B1169" s="5">
        <v>1</v>
      </c>
    </row>
    <row r="1170" spans="1:2" x14ac:dyDescent="0.25">
      <c r="A1170" s="6" t="s">
        <v>2359</v>
      </c>
      <c r="B1170" s="5">
        <v>1</v>
      </c>
    </row>
    <row r="1171" spans="1:2" x14ac:dyDescent="0.25">
      <c r="A1171" s="4" t="s">
        <v>3812</v>
      </c>
      <c r="B1171" s="5">
        <v>1</v>
      </c>
    </row>
    <row r="1172" spans="1:2" x14ac:dyDescent="0.25">
      <c r="A1172" s="6" t="s">
        <v>3809</v>
      </c>
      <c r="B1172" s="5">
        <v>1</v>
      </c>
    </row>
    <row r="1173" spans="1:2" x14ac:dyDescent="0.25">
      <c r="A1173" s="4" t="s">
        <v>2657</v>
      </c>
      <c r="B1173" s="5">
        <v>1</v>
      </c>
    </row>
    <row r="1174" spans="1:2" x14ac:dyDescent="0.25">
      <c r="A1174" s="6" t="s">
        <v>2653</v>
      </c>
      <c r="B1174" s="5">
        <v>1</v>
      </c>
    </row>
    <row r="1175" spans="1:2" x14ac:dyDescent="0.25">
      <c r="A1175" s="4" t="s">
        <v>3833</v>
      </c>
      <c r="B1175" s="5">
        <v>1</v>
      </c>
    </row>
    <row r="1176" spans="1:2" x14ac:dyDescent="0.25">
      <c r="A1176" s="6" t="s">
        <v>3829</v>
      </c>
      <c r="B1176" s="5">
        <v>1</v>
      </c>
    </row>
    <row r="1177" spans="1:2" x14ac:dyDescent="0.25">
      <c r="A1177" s="4" t="s">
        <v>7151</v>
      </c>
      <c r="B1177" s="5">
        <v>1</v>
      </c>
    </row>
    <row r="1178" spans="1:2" x14ac:dyDescent="0.25">
      <c r="A1178" s="6" t="s">
        <v>7149</v>
      </c>
      <c r="B1178" s="5">
        <v>1</v>
      </c>
    </row>
    <row r="1179" spans="1:2" x14ac:dyDescent="0.25">
      <c r="A1179" s="4" t="s">
        <v>8251</v>
      </c>
      <c r="B1179" s="5">
        <v>1</v>
      </c>
    </row>
    <row r="1180" spans="1:2" x14ac:dyDescent="0.25">
      <c r="A1180" s="6" t="s">
        <v>8248</v>
      </c>
      <c r="B1180" s="5">
        <v>1</v>
      </c>
    </row>
    <row r="1181" spans="1:2" x14ac:dyDescent="0.25">
      <c r="A1181" s="4" t="s">
        <v>7356</v>
      </c>
      <c r="B1181" s="5">
        <v>1</v>
      </c>
    </row>
    <row r="1182" spans="1:2" x14ac:dyDescent="0.25">
      <c r="A1182" s="6" t="s">
        <v>6357</v>
      </c>
      <c r="B1182" s="5">
        <v>1</v>
      </c>
    </row>
    <row r="1183" spans="1:2" x14ac:dyDescent="0.25">
      <c r="A1183" s="4" t="s">
        <v>6574</v>
      </c>
      <c r="B1183" s="5">
        <v>1</v>
      </c>
    </row>
    <row r="1184" spans="1:2" x14ac:dyDescent="0.25">
      <c r="A1184" s="6" t="s">
        <v>6571</v>
      </c>
      <c r="B1184" s="5">
        <v>1</v>
      </c>
    </row>
    <row r="1185" spans="1:2" x14ac:dyDescent="0.25">
      <c r="A1185" s="4" t="s">
        <v>3680</v>
      </c>
      <c r="B1185" s="5">
        <v>1</v>
      </c>
    </row>
    <row r="1186" spans="1:2" x14ac:dyDescent="0.25">
      <c r="A1186" s="6" t="s">
        <v>3678</v>
      </c>
      <c r="B1186" s="5">
        <v>1</v>
      </c>
    </row>
    <row r="1187" spans="1:2" x14ac:dyDescent="0.25">
      <c r="A1187" s="4" t="s">
        <v>7884</v>
      </c>
      <c r="B1187" s="5">
        <v>1</v>
      </c>
    </row>
    <row r="1188" spans="1:2" x14ac:dyDescent="0.25">
      <c r="A1188" s="6" t="s">
        <v>7881</v>
      </c>
      <c r="B1188" s="5">
        <v>1</v>
      </c>
    </row>
    <row r="1189" spans="1:2" x14ac:dyDescent="0.25">
      <c r="A1189" s="4" t="s">
        <v>7267</v>
      </c>
      <c r="B1189" s="5">
        <v>1</v>
      </c>
    </row>
    <row r="1190" spans="1:2" x14ac:dyDescent="0.25">
      <c r="A1190" s="6" t="s">
        <v>6341</v>
      </c>
      <c r="B1190" s="5">
        <v>1</v>
      </c>
    </row>
    <row r="1191" spans="1:2" x14ac:dyDescent="0.25">
      <c r="A1191" s="4" t="s">
        <v>8574</v>
      </c>
      <c r="B1191" s="5">
        <v>1</v>
      </c>
    </row>
    <row r="1192" spans="1:2" x14ac:dyDescent="0.25">
      <c r="A1192" s="6" t="s">
        <v>8570</v>
      </c>
      <c r="B1192" s="5">
        <v>1</v>
      </c>
    </row>
    <row r="1193" spans="1:2" x14ac:dyDescent="0.25">
      <c r="A1193" s="4" t="s">
        <v>2465</v>
      </c>
      <c r="B1193" s="5">
        <v>1</v>
      </c>
    </row>
    <row r="1194" spans="1:2" x14ac:dyDescent="0.25">
      <c r="A1194" s="6" t="s">
        <v>2461</v>
      </c>
      <c r="B1194" s="5">
        <v>1</v>
      </c>
    </row>
    <row r="1195" spans="1:2" x14ac:dyDescent="0.25">
      <c r="A1195" s="4" t="s">
        <v>8870</v>
      </c>
      <c r="B1195" s="5">
        <v>1</v>
      </c>
    </row>
    <row r="1196" spans="1:2" x14ac:dyDescent="0.25">
      <c r="A1196" s="6" t="s">
        <v>8867</v>
      </c>
      <c r="B1196" s="5">
        <v>1</v>
      </c>
    </row>
    <row r="1197" spans="1:2" x14ac:dyDescent="0.25">
      <c r="A1197" s="4" t="s">
        <v>4733</v>
      </c>
      <c r="B1197" s="5">
        <v>1</v>
      </c>
    </row>
    <row r="1198" spans="1:2" x14ac:dyDescent="0.25">
      <c r="A1198" s="6" t="s">
        <v>4469</v>
      </c>
      <c r="B1198" s="5">
        <v>1</v>
      </c>
    </row>
    <row r="1199" spans="1:2" x14ac:dyDescent="0.25">
      <c r="A1199" s="4" t="s">
        <v>7436</v>
      </c>
      <c r="B1199" s="5">
        <v>1</v>
      </c>
    </row>
    <row r="1200" spans="1:2" x14ac:dyDescent="0.25">
      <c r="A1200" s="6" t="s">
        <v>7434</v>
      </c>
      <c r="B1200" s="5">
        <v>1</v>
      </c>
    </row>
    <row r="1201" spans="1:2" x14ac:dyDescent="0.25">
      <c r="A1201" s="4" t="s">
        <v>2695</v>
      </c>
      <c r="B1201" s="5">
        <v>1</v>
      </c>
    </row>
    <row r="1202" spans="1:2" x14ac:dyDescent="0.25">
      <c r="A1202" s="6" t="s">
        <v>2691</v>
      </c>
      <c r="B1202" s="5">
        <v>1</v>
      </c>
    </row>
    <row r="1203" spans="1:2" x14ac:dyDescent="0.25">
      <c r="A1203" s="4" t="s">
        <v>6679</v>
      </c>
      <c r="B1203" s="5">
        <v>1</v>
      </c>
    </row>
    <row r="1204" spans="1:2" x14ac:dyDescent="0.25">
      <c r="A1204" s="6" t="s">
        <v>6676</v>
      </c>
      <c r="B1204" s="5">
        <v>1</v>
      </c>
    </row>
    <row r="1205" spans="1:2" x14ac:dyDescent="0.25">
      <c r="A1205" s="4" t="s">
        <v>5085</v>
      </c>
      <c r="B1205" s="5">
        <v>1</v>
      </c>
    </row>
    <row r="1206" spans="1:2" x14ac:dyDescent="0.25">
      <c r="A1206" s="6" t="s">
        <v>5083</v>
      </c>
      <c r="B1206" s="5">
        <v>1</v>
      </c>
    </row>
    <row r="1207" spans="1:2" x14ac:dyDescent="0.25">
      <c r="A1207" s="4" t="s">
        <v>4205</v>
      </c>
      <c r="B1207" s="5">
        <v>1</v>
      </c>
    </row>
    <row r="1208" spans="1:2" x14ac:dyDescent="0.25">
      <c r="A1208" s="6" t="s">
        <v>4202</v>
      </c>
      <c r="B1208" s="5">
        <v>1</v>
      </c>
    </row>
    <row r="1209" spans="1:2" x14ac:dyDescent="0.25">
      <c r="A1209" s="4" t="s">
        <v>3994</v>
      </c>
      <c r="B1209" s="5">
        <v>1</v>
      </c>
    </row>
    <row r="1210" spans="1:2" x14ac:dyDescent="0.25">
      <c r="A1210" s="6" t="s">
        <v>3991</v>
      </c>
      <c r="B1210" s="5">
        <v>1</v>
      </c>
    </row>
    <row r="1211" spans="1:2" x14ac:dyDescent="0.25">
      <c r="A1211" s="4" t="s">
        <v>3954</v>
      </c>
      <c r="B1211" s="5">
        <v>1</v>
      </c>
    </row>
    <row r="1212" spans="1:2" x14ac:dyDescent="0.25">
      <c r="A1212" s="6" t="s">
        <v>3952</v>
      </c>
      <c r="B1212" s="5">
        <v>1</v>
      </c>
    </row>
    <row r="1213" spans="1:2" x14ac:dyDescent="0.25">
      <c r="A1213" s="4" t="s">
        <v>6149</v>
      </c>
      <c r="B1213" s="5">
        <v>1</v>
      </c>
    </row>
    <row r="1214" spans="1:2" x14ac:dyDescent="0.25">
      <c r="A1214" s="6" t="s">
        <v>6146</v>
      </c>
      <c r="B1214" s="5">
        <v>1</v>
      </c>
    </row>
    <row r="1215" spans="1:2" x14ac:dyDescent="0.25">
      <c r="A1215" s="4" t="s">
        <v>2389</v>
      </c>
      <c r="B1215" s="5">
        <v>1</v>
      </c>
    </row>
    <row r="1216" spans="1:2" x14ac:dyDescent="0.25">
      <c r="A1216" s="6" t="s">
        <v>2385</v>
      </c>
      <c r="B1216" s="5">
        <v>1</v>
      </c>
    </row>
    <row r="1217" spans="1:2" x14ac:dyDescent="0.25">
      <c r="A1217" s="4" t="s">
        <v>8514</v>
      </c>
      <c r="B1217" s="5">
        <v>1</v>
      </c>
    </row>
    <row r="1218" spans="1:2" x14ac:dyDescent="0.25">
      <c r="A1218" s="6" t="s">
        <v>8511</v>
      </c>
      <c r="B1218" s="5">
        <v>1</v>
      </c>
    </row>
    <row r="1219" spans="1:2" x14ac:dyDescent="0.25">
      <c r="A1219" s="4" t="s">
        <v>2452</v>
      </c>
      <c r="B1219" s="5">
        <v>1</v>
      </c>
    </row>
    <row r="1220" spans="1:2" x14ac:dyDescent="0.25">
      <c r="A1220" s="6" t="s">
        <v>2449</v>
      </c>
      <c r="B1220" s="5">
        <v>1</v>
      </c>
    </row>
    <row r="1221" spans="1:2" x14ac:dyDescent="0.25">
      <c r="A1221" s="4" t="s">
        <v>7359</v>
      </c>
      <c r="B1221" s="5">
        <v>1</v>
      </c>
    </row>
    <row r="1222" spans="1:2" x14ac:dyDescent="0.25">
      <c r="A1222" s="6" t="s">
        <v>6979</v>
      </c>
      <c r="B1222" s="5">
        <v>1</v>
      </c>
    </row>
    <row r="1223" spans="1:2" x14ac:dyDescent="0.25">
      <c r="A1223" s="4" t="s">
        <v>5876</v>
      </c>
      <c r="B1223" s="5">
        <v>1</v>
      </c>
    </row>
    <row r="1224" spans="1:2" x14ac:dyDescent="0.25">
      <c r="A1224" s="6" t="s">
        <v>5873</v>
      </c>
      <c r="B1224" s="5">
        <v>1</v>
      </c>
    </row>
    <row r="1225" spans="1:2" x14ac:dyDescent="0.25">
      <c r="A1225" s="4" t="s">
        <v>9248</v>
      </c>
      <c r="B1225" s="5">
        <v>1</v>
      </c>
    </row>
    <row r="1226" spans="1:2" x14ac:dyDescent="0.25">
      <c r="A1226" s="6" t="s">
        <v>9245</v>
      </c>
      <c r="B1226" s="5">
        <v>1</v>
      </c>
    </row>
    <row r="1227" spans="1:2" x14ac:dyDescent="0.25">
      <c r="A1227" s="4" t="s">
        <v>7561</v>
      </c>
      <c r="B1227" s="5">
        <v>1</v>
      </c>
    </row>
    <row r="1228" spans="1:2" x14ac:dyDescent="0.25">
      <c r="A1228" s="6" t="s">
        <v>7558</v>
      </c>
      <c r="B1228" s="5">
        <v>1</v>
      </c>
    </row>
    <row r="1229" spans="1:2" x14ac:dyDescent="0.25">
      <c r="A1229" s="4" t="s">
        <v>1102</v>
      </c>
      <c r="B1229" s="5">
        <v>1</v>
      </c>
    </row>
    <row r="1230" spans="1:2" x14ac:dyDescent="0.25">
      <c r="A1230" s="6" t="s">
        <v>1098</v>
      </c>
      <c r="B1230" s="5">
        <v>1</v>
      </c>
    </row>
    <row r="1231" spans="1:2" x14ac:dyDescent="0.25">
      <c r="A1231" s="4" t="s">
        <v>47</v>
      </c>
      <c r="B1231" s="5">
        <v>1</v>
      </c>
    </row>
    <row r="1232" spans="1:2" x14ac:dyDescent="0.25">
      <c r="A1232" s="6" t="s">
        <v>43</v>
      </c>
      <c r="B1232" s="5">
        <v>1</v>
      </c>
    </row>
    <row r="1233" spans="1:2" x14ac:dyDescent="0.25">
      <c r="A1233" s="4" t="s">
        <v>7612</v>
      </c>
      <c r="B1233" s="5">
        <v>1</v>
      </c>
    </row>
    <row r="1234" spans="1:2" x14ac:dyDescent="0.25">
      <c r="A1234" s="6" t="s">
        <v>7609</v>
      </c>
      <c r="B1234" s="5">
        <v>1</v>
      </c>
    </row>
    <row r="1235" spans="1:2" x14ac:dyDescent="0.25">
      <c r="A1235" s="4" t="s">
        <v>8279</v>
      </c>
      <c r="B1235" s="5">
        <v>1</v>
      </c>
    </row>
    <row r="1236" spans="1:2" x14ac:dyDescent="0.25">
      <c r="A1236" s="6" t="s">
        <v>8275</v>
      </c>
      <c r="B1236" s="5">
        <v>1</v>
      </c>
    </row>
    <row r="1237" spans="1:2" x14ac:dyDescent="0.25">
      <c r="A1237" s="4" t="s">
        <v>2370</v>
      </c>
      <c r="B1237" s="5">
        <v>1</v>
      </c>
    </row>
    <row r="1238" spans="1:2" x14ac:dyDescent="0.25">
      <c r="A1238" s="6" t="s">
        <v>2366</v>
      </c>
      <c r="B1238" s="5">
        <v>1</v>
      </c>
    </row>
    <row r="1239" spans="1:2" x14ac:dyDescent="0.25">
      <c r="A1239" s="4" t="s">
        <v>8215</v>
      </c>
      <c r="B1239" s="5">
        <v>1</v>
      </c>
    </row>
    <row r="1240" spans="1:2" x14ac:dyDescent="0.25">
      <c r="A1240" s="6" t="s">
        <v>8213</v>
      </c>
      <c r="B1240" s="5">
        <v>1</v>
      </c>
    </row>
    <row r="1241" spans="1:2" x14ac:dyDescent="0.25">
      <c r="A1241" s="4" t="s">
        <v>6361</v>
      </c>
      <c r="B1241" s="5">
        <v>1</v>
      </c>
    </row>
    <row r="1242" spans="1:2" x14ac:dyDescent="0.25">
      <c r="A1242" s="6" t="s">
        <v>6357</v>
      </c>
      <c r="B1242" s="5">
        <v>1</v>
      </c>
    </row>
    <row r="1243" spans="1:2" x14ac:dyDescent="0.25">
      <c r="A1243" s="4" t="s">
        <v>3950</v>
      </c>
      <c r="B1243" s="5">
        <v>1</v>
      </c>
    </row>
    <row r="1244" spans="1:2" x14ac:dyDescent="0.25">
      <c r="A1244" s="6" t="s">
        <v>3947</v>
      </c>
      <c r="B1244" s="5">
        <v>1</v>
      </c>
    </row>
    <row r="1245" spans="1:2" x14ac:dyDescent="0.25">
      <c r="A1245" s="4" t="s">
        <v>7648</v>
      </c>
      <c r="B1245" s="5">
        <v>1</v>
      </c>
    </row>
    <row r="1246" spans="1:2" x14ac:dyDescent="0.25">
      <c r="A1246" s="6" t="s">
        <v>6589</v>
      </c>
      <c r="B1246" s="5">
        <v>1</v>
      </c>
    </row>
    <row r="1247" spans="1:2" x14ac:dyDescent="0.25">
      <c r="A1247" s="4" t="s">
        <v>6618</v>
      </c>
      <c r="B1247" s="5">
        <v>1</v>
      </c>
    </row>
    <row r="1248" spans="1:2" x14ac:dyDescent="0.25">
      <c r="A1248" s="6" t="s">
        <v>6615</v>
      </c>
      <c r="B1248" s="5">
        <v>1</v>
      </c>
    </row>
    <row r="1249" spans="1:2" x14ac:dyDescent="0.25">
      <c r="A1249" s="4" t="s">
        <v>1256</v>
      </c>
      <c r="B1249" s="5">
        <v>1</v>
      </c>
    </row>
    <row r="1250" spans="1:2" x14ac:dyDescent="0.25">
      <c r="A1250" s="6" t="s">
        <v>1252</v>
      </c>
      <c r="B1250" s="5">
        <v>1</v>
      </c>
    </row>
    <row r="1251" spans="1:2" x14ac:dyDescent="0.25">
      <c r="A1251" s="4" t="s">
        <v>9072</v>
      </c>
      <c r="B1251" s="5">
        <v>1</v>
      </c>
    </row>
    <row r="1252" spans="1:2" x14ac:dyDescent="0.25">
      <c r="A1252" s="6" t="s">
        <v>8651</v>
      </c>
      <c r="B1252" s="5">
        <v>1</v>
      </c>
    </row>
    <row r="1253" spans="1:2" x14ac:dyDescent="0.25">
      <c r="A1253" s="4" t="s">
        <v>7071</v>
      </c>
      <c r="B1253" s="5">
        <v>1</v>
      </c>
    </row>
    <row r="1254" spans="1:2" x14ac:dyDescent="0.25">
      <c r="A1254" s="6" t="s">
        <v>7069</v>
      </c>
      <c r="B1254" s="5">
        <v>1</v>
      </c>
    </row>
    <row r="1255" spans="1:2" x14ac:dyDescent="0.25">
      <c r="A1255" s="4" t="s">
        <v>2441</v>
      </c>
      <c r="B1255" s="5">
        <v>1</v>
      </c>
    </row>
    <row r="1256" spans="1:2" x14ac:dyDescent="0.25">
      <c r="A1256" s="6" t="s">
        <v>2439</v>
      </c>
      <c r="B1256" s="5">
        <v>1</v>
      </c>
    </row>
    <row r="1257" spans="1:2" x14ac:dyDescent="0.25">
      <c r="A1257" s="4" t="s">
        <v>8487</v>
      </c>
      <c r="B1257" s="5">
        <v>1</v>
      </c>
    </row>
    <row r="1258" spans="1:2" x14ac:dyDescent="0.25">
      <c r="A1258" s="6" t="s">
        <v>8477</v>
      </c>
      <c r="B1258" s="5">
        <v>1</v>
      </c>
    </row>
    <row r="1259" spans="1:2" x14ac:dyDescent="0.25">
      <c r="A1259" s="4" t="s">
        <v>2131</v>
      </c>
      <c r="B1259" s="5">
        <v>1</v>
      </c>
    </row>
    <row r="1260" spans="1:2" x14ac:dyDescent="0.25">
      <c r="A1260" s="6" t="s">
        <v>2128</v>
      </c>
      <c r="B1260" s="5">
        <v>1</v>
      </c>
    </row>
    <row r="1261" spans="1:2" x14ac:dyDescent="0.25">
      <c r="A1261" s="4" t="s">
        <v>7703</v>
      </c>
      <c r="B1261" s="5">
        <v>1</v>
      </c>
    </row>
    <row r="1262" spans="1:2" x14ac:dyDescent="0.25">
      <c r="A1262" s="6" t="s">
        <v>7699</v>
      </c>
      <c r="B1262" s="5">
        <v>1</v>
      </c>
    </row>
    <row r="1263" spans="1:2" x14ac:dyDescent="0.25">
      <c r="A1263" s="4" t="s">
        <v>2474</v>
      </c>
      <c r="B1263" s="5">
        <v>1</v>
      </c>
    </row>
    <row r="1264" spans="1:2" x14ac:dyDescent="0.25">
      <c r="A1264" s="6" t="s">
        <v>2470</v>
      </c>
      <c r="B1264" s="5">
        <v>1</v>
      </c>
    </row>
    <row r="1265" spans="1:2" x14ac:dyDescent="0.25">
      <c r="A1265" s="4" t="s">
        <v>5369</v>
      </c>
      <c r="B1265" s="5">
        <v>1</v>
      </c>
    </row>
    <row r="1266" spans="1:2" x14ac:dyDescent="0.25">
      <c r="A1266" s="6" t="s">
        <v>4469</v>
      </c>
      <c r="B1266" s="5">
        <v>1</v>
      </c>
    </row>
    <row r="1267" spans="1:2" x14ac:dyDescent="0.25">
      <c r="A1267" s="4" t="s">
        <v>304</v>
      </c>
      <c r="B1267" s="5">
        <v>1</v>
      </c>
    </row>
    <row r="1268" spans="1:2" x14ac:dyDescent="0.25">
      <c r="A1268" s="6" t="s">
        <v>300</v>
      </c>
      <c r="B1268" s="5">
        <v>1</v>
      </c>
    </row>
    <row r="1269" spans="1:2" x14ac:dyDescent="0.25">
      <c r="A1269" s="4" t="s">
        <v>2193</v>
      </c>
      <c r="B1269" s="5">
        <v>1</v>
      </c>
    </row>
    <row r="1270" spans="1:2" x14ac:dyDescent="0.25">
      <c r="A1270" s="6" t="s">
        <v>2189</v>
      </c>
      <c r="B1270" s="5">
        <v>1</v>
      </c>
    </row>
    <row r="1271" spans="1:2" x14ac:dyDescent="0.25">
      <c r="A1271" s="4" t="s">
        <v>7677</v>
      </c>
      <c r="B1271" s="5">
        <v>1</v>
      </c>
    </row>
    <row r="1272" spans="1:2" x14ac:dyDescent="0.25">
      <c r="A1272" s="6" t="s">
        <v>1396</v>
      </c>
      <c r="B1272" s="5">
        <v>1</v>
      </c>
    </row>
    <row r="1273" spans="1:2" x14ac:dyDescent="0.25">
      <c r="A1273" s="4" t="s">
        <v>3012</v>
      </c>
      <c r="B1273" s="5">
        <v>1</v>
      </c>
    </row>
    <row r="1274" spans="1:2" x14ac:dyDescent="0.25">
      <c r="A1274" s="6" t="s">
        <v>3010</v>
      </c>
      <c r="B1274" s="5">
        <v>1</v>
      </c>
    </row>
    <row r="1275" spans="1:2" x14ac:dyDescent="0.25">
      <c r="A1275" s="4" t="s">
        <v>9012</v>
      </c>
      <c r="B1275" s="5">
        <v>1</v>
      </c>
    </row>
    <row r="1276" spans="1:2" x14ac:dyDescent="0.25">
      <c r="A1276" s="6" t="s">
        <v>9010</v>
      </c>
      <c r="B1276" s="5">
        <v>1</v>
      </c>
    </row>
    <row r="1277" spans="1:2" x14ac:dyDescent="0.25">
      <c r="A1277" s="4" t="s">
        <v>2053</v>
      </c>
      <c r="B1277" s="5">
        <v>1</v>
      </c>
    </row>
    <row r="1278" spans="1:2" x14ac:dyDescent="0.25">
      <c r="A1278" s="6" t="s">
        <v>1863</v>
      </c>
      <c r="B1278" s="5">
        <v>1</v>
      </c>
    </row>
    <row r="1279" spans="1:2" x14ac:dyDescent="0.25">
      <c r="A1279" s="4" t="s">
        <v>7085</v>
      </c>
      <c r="B1279" s="5">
        <v>1</v>
      </c>
    </row>
    <row r="1280" spans="1:2" x14ac:dyDescent="0.25">
      <c r="A1280" s="6" t="s">
        <v>6336</v>
      </c>
      <c r="B1280" s="5">
        <v>1</v>
      </c>
    </row>
    <row r="1281" spans="1:2" x14ac:dyDescent="0.25">
      <c r="A1281" s="4" t="s">
        <v>7948</v>
      </c>
      <c r="B1281" s="5">
        <v>1</v>
      </c>
    </row>
    <row r="1282" spans="1:2" x14ac:dyDescent="0.25">
      <c r="A1282" s="6" t="s">
        <v>7944</v>
      </c>
      <c r="B1282" s="5">
        <v>1</v>
      </c>
    </row>
    <row r="1283" spans="1:2" x14ac:dyDescent="0.25">
      <c r="A1283" s="4" t="s">
        <v>6636</v>
      </c>
      <c r="B1283" s="5">
        <v>1</v>
      </c>
    </row>
    <row r="1284" spans="1:2" x14ac:dyDescent="0.25">
      <c r="A1284" s="6" t="s">
        <v>5815</v>
      </c>
      <c r="B1284" s="5">
        <v>1</v>
      </c>
    </row>
    <row r="1285" spans="1:2" x14ac:dyDescent="0.25">
      <c r="A1285" s="4" t="s">
        <v>1416</v>
      </c>
      <c r="B1285" s="5">
        <v>1</v>
      </c>
    </row>
    <row r="1286" spans="1:2" x14ac:dyDescent="0.25">
      <c r="A1286" s="6" t="s">
        <v>1412</v>
      </c>
      <c r="B1286" s="5">
        <v>1</v>
      </c>
    </row>
    <row r="1287" spans="1:2" x14ac:dyDescent="0.25">
      <c r="A1287" s="4" t="s">
        <v>7908</v>
      </c>
      <c r="B1287" s="5">
        <v>1</v>
      </c>
    </row>
    <row r="1288" spans="1:2" x14ac:dyDescent="0.25">
      <c r="A1288" s="6" t="s">
        <v>7905</v>
      </c>
      <c r="B1288" s="5">
        <v>1</v>
      </c>
    </row>
    <row r="1289" spans="1:2" x14ac:dyDescent="0.25">
      <c r="A1289" s="4" t="s">
        <v>7279</v>
      </c>
      <c r="B1289" s="5">
        <v>1</v>
      </c>
    </row>
    <row r="1290" spans="1:2" x14ac:dyDescent="0.25">
      <c r="A1290" s="6" t="s">
        <v>7123</v>
      </c>
      <c r="B1290" s="5">
        <v>1</v>
      </c>
    </row>
    <row r="1291" spans="1:2" x14ac:dyDescent="0.25">
      <c r="A1291" s="4" t="s">
        <v>4778</v>
      </c>
      <c r="B1291" s="5">
        <v>1</v>
      </c>
    </row>
    <row r="1292" spans="1:2" x14ac:dyDescent="0.25">
      <c r="A1292" s="6" t="s">
        <v>4691</v>
      </c>
      <c r="B1292" s="5">
        <v>1</v>
      </c>
    </row>
    <row r="1293" spans="1:2" x14ac:dyDescent="0.25">
      <c r="A1293" s="4" t="s">
        <v>383</v>
      </c>
      <c r="B1293" s="5">
        <v>1</v>
      </c>
    </row>
    <row r="1294" spans="1:2" x14ac:dyDescent="0.25">
      <c r="A1294" s="6" t="s">
        <v>380</v>
      </c>
      <c r="B1294" s="5">
        <v>1</v>
      </c>
    </row>
    <row r="1295" spans="1:2" x14ac:dyDescent="0.25">
      <c r="A1295" s="4" t="s">
        <v>1409</v>
      </c>
      <c r="B1295" s="5">
        <v>1</v>
      </c>
    </row>
    <row r="1296" spans="1:2" x14ac:dyDescent="0.25">
      <c r="A1296" s="6" t="s">
        <v>1407</v>
      </c>
      <c r="B1296" s="5">
        <v>1</v>
      </c>
    </row>
    <row r="1297" spans="1:2" x14ac:dyDescent="0.25">
      <c r="A1297" s="4" t="s">
        <v>7798</v>
      </c>
      <c r="B1297" s="5">
        <v>1</v>
      </c>
    </row>
    <row r="1298" spans="1:2" x14ac:dyDescent="0.25">
      <c r="A1298" s="6" t="s">
        <v>7795</v>
      </c>
      <c r="B1298" s="5">
        <v>1</v>
      </c>
    </row>
    <row r="1299" spans="1:2" x14ac:dyDescent="0.25">
      <c r="A1299" s="4" t="s">
        <v>7592</v>
      </c>
      <c r="B1299" s="5">
        <v>1</v>
      </c>
    </row>
    <row r="1300" spans="1:2" x14ac:dyDescent="0.25">
      <c r="A1300" s="6" t="s">
        <v>7588</v>
      </c>
      <c r="B1300" s="5">
        <v>1</v>
      </c>
    </row>
    <row r="1301" spans="1:2" x14ac:dyDescent="0.25">
      <c r="A1301" s="4" t="s">
        <v>5490</v>
      </c>
      <c r="B1301" s="5">
        <v>1</v>
      </c>
    </row>
    <row r="1302" spans="1:2" x14ac:dyDescent="0.25">
      <c r="A1302" s="6" t="s">
        <v>5488</v>
      </c>
      <c r="B1302" s="5">
        <v>1</v>
      </c>
    </row>
    <row r="1303" spans="1:2" x14ac:dyDescent="0.25">
      <c r="A1303" s="4" t="s">
        <v>7580</v>
      </c>
      <c r="B1303" s="5">
        <v>1</v>
      </c>
    </row>
    <row r="1304" spans="1:2" x14ac:dyDescent="0.25">
      <c r="A1304" s="6" t="s">
        <v>7577</v>
      </c>
      <c r="B1304" s="5">
        <v>1</v>
      </c>
    </row>
    <row r="1305" spans="1:2" x14ac:dyDescent="0.25">
      <c r="A1305" s="4" t="s">
        <v>7238</v>
      </c>
      <c r="B1305" s="5">
        <v>1</v>
      </c>
    </row>
    <row r="1306" spans="1:2" x14ac:dyDescent="0.25">
      <c r="A1306" s="6" t="s">
        <v>6357</v>
      </c>
      <c r="B1306" s="5">
        <v>1</v>
      </c>
    </row>
    <row r="1307" spans="1:2" x14ac:dyDescent="0.25">
      <c r="A1307" s="4" t="s">
        <v>9132</v>
      </c>
      <c r="B1307" s="5">
        <v>1</v>
      </c>
    </row>
    <row r="1308" spans="1:2" x14ac:dyDescent="0.25">
      <c r="A1308" s="6" t="s">
        <v>9003</v>
      </c>
      <c r="B1308" s="5">
        <v>1</v>
      </c>
    </row>
    <row r="1309" spans="1:2" x14ac:dyDescent="0.25">
      <c r="A1309" s="4" t="s">
        <v>2534</v>
      </c>
      <c r="B1309" s="5">
        <v>1</v>
      </c>
    </row>
    <row r="1310" spans="1:2" x14ac:dyDescent="0.25">
      <c r="A1310" s="6" t="s">
        <v>2530</v>
      </c>
      <c r="B1310" s="5">
        <v>1</v>
      </c>
    </row>
    <row r="1311" spans="1:2" x14ac:dyDescent="0.25">
      <c r="A1311" s="4" t="s">
        <v>6163</v>
      </c>
      <c r="B1311" s="5">
        <v>1</v>
      </c>
    </row>
    <row r="1312" spans="1:2" x14ac:dyDescent="0.25">
      <c r="A1312" s="6" t="s">
        <v>6160</v>
      </c>
      <c r="B1312" s="5">
        <v>1</v>
      </c>
    </row>
    <row r="1313" spans="1:2" x14ac:dyDescent="0.25">
      <c r="A1313" s="4" t="s">
        <v>6540</v>
      </c>
      <c r="B1313" s="5">
        <v>1</v>
      </c>
    </row>
    <row r="1314" spans="1:2" x14ac:dyDescent="0.25">
      <c r="A1314" s="6" t="s">
        <v>6537</v>
      </c>
      <c r="B1314" s="5">
        <v>1</v>
      </c>
    </row>
    <row r="1315" spans="1:2" x14ac:dyDescent="0.25">
      <c r="A1315" s="4" t="s">
        <v>6933</v>
      </c>
      <c r="B1315" s="5">
        <v>1</v>
      </c>
    </row>
    <row r="1316" spans="1:2" x14ac:dyDescent="0.25">
      <c r="A1316" s="6" t="s">
        <v>6929</v>
      </c>
      <c r="B1316" s="5">
        <v>1</v>
      </c>
    </row>
    <row r="1317" spans="1:2" x14ac:dyDescent="0.25">
      <c r="A1317" s="4" t="s">
        <v>4304</v>
      </c>
      <c r="B1317" s="5">
        <v>1</v>
      </c>
    </row>
    <row r="1318" spans="1:2" x14ac:dyDescent="0.25">
      <c r="A1318" s="6" t="s">
        <v>4300</v>
      </c>
      <c r="B1318" s="5">
        <v>1</v>
      </c>
    </row>
    <row r="1319" spans="1:2" x14ac:dyDescent="0.25">
      <c r="A1319" s="4" t="s">
        <v>6991</v>
      </c>
      <c r="B1319" s="5">
        <v>1</v>
      </c>
    </row>
    <row r="1320" spans="1:2" x14ac:dyDescent="0.25">
      <c r="A1320" s="6" t="s">
        <v>6988</v>
      </c>
      <c r="B1320" s="5">
        <v>1</v>
      </c>
    </row>
    <row r="1321" spans="1:2" x14ac:dyDescent="0.25">
      <c r="A1321" s="4" t="s">
        <v>6225</v>
      </c>
      <c r="B1321" s="5">
        <v>1</v>
      </c>
    </row>
    <row r="1322" spans="1:2" x14ac:dyDescent="0.25">
      <c r="A1322" s="6" t="s">
        <v>4930</v>
      </c>
      <c r="B1322" s="5">
        <v>1</v>
      </c>
    </row>
    <row r="1323" spans="1:2" x14ac:dyDescent="0.25">
      <c r="A1323" s="4" t="s">
        <v>3891</v>
      </c>
      <c r="B1323" s="5">
        <v>1</v>
      </c>
    </row>
    <row r="1324" spans="1:2" x14ac:dyDescent="0.25">
      <c r="A1324" s="6" t="s">
        <v>3887</v>
      </c>
      <c r="B1324" s="5">
        <v>1</v>
      </c>
    </row>
    <row r="1325" spans="1:2" x14ac:dyDescent="0.25">
      <c r="A1325" s="4" t="s">
        <v>1465</v>
      </c>
      <c r="B1325" s="5">
        <v>1</v>
      </c>
    </row>
    <row r="1326" spans="1:2" x14ac:dyDescent="0.25">
      <c r="A1326" s="6" t="s">
        <v>1462</v>
      </c>
      <c r="B1326" s="5">
        <v>1</v>
      </c>
    </row>
    <row r="1327" spans="1:2" x14ac:dyDescent="0.25">
      <c r="A1327" s="4" t="s">
        <v>3479</v>
      </c>
      <c r="B1327" s="5">
        <v>1</v>
      </c>
    </row>
    <row r="1328" spans="1:2" x14ac:dyDescent="0.25">
      <c r="A1328" s="6" t="s">
        <v>3476</v>
      </c>
      <c r="B1328" s="5">
        <v>1</v>
      </c>
    </row>
    <row r="1329" spans="1:2" x14ac:dyDescent="0.25">
      <c r="A1329" s="4" t="s">
        <v>7291</v>
      </c>
      <c r="B1329" s="5">
        <v>1</v>
      </c>
    </row>
    <row r="1330" spans="1:2" x14ac:dyDescent="0.25">
      <c r="A1330" s="6" t="s">
        <v>7289</v>
      </c>
      <c r="B1330" s="5">
        <v>1</v>
      </c>
    </row>
    <row r="1331" spans="1:2" x14ac:dyDescent="0.25">
      <c r="A1331" s="4" t="s">
        <v>5767</v>
      </c>
      <c r="B1331" s="5">
        <v>1</v>
      </c>
    </row>
    <row r="1332" spans="1:2" x14ac:dyDescent="0.25">
      <c r="A1332" s="6" t="s">
        <v>5764</v>
      </c>
      <c r="B1332" s="5">
        <v>1</v>
      </c>
    </row>
    <row r="1333" spans="1:2" x14ac:dyDescent="0.25">
      <c r="A1333" s="4" t="s">
        <v>7254</v>
      </c>
      <c r="B1333" s="5">
        <v>1</v>
      </c>
    </row>
    <row r="1334" spans="1:2" x14ac:dyDescent="0.25">
      <c r="A1334" s="6" t="s">
        <v>7252</v>
      </c>
      <c r="B1334" s="5">
        <v>1</v>
      </c>
    </row>
    <row r="1335" spans="1:2" x14ac:dyDescent="0.25">
      <c r="A1335" s="4" t="s">
        <v>4621</v>
      </c>
      <c r="B1335" s="5">
        <v>1</v>
      </c>
    </row>
    <row r="1336" spans="1:2" x14ac:dyDescent="0.25">
      <c r="A1336" s="6" t="s">
        <v>4314</v>
      </c>
      <c r="B1336" s="5">
        <v>1</v>
      </c>
    </row>
    <row r="1337" spans="1:2" x14ac:dyDescent="0.25">
      <c r="A1337" s="4" t="s">
        <v>9177</v>
      </c>
      <c r="B1337" s="5">
        <v>1</v>
      </c>
    </row>
    <row r="1338" spans="1:2" x14ac:dyDescent="0.25">
      <c r="A1338" s="6" t="s">
        <v>9158</v>
      </c>
      <c r="B1338" s="5">
        <v>1</v>
      </c>
    </row>
    <row r="1339" spans="1:2" x14ac:dyDescent="0.25">
      <c r="A1339" s="4" t="s">
        <v>4645</v>
      </c>
      <c r="B1339" s="5">
        <v>1</v>
      </c>
    </row>
    <row r="1340" spans="1:2" x14ac:dyDescent="0.25">
      <c r="A1340" s="6" t="s">
        <v>4314</v>
      </c>
      <c r="B1340" s="5">
        <v>1</v>
      </c>
    </row>
    <row r="1341" spans="1:2" x14ac:dyDescent="0.25">
      <c r="A1341" s="4" t="s">
        <v>8830</v>
      </c>
      <c r="B1341" s="5">
        <v>1</v>
      </c>
    </row>
    <row r="1342" spans="1:2" x14ac:dyDescent="0.25">
      <c r="A1342" s="6" t="s">
        <v>8511</v>
      </c>
      <c r="B1342" s="5">
        <v>1</v>
      </c>
    </row>
    <row r="1343" spans="1:2" x14ac:dyDescent="0.25">
      <c r="A1343" s="4" t="s">
        <v>4318</v>
      </c>
      <c r="B1343" s="5">
        <v>1</v>
      </c>
    </row>
    <row r="1344" spans="1:2" x14ac:dyDescent="0.25">
      <c r="A1344" s="6" t="s">
        <v>4314</v>
      </c>
      <c r="B1344" s="5">
        <v>1</v>
      </c>
    </row>
    <row r="1345" spans="1:2" x14ac:dyDescent="0.25">
      <c r="A1345" s="4" t="s">
        <v>7446</v>
      </c>
      <c r="B1345" s="5">
        <v>1</v>
      </c>
    </row>
    <row r="1346" spans="1:2" x14ac:dyDescent="0.25">
      <c r="A1346" s="6" t="s">
        <v>7443</v>
      </c>
      <c r="B1346" s="5">
        <v>1</v>
      </c>
    </row>
    <row r="1347" spans="1:2" x14ac:dyDescent="0.25">
      <c r="A1347" s="4" t="s">
        <v>4450</v>
      </c>
      <c r="B1347" s="5">
        <v>1</v>
      </c>
    </row>
    <row r="1348" spans="1:2" x14ac:dyDescent="0.25">
      <c r="A1348" s="6" t="s">
        <v>4314</v>
      </c>
      <c r="B1348" s="5">
        <v>1</v>
      </c>
    </row>
    <row r="1349" spans="1:2" x14ac:dyDescent="0.25">
      <c r="A1349" s="4" t="s">
        <v>8158</v>
      </c>
      <c r="B1349" s="5">
        <v>1</v>
      </c>
    </row>
    <row r="1350" spans="1:2" x14ac:dyDescent="0.25">
      <c r="A1350" s="6" t="s">
        <v>8156</v>
      </c>
      <c r="B1350" s="5">
        <v>1</v>
      </c>
    </row>
    <row r="1351" spans="1:2" x14ac:dyDescent="0.25">
      <c r="A1351" s="4" t="s">
        <v>166</v>
      </c>
      <c r="B1351" s="5">
        <v>1</v>
      </c>
    </row>
    <row r="1352" spans="1:2" x14ac:dyDescent="0.25">
      <c r="A1352" s="6" t="s">
        <v>164</v>
      </c>
      <c r="B1352" s="5">
        <v>1</v>
      </c>
    </row>
    <row r="1353" spans="1:2" x14ac:dyDescent="0.25">
      <c r="A1353" s="4" t="s">
        <v>4617</v>
      </c>
      <c r="B1353" s="5">
        <v>1</v>
      </c>
    </row>
    <row r="1354" spans="1:2" x14ac:dyDescent="0.25">
      <c r="A1354" s="6" t="s">
        <v>4469</v>
      </c>
      <c r="B1354" s="5">
        <v>1</v>
      </c>
    </row>
    <row r="1355" spans="1:2" x14ac:dyDescent="0.25">
      <c r="A1355" s="4" t="s">
        <v>5175</v>
      </c>
      <c r="B1355" s="5">
        <v>1</v>
      </c>
    </row>
    <row r="1356" spans="1:2" x14ac:dyDescent="0.25">
      <c r="A1356" s="6" t="s">
        <v>5171</v>
      </c>
      <c r="B1356" s="5">
        <v>1</v>
      </c>
    </row>
    <row r="1357" spans="1:2" x14ac:dyDescent="0.25">
      <c r="A1357" s="4" t="s">
        <v>7007</v>
      </c>
      <c r="B1357" s="5">
        <v>1</v>
      </c>
    </row>
    <row r="1358" spans="1:2" x14ac:dyDescent="0.25">
      <c r="A1358" s="6" t="s">
        <v>6979</v>
      </c>
      <c r="B1358" s="5">
        <v>1</v>
      </c>
    </row>
    <row r="1359" spans="1:2" x14ac:dyDescent="0.25">
      <c r="A1359" s="4" t="s">
        <v>7838</v>
      </c>
      <c r="B1359" s="5">
        <v>1</v>
      </c>
    </row>
    <row r="1360" spans="1:2" x14ac:dyDescent="0.25">
      <c r="A1360" s="6" t="s">
        <v>7834</v>
      </c>
      <c r="B1360" s="5">
        <v>1</v>
      </c>
    </row>
    <row r="1361" spans="1:2" x14ac:dyDescent="0.25">
      <c r="A1361" s="4" t="s">
        <v>7010</v>
      </c>
      <c r="B1361" s="5">
        <v>1</v>
      </c>
    </row>
    <row r="1362" spans="1:2" x14ac:dyDescent="0.25">
      <c r="A1362" s="6" t="s">
        <v>6979</v>
      </c>
      <c r="B1362" s="5">
        <v>1</v>
      </c>
    </row>
    <row r="1363" spans="1:2" x14ac:dyDescent="0.25">
      <c r="A1363" s="4" t="s">
        <v>9165</v>
      </c>
      <c r="B1363" s="5">
        <v>1</v>
      </c>
    </row>
    <row r="1364" spans="1:2" x14ac:dyDescent="0.25">
      <c r="A1364" s="6" t="s">
        <v>9162</v>
      </c>
      <c r="B1364" s="5">
        <v>1</v>
      </c>
    </row>
    <row r="1365" spans="1:2" x14ac:dyDescent="0.25">
      <c r="A1365" s="4" t="s">
        <v>9120</v>
      </c>
      <c r="B1365" s="5">
        <v>1</v>
      </c>
    </row>
    <row r="1366" spans="1:2" x14ac:dyDescent="0.25">
      <c r="A1366" s="6" t="s">
        <v>9117</v>
      </c>
      <c r="B1366" s="5">
        <v>1</v>
      </c>
    </row>
    <row r="1367" spans="1:2" x14ac:dyDescent="0.25">
      <c r="A1367" s="4" t="s">
        <v>6603</v>
      </c>
      <c r="B1367" s="5">
        <v>1</v>
      </c>
    </row>
    <row r="1368" spans="1:2" x14ac:dyDescent="0.25">
      <c r="A1368" s="6" t="s">
        <v>6599</v>
      </c>
      <c r="B1368" s="5">
        <v>1</v>
      </c>
    </row>
    <row r="1369" spans="1:2" x14ac:dyDescent="0.25">
      <c r="A1369" s="4" t="s">
        <v>3702</v>
      </c>
      <c r="B1369" s="5">
        <v>1</v>
      </c>
    </row>
    <row r="1370" spans="1:2" x14ac:dyDescent="0.25">
      <c r="A1370" s="6" t="s">
        <v>3700</v>
      </c>
      <c r="B1370" s="5">
        <v>1</v>
      </c>
    </row>
    <row r="1371" spans="1:2" x14ac:dyDescent="0.25">
      <c r="A1371" s="4" t="s">
        <v>5525</v>
      </c>
      <c r="B1371" s="5">
        <v>1</v>
      </c>
    </row>
    <row r="1372" spans="1:2" x14ac:dyDescent="0.25">
      <c r="A1372" s="6" t="s">
        <v>5523</v>
      </c>
      <c r="B1372" s="5">
        <v>1</v>
      </c>
    </row>
    <row r="1373" spans="1:2" x14ac:dyDescent="0.25">
      <c r="A1373" s="4" t="s">
        <v>7780</v>
      </c>
      <c r="B1373" s="5">
        <v>1</v>
      </c>
    </row>
    <row r="1374" spans="1:2" x14ac:dyDescent="0.25">
      <c r="A1374" s="6" t="s">
        <v>7776</v>
      </c>
      <c r="B1374" s="5">
        <v>1</v>
      </c>
    </row>
    <row r="1375" spans="1:2" x14ac:dyDescent="0.25">
      <c r="A1375" s="4" t="s">
        <v>2906</v>
      </c>
      <c r="B1375" s="5">
        <v>1</v>
      </c>
    </row>
    <row r="1376" spans="1:2" x14ac:dyDescent="0.25">
      <c r="A1376" s="6" t="s">
        <v>2902</v>
      </c>
      <c r="B1376" s="5">
        <v>1</v>
      </c>
    </row>
    <row r="1377" spans="1:2" x14ac:dyDescent="0.25">
      <c r="A1377" s="4" t="s">
        <v>1515</v>
      </c>
      <c r="B1377" s="5">
        <v>1</v>
      </c>
    </row>
    <row r="1378" spans="1:2" x14ac:dyDescent="0.25">
      <c r="A1378" s="6" t="s">
        <v>1511</v>
      </c>
      <c r="B1378" s="5">
        <v>1</v>
      </c>
    </row>
    <row r="1379" spans="1:2" x14ac:dyDescent="0.25">
      <c r="A1379" s="4" t="s">
        <v>1813</v>
      </c>
      <c r="B1379" s="5">
        <v>1</v>
      </c>
    </row>
    <row r="1380" spans="1:2" x14ac:dyDescent="0.25">
      <c r="A1380" s="6" t="s">
        <v>845</v>
      </c>
      <c r="B1380" s="5">
        <v>1</v>
      </c>
    </row>
    <row r="1381" spans="1:2" x14ac:dyDescent="0.25">
      <c r="A1381" s="4" t="s">
        <v>6436</v>
      </c>
      <c r="B1381" s="5">
        <v>1</v>
      </c>
    </row>
    <row r="1382" spans="1:2" x14ac:dyDescent="0.25">
      <c r="A1382" s="6" t="s">
        <v>6433</v>
      </c>
      <c r="B1382" s="5">
        <v>1</v>
      </c>
    </row>
    <row r="1383" spans="1:2" x14ac:dyDescent="0.25">
      <c r="A1383" s="4" t="s">
        <v>1436</v>
      </c>
      <c r="B1383" s="5">
        <v>1</v>
      </c>
    </row>
    <row r="1384" spans="1:2" x14ac:dyDescent="0.25">
      <c r="A1384" s="6" t="s">
        <v>1432</v>
      </c>
      <c r="B1384" s="5">
        <v>1</v>
      </c>
    </row>
    <row r="1385" spans="1:2" x14ac:dyDescent="0.25">
      <c r="A1385" s="4" t="s">
        <v>8742</v>
      </c>
      <c r="B1385" s="5">
        <v>1</v>
      </c>
    </row>
    <row r="1386" spans="1:2" x14ac:dyDescent="0.25">
      <c r="A1386" s="6" t="s">
        <v>8740</v>
      </c>
      <c r="B1386" s="5">
        <v>1</v>
      </c>
    </row>
    <row r="1387" spans="1:2" x14ac:dyDescent="0.25">
      <c r="A1387" s="4" t="s">
        <v>6158</v>
      </c>
      <c r="B1387" s="5">
        <v>1</v>
      </c>
    </row>
    <row r="1388" spans="1:2" x14ac:dyDescent="0.25">
      <c r="A1388" s="6" t="s">
        <v>6156</v>
      </c>
      <c r="B1388" s="5">
        <v>1</v>
      </c>
    </row>
    <row r="1389" spans="1:2" x14ac:dyDescent="0.25">
      <c r="A1389" s="4" t="s">
        <v>1819</v>
      </c>
      <c r="B1389" s="5">
        <v>1</v>
      </c>
    </row>
    <row r="1390" spans="1:2" x14ac:dyDescent="0.25">
      <c r="A1390" s="6" t="s">
        <v>1098</v>
      </c>
      <c r="B1390" s="5">
        <v>1</v>
      </c>
    </row>
    <row r="1391" spans="1:2" x14ac:dyDescent="0.25">
      <c r="A1391" s="4" t="s">
        <v>6613</v>
      </c>
      <c r="B1391" s="5">
        <v>1</v>
      </c>
    </row>
    <row r="1392" spans="1:2" x14ac:dyDescent="0.25">
      <c r="A1392" s="6" t="s">
        <v>6609</v>
      </c>
      <c r="B1392" s="5">
        <v>1</v>
      </c>
    </row>
    <row r="1393" spans="1:2" x14ac:dyDescent="0.25">
      <c r="A1393" s="4" t="s">
        <v>5968</v>
      </c>
      <c r="B1393" s="5">
        <v>1</v>
      </c>
    </row>
    <row r="1394" spans="1:2" x14ac:dyDescent="0.25">
      <c r="A1394" s="6" t="s">
        <v>5965</v>
      </c>
      <c r="B1394" s="5">
        <v>1</v>
      </c>
    </row>
    <row r="1395" spans="1:2" x14ac:dyDescent="0.25">
      <c r="A1395" s="4" t="s">
        <v>3838</v>
      </c>
      <c r="B1395" s="5">
        <v>1</v>
      </c>
    </row>
    <row r="1396" spans="1:2" x14ac:dyDescent="0.25">
      <c r="A1396" s="6" t="s">
        <v>3835</v>
      </c>
      <c r="B1396" s="5">
        <v>1</v>
      </c>
    </row>
    <row r="1397" spans="1:2" x14ac:dyDescent="0.25">
      <c r="A1397" s="4" t="s">
        <v>6937</v>
      </c>
      <c r="B1397" s="5">
        <v>1</v>
      </c>
    </row>
    <row r="1398" spans="1:2" x14ac:dyDescent="0.25">
      <c r="A1398" s="6" t="s">
        <v>6341</v>
      </c>
      <c r="B1398" s="5">
        <v>1</v>
      </c>
    </row>
    <row r="1399" spans="1:2" x14ac:dyDescent="0.25">
      <c r="A1399" s="4" t="s">
        <v>2431</v>
      </c>
      <c r="B1399" s="5">
        <v>1</v>
      </c>
    </row>
    <row r="1400" spans="1:2" x14ac:dyDescent="0.25">
      <c r="A1400" s="6" t="s">
        <v>2427</v>
      </c>
      <c r="B1400" s="5">
        <v>1</v>
      </c>
    </row>
    <row r="1401" spans="1:2" x14ac:dyDescent="0.25">
      <c r="A1401" s="4" t="s">
        <v>7199</v>
      </c>
      <c r="B1401" s="5">
        <v>1</v>
      </c>
    </row>
    <row r="1402" spans="1:2" x14ac:dyDescent="0.25">
      <c r="A1402" s="6" t="s">
        <v>7123</v>
      </c>
      <c r="B1402" s="5">
        <v>1</v>
      </c>
    </row>
    <row r="1403" spans="1:2" x14ac:dyDescent="0.25">
      <c r="A1403" s="4" t="s">
        <v>5742</v>
      </c>
      <c r="B1403" s="5">
        <v>1</v>
      </c>
    </row>
    <row r="1404" spans="1:2" x14ac:dyDescent="0.25">
      <c r="A1404" s="6" t="s">
        <v>5589</v>
      </c>
      <c r="B1404" s="5">
        <v>1</v>
      </c>
    </row>
    <row r="1405" spans="1:2" x14ac:dyDescent="0.25">
      <c r="A1405" s="4" t="s">
        <v>2936</v>
      </c>
      <c r="B1405" s="5">
        <v>1</v>
      </c>
    </row>
    <row r="1406" spans="1:2" x14ac:dyDescent="0.25">
      <c r="A1406" s="6" t="s">
        <v>2843</v>
      </c>
      <c r="B1406" s="5">
        <v>1</v>
      </c>
    </row>
    <row r="1407" spans="1:2" x14ac:dyDescent="0.25">
      <c r="A1407" s="4" t="s">
        <v>5720</v>
      </c>
      <c r="B1407" s="5">
        <v>1</v>
      </c>
    </row>
    <row r="1408" spans="1:2" x14ac:dyDescent="0.25">
      <c r="A1408" s="6" t="s">
        <v>5589</v>
      </c>
      <c r="B1408" s="5">
        <v>1</v>
      </c>
    </row>
    <row r="1409" spans="1:2" x14ac:dyDescent="0.25">
      <c r="A1409" s="4" t="s">
        <v>2926</v>
      </c>
      <c r="B1409" s="5">
        <v>1</v>
      </c>
    </row>
    <row r="1410" spans="1:2" x14ac:dyDescent="0.25">
      <c r="A1410" s="6" t="s">
        <v>2924</v>
      </c>
      <c r="B1410" s="5">
        <v>1</v>
      </c>
    </row>
    <row r="1411" spans="1:2" x14ac:dyDescent="0.25">
      <c r="A1411" s="4" t="s">
        <v>5856</v>
      </c>
      <c r="B1411" s="5">
        <v>1</v>
      </c>
    </row>
    <row r="1412" spans="1:2" x14ac:dyDescent="0.25">
      <c r="A1412" s="6" t="s">
        <v>5589</v>
      </c>
      <c r="B1412" s="5">
        <v>1</v>
      </c>
    </row>
    <row r="1413" spans="1:2" x14ac:dyDescent="0.25">
      <c r="A1413" s="4" t="s">
        <v>6056</v>
      </c>
      <c r="B1413" s="5">
        <v>1</v>
      </c>
    </row>
    <row r="1414" spans="1:2" x14ac:dyDescent="0.25">
      <c r="A1414" s="6" t="s">
        <v>6053</v>
      </c>
      <c r="B1414" s="5">
        <v>1</v>
      </c>
    </row>
    <row r="1415" spans="1:2" x14ac:dyDescent="0.25">
      <c r="A1415" s="4" t="s">
        <v>8423</v>
      </c>
      <c r="B1415" s="5">
        <v>1</v>
      </c>
    </row>
    <row r="1416" spans="1:2" x14ac:dyDescent="0.25">
      <c r="A1416" s="6" t="s">
        <v>8419</v>
      </c>
      <c r="B1416" s="5">
        <v>1</v>
      </c>
    </row>
    <row r="1417" spans="1:2" x14ac:dyDescent="0.25">
      <c r="A1417" s="4" t="s">
        <v>2821</v>
      </c>
      <c r="B1417" s="5">
        <v>1</v>
      </c>
    </row>
    <row r="1418" spans="1:2" x14ac:dyDescent="0.25">
      <c r="A1418" s="6" t="s">
        <v>2817</v>
      </c>
      <c r="B1418" s="5">
        <v>1</v>
      </c>
    </row>
    <row r="1419" spans="1:2" x14ac:dyDescent="0.25">
      <c r="A1419" s="4" t="s">
        <v>3846</v>
      </c>
      <c r="B1419" s="5">
        <v>1</v>
      </c>
    </row>
    <row r="1420" spans="1:2" x14ac:dyDescent="0.25">
      <c r="A1420" s="6" t="s">
        <v>3844</v>
      </c>
      <c r="B1420" s="5">
        <v>1</v>
      </c>
    </row>
    <row r="1421" spans="1:2" x14ac:dyDescent="0.25">
      <c r="A1421" s="4" t="s">
        <v>7659</v>
      </c>
      <c r="B1421" s="5">
        <v>1</v>
      </c>
    </row>
    <row r="1422" spans="1:2" x14ac:dyDescent="0.25">
      <c r="A1422" s="6" t="s">
        <v>7655</v>
      </c>
      <c r="B1422" s="5">
        <v>1</v>
      </c>
    </row>
    <row r="1423" spans="1:2" x14ac:dyDescent="0.25">
      <c r="A1423" s="4" t="s">
        <v>5208</v>
      </c>
      <c r="B1423" s="5">
        <v>1</v>
      </c>
    </row>
    <row r="1424" spans="1:2" x14ac:dyDescent="0.25">
      <c r="A1424" s="6" t="s">
        <v>5206</v>
      </c>
      <c r="B1424" s="5">
        <v>1</v>
      </c>
    </row>
    <row r="1425" spans="1:2" x14ac:dyDescent="0.25">
      <c r="A1425" s="4" t="s">
        <v>3885</v>
      </c>
      <c r="B1425" s="5">
        <v>1</v>
      </c>
    </row>
    <row r="1426" spans="1:2" x14ac:dyDescent="0.25">
      <c r="A1426" s="6" t="s">
        <v>3882</v>
      </c>
      <c r="B1426" s="5">
        <v>1</v>
      </c>
    </row>
    <row r="1427" spans="1:2" x14ac:dyDescent="0.25">
      <c r="A1427" s="4" t="s">
        <v>8412</v>
      </c>
      <c r="B1427" s="5">
        <v>1</v>
      </c>
    </row>
    <row r="1428" spans="1:2" x14ac:dyDescent="0.25">
      <c r="A1428" s="6" t="s">
        <v>8410</v>
      </c>
      <c r="B1428" s="5">
        <v>1</v>
      </c>
    </row>
    <row r="1429" spans="1:2" x14ac:dyDescent="0.25">
      <c r="A1429" s="4" t="s">
        <v>7067</v>
      </c>
      <c r="B1429" s="5">
        <v>1</v>
      </c>
    </row>
    <row r="1430" spans="1:2" x14ac:dyDescent="0.25">
      <c r="A1430" s="6" t="s">
        <v>7065</v>
      </c>
      <c r="B1430" s="5">
        <v>1</v>
      </c>
    </row>
    <row r="1431" spans="1:2" x14ac:dyDescent="0.25">
      <c r="A1431" s="4" t="s">
        <v>2437</v>
      </c>
      <c r="B1431" s="5">
        <v>1</v>
      </c>
    </row>
    <row r="1432" spans="1:2" x14ac:dyDescent="0.25">
      <c r="A1432" s="6" t="s">
        <v>2434</v>
      </c>
      <c r="B1432" s="5">
        <v>1</v>
      </c>
    </row>
    <row r="1433" spans="1:2" x14ac:dyDescent="0.25">
      <c r="A1433" s="4" t="s">
        <v>7400</v>
      </c>
      <c r="B1433" s="5">
        <v>1</v>
      </c>
    </row>
    <row r="1434" spans="1:2" x14ac:dyDescent="0.25">
      <c r="A1434" s="6" t="s">
        <v>6357</v>
      </c>
      <c r="B1434" s="5">
        <v>1</v>
      </c>
    </row>
    <row r="1435" spans="1:2" x14ac:dyDescent="0.25">
      <c r="A1435" s="4" t="s">
        <v>1669</v>
      </c>
      <c r="B1435" s="5">
        <v>1</v>
      </c>
    </row>
    <row r="1436" spans="1:2" x14ac:dyDescent="0.25">
      <c r="A1436" s="6" t="s">
        <v>1666</v>
      </c>
      <c r="B1436" s="5">
        <v>1</v>
      </c>
    </row>
    <row r="1437" spans="1:2" x14ac:dyDescent="0.25">
      <c r="A1437" s="4" t="s">
        <v>7397</v>
      </c>
      <c r="B1437" s="5">
        <v>1</v>
      </c>
    </row>
    <row r="1438" spans="1:2" x14ac:dyDescent="0.25">
      <c r="A1438" s="6" t="s">
        <v>6357</v>
      </c>
      <c r="B1438" s="5">
        <v>1</v>
      </c>
    </row>
    <row r="1439" spans="1:2" x14ac:dyDescent="0.25">
      <c r="A1439" s="4" t="s">
        <v>814</v>
      </c>
      <c r="B1439" s="5">
        <v>1</v>
      </c>
    </row>
    <row r="1440" spans="1:2" x14ac:dyDescent="0.25">
      <c r="A1440" s="6" t="s">
        <v>810</v>
      </c>
      <c r="B1440" s="5">
        <v>1</v>
      </c>
    </row>
    <row r="1441" spans="1:2" x14ac:dyDescent="0.25">
      <c r="A1441" s="4" t="s">
        <v>6654</v>
      </c>
      <c r="B1441" s="5">
        <v>1</v>
      </c>
    </row>
    <row r="1442" spans="1:2" x14ac:dyDescent="0.25">
      <c r="A1442" s="6" t="s">
        <v>6651</v>
      </c>
      <c r="B1442" s="5">
        <v>1</v>
      </c>
    </row>
    <row r="1443" spans="1:2" x14ac:dyDescent="0.25">
      <c r="A1443" s="4" t="s">
        <v>7707</v>
      </c>
      <c r="B1443" s="5">
        <v>1</v>
      </c>
    </row>
    <row r="1444" spans="1:2" x14ac:dyDescent="0.25">
      <c r="A1444" s="6" t="s">
        <v>7705</v>
      </c>
      <c r="B1444" s="5">
        <v>1</v>
      </c>
    </row>
    <row r="1445" spans="1:2" x14ac:dyDescent="0.25">
      <c r="A1445" s="4" t="s">
        <v>7394</v>
      </c>
      <c r="B1445" s="5">
        <v>1</v>
      </c>
    </row>
    <row r="1446" spans="1:2" x14ac:dyDescent="0.25">
      <c r="A1446" s="6" t="s">
        <v>7392</v>
      </c>
      <c r="B1446" s="5">
        <v>1</v>
      </c>
    </row>
    <row r="1447" spans="1:2" x14ac:dyDescent="0.25">
      <c r="A1447" s="4" t="s">
        <v>3090</v>
      </c>
      <c r="B1447" s="5">
        <v>1</v>
      </c>
    </row>
    <row r="1448" spans="1:2" x14ac:dyDescent="0.25">
      <c r="A1448" s="6" t="s">
        <v>3088</v>
      </c>
      <c r="B1448" s="5">
        <v>1</v>
      </c>
    </row>
    <row r="1449" spans="1:2" x14ac:dyDescent="0.25">
      <c r="A1449" s="4" t="s">
        <v>404</v>
      </c>
      <c r="B1449" s="5">
        <v>1</v>
      </c>
    </row>
    <row r="1450" spans="1:2" x14ac:dyDescent="0.25">
      <c r="A1450" s="6" t="s">
        <v>400</v>
      </c>
      <c r="B1450" s="5">
        <v>1</v>
      </c>
    </row>
    <row r="1451" spans="1:2" x14ac:dyDescent="0.25">
      <c r="A1451" s="4" t="s">
        <v>6740</v>
      </c>
      <c r="B1451" s="5">
        <v>1</v>
      </c>
    </row>
    <row r="1452" spans="1:2" x14ac:dyDescent="0.25">
      <c r="A1452" s="6" t="s">
        <v>6722</v>
      </c>
      <c r="B1452" s="5">
        <v>1</v>
      </c>
    </row>
    <row r="1453" spans="1:2" x14ac:dyDescent="0.25">
      <c r="A1453" s="4" t="s">
        <v>7721</v>
      </c>
      <c r="B1453" s="5">
        <v>1</v>
      </c>
    </row>
    <row r="1454" spans="1:2" x14ac:dyDescent="0.25">
      <c r="A1454" s="6" t="s">
        <v>6554</v>
      </c>
      <c r="B1454" s="5">
        <v>1</v>
      </c>
    </row>
    <row r="1455" spans="1:2" x14ac:dyDescent="0.25">
      <c r="A1455" s="4" t="s">
        <v>6726</v>
      </c>
      <c r="B1455" s="5">
        <v>1</v>
      </c>
    </row>
    <row r="1456" spans="1:2" x14ac:dyDescent="0.25">
      <c r="A1456" s="6" t="s">
        <v>6722</v>
      </c>
      <c r="B1456" s="5">
        <v>1</v>
      </c>
    </row>
    <row r="1457" spans="1:2" x14ac:dyDescent="0.25">
      <c r="A1457" s="4" t="s">
        <v>20</v>
      </c>
      <c r="B1457" s="5">
        <v>1</v>
      </c>
    </row>
    <row r="1458" spans="1:2" x14ac:dyDescent="0.25">
      <c r="A1458" s="6" t="s">
        <v>14</v>
      </c>
      <c r="B1458" s="5">
        <v>1</v>
      </c>
    </row>
    <row r="1459" spans="1:2" x14ac:dyDescent="0.25">
      <c r="A1459" s="4" t="s">
        <v>7217</v>
      </c>
      <c r="B1459" s="5">
        <v>1</v>
      </c>
    </row>
    <row r="1460" spans="1:2" x14ac:dyDescent="0.25">
      <c r="A1460" s="6" t="s">
        <v>6722</v>
      </c>
      <c r="B1460" s="5">
        <v>1</v>
      </c>
    </row>
    <row r="1461" spans="1:2" x14ac:dyDescent="0.25">
      <c r="A1461" s="4" t="s">
        <v>2274</v>
      </c>
      <c r="B1461" s="5">
        <v>1</v>
      </c>
    </row>
    <row r="1462" spans="1:2" x14ac:dyDescent="0.25">
      <c r="A1462" s="6" t="s">
        <v>2272</v>
      </c>
      <c r="B1462" s="5">
        <v>1</v>
      </c>
    </row>
    <row r="1463" spans="1:2" x14ac:dyDescent="0.25">
      <c r="A1463" s="4" t="s">
        <v>1754</v>
      </c>
      <c r="B1463" s="5">
        <v>1</v>
      </c>
    </row>
    <row r="1464" spans="1:2" x14ac:dyDescent="0.25">
      <c r="A1464" s="6" t="s">
        <v>1752</v>
      </c>
      <c r="B1464" s="5">
        <v>1</v>
      </c>
    </row>
    <row r="1465" spans="1:2" x14ac:dyDescent="0.25">
      <c r="A1465" s="4" t="s">
        <v>4933</v>
      </c>
      <c r="B1465" s="5">
        <v>1</v>
      </c>
    </row>
    <row r="1466" spans="1:2" x14ac:dyDescent="0.25">
      <c r="A1466" s="6" t="s">
        <v>4930</v>
      </c>
      <c r="B1466" s="5">
        <v>1</v>
      </c>
    </row>
    <row r="1467" spans="1:2" x14ac:dyDescent="0.25">
      <c r="A1467" s="4" t="s">
        <v>4048</v>
      </c>
      <c r="B1467" s="5">
        <v>1</v>
      </c>
    </row>
    <row r="1468" spans="1:2" x14ac:dyDescent="0.25">
      <c r="A1468" s="6" t="s">
        <v>91</v>
      </c>
      <c r="B1468" s="5">
        <v>1</v>
      </c>
    </row>
    <row r="1469" spans="1:2" x14ac:dyDescent="0.25">
      <c r="A1469" s="4" t="s">
        <v>2601</v>
      </c>
      <c r="B1469" s="5">
        <v>1</v>
      </c>
    </row>
    <row r="1470" spans="1:2" x14ac:dyDescent="0.25">
      <c r="A1470" s="6" t="s">
        <v>2598</v>
      </c>
      <c r="B1470" s="5">
        <v>1</v>
      </c>
    </row>
    <row r="1471" spans="1:2" x14ac:dyDescent="0.25">
      <c r="A1471" s="4" t="s">
        <v>7231</v>
      </c>
      <c r="B1471" s="5">
        <v>1</v>
      </c>
    </row>
    <row r="1472" spans="1:2" x14ac:dyDescent="0.25">
      <c r="A1472" s="6" t="s">
        <v>2703</v>
      </c>
      <c r="B1472" s="5">
        <v>1</v>
      </c>
    </row>
    <row r="1473" spans="1:2" x14ac:dyDescent="0.25">
      <c r="A1473" s="4" t="s">
        <v>8284</v>
      </c>
      <c r="B1473" s="5">
        <v>1</v>
      </c>
    </row>
    <row r="1474" spans="1:2" x14ac:dyDescent="0.25">
      <c r="A1474" s="6" t="s">
        <v>8281</v>
      </c>
      <c r="B1474" s="5">
        <v>1</v>
      </c>
    </row>
    <row r="1475" spans="1:2" x14ac:dyDescent="0.25">
      <c r="A1475" s="4" t="s">
        <v>6411</v>
      </c>
      <c r="B1475" s="5">
        <v>1</v>
      </c>
    </row>
    <row r="1476" spans="1:2" x14ac:dyDescent="0.25">
      <c r="A1476" s="6" t="s">
        <v>6408</v>
      </c>
      <c r="B1476" s="5">
        <v>1</v>
      </c>
    </row>
    <row r="1477" spans="1:2" x14ac:dyDescent="0.25">
      <c r="A1477" s="4" t="s">
        <v>7586</v>
      </c>
      <c r="B1477" s="5">
        <v>1</v>
      </c>
    </row>
    <row r="1478" spans="1:2" x14ac:dyDescent="0.25">
      <c r="A1478" s="6" t="s">
        <v>7582</v>
      </c>
      <c r="B1478" s="5">
        <v>1</v>
      </c>
    </row>
    <row r="1479" spans="1:2" x14ac:dyDescent="0.25">
      <c r="A1479" s="4" t="s">
        <v>8978</v>
      </c>
      <c r="B1479" s="5">
        <v>1</v>
      </c>
    </row>
    <row r="1480" spans="1:2" x14ac:dyDescent="0.25">
      <c r="A1480" s="6" t="s">
        <v>8974</v>
      </c>
      <c r="B1480" s="5">
        <v>1</v>
      </c>
    </row>
    <row r="1481" spans="1:2" x14ac:dyDescent="0.25">
      <c r="A1481" s="4" t="s">
        <v>7386</v>
      </c>
      <c r="B1481" s="5">
        <v>1</v>
      </c>
    </row>
    <row r="1482" spans="1:2" x14ac:dyDescent="0.25">
      <c r="A1482" s="6" t="s">
        <v>7384</v>
      </c>
      <c r="B1482" s="5">
        <v>1</v>
      </c>
    </row>
    <row r="1483" spans="1:2" x14ac:dyDescent="0.25">
      <c r="A1483" s="4" t="s">
        <v>2645</v>
      </c>
      <c r="B1483" s="5">
        <v>1</v>
      </c>
    </row>
    <row r="1484" spans="1:2" x14ac:dyDescent="0.25">
      <c r="A1484" s="6" t="s">
        <v>2642</v>
      </c>
      <c r="B1484" s="5">
        <v>1</v>
      </c>
    </row>
    <row r="1485" spans="1:2" x14ac:dyDescent="0.25">
      <c r="A1485" s="4" t="s">
        <v>7382</v>
      </c>
      <c r="B1485" s="5">
        <v>1</v>
      </c>
    </row>
    <row r="1486" spans="1:2" x14ac:dyDescent="0.25">
      <c r="A1486" s="6" t="s">
        <v>7102</v>
      </c>
      <c r="B1486" s="5">
        <v>1</v>
      </c>
    </row>
    <row r="1487" spans="1:2" x14ac:dyDescent="0.25">
      <c r="A1487" s="4" t="s">
        <v>8306</v>
      </c>
      <c r="B1487" s="5">
        <v>1</v>
      </c>
    </row>
    <row r="1488" spans="1:2" x14ac:dyDescent="0.25">
      <c r="A1488" s="6" t="s">
        <v>8303</v>
      </c>
      <c r="B1488" s="5">
        <v>1</v>
      </c>
    </row>
    <row r="1489" spans="1:2" x14ac:dyDescent="0.25">
      <c r="A1489" s="4" t="s">
        <v>6903</v>
      </c>
      <c r="B1489" s="5">
        <v>1</v>
      </c>
    </row>
    <row r="1490" spans="1:2" x14ac:dyDescent="0.25">
      <c r="A1490" s="6" t="s">
        <v>6901</v>
      </c>
      <c r="B1490" s="5">
        <v>1</v>
      </c>
    </row>
    <row r="1491" spans="1:2" x14ac:dyDescent="0.25">
      <c r="A1491" s="4" t="s">
        <v>3654</v>
      </c>
      <c r="B1491" s="5">
        <v>1</v>
      </c>
    </row>
    <row r="1492" spans="1:2" x14ac:dyDescent="0.25">
      <c r="A1492" s="6" t="s">
        <v>3650</v>
      </c>
      <c r="B1492" s="5">
        <v>1</v>
      </c>
    </row>
    <row r="1493" spans="1:2" x14ac:dyDescent="0.25">
      <c r="A1493" s="4" t="s">
        <v>7501</v>
      </c>
      <c r="B1493" s="5">
        <v>1</v>
      </c>
    </row>
    <row r="1494" spans="1:2" x14ac:dyDescent="0.25">
      <c r="A1494" s="6" t="s">
        <v>1163</v>
      </c>
      <c r="B1494" s="5">
        <v>1</v>
      </c>
    </row>
    <row r="1495" spans="1:2" x14ac:dyDescent="0.25">
      <c r="A1495" s="4" t="s">
        <v>2038</v>
      </c>
      <c r="B1495" s="5">
        <v>1</v>
      </c>
    </row>
    <row r="1496" spans="1:2" x14ac:dyDescent="0.25">
      <c r="A1496" s="6" t="s">
        <v>2034</v>
      </c>
      <c r="B1496" s="5">
        <v>1</v>
      </c>
    </row>
    <row r="1497" spans="1:2" x14ac:dyDescent="0.25">
      <c r="A1497" s="4" t="s">
        <v>9160</v>
      </c>
      <c r="B1497" s="5">
        <v>1</v>
      </c>
    </row>
    <row r="1498" spans="1:2" x14ac:dyDescent="0.25">
      <c r="A1498" s="6" t="s">
        <v>9158</v>
      </c>
      <c r="B1498" s="5">
        <v>1</v>
      </c>
    </row>
    <row r="1499" spans="1:2" x14ac:dyDescent="0.25">
      <c r="A1499" s="4" t="s">
        <v>3593</v>
      </c>
      <c r="B1499" s="5">
        <v>1</v>
      </c>
    </row>
    <row r="1500" spans="1:2" x14ac:dyDescent="0.25">
      <c r="A1500" s="6" t="s">
        <v>3590</v>
      </c>
      <c r="B1500" s="5">
        <v>1</v>
      </c>
    </row>
    <row r="1501" spans="1:2" x14ac:dyDescent="0.25">
      <c r="A1501" s="4" t="s">
        <v>8862</v>
      </c>
      <c r="B1501" s="5">
        <v>1</v>
      </c>
    </row>
    <row r="1502" spans="1:2" x14ac:dyDescent="0.25">
      <c r="A1502" s="6" t="s">
        <v>8477</v>
      </c>
      <c r="B1502" s="5">
        <v>1</v>
      </c>
    </row>
    <row r="1503" spans="1:2" x14ac:dyDescent="0.25">
      <c r="A1503" s="4" t="s">
        <v>6713</v>
      </c>
      <c r="B1503" s="5">
        <v>1</v>
      </c>
    </row>
    <row r="1504" spans="1:2" x14ac:dyDescent="0.25">
      <c r="A1504" s="6" t="s">
        <v>6709</v>
      </c>
      <c r="B1504" s="5">
        <v>1</v>
      </c>
    </row>
    <row r="1505" spans="1:2" x14ac:dyDescent="0.25">
      <c r="A1505" s="4" t="s">
        <v>8646</v>
      </c>
      <c r="B1505" s="5">
        <v>1</v>
      </c>
    </row>
    <row r="1506" spans="1:2" x14ac:dyDescent="0.25">
      <c r="A1506" s="6" t="s">
        <v>8511</v>
      </c>
      <c r="B1506" s="5">
        <v>1</v>
      </c>
    </row>
    <row r="1507" spans="1:2" x14ac:dyDescent="0.25">
      <c r="A1507" s="4" t="s">
        <v>5982</v>
      </c>
      <c r="B1507" s="5">
        <v>1</v>
      </c>
    </row>
    <row r="1508" spans="1:2" x14ac:dyDescent="0.25">
      <c r="A1508" s="6" t="s">
        <v>5978</v>
      </c>
      <c r="B1508" s="5">
        <v>1</v>
      </c>
    </row>
    <row r="1509" spans="1:2" x14ac:dyDescent="0.25">
      <c r="A1509" s="4" t="s">
        <v>8874</v>
      </c>
      <c r="B1509" s="5">
        <v>1</v>
      </c>
    </row>
    <row r="1510" spans="1:2" x14ac:dyDescent="0.25">
      <c r="A1510" s="6" t="s">
        <v>8511</v>
      </c>
      <c r="B1510" s="5">
        <v>1</v>
      </c>
    </row>
    <row r="1511" spans="1:2" x14ac:dyDescent="0.25">
      <c r="A1511" s="4" t="s">
        <v>8017</v>
      </c>
      <c r="B1511" s="5">
        <v>1</v>
      </c>
    </row>
    <row r="1512" spans="1:2" x14ac:dyDescent="0.25">
      <c r="A1512" s="6" t="s">
        <v>8013</v>
      </c>
      <c r="B1512" s="5">
        <v>1</v>
      </c>
    </row>
    <row r="1513" spans="1:2" x14ac:dyDescent="0.25">
      <c r="A1513" s="4" t="s">
        <v>2561</v>
      </c>
      <c r="B1513" s="5">
        <v>1</v>
      </c>
    </row>
    <row r="1514" spans="1:2" x14ac:dyDescent="0.25">
      <c r="A1514" s="6" t="s">
        <v>2557</v>
      </c>
      <c r="B1514" s="5">
        <v>1</v>
      </c>
    </row>
    <row r="1515" spans="1:2" x14ac:dyDescent="0.25">
      <c r="A1515" s="4" t="s">
        <v>5312</v>
      </c>
      <c r="B1515" s="5">
        <v>1</v>
      </c>
    </row>
    <row r="1516" spans="1:2" x14ac:dyDescent="0.25">
      <c r="A1516" s="6" t="s">
        <v>4469</v>
      </c>
      <c r="B1516" s="5">
        <v>1</v>
      </c>
    </row>
    <row r="1517" spans="1:2" x14ac:dyDescent="0.25">
      <c r="A1517" s="4" t="s">
        <v>5154</v>
      </c>
      <c r="B1517" s="5">
        <v>1</v>
      </c>
    </row>
    <row r="1518" spans="1:2" x14ac:dyDescent="0.25">
      <c r="A1518" s="6" t="s">
        <v>5152</v>
      </c>
      <c r="B1518" s="5">
        <v>1</v>
      </c>
    </row>
    <row r="1519" spans="1:2" x14ac:dyDescent="0.25">
      <c r="A1519" s="4" t="s">
        <v>4961</v>
      </c>
      <c r="B1519" s="5">
        <v>1</v>
      </c>
    </row>
    <row r="1520" spans="1:2" x14ac:dyDescent="0.25">
      <c r="A1520" s="6" t="s">
        <v>4958</v>
      </c>
      <c r="B1520" s="5">
        <v>1</v>
      </c>
    </row>
    <row r="1521" spans="1:2" x14ac:dyDescent="0.25">
      <c r="A1521" s="4" t="s">
        <v>6927</v>
      </c>
      <c r="B1521" s="5">
        <v>1</v>
      </c>
    </row>
    <row r="1522" spans="1:2" x14ac:dyDescent="0.25">
      <c r="A1522" s="6" t="s">
        <v>6924</v>
      </c>
      <c r="B1522" s="5">
        <v>1</v>
      </c>
    </row>
    <row r="1523" spans="1:2" x14ac:dyDescent="0.25">
      <c r="A1523" s="4" t="s">
        <v>153</v>
      </c>
      <c r="B1523" s="5">
        <v>1</v>
      </c>
    </row>
    <row r="1524" spans="1:2" x14ac:dyDescent="0.25">
      <c r="A1524" s="6" t="s">
        <v>149</v>
      </c>
      <c r="B1524" s="5">
        <v>1</v>
      </c>
    </row>
    <row r="1525" spans="1:2" x14ac:dyDescent="0.25">
      <c r="A1525" s="4" t="s">
        <v>4890</v>
      </c>
      <c r="B1525" s="5">
        <v>1</v>
      </c>
    </row>
    <row r="1526" spans="1:2" x14ac:dyDescent="0.25">
      <c r="A1526" s="6" t="s">
        <v>4469</v>
      </c>
      <c r="B1526" s="5">
        <v>1</v>
      </c>
    </row>
    <row r="1527" spans="1:2" x14ac:dyDescent="0.25">
      <c r="A1527" s="4" t="s">
        <v>1570</v>
      </c>
      <c r="B1527" s="5">
        <v>1</v>
      </c>
    </row>
    <row r="1528" spans="1:2" x14ac:dyDescent="0.25">
      <c r="A1528" s="6" t="s">
        <v>1567</v>
      </c>
      <c r="B1528" s="5">
        <v>1</v>
      </c>
    </row>
    <row r="1529" spans="1:2" x14ac:dyDescent="0.25">
      <c r="A1529" s="4" t="s">
        <v>5397</v>
      </c>
      <c r="B1529" s="5">
        <v>1</v>
      </c>
    </row>
    <row r="1530" spans="1:2" x14ac:dyDescent="0.25">
      <c r="A1530" s="6" t="s">
        <v>4469</v>
      </c>
      <c r="B1530" s="5">
        <v>1</v>
      </c>
    </row>
    <row r="1531" spans="1:2" x14ac:dyDescent="0.25">
      <c r="A1531" s="4" t="s">
        <v>6273</v>
      </c>
      <c r="B1531" s="5">
        <v>1</v>
      </c>
    </row>
    <row r="1532" spans="1:2" x14ac:dyDescent="0.25">
      <c r="A1532" s="6" t="s">
        <v>6270</v>
      </c>
      <c r="B1532" s="5">
        <v>1</v>
      </c>
    </row>
    <row r="1533" spans="1:2" x14ac:dyDescent="0.25">
      <c r="A1533" s="4" t="s">
        <v>4472</v>
      </c>
      <c r="B1533" s="5">
        <v>1</v>
      </c>
    </row>
    <row r="1534" spans="1:2" x14ac:dyDescent="0.25">
      <c r="A1534" s="6" t="s">
        <v>4469</v>
      </c>
      <c r="B1534" s="5">
        <v>1</v>
      </c>
    </row>
    <row r="1535" spans="1:2" x14ac:dyDescent="0.25">
      <c r="A1535" s="4" t="s">
        <v>1484</v>
      </c>
      <c r="B1535" s="5">
        <v>1</v>
      </c>
    </row>
    <row r="1536" spans="1:2" x14ac:dyDescent="0.25">
      <c r="A1536" s="6" t="s">
        <v>1481</v>
      </c>
      <c r="B1536" s="5">
        <v>1</v>
      </c>
    </row>
    <row r="1537" spans="1:2" x14ac:dyDescent="0.25">
      <c r="A1537" s="4" t="s">
        <v>4711</v>
      </c>
      <c r="B1537" s="5">
        <v>1</v>
      </c>
    </row>
    <row r="1538" spans="1:2" x14ac:dyDescent="0.25">
      <c r="A1538" s="6" t="s">
        <v>4469</v>
      </c>
      <c r="B1538" s="5">
        <v>1</v>
      </c>
    </row>
    <row r="1539" spans="1:2" x14ac:dyDescent="0.25">
      <c r="A1539" s="4" t="s">
        <v>8767</v>
      </c>
      <c r="B1539" s="5">
        <v>1</v>
      </c>
    </row>
    <row r="1540" spans="1:2" x14ac:dyDescent="0.25">
      <c r="A1540" s="6" t="s">
        <v>8764</v>
      </c>
      <c r="B1540" s="5">
        <v>1</v>
      </c>
    </row>
    <row r="1541" spans="1:2" x14ac:dyDescent="0.25">
      <c r="A1541" s="4" t="s">
        <v>6981</v>
      </c>
      <c r="B1541" s="5">
        <v>1</v>
      </c>
    </row>
    <row r="1542" spans="1:2" x14ac:dyDescent="0.25">
      <c r="A1542" s="6" t="s">
        <v>6979</v>
      </c>
      <c r="B1542" s="5">
        <v>1</v>
      </c>
    </row>
    <row r="1543" spans="1:2" x14ac:dyDescent="0.25">
      <c r="A1543" s="4" t="s">
        <v>8771</v>
      </c>
      <c r="B1543" s="5">
        <v>1</v>
      </c>
    </row>
    <row r="1544" spans="1:2" x14ac:dyDescent="0.25">
      <c r="A1544" s="6" t="s">
        <v>8769</v>
      </c>
      <c r="B1544" s="5">
        <v>1</v>
      </c>
    </row>
    <row r="1545" spans="1:2" x14ac:dyDescent="0.25">
      <c r="A1545" s="4" t="s">
        <v>7059</v>
      </c>
      <c r="B1545" s="5">
        <v>1</v>
      </c>
    </row>
    <row r="1546" spans="1:2" x14ac:dyDescent="0.25">
      <c r="A1546" s="6" t="s">
        <v>6979</v>
      </c>
      <c r="B1546" s="5">
        <v>1</v>
      </c>
    </row>
    <row r="1547" spans="1:2" x14ac:dyDescent="0.25">
      <c r="A1547" s="4" t="s">
        <v>251</v>
      </c>
      <c r="B1547" s="5">
        <v>1</v>
      </c>
    </row>
    <row r="1548" spans="1:2" x14ac:dyDescent="0.25">
      <c r="A1548" s="6" t="s">
        <v>247</v>
      </c>
      <c r="B1548" s="5">
        <v>1</v>
      </c>
    </row>
    <row r="1549" spans="1:2" x14ac:dyDescent="0.25">
      <c r="A1549" s="4" t="s">
        <v>5603</v>
      </c>
      <c r="B1549" s="5">
        <v>1</v>
      </c>
    </row>
    <row r="1550" spans="1:2" x14ac:dyDescent="0.25">
      <c r="A1550" s="6" t="s">
        <v>4469</v>
      </c>
      <c r="B1550" s="5">
        <v>1</v>
      </c>
    </row>
    <row r="1551" spans="1:2" x14ac:dyDescent="0.25">
      <c r="A1551" s="4" t="s">
        <v>1597</v>
      </c>
      <c r="B1551" s="5">
        <v>1</v>
      </c>
    </row>
    <row r="1552" spans="1:2" x14ac:dyDescent="0.25">
      <c r="A1552" s="6" t="s">
        <v>1593</v>
      </c>
      <c r="B1552" s="5">
        <v>1</v>
      </c>
    </row>
    <row r="1553" spans="1:2" x14ac:dyDescent="0.25">
      <c r="A1553" s="4" t="s">
        <v>6299</v>
      </c>
      <c r="B1553" s="5">
        <v>1</v>
      </c>
    </row>
    <row r="1554" spans="1:2" x14ac:dyDescent="0.25">
      <c r="A1554" s="6" t="s">
        <v>6296</v>
      </c>
      <c r="B1554" s="5">
        <v>1</v>
      </c>
    </row>
    <row r="1555" spans="1:2" x14ac:dyDescent="0.25">
      <c r="A1555" s="4" t="s">
        <v>6842</v>
      </c>
      <c r="B1555" s="5">
        <v>1</v>
      </c>
    </row>
    <row r="1556" spans="1:2" x14ac:dyDescent="0.25">
      <c r="A1556" s="6" t="s">
        <v>6839</v>
      </c>
      <c r="B1556" s="5">
        <v>1</v>
      </c>
    </row>
    <row r="1557" spans="1:2" x14ac:dyDescent="0.25">
      <c r="A1557" s="4" t="s">
        <v>7025</v>
      </c>
      <c r="B1557" s="5">
        <v>1</v>
      </c>
    </row>
    <row r="1558" spans="1:2" x14ac:dyDescent="0.25">
      <c r="A1558" s="6" t="s">
        <v>7022</v>
      </c>
      <c r="B1558" s="5">
        <v>1</v>
      </c>
    </row>
    <row r="1559" spans="1:2" x14ac:dyDescent="0.25">
      <c r="A1559" s="4" t="s">
        <v>6869</v>
      </c>
      <c r="B1559" s="5">
        <v>1</v>
      </c>
    </row>
    <row r="1560" spans="1:2" x14ac:dyDescent="0.25">
      <c r="A1560" s="6" t="s">
        <v>6850</v>
      </c>
      <c r="B1560" s="5">
        <v>1</v>
      </c>
    </row>
    <row r="1561" spans="1:2" x14ac:dyDescent="0.25">
      <c r="A1561" s="4" t="s">
        <v>3081</v>
      </c>
      <c r="B1561" s="5">
        <v>1</v>
      </c>
    </row>
    <row r="1562" spans="1:2" x14ac:dyDescent="0.25">
      <c r="A1562" s="6" t="s">
        <v>3079</v>
      </c>
      <c r="B1562" s="5">
        <v>1</v>
      </c>
    </row>
    <row r="1563" spans="1:2" x14ac:dyDescent="0.25">
      <c r="A1563" s="4" t="s">
        <v>6855</v>
      </c>
      <c r="B1563" s="5">
        <v>1</v>
      </c>
    </row>
    <row r="1564" spans="1:2" x14ac:dyDescent="0.25">
      <c r="A1564" s="6" t="s">
        <v>6850</v>
      </c>
      <c r="B1564" s="5">
        <v>1</v>
      </c>
    </row>
    <row r="1565" spans="1:2" x14ac:dyDescent="0.25">
      <c r="A1565" s="4" t="s">
        <v>7596</v>
      </c>
      <c r="B1565" s="5">
        <v>1</v>
      </c>
    </row>
    <row r="1566" spans="1:2" x14ac:dyDescent="0.25">
      <c r="A1566" s="6" t="s">
        <v>7594</v>
      </c>
      <c r="B1566" s="5">
        <v>1</v>
      </c>
    </row>
    <row r="1567" spans="1:2" x14ac:dyDescent="0.25">
      <c r="A1567" s="4" t="s">
        <v>2050</v>
      </c>
      <c r="B1567" s="5">
        <v>1</v>
      </c>
    </row>
    <row r="1568" spans="1:2" x14ac:dyDescent="0.25">
      <c r="A1568" s="6" t="s">
        <v>1863</v>
      </c>
      <c r="B1568" s="5">
        <v>1</v>
      </c>
    </row>
    <row r="1569" spans="1:2" x14ac:dyDescent="0.25">
      <c r="A1569" s="4" t="s">
        <v>5089</v>
      </c>
      <c r="B1569" s="5">
        <v>1</v>
      </c>
    </row>
    <row r="1570" spans="1:2" x14ac:dyDescent="0.25">
      <c r="A1570" s="6" t="s">
        <v>5087</v>
      </c>
      <c r="B1570" s="5">
        <v>1</v>
      </c>
    </row>
    <row r="1571" spans="1:2" x14ac:dyDescent="0.25">
      <c r="A1571" s="4" t="s">
        <v>8913</v>
      </c>
      <c r="B1571" s="5">
        <v>1</v>
      </c>
    </row>
    <row r="1572" spans="1:2" x14ac:dyDescent="0.25">
      <c r="A1572" s="6" t="s">
        <v>7938</v>
      </c>
      <c r="B1572" s="5">
        <v>1</v>
      </c>
    </row>
    <row r="1573" spans="1:2" x14ac:dyDescent="0.25">
      <c r="A1573" s="4" t="s">
        <v>8000</v>
      </c>
      <c r="B1573" s="5">
        <v>1</v>
      </c>
    </row>
    <row r="1574" spans="1:2" x14ac:dyDescent="0.25">
      <c r="A1574" s="6" t="s">
        <v>7996</v>
      </c>
      <c r="B1574" s="5">
        <v>1</v>
      </c>
    </row>
    <row r="1575" spans="1:2" x14ac:dyDescent="0.25">
      <c r="A1575" s="4" t="s">
        <v>8996</v>
      </c>
      <c r="B1575" s="5">
        <v>1</v>
      </c>
    </row>
    <row r="1576" spans="1:2" x14ac:dyDescent="0.25">
      <c r="A1576" s="6" t="s">
        <v>7938</v>
      </c>
      <c r="B1576" s="5">
        <v>1</v>
      </c>
    </row>
    <row r="1577" spans="1:2" x14ac:dyDescent="0.25">
      <c r="A1577" s="4" t="s">
        <v>6313</v>
      </c>
      <c r="B1577" s="5">
        <v>1</v>
      </c>
    </row>
    <row r="1578" spans="1:2" x14ac:dyDescent="0.25">
      <c r="A1578" s="6" t="s">
        <v>6310</v>
      </c>
      <c r="B1578" s="5">
        <v>1</v>
      </c>
    </row>
    <row r="1579" spans="1:2" x14ac:dyDescent="0.25">
      <c r="A1579" s="4" t="s">
        <v>7942</v>
      </c>
      <c r="B1579" s="5">
        <v>1</v>
      </c>
    </row>
    <row r="1580" spans="1:2" x14ac:dyDescent="0.25">
      <c r="A1580" s="6" t="s">
        <v>7938</v>
      </c>
      <c r="B1580" s="5">
        <v>1</v>
      </c>
    </row>
    <row r="1581" spans="1:2" x14ac:dyDescent="0.25">
      <c r="A1581" s="4" t="s">
        <v>2009</v>
      </c>
      <c r="B1581" s="5">
        <v>1</v>
      </c>
    </row>
    <row r="1582" spans="1:2" x14ac:dyDescent="0.25">
      <c r="A1582" s="6" t="s">
        <v>1863</v>
      </c>
      <c r="B1582" s="5">
        <v>1</v>
      </c>
    </row>
    <row r="1583" spans="1:2" x14ac:dyDescent="0.25">
      <c r="A1583" s="4" t="s">
        <v>8638</v>
      </c>
      <c r="B1583" s="5">
        <v>1</v>
      </c>
    </row>
    <row r="1584" spans="1:2" x14ac:dyDescent="0.25">
      <c r="A1584" s="6" t="s">
        <v>7938</v>
      </c>
      <c r="B1584" s="5">
        <v>1</v>
      </c>
    </row>
    <row r="1585" spans="1:2" x14ac:dyDescent="0.25">
      <c r="A1585" s="4" t="s">
        <v>5759</v>
      </c>
      <c r="B1585" s="5">
        <v>1</v>
      </c>
    </row>
    <row r="1586" spans="1:2" x14ac:dyDescent="0.25">
      <c r="A1586" s="6" t="s">
        <v>5757</v>
      </c>
      <c r="B1586" s="5">
        <v>1</v>
      </c>
    </row>
    <row r="1587" spans="1:2" x14ac:dyDescent="0.25">
      <c r="A1587" s="4" t="s">
        <v>831</v>
      </c>
      <c r="B1587" s="5">
        <v>1</v>
      </c>
    </row>
    <row r="1588" spans="1:2" x14ac:dyDescent="0.25">
      <c r="A1588" s="6" t="s">
        <v>827</v>
      </c>
      <c r="B1588" s="5">
        <v>1</v>
      </c>
    </row>
    <row r="1589" spans="1:2" x14ac:dyDescent="0.25">
      <c r="A1589" s="4" t="s">
        <v>5698</v>
      </c>
      <c r="B1589" s="5">
        <v>1</v>
      </c>
    </row>
    <row r="1590" spans="1:2" x14ac:dyDescent="0.25">
      <c r="A1590" s="6" t="s">
        <v>5694</v>
      </c>
      <c r="B1590" s="5">
        <v>1</v>
      </c>
    </row>
    <row r="1591" spans="1:2" x14ac:dyDescent="0.25">
      <c r="A1591" s="4" t="s">
        <v>8378</v>
      </c>
      <c r="B1591" s="5">
        <v>1</v>
      </c>
    </row>
    <row r="1592" spans="1:2" x14ac:dyDescent="0.25">
      <c r="A1592" s="6" t="s">
        <v>8375</v>
      </c>
      <c r="B1592" s="5">
        <v>1</v>
      </c>
    </row>
    <row r="1593" spans="1:2" x14ac:dyDescent="0.25">
      <c r="A1593" s="4" t="s">
        <v>8616</v>
      </c>
      <c r="B1593" s="5">
        <v>1</v>
      </c>
    </row>
    <row r="1594" spans="1:2" x14ac:dyDescent="0.25">
      <c r="A1594" s="6" t="s">
        <v>8614</v>
      </c>
      <c r="B1594" s="5">
        <v>1</v>
      </c>
    </row>
    <row r="1595" spans="1:2" x14ac:dyDescent="0.25">
      <c r="A1595" s="4" t="s">
        <v>4027</v>
      </c>
      <c r="B1595" s="5">
        <v>1</v>
      </c>
    </row>
    <row r="1596" spans="1:2" x14ac:dyDescent="0.25">
      <c r="A1596" s="6" t="s">
        <v>4024</v>
      </c>
      <c r="B1596" s="5">
        <v>1</v>
      </c>
    </row>
    <row r="1597" spans="1:2" x14ac:dyDescent="0.25">
      <c r="A1597" s="4" t="s">
        <v>8993</v>
      </c>
      <c r="B1597" s="5">
        <v>1</v>
      </c>
    </row>
    <row r="1598" spans="1:2" x14ac:dyDescent="0.25">
      <c r="A1598" s="6" t="s">
        <v>8991</v>
      </c>
      <c r="B1598" s="5">
        <v>1</v>
      </c>
    </row>
    <row r="1599" spans="1:2" x14ac:dyDescent="0.25">
      <c r="A1599" s="4" t="s">
        <v>3618</v>
      </c>
      <c r="B1599" s="5">
        <v>1</v>
      </c>
    </row>
    <row r="1600" spans="1:2" x14ac:dyDescent="0.25">
      <c r="A1600" s="6" t="s">
        <v>3615</v>
      </c>
      <c r="B1600" s="5">
        <v>1</v>
      </c>
    </row>
    <row r="1601" spans="1:2" x14ac:dyDescent="0.25">
      <c r="A1601" s="4" t="s">
        <v>2993</v>
      </c>
      <c r="B1601" s="5">
        <v>1</v>
      </c>
    </row>
    <row r="1602" spans="1:2" x14ac:dyDescent="0.25">
      <c r="A1602" s="6" t="s">
        <v>2990</v>
      </c>
      <c r="B1602" s="5">
        <v>1</v>
      </c>
    </row>
    <row r="1603" spans="1:2" x14ac:dyDescent="0.25">
      <c r="A1603" s="4" t="s">
        <v>1965</v>
      </c>
      <c r="B1603" s="5">
        <v>1</v>
      </c>
    </row>
    <row r="1604" spans="1:2" x14ac:dyDescent="0.25">
      <c r="A1604" s="6" t="s">
        <v>1961</v>
      </c>
      <c r="B1604" s="5">
        <v>1</v>
      </c>
    </row>
    <row r="1605" spans="1:2" x14ac:dyDescent="0.25">
      <c r="A1605" s="4" t="s">
        <v>1792</v>
      </c>
      <c r="B1605" s="5">
        <v>1</v>
      </c>
    </row>
    <row r="1606" spans="1:2" x14ac:dyDescent="0.25">
      <c r="A1606" s="6" t="s">
        <v>1098</v>
      </c>
      <c r="B1606" s="5">
        <v>1</v>
      </c>
    </row>
    <row r="1607" spans="1:2" x14ac:dyDescent="0.25">
      <c r="A1607" s="4" t="s">
        <v>5998</v>
      </c>
      <c r="B1607" s="5">
        <v>1</v>
      </c>
    </row>
    <row r="1608" spans="1:2" x14ac:dyDescent="0.25">
      <c r="A1608" s="6" t="s">
        <v>5996</v>
      </c>
      <c r="B1608" s="5">
        <v>1</v>
      </c>
    </row>
    <row r="1609" spans="1:2" x14ac:dyDescent="0.25">
      <c r="A1609" s="4" t="s">
        <v>2148</v>
      </c>
      <c r="B1609" s="5">
        <v>1</v>
      </c>
    </row>
    <row r="1610" spans="1:2" x14ac:dyDescent="0.25">
      <c r="A1610" s="6" t="s">
        <v>2144</v>
      </c>
      <c r="B1610" s="5">
        <v>1</v>
      </c>
    </row>
    <row r="1611" spans="1:2" x14ac:dyDescent="0.25">
      <c r="A1611" s="4" t="s">
        <v>5297</v>
      </c>
      <c r="B1611" s="5">
        <v>1</v>
      </c>
    </row>
    <row r="1612" spans="1:2" x14ac:dyDescent="0.25">
      <c r="A1612" s="6" t="s">
        <v>5295</v>
      </c>
      <c r="B1612" s="5">
        <v>1</v>
      </c>
    </row>
    <row r="1613" spans="1:2" x14ac:dyDescent="0.25">
      <c r="A1613" s="4" t="s">
        <v>1537</v>
      </c>
      <c r="B1613" s="5">
        <v>1</v>
      </c>
    </row>
    <row r="1614" spans="1:2" x14ac:dyDescent="0.25">
      <c r="A1614" s="6" t="s">
        <v>1534</v>
      </c>
      <c r="B1614" s="5">
        <v>1</v>
      </c>
    </row>
    <row r="1615" spans="1:2" x14ac:dyDescent="0.25">
      <c r="A1615" s="4" t="s">
        <v>4243</v>
      </c>
      <c r="B1615" s="5">
        <v>1</v>
      </c>
    </row>
    <row r="1616" spans="1:2" x14ac:dyDescent="0.25">
      <c r="A1616" s="6" t="s">
        <v>4240</v>
      </c>
      <c r="B1616" s="5">
        <v>1</v>
      </c>
    </row>
    <row r="1617" spans="1:2" x14ac:dyDescent="0.25">
      <c r="A1617" s="4" t="s">
        <v>7214</v>
      </c>
      <c r="B1617" s="5">
        <v>1</v>
      </c>
    </row>
    <row r="1618" spans="1:2" x14ac:dyDescent="0.25">
      <c r="A1618" s="6" t="s">
        <v>6341</v>
      </c>
      <c r="B1618" s="5">
        <v>1</v>
      </c>
    </row>
    <row r="1619" spans="1:2" x14ac:dyDescent="0.25">
      <c r="A1619" s="4" t="s">
        <v>3599</v>
      </c>
      <c r="B1619" s="5">
        <v>1</v>
      </c>
    </row>
    <row r="1620" spans="1:2" x14ac:dyDescent="0.25">
      <c r="A1620" s="6" t="s">
        <v>534</v>
      </c>
      <c r="B1620" s="5">
        <v>1</v>
      </c>
    </row>
    <row r="1621" spans="1:2" x14ac:dyDescent="0.25">
      <c r="A1621" s="4" t="s">
        <v>6344</v>
      </c>
      <c r="B1621" s="5">
        <v>1</v>
      </c>
    </row>
    <row r="1622" spans="1:2" x14ac:dyDescent="0.25">
      <c r="A1622" s="6" t="s">
        <v>6341</v>
      </c>
      <c r="B1622" s="5">
        <v>1</v>
      </c>
    </row>
    <row r="1623" spans="1:2" x14ac:dyDescent="0.25">
      <c r="A1623" s="4" t="s">
        <v>538</v>
      </c>
      <c r="B1623" s="5">
        <v>1</v>
      </c>
    </row>
    <row r="1624" spans="1:2" x14ac:dyDescent="0.25">
      <c r="A1624" s="6" t="s">
        <v>534</v>
      </c>
      <c r="B1624" s="5">
        <v>1</v>
      </c>
    </row>
    <row r="1625" spans="1:2" x14ac:dyDescent="0.25">
      <c r="A1625" s="4" t="s">
        <v>7498</v>
      </c>
      <c r="B1625" s="5">
        <v>1</v>
      </c>
    </row>
    <row r="1626" spans="1:2" x14ac:dyDescent="0.25">
      <c r="A1626" s="6" t="s">
        <v>6341</v>
      </c>
      <c r="B1626" s="5">
        <v>1</v>
      </c>
    </row>
    <row r="1627" spans="1:2" x14ac:dyDescent="0.25">
      <c r="A1627" s="4" t="s">
        <v>5888</v>
      </c>
      <c r="B1627" s="5">
        <v>1</v>
      </c>
    </row>
    <row r="1628" spans="1:2" x14ac:dyDescent="0.25">
      <c r="A1628" s="6" t="s">
        <v>2476</v>
      </c>
      <c r="B1628" s="5">
        <v>1</v>
      </c>
    </row>
    <row r="1629" spans="1:2" x14ac:dyDescent="0.25">
      <c r="A1629" s="4" t="s">
        <v>7125</v>
      </c>
      <c r="B1629" s="5">
        <v>1</v>
      </c>
    </row>
    <row r="1630" spans="1:2" x14ac:dyDescent="0.25">
      <c r="A1630" s="6" t="s">
        <v>7123</v>
      </c>
      <c r="B1630" s="5">
        <v>1</v>
      </c>
    </row>
    <row r="1631" spans="1:2" x14ac:dyDescent="0.25">
      <c r="A1631" s="4" t="s">
        <v>6692</v>
      </c>
      <c r="B1631" s="5">
        <v>1</v>
      </c>
    </row>
    <row r="1632" spans="1:2" x14ac:dyDescent="0.25">
      <c r="A1632" s="6" t="s">
        <v>6690</v>
      </c>
      <c r="B1632" s="5">
        <v>1</v>
      </c>
    </row>
    <row r="1633" spans="1:2" x14ac:dyDescent="0.25">
      <c r="A1633" s="4" t="s">
        <v>2847</v>
      </c>
      <c r="B1633" s="5">
        <v>1</v>
      </c>
    </row>
    <row r="1634" spans="1:2" x14ac:dyDescent="0.25">
      <c r="A1634" s="6" t="s">
        <v>2843</v>
      </c>
      <c r="B1634" s="5">
        <v>1</v>
      </c>
    </row>
    <row r="1635" spans="1:2" x14ac:dyDescent="0.25">
      <c r="A1635" s="4" t="s">
        <v>1520</v>
      </c>
      <c r="B1635" s="5">
        <v>1</v>
      </c>
    </row>
    <row r="1636" spans="1:2" x14ac:dyDescent="0.25">
      <c r="A1636" s="6" t="s">
        <v>1517</v>
      </c>
      <c r="B1636" s="5">
        <v>1</v>
      </c>
    </row>
    <row r="1637" spans="1:2" x14ac:dyDescent="0.25">
      <c r="A1637" s="4" t="s">
        <v>1459</v>
      </c>
      <c r="B1637" s="5">
        <v>1</v>
      </c>
    </row>
    <row r="1638" spans="1:2" x14ac:dyDescent="0.25">
      <c r="A1638" s="6" t="s">
        <v>1455</v>
      </c>
      <c r="B1638" s="5">
        <v>1</v>
      </c>
    </row>
    <row r="1639" spans="1:2" x14ac:dyDescent="0.25">
      <c r="A1639" s="4" t="s">
        <v>8398</v>
      </c>
      <c r="B1639" s="5">
        <v>1</v>
      </c>
    </row>
    <row r="1640" spans="1:2" x14ac:dyDescent="0.25">
      <c r="A1640" s="6" t="s">
        <v>8396</v>
      </c>
      <c r="B1640" s="5">
        <v>1</v>
      </c>
    </row>
    <row r="1641" spans="1:2" x14ac:dyDescent="0.25">
      <c r="A1641" s="4" t="s">
        <v>6171</v>
      </c>
      <c r="B1641" s="5">
        <v>1</v>
      </c>
    </row>
    <row r="1642" spans="1:2" x14ac:dyDescent="0.25">
      <c r="A1642" s="6" t="s">
        <v>6167</v>
      </c>
      <c r="B1642" s="5">
        <v>1</v>
      </c>
    </row>
    <row r="1643" spans="1:2" x14ac:dyDescent="0.25">
      <c r="A1643" s="4" t="s">
        <v>4238</v>
      </c>
      <c r="B1643" s="5">
        <v>1</v>
      </c>
    </row>
    <row r="1644" spans="1:2" x14ac:dyDescent="0.25">
      <c r="A1644" s="6" t="s">
        <v>4234</v>
      </c>
      <c r="B1644" s="5">
        <v>1</v>
      </c>
    </row>
    <row r="1645" spans="1:2" x14ac:dyDescent="0.25">
      <c r="A1645" s="4" t="s">
        <v>7889</v>
      </c>
      <c r="B1645" s="5">
        <v>1</v>
      </c>
    </row>
    <row r="1646" spans="1:2" x14ac:dyDescent="0.25">
      <c r="A1646" s="6" t="s">
        <v>7886</v>
      </c>
      <c r="B1646" s="5">
        <v>1</v>
      </c>
    </row>
    <row r="1647" spans="1:2" x14ac:dyDescent="0.25">
      <c r="A1647" s="4" t="s">
        <v>6552</v>
      </c>
      <c r="B1647" s="5">
        <v>1</v>
      </c>
    </row>
    <row r="1648" spans="1:2" x14ac:dyDescent="0.25">
      <c r="A1648" s="6" t="s">
        <v>6549</v>
      </c>
      <c r="B1648" s="5">
        <v>1</v>
      </c>
    </row>
    <row r="1649" spans="1:2" x14ac:dyDescent="0.25">
      <c r="A1649" s="4" t="s">
        <v>6683</v>
      </c>
      <c r="B1649" s="5">
        <v>1</v>
      </c>
    </row>
    <row r="1650" spans="1:2" x14ac:dyDescent="0.25">
      <c r="A1650" s="6" t="s">
        <v>6681</v>
      </c>
      <c r="B1650" s="5">
        <v>1</v>
      </c>
    </row>
    <row r="1651" spans="1:2" x14ac:dyDescent="0.25">
      <c r="A1651" s="4" t="s">
        <v>3524</v>
      </c>
      <c r="B1651" s="5">
        <v>1</v>
      </c>
    </row>
    <row r="1652" spans="1:2" x14ac:dyDescent="0.25">
      <c r="A1652" s="6" t="s">
        <v>3521</v>
      </c>
      <c r="B1652" s="5">
        <v>1</v>
      </c>
    </row>
    <row r="1653" spans="1:2" x14ac:dyDescent="0.25">
      <c r="A1653" s="4" t="s">
        <v>4113</v>
      </c>
      <c r="B1653" s="5">
        <v>1</v>
      </c>
    </row>
    <row r="1654" spans="1:2" x14ac:dyDescent="0.25">
      <c r="A1654" s="6" t="s">
        <v>4110</v>
      </c>
      <c r="B1654" s="5">
        <v>1</v>
      </c>
    </row>
    <row r="1655" spans="1:2" x14ac:dyDescent="0.25">
      <c r="A1655" s="4" t="s">
        <v>2777</v>
      </c>
      <c r="B1655" s="5">
        <v>1</v>
      </c>
    </row>
    <row r="1656" spans="1:2" x14ac:dyDescent="0.25">
      <c r="A1656" s="6" t="s">
        <v>2773</v>
      </c>
      <c r="B1656" s="5">
        <v>1</v>
      </c>
    </row>
    <row r="1657" spans="1:2" x14ac:dyDescent="0.25">
      <c r="A1657" s="4" t="s">
        <v>3642</v>
      </c>
      <c r="B1657" s="5">
        <v>1</v>
      </c>
    </row>
    <row r="1658" spans="1:2" x14ac:dyDescent="0.25">
      <c r="A1658" s="6" t="s">
        <v>3639</v>
      </c>
      <c r="B1658" s="5">
        <v>1</v>
      </c>
    </row>
    <row r="1659" spans="1:2" x14ac:dyDescent="0.25">
      <c r="A1659" s="4" t="s">
        <v>4915</v>
      </c>
      <c r="B1659" s="5">
        <v>1</v>
      </c>
    </row>
    <row r="1660" spans="1:2" x14ac:dyDescent="0.25">
      <c r="A1660" s="6" t="s">
        <v>4152</v>
      </c>
      <c r="B1660" s="5">
        <v>1</v>
      </c>
    </row>
    <row r="1661" spans="1:2" x14ac:dyDescent="0.25">
      <c r="A1661" s="4" t="s">
        <v>3719</v>
      </c>
      <c r="B1661" s="5">
        <v>1</v>
      </c>
    </row>
    <row r="1662" spans="1:2" x14ac:dyDescent="0.25">
      <c r="A1662" s="6" t="s">
        <v>3717</v>
      </c>
      <c r="B1662" s="5">
        <v>1</v>
      </c>
    </row>
    <row r="1663" spans="1:2" x14ac:dyDescent="0.25">
      <c r="A1663" s="4" t="s">
        <v>7621</v>
      </c>
      <c r="B1663" s="5">
        <v>1</v>
      </c>
    </row>
    <row r="1664" spans="1:2" x14ac:dyDescent="0.25">
      <c r="A1664" s="6" t="s">
        <v>7617</v>
      </c>
      <c r="B1664" s="5">
        <v>1</v>
      </c>
    </row>
    <row r="1665" spans="1:2" x14ac:dyDescent="0.25">
      <c r="A1665" s="4" t="s">
        <v>6688</v>
      </c>
      <c r="B1665" s="5">
        <v>1</v>
      </c>
    </row>
    <row r="1666" spans="1:2" x14ac:dyDescent="0.25">
      <c r="A1666" s="6" t="s">
        <v>6685</v>
      </c>
      <c r="B1666" s="5">
        <v>1</v>
      </c>
    </row>
    <row r="1667" spans="1:2" x14ac:dyDescent="0.25">
      <c r="A1667" s="4" t="s">
        <v>6670</v>
      </c>
      <c r="B1667" s="5">
        <v>1</v>
      </c>
    </row>
    <row r="1668" spans="1:2" x14ac:dyDescent="0.25">
      <c r="A1668" s="6" t="s">
        <v>6667</v>
      </c>
      <c r="B1668" s="5">
        <v>1</v>
      </c>
    </row>
    <row r="1669" spans="1:2" x14ac:dyDescent="0.25">
      <c r="A1669" s="4" t="s">
        <v>9366</v>
      </c>
      <c r="B1669" s="5">
        <v>1</v>
      </c>
    </row>
    <row r="1670" spans="1:2" x14ac:dyDescent="0.25">
      <c r="A1670" s="6" t="s">
        <v>9363</v>
      </c>
      <c r="B1670" s="5">
        <v>1</v>
      </c>
    </row>
    <row r="1671" spans="1:2" x14ac:dyDescent="0.25">
      <c r="A1671" s="4" t="s">
        <v>1280</v>
      </c>
      <c r="B1671" s="5">
        <v>1</v>
      </c>
    </row>
    <row r="1672" spans="1:2" x14ac:dyDescent="0.25">
      <c r="A1672" s="6" t="s">
        <v>1276</v>
      </c>
      <c r="B1672" s="5">
        <v>1</v>
      </c>
    </row>
    <row r="1673" spans="1:2" x14ac:dyDescent="0.25">
      <c r="A1673" s="4" t="s">
        <v>7843</v>
      </c>
      <c r="B1673" s="5">
        <v>1</v>
      </c>
    </row>
    <row r="1674" spans="1:2" x14ac:dyDescent="0.25">
      <c r="A1674" s="6" t="s">
        <v>7840</v>
      </c>
      <c r="B1674" s="5">
        <v>1</v>
      </c>
    </row>
    <row r="1675" spans="1:2" x14ac:dyDescent="0.25">
      <c r="A1675" s="4" t="s">
        <v>3450</v>
      </c>
      <c r="B1675" s="5">
        <v>1</v>
      </c>
    </row>
    <row r="1676" spans="1:2" x14ac:dyDescent="0.25">
      <c r="A1676" s="6" t="s">
        <v>3446</v>
      </c>
      <c r="B1676" s="5">
        <v>1</v>
      </c>
    </row>
    <row r="1677" spans="1:2" x14ac:dyDescent="0.25">
      <c r="A1677" s="4" t="s">
        <v>3050</v>
      </c>
      <c r="B1677" s="5">
        <v>1</v>
      </c>
    </row>
    <row r="1678" spans="1:2" x14ac:dyDescent="0.25">
      <c r="A1678" s="6" t="s">
        <v>2720</v>
      </c>
      <c r="B1678" s="5">
        <v>1</v>
      </c>
    </row>
    <row r="1679" spans="1:2" x14ac:dyDescent="0.25">
      <c r="A1679" s="4" t="s">
        <v>8035</v>
      </c>
      <c r="B1679" s="5">
        <v>1</v>
      </c>
    </row>
    <row r="1680" spans="1:2" x14ac:dyDescent="0.25">
      <c r="A1680" s="6" t="s">
        <v>8032</v>
      </c>
      <c r="B1680" s="5">
        <v>1</v>
      </c>
    </row>
    <row r="1681" spans="1:2" x14ac:dyDescent="0.25">
      <c r="A1681" s="4" t="s">
        <v>2733</v>
      </c>
      <c r="B1681" s="5">
        <v>1</v>
      </c>
    </row>
    <row r="1682" spans="1:2" x14ac:dyDescent="0.25">
      <c r="A1682" s="6" t="s">
        <v>2720</v>
      </c>
      <c r="B1682" s="5">
        <v>1</v>
      </c>
    </row>
    <row r="1683" spans="1:2" x14ac:dyDescent="0.25">
      <c r="A1683" s="4" t="s">
        <v>4156</v>
      </c>
      <c r="B1683" s="5">
        <v>1</v>
      </c>
    </row>
    <row r="1684" spans="1:2" x14ac:dyDescent="0.25">
      <c r="A1684" s="6" t="s">
        <v>4152</v>
      </c>
      <c r="B1684" s="5">
        <v>1</v>
      </c>
    </row>
    <row r="1685" spans="1:2" x14ac:dyDescent="0.25">
      <c r="A1685" s="4" t="s">
        <v>6216</v>
      </c>
      <c r="B1685" s="5">
        <v>1</v>
      </c>
    </row>
    <row r="1686" spans="1:2" x14ac:dyDescent="0.25">
      <c r="A1686" s="6" t="s">
        <v>6212</v>
      </c>
      <c r="B1686" s="5">
        <v>1</v>
      </c>
    </row>
    <row r="1687" spans="1:2" x14ac:dyDescent="0.25">
      <c r="A1687" s="4" t="s">
        <v>7879</v>
      </c>
      <c r="B1687" s="5">
        <v>1</v>
      </c>
    </row>
    <row r="1688" spans="1:2" x14ac:dyDescent="0.25">
      <c r="A1688" s="6" t="s">
        <v>7875</v>
      </c>
      <c r="B1688" s="5">
        <v>1</v>
      </c>
    </row>
    <row r="1689" spans="1:2" x14ac:dyDescent="0.25">
      <c r="A1689" s="4" t="s">
        <v>2254</v>
      </c>
      <c r="B1689" s="5">
        <v>1</v>
      </c>
    </row>
    <row r="1690" spans="1:2" x14ac:dyDescent="0.25">
      <c r="A1690" s="6" t="s">
        <v>2250</v>
      </c>
      <c r="B1690" s="5">
        <v>1</v>
      </c>
    </row>
    <row r="1691" spans="1:2" x14ac:dyDescent="0.25">
      <c r="A1691" s="4" t="s">
        <v>4188</v>
      </c>
      <c r="B1691" s="5">
        <v>1</v>
      </c>
    </row>
    <row r="1692" spans="1:2" x14ac:dyDescent="0.25">
      <c r="A1692" s="6" t="s">
        <v>4185</v>
      </c>
      <c r="B1692" s="5">
        <v>1</v>
      </c>
    </row>
    <row r="1693" spans="1:2" x14ac:dyDescent="0.25">
      <c r="A1693" s="4" t="s">
        <v>5359</v>
      </c>
      <c r="B1693" s="5">
        <v>1</v>
      </c>
    </row>
    <row r="1694" spans="1:2" x14ac:dyDescent="0.25">
      <c r="A1694" s="6" t="s">
        <v>5357</v>
      </c>
      <c r="B1694" s="5">
        <v>1</v>
      </c>
    </row>
    <row r="1695" spans="1:2" x14ac:dyDescent="0.25">
      <c r="A1695" s="4" t="s">
        <v>2270</v>
      </c>
      <c r="B1695" s="5">
        <v>1</v>
      </c>
    </row>
    <row r="1696" spans="1:2" x14ac:dyDescent="0.25">
      <c r="A1696" s="6" t="s">
        <v>2267</v>
      </c>
      <c r="B1696" s="5">
        <v>1</v>
      </c>
    </row>
    <row r="1697" spans="1:2" x14ac:dyDescent="0.25">
      <c r="A1697" s="4" t="s">
        <v>7196</v>
      </c>
      <c r="B1697" s="5">
        <v>1</v>
      </c>
    </row>
    <row r="1698" spans="1:2" x14ac:dyDescent="0.25">
      <c r="A1698" s="6" t="s">
        <v>7194</v>
      </c>
      <c r="B1698" s="5">
        <v>1</v>
      </c>
    </row>
    <row r="1699" spans="1:2" x14ac:dyDescent="0.25">
      <c r="A1699" s="4" t="s">
        <v>4084</v>
      </c>
      <c r="B1699" s="5">
        <v>1</v>
      </c>
    </row>
    <row r="1700" spans="1:2" x14ac:dyDescent="0.25">
      <c r="A1700" s="6" t="s">
        <v>4081</v>
      </c>
      <c r="B1700" s="5">
        <v>1</v>
      </c>
    </row>
    <row r="1701" spans="1:2" x14ac:dyDescent="0.25">
      <c r="A1701" s="4" t="s">
        <v>7104</v>
      </c>
      <c r="B1701" s="5">
        <v>1</v>
      </c>
    </row>
    <row r="1702" spans="1:2" x14ac:dyDescent="0.25">
      <c r="A1702" s="6" t="s">
        <v>7102</v>
      </c>
      <c r="B1702" s="5">
        <v>1</v>
      </c>
    </row>
    <row r="1703" spans="1:2" x14ac:dyDescent="0.25">
      <c r="A1703" s="4" t="s">
        <v>3564</v>
      </c>
      <c r="B1703" s="5">
        <v>1</v>
      </c>
    </row>
    <row r="1704" spans="1:2" x14ac:dyDescent="0.25">
      <c r="A1704" s="6" t="s">
        <v>3560</v>
      </c>
      <c r="B1704" s="5">
        <v>1</v>
      </c>
    </row>
    <row r="1705" spans="1:2" x14ac:dyDescent="0.25">
      <c r="A1705" s="4" t="s">
        <v>7306</v>
      </c>
      <c r="B1705" s="5">
        <v>1</v>
      </c>
    </row>
    <row r="1706" spans="1:2" x14ac:dyDescent="0.25">
      <c r="A1706" s="6" t="s">
        <v>7304</v>
      </c>
      <c r="B1706" s="5">
        <v>1</v>
      </c>
    </row>
    <row r="1707" spans="1:2" x14ac:dyDescent="0.25">
      <c r="A1707" s="4" t="s">
        <v>2518</v>
      </c>
      <c r="B1707" s="5">
        <v>1</v>
      </c>
    </row>
    <row r="1708" spans="1:2" x14ac:dyDescent="0.25">
      <c r="A1708" s="6" t="s">
        <v>2514</v>
      </c>
      <c r="B1708" s="5">
        <v>1</v>
      </c>
    </row>
    <row r="1709" spans="1:2" x14ac:dyDescent="0.25">
      <c r="A1709" s="4" t="s">
        <v>6977</v>
      </c>
      <c r="B1709" s="5">
        <v>1</v>
      </c>
    </row>
    <row r="1710" spans="1:2" x14ac:dyDescent="0.25">
      <c r="A1710" s="6" t="s">
        <v>6975</v>
      </c>
      <c r="B1710" s="5">
        <v>1</v>
      </c>
    </row>
    <row r="1711" spans="1:2" x14ac:dyDescent="0.25">
      <c r="A1711" s="4" t="s">
        <v>3576</v>
      </c>
      <c r="B1711" s="5">
        <v>1</v>
      </c>
    </row>
    <row r="1712" spans="1:2" x14ac:dyDescent="0.25">
      <c r="A1712" s="6" t="s">
        <v>3573</v>
      </c>
      <c r="B1712" s="5">
        <v>1</v>
      </c>
    </row>
    <row r="1713" spans="1:2" x14ac:dyDescent="0.25">
      <c r="A1713" s="4" t="s">
        <v>7688</v>
      </c>
      <c r="B1713" s="5">
        <v>1</v>
      </c>
    </row>
    <row r="1714" spans="1:2" x14ac:dyDescent="0.25">
      <c r="A1714" s="6" t="s">
        <v>7685</v>
      </c>
      <c r="B1714" s="5">
        <v>1</v>
      </c>
    </row>
    <row r="1715" spans="1:2" x14ac:dyDescent="0.25">
      <c r="A1715" s="4" t="s">
        <v>1453</v>
      </c>
      <c r="B1715" s="5">
        <v>1</v>
      </c>
    </row>
    <row r="1716" spans="1:2" x14ac:dyDescent="0.25">
      <c r="A1716" s="6" t="s">
        <v>1450</v>
      </c>
      <c r="B1716" s="5">
        <v>1</v>
      </c>
    </row>
    <row r="1717" spans="1:2" x14ac:dyDescent="0.25">
      <c r="A1717" s="4" t="s">
        <v>7309</v>
      </c>
      <c r="B1717" s="5">
        <v>1</v>
      </c>
    </row>
    <row r="1718" spans="1:2" x14ac:dyDescent="0.25">
      <c r="A1718" s="6" t="s">
        <v>1163</v>
      </c>
      <c r="B1718" s="5">
        <v>1</v>
      </c>
    </row>
    <row r="1719" spans="1:2" x14ac:dyDescent="0.25">
      <c r="A1719" s="4" t="s">
        <v>2074</v>
      </c>
      <c r="B1719" s="5">
        <v>1</v>
      </c>
    </row>
    <row r="1720" spans="1:2" x14ac:dyDescent="0.25">
      <c r="A1720" s="6" t="s">
        <v>1863</v>
      </c>
      <c r="B1720" s="5">
        <v>1</v>
      </c>
    </row>
    <row r="1721" spans="1:2" x14ac:dyDescent="0.25">
      <c r="A1721" s="4" t="s">
        <v>7416</v>
      </c>
      <c r="B1721" s="5">
        <v>1</v>
      </c>
    </row>
    <row r="1722" spans="1:2" x14ac:dyDescent="0.25">
      <c r="A1722" s="6" t="s">
        <v>1163</v>
      </c>
      <c r="B1722" s="5">
        <v>1</v>
      </c>
    </row>
    <row r="1723" spans="1:2" x14ac:dyDescent="0.25">
      <c r="A1723" s="4" t="s">
        <v>5963</v>
      </c>
      <c r="B1723" s="5">
        <v>1</v>
      </c>
    </row>
    <row r="1724" spans="1:2" x14ac:dyDescent="0.25">
      <c r="A1724" s="6" t="s">
        <v>5959</v>
      </c>
      <c r="B1724" s="5">
        <v>1</v>
      </c>
    </row>
    <row r="1725" spans="1:2" x14ac:dyDescent="0.25">
      <c r="A1725" s="4" t="s">
        <v>7283</v>
      </c>
      <c r="B1725" s="5">
        <v>1</v>
      </c>
    </row>
    <row r="1726" spans="1:2" x14ac:dyDescent="0.25">
      <c r="A1726" s="6" t="s">
        <v>1163</v>
      </c>
      <c r="B1726" s="5">
        <v>1</v>
      </c>
    </row>
    <row r="1727" spans="1:2" x14ac:dyDescent="0.25">
      <c r="A1727" s="4" t="s">
        <v>202</v>
      </c>
      <c r="B1727" s="5">
        <v>1</v>
      </c>
    </row>
    <row r="1728" spans="1:2" x14ac:dyDescent="0.25">
      <c r="A1728" s="6" t="s">
        <v>199</v>
      </c>
      <c r="B1728" s="5">
        <v>1</v>
      </c>
    </row>
    <row r="1729" spans="1:2" x14ac:dyDescent="0.25">
      <c r="A1729" s="4" t="s">
        <v>5885</v>
      </c>
      <c r="B1729" s="5">
        <v>1</v>
      </c>
    </row>
    <row r="1730" spans="1:2" x14ac:dyDescent="0.25">
      <c r="A1730" s="6" t="s">
        <v>5883</v>
      </c>
      <c r="B1730" s="5">
        <v>1</v>
      </c>
    </row>
    <row r="1731" spans="1:2" x14ac:dyDescent="0.25">
      <c r="A1731" s="4" t="s">
        <v>8352</v>
      </c>
      <c r="B1731" s="5">
        <v>1</v>
      </c>
    </row>
    <row r="1732" spans="1:2" x14ac:dyDescent="0.25">
      <c r="A1732" s="6" t="s">
        <v>8349</v>
      </c>
      <c r="B1732" s="5">
        <v>1</v>
      </c>
    </row>
    <row r="1733" spans="1:2" x14ac:dyDescent="0.25">
      <c r="A1733" s="4" t="s">
        <v>3977</v>
      </c>
      <c r="B1733" s="5">
        <v>1</v>
      </c>
    </row>
    <row r="1734" spans="1:2" x14ac:dyDescent="0.25">
      <c r="A1734" s="6" t="s">
        <v>3973</v>
      </c>
      <c r="B1734" s="5">
        <v>1</v>
      </c>
    </row>
    <row r="1735" spans="1:2" x14ac:dyDescent="0.25">
      <c r="A1735" s="4" t="s">
        <v>6041</v>
      </c>
      <c r="B1735" s="5">
        <v>1</v>
      </c>
    </row>
    <row r="1736" spans="1:2" x14ac:dyDescent="0.25">
      <c r="A1736" s="6" t="s">
        <v>6038</v>
      </c>
      <c r="B1736" s="5">
        <v>1</v>
      </c>
    </row>
    <row r="1737" spans="1:2" x14ac:dyDescent="0.25">
      <c r="A1737" s="4" t="s">
        <v>4004</v>
      </c>
      <c r="B1737" s="5">
        <v>1</v>
      </c>
    </row>
    <row r="1738" spans="1:2" x14ac:dyDescent="0.25">
      <c r="A1738" s="6" t="s">
        <v>4001</v>
      </c>
      <c r="B1738" s="5">
        <v>1</v>
      </c>
    </row>
    <row r="1739" spans="1:2" x14ac:dyDescent="0.25">
      <c r="A1739" s="4" t="s">
        <v>3842</v>
      </c>
      <c r="B1739" s="5">
        <v>1</v>
      </c>
    </row>
    <row r="1740" spans="1:2" x14ac:dyDescent="0.25">
      <c r="A1740" s="6" t="s">
        <v>3840</v>
      </c>
      <c r="B1740" s="5">
        <v>1</v>
      </c>
    </row>
    <row r="1741" spans="1:2" x14ac:dyDescent="0.25">
      <c r="A1741" s="4" t="s">
        <v>8783</v>
      </c>
      <c r="B1741" s="5">
        <v>1</v>
      </c>
    </row>
    <row r="1742" spans="1:2" x14ac:dyDescent="0.25">
      <c r="A1742" s="6" t="s">
        <v>2871</v>
      </c>
      <c r="B1742" s="5">
        <v>1</v>
      </c>
    </row>
    <row r="1743" spans="1:2" x14ac:dyDescent="0.25">
      <c r="A1743" s="4" t="s">
        <v>366</v>
      </c>
      <c r="B1743" s="5">
        <v>1</v>
      </c>
    </row>
    <row r="1744" spans="1:2" x14ac:dyDescent="0.25">
      <c r="A1744" s="6" t="s">
        <v>362</v>
      </c>
      <c r="B1744" s="5">
        <v>1</v>
      </c>
    </row>
    <row r="1745" spans="1:2" x14ac:dyDescent="0.25">
      <c r="A1745" s="4" t="s">
        <v>7488</v>
      </c>
      <c r="B1745" s="5">
        <v>1</v>
      </c>
    </row>
    <row r="1746" spans="1:2" x14ac:dyDescent="0.25">
      <c r="A1746" s="6" t="s">
        <v>7374</v>
      </c>
      <c r="B1746" s="5">
        <v>1</v>
      </c>
    </row>
    <row r="1747" spans="1:2" x14ac:dyDescent="0.25">
      <c r="A1747" s="4" t="s">
        <v>5136</v>
      </c>
      <c r="B1747" s="5">
        <v>1</v>
      </c>
    </row>
    <row r="1748" spans="1:2" x14ac:dyDescent="0.25">
      <c r="A1748" s="6" t="s">
        <v>5133</v>
      </c>
      <c r="B1748" s="5">
        <v>1</v>
      </c>
    </row>
    <row r="1749" spans="1:2" x14ac:dyDescent="0.25">
      <c r="A1749" s="4" t="s">
        <v>7378</v>
      </c>
      <c r="B1749" s="5">
        <v>1</v>
      </c>
    </row>
    <row r="1750" spans="1:2" x14ac:dyDescent="0.25">
      <c r="A1750" s="6" t="s">
        <v>7374</v>
      </c>
      <c r="B1750" s="5">
        <v>1</v>
      </c>
    </row>
    <row r="1751" spans="1:2" x14ac:dyDescent="0.25">
      <c r="A1751" s="4" t="s">
        <v>2279</v>
      </c>
      <c r="B1751" s="5">
        <v>1</v>
      </c>
    </row>
    <row r="1752" spans="1:2" x14ac:dyDescent="0.25">
      <c r="A1752" s="6" t="s">
        <v>2276</v>
      </c>
      <c r="B1752" s="5">
        <v>1</v>
      </c>
    </row>
    <row r="1753" spans="1:2" x14ac:dyDescent="0.25">
      <c r="A1753" s="4" t="s">
        <v>6973</v>
      </c>
      <c r="B1753" s="5">
        <v>1</v>
      </c>
    </row>
    <row r="1754" spans="1:2" x14ac:dyDescent="0.25">
      <c r="A1754" s="6" t="s">
        <v>6970</v>
      </c>
      <c r="B1754" s="5">
        <v>1</v>
      </c>
    </row>
    <row r="1755" spans="1:2" x14ac:dyDescent="0.25">
      <c r="A1755" s="4" t="s">
        <v>7822</v>
      </c>
      <c r="B1755" s="5">
        <v>1</v>
      </c>
    </row>
    <row r="1756" spans="1:2" x14ac:dyDescent="0.25">
      <c r="A1756" s="6" t="s">
        <v>349</v>
      </c>
      <c r="B1756" s="5">
        <v>1</v>
      </c>
    </row>
    <row r="1757" spans="1:2" x14ac:dyDescent="0.25">
      <c r="A1757" s="4" t="s">
        <v>6995</v>
      </c>
      <c r="B1757" s="5">
        <v>1</v>
      </c>
    </row>
    <row r="1758" spans="1:2" x14ac:dyDescent="0.25">
      <c r="A1758" s="6" t="s">
        <v>6993</v>
      </c>
      <c r="B1758" s="5">
        <v>1</v>
      </c>
    </row>
    <row r="1759" spans="1:2" x14ac:dyDescent="0.25">
      <c r="A1759" s="4" t="s">
        <v>7968</v>
      </c>
      <c r="B1759" s="5">
        <v>1</v>
      </c>
    </row>
    <row r="1760" spans="1:2" x14ac:dyDescent="0.25">
      <c r="A1760" s="6" t="s">
        <v>7965</v>
      </c>
      <c r="B1760" s="5">
        <v>1</v>
      </c>
    </row>
    <row r="1761" spans="1:2" x14ac:dyDescent="0.25">
      <c r="A1761" s="4" t="s">
        <v>4407</v>
      </c>
      <c r="B1761" s="5">
        <v>1</v>
      </c>
    </row>
    <row r="1762" spans="1:2" x14ac:dyDescent="0.25">
      <c r="A1762" s="6" t="s">
        <v>3389</v>
      </c>
      <c r="B1762" s="5">
        <v>1</v>
      </c>
    </row>
    <row r="1763" spans="1:2" x14ac:dyDescent="0.25">
      <c r="A1763" s="4" t="s">
        <v>4676</v>
      </c>
      <c r="B1763" s="5">
        <v>1</v>
      </c>
    </row>
    <row r="1764" spans="1:2" x14ac:dyDescent="0.25">
      <c r="A1764" s="6" t="s">
        <v>4674</v>
      </c>
      <c r="B1764" s="5">
        <v>1</v>
      </c>
    </row>
    <row r="1765" spans="1:2" x14ac:dyDescent="0.25">
      <c r="A1765" s="4" t="s">
        <v>8589</v>
      </c>
      <c r="B1765" s="5">
        <v>1</v>
      </c>
    </row>
    <row r="1766" spans="1:2" x14ac:dyDescent="0.25">
      <c r="A1766" s="6" t="s">
        <v>8585</v>
      </c>
      <c r="B1766" s="5">
        <v>1</v>
      </c>
    </row>
    <row r="1767" spans="1:2" x14ac:dyDescent="0.25">
      <c r="A1767" s="4" t="s">
        <v>6294</v>
      </c>
      <c r="B1767" s="5">
        <v>1</v>
      </c>
    </row>
    <row r="1768" spans="1:2" x14ac:dyDescent="0.25">
      <c r="A1768" s="6" t="s">
        <v>6291</v>
      </c>
      <c r="B1768" s="5">
        <v>1</v>
      </c>
    </row>
    <row r="1769" spans="1:2" x14ac:dyDescent="0.25">
      <c r="A1769" s="4" t="s">
        <v>5435</v>
      </c>
      <c r="B1769" s="5">
        <v>1</v>
      </c>
    </row>
    <row r="1770" spans="1:2" x14ac:dyDescent="0.25">
      <c r="A1770" s="6" t="s">
        <v>5433</v>
      </c>
      <c r="B1770" s="5">
        <v>1</v>
      </c>
    </row>
    <row r="1771" spans="1:2" x14ac:dyDescent="0.25">
      <c r="A1771" s="4" t="s">
        <v>7607</v>
      </c>
      <c r="B1771" s="5">
        <v>1</v>
      </c>
    </row>
    <row r="1772" spans="1:2" x14ac:dyDescent="0.25">
      <c r="A1772" s="6" t="s">
        <v>7603</v>
      </c>
      <c r="B1772" s="5">
        <v>1</v>
      </c>
    </row>
    <row r="1773" spans="1:2" x14ac:dyDescent="0.25">
      <c r="A1773" s="4" t="s">
        <v>4698</v>
      </c>
      <c r="B1773" s="5">
        <v>1</v>
      </c>
    </row>
    <row r="1774" spans="1:2" x14ac:dyDescent="0.25">
      <c r="A1774" s="6" t="s">
        <v>4695</v>
      </c>
      <c r="B1774" s="5">
        <v>1</v>
      </c>
    </row>
    <row r="1775" spans="1:2" x14ac:dyDescent="0.25">
      <c r="A1775" s="4" t="s">
        <v>2187</v>
      </c>
      <c r="B1775" s="5">
        <v>1</v>
      </c>
    </row>
    <row r="1776" spans="1:2" x14ac:dyDescent="0.25">
      <c r="A1776" s="6" t="s">
        <v>2184</v>
      </c>
      <c r="B1776" s="5">
        <v>1</v>
      </c>
    </row>
    <row r="1777" spans="1:2" x14ac:dyDescent="0.25">
      <c r="A1777" s="4" t="s">
        <v>3102</v>
      </c>
      <c r="B1777" s="5">
        <v>1</v>
      </c>
    </row>
    <row r="1778" spans="1:2" x14ac:dyDescent="0.25">
      <c r="A1778" s="6" t="s">
        <v>3098</v>
      </c>
      <c r="B1778" s="5">
        <v>1</v>
      </c>
    </row>
    <row r="1779" spans="1:2" x14ac:dyDescent="0.25">
      <c r="A1779" s="4" t="s">
        <v>7637</v>
      </c>
      <c r="B1779" s="5">
        <v>1</v>
      </c>
    </row>
    <row r="1780" spans="1:2" x14ac:dyDescent="0.25">
      <c r="A1780" s="6" t="s">
        <v>7633</v>
      </c>
      <c r="B1780" s="5">
        <v>1</v>
      </c>
    </row>
    <row r="1781" spans="1:2" x14ac:dyDescent="0.25">
      <c r="A1781" s="4" t="s">
        <v>3648</v>
      </c>
      <c r="B1781" s="5">
        <v>1</v>
      </c>
    </row>
    <row r="1782" spans="1:2" x14ac:dyDescent="0.25">
      <c r="A1782" s="6" t="s">
        <v>3644</v>
      </c>
      <c r="B1782" s="5">
        <v>1</v>
      </c>
    </row>
    <row r="1783" spans="1:2" x14ac:dyDescent="0.25">
      <c r="A1783" s="4" t="s">
        <v>4018</v>
      </c>
      <c r="B1783" s="5">
        <v>1</v>
      </c>
    </row>
    <row r="1784" spans="1:2" x14ac:dyDescent="0.25">
      <c r="A1784" s="6" t="s">
        <v>4015</v>
      </c>
      <c r="B1784" s="5">
        <v>1</v>
      </c>
    </row>
    <row r="1785" spans="1:2" x14ac:dyDescent="0.25">
      <c r="A1785" s="4" t="s">
        <v>6581</v>
      </c>
      <c r="B1785" s="5">
        <v>1</v>
      </c>
    </row>
    <row r="1786" spans="1:2" x14ac:dyDescent="0.25">
      <c r="A1786" s="6" t="s">
        <v>6577</v>
      </c>
      <c r="B1786" s="5">
        <v>1</v>
      </c>
    </row>
    <row r="1787" spans="1:2" x14ac:dyDescent="0.25">
      <c r="A1787" s="4" t="s">
        <v>7601</v>
      </c>
      <c r="B1787" s="5">
        <v>1</v>
      </c>
    </row>
    <row r="1788" spans="1:2" x14ac:dyDescent="0.25">
      <c r="A1788" s="6" t="s">
        <v>7598</v>
      </c>
      <c r="B1788" s="5">
        <v>1</v>
      </c>
    </row>
    <row r="1789" spans="1:2" x14ac:dyDescent="0.25">
      <c r="A1789" s="4" t="s">
        <v>8542</v>
      </c>
      <c r="B1789" s="5">
        <v>1</v>
      </c>
    </row>
    <row r="1790" spans="1:2" x14ac:dyDescent="0.25">
      <c r="A1790" s="6" t="s">
        <v>8507</v>
      </c>
      <c r="B1790" s="5">
        <v>1</v>
      </c>
    </row>
    <row r="1791" spans="1:2" x14ac:dyDescent="0.25">
      <c r="A1791" s="4" t="s">
        <v>132</v>
      </c>
      <c r="B1791" s="5">
        <v>1</v>
      </c>
    </row>
    <row r="1792" spans="1:2" x14ac:dyDescent="0.25">
      <c r="A1792" s="6" t="s">
        <v>130</v>
      </c>
      <c r="B1792" s="5">
        <v>1</v>
      </c>
    </row>
    <row r="1793" spans="1:2" x14ac:dyDescent="0.25">
      <c r="A1793" s="4" t="s">
        <v>6866</v>
      </c>
      <c r="B1793" s="5">
        <v>1</v>
      </c>
    </row>
    <row r="1794" spans="1:2" x14ac:dyDescent="0.25">
      <c r="A1794" s="6" t="s">
        <v>6862</v>
      </c>
      <c r="B1794" s="5">
        <v>1</v>
      </c>
    </row>
    <row r="1795" spans="1:2" x14ac:dyDescent="0.25">
      <c r="A1795" s="4" t="s">
        <v>6019</v>
      </c>
      <c r="B1795" s="5">
        <v>1</v>
      </c>
    </row>
    <row r="1796" spans="1:2" x14ac:dyDescent="0.25">
      <c r="A1796" s="6" t="s">
        <v>6015</v>
      </c>
      <c r="B1796" s="5">
        <v>1</v>
      </c>
    </row>
    <row r="1797" spans="1:2" x14ac:dyDescent="0.25">
      <c r="A1797" s="4" t="s">
        <v>2494</v>
      </c>
      <c r="B1797" s="5">
        <v>1</v>
      </c>
    </row>
    <row r="1798" spans="1:2" x14ac:dyDescent="0.25">
      <c r="A1798" s="6" t="s">
        <v>2490</v>
      </c>
      <c r="B1798" s="5">
        <v>1</v>
      </c>
    </row>
    <row r="1799" spans="1:2" x14ac:dyDescent="0.25">
      <c r="A1799" s="4" t="s">
        <v>5346</v>
      </c>
      <c r="B1799" s="5">
        <v>1</v>
      </c>
    </row>
    <row r="1800" spans="1:2" x14ac:dyDescent="0.25">
      <c r="A1800" s="6" t="s">
        <v>5343</v>
      </c>
      <c r="B1800" s="5">
        <v>1</v>
      </c>
    </row>
    <row r="1801" spans="1:2" x14ac:dyDescent="0.25">
      <c r="A1801" s="4" t="s">
        <v>7565</v>
      </c>
      <c r="B1801" s="5">
        <v>1</v>
      </c>
    </row>
    <row r="1802" spans="1:2" x14ac:dyDescent="0.25">
      <c r="A1802" s="6" t="s">
        <v>7563</v>
      </c>
      <c r="B1802" s="5">
        <v>1</v>
      </c>
    </row>
    <row r="1803" spans="1:2" x14ac:dyDescent="0.25">
      <c r="A1803" s="4" t="s">
        <v>8180</v>
      </c>
      <c r="B1803" s="5">
        <v>1</v>
      </c>
    </row>
    <row r="1804" spans="1:2" x14ac:dyDescent="0.25">
      <c r="A1804" s="6" t="s">
        <v>8176</v>
      </c>
      <c r="B1804" s="5">
        <v>1</v>
      </c>
    </row>
    <row r="1805" spans="1:2" x14ac:dyDescent="0.25">
      <c r="A1805" s="4" t="s">
        <v>2226</v>
      </c>
      <c r="B1805" s="5">
        <v>1</v>
      </c>
    </row>
    <row r="1806" spans="1:2" x14ac:dyDescent="0.25">
      <c r="A1806" s="6" t="s">
        <v>2224</v>
      </c>
      <c r="B1806" s="5">
        <v>1</v>
      </c>
    </row>
    <row r="1807" spans="1:2" x14ac:dyDescent="0.25">
      <c r="A1807" s="4" t="s">
        <v>8154</v>
      </c>
      <c r="B1807" s="5">
        <v>1</v>
      </c>
    </row>
    <row r="1808" spans="1:2" x14ac:dyDescent="0.25">
      <c r="A1808" s="6" t="s">
        <v>8152</v>
      </c>
      <c r="B1808" s="5">
        <v>1</v>
      </c>
    </row>
    <row r="1809" spans="1:2" x14ac:dyDescent="0.25">
      <c r="A1809" s="4" t="s">
        <v>3989</v>
      </c>
      <c r="B1809" s="5">
        <v>1</v>
      </c>
    </row>
    <row r="1810" spans="1:2" x14ac:dyDescent="0.25">
      <c r="A1810" s="6" t="s">
        <v>3987</v>
      </c>
      <c r="B1810" s="5">
        <v>1</v>
      </c>
    </row>
    <row r="1811" spans="1:2" x14ac:dyDescent="0.25">
      <c r="A1811" s="4" t="s">
        <v>232</v>
      </c>
      <c r="B1811" s="5">
        <v>1</v>
      </c>
    </row>
    <row r="1812" spans="1:2" x14ac:dyDescent="0.25">
      <c r="A1812" s="6" t="s">
        <v>228</v>
      </c>
      <c r="B1812" s="5">
        <v>1</v>
      </c>
    </row>
    <row r="1813" spans="1:2" x14ac:dyDescent="0.25">
      <c r="A1813" s="4" t="s">
        <v>436</v>
      </c>
      <c r="B1813" s="5">
        <v>1</v>
      </c>
    </row>
    <row r="1814" spans="1:2" x14ac:dyDescent="0.25">
      <c r="A1814" s="6" t="s">
        <v>433</v>
      </c>
      <c r="B1814" s="5">
        <v>1</v>
      </c>
    </row>
    <row r="1815" spans="1:2" x14ac:dyDescent="0.25">
      <c r="A1815" s="4" t="s">
        <v>6707</v>
      </c>
      <c r="B1815" s="5">
        <v>1</v>
      </c>
    </row>
    <row r="1816" spans="1:2" x14ac:dyDescent="0.25">
      <c r="A1816" s="6" t="s">
        <v>6705</v>
      </c>
      <c r="B1816" s="5">
        <v>1</v>
      </c>
    </row>
    <row r="1817" spans="1:2" x14ac:dyDescent="0.25">
      <c r="A1817" s="4" t="s">
        <v>7546</v>
      </c>
      <c r="B1817" s="5">
        <v>1</v>
      </c>
    </row>
    <row r="1818" spans="1:2" x14ac:dyDescent="0.25">
      <c r="A1818" s="6" t="s">
        <v>7542</v>
      </c>
      <c r="B1818" s="5">
        <v>1</v>
      </c>
    </row>
    <row r="1819" spans="1:2" x14ac:dyDescent="0.25">
      <c r="A1819" s="4" t="s">
        <v>2500</v>
      </c>
      <c r="B1819" s="5">
        <v>1</v>
      </c>
    </row>
    <row r="1820" spans="1:2" x14ac:dyDescent="0.25">
      <c r="A1820" s="6" t="s">
        <v>2497</v>
      </c>
      <c r="B1820" s="5">
        <v>1</v>
      </c>
    </row>
    <row r="1821" spans="1:2" x14ac:dyDescent="0.25">
      <c r="A1821" s="4" t="s">
        <v>7207</v>
      </c>
      <c r="B1821" s="5">
        <v>1</v>
      </c>
    </row>
    <row r="1822" spans="1:2" x14ac:dyDescent="0.25">
      <c r="A1822" s="6" t="s">
        <v>7205</v>
      </c>
      <c r="B1822" s="5">
        <v>1</v>
      </c>
    </row>
    <row r="1823" spans="1:2" x14ac:dyDescent="0.25">
      <c r="A1823" s="4" t="s">
        <v>4965</v>
      </c>
      <c r="B1823" s="5">
        <v>1</v>
      </c>
    </row>
    <row r="1824" spans="1:2" x14ac:dyDescent="0.25">
      <c r="A1824" s="6" t="s">
        <v>4963</v>
      </c>
      <c r="B1824" s="5">
        <v>1</v>
      </c>
    </row>
    <row r="1825" spans="1:2" x14ac:dyDescent="0.25">
      <c r="A1825" s="4" t="s">
        <v>6427</v>
      </c>
      <c r="B1825" s="5">
        <v>1</v>
      </c>
    </row>
    <row r="1826" spans="1:2" x14ac:dyDescent="0.25">
      <c r="A1826" s="6" t="s">
        <v>6424</v>
      </c>
      <c r="B1826" s="5">
        <v>1</v>
      </c>
    </row>
    <row r="1827" spans="1:2" x14ac:dyDescent="0.25">
      <c r="A1827" s="4" t="s">
        <v>7758</v>
      </c>
      <c r="B1827" s="5">
        <v>1</v>
      </c>
    </row>
    <row r="1828" spans="1:2" x14ac:dyDescent="0.25">
      <c r="A1828" s="6" t="s">
        <v>7755</v>
      </c>
      <c r="B1828" s="5">
        <v>1</v>
      </c>
    </row>
    <row r="1829" spans="1:2" x14ac:dyDescent="0.25">
      <c r="A1829" s="4" t="s">
        <v>5728</v>
      </c>
      <c r="B1829" s="5">
        <v>1</v>
      </c>
    </row>
    <row r="1830" spans="1:2" x14ac:dyDescent="0.25">
      <c r="A1830" s="6" t="s">
        <v>5726</v>
      </c>
      <c r="B1830" s="5">
        <v>1</v>
      </c>
    </row>
    <row r="1831" spans="1:2" x14ac:dyDescent="0.25">
      <c r="A1831" s="4" t="s">
        <v>4998</v>
      </c>
      <c r="B1831" s="5">
        <v>1</v>
      </c>
    </row>
    <row r="1832" spans="1:2" x14ac:dyDescent="0.25">
      <c r="A1832" s="6" t="s">
        <v>4994</v>
      </c>
      <c r="B1832" s="5">
        <v>1</v>
      </c>
    </row>
    <row r="1833" spans="1:2" x14ac:dyDescent="0.25">
      <c r="A1833" s="4" t="s">
        <v>2090</v>
      </c>
      <c r="B1833" s="5">
        <v>1</v>
      </c>
    </row>
    <row r="1834" spans="1:2" x14ac:dyDescent="0.25">
      <c r="A1834" s="6" t="s">
        <v>2088</v>
      </c>
      <c r="B1834" s="5">
        <v>1</v>
      </c>
    </row>
    <row r="1835" spans="1:2" x14ac:dyDescent="0.25">
      <c r="A1835" s="4" t="s">
        <v>7485</v>
      </c>
      <c r="B1835" s="5">
        <v>1</v>
      </c>
    </row>
    <row r="1836" spans="1:2" x14ac:dyDescent="0.25">
      <c r="A1836" s="6" t="s">
        <v>7483</v>
      </c>
      <c r="B1836" s="5">
        <v>1</v>
      </c>
    </row>
    <row r="1837" spans="1:2" x14ac:dyDescent="0.25">
      <c r="A1837" s="4" t="s">
        <v>1954</v>
      </c>
      <c r="B1837" s="5">
        <v>1</v>
      </c>
    </row>
    <row r="1838" spans="1:2" x14ac:dyDescent="0.25">
      <c r="A1838" s="6" t="s">
        <v>1886</v>
      </c>
      <c r="B1838" s="5">
        <v>1</v>
      </c>
    </row>
    <row r="1839" spans="1:2" x14ac:dyDescent="0.25">
      <c r="A1839" s="4" t="s">
        <v>8116</v>
      </c>
      <c r="B1839" s="5">
        <v>1</v>
      </c>
    </row>
    <row r="1840" spans="1:2" x14ac:dyDescent="0.25">
      <c r="A1840" s="6" t="s">
        <v>8114</v>
      </c>
      <c r="B1840" s="5">
        <v>1</v>
      </c>
    </row>
    <row r="1841" spans="1:2" x14ac:dyDescent="0.25">
      <c r="A1841" s="4" t="s">
        <v>7717</v>
      </c>
      <c r="B1841" s="5">
        <v>1</v>
      </c>
    </row>
    <row r="1842" spans="1:2" x14ac:dyDescent="0.25">
      <c r="A1842" s="6" t="s">
        <v>7714</v>
      </c>
      <c r="B1842" s="5">
        <v>1</v>
      </c>
    </row>
    <row r="1843" spans="1:2" x14ac:dyDescent="0.25">
      <c r="A1843" s="4" t="s">
        <v>4079</v>
      </c>
      <c r="B1843" s="5">
        <v>1</v>
      </c>
    </row>
    <row r="1844" spans="1:2" x14ac:dyDescent="0.25">
      <c r="A1844" s="6" t="s">
        <v>4076</v>
      </c>
      <c r="B1844" s="5">
        <v>1</v>
      </c>
    </row>
    <row r="1845" spans="1:2" x14ac:dyDescent="0.25">
      <c r="A1845" s="4" t="s">
        <v>3485</v>
      </c>
      <c r="B1845" s="5">
        <v>1</v>
      </c>
    </row>
    <row r="1846" spans="1:2" x14ac:dyDescent="0.25">
      <c r="A1846" s="6" t="s">
        <v>3481</v>
      </c>
      <c r="B1846" s="5">
        <v>1</v>
      </c>
    </row>
    <row r="1847" spans="1:2" x14ac:dyDescent="0.25">
      <c r="A1847" s="4" t="s">
        <v>9140</v>
      </c>
      <c r="B1847" s="5">
        <v>1</v>
      </c>
    </row>
    <row r="1848" spans="1:2" x14ac:dyDescent="0.25">
      <c r="A1848" s="6" t="s">
        <v>9134</v>
      </c>
      <c r="B1848" s="5">
        <v>1</v>
      </c>
    </row>
    <row r="1849" spans="1:2" x14ac:dyDescent="0.25">
      <c r="A1849" s="4" t="s">
        <v>1132</v>
      </c>
      <c r="B1849" s="5">
        <v>1</v>
      </c>
    </row>
    <row r="1850" spans="1:2" x14ac:dyDescent="0.25">
      <c r="A1850" s="6" t="s">
        <v>1130</v>
      </c>
      <c r="B1850" s="5">
        <v>1</v>
      </c>
    </row>
    <row r="1851" spans="1:2" x14ac:dyDescent="0.25">
      <c r="A1851" s="4" t="s">
        <v>878</v>
      </c>
      <c r="B1851" s="5">
        <v>1</v>
      </c>
    </row>
    <row r="1852" spans="1:2" x14ac:dyDescent="0.25">
      <c r="A1852" s="6" t="s">
        <v>875</v>
      </c>
      <c r="B1852" s="5">
        <v>1</v>
      </c>
    </row>
    <row r="1853" spans="1:2" x14ac:dyDescent="0.25">
      <c r="A1853" s="4" t="s">
        <v>5849</v>
      </c>
      <c r="B1853" s="5">
        <v>1</v>
      </c>
    </row>
    <row r="1854" spans="1:2" x14ac:dyDescent="0.25">
      <c r="A1854" s="6" t="s">
        <v>4431</v>
      </c>
      <c r="B1854" s="5">
        <v>1</v>
      </c>
    </row>
    <row r="1855" spans="1:2" x14ac:dyDescent="0.25">
      <c r="A1855" s="4" t="s">
        <v>6889</v>
      </c>
      <c r="B1855" s="5">
        <v>1</v>
      </c>
    </row>
    <row r="1856" spans="1:2" x14ac:dyDescent="0.25">
      <c r="A1856" s="6" t="s">
        <v>6887</v>
      </c>
      <c r="B1856" s="5">
        <v>1</v>
      </c>
    </row>
    <row r="1857" spans="1:2" x14ac:dyDescent="0.25">
      <c r="A1857" s="4" t="s">
        <v>4434</v>
      </c>
      <c r="B1857" s="5">
        <v>1</v>
      </c>
    </row>
    <row r="1858" spans="1:2" x14ac:dyDescent="0.25">
      <c r="A1858" s="6" t="s">
        <v>4431</v>
      </c>
      <c r="B1858" s="5">
        <v>1</v>
      </c>
    </row>
    <row r="1859" spans="1:2" x14ac:dyDescent="0.25">
      <c r="A1859" s="4" t="s">
        <v>4598</v>
      </c>
      <c r="B1859" s="5">
        <v>1</v>
      </c>
    </row>
    <row r="1860" spans="1:2" x14ac:dyDescent="0.25">
      <c r="A1860" s="6" t="s">
        <v>4596</v>
      </c>
      <c r="B1860" s="5">
        <v>1</v>
      </c>
    </row>
    <row r="1861" spans="1:2" x14ac:dyDescent="0.25">
      <c r="A1861" s="4" t="s">
        <v>4585</v>
      </c>
      <c r="B1861" s="5">
        <v>1</v>
      </c>
    </row>
    <row r="1862" spans="1:2" x14ac:dyDescent="0.25">
      <c r="A1862" s="6" t="s">
        <v>4431</v>
      </c>
      <c r="B1862" s="5">
        <v>1</v>
      </c>
    </row>
    <row r="1863" spans="1:2" x14ac:dyDescent="0.25">
      <c r="A1863" s="4" t="s">
        <v>2083</v>
      </c>
      <c r="B1863" s="5">
        <v>1</v>
      </c>
    </row>
    <row r="1864" spans="1:2" x14ac:dyDescent="0.25">
      <c r="A1864" s="6" t="s">
        <v>1863</v>
      </c>
      <c r="B1864" s="5">
        <v>1</v>
      </c>
    </row>
    <row r="1865" spans="1:2" x14ac:dyDescent="0.25">
      <c r="A1865" s="4" t="s">
        <v>4522</v>
      </c>
      <c r="B1865" s="5">
        <v>1</v>
      </c>
    </row>
    <row r="1866" spans="1:2" x14ac:dyDescent="0.25">
      <c r="A1866" s="6" t="s">
        <v>4431</v>
      </c>
      <c r="B1866" s="5">
        <v>1</v>
      </c>
    </row>
    <row r="1867" spans="1:2" x14ac:dyDescent="0.25">
      <c r="A1867" s="4" t="s">
        <v>5102</v>
      </c>
      <c r="B1867" s="5">
        <v>1</v>
      </c>
    </row>
    <row r="1868" spans="1:2" x14ac:dyDescent="0.25">
      <c r="A1868" s="6" t="s">
        <v>5098</v>
      </c>
      <c r="B1868" s="5">
        <v>1</v>
      </c>
    </row>
    <row r="1869" spans="1:2" x14ac:dyDescent="0.25">
      <c r="A1869" s="4" t="s">
        <v>4648</v>
      </c>
      <c r="B1869" s="5">
        <v>1</v>
      </c>
    </row>
    <row r="1870" spans="1:2" x14ac:dyDescent="0.25">
      <c r="A1870" s="6" t="s">
        <v>4431</v>
      </c>
      <c r="B1870" s="5">
        <v>1</v>
      </c>
    </row>
    <row r="1871" spans="1:2" x14ac:dyDescent="0.25">
      <c r="A1871" s="4" t="s">
        <v>5007</v>
      </c>
      <c r="B1871" s="5">
        <v>1</v>
      </c>
    </row>
    <row r="1872" spans="1:2" x14ac:dyDescent="0.25">
      <c r="A1872" s="6" t="s">
        <v>5003</v>
      </c>
      <c r="B1872" s="5">
        <v>1</v>
      </c>
    </row>
    <row r="1873" spans="1:2" x14ac:dyDescent="0.25">
      <c r="A1873" s="4" t="s">
        <v>4816</v>
      </c>
      <c r="B1873" s="5">
        <v>1</v>
      </c>
    </row>
    <row r="1874" spans="1:2" x14ac:dyDescent="0.25">
      <c r="A1874" s="6" t="s">
        <v>4431</v>
      </c>
      <c r="B1874" s="5">
        <v>1</v>
      </c>
    </row>
    <row r="1875" spans="1:2" x14ac:dyDescent="0.25">
      <c r="A1875" s="4" t="s">
        <v>2222</v>
      </c>
      <c r="B1875" s="5">
        <v>1</v>
      </c>
    </row>
    <row r="1876" spans="1:2" x14ac:dyDescent="0.25">
      <c r="A1876" s="6" t="s">
        <v>2218</v>
      </c>
      <c r="B1876" s="5">
        <v>1</v>
      </c>
    </row>
    <row r="1877" spans="1:2" x14ac:dyDescent="0.25">
      <c r="A1877" s="4" t="s">
        <v>8362</v>
      </c>
      <c r="B1877" s="5">
        <v>1</v>
      </c>
    </row>
    <row r="1878" spans="1:2" x14ac:dyDescent="0.25">
      <c r="A1878" s="6" t="s">
        <v>8358</v>
      </c>
      <c r="B1878" s="5">
        <v>1</v>
      </c>
    </row>
    <row r="1879" spans="1:2" x14ac:dyDescent="0.25">
      <c r="A1879" s="4" t="s">
        <v>8086</v>
      </c>
      <c r="B1879" s="5">
        <v>1</v>
      </c>
    </row>
    <row r="1880" spans="1:2" x14ac:dyDescent="0.25">
      <c r="A1880" s="6" t="s">
        <v>8082</v>
      </c>
      <c r="B1880" s="5">
        <v>1</v>
      </c>
    </row>
    <row r="1881" spans="1:2" x14ac:dyDescent="0.25">
      <c r="A1881" s="4" t="s">
        <v>6517</v>
      </c>
      <c r="B1881" s="5">
        <v>1</v>
      </c>
    </row>
    <row r="1882" spans="1:2" x14ac:dyDescent="0.25">
      <c r="A1882" s="6" t="s">
        <v>6514</v>
      </c>
      <c r="B1882" s="5">
        <v>1</v>
      </c>
    </row>
    <row r="1883" spans="1:2" x14ac:dyDescent="0.25">
      <c r="A1883" s="4" t="s">
        <v>339</v>
      </c>
      <c r="B1883" s="5">
        <v>1</v>
      </c>
    </row>
    <row r="1884" spans="1:2" x14ac:dyDescent="0.25">
      <c r="A1884" s="6" t="s">
        <v>336</v>
      </c>
      <c r="B1884" s="5">
        <v>1</v>
      </c>
    </row>
    <row r="1885" spans="1:2" x14ac:dyDescent="0.25">
      <c r="A1885" s="4" t="s">
        <v>4416</v>
      </c>
      <c r="B1885" s="5">
        <v>1</v>
      </c>
    </row>
    <row r="1886" spans="1:2" x14ac:dyDescent="0.25">
      <c r="A1886" s="6" t="s">
        <v>4413</v>
      </c>
      <c r="B1886" s="5">
        <v>1</v>
      </c>
    </row>
    <row r="1887" spans="1:2" x14ac:dyDescent="0.25">
      <c r="A1887" s="4" t="s">
        <v>4946</v>
      </c>
      <c r="B1887" s="5">
        <v>1</v>
      </c>
    </row>
    <row r="1888" spans="1:2" x14ac:dyDescent="0.25">
      <c r="A1888" s="6" t="s">
        <v>4942</v>
      </c>
      <c r="B1888" s="5">
        <v>1</v>
      </c>
    </row>
    <row r="1889" spans="1:2" x14ac:dyDescent="0.25">
      <c r="A1889" s="4" t="s">
        <v>4751</v>
      </c>
      <c r="B1889" s="5">
        <v>1</v>
      </c>
    </row>
    <row r="1890" spans="1:2" x14ac:dyDescent="0.25">
      <c r="A1890" s="6" t="s">
        <v>4353</v>
      </c>
      <c r="B1890" s="5">
        <v>1</v>
      </c>
    </row>
    <row r="1891" spans="1:2" x14ac:dyDescent="0.25">
      <c r="A1891" s="4" t="s">
        <v>9263</v>
      </c>
      <c r="B1891" s="5">
        <v>1</v>
      </c>
    </row>
    <row r="1892" spans="1:2" x14ac:dyDescent="0.25">
      <c r="A1892" s="6" t="s">
        <v>9261</v>
      </c>
      <c r="B1892" s="5">
        <v>1</v>
      </c>
    </row>
    <row r="1893" spans="1:2" x14ac:dyDescent="0.25">
      <c r="A1893" s="4" t="s">
        <v>2639</v>
      </c>
      <c r="B1893" s="5">
        <v>1</v>
      </c>
    </row>
    <row r="1894" spans="1:2" x14ac:dyDescent="0.25">
      <c r="A1894" s="6" t="s">
        <v>2636</v>
      </c>
      <c r="B1894" s="5">
        <v>1</v>
      </c>
    </row>
    <row r="1895" spans="1:2" x14ac:dyDescent="0.25">
      <c r="A1895" s="4" t="s">
        <v>7774</v>
      </c>
      <c r="B1895" s="5">
        <v>1</v>
      </c>
    </row>
    <row r="1896" spans="1:2" x14ac:dyDescent="0.25">
      <c r="A1896" s="6" t="s">
        <v>7770</v>
      </c>
      <c r="B1896" s="5">
        <v>1</v>
      </c>
    </row>
    <row r="1897" spans="1:2" x14ac:dyDescent="0.25">
      <c r="A1897" s="4" t="s">
        <v>767</v>
      </c>
      <c r="B1897" s="5">
        <v>1</v>
      </c>
    </row>
    <row r="1898" spans="1:2" x14ac:dyDescent="0.25">
      <c r="A1898" s="6" t="s">
        <v>764</v>
      </c>
      <c r="B1898" s="5">
        <v>1</v>
      </c>
    </row>
    <row r="1899" spans="1:2" x14ac:dyDescent="0.25">
      <c r="A1899" s="4" t="s">
        <v>7409</v>
      </c>
      <c r="B1899" s="5">
        <v>1</v>
      </c>
    </row>
    <row r="1900" spans="1:2" x14ac:dyDescent="0.25">
      <c r="A1900" s="6" t="s">
        <v>7406</v>
      </c>
      <c r="B1900" s="5">
        <v>1</v>
      </c>
    </row>
    <row r="1901" spans="1:2" x14ac:dyDescent="0.25">
      <c r="A1901" s="4" t="s">
        <v>2290</v>
      </c>
      <c r="B1901" s="5">
        <v>1</v>
      </c>
    </row>
    <row r="1902" spans="1:2" x14ac:dyDescent="0.25">
      <c r="A1902" s="6" t="s">
        <v>2287</v>
      </c>
      <c r="B1902" s="5">
        <v>1</v>
      </c>
    </row>
    <row r="1903" spans="1:2" x14ac:dyDescent="0.25">
      <c r="A1903" s="4" t="s">
        <v>1274</v>
      </c>
      <c r="B1903" s="5">
        <v>1</v>
      </c>
    </row>
    <row r="1904" spans="1:2" x14ac:dyDescent="0.25">
      <c r="A1904" s="6" t="s">
        <v>456</v>
      </c>
      <c r="B1904" s="5">
        <v>1</v>
      </c>
    </row>
    <row r="1905" spans="1:2" x14ac:dyDescent="0.25">
      <c r="A1905" s="4" t="s">
        <v>721</v>
      </c>
      <c r="B1905" s="5">
        <v>1</v>
      </c>
    </row>
    <row r="1906" spans="1:2" x14ac:dyDescent="0.25">
      <c r="A1906" s="6" t="s">
        <v>664</v>
      </c>
      <c r="B1906" s="5">
        <v>1</v>
      </c>
    </row>
    <row r="1907" spans="1:2" x14ac:dyDescent="0.25">
      <c r="A1907" s="4" t="s">
        <v>4098</v>
      </c>
      <c r="B1907" s="5">
        <v>1</v>
      </c>
    </row>
    <row r="1908" spans="1:2" x14ac:dyDescent="0.25">
      <c r="A1908" s="6" t="s">
        <v>4096</v>
      </c>
      <c r="B1908" s="5">
        <v>1</v>
      </c>
    </row>
    <row r="1909" spans="1:2" x14ac:dyDescent="0.25">
      <c r="A1909" s="4" t="s">
        <v>1080</v>
      </c>
      <c r="B1909" s="5">
        <v>1</v>
      </c>
    </row>
    <row r="1910" spans="1:2" x14ac:dyDescent="0.25">
      <c r="A1910" s="6" t="s">
        <v>664</v>
      </c>
      <c r="B1910" s="5">
        <v>1</v>
      </c>
    </row>
    <row r="1911" spans="1:2" x14ac:dyDescent="0.25">
      <c r="A1911" s="4" t="s">
        <v>8107</v>
      </c>
      <c r="B1911" s="5">
        <v>1</v>
      </c>
    </row>
    <row r="1912" spans="1:2" x14ac:dyDescent="0.25">
      <c r="A1912" s="6" t="s">
        <v>8104</v>
      </c>
      <c r="B1912" s="5">
        <v>1</v>
      </c>
    </row>
    <row r="1913" spans="1:2" x14ac:dyDescent="0.25">
      <c r="A1913" s="4" t="s">
        <v>668</v>
      </c>
      <c r="B1913" s="5">
        <v>1</v>
      </c>
    </row>
    <row r="1914" spans="1:2" x14ac:dyDescent="0.25">
      <c r="A1914" s="6" t="s">
        <v>664</v>
      </c>
      <c r="B1914" s="5">
        <v>1</v>
      </c>
    </row>
    <row r="1915" spans="1:2" x14ac:dyDescent="0.25">
      <c r="A1915" s="4" t="s">
        <v>6144</v>
      </c>
      <c r="B1915" s="5">
        <v>1</v>
      </c>
    </row>
    <row r="1916" spans="1:2" x14ac:dyDescent="0.25">
      <c r="A1916" s="6" t="s">
        <v>6142</v>
      </c>
      <c r="B1916" s="5">
        <v>1</v>
      </c>
    </row>
    <row r="1917" spans="1:2" x14ac:dyDescent="0.25">
      <c r="A1917" s="4" t="s">
        <v>2243</v>
      </c>
      <c r="B1917" s="5">
        <v>1</v>
      </c>
    </row>
    <row r="1918" spans="1:2" x14ac:dyDescent="0.25">
      <c r="A1918" s="6" t="s">
        <v>2239</v>
      </c>
      <c r="B1918" s="5">
        <v>1</v>
      </c>
    </row>
    <row r="1919" spans="1:2" x14ac:dyDescent="0.25">
      <c r="A1919" s="4" t="s">
        <v>6082</v>
      </c>
      <c r="B1919" s="5">
        <v>1</v>
      </c>
    </row>
    <row r="1920" spans="1:2" x14ac:dyDescent="0.25">
      <c r="A1920" s="6" t="s">
        <v>6079</v>
      </c>
      <c r="B1920" s="5">
        <v>1</v>
      </c>
    </row>
    <row r="1921" spans="1:2" x14ac:dyDescent="0.25">
      <c r="A1921" s="4" t="s">
        <v>5070</v>
      </c>
      <c r="B1921" s="5">
        <v>1</v>
      </c>
    </row>
    <row r="1922" spans="1:2" x14ac:dyDescent="0.25">
      <c r="A1922" s="6" t="s">
        <v>5067</v>
      </c>
      <c r="B1922" s="5">
        <v>1</v>
      </c>
    </row>
    <row r="1923" spans="1:2" x14ac:dyDescent="0.25">
      <c r="A1923" s="4" t="s">
        <v>3676</v>
      </c>
      <c r="B1923" s="5">
        <v>1</v>
      </c>
    </row>
    <row r="1924" spans="1:2" x14ac:dyDescent="0.25">
      <c r="A1924" s="6" t="s">
        <v>3674</v>
      </c>
      <c r="B1924" s="5">
        <v>1</v>
      </c>
    </row>
    <row r="1925" spans="1:2" x14ac:dyDescent="0.25">
      <c r="A1925" s="4" t="s">
        <v>4195</v>
      </c>
      <c r="B1925" s="5">
        <v>1</v>
      </c>
    </row>
    <row r="1926" spans="1:2" x14ac:dyDescent="0.25">
      <c r="A1926" s="6" t="s">
        <v>4191</v>
      </c>
      <c r="B1926" s="5">
        <v>1</v>
      </c>
    </row>
    <row r="1927" spans="1:2" x14ac:dyDescent="0.25">
      <c r="A1927" s="4" t="s">
        <v>2024</v>
      </c>
      <c r="B1927" s="5">
        <v>1</v>
      </c>
    </row>
    <row r="1928" spans="1:2" x14ac:dyDescent="0.25">
      <c r="A1928" s="6" t="s">
        <v>1863</v>
      </c>
      <c r="B1928" s="5">
        <v>1</v>
      </c>
    </row>
    <row r="1929" spans="1:2" x14ac:dyDescent="0.25">
      <c r="A1929" s="4" t="s">
        <v>8474</v>
      </c>
      <c r="B1929" s="5">
        <v>1</v>
      </c>
    </row>
    <row r="1930" spans="1:2" x14ac:dyDescent="0.25">
      <c r="A1930" s="6" t="s">
        <v>8471</v>
      </c>
      <c r="B1930" s="5">
        <v>1</v>
      </c>
    </row>
    <row r="1931" spans="1:2" x14ac:dyDescent="0.25">
      <c r="A1931" s="4" t="s">
        <v>2018</v>
      </c>
      <c r="B1931" s="5">
        <v>1</v>
      </c>
    </row>
    <row r="1932" spans="1:2" x14ac:dyDescent="0.25">
      <c r="A1932" s="6" t="s">
        <v>1863</v>
      </c>
      <c r="B1932" s="5">
        <v>1</v>
      </c>
    </row>
    <row r="1933" spans="1:2" x14ac:dyDescent="0.25">
      <c r="A1933" s="4" t="s">
        <v>8705</v>
      </c>
      <c r="B1933" s="5">
        <v>1</v>
      </c>
    </row>
    <row r="1934" spans="1:2" x14ac:dyDescent="0.25">
      <c r="A1934" s="6" t="s">
        <v>8703</v>
      </c>
      <c r="B1934" s="5">
        <v>1</v>
      </c>
    </row>
    <row r="1935" spans="1:2" x14ac:dyDescent="0.25">
      <c r="A1935" s="4" t="s">
        <v>6288</v>
      </c>
      <c r="B1935" s="5">
        <v>1</v>
      </c>
    </row>
    <row r="1936" spans="1:2" x14ac:dyDescent="0.25">
      <c r="A1936" s="6" t="s">
        <v>6285</v>
      </c>
      <c r="B1936" s="5">
        <v>1</v>
      </c>
    </row>
    <row r="1937" spans="1:2" x14ac:dyDescent="0.25">
      <c r="A1937" s="4" t="s">
        <v>8620</v>
      </c>
      <c r="B1937" s="5">
        <v>1</v>
      </c>
    </row>
    <row r="1938" spans="1:2" x14ac:dyDescent="0.25">
      <c r="A1938" s="6" t="s">
        <v>8618</v>
      </c>
      <c r="B1938" s="5">
        <v>1</v>
      </c>
    </row>
    <row r="1939" spans="1:2" x14ac:dyDescent="0.25">
      <c r="A1939" s="4" t="s">
        <v>8688</v>
      </c>
      <c r="B1939" s="5">
        <v>1</v>
      </c>
    </row>
    <row r="1940" spans="1:2" x14ac:dyDescent="0.25">
      <c r="A1940" s="6" t="s">
        <v>706</v>
      </c>
      <c r="B1940" s="5">
        <v>1</v>
      </c>
    </row>
    <row r="1941" spans="1:2" x14ac:dyDescent="0.25">
      <c r="A1941" s="4" t="s">
        <v>8890</v>
      </c>
      <c r="B1941" s="5">
        <v>1</v>
      </c>
    </row>
    <row r="1942" spans="1:2" x14ac:dyDescent="0.25">
      <c r="A1942" s="6" t="s">
        <v>8888</v>
      </c>
      <c r="B1942" s="5">
        <v>1</v>
      </c>
    </row>
    <row r="1943" spans="1:2" x14ac:dyDescent="0.25">
      <c r="A1943" s="4" t="s">
        <v>8968</v>
      </c>
      <c r="B1943" s="5">
        <v>1</v>
      </c>
    </row>
    <row r="1944" spans="1:2" x14ac:dyDescent="0.25">
      <c r="A1944" s="6" t="s">
        <v>8965</v>
      </c>
      <c r="B1944" s="5">
        <v>1</v>
      </c>
    </row>
    <row r="1945" spans="1:2" x14ac:dyDescent="0.25">
      <c r="A1945" s="4" t="s">
        <v>8755</v>
      </c>
      <c r="B1945" s="5">
        <v>1</v>
      </c>
    </row>
    <row r="1946" spans="1:2" x14ac:dyDescent="0.25">
      <c r="A1946" s="6" t="s">
        <v>8752</v>
      </c>
      <c r="B1946" s="5">
        <v>1</v>
      </c>
    </row>
    <row r="1947" spans="1:2" x14ac:dyDescent="0.25">
      <c r="A1947" s="4" t="s">
        <v>8394</v>
      </c>
      <c r="B1947" s="5">
        <v>1</v>
      </c>
    </row>
    <row r="1948" spans="1:2" x14ac:dyDescent="0.25">
      <c r="A1948" s="6" t="s">
        <v>8390</v>
      </c>
      <c r="B1948" s="5">
        <v>1</v>
      </c>
    </row>
    <row r="1949" spans="1:2" x14ac:dyDescent="0.25">
      <c r="A1949" s="4" t="s">
        <v>2468</v>
      </c>
      <c r="B1949" s="5">
        <v>1</v>
      </c>
    </row>
    <row r="1950" spans="1:2" x14ac:dyDescent="0.25">
      <c r="A1950" s="6" t="s">
        <v>446</v>
      </c>
      <c r="B1950" s="5">
        <v>1</v>
      </c>
    </row>
    <row r="1951" spans="1:2" x14ac:dyDescent="0.25">
      <c r="A1951" s="4" t="s">
        <v>2378</v>
      </c>
      <c r="B1951" s="5">
        <v>1</v>
      </c>
    </row>
    <row r="1952" spans="1:2" x14ac:dyDescent="0.25">
      <c r="A1952" s="6" t="s">
        <v>2374</v>
      </c>
      <c r="B1952" s="5">
        <v>1</v>
      </c>
    </row>
    <row r="1953" spans="1:2" x14ac:dyDescent="0.25">
      <c r="A1953" s="4" t="s">
        <v>188</v>
      </c>
      <c r="B1953" s="5">
        <v>1</v>
      </c>
    </row>
    <row r="1954" spans="1:2" x14ac:dyDescent="0.25">
      <c r="A1954" s="6" t="s">
        <v>185</v>
      </c>
      <c r="B1954" s="5">
        <v>1</v>
      </c>
    </row>
    <row r="1955" spans="1:2" x14ac:dyDescent="0.25">
      <c r="A1955" s="4" t="s">
        <v>4332</v>
      </c>
      <c r="B1955" s="5">
        <v>1</v>
      </c>
    </row>
    <row r="1956" spans="1:2" x14ac:dyDescent="0.25">
      <c r="A1956" s="6" t="s">
        <v>4329</v>
      </c>
      <c r="B1956" s="5">
        <v>1</v>
      </c>
    </row>
    <row r="1957" spans="1:2" x14ac:dyDescent="0.25">
      <c r="A1957" s="4" t="s">
        <v>3086</v>
      </c>
      <c r="B1957" s="5">
        <v>1</v>
      </c>
    </row>
    <row r="1958" spans="1:2" x14ac:dyDescent="0.25">
      <c r="A1958" s="6" t="s">
        <v>3083</v>
      </c>
      <c r="B1958" s="5">
        <v>1</v>
      </c>
    </row>
    <row r="1959" spans="1:2" x14ac:dyDescent="0.25">
      <c r="A1959" s="4" t="s">
        <v>2168</v>
      </c>
      <c r="B1959" s="5">
        <v>1</v>
      </c>
    </row>
    <row r="1960" spans="1:2" x14ac:dyDescent="0.25">
      <c r="A1960" s="6" t="s">
        <v>2165</v>
      </c>
      <c r="B1960" s="5">
        <v>1</v>
      </c>
    </row>
    <row r="1961" spans="1:2" x14ac:dyDescent="0.25">
      <c r="A1961" s="4" t="s">
        <v>1336</v>
      </c>
      <c r="B1961" s="5">
        <v>1</v>
      </c>
    </row>
    <row r="1962" spans="1:2" x14ac:dyDescent="0.25">
      <c r="A1962" s="6" t="s">
        <v>1332</v>
      </c>
      <c r="B1962" s="5">
        <v>1</v>
      </c>
    </row>
    <row r="1963" spans="1:2" x14ac:dyDescent="0.25">
      <c r="A1963" s="4" t="s">
        <v>3581</v>
      </c>
      <c r="B1963" s="5">
        <v>1</v>
      </c>
    </row>
    <row r="1964" spans="1:2" x14ac:dyDescent="0.25">
      <c r="A1964" s="6" t="s">
        <v>26</v>
      </c>
      <c r="B1964" s="5">
        <v>1</v>
      </c>
    </row>
    <row r="1965" spans="1:2" x14ac:dyDescent="0.25">
      <c r="A1965" s="4" t="s">
        <v>3340</v>
      </c>
      <c r="B1965" s="5">
        <v>1</v>
      </c>
    </row>
    <row r="1966" spans="1:2" x14ac:dyDescent="0.25">
      <c r="A1966" s="6" t="s">
        <v>2703</v>
      </c>
      <c r="B1966" s="5">
        <v>1</v>
      </c>
    </row>
    <row r="1967" spans="1:2" x14ac:dyDescent="0.25">
      <c r="A1967" s="4" t="s">
        <v>4261</v>
      </c>
      <c r="B1967" s="5">
        <v>1</v>
      </c>
    </row>
    <row r="1968" spans="1:2" x14ac:dyDescent="0.25">
      <c r="A1968" s="6" t="s">
        <v>4259</v>
      </c>
      <c r="B1968" s="5">
        <v>1</v>
      </c>
    </row>
    <row r="1969" spans="1:2" x14ac:dyDescent="0.25">
      <c r="A1969" s="4" t="s">
        <v>4578</v>
      </c>
      <c r="B1969" s="5">
        <v>1</v>
      </c>
    </row>
    <row r="1970" spans="1:2" x14ac:dyDescent="0.25">
      <c r="A1970" s="6" t="s">
        <v>4576</v>
      </c>
      <c r="B1970" s="5">
        <v>1</v>
      </c>
    </row>
    <row r="1971" spans="1:2" x14ac:dyDescent="0.25">
      <c r="A1971" s="4" t="s">
        <v>3017</v>
      </c>
      <c r="B1971" s="5">
        <v>1</v>
      </c>
    </row>
    <row r="1972" spans="1:2" x14ac:dyDescent="0.25">
      <c r="A1972" s="6" t="s">
        <v>3014</v>
      </c>
      <c r="B1972" s="5">
        <v>1</v>
      </c>
    </row>
    <row r="1973" spans="1:2" x14ac:dyDescent="0.25">
      <c r="A1973" s="4" t="s">
        <v>4897</v>
      </c>
      <c r="B1973" s="5">
        <v>1</v>
      </c>
    </row>
    <row r="1974" spans="1:2" x14ac:dyDescent="0.25">
      <c r="A1974" s="6" t="s">
        <v>4576</v>
      </c>
      <c r="B1974" s="5">
        <v>1</v>
      </c>
    </row>
    <row r="1975" spans="1:2" x14ac:dyDescent="0.25">
      <c r="A1975" s="4" t="s">
        <v>2662</v>
      </c>
      <c r="B1975" s="5">
        <v>1</v>
      </c>
    </row>
    <row r="1976" spans="1:2" x14ac:dyDescent="0.25">
      <c r="A1976" s="6" t="s">
        <v>2659</v>
      </c>
      <c r="B1976" s="5">
        <v>1</v>
      </c>
    </row>
    <row r="1977" spans="1:2" x14ac:dyDescent="0.25">
      <c r="A1977" s="4" t="s">
        <v>5637</v>
      </c>
      <c r="B1977" s="5">
        <v>1</v>
      </c>
    </row>
    <row r="1978" spans="1:2" x14ac:dyDescent="0.25">
      <c r="A1978" s="6" t="s">
        <v>5634</v>
      </c>
      <c r="B1978" s="5">
        <v>1</v>
      </c>
    </row>
    <row r="1979" spans="1:2" x14ac:dyDescent="0.25">
      <c r="A1979" s="4" t="s">
        <v>5106</v>
      </c>
      <c r="B1979" s="5">
        <v>1</v>
      </c>
    </row>
    <row r="1980" spans="1:2" x14ac:dyDescent="0.25">
      <c r="A1980" s="6" t="s">
        <v>349</v>
      </c>
      <c r="B1980" s="5">
        <v>1</v>
      </c>
    </row>
    <row r="1981" spans="1:2" x14ac:dyDescent="0.25">
      <c r="A1981" s="4" t="s">
        <v>6365</v>
      </c>
      <c r="B1981" s="5">
        <v>1</v>
      </c>
    </row>
    <row r="1982" spans="1:2" x14ac:dyDescent="0.25">
      <c r="A1982" s="6" t="s">
        <v>6363</v>
      </c>
      <c r="B1982" s="5">
        <v>1</v>
      </c>
    </row>
    <row r="1983" spans="1:2" x14ac:dyDescent="0.25">
      <c r="A1983" s="4" t="s">
        <v>2416</v>
      </c>
      <c r="B1983" s="5">
        <v>1</v>
      </c>
    </row>
    <row r="1984" spans="1:2" x14ac:dyDescent="0.25">
      <c r="A1984" s="6" t="s">
        <v>2412</v>
      </c>
      <c r="B1984" s="5">
        <v>1</v>
      </c>
    </row>
    <row r="1985" spans="1:2" x14ac:dyDescent="0.25">
      <c r="A1985" s="4" t="s">
        <v>704</v>
      </c>
      <c r="B1985" s="5">
        <v>1</v>
      </c>
    </row>
    <row r="1986" spans="1:2" x14ac:dyDescent="0.25">
      <c r="A1986" s="6" t="s">
        <v>700</v>
      </c>
      <c r="B1986" s="5">
        <v>1</v>
      </c>
    </row>
    <row r="1987" spans="1:2" x14ac:dyDescent="0.25">
      <c r="A1987" s="4" t="s">
        <v>1234</v>
      </c>
      <c r="B1987" s="5">
        <v>1</v>
      </c>
    </row>
    <row r="1988" spans="1:2" x14ac:dyDescent="0.25">
      <c r="A1988" s="6" t="s">
        <v>985</v>
      </c>
      <c r="B1988" s="5">
        <v>1</v>
      </c>
    </row>
    <row r="1989" spans="1:2" x14ac:dyDescent="0.25">
      <c r="A1989" s="4" t="s">
        <v>7155</v>
      </c>
      <c r="B1989" s="5">
        <v>1</v>
      </c>
    </row>
    <row r="1990" spans="1:2" x14ac:dyDescent="0.25">
      <c r="A1990" s="6" t="s">
        <v>7153</v>
      </c>
      <c r="B1990" s="5">
        <v>1</v>
      </c>
    </row>
    <row r="1991" spans="1:2" x14ac:dyDescent="0.25">
      <c r="A1991" s="4" t="s">
        <v>1949</v>
      </c>
      <c r="B1991" s="5">
        <v>1</v>
      </c>
    </row>
    <row r="1992" spans="1:2" x14ac:dyDescent="0.25">
      <c r="A1992" s="6" t="s">
        <v>1926</v>
      </c>
      <c r="B1992" s="5">
        <v>1</v>
      </c>
    </row>
    <row r="1993" spans="1:2" x14ac:dyDescent="0.25">
      <c r="A1993" s="4" t="s">
        <v>4008</v>
      </c>
      <c r="B1993" s="5">
        <v>1</v>
      </c>
    </row>
    <row r="1994" spans="1:2" x14ac:dyDescent="0.25">
      <c r="A1994" s="6" t="s">
        <v>4006</v>
      </c>
      <c r="B1994" s="5">
        <v>1</v>
      </c>
    </row>
    <row r="1995" spans="1:2" x14ac:dyDescent="0.25">
      <c r="A1995" s="4" t="s">
        <v>1386</v>
      </c>
      <c r="B1995" s="5">
        <v>1</v>
      </c>
    </row>
    <row r="1996" spans="1:2" x14ac:dyDescent="0.25">
      <c r="A1996" s="6" t="s">
        <v>1383</v>
      </c>
      <c r="B1996" s="5">
        <v>1</v>
      </c>
    </row>
    <row r="1997" spans="1:2" x14ac:dyDescent="0.25">
      <c r="A1997" s="4" t="s">
        <v>1372</v>
      </c>
      <c r="B1997" s="5">
        <v>1</v>
      </c>
    </row>
    <row r="1998" spans="1:2" x14ac:dyDescent="0.25">
      <c r="A1998" s="6" t="s">
        <v>1369</v>
      </c>
      <c r="B1998" s="5">
        <v>1</v>
      </c>
    </row>
    <row r="1999" spans="1:2" x14ac:dyDescent="0.25">
      <c r="A1999" s="4" t="s">
        <v>4174</v>
      </c>
      <c r="B1999" s="5">
        <v>1</v>
      </c>
    </row>
    <row r="2000" spans="1:2" x14ac:dyDescent="0.25">
      <c r="A2000" s="6" t="s">
        <v>4171</v>
      </c>
      <c r="B2000" s="5">
        <v>1</v>
      </c>
    </row>
    <row r="2001" spans="1:2" x14ac:dyDescent="0.25">
      <c r="A2001" s="4" t="s">
        <v>5896</v>
      </c>
      <c r="B2001" s="5">
        <v>1</v>
      </c>
    </row>
    <row r="2002" spans="1:2" x14ac:dyDescent="0.25">
      <c r="A2002" s="6" t="s">
        <v>5894</v>
      </c>
      <c r="B2002" s="5">
        <v>1</v>
      </c>
    </row>
    <row r="2003" spans="1:2" x14ac:dyDescent="0.25">
      <c r="A2003" s="4" t="s">
        <v>525</v>
      </c>
      <c r="B2003" s="5">
        <v>1</v>
      </c>
    </row>
    <row r="2004" spans="1:2" x14ac:dyDescent="0.25">
      <c r="A2004" s="6" t="s">
        <v>522</v>
      </c>
      <c r="B2004" s="5">
        <v>1</v>
      </c>
    </row>
    <row r="2005" spans="1:2" x14ac:dyDescent="0.25">
      <c r="A2005" s="4" t="s">
        <v>5930</v>
      </c>
      <c r="B2005" s="5">
        <v>1</v>
      </c>
    </row>
    <row r="2006" spans="1:2" x14ac:dyDescent="0.25">
      <c r="A2006" s="6" t="s">
        <v>5926</v>
      </c>
      <c r="B2006" s="5">
        <v>1</v>
      </c>
    </row>
    <row r="2007" spans="1:2" x14ac:dyDescent="0.25">
      <c r="A2007" s="4" t="s">
        <v>1883</v>
      </c>
      <c r="B2007" s="5">
        <v>1</v>
      </c>
    </row>
    <row r="2008" spans="1:2" x14ac:dyDescent="0.25">
      <c r="A2008" s="6" t="s">
        <v>1879</v>
      </c>
      <c r="B2008" s="5">
        <v>1</v>
      </c>
    </row>
    <row r="2009" spans="1:2" x14ac:dyDescent="0.25">
      <c r="A2009" s="4" t="s">
        <v>347</v>
      </c>
      <c r="B2009" s="5">
        <v>1</v>
      </c>
    </row>
    <row r="2010" spans="1:2" x14ac:dyDescent="0.25">
      <c r="A2010" s="6" t="s">
        <v>343</v>
      </c>
      <c r="B2010" s="5">
        <v>1</v>
      </c>
    </row>
    <row r="2011" spans="1:2" x14ac:dyDescent="0.25">
      <c r="A2011" s="4" t="s">
        <v>824</v>
      </c>
      <c r="B2011" s="5">
        <v>1</v>
      </c>
    </row>
    <row r="2012" spans="1:2" x14ac:dyDescent="0.25">
      <c r="A2012" s="6" t="s">
        <v>820</v>
      </c>
      <c r="B2012" s="5">
        <v>1</v>
      </c>
    </row>
    <row r="2013" spans="1:2" x14ac:dyDescent="0.25">
      <c r="A2013" s="4" t="s">
        <v>4108</v>
      </c>
      <c r="B2013" s="5">
        <v>1</v>
      </c>
    </row>
    <row r="2014" spans="1:2" x14ac:dyDescent="0.25">
      <c r="A2014" s="6" t="s">
        <v>4104</v>
      </c>
      <c r="B2014" s="5">
        <v>1</v>
      </c>
    </row>
    <row r="2015" spans="1:2" x14ac:dyDescent="0.25">
      <c r="A2015" s="4" t="s">
        <v>4345</v>
      </c>
      <c r="B2015" s="5">
        <v>1</v>
      </c>
    </row>
    <row r="2016" spans="1:2" x14ac:dyDescent="0.25">
      <c r="A2016" s="6" t="s">
        <v>4341</v>
      </c>
      <c r="B2016" s="5">
        <v>1</v>
      </c>
    </row>
    <row r="2017" spans="1:2" x14ac:dyDescent="0.25">
      <c r="A2017" s="4" t="s">
        <v>3455</v>
      </c>
      <c r="B2017" s="5">
        <v>1</v>
      </c>
    </row>
    <row r="2018" spans="1:2" x14ac:dyDescent="0.25">
      <c r="A2018" s="6" t="s">
        <v>3452</v>
      </c>
      <c r="B2018" s="5">
        <v>1</v>
      </c>
    </row>
    <row r="2019" spans="1:2" x14ac:dyDescent="0.25">
      <c r="A2019" s="4" t="s">
        <v>7413</v>
      </c>
      <c r="B2019" s="5">
        <v>1</v>
      </c>
    </row>
    <row r="2020" spans="1:2" x14ac:dyDescent="0.25">
      <c r="A2020" s="6" t="s">
        <v>7411</v>
      </c>
      <c r="B2020" s="5">
        <v>1</v>
      </c>
    </row>
    <row r="2021" spans="1:2" x14ac:dyDescent="0.25">
      <c r="A2021" s="4" t="s">
        <v>6416</v>
      </c>
      <c r="B2021" s="5">
        <v>1</v>
      </c>
    </row>
    <row r="2022" spans="1:2" x14ac:dyDescent="0.25">
      <c r="A2022" s="6" t="s">
        <v>6413</v>
      </c>
      <c r="B2022" s="5">
        <v>1</v>
      </c>
    </row>
    <row r="2023" spans="1:2" x14ac:dyDescent="0.25">
      <c r="A2023" s="4" t="s">
        <v>2488</v>
      </c>
      <c r="B2023" s="5">
        <v>1</v>
      </c>
    </row>
    <row r="2024" spans="1:2" x14ac:dyDescent="0.25">
      <c r="A2024" s="6" t="s">
        <v>2485</v>
      </c>
      <c r="B2024" s="5">
        <v>1</v>
      </c>
    </row>
    <row r="2025" spans="1:2" x14ac:dyDescent="0.25">
      <c r="A2025" s="4" t="s">
        <v>4183</v>
      </c>
      <c r="B2025" s="5">
        <v>1</v>
      </c>
    </row>
    <row r="2026" spans="1:2" x14ac:dyDescent="0.25">
      <c r="A2026" s="6" t="s">
        <v>4181</v>
      </c>
      <c r="B2026" s="5">
        <v>1</v>
      </c>
    </row>
    <row r="2027" spans="1:2" x14ac:dyDescent="0.25">
      <c r="A2027" s="4" t="s">
        <v>1328</v>
      </c>
      <c r="B2027" s="5">
        <v>1</v>
      </c>
    </row>
    <row r="2028" spans="1:2" x14ac:dyDescent="0.25">
      <c r="A2028" s="6" t="s">
        <v>1324</v>
      </c>
      <c r="B2028" s="5">
        <v>1</v>
      </c>
    </row>
    <row r="2029" spans="1:2" x14ac:dyDescent="0.25">
      <c r="A2029" s="4" t="s">
        <v>2583</v>
      </c>
      <c r="B2029" s="5">
        <v>1</v>
      </c>
    </row>
    <row r="2030" spans="1:2" x14ac:dyDescent="0.25">
      <c r="A2030" s="6" t="s">
        <v>2580</v>
      </c>
      <c r="B2030" s="5">
        <v>1</v>
      </c>
    </row>
    <row r="2031" spans="1:2" x14ac:dyDescent="0.25">
      <c r="A2031" s="4" t="s">
        <v>8195</v>
      </c>
      <c r="B2031" s="5">
        <v>1</v>
      </c>
    </row>
    <row r="2032" spans="1:2" x14ac:dyDescent="0.25">
      <c r="A2032" s="6" t="s">
        <v>8191</v>
      </c>
      <c r="B2032" s="5">
        <v>1</v>
      </c>
    </row>
    <row r="2033" spans="1:2" x14ac:dyDescent="0.25">
      <c r="A2033" s="4" t="s">
        <v>2299</v>
      </c>
      <c r="B2033" s="5">
        <v>1</v>
      </c>
    </row>
    <row r="2034" spans="1:2" x14ac:dyDescent="0.25">
      <c r="A2034" s="6" t="s">
        <v>2297</v>
      </c>
      <c r="B2034" s="5">
        <v>1</v>
      </c>
    </row>
    <row r="2035" spans="1:2" x14ac:dyDescent="0.25">
      <c r="A2035" s="4" t="s">
        <v>7029</v>
      </c>
      <c r="B2035" s="5">
        <v>1</v>
      </c>
    </row>
    <row r="2036" spans="1:2" x14ac:dyDescent="0.25">
      <c r="A2036" s="6" t="s">
        <v>6983</v>
      </c>
      <c r="B2036" s="5">
        <v>1</v>
      </c>
    </row>
    <row r="2037" spans="1:2" x14ac:dyDescent="0.25">
      <c r="A2037" s="4" t="s">
        <v>5095</v>
      </c>
      <c r="B2037" s="5">
        <v>1</v>
      </c>
    </row>
    <row r="2038" spans="1:2" x14ac:dyDescent="0.25">
      <c r="A2038" s="6" t="s">
        <v>5092</v>
      </c>
      <c r="B2038" s="5">
        <v>1</v>
      </c>
    </row>
    <row r="2039" spans="1:2" x14ac:dyDescent="0.25">
      <c r="A2039" s="4" t="s">
        <v>2350</v>
      </c>
      <c r="B2039" s="5">
        <v>1</v>
      </c>
    </row>
    <row r="2040" spans="1:2" x14ac:dyDescent="0.25">
      <c r="A2040" s="6" t="s">
        <v>2347</v>
      </c>
      <c r="B2040" s="5">
        <v>1</v>
      </c>
    </row>
    <row r="2041" spans="1:2" x14ac:dyDescent="0.25">
      <c r="A2041" s="4" t="s">
        <v>6489</v>
      </c>
      <c r="B2041" s="5">
        <v>1</v>
      </c>
    </row>
    <row r="2042" spans="1:2" x14ac:dyDescent="0.25">
      <c r="A2042" s="6" t="s">
        <v>6485</v>
      </c>
      <c r="B2042" s="5">
        <v>1</v>
      </c>
    </row>
    <row r="2043" spans="1:2" x14ac:dyDescent="0.25">
      <c r="A2043" s="4" t="s">
        <v>2295</v>
      </c>
      <c r="B2043" s="5">
        <v>1</v>
      </c>
    </row>
    <row r="2044" spans="1:2" x14ac:dyDescent="0.25">
      <c r="A2044" s="6" t="s">
        <v>2292</v>
      </c>
      <c r="B2044" s="5">
        <v>1</v>
      </c>
    </row>
    <row r="2045" spans="1:2" x14ac:dyDescent="0.25">
      <c r="A2045" s="4" t="s">
        <v>6247</v>
      </c>
      <c r="B2045" s="5">
        <v>1</v>
      </c>
    </row>
    <row r="2046" spans="1:2" x14ac:dyDescent="0.25">
      <c r="A2046" s="6" t="s">
        <v>6244</v>
      </c>
      <c r="B2046" s="5">
        <v>1</v>
      </c>
    </row>
    <row r="2047" spans="1:2" x14ac:dyDescent="0.25">
      <c r="A2047" s="4" t="s">
        <v>5131</v>
      </c>
      <c r="B2047" s="5">
        <v>1</v>
      </c>
    </row>
    <row r="2048" spans="1:2" x14ac:dyDescent="0.25">
      <c r="A2048" s="6" t="s">
        <v>5127</v>
      </c>
      <c r="B2048" s="5">
        <v>1</v>
      </c>
    </row>
    <row r="2049" spans="1:2" x14ac:dyDescent="0.25">
      <c r="A2049" s="4" t="s">
        <v>7510</v>
      </c>
      <c r="B2049" s="5">
        <v>1</v>
      </c>
    </row>
    <row r="2050" spans="1:2" x14ac:dyDescent="0.25">
      <c r="A2050" s="6" t="s">
        <v>6772</v>
      </c>
      <c r="B2050" s="5">
        <v>1</v>
      </c>
    </row>
    <row r="2051" spans="1:2" x14ac:dyDescent="0.25">
      <c r="A2051" s="4" t="s">
        <v>6587</v>
      </c>
      <c r="B2051" s="5">
        <v>1</v>
      </c>
    </row>
    <row r="2052" spans="1:2" x14ac:dyDescent="0.25">
      <c r="A2052" s="6" t="s">
        <v>6584</v>
      </c>
      <c r="B2052" s="5">
        <v>1</v>
      </c>
    </row>
    <row r="2053" spans="1:2" x14ac:dyDescent="0.25">
      <c r="A2053" s="4" t="s">
        <v>1069</v>
      </c>
      <c r="B2053" s="5">
        <v>1</v>
      </c>
    </row>
    <row r="2054" spans="1:2" x14ac:dyDescent="0.25">
      <c r="A2054" s="6" t="s">
        <v>1067</v>
      </c>
      <c r="B2054" s="5">
        <v>1</v>
      </c>
    </row>
    <row r="2055" spans="1:2" x14ac:dyDescent="0.25">
      <c r="A2055" s="4" t="s">
        <v>3985</v>
      </c>
      <c r="B2055" s="5">
        <v>1</v>
      </c>
    </row>
    <row r="2056" spans="1:2" x14ac:dyDescent="0.25">
      <c r="A2056" s="6" t="s">
        <v>3983</v>
      </c>
      <c r="B2056" s="5">
        <v>1</v>
      </c>
    </row>
    <row r="2057" spans="1:2" x14ac:dyDescent="0.25">
      <c r="A2057" s="4" t="s">
        <v>7301</v>
      </c>
      <c r="B2057" s="5">
        <v>1</v>
      </c>
    </row>
    <row r="2058" spans="1:2" x14ac:dyDescent="0.25">
      <c r="A2058" s="6" t="s">
        <v>7297</v>
      </c>
      <c r="B2058" s="5">
        <v>1</v>
      </c>
    </row>
    <row r="2059" spans="1:2" x14ac:dyDescent="0.25">
      <c r="A2059" s="4" t="s">
        <v>2673</v>
      </c>
      <c r="B2059" s="5">
        <v>1</v>
      </c>
    </row>
    <row r="2060" spans="1:2" x14ac:dyDescent="0.25">
      <c r="A2060" s="6" t="s">
        <v>2669</v>
      </c>
      <c r="B2060" s="5">
        <v>1</v>
      </c>
    </row>
    <row r="2061" spans="1:2" x14ac:dyDescent="0.25">
      <c r="A2061" s="4" t="s">
        <v>4541</v>
      </c>
      <c r="B2061" s="5">
        <v>1</v>
      </c>
    </row>
    <row r="2062" spans="1:2" x14ac:dyDescent="0.25">
      <c r="A2062" s="6" t="s">
        <v>4537</v>
      </c>
      <c r="B2062" s="5">
        <v>1</v>
      </c>
    </row>
    <row r="2063" spans="1:2" x14ac:dyDescent="0.25">
      <c r="A2063" s="4" t="s">
        <v>8211</v>
      </c>
      <c r="B2063" s="5">
        <v>1</v>
      </c>
    </row>
    <row r="2064" spans="1:2" x14ac:dyDescent="0.25">
      <c r="A2064" s="6" t="s">
        <v>8207</v>
      </c>
      <c r="B2064" s="5">
        <v>1</v>
      </c>
    </row>
    <row r="2065" spans="1:2" x14ac:dyDescent="0.25">
      <c r="A2065" s="4" t="s">
        <v>5453</v>
      </c>
      <c r="B2065" s="5">
        <v>1</v>
      </c>
    </row>
    <row r="2066" spans="1:2" x14ac:dyDescent="0.25">
      <c r="A2066" s="6" t="s">
        <v>5451</v>
      </c>
      <c r="B2066" s="5">
        <v>1</v>
      </c>
    </row>
    <row r="2067" spans="1:2" x14ac:dyDescent="0.25">
      <c r="A2067" s="4" t="s">
        <v>2117</v>
      </c>
      <c r="B2067" s="5">
        <v>1</v>
      </c>
    </row>
    <row r="2068" spans="1:2" x14ac:dyDescent="0.25">
      <c r="A2068" s="6" t="s">
        <v>2113</v>
      </c>
      <c r="B2068" s="5">
        <v>1</v>
      </c>
    </row>
    <row r="2069" spans="1:2" x14ac:dyDescent="0.25">
      <c r="A2069" s="4" t="s">
        <v>8054</v>
      </c>
      <c r="B2069" s="5">
        <v>1</v>
      </c>
    </row>
    <row r="2070" spans="1:2" x14ac:dyDescent="0.25">
      <c r="A2070" s="6" t="s">
        <v>6301</v>
      </c>
      <c r="B2070" s="5">
        <v>1</v>
      </c>
    </row>
    <row r="2071" spans="1:2" x14ac:dyDescent="0.25">
      <c r="A2071" s="4" t="s">
        <v>6640</v>
      </c>
      <c r="B2071" s="5">
        <v>1</v>
      </c>
    </row>
    <row r="2072" spans="1:2" x14ac:dyDescent="0.25">
      <c r="A2072" s="6" t="s">
        <v>6638</v>
      </c>
      <c r="B2072" s="5">
        <v>1</v>
      </c>
    </row>
    <row r="2073" spans="1:2" x14ac:dyDescent="0.25">
      <c r="A2073" s="4" t="s">
        <v>6832</v>
      </c>
      <c r="B2073" s="5">
        <v>1</v>
      </c>
    </row>
    <row r="2074" spans="1:2" x14ac:dyDescent="0.25">
      <c r="A2074" s="6" t="s">
        <v>6829</v>
      </c>
      <c r="B2074" s="5">
        <v>1</v>
      </c>
    </row>
    <row r="2075" spans="1:2" x14ac:dyDescent="0.25">
      <c r="A2075" s="4" t="s">
        <v>6258</v>
      </c>
      <c r="B2075" s="5">
        <v>1</v>
      </c>
    </row>
    <row r="2076" spans="1:2" x14ac:dyDescent="0.25">
      <c r="A2076" s="6" t="s">
        <v>6255</v>
      </c>
      <c r="B2076" s="5">
        <v>1</v>
      </c>
    </row>
    <row r="2077" spans="1:2" x14ac:dyDescent="0.25">
      <c r="A2077" s="4" t="s">
        <v>4134</v>
      </c>
      <c r="B2077" s="5">
        <v>1</v>
      </c>
    </row>
    <row r="2078" spans="1:2" x14ac:dyDescent="0.25">
      <c r="A2078" s="6" t="s">
        <v>4132</v>
      </c>
      <c r="B2078" s="5">
        <v>1</v>
      </c>
    </row>
    <row r="2079" spans="1:2" x14ac:dyDescent="0.25">
      <c r="A2079" s="4" t="s">
        <v>8006</v>
      </c>
      <c r="B2079" s="5">
        <v>1</v>
      </c>
    </row>
    <row r="2080" spans="1:2" x14ac:dyDescent="0.25">
      <c r="A2080" s="6" t="s">
        <v>8002</v>
      </c>
      <c r="B2080" s="5">
        <v>1</v>
      </c>
    </row>
    <row r="2081" spans="1:2" x14ac:dyDescent="0.25">
      <c r="A2081" s="4" t="s">
        <v>3631</v>
      </c>
      <c r="B2081" s="5">
        <v>1</v>
      </c>
    </row>
    <row r="2082" spans="1:2" x14ac:dyDescent="0.25">
      <c r="A2082" s="6" t="s">
        <v>3628</v>
      </c>
      <c r="B2082" s="5">
        <v>1</v>
      </c>
    </row>
    <row r="2083" spans="1:2" x14ac:dyDescent="0.25">
      <c r="A2083" s="4" t="s">
        <v>7987</v>
      </c>
      <c r="B2083" s="5">
        <v>1</v>
      </c>
    </row>
    <row r="2084" spans="1:2" x14ac:dyDescent="0.25">
      <c r="A2084" s="6" t="s">
        <v>7984</v>
      </c>
      <c r="B2084" s="5">
        <v>1</v>
      </c>
    </row>
    <row r="2085" spans="1:2" x14ac:dyDescent="0.25">
      <c r="A2085" s="4" t="s">
        <v>1695</v>
      </c>
      <c r="B2085" s="5">
        <v>1</v>
      </c>
    </row>
    <row r="2086" spans="1:2" x14ac:dyDescent="0.25">
      <c r="A2086" s="6" t="s">
        <v>1693</v>
      </c>
      <c r="B2086" s="5">
        <v>1</v>
      </c>
    </row>
    <row r="2087" spans="1:2" x14ac:dyDescent="0.25">
      <c r="A2087" s="4" t="s">
        <v>2405</v>
      </c>
      <c r="B2087" s="5">
        <v>1</v>
      </c>
    </row>
    <row r="2088" spans="1:2" x14ac:dyDescent="0.25">
      <c r="A2088" s="6" t="s">
        <v>2401</v>
      </c>
      <c r="B2088" s="5">
        <v>1</v>
      </c>
    </row>
    <row r="2089" spans="1:2" x14ac:dyDescent="0.25">
      <c r="A2089" s="4" t="s">
        <v>8301</v>
      </c>
      <c r="B2089" s="5">
        <v>1</v>
      </c>
    </row>
    <row r="2090" spans="1:2" x14ac:dyDescent="0.25">
      <c r="A2090" s="6" t="s">
        <v>8297</v>
      </c>
      <c r="B2090" s="5">
        <v>1</v>
      </c>
    </row>
    <row r="2091" spans="1:2" x14ac:dyDescent="0.25">
      <c r="A2091" s="4" t="s">
        <v>2410</v>
      </c>
      <c r="B2091" s="5">
        <v>1</v>
      </c>
    </row>
    <row r="2092" spans="1:2" x14ac:dyDescent="0.25">
      <c r="A2092" s="6" t="s">
        <v>2407</v>
      </c>
      <c r="B2092" s="5">
        <v>1</v>
      </c>
    </row>
    <row r="2093" spans="1:2" x14ac:dyDescent="0.25">
      <c r="A2093" s="4" t="s">
        <v>312</v>
      </c>
      <c r="B2093" s="5">
        <v>1</v>
      </c>
    </row>
    <row r="2094" spans="1:2" x14ac:dyDescent="0.25">
      <c r="A2094" s="6" t="s">
        <v>308</v>
      </c>
      <c r="B2094" s="5">
        <v>1</v>
      </c>
    </row>
    <row r="2095" spans="1:2" x14ac:dyDescent="0.25">
      <c r="A2095" s="4" t="s">
        <v>3999</v>
      </c>
      <c r="B2095" s="5">
        <v>1</v>
      </c>
    </row>
    <row r="2096" spans="1:2" x14ac:dyDescent="0.25">
      <c r="A2096" s="6" t="s">
        <v>3996</v>
      </c>
      <c r="B2096" s="5">
        <v>1</v>
      </c>
    </row>
    <row r="2097" spans="1:2" x14ac:dyDescent="0.25">
      <c r="A2097" s="4" t="s">
        <v>8188</v>
      </c>
      <c r="B2097" s="5">
        <v>1</v>
      </c>
    </row>
    <row r="2098" spans="1:2" x14ac:dyDescent="0.25">
      <c r="A2098" s="6" t="s">
        <v>8186</v>
      </c>
      <c r="B2098" s="5">
        <v>1</v>
      </c>
    </row>
    <row r="2099" spans="1:2" x14ac:dyDescent="0.25">
      <c r="A2099" s="4" t="s">
        <v>7903</v>
      </c>
      <c r="B2099" s="5">
        <v>1</v>
      </c>
    </row>
    <row r="2100" spans="1:2" x14ac:dyDescent="0.25">
      <c r="A2100" s="6" t="s">
        <v>7901</v>
      </c>
      <c r="B2100" s="5">
        <v>1</v>
      </c>
    </row>
    <row r="2101" spans="1:2" x14ac:dyDescent="0.25">
      <c r="A2101" s="4" t="s">
        <v>5145</v>
      </c>
      <c r="B2101" s="5">
        <v>1</v>
      </c>
    </row>
    <row r="2102" spans="1:2" x14ac:dyDescent="0.25">
      <c r="A2102" s="6" t="s">
        <v>263</v>
      </c>
      <c r="B2102" s="5">
        <v>1</v>
      </c>
    </row>
    <row r="2103" spans="1:2" x14ac:dyDescent="0.25">
      <c r="A2103" s="4" t="s">
        <v>2425</v>
      </c>
      <c r="B2103" s="5">
        <v>1</v>
      </c>
    </row>
    <row r="2104" spans="1:2" x14ac:dyDescent="0.25">
      <c r="A2104" s="6" t="s">
        <v>456</v>
      </c>
      <c r="B2104" s="5">
        <v>1</v>
      </c>
    </row>
    <row r="2105" spans="1:2" x14ac:dyDescent="0.25">
      <c r="A2105" s="4" t="s">
        <v>5713</v>
      </c>
      <c r="B2105" s="5">
        <v>1</v>
      </c>
    </row>
    <row r="2106" spans="1:2" x14ac:dyDescent="0.25">
      <c r="A2106" s="6" t="s">
        <v>5708</v>
      </c>
      <c r="B2106" s="5">
        <v>1</v>
      </c>
    </row>
    <row r="2107" spans="1:2" x14ac:dyDescent="0.25">
      <c r="A2107" s="4" t="s">
        <v>5050</v>
      </c>
      <c r="B2107" s="5">
        <v>1</v>
      </c>
    </row>
    <row r="2108" spans="1:2" x14ac:dyDescent="0.25">
      <c r="A2108" s="6" t="s">
        <v>5047</v>
      </c>
      <c r="B2108" s="5">
        <v>1</v>
      </c>
    </row>
    <row r="2109" spans="1:2" x14ac:dyDescent="0.25">
      <c r="A2109" s="4" t="s">
        <v>259</v>
      </c>
      <c r="B2109" s="5">
        <v>1</v>
      </c>
    </row>
    <row r="2110" spans="1:2" x14ac:dyDescent="0.25">
      <c r="A2110" s="6" t="s">
        <v>255</v>
      </c>
      <c r="B2110" s="5">
        <v>1</v>
      </c>
    </row>
    <row r="2111" spans="1:2" x14ac:dyDescent="0.25">
      <c r="A2111" s="4" t="s">
        <v>6013</v>
      </c>
      <c r="B2111" s="5">
        <v>1</v>
      </c>
    </row>
    <row r="2112" spans="1:2" x14ac:dyDescent="0.25">
      <c r="A2112" s="6" t="s">
        <v>4096</v>
      </c>
      <c r="B2112" s="5">
        <v>1</v>
      </c>
    </row>
    <row r="2113" spans="1:2" x14ac:dyDescent="0.25">
      <c r="A2113" s="4" t="s">
        <v>6827</v>
      </c>
      <c r="B2113" s="5">
        <v>1</v>
      </c>
    </row>
    <row r="2114" spans="1:2" x14ac:dyDescent="0.25">
      <c r="A2114" s="6" t="s">
        <v>6825</v>
      </c>
      <c r="B2114" s="5">
        <v>1</v>
      </c>
    </row>
    <row r="2115" spans="1:2" x14ac:dyDescent="0.25">
      <c r="A2115" s="4" t="s">
        <v>3587</v>
      </c>
      <c r="B2115" s="5">
        <v>1</v>
      </c>
    </row>
    <row r="2116" spans="1:2" x14ac:dyDescent="0.25">
      <c r="A2116" s="6" t="s">
        <v>3583</v>
      </c>
      <c r="B2116" s="5">
        <v>1</v>
      </c>
    </row>
    <row r="2117" spans="1:2" x14ac:dyDescent="0.25">
      <c r="A2117" s="4" t="s">
        <v>5180</v>
      </c>
      <c r="B2117" s="5">
        <v>1</v>
      </c>
    </row>
    <row r="2118" spans="1:2" x14ac:dyDescent="0.25">
      <c r="A2118" s="6" t="s">
        <v>5177</v>
      </c>
      <c r="B2118" s="5">
        <v>1</v>
      </c>
    </row>
    <row r="2119" spans="1:2" x14ac:dyDescent="0.25">
      <c r="A2119" s="4" t="s">
        <v>7753</v>
      </c>
      <c r="B2119" s="5">
        <v>1</v>
      </c>
    </row>
    <row r="2120" spans="1:2" x14ac:dyDescent="0.25">
      <c r="A2120" s="6" t="s">
        <v>7749</v>
      </c>
      <c r="B2120" s="5">
        <v>1</v>
      </c>
    </row>
    <row r="2121" spans="1:2" x14ac:dyDescent="0.25">
      <c r="A2121" s="4" t="s">
        <v>7540</v>
      </c>
      <c r="B2121" s="5">
        <v>1</v>
      </c>
    </row>
    <row r="2122" spans="1:2" x14ac:dyDescent="0.25">
      <c r="A2122" s="6" t="s">
        <v>7536</v>
      </c>
      <c r="B2122" s="5">
        <v>1</v>
      </c>
    </row>
    <row r="2123" spans="1:2" x14ac:dyDescent="0.25">
      <c r="A2123" s="4" t="s">
        <v>7165</v>
      </c>
      <c r="B2123" s="5">
        <v>1</v>
      </c>
    </row>
    <row r="2124" spans="1:2" x14ac:dyDescent="0.25">
      <c r="A2124" s="6" t="s">
        <v>7162</v>
      </c>
      <c r="B2124" s="5">
        <v>1</v>
      </c>
    </row>
    <row r="2125" spans="1:2" x14ac:dyDescent="0.25">
      <c r="A2125" s="4" t="s">
        <v>9279</v>
      </c>
      <c r="B2125" s="5">
        <v>1</v>
      </c>
    </row>
    <row r="2126" spans="1:2" x14ac:dyDescent="0.25">
      <c r="A2126" s="6" t="s">
        <v>9167</v>
      </c>
      <c r="B2126" s="5">
        <v>1</v>
      </c>
    </row>
    <row r="2127" spans="1:2" x14ac:dyDescent="0.25">
      <c r="A2127" s="4" t="s">
        <v>2237</v>
      </c>
      <c r="B2127" s="5">
        <v>1</v>
      </c>
    </row>
    <row r="2128" spans="1:2" x14ac:dyDescent="0.25">
      <c r="A2128" s="6" t="s">
        <v>2234</v>
      </c>
      <c r="B2128" s="5">
        <v>1</v>
      </c>
    </row>
    <row r="2129" spans="1:2" x14ac:dyDescent="0.25">
      <c r="A2129" s="4" t="s">
        <v>3110</v>
      </c>
      <c r="B2129" s="5">
        <v>1</v>
      </c>
    </row>
    <row r="2130" spans="1:2" x14ac:dyDescent="0.25">
      <c r="A2130" s="6" t="s">
        <v>3107</v>
      </c>
      <c r="B2130" s="5">
        <v>1</v>
      </c>
    </row>
    <row r="2131" spans="1:2" x14ac:dyDescent="0.25">
      <c r="A2131" s="4" t="s">
        <v>2620</v>
      </c>
      <c r="B2131" s="5">
        <v>1</v>
      </c>
    </row>
    <row r="2132" spans="1:2" x14ac:dyDescent="0.25">
      <c r="A2132" s="6" t="s">
        <v>2616</v>
      </c>
      <c r="B2132" s="5">
        <v>1</v>
      </c>
    </row>
    <row r="2133" spans="1:2" x14ac:dyDescent="0.25">
      <c r="A2133" s="4" t="s">
        <v>9254</v>
      </c>
      <c r="B2133" s="5">
        <v>1</v>
      </c>
    </row>
    <row r="2134" spans="1:2" x14ac:dyDescent="0.25">
      <c r="A2134" s="6" t="s">
        <v>9250</v>
      </c>
      <c r="B2134" s="5">
        <v>1</v>
      </c>
    </row>
    <row r="2135" spans="1:2" x14ac:dyDescent="0.25">
      <c r="A2135" s="4" t="s">
        <v>2651</v>
      </c>
      <c r="B2135" s="5">
        <v>1</v>
      </c>
    </row>
    <row r="2136" spans="1:2" x14ac:dyDescent="0.25">
      <c r="A2136" s="6" t="s">
        <v>2647</v>
      </c>
      <c r="B2136" s="5">
        <v>1</v>
      </c>
    </row>
    <row r="2137" spans="1:2" x14ac:dyDescent="0.25">
      <c r="A2137" s="4" t="s">
        <v>9171</v>
      </c>
      <c r="B2137" s="5">
        <v>1</v>
      </c>
    </row>
    <row r="2138" spans="1:2" x14ac:dyDescent="0.25">
      <c r="A2138" s="6" t="s">
        <v>9167</v>
      </c>
      <c r="B2138" s="5">
        <v>1</v>
      </c>
    </row>
    <row r="2139" spans="1:2" x14ac:dyDescent="0.25">
      <c r="A2139" s="4" t="s">
        <v>6096</v>
      </c>
      <c r="B2139" s="5">
        <v>1</v>
      </c>
    </row>
    <row r="2140" spans="1:2" x14ac:dyDescent="0.25">
      <c r="A2140" s="6" t="s">
        <v>6093</v>
      </c>
      <c r="B2140" s="5">
        <v>1</v>
      </c>
    </row>
    <row r="2141" spans="1:2" x14ac:dyDescent="0.25">
      <c r="A2141" s="4" t="s">
        <v>9227</v>
      </c>
      <c r="B2141" s="5">
        <v>1</v>
      </c>
    </row>
    <row r="2142" spans="1:2" x14ac:dyDescent="0.25">
      <c r="A2142" s="6" t="s">
        <v>9167</v>
      </c>
      <c r="B2142" s="5">
        <v>1</v>
      </c>
    </row>
    <row r="2143" spans="1:2" x14ac:dyDescent="0.25">
      <c r="A2143" s="4" t="s">
        <v>6387</v>
      </c>
      <c r="B2143" s="5">
        <v>1</v>
      </c>
    </row>
    <row r="2144" spans="1:2" x14ac:dyDescent="0.25">
      <c r="A2144" s="6" t="s">
        <v>6384</v>
      </c>
      <c r="B2144" s="5">
        <v>1</v>
      </c>
    </row>
    <row r="2145" spans="1:2" x14ac:dyDescent="0.25">
      <c r="A2145" s="4" t="s">
        <v>7507</v>
      </c>
      <c r="B2145" s="5">
        <v>1</v>
      </c>
    </row>
    <row r="2146" spans="1:2" x14ac:dyDescent="0.25">
      <c r="A2146" s="6" t="s">
        <v>6772</v>
      </c>
      <c r="B2146" s="5">
        <v>1</v>
      </c>
    </row>
    <row r="2147" spans="1:2" x14ac:dyDescent="0.25">
      <c r="A2147" s="4" t="s">
        <v>2065</v>
      </c>
      <c r="B2147" s="5">
        <v>1</v>
      </c>
    </row>
    <row r="2148" spans="1:2" x14ac:dyDescent="0.25">
      <c r="A2148" s="6" t="s">
        <v>1863</v>
      </c>
      <c r="B2148" s="5">
        <v>1</v>
      </c>
    </row>
    <row r="2149" spans="1:2" x14ac:dyDescent="0.25">
      <c r="A2149" s="4" t="s">
        <v>7504</v>
      </c>
      <c r="B2149" s="5">
        <v>1</v>
      </c>
    </row>
    <row r="2150" spans="1:2" x14ac:dyDescent="0.25">
      <c r="A2150" s="6" t="s">
        <v>6772</v>
      </c>
      <c r="B2150" s="5">
        <v>1</v>
      </c>
    </row>
    <row r="2151" spans="1:2" x14ac:dyDescent="0.25">
      <c r="A2151" s="4" t="s">
        <v>2027</v>
      </c>
      <c r="B2151" s="5">
        <v>1</v>
      </c>
    </row>
    <row r="2152" spans="1:2" x14ac:dyDescent="0.25">
      <c r="A2152" s="6" t="s">
        <v>1863</v>
      </c>
      <c r="B2152" s="5">
        <v>1</v>
      </c>
    </row>
    <row r="2153" spans="1:2" x14ac:dyDescent="0.25">
      <c r="A2153" s="4" t="s">
        <v>2002</v>
      </c>
      <c r="B2153" s="5">
        <v>1</v>
      </c>
    </row>
    <row r="2154" spans="1:2" x14ac:dyDescent="0.25">
      <c r="A2154" s="6" t="s">
        <v>1863</v>
      </c>
      <c r="B2154" s="5">
        <v>1</v>
      </c>
    </row>
    <row r="2155" spans="1:2" x14ac:dyDescent="0.25">
      <c r="A2155" s="4" t="s">
        <v>2068</v>
      </c>
      <c r="B2155" s="5">
        <v>1</v>
      </c>
    </row>
    <row r="2156" spans="1:2" x14ac:dyDescent="0.25">
      <c r="A2156" s="6" t="s">
        <v>1863</v>
      </c>
      <c r="B2156" s="5">
        <v>1</v>
      </c>
    </row>
    <row r="2157" spans="1:2" x14ac:dyDescent="0.25">
      <c r="A2157" s="4" t="s">
        <v>2056</v>
      </c>
      <c r="B2157" s="5">
        <v>1</v>
      </c>
    </row>
    <row r="2158" spans="1:2" x14ac:dyDescent="0.25">
      <c r="A2158" s="6" t="s">
        <v>1863</v>
      </c>
      <c r="B2158" s="5">
        <v>1</v>
      </c>
    </row>
    <row r="2159" spans="1:2" x14ac:dyDescent="0.25">
      <c r="A2159" s="4" t="s">
        <v>3636</v>
      </c>
      <c r="B2159" s="5">
        <v>1</v>
      </c>
    </row>
    <row r="2160" spans="1:2" x14ac:dyDescent="0.25">
      <c r="A2160" s="6" t="s">
        <v>3633</v>
      </c>
      <c r="B2160" s="5">
        <v>1</v>
      </c>
    </row>
    <row r="2161" spans="1:2" x14ac:dyDescent="0.25">
      <c r="A2161" s="4" t="s">
        <v>2077</v>
      </c>
      <c r="B2161" s="5">
        <v>1</v>
      </c>
    </row>
    <row r="2162" spans="1:2" x14ac:dyDescent="0.25">
      <c r="A2162" s="6" t="s">
        <v>1863</v>
      </c>
      <c r="B2162" s="5">
        <v>1</v>
      </c>
    </row>
    <row r="2163" spans="1:2" x14ac:dyDescent="0.25">
      <c r="A2163" s="4" t="s">
        <v>2006</v>
      </c>
      <c r="B2163" s="5">
        <v>1</v>
      </c>
    </row>
    <row r="2164" spans="1:2" x14ac:dyDescent="0.25">
      <c r="A2164" s="6" t="s">
        <v>1863</v>
      </c>
      <c r="B2164" s="5">
        <v>1</v>
      </c>
    </row>
    <row r="2165" spans="1:2" x14ac:dyDescent="0.25">
      <c r="A2165" s="4" t="s">
        <v>1678</v>
      </c>
      <c r="B2165" s="5">
        <v>1</v>
      </c>
    </row>
    <row r="2166" spans="1:2" x14ac:dyDescent="0.25">
      <c r="A2166" s="6" t="s">
        <v>1675</v>
      </c>
      <c r="B2166" s="5">
        <v>1</v>
      </c>
    </row>
    <row r="2167" spans="1:2" x14ac:dyDescent="0.25">
      <c r="A2167" s="4" t="s">
        <v>3666</v>
      </c>
      <c r="B2167" s="5">
        <v>1</v>
      </c>
    </row>
    <row r="2168" spans="1:2" x14ac:dyDescent="0.25">
      <c r="A2168" s="6" t="s">
        <v>3663</v>
      </c>
      <c r="B2168" s="5">
        <v>1</v>
      </c>
    </row>
    <row r="2169" spans="1:2" x14ac:dyDescent="0.25">
      <c r="A2169" s="4" t="s">
        <v>5663</v>
      </c>
      <c r="B2169" s="5">
        <v>1</v>
      </c>
    </row>
    <row r="2170" spans="1:2" x14ac:dyDescent="0.25">
      <c r="A2170" s="6" t="s">
        <v>5661</v>
      </c>
      <c r="B2170" s="5">
        <v>1</v>
      </c>
    </row>
    <row r="2171" spans="1:2" x14ac:dyDescent="0.25">
      <c r="A2171" s="4" t="s">
        <v>6253</v>
      </c>
      <c r="B2171" s="5">
        <v>1</v>
      </c>
    </row>
    <row r="2172" spans="1:2" x14ac:dyDescent="0.25">
      <c r="A2172" s="6" t="s">
        <v>6250</v>
      </c>
      <c r="B2172" s="5">
        <v>1</v>
      </c>
    </row>
    <row r="2173" spans="1:2" x14ac:dyDescent="0.25">
      <c r="A2173" s="4" t="s">
        <v>5692</v>
      </c>
      <c r="B2173" s="5">
        <v>1</v>
      </c>
    </row>
    <row r="2174" spans="1:2" x14ac:dyDescent="0.25">
      <c r="A2174" s="6" t="s">
        <v>5690</v>
      </c>
      <c r="B2174" s="5">
        <v>1</v>
      </c>
    </row>
    <row r="2175" spans="1:2" x14ac:dyDescent="0.25">
      <c r="A2175" s="4" t="s">
        <v>6894</v>
      </c>
      <c r="B2175" s="5">
        <v>1</v>
      </c>
    </row>
    <row r="2176" spans="1:2" x14ac:dyDescent="0.25">
      <c r="A2176" s="6" t="s">
        <v>6891</v>
      </c>
      <c r="B2176" s="5">
        <v>1</v>
      </c>
    </row>
    <row r="2177" spans="1:2" x14ac:dyDescent="0.25">
      <c r="A2177" s="4" t="s">
        <v>5653</v>
      </c>
      <c r="B2177" s="5">
        <v>1</v>
      </c>
    </row>
    <row r="2178" spans="1:2" x14ac:dyDescent="0.25">
      <c r="A2178" s="6" t="s">
        <v>5651</v>
      </c>
      <c r="B2178" s="5">
        <v>1</v>
      </c>
    </row>
    <row r="2179" spans="1:2" x14ac:dyDescent="0.25">
      <c r="A2179" s="4" t="s">
        <v>4668</v>
      </c>
      <c r="B2179" s="5">
        <v>1</v>
      </c>
    </row>
    <row r="2180" spans="1:2" x14ac:dyDescent="0.25">
      <c r="A2180" s="6" t="s">
        <v>4666</v>
      </c>
      <c r="B2180" s="5">
        <v>1</v>
      </c>
    </row>
    <row r="2181" spans="1:2" x14ac:dyDescent="0.25">
      <c r="A2181" s="4" t="s">
        <v>5632</v>
      </c>
      <c r="B2181" s="5">
        <v>1</v>
      </c>
    </row>
    <row r="2182" spans="1:2" x14ac:dyDescent="0.25">
      <c r="A2182" s="6" t="s">
        <v>5629</v>
      </c>
      <c r="B2182" s="5">
        <v>1</v>
      </c>
    </row>
    <row r="2183" spans="1:2" x14ac:dyDescent="0.25">
      <c r="A2183" s="4" t="s">
        <v>8865</v>
      </c>
      <c r="B2183" s="5">
        <v>1</v>
      </c>
    </row>
    <row r="2184" spans="1:2" x14ac:dyDescent="0.25">
      <c r="A2184" s="6" t="s">
        <v>706</v>
      </c>
      <c r="B2184" s="5">
        <v>1</v>
      </c>
    </row>
    <row r="2185" spans="1:2" x14ac:dyDescent="0.25">
      <c r="A2185" s="4" t="s">
        <v>1557</v>
      </c>
      <c r="B2185" s="5">
        <v>1</v>
      </c>
    </row>
    <row r="2186" spans="1:2" x14ac:dyDescent="0.25">
      <c r="A2186" s="6" t="s">
        <v>1553</v>
      </c>
      <c r="B2186" s="5">
        <v>1</v>
      </c>
    </row>
    <row r="2187" spans="1:2" x14ac:dyDescent="0.25">
      <c r="A2187" s="4" t="s">
        <v>9354</v>
      </c>
      <c r="B2187" s="5">
        <v>1</v>
      </c>
    </row>
    <row r="2188" spans="1:2" x14ac:dyDescent="0.25">
      <c r="A2188" s="6" t="s">
        <v>9351</v>
      </c>
      <c r="B2188" s="5">
        <v>1</v>
      </c>
    </row>
    <row r="2189" spans="1:2" x14ac:dyDescent="0.25">
      <c r="A2189" s="4" t="s">
        <v>619</v>
      </c>
      <c r="B2189" s="5">
        <v>1</v>
      </c>
    </row>
    <row r="2190" spans="1:2" x14ac:dyDescent="0.25">
      <c r="A2190" s="6" t="s">
        <v>615</v>
      </c>
      <c r="B2190" s="5">
        <v>1</v>
      </c>
    </row>
    <row r="2191" spans="1:2" x14ac:dyDescent="0.25">
      <c r="A2191" s="4" t="s">
        <v>7895</v>
      </c>
      <c r="B2191" s="5">
        <v>1</v>
      </c>
    </row>
    <row r="2192" spans="1:2" x14ac:dyDescent="0.25">
      <c r="A2192" s="6" t="s">
        <v>7891</v>
      </c>
      <c r="B2192" s="5">
        <v>1</v>
      </c>
    </row>
    <row r="2193" spans="1:2" x14ac:dyDescent="0.25">
      <c r="A2193" s="4" t="s">
        <v>1933</v>
      </c>
      <c r="B2193" s="5">
        <v>1</v>
      </c>
    </row>
    <row r="2194" spans="1:2" x14ac:dyDescent="0.25">
      <c r="A2194" s="6" t="s">
        <v>1930</v>
      </c>
      <c r="B2194" s="5">
        <v>1</v>
      </c>
    </row>
    <row r="2195" spans="1:2" x14ac:dyDescent="0.25">
      <c r="A2195" s="4" t="s">
        <v>5957</v>
      </c>
      <c r="B2195" s="5">
        <v>1</v>
      </c>
    </row>
    <row r="2196" spans="1:2" x14ac:dyDescent="0.25">
      <c r="A2196" s="6" t="s">
        <v>5953</v>
      </c>
      <c r="B2196" s="5">
        <v>1</v>
      </c>
    </row>
    <row r="2197" spans="1:2" x14ac:dyDescent="0.25">
      <c r="A2197" s="4" t="s">
        <v>4654</v>
      </c>
      <c r="B2197" s="5">
        <v>1</v>
      </c>
    </row>
    <row r="2198" spans="1:2" x14ac:dyDescent="0.25">
      <c r="A2198" s="6" t="s">
        <v>4650</v>
      </c>
      <c r="B2198" s="5">
        <v>1</v>
      </c>
    </row>
    <row r="2199" spans="1:2" x14ac:dyDescent="0.25">
      <c r="A2199" s="4" t="s">
        <v>5024</v>
      </c>
      <c r="B2199" s="5">
        <v>1</v>
      </c>
    </row>
    <row r="2200" spans="1:2" x14ac:dyDescent="0.25">
      <c r="A2200" s="6" t="s">
        <v>5020</v>
      </c>
      <c r="B2200" s="5">
        <v>1</v>
      </c>
    </row>
    <row r="2201" spans="1:2" x14ac:dyDescent="0.25">
      <c r="A2201" s="4" t="s">
        <v>4033</v>
      </c>
      <c r="B2201" s="5">
        <v>1</v>
      </c>
    </row>
    <row r="2202" spans="1:2" x14ac:dyDescent="0.25">
      <c r="A2202" s="6" t="s">
        <v>4029</v>
      </c>
      <c r="B2202" s="5">
        <v>1</v>
      </c>
    </row>
    <row r="2203" spans="1:2" x14ac:dyDescent="0.25">
      <c r="A2203" s="4" t="s">
        <v>7804</v>
      </c>
      <c r="B2203" s="5">
        <v>1</v>
      </c>
    </row>
    <row r="2204" spans="1:2" x14ac:dyDescent="0.25">
      <c r="A2204" s="6" t="s">
        <v>7800</v>
      </c>
      <c r="B2204" s="5">
        <v>1</v>
      </c>
    </row>
    <row r="2205" spans="1:2" x14ac:dyDescent="0.25">
      <c r="A2205" s="4" t="s">
        <v>5951</v>
      </c>
      <c r="B2205" s="5">
        <v>1</v>
      </c>
    </row>
    <row r="2206" spans="1:2" x14ac:dyDescent="0.25">
      <c r="A2206" s="6" t="s">
        <v>5948</v>
      </c>
      <c r="B2206" s="5">
        <v>1</v>
      </c>
    </row>
    <row r="2207" spans="1:2" x14ac:dyDescent="0.25">
      <c r="A2207" s="4" t="s">
        <v>2479</v>
      </c>
      <c r="B2207" s="5">
        <v>1</v>
      </c>
    </row>
    <row r="2208" spans="1:2" x14ac:dyDescent="0.25">
      <c r="A2208" s="6" t="s">
        <v>2476</v>
      </c>
      <c r="B2208" s="5">
        <v>1</v>
      </c>
    </row>
    <row r="2209" spans="1:2" x14ac:dyDescent="0.25">
      <c r="A2209" s="4" t="s">
        <v>4143</v>
      </c>
      <c r="B2209" s="5">
        <v>1</v>
      </c>
    </row>
    <row r="2210" spans="1:2" x14ac:dyDescent="0.25">
      <c r="A2210" s="6" t="s">
        <v>4140</v>
      </c>
      <c r="B2210" s="5">
        <v>1</v>
      </c>
    </row>
    <row r="2211" spans="1:2" x14ac:dyDescent="0.25">
      <c r="A2211" s="4" t="s">
        <v>7221</v>
      </c>
      <c r="B2211" s="5">
        <v>1</v>
      </c>
    </row>
    <row r="2212" spans="1:2" x14ac:dyDescent="0.25">
      <c r="A2212" s="6" t="s">
        <v>7219</v>
      </c>
      <c r="B2212" s="5">
        <v>1</v>
      </c>
    </row>
    <row r="2213" spans="1:2" x14ac:dyDescent="0.25">
      <c r="A2213" s="4" t="s">
        <v>7556</v>
      </c>
      <c r="B2213" s="5">
        <v>1</v>
      </c>
    </row>
    <row r="2214" spans="1:2" x14ac:dyDescent="0.25">
      <c r="A2214" s="6" t="s">
        <v>7553</v>
      </c>
      <c r="B2214" s="5">
        <v>1</v>
      </c>
    </row>
    <row r="2215" spans="1:2" x14ac:dyDescent="0.25">
      <c r="A2215" s="4" t="s">
        <v>7726</v>
      </c>
      <c r="B2215" s="5">
        <v>1</v>
      </c>
    </row>
    <row r="2216" spans="1:2" x14ac:dyDescent="0.25">
      <c r="A2216" s="6" t="s">
        <v>7723</v>
      </c>
      <c r="B2216" s="5">
        <v>1</v>
      </c>
    </row>
    <row r="2217" spans="1:2" x14ac:dyDescent="0.25">
      <c r="A2217" s="4" t="s">
        <v>1043</v>
      </c>
      <c r="B2217" s="5">
        <v>1</v>
      </c>
    </row>
    <row r="2218" spans="1:2" x14ac:dyDescent="0.25">
      <c r="A2218" s="6" t="s">
        <v>729</v>
      </c>
      <c r="B2218" s="5">
        <v>1</v>
      </c>
    </row>
    <row r="2219" spans="1:2" x14ac:dyDescent="0.25">
      <c r="A2219" s="4" t="s">
        <v>430</v>
      </c>
      <c r="B2219" s="5">
        <v>1</v>
      </c>
    </row>
    <row r="2220" spans="1:2" x14ac:dyDescent="0.25">
      <c r="A2220" s="6" t="s">
        <v>427</v>
      </c>
      <c r="B2220" s="5">
        <v>1</v>
      </c>
    </row>
    <row r="2221" spans="1:2" x14ac:dyDescent="0.25">
      <c r="A2221" s="4" t="s">
        <v>7188</v>
      </c>
      <c r="B2221" s="5">
        <v>1</v>
      </c>
    </row>
    <row r="2222" spans="1:2" x14ac:dyDescent="0.25">
      <c r="A2222" s="6" t="s">
        <v>6330</v>
      </c>
      <c r="B2222" s="5">
        <v>1</v>
      </c>
    </row>
    <row r="2223" spans="1:2" x14ac:dyDescent="0.25">
      <c r="A2223" s="4" t="s">
        <v>4951</v>
      </c>
      <c r="B2223" s="5">
        <v>1</v>
      </c>
    </row>
    <row r="2224" spans="1:2" x14ac:dyDescent="0.25">
      <c r="A2224" s="6" t="s">
        <v>4948</v>
      </c>
      <c r="B2224" s="5">
        <v>1</v>
      </c>
    </row>
    <row r="2225" spans="1:2" x14ac:dyDescent="0.25">
      <c r="A2225" s="4" t="s">
        <v>7404</v>
      </c>
      <c r="B2225" s="5">
        <v>1</v>
      </c>
    </row>
    <row r="2226" spans="1:2" x14ac:dyDescent="0.25">
      <c r="A2226" s="6" t="s">
        <v>7402</v>
      </c>
      <c r="B2226" s="5">
        <v>1</v>
      </c>
    </row>
    <row r="2227" spans="1:2" x14ac:dyDescent="0.25">
      <c r="A2227" s="4" t="s">
        <v>6307</v>
      </c>
      <c r="B2227" s="5">
        <v>1</v>
      </c>
    </row>
    <row r="2228" spans="1:2" x14ac:dyDescent="0.25">
      <c r="A2228" s="6" t="s">
        <v>26</v>
      </c>
      <c r="B2228" s="5">
        <v>1</v>
      </c>
    </row>
    <row r="2229" spans="1:2" x14ac:dyDescent="0.25">
      <c r="A2229" s="4" t="s">
        <v>7481</v>
      </c>
      <c r="B2229" s="5">
        <v>1</v>
      </c>
    </row>
    <row r="2230" spans="1:2" x14ac:dyDescent="0.25">
      <c r="A2230" s="6" t="s">
        <v>6330</v>
      </c>
      <c r="B2230" s="5">
        <v>1</v>
      </c>
    </row>
    <row r="2231" spans="1:2" x14ac:dyDescent="0.25">
      <c r="A2231" s="4" t="s">
        <v>504</v>
      </c>
      <c r="B2231" s="5">
        <v>1</v>
      </c>
    </row>
    <row r="2232" spans="1:2" x14ac:dyDescent="0.25">
      <c r="A2232" s="6" t="s">
        <v>500</v>
      </c>
      <c r="B2232" s="5">
        <v>1</v>
      </c>
    </row>
    <row r="2233" spans="1:2" x14ac:dyDescent="0.25">
      <c r="A2233" s="4" t="s">
        <v>2176</v>
      </c>
      <c r="B2233" s="5">
        <v>1</v>
      </c>
    </row>
    <row r="2234" spans="1:2" x14ac:dyDescent="0.25">
      <c r="A2234" s="6" t="s">
        <v>2174</v>
      </c>
      <c r="B2234" s="5">
        <v>1</v>
      </c>
    </row>
    <row r="2235" spans="1:2" x14ac:dyDescent="0.25">
      <c r="A2235" s="4" t="s">
        <v>7432</v>
      </c>
      <c r="B2235" s="5">
        <v>1</v>
      </c>
    </row>
    <row r="2236" spans="1:2" x14ac:dyDescent="0.25">
      <c r="A2236" s="6" t="s">
        <v>7430</v>
      </c>
      <c r="B2236" s="5">
        <v>1</v>
      </c>
    </row>
    <row r="2237" spans="1:2" x14ac:dyDescent="0.25">
      <c r="A2237" s="4" t="s">
        <v>1734</v>
      </c>
      <c r="B2237" s="5">
        <v>1</v>
      </c>
    </row>
    <row r="2238" spans="1:2" x14ac:dyDescent="0.25">
      <c r="A2238" s="6" t="s">
        <v>1060</v>
      </c>
      <c r="B2238" s="5">
        <v>1</v>
      </c>
    </row>
    <row r="2239" spans="1:2" x14ac:dyDescent="0.25">
      <c r="A2239" s="4" t="s">
        <v>8150</v>
      </c>
      <c r="B2239" s="5">
        <v>1</v>
      </c>
    </row>
    <row r="2240" spans="1:2" x14ac:dyDescent="0.25">
      <c r="A2240" s="6" t="s">
        <v>8147</v>
      </c>
      <c r="B2240" s="5">
        <v>1</v>
      </c>
    </row>
    <row r="2241" spans="1:2" x14ac:dyDescent="0.25">
      <c r="A2241" s="4" t="s">
        <v>1091</v>
      </c>
      <c r="B2241" s="5">
        <v>1</v>
      </c>
    </row>
    <row r="2242" spans="1:2" x14ac:dyDescent="0.25">
      <c r="A2242" s="6" t="s">
        <v>700</v>
      </c>
      <c r="B2242" s="5">
        <v>1</v>
      </c>
    </row>
    <row r="2243" spans="1:2" x14ac:dyDescent="0.25">
      <c r="A2243" s="4" t="s">
        <v>389</v>
      </c>
      <c r="B2243" s="5">
        <v>1</v>
      </c>
    </row>
    <row r="2244" spans="1:2" x14ac:dyDescent="0.25">
      <c r="A2244" s="6" t="s">
        <v>386</v>
      </c>
      <c r="B2244" s="5">
        <v>1</v>
      </c>
    </row>
    <row r="2245" spans="1:2" x14ac:dyDescent="0.25">
      <c r="A2245" s="4" t="s">
        <v>8347</v>
      </c>
      <c r="B2245" s="5">
        <v>1</v>
      </c>
    </row>
    <row r="2246" spans="1:2" x14ac:dyDescent="0.25">
      <c r="A2246" s="6" t="s">
        <v>8344</v>
      </c>
      <c r="B2246" s="5">
        <v>1</v>
      </c>
    </row>
    <row r="2247" spans="1:2" x14ac:dyDescent="0.25">
      <c r="A2247" s="4" t="s">
        <v>3021</v>
      </c>
      <c r="B2247" s="5">
        <v>1</v>
      </c>
    </row>
    <row r="2248" spans="1:2" x14ac:dyDescent="0.25">
      <c r="A2248" s="6" t="s">
        <v>3019</v>
      </c>
      <c r="B2248" s="5">
        <v>1</v>
      </c>
    </row>
    <row r="2249" spans="1:2" x14ac:dyDescent="0.25">
      <c r="A2249" s="4" t="s">
        <v>6632</v>
      </c>
      <c r="B2249" s="5">
        <v>1</v>
      </c>
    </row>
    <row r="2250" spans="1:2" x14ac:dyDescent="0.25">
      <c r="A2250" s="6" t="s">
        <v>6629</v>
      </c>
      <c r="B2250" s="5">
        <v>1</v>
      </c>
    </row>
    <row r="2251" spans="1:2" x14ac:dyDescent="0.25">
      <c r="A2251" s="4" t="s">
        <v>8220</v>
      </c>
      <c r="B2251" s="5">
        <v>1</v>
      </c>
    </row>
    <row r="2252" spans="1:2" x14ac:dyDescent="0.25">
      <c r="A2252" s="6" t="s">
        <v>8217</v>
      </c>
      <c r="B2252" s="5">
        <v>1</v>
      </c>
    </row>
    <row r="2253" spans="1:2" x14ac:dyDescent="0.25">
      <c r="A2253" s="4" t="s">
        <v>2323</v>
      </c>
      <c r="B2253" s="5">
        <v>1</v>
      </c>
    </row>
    <row r="2254" spans="1:2" x14ac:dyDescent="0.25">
      <c r="A2254" s="6" t="s">
        <v>2321</v>
      </c>
      <c r="B2254" s="5">
        <v>1</v>
      </c>
    </row>
    <row r="2255" spans="1:2" x14ac:dyDescent="0.25">
      <c r="A2255" s="4" t="s">
        <v>8509</v>
      </c>
      <c r="B2255" s="5">
        <v>1</v>
      </c>
    </row>
    <row r="2256" spans="1:2" x14ac:dyDescent="0.25">
      <c r="A2256" s="6" t="s">
        <v>8507</v>
      </c>
      <c r="B2256" s="5">
        <v>1</v>
      </c>
    </row>
    <row r="2257" spans="1:2" x14ac:dyDescent="0.25">
      <c r="A2257" s="4" t="s">
        <v>1543</v>
      </c>
      <c r="B2257" s="5">
        <v>1</v>
      </c>
    </row>
    <row r="2258" spans="1:2" x14ac:dyDescent="0.25">
      <c r="A2258" s="6" t="s">
        <v>1539</v>
      </c>
      <c r="B2258" s="5">
        <v>1</v>
      </c>
    </row>
    <row r="2259" spans="1:2" x14ac:dyDescent="0.25">
      <c r="A2259" s="4" t="s">
        <v>7862</v>
      </c>
      <c r="B2259" s="5">
        <v>1</v>
      </c>
    </row>
    <row r="2260" spans="1:2" x14ac:dyDescent="0.25">
      <c r="A2260" s="6" t="s">
        <v>7859</v>
      </c>
      <c r="B2260" s="5">
        <v>1</v>
      </c>
    </row>
    <row r="2261" spans="1:2" x14ac:dyDescent="0.25">
      <c r="A2261" s="4" t="s">
        <v>3460</v>
      </c>
      <c r="B2261" s="5">
        <v>1</v>
      </c>
    </row>
    <row r="2262" spans="1:2" x14ac:dyDescent="0.25">
      <c r="A2262" s="6" t="s">
        <v>3457</v>
      </c>
      <c r="B2262" s="5">
        <v>1</v>
      </c>
    </row>
    <row r="2263" spans="1:2" x14ac:dyDescent="0.25">
      <c r="A2263" s="4" t="s">
        <v>1764</v>
      </c>
      <c r="B2263" s="5">
        <v>1</v>
      </c>
    </row>
    <row r="2264" spans="1:2" x14ac:dyDescent="0.25">
      <c r="A2264" s="6" t="s">
        <v>664</v>
      </c>
      <c r="B2264" s="5">
        <v>1</v>
      </c>
    </row>
    <row r="2265" spans="1:2" x14ac:dyDescent="0.25">
      <c r="A2265" s="4" t="s">
        <v>5762</v>
      </c>
      <c r="B2265" s="5">
        <v>1</v>
      </c>
    </row>
    <row r="2266" spans="1:2" x14ac:dyDescent="0.25">
      <c r="A2266" s="6" t="s">
        <v>2092</v>
      </c>
      <c r="B2266" s="5">
        <v>1</v>
      </c>
    </row>
    <row r="2267" spans="1:2" x14ac:dyDescent="0.25">
      <c r="A2267" s="4" t="s">
        <v>4411</v>
      </c>
      <c r="B2267" s="5">
        <v>1</v>
      </c>
    </row>
    <row r="2268" spans="1:2" x14ac:dyDescent="0.25">
      <c r="A2268" s="6" t="s">
        <v>4409</v>
      </c>
      <c r="B2268" s="5">
        <v>1</v>
      </c>
    </row>
    <row r="2269" spans="1:2" x14ac:dyDescent="0.25">
      <c r="A2269" s="4" t="s">
        <v>5449</v>
      </c>
      <c r="B2269" s="5">
        <v>1</v>
      </c>
    </row>
    <row r="2270" spans="1:2" x14ac:dyDescent="0.25">
      <c r="A2270" s="6" t="s">
        <v>4309</v>
      </c>
      <c r="B2270" s="5">
        <v>1</v>
      </c>
    </row>
    <row r="2271" spans="1:2" x14ac:dyDescent="0.25">
      <c r="A2271" s="4" t="s">
        <v>2156</v>
      </c>
      <c r="B2271" s="5">
        <v>1</v>
      </c>
    </row>
    <row r="2272" spans="1:2" x14ac:dyDescent="0.25">
      <c r="A2272" s="6" t="s">
        <v>2154</v>
      </c>
      <c r="B2272" s="5">
        <v>1</v>
      </c>
    </row>
    <row r="2273" spans="1:2" x14ac:dyDescent="0.25">
      <c r="A2273" s="4" t="s">
        <v>4848</v>
      </c>
      <c r="B2273" s="5">
        <v>1</v>
      </c>
    </row>
    <row r="2274" spans="1:2" x14ac:dyDescent="0.25">
      <c r="A2274" s="6" t="s">
        <v>4309</v>
      </c>
      <c r="B2274" s="5">
        <v>1</v>
      </c>
    </row>
    <row r="2275" spans="1:2" x14ac:dyDescent="0.25">
      <c r="A2275" s="4" t="s">
        <v>640</v>
      </c>
      <c r="B2275" s="5">
        <v>1</v>
      </c>
    </row>
    <row r="2276" spans="1:2" x14ac:dyDescent="0.25">
      <c r="A2276" s="6" t="s">
        <v>635</v>
      </c>
      <c r="B2276" s="5">
        <v>1</v>
      </c>
    </row>
    <row r="2277" spans="1:2" x14ac:dyDescent="0.25">
      <c r="A2277" s="4" t="s">
        <v>9349</v>
      </c>
      <c r="B2277" s="5">
        <v>1</v>
      </c>
    </row>
    <row r="2278" spans="1:2" x14ac:dyDescent="0.25">
      <c r="A2278" s="6" t="s">
        <v>9229</v>
      </c>
      <c r="B2278" s="5">
        <v>1</v>
      </c>
    </row>
    <row r="2279" spans="1:2" x14ac:dyDescent="0.25">
      <c r="A2279" s="4" t="s">
        <v>5125</v>
      </c>
      <c r="B2279" s="5">
        <v>1</v>
      </c>
    </row>
    <row r="2280" spans="1:2" x14ac:dyDescent="0.25">
      <c r="A2280" s="6" t="s">
        <v>5121</v>
      </c>
      <c r="B2280" s="5">
        <v>1</v>
      </c>
    </row>
    <row r="2281" spans="1:2" x14ac:dyDescent="0.25">
      <c r="A2281" s="4" t="s">
        <v>2975</v>
      </c>
      <c r="B2281" s="5">
        <v>1</v>
      </c>
    </row>
    <row r="2282" spans="1:2" x14ac:dyDescent="0.25">
      <c r="A2282" s="6" t="s">
        <v>2973</v>
      </c>
      <c r="B2282" s="5">
        <v>1</v>
      </c>
    </row>
    <row r="2283" spans="1:2" x14ac:dyDescent="0.25">
      <c r="A2283" s="4" t="s">
        <v>7644</v>
      </c>
      <c r="B2283" s="5">
        <v>1</v>
      </c>
    </row>
    <row r="2284" spans="1:2" x14ac:dyDescent="0.25">
      <c r="A2284" s="6" t="s">
        <v>7640</v>
      </c>
      <c r="B2284" s="5">
        <v>1</v>
      </c>
    </row>
    <row r="2285" spans="1:2" x14ac:dyDescent="0.25">
      <c r="A2285" s="4" t="s">
        <v>2701</v>
      </c>
      <c r="B2285" s="5">
        <v>1</v>
      </c>
    </row>
    <row r="2286" spans="1:2" x14ac:dyDescent="0.25">
      <c r="A2286" s="6" t="s">
        <v>2698</v>
      </c>
      <c r="B2286" s="5">
        <v>1</v>
      </c>
    </row>
    <row r="2287" spans="1:2" x14ac:dyDescent="0.25">
      <c r="A2287" s="4" t="s">
        <v>5946</v>
      </c>
      <c r="B2287" s="5">
        <v>1</v>
      </c>
    </row>
    <row r="2288" spans="1:2" x14ac:dyDescent="0.25">
      <c r="A2288" s="6" t="s">
        <v>5943</v>
      </c>
      <c r="B2288" s="5">
        <v>1</v>
      </c>
    </row>
    <row r="2289" spans="1:2" x14ac:dyDescent="0.25">
      <c r="A2289" s="4" t="s">
        <v>8064</v>
      </c>
      <c r="B2289" s="5">
        <v>1</v>
      </c>
    </row>
    <row r="2290" spans="1:2" x14ac:dyDescent="0.25">
      <c r="A2290" s="6" t="s">
        <v>8061</v>
      </c>
      <c r="B2290" s="5">
        <v>1</v>
      </c>
    </row>
    <row r="2291" spans="1:2" x14ac:dyDescent="0.25">
      <c r="A2291" s="4" t="s">
        <v>7143</v>
      </c>
      <c r="B2291" s="5">
        <v>1</v>
      </c>
    </row>
    <row r="2292" spans="1:2" x14ac:dyDescent="0.25">
      <c r="A2292" s="6" t="s">
        <v>2703</v>
      </c>
      <c r="B2292" s="5">
        <v>1</v>
      </c>
    </row>
    <row r="2293" spans="1:2" x14ac:dyDescent="0.25">
      <c r="A2293" s="4" t="s">
        <v>6183</v>
      </c>
      <c r="B2293" s="5">
        <v>1</v>
      </c>
    </row>
    <row r="2294" spans="1:2" x14ac:dyDescent="0.25">
      <c r="A2294" s="6" t="s">
        <v>6179</v>
      </c>
      <c r="B2294" s="5">
        <v>1</v>
      </c>
    </row>
    <row r="2295" spans="1:2" x14ac:dyDescent="0.25">
      <c r="A2295" s="4" t="s">
        <v>5328</v>
      </c>
      <c r="B2295" s="5">
        <v>1</v>
      </c>
    </row>
    <row r="2296" spans="1:2" x14ac:dyDescent="0.25">
      <c r="A2296" s="6" t="s">
        <v>4483</v>
      </c>
      <c r="B2296" s="5">
        <v>1</v>
      </c>
    </row>
    <row r="2297" spans="1:2" x14ac:dyDescent="0.25">
      <c r="A2297" s="4" t="s">
        <v>1688</v>
      </c>
      <c r="B2297" s="5">
        <v>1</v>
      </c>
    </row>
    <row r="2298" spans="1:2" x14ac:dyDescent="0.25">
      <c r="A2298" s="6" t="s">
        <v>875</v>
      </c>
      <c r="B2298" s="5">
        <v>1</v>
      </c>
    </row>
    <row r="2299" spans="1:2" x14ac:dyDescent="0.25">
      <c r="A2299" s="4" t="s">
        <v>5547</v>
      </c>
      <c r="B2299" s="5">
        <v>1</v>
      </c>
    </row>
    <row r="2300" spans="1:2" x14ac:dyDescent="0.25">
      <c r="A2300" s="6" t="s">
        <v>4626</v>
      </c>
      <c r="B2300" s="5">
        <v>1</v>
      </c>
    </row>
    <row r="2301" spans="1:2" x14ac:dyDescent="0.25">
      <c r="A2301" s="4" t="s">
        <v>7343</v>
      </c>
      <c r="B2301" s="5">
        <v>1</v>
      </c>
    </row>
    <row r="2302" spans="1:2" x14ac:dyDescent="0.25">
      <c r="A2302" s="6" t="s">
        <v>7035</v>
      </c>
      <c r="B2302" s="5">
        <v>1</v>
      </c>
    </row>
    <row r="2303" spans="1:2" x14ac:dyDescent="0.25">
      <c r="A2303" s="4" t="s">
        <v>8738</v>
      </c>
      <c r="B2303" s="5">
        <v>1</v>
      </c>
    </row>
    <row r="2304" spans="1:2" x14ac:dyDescent="0.25">
      <c r="A2304" s="6" t="s">
        <v>8736</v>
      </c>
      <c r="B2304" s="5">
        <v>1</v>
      </c>
    </row>
    <row r="2305" spans="1:2" x14ac:dyDescent="0.25">
      <c r="A2305" s="4" t="s">
        <v>5169</v>
      </c>
      <c r="B2305" s="5">
        <v>1</v>
      </c>
    </row>
    <row r="2306" spans="1:2" x14ac:dyDescent="0.25">
      <c r="A2306" s="6" t="s">
        <v>5167</v>
      </c>
      <c r="B2306" s="5">
        <v>1</v>
      </c>
    </row>
    <row r="2307" spans="1:2" x14ac:dyDescent="0.25">
      <c r="A2307" s="4" t="s">
        <v>1691</v>
      </c>
      <c r="B2307" s="5">
        <v>1</v>
      </c>
    </row>
    <row r="2308" spans="1:2" x14ac:dyDescent="0.25">
      <c r="A2308" s="6" t="s">
        <v>671</v>
      </c>
      <c r="B2308" s="5">
        <v>1</v>
      </c>
    </row>
    <row r="2309" spans="1:2" x14ac:dyDescent="0.25">
      <c r="A2309" s="4" t="s">
        <v>7899</v>
      </c>
      <c r="B2309" s="5">
        <v>1</v>
      </c>
    </row>
    <row r="2310" spans="1:2" x14ac:dyDescent="0.25">
      <c r="A2310" s="6" t="s">
        <v>2586</v>
      </c>
      <c r="B2310" s="5">
        <v>1</v>
      </c>
    </row>
    <row r="2311" spans="1:2" x14ac:dyDescent="0.25">
      <c r="A2311" s="4" t="s">
        <v>4559</v>
      </c>
      <c r="B2311" s="5">
        <v>1</v>
      </c>
    </row>
    <row r="2312" spans="1:2" x14ac:dyDescent="0.25">
      <c r="A2312" s="6" t="s">
        <v>4557</v>
      </c>
      <c r="B2312" s="5">
        <v>1</v>
      </c>
    </row>
    <row r="2313" spans="1:2" x14ac:dyDescent="0.25">
      <c r="A2313" s="4" t="s">
        <v>976</v>
      </c>
      <c r="B2313" s="5">
        <v>1</v>
      </c>
    </row>
    <row r="2314" spans="1:2" x14ac:dyDescent="0.25">
      <c r="A2314" s="6" t="s">
        <v>913</v>
      </c>
      <c r="B2314" s="5">
        <v>1</v>
      </c>
    </row>
    <row r="2315" spans="1:2" x14ac:dyDescent="0.25">
      <c r="A2315" s="4" t="s">
        <v>8273</v>
      </c>
      <c r="B2315" s="5">
        <v>1</v>
      </c>
    </row>
    <row r="2316" spans="1:2" x14ac:dyDescent="0.25">
      <c r="A2316" s="6" t="s">
        <v>8269</v>
      </c>
      <c r="B2316" s="5">
        <v>1</v>
      </c>
    </row>
    <row r="2317" spans="1:2" x14ac:dyDescent="0.25">
      <c r="A2317" s="4" t="s">
        <v>1833</v>
      </c>
      <c r="B2317" s="5">
        <v>1</v>
      </c>
    </row>
    <row r="2318" spans="1:2" x14ac:dyDescent="0.25">
      <c r="A2318" s="6" t="s">
        <v>1831</v>
      </c>
      <c r="B2318" s="5">
        <v>1</v>
      </c>
    </row>
    <row r="2319" spans="1:2" x14ac:dyDescent="0.25">
      <c r="A2319" s="4" t="s">
        <v>3774</v>
      </c>
      <c r="B2319" s="5">
        <v>1</v>
      </c>
    </row>
    <row r="2320" spans="1:2" x14ac:dyDescent="0.25">
      <c r="A2320" s="6" t="s">
        <v>3771</v>
      </c>
      <c r="B2320" s="5">
        <v>1</v>
      </c>
    </row>
    <row r="2321" spans="1:2" x14ac:dyDescent="0.25">
      <c r="A2321" s="4" t="s">
        <v>1742</v>
      </c>
      <c r="B2321" s="5">
        <v>1</v>
      </c>
    </row>
    <row r="2322" spans="1:2" x14ac:dyDescent="0.25">
      <c r="A2322" s="6" t="s">
        <v>1740</v>
      </c>
      <c r="B2322" s="5">
        <v>1</v>
      </c>
    </row>
    <row r="2323" spans="1:2" x14ac:dyDescent="0.25">
      <c r="A2323" s="4" t="s">
        <v>6282</v>
      </c>
      <c r="B2323" s="5">
        <v>1</v>
      </c>
    </row>
    <row r="2324" spans="1:2" x14ac:dyDescent="0.25">
      <c r="A2324" s="6" t="s">
        <v>6279</v>
      </c>
      <c r="B2324" s="5">
        <v>1</v>
      </c>
    </row>
    <row r="2325" spans="1:2" x14ac:dyDescent="0.25">
      <c r="A2325" s="4" t="s">
        <v>998</v>
      </c>
      <c r="B2325" s="5">
        <v>1</v>
      </c>
    </row>
    <row r="2326" spans="1:2" x14ac:dyDescent="0.25">
      <c r="A2326" s="6" t="s">
        <v>996</v>
      </c>
      <c r="B2326" s="5">
        <v>1</v>
      </c>
    </row>
    <row r="2327" spans="1:2" x14ac:dyDescent="0.25">
      <c r="A2327" s="4" t="s">
        <v>2216</v>
      </c>
      <c r="B2327" s="5">
        <v>1</v>
      </c>
    </row>
    <row r="2328" spans="1:2" x14ac:dyDescent="0.25">
      <c r="A2328" s="6" t="s">
        <v>2214</v>
      </c>
      <c r="B2328" s="5">
        <v>1</v>
      </c>
    </row>
    <row r="2329" spans="1:2" x14ac:dyDescent="0.25">
      <c r="A2329" s="4" t="s">
        <v>938</v>
      </c>
      <c r="B2329" s="5">
        <v>1</v>
      </c>
    </row>
    <row r="2330" spans="1:2" x14ac:dyDescent="0.25">
      <c r="A2330" s="6" t="s">
        <v>936</v>
      </c>
      <c r="B2330" s="5">
        <v>1</v>
      </c>
    </row>
    <row r="2331" spans="1:2" x14ac:dyDescent="0.25">
      <c r="A2331" s="4" t="s">
        <v>9059</v>
      </c>
      <c r="B2331" s="5">
        <v>1</v>
      </c>
    </row>
    <row r="2332" spans="1:2" x14ac:dyDescent="0.25">
      <c r="A2332" s="6" t="s">
        <v>9055</v>
      </c>
      <c r="B2332" s="5">
        <v>1</v>
      </c>
    </row>
    <row r="2333" spans="1:2" x14ac:dyDescent="0.25">
      <c r="A2333" s="4" t="s">
        <v>1713</v>
      </c>
      <c r="B2333" s="5">
        <v>1</v>
      </c>
    </row>
    <row r="2334" spans="1:2" x14ac:dyDescent="0.25">
      <c r="A2334" s="6" t="s">
        <v>1711</v>
      </c>
      <c r="B2334" s="5">
        <v>1</v>
      </c>
    </row>
    <row r="2335" spans="1:2" x14ac:dyDescent="0.25">
      <c r="A2335" s="4" t="s">
        <v>4718</v>
      </c>
      <c r="B2335" s="5">
        <v>1</v>
      </c>
    </row>
    <row r="2336" spans="1:2" x14ac:dyDescent="0.25">
      <c r="A2336" s="6" t="s">
        <v>4716</v>
      </c>
      <c r="B2336" s="5">
        <v>1</v>
      </c>
    </row>
    <row r="2337" spans="1:2" x14ac:dyDescent="0.25">
      <c r="A2337" s="4" t="s">
        <v>1648</v>
      </c>
      <c r="B2337" s="5">
        <v>1</v>
      </c>
    </row>
    <row r="2338" spans="1:2" x14ac:dyDescent="0.25">
      <c r="A2338" s="6" t="s">
        <v>1646</v>
      </c>
      <c r="B2338" s="5">
        <v>1</v>
      </c>
    </row>
    <row r="2339" spans="1:2" x14ac:dyDescent="0.25">
      <c r="A2339" s="4" t="s">
        <v>3032</v>
      </c>
      <c r="B2339" s="5">
        <v>1</v>
      </c>
    </row>
    <row r="2340" spans="1:2" x14ac:dyDescent="0.25">
      <c r="A2340" s="6" t="s">
        <v>3028</v>
      </c>
      <c r="B2340" s="5">
        <v>1</v>
      </c>
    </row>
    <row r="2341" spans="1:2" x14ac:dyDescent="0.25">
      <c r="A2341" s="4" t="s">
        <v>698</v>
      </c>
      <c r="B2341" s="5">
        <v>1</v>
      </c>
    </row>
    <row r="2342" spans="1:2" x14ac:dyDescent="0.25">
      <c r="A2342" s="6" t="s">
        <v>694</v>
      </c>
      <c r="B2342" s="5">
        <v>1</v>
      </c>
    </row>
    <row r="2343" spans="1:2" x14ac:dyDescent="0.25">
      <c r="A2343" s="4" t="s">
        <v>7228</v>
      </c>
      <c r="B2343" s="5">
        <v>1</v>
      </c>
    </row>
    <row r="2344" spans="1:2" x14ac:dyDescent="0.25">
      <c r="A2344" s="6" t="s">
        <v>6939</v>
      </c>
      <c r="B2344" s="5">
        <v>1</v>
      </c>
    </row>
    <row r="2345" spans="1:2" x14ac:dyDescent="0.25">
      <c r="A2345" s="4" t="s">
        <v>994</v>
      </c>
      <c r="B2345" s="5">
        <v>1</v>
      </c>
    </row>
    <row r="2346" spans="1:2" x14ac:dyDescent="0.25">
      <c r="A2346" s="6" t="s">
        <v>992</v>
      </c>
      <c r="B2346" s="5">
        <v>1</v>
      </c>
    </row>
    <row r="2347" spans="1:2" x14ac:dyDescent="0.25">
      <c r="A2347" s="4" t="s">
        <v>3398</v>
      </c>
      <c r="B2347" s="5">
        <v>1</v>
      </c>
    </row>
    <row r="2348" spans="1:2" x14ac:dyDescent="0.25">
      <c r="A2348" s="6" t="s">
        <v>2878</v>
      </c>
      <c r="B2348" s="5">
        <v>1</v>
      </c>
    </row>
    <row r="2349" spans="1:2" x14ac:dyDescent="0.25">
      <c r="A2349" s="4" t="s">
        <v>4491</v>
      </c>
      <c r="B2349" s="5">
        <v>1</v>
      </c>
    </row>
    <row r="2350" spans="1:2" x14ac:dyDescent="0.25">
      <c r="A2350" s="6" t="s">
        <v>4489</v>
      </c>
      <c r="B2350" s="5">
        <v>1</v>
      </c>
    </row>
    <row r="2351" spans="1:2" x14ac:dyDescent="0.25">
      <c r="A2351" s="4" t="s">
        <v>5040</v>
      </c>
      <c r="B2351" s="5">
        <v>1</v>
      </c>
    </row>
    <row r="2352" spans="1:2" x14ac:dyDescent="0.25">
      <c r="A2352" s="6" t="s">
        <v>5037</v>
      </c>
      <c r="B2352" s="5">
        <v>1</v>
      </c>
    </row>
    <row r="2353" spans="1:2" x14ac:dyDescent="0.25">
      <c r="A2353" s="4" t="s">
        <v>4827</v>
      </c>
      <c r="B2353" s="5">
        <v>1</v>
      </c>
    </row>
    <row r="2354" spans="1:2" x14ac:dyDescent="0.25">
      <c r="A2354" s="6" t="s">
        <v>4825</v>
      </c>
      <c r="B2354" s="5">
        <v>1</v>
      </c>
    </row>
    <row r="2355" spans="1:2" x14ac:dyDescent="0.25">
      <c r="A2355" s="4" t="s">
        <v>6188</v>
      </c>
      <c r="B2355" s="5">
        <v>1</v>
      </c>
    </row>
    <row r="2356" spans="1:2" x14ac:dyDescent="0.25">
      <c r="A2356" s="6" t="s">
        <v>6186</v>
      </c>
      <c r="B2356" s="5">
        <v>1</v>
      </c>
    </row>
    <row r="2357" spans="1:2" x14ac:dyDescent="0.25">
      <c r="A2357" s="4" t="s">
        <v>778</v>
      </c>
      <c r="B2357" s="5">
        <v>1</v>
      </c>
    </row>
    <row r="2358" spans="1:2" x14ac:dyDescent="0.25">
      <c r="A2358" s="6" t="s">
        <v>774</v>
      </c>
      <c r="B2358" s="5">
        <v>1</v>
      </c>
    </row>
    <row r="2359" spans="1:2" x14ac:dyDescent="0.25">
      <c r="A2359" s="4" t="s">
        <v>5747</v>
      </c>
      <c r="B2359" s="5">
        <v>1</v>
      </c>
    </row>
    <row r="2360" spans="1:2" x14ac:dyDescent="0.25">
      <c r="A2360" s="6" t="s">
        <v>5744</v>
      </c>
      <c r="B2360" s="5">
        <v>1</v>
      </c>
    </row>
    <row r="2361" spans="1:2" x14ac:dyDescent="0.25">
      <c r="A2361" s="4" t="s">
        <v>7424</v>
      </c>
      <c r="B2361" s="5">
        <v>1</v>
      </c>
    </row>
    <row r="2362" spans="1:2" x14ac:dyDescent="0.25">
      <c r="A2362" s="6" t="s">
        <v>7205</v>
      </c>
      <c r="B2362" s="5">
        <v>1</v>
      </c>
    </row>
    <row r="2363" spans="1:2" x14ac:dyDescent="0.25">
      <c r="A2363" s="4" t="s">
        <v>9431</v>
      </c>
      <c r="B2363" s="5">
        <v>1</v>
      </c>
    </row>
    <row r="2364" spans="1:2" x14ac:dyDescent="0.25">
      <c r="A2364" s="6" t="s">
        <v>9427</v>
      </c>
      <c r="B2364" s="5">
        <v>1</v>
      </c>
    </row>
    <row r="2365" spans="1:2" x14ac:dyDescent="0.25">
      <c r="A2365" s="4" t="s">
        <v>7250</v>
      </c>
      <c r="B2365" s="5">
        <v>1</v>
      </c>
    </row>
    <row r="2366" spans="1:2" x14ac:dyDescent="0.25">
      <c r="A2366" s="6" t="s">
        <v>7247</v>
      </c>
      <c r="B2366" s="5">
        <v>1</v>
      </c>
    </row>
    <row r="2367" spans="1:2" x14ac:dyDescent="0.25">
      <c r="A2367" s="4" t="s">
        <v>5401</v>
      </c>
      <c r="B2367" s="5">
        <v>1</v>
      </c>
    </row>
    <row r="2368" spans="1:2" x14ac:dyDescent="0.25">
      <c r="A2368" s="6" t="s">
        <v>5399</v>
      </c>
      <c r="B2368" s="5">
        <v>1</v>
      </c>
    </row>
    <row r="2369" spans="1:2" x14ac:dyDescent="0.25">
      <c r="A2369" s="4" t="s">
        <v>7004</v>
      </c>
      <c r="B2369" s="5">
        <v>1</v>
      </c>
    </row>
    <row r="2370" spans="1:2" x14ac:dyDescent="0.25">
      <c r="A2370" s="6" t="s">
        <v>7000</v>
      </c>
      <c r="B2370" s="5">
        <v>1</v>
      </c>
    </row>
    <row r="2371" spans="1:2" x14ac:dyDescent="0.25">
      <c r="A2371" s="4" t="s">
        <v>4743</v>
      </c>
      <c r="B2371" s="5">
        <v>1</v>
      </c>
    </row>
    <row r="2372" spans="1:2" x14ac:dyDescent="0.25">
      <c r="A2372" s="6" t="s">
        <v>4741</v>
      </c>
      <c r="B2372" s="5">
        <v>1</v>
      </c>
    </row>
    <row r="2373" spans="1:2" x14ac:dyDescent="0.25">
      <c r="A2373" s="4" t="s">
        <v>7063</v>
      </c>
      <c r="B2373" s="5">
        <v>1</v>
      </c>
    </row>
    <row r="2374" spans="1:2" x14ac:dyDescent="0.25">
      <c r="A2374" s="6" t="s">
        <v>7061</v>
      </c>
      <c r="B2374" s="5">
        <v>1</v>
      </c>
    </row>
    <row r="2375" spans="1:2" x14ac:dyDescent="0.25">
      <c r="A2375" s="4" t="s">
        <v>7674</v>
      </c>
      <c r="B2375" s="5">
        <v>1</v>
      </c>
    </row>
    <row r="2376" spans="1:2" x14ac:dyDescent="0.25">
      <c r="A2376" s="6" t="s">
        <v>7671</v>
      </c>
      <c r="B2376" s="5">
        <v>1</v>
      </c>
    </row>
    <row r="2377" spans="1:2" x14ac:dyDescent="0.25">
      <c r="A2377" s="4" t="s">
        <v>9300</v>
      </c>
      <c r="B2377" s="5">
        <v>1</v>
      </c>
    </row>
    <row r="2378" spans="1:2" x14ac:dyDescent="0.25">
      <c r="A2378" s="6" t="s">
        <v>9298</v>
      </c>
      <c r="B2378" s="5">
        <v>1</v>
      </c>
    </row>
    <row r="2379" spans="1:2" x14ac:dyDescent="0.25">
      <c r="A2379" s="4" t="s">
        <v>7741</v>
      </c>
      <c r="B2379" s="5">
        <v>1</v>
      </c>
    </row>
    <row r="2380" spans="1:2" x14ac:dyDescent="0.25">
      <c r="A2380" s="6" t="s">
        <v>7738</v>
      </c>
      <c r="B2380" s="5">
        <v>1</v>
      </c>
    </row>
    <row r="2381" spans="1:2" x14ac:dyDescent="0.25">
      <c r="A2381" s="4" t="s">
        <v>4161</v>
      </c>
      <c r="B2381" s="5">
        <v>1</v>
      </c>
    </row>
    <row r="2382" spans="1:2" x14ac:dyDescent="0.25">
      <c r="A2382" s="6" t="s">
        <v>4158</v>
      </c>
      <c r="B2382" s="5">
        <v>1</v>
      </c>
    </row>
    <row r="2383" spans="1:2" x14ac:dyDescent="0.25">
      <c r="A2383" s="4" t="s">
        <v>2539</v>
      </c>
      <c r="B2383" s="5">
        <v>1</v>
      </c>
    </row>
    <row r="2384" spans="1:2" x14ac:dyDescent="0.25">
      <c r="A2384" s="6" t="s">
        <v>2536</v>
      </c>
      <c r="B2384" s="5">
        <v>1</v>
      </c>
    </row>
    <row r="2385" spans="1:2" x14ac:dyDescent="0.25">
      <c r="A2385" s="4" t="s">
        <v>3558</v>
      </c>
      <c r="B2385" s="5">
        <v>1</v>
      </c>
    </row>
    <row r="2386" spans="1:2" x14ac:dyDescent="0.25">
      <c r="A2386" s="6" t="s">
        <v>3555</v>
      </c>
      <c r="B2386" s="5">
        <v>1</v>
      </c>
    </row>
    <row r="2387" spans="1:2" x14ac:dyDescent="0.25">
      <c r="A2387" s="4" t="s">
        <v>8368</v>
      </c>
      <c r="B2387" s="5">
        <v>1</v>
      </c>
    </row>
    <row r="2388" spans="1:2" x14ac:dyDescent="0.25">
      <c r="A2388" s="6" t="s">
        <v>8364</v>
      </c>
      <c r="B2388" s="5">
        <v>1</v>
      </c>
    </row>
    <row r="2389" spans="1:2" x14ac:dyDescent="0.25">
      <c r="A2389" s="4" t="s">
        <v>6197</v>
      </c>
      <c r="B2389" s="5">
        <v>1</v>
      </c>
    </row>
    <row r="2390" spans="1:2" x14ac:dyDescent="0.25">
      <c r="A2390" s="6" t="s">
        <v>6195</v>
      </c>
      <c r="B2390" s="5">
        <v>1</v>
      </c>
    </row>
    <row r="2391" spans="1:2" x14ac:dyDescent="0.25">
      <c r="A2391" s="4" t="s">
        <v>7869</v>
      </c>
      <c r="B2391" s="5">
        <v>1</v>
      </c>
    </row>
    <row r="2392" spans="1:2" x14ac:dyDescent="0.25">
      <c r="A2392" s="6" t="s">
        <v>7865</v>
      </c>
      <c r="B2392" s="5">
        <v>1</v>
      </c>
    </row>
    <row r="2393" spans="1:2" x14ac:dyDescent="0.25">
      <c r="A2393" s="4" t="s">
        <v>7953</v>
      </c>
      <c r="B2393" s="5">
        <v>1</v>
      </c>
    </row>
    <row r="2394" spans="1:2" x14ac:dyDescent="0.25">
      <c r="A2394" s="6" t="s">
        <v>7950</v>
      </c>
      <c r="B2394" s="5">
        <v>1</v>
      </c>
    </row>
    <row r="2395" spans="1:2" x14ac:dyDescent="0.25">
      <c r="A2395" s="4" t="s">
        <v>8440</v>
      </c>
      <c r="B2395" s="5">
        <v>1</v>
      </c>
    </row>
    <row r="2396" spans="1:2" x14ac:dyDescent="0.25">
      <c r="A2396" s="6" t="s">
        <v>8436</v>
      </c>
      <c r="B2396" s="5">
        <v>1</v>
      </c>
    </row>
    <row r="2397" spans="1:2" x14ac:dyDescent="0.25">
      <c r="A2397" s="4" t="s">
        <v>5012</v>
      </c>
      <c r="B2397" s="5">
        <v>1</v>
      </c>
    </row>
    <row r="2398" spans="1:2" x14ac:dyDescent="0.25">
      <c r="A2398" s="6" t="s">
        <v>5009</v>
      </c>
      <c r="B2398" s="5">
        <v>1</v>
      </c>
    </row>
    <row r="2399" spans="1:2" x14ac:dyDescent="0.25">
      <c r="A2399" s="4" t="s">
        <v>6557</v>
      </c>
      <c r="B2399" s="5">
        <v>1</v>
      </c>
    </row>
    <row r="2400" spans="1:2" x14ac:dyDescent="0.25">
      <c r="A2400" s="6" t="s">
        <v>6554</v>
      </c>
      <c r="B2400" s="5">
        <v>1</v>
      </c>
    </row>
    <row r="2401" spans="1:2" x14ac:dyDescent="0.25">
      <c r="A2401" s="4" t="s">
        <v>5113</v>
      </c>
      <c r="B2401" s="5">
        <v>1</v>
      </c>
    </row>
    <row r="2402" spans="1:2" x14ac:dyDescent="0.25">
      <c r="A2402" s="6" t="s">
        <v>5109</v>
      </c>
      <c r="B2402" s="5">
        <v>1</v>
      </c>
    </row>
    <row r="2403" spans="1:2" x14ac:dyDescent="0.25">
      <c r="A2403" s="4" t="s">
        <v>287</v>
      </c>
      <c r="B2403" s="5">
        <v>1</v>
      </c>
    </row>
    <row r="2404" spans="1:2" x14ac:dyDescent="0.25">
      <c r="A2404" s="6" t="s">
        <v>283</v>
      </c>
      <c r="B2404" s="5">
        <v>1</v>
      </c>
    </row>
    <row r="2405" spans="1:2" x14ac:dyDescent="0.25">
      <c r="A2405" s="4" t="s">
        <v>1490</v>
      </c>
      <c r="B2405" s="5">
        <v>1</v>
      </c>
    </row>
    <row r="2406" spans="1:2" x14ac:dyDescent="0.25">
      <c r="A2406" s="6" t="s">
        <v>1487</v>
      </c>
      <c r="B2406" s="5">
        <v>1</v>
      </c>
    </row>
    <row r="2407" spans="1:2" x14ac:dyDescent="0.25">
      <c r="A2407" s="4" t="s">
        <v>1032</v>
      </c>
      <c r="B2407" s="5">
        <v>1</v>
      </c>
    </row>
    <row r="2408" spans="1:2" x14ac:dyDescent="0.25">
      <c r="A2408" s="6" t="s">
        <v>1029</v>
      </c>
      <c r="B2408" s="5">
        <v>1</v>
      </c>
    </row>
    <row r="2409" spans="1:2" x14ac:dyDescent="0.25">
      <c r="A2409" s="4" t="s">
        <v>6232</v>
      </c>
      <c r="B2409" s="5">
        <v>1</v>
      </c>
    </row>
    <row r="2410" spans="1:2" x14ac:dyDescent="0.25">
      <c r="A2410" s="6" t="s">
        <v>26</v>
      </c>
      <c r="B2410" s="5">
        <v>1</v>
      </c>
    </row>
    <row r="2411" spans="1:2" x14ac:dyDescent="0.25">
      <c r="A2411" s="4" t="s">
        <v>3416</v>
      </c>
      <c r="B2411" s="5">
        <v>1</v>
      </c>
    </row>
    <row r="2412" spans="1:2" x14ac:dyDescent="0.25">
      <c r="A2412" s="6" t="s">
        <v>3413</v>
      </c>
      <c r="B2412" s="5">
        <v>1</v>
      </c>
    </row>
    <row r="2413" spans="1:2" x14ac:dyDescent="0.25">
      <c r="A2413" s="4" t="s">
        <v>5684</v>
      </c>
      <c r="B2413" s="5">
        <v>1</v>
      </c>
    </row>
    <row r="2414" spans="1:2" x14ac:dyDescent="0.25">
      <c r="A2414" s="6" t="s">
        <v>5644</v>
      </c>
      <c r="B2414" s="5">
        <v>1</v>
      </c>
    </row>
    <row r="2415" spans="1:2" x14ac:dyDescent="0.25">
      <c r="A2415" s="4" t="s">
        <v>4820</v>
      </c>
      <c r="B2415" s="5">
        <v>1</v>
      </c>
    </row>
    <row r="2416" spans="1:2" x14ac:dyDescent="0.25">
      <c r="A2416" s="6" t="s">
        <v>4610</v>
      </c>
      <c r="B2416" s="5">
        <v>1</v>
      </c>
    </row>
    <row r="2417" spans="1:2" x14ac:dyDescent="0.25">
      <c r="A2417" s="4" t="s">
        <v>973</v>
      </c>
      <c r="B2417" s="5">
        <v>1</v>
      </c>
    </row>
    <row r="2418" spans="1:2" x14ac:dyDescent="0.25">
      <c r="A2418" s="6" t="s">
        <v>875</v>
      </c>
      <c r="B2418" s="5">
        <v>1</v>
      </c>
    </row>
    <row r="2419" spans="1:2" x14ac:dyDescent="0.25">
      <c r="A2419" s="4" t="s">
        <v>4582</v>
      </c>
      <c r="B2419" s="5">
        <v>1</v>
      </c>
    </row>
    <row r="2420" spans="1:2" x14ac:dyDescent="0.25">
      <c r="A2420" s="6" t="s">
        <v>4580</v>
      </c>
      <c r="B2420" s="5">
        <v>1</v>
      </c>
    </row>
    <row r="2421" spans="1:2" x14ac:dyDescent="0.25">
      <c r="A2421" s="4" t="s">
        <v>8337</v>
      </c>
      <c r="B2421" s="5">
        <v>1</v>
      </c>
    </row>
    <row r="2422" spans="1:2" x14ac:dyDescent="0.25">
      <c r="A2422" s="6" t="s">
        <v>8333</v>
      </c>
      <c r="B2422" s="5">
        <v>1</v>
      </c>
    </row>
    <row r="2423" spans="1:2" x14ac:dyDescent="0.25">
      <c r="A2423" s="4" t="s">
        <v>4507</v>
      </c>
      <c r="B2423" s="5">
        <v>1</v>
      </c>
    </row>
    <row r="2424" spans="1:2" x14ac:dyDescent="0.25">
      <c r="A2424" s="6" t="s">
        <v>4483</v>
      </c>
      <c r="B2424" s="5">
        <v>1</v>
      </c>
    </row>
    <row r="2425" spans="1:2" x14ac:dyDescent="0.25">
      <c r="A2425" s="4" t="s">
        <v>8762</v>
      </c>
      <c r="B2425" s="5">
        <v>1</v>
      </c>
    </row>
    <row r="2426" spans="1:2" x14ac:dyDescent="0.25">
      <c r="A2426" s="6" t="s">
        <v>8610</v>
      </c>
      <c r="B2426" s="5">
        <v>1</v>
      </c>
    </row>
    <row r="2427" spans="1:2" x14ac:dyDescent="0.25">
      <c r="A2427" s="4" t="s">
        <v>8896</v>
      </c>
      <c r="B2427" s="5">
        <v>1</v>
      </c>
    </row>
    <row r="2428" spans="1:2" x14ac:dyDescent="0.25">
      <c r="A2428" s="6" t="s">
        <v>8547</v>
      </c>
      <c r="B2428" s="5">
        <v>1</v>
      </c>
    </row>
    <row r="2429" spans="1:2" x14ac:dyDescent="0.25">
      <c r="A2429" s="4" t="s">
        <v>8612</v>
      </c>
      <c r="B2429" s="5">
        <v>1</v>
      </c>
    </row>
    <row r="2430" spans="1:2" x14ac:dyDescent="0.25">
      <c r="A2430" s="6" t="s">
        <v>8610</v>
      </c>
      <c r="B2430" s="5">
        <v>1</v>
      </c>
    </row>
    <row r="2431" spans="1:2" x14ac:dyDescent="0.25">
      <c r="A2431" s="4" t="s">
        <v>2745</v>
      </c>
      <c r="B2431" s="5">
        <v>1</v>
      </c>
    </row>
    <row r="2432" spans="1:2" x14ac:dyDescent="0.25">
      <c r="A2432" s="6" t="s">
        <v>2741</v>
      </c>
      <c r="B2432" s="5">
        <v>1</v>
      </c>
    </row>
    <row r="2433" spans="1:2" x14ac:dyDescent="0.25">
      <c r="A2433" s="4" t="s">
        <v>9143</v>
      </c>
      <c r="B2433" s="5">
        <v>1</v>
      </c>
    </row>
    <row r="2434" spans="1:2" x14ac:dyDescent="0.25">
      <c r="A2434" s="6" t="s">
        <v>8824</v>
      </c>
      <c r="B2434" s="5">
        <v>1</v>
      </c>
    </row>
    <row r="2435" spans="1:2" x14ac:dyDescent="0.25">
      <c r="A2435" s="4" t="s">
        <v>4445</v>
      </c>
      <c r="B2435" s="5">
        <v>1</v>
      </c>
    </row>
    <row r="2436" spans="1:2" x14ac:dyDescent="0.25">
      <c r="A2436" s="6" t="s">
        <v>4442</v>
      </c>
      <c r="B2436" s="5">
        <v>1</v>
      </c>
    </row>
    <row r="2437" spans="1:2" x14ac:dyDescent="0.25">
      <c r="A2437" s="4" t="s">
        <v>4624</v>
      </c>
      <c r="B2437" s="5">
        <v>1</v>
      </c>
    </row>
    <row r="2438" spans="1:2" x14ac:dyDescent="0.25">
      <c r="A2438" s="6" t="s">
        <v>4309</v>
      </c>
      <c r="B2438" s="5">
        <v>1</v>
      </c>
    </row>
    <row r="2439" spans="1:2" x14ac:dyDescent="0.25">
      <c r="A2439" s="4" t="s">
        <v>4800</v>
      </c>
      <c r="B2439" s="5">
        <v>1</v>
      </c>
    </row>
    <row r="2440" spans="1:2" x14ac:dyDescent="0.25">
      <c r="A2440" s="6" t="s">
        <v>4797</v>
      </c>
      <c r="B2440" s="5">
        <v>1</v>
      </c>
    </row>
    <row r="2441" spans="1:2" x14ac:dyDescent="0.25">
      <c r="A2441" s="4" t="s">
        <v>4714</v>
      </c>
      <c r="B2441" s="5">
        <v>1</v>
      </c>
    </row>
    <row r="2442" spans="1:2" x14ac:dyDescent="0.25">
      <c r="A2442" s="6" t="s">
        <v>4309</v>
      </c>
      <c r="B2442" s="5">
        <v>1</v>
      </c>
    </row>
    <row r="2443" spans="1:2" x14ac:dyDescent="0.25">
      <c r="A2443" s="4" t="s">
        <v>885</v>
      </c>
      <c r="B2443" s="5">
        <v>1</v>
      </c>
    </row>
    <row r="2444" spans="1:2" x14ac:dyDescent="0.25">
      <c r="A2444" s="6" t="s">
        <v>881</v>
      </c>
      <c r="B2444" s="5">
        <v>1</v>
      </c>
    </row>
    <row r="2445" spans="1:2" x14ac:dyDescent="0.25">
      <c r="A2445" s="4" t="s">
        <v>5551</v>
      </c>
      <c r="B2445" s="5">
        <v>1</v>
      </c>
    </row>
    <row r="2446" spans="1:2" x14ac:dyDescent="0.25">
      <c r="A2446" s="6" t="s">
        <v>5549</v>
      </c>
      <c r="B2446" s="5">
        <v>1</v>
      </c>
    </row>
    <row r="2447" spans="1:2" x14ac:dyDescent="0.25">
      <c r="A2447" s="4" t="s">
        <v>6130</v>
      </c>
      <c r="B2447" s="5">
        <v>1</v>
      </c>
    </row>
    <row r="2448" spans="1:2" x14ac:dyDescent="0.25">
      <c r="A2448" s="6" t="s">
        <v>6126</v>
      </c>
      <c r="B2448" s="5">
        <v>1</v>
      </c>
    </row>
    <row r="2449" spans="1:2" x14ac:dyDescent="0.25">
      <c r="A2449" s="4" t="s">
        <v>224</v>
      </c>
      <c r="B2449" s="5">
        <v>1</v>
      </c>
    </row>
    <row r="2450" spans="1:2" x14ac:dyDescent="0.25">
      <c r="A2450" s="6" t="s">
        <v>220</v>
      </c>
      <c r="B2450" s="5">
        <v>1</v>
      </c>
    </row>
    <row r="2451" spans="1:2" x14ac:dyDescent="0.25">
      <c r="A2451" s="4" t="s">
        <v>5853</v>
      </c>
      <c r="B2451" s="5">
        <v>1</v>
      </c>
    </row>
    <row r="2452" spans="1:2" x14ac:dyDescent="0.25">
      <c r="A2452" s="6" t="s">
        <v>5851</v>
      </c>
      <c r="B2452" s="5">
        <v>1</v>
      </c>
    </row>
    <row r="2453" spans="1:2" x14ac:dyDescent="0.25">
      <c r="A2453" s="4" t="s">
        <v>464</v>
      </c>
      <c r="B2453" s="5">
        <v>1</v>
      </c>
    </row>
    <row r="2454" spans="1:2" x14ac:dyDescent="0.25">
      <c r="A2454" s="6" t="s">
        <v>460</v>
      </c>
      <c r="B2454" s="5">
        <v>1</v>
      </c>
    </row>
    <row r="2455" spans="1:2" x14ac:dyDescent="0.25">
      <c r="A2455" s="4" t="s">
        <v>6597</v>
      </c>
      <c r="B2455" s="5">
        <v>1</v>
      </c>
    </row>
    <row r="2456" spans="1:2" x14ac:dyDescent="0.25">
      <c r="A2456" s="6" t="s">
        <v>6594</v>
      </c>
      <c r="B2456" s="5">
        <v>1</v>
      </c>
    </row>
    <row r="2457" spans="1:2" x14ac:dyDescent="0.25">
      <c r="A2457" s="4" t="s">
        <v>3827</v>
      </c>
      <c r="B2457" s="5">
        <v>1</v>
      </c>
    </row>
    <row r="2458" spans="1:2" x14ac:dyDescent="0.25">
      <c r="A2458" s="6" t="s">
        <v>3825</v>
      </c>
      <c r="B2458" s="5">
        <v>1</v>
      </c>
    </row>
    <row r="2459" spans="1:2" x14ac:dyDescent="0.25">
      <c r="A2459" s="4" t="s">
        <v>3055</v>
      </c>
      <c r="B2459" s="5">
        <v>1</v>
      </c>
    </row>
    <row r="2460" spans="1:2" x14ac:dyDescent="0.25">
      <c r="A2460" s="6" t="s">
        <v>3052</v>
      </c>
      <c r="B2460" s="5">
        <v>1</v>
      </c>
    </row>
    <row r="2461" spans="1:2" x14ac:dyDescent="0.25">
      <c r="A2461" s="4" t="s">
        <v>5466</v>
      </c>
      <c r="B2461" s="5">
        <v>1</v>
      </c>
    </row>
    <row r="2462" spans="1:2" x14ac:dyDescent="0.25">
      <c r="A2462" s="6" t="s">
        <v>4469</v>
      </c>
      <c r="B2462" s="5">
        <v>1</v>
      </c>
    </row>
    <row r="2463" spans="1:2" x14ac:dyDescent="0.25">
      <c r="A2463" s="4" t="s">
        <v>8226</v>
      </c>
      <c r="B2463" s="5">
        <v>1</v>
      </c>
    </row>
    <row r="2464" spans="1:2" x14ac:dyDescent="0.25">
      <c r="A2464" s="6" t="s">
        <v>8222</v>
      </c>
      <c r="B2464" s="5">
        <v>1</v>
      </c>
    </row>
    <row r="2465" spans="1:2" x14ac:dyDescent="0.25">
      <c r="A2465" s="4" t="s">
        <v>6349</v>
      </c>
      <c r="B2465" s="5">
        <v>1</v>
      </c>
    </row>
    <row r="2466" spans="1:2" x14ac:dyDescent="0.25">
      <c r="A2466" s="6" t="s">
        <v>6346</v>
      </c>
      <c r="B2466" s="5">
        <v>1</v>
      </c>
    </row>
    <row r="2467" spans="1:2" x14ac:dyDescent="0.25">
      <c r="A2467" s="4" t="s">
        <v>1172</v>
      </c>
      <c r="B2467" s="5">
        <v>1</v>
      </c>
    </row>
    <row r="2468" spans="1:2" x14ac:dyDescent="0.25">
      <c r="A2468" s="6" t="s">
        <v>746</v>
      </c>
      <c r="B2468" s="5">
        <v>1</v>
      </c>
    </row>
    <row r="2469" spans="1:2" x14ac:dyDescent="0.25">
      <c r="A2469" s="4" t="s">
        <v>7276</v>
      </c>
      <c r="B2469" s="5">
        <v>1</v>
      </c>
    </row>
    <row r="2470" spans="1:2" x14ac:dyDescent="0.25">
      <c r="A2470" s="6" t="s">
        <v>7273</v>
      </c>
      <c r="B2470" s="5">
        <v>1</v>
      </c>
    </row>
    <row r="2471" spans="1:2" x14ac:dyDescent="0.25">
      <c r="A2471" s="4" t="s">
        <v>3436</v>
      </c>
      <c r="B2471" s="5">
        <v>1</v>
      </c>
    </row>
    <row r="2472" spans="1:2" x14ac:dyDescent="0.25">
      <c r="A2472" s="6" t="s">
        <v>3083</v>
      </c>
      <c r="B2472" s="5">
        <v>1</v>
      </c>
    </row>
    <row r="2473" spans="1:2" x14ac:dyDescent="0.25">
      <c r="A2473" s="4" t="s">
        <v>4361</v>
      </c>
      <c r="B2473" s="5">
        <v>1</v>
      </c>
    </row>
    <row r="2474" spans="1:2" x14ac:dyDescent="0.25">
      <c r="A2474" s="6" t="s">
        <v>4359</v>
      </c>
      <c r="B2474" s="5">
        <v>1</v>
      </c>
    </row>
    <row r="2475" spans="1:2" x14ac:dyDescent="0.25">
      <c r="A2475" s="4" t="s">
        <v>8692</v>
      </c>
      <c r="B2475" s="5">
        <v>1</v>
      </c>
    </row>
    <row r="2476" spans="1:2" x14ac:dyDescent="0.25">
      <c r="A2476" s="6" t="s">
        <v>8511</v>
      </c>
      <c r="B2476" s="5">
        <v>1</v>
      </c>
    </row>
    <row r="2477" spans="1:2" x14ac:dyDescent="0.25">
      <c r="A2477" s="4" t="s">
        <v>905</v>
      </c>
      <c r="B2477" s="5">
        <v>1</v>
      </c>
    </row>
    <row r="2478" spans="1:2" x14ac:dyDescent="0.25">
      <c r="A2478" s="6" t="s">
        <v>739</v>
      </c>
      <c r="B2478" s="5">
        <v>1</v>
      </c>
    </row>
    <row r="2479" spans="1:2" x14ac:dyDescent="0.25">
      <c r="A2479" s="4" t="s">
        <v>5212</v>
      </c>
      <c r="B2479" s="5">
        <v>1</v>
      </c>
    </row>
    <row r="2480" spans="1:2" x14ac:dyDescent="0.25">
      <c r="A2480" s="6" t="s">
        <v>5210</v>
      </c>
      <c r="B2480" s="5">
        <v>1</v>
      </c>
    </row>
    <row r="2481" spans="1:2" x14ac:dyDescent="0.25">
      <c r="A2481" s="4" t="s">
        <v>742</v>
      </c>
      <c r="B2481" s="5">
        <v>1</v>
      </c>
    </row>
    <row r="2482" spans="1:2" x14ac:dyDescent="0.25">
      <c r="A2482" s="6" t="s">
        <v>739</v>
      </c>
      <c r="B2482" s="5">
        <v>1</v>
      </c>
    </row>
    <row r="2483" spans="1:2" x14ac:dyDescent="0.25">
      <c r="A2483" s="4" t="s">
        <v>5555</v>
      </c>
      <c r="B2483" s="5">
        <v>1</v>
      </c>
    </row>
    <row r="2484" spans="1:2" x14ac:dyDescent="0.25">
      <c r="A2484" s="6" t="s">
        <v>5553</v>
      </c>
      <c r="B2484" s="5">
        <v>1</v>
      </c>
    </row>
    <row r="2485" spans="1:2" x14ac:dyDescent="0.25">
      <c r="A2485" s="4" t="s">
        <v>796</v>
      </c>
      <c r="B2485" s="5">
        <v>1</v>
      </c>
    </row>
    <row r="2486" spans="1:2" x14ac:dyDescent="0.25">
      <c r="A2486" s="6" t="s">
        <v>700</v>
      </c>
      <c r="B2486" s="5">
        <v>1</v>
      </c>
    </row>
    <row r="2487" spans="1:2" x14ac:dyDescent="0.25">
      <c r="A2487" s="4" t="s">
        <v>4499</v>
      </c>
      <c r="B2487" s="5">
        <v>1</v>
      </c>
    </row>
    <row r="2488" spans="1:2" x14ac:dyDescent="0.25">
      <c r="A2488" s="6" t="s">
        <v>4497</v>
      </c>
      <c r="B2488" s="5">
        <v>1</v>
      </c>
    </row>
    <row r="2489" spans="1:2" x14ac:dyDescent="0.25">
      <c r="A2489" s="4" t="s">
        <v>1840</v>
      </c>
      <c r="B2489" s="5">
        <v>1</v>
      </c>
    </row>
    <row r="2490" spans="1:2" x14ac:dyDescent="0.25">
      <c r="A2490" s="6" t="s">
        <v>700</v>
      </c>
      <c r="B2490" s="5">
        <v>1</v>
      </c>
    </row>
    <row r="2491" spans="1:2" x14ac:dyDescent="0.25">
      <c r="A2491" s="4" t="s">
        <v>5544</v>
      </c>
      <c r="B2491" s="5">
        <v>1</v>
      </c>
    </row>
    <row r="2492" spans="1:2" x14ac:dyDescent="0.25">
      <c r="A2492" s="6" t="s">
        <v>5542</v>
      </c>
      <c r="B2492" s="5">
        <v>1</v>
      </c>
    </row>
    <row r="2493" spans="1:2" x14ac:dyDescent="0.25">
      <c r="A2493" s="4" t="s">
        <v>1644</v>
      </c>
      <c r="B2493" s="5">
        <v>1</v>
      </c>
    </row>
    <row r="2494" spans="1:2" x14ac:dyDescent="0.25">
      <c r="A2494" s="6" t="s">
        <v>700</v>
      </c>
      <c r="B2494" s="5">
        <v>1</v>
      </c>
    </row>
    <row r="2495" spans="1:2" x14ac:dyDescent="0.25">
      <c r="A2495" s="4" t="s">
        <v>3348</v>
      </c>
      <c r="B2495" s="5">
        <v>1</v>
      </c>
    </row>
    <row r="2496" spans="1:2" x14ac:dyDescent="0.25">
      <c r="A2496" s="6" t="s">
        <v>2919</v>
      </c>
      <c r="B2496" s="5">
        <v>1</v>
      </c>
    </row>
    <row r="2497" spans="1:2" x14ac:dyDescent="0.25">
      <c r="A2497" s="4" t="s">
        <v>898</v>
      </c>
      <c r="B2497" s="5">
        <v>1</v>
      </c>
    </row>
    <row r="2498" spans="1:2" x14ac:dyDescent="0.25">
      <c r="A2498" s="6" t="s">
        <v>700</v>
      </c>
      <c r="B2498" s="5">
        <v>1</v>
      </c>
    </row>
    <row r="2499" spans="1:2" x14ac:dyDescent="0.25">
      <c r="A2499" s="4" t="s">
        <v>470</v>
      </c>
      <c r="B2499" s="5">
        <v>1</v>
      </c>
    </row>
    <row r="2500" spans="1:2" x14ac:dyDescent="0.25">
      <c r="A2500" s="6" t="s">
        <v>466</v>
      </c>
      <c r="B2500" s="5">
        <v>1</v>
      </c>
    </row>
    <row r="2501" spans="1:2" x14ac:dyDescent="0.25">
      <c r="A2501" s="4" t="s">
        <v>965</v>
      </c>
      <c r="B2501" s="5">
        <v>1</v>
      </c>
    </row>
    <row r="2502" spans="1:2" x14ac:dyDescent="0.25">
      <c r="A2502" s="6" t="s">
        <v>700</v>
      </c>
      <c r="B2502" s="5">
        <v>1</v>
      </c>
    </row>
    <row r="2503" spans="1:2" x14ac:dyDescent="0.25">
      <c r="A2503" s="4" t="s">
        <v>2607</v>
      </c>
      <c r="B2503" s="5">
        <v>1</v>
      </c>
    </row>
    <row r="2504" spans="1:2" x14ac:dyDescent="0.25">
      <c r="A2504" s="6" t="s">
        <v>2603</v>
      </c>
      <c r="B2504" s="5">
        <v>1</v>
      </c>
    </row>
    <row r="2505" spans="1:2" x14ac:dyDescent="0.25">
      <c r="A2505" s="4" t="s">
        <v>1135</v>
      </c>
      <c r="B2505" s="5">
        <v>1</v>
      </c>
    </row>
    <row r="2506" spans="1:2" x14ac:dyDescent="0.25">
      <c r="A2506" s="6" t="s">
        <v>700</v>
      </c>
      <c r="B2506" s="5">
        <v>1</v>
      </c>
    </row>
    <row r="2507" spans="1:2" x14ac:dyDescent="0.25">
      <c r="A2507" s="4" t="s">
        <v>7625</v>
      </c>
      <c r="B2507" s="5">
        <v>1</v>
      </c>
    </row>
    <row r="2508" spans="1:2" x14ac:dyDescent="0.25">
      <c r="A2508" s="6" t="s">
        <v>7623</v>
      </c>
      <c r="B2508" s="5">
        <v>1</v>
      </c>
    </row>
    <row r="2509" spans="1:2" x14ac:dyDescent="0.25">
      <c r="A2509" s="4" t="s">
        <v>5902</v>
      </c>
      <c r="B2509" s="5">
        <v>1</v>
      </c>
    </row>
    <row r="2510" spans="1:2" x14ac:dyDescent="0.25">
      <c r="A2510" s="6" t="s">
        <v>5898</v>
      </c>
      <c r="B2510" s="5">
        <v>1</v>
      </c>
    </row>
    <row r="2511" spans="1:2" x14ac:dyDescent="0.25">
      <c r="A2511" s="4" t="s">
        <v>5892</v>
      </c>
      <c r="B2511" s="5">
        <v>1</v>
      </c>
    </row>
    <row r="2512" spans="1:2" x14ac:dyDescent="0.25">
      <c r="A2512" s="6" t="s">
        <v>5890</v>
      </c>
      <c r="B2512" s="5">
        <v>1</v>
      </c>
    </row>
    <row r="2513" spans="1:2" x14ac:dyDescent="0.25">
      <c r="A2513" s="4" t="s">
        <v>6750</v>
      </c>
      <c r="B2513" s="5">
        <v>1</v>
      </c>
    </row>
    <row r="2514" spans="1:2" x14ac:dyDescent="0.25">
      <c r="A2514" s="6" t="s">
        <v>6747</v>
      </c>
      <c r="B2514" s="5">
        <v>1</v>
      </c>
    </row>
    <row r="2515" spans="1:2" x14ac:dyDescent="0.25">
      <c r="A2515" s="4" t="s">
        <v>733</v>
      </c>
      <c r="B2515" s="5">
        <v>1</v>
      </c>
    </row>
    <row r="2516" spans="1:2" x14ac:dyDescent="0.25">
      <c r="A2516" s="6" t="s">
        <v>729</v>
      </c>
      <c r="B2516" s="5">
        <v>1</v>
      </c>
    </row>
    <row r="2517" spans="1:2" x14ac:dyDescent="0.25">
      <c r="A2517" s="4" t="s">
        <v>7203</v>
      </c>
      <c r="B2517" s="5">
        <v>1</v>
      </c>
    </row>
    <row r="2518" spans="1:2" x14ac:dyDescent="0.25">
      <c r="A2518" s="6" t="s">
        <v>7201</v>
      </c>
      <c r="B2518" s="5">
        <v>1</v>
      </c>
    </row>
    <row r="2519" spans="1:2" x14ac:dyDescent="0.25">
      <c r="A2519" s="4" t="s">
        <v>9422</v>
      </c>
      <c r="B2519" s="5">
        <v>1</v>
      </c>
    </row>
    <row r="2520" spans="1:2" x14ac:dyDescent="0.25">
      <c r="A2520" s="6" t="s">
        <v>9229</v>
      </c>
      <c r="B2520" s="5">
        <v>1</v>
      </c>
    </row>
    <row r="2521" spans="1:2" x14ac:dyDescent="0.25">
      <c r="A2521" s="4" t="s">
        <v>6968</v>
      </c>
      <c r="B2521" s="5">
        <v>1</v>
      </c>
    </row>
    <row r="2522" spans="1:2" x14ac:dyDescent="0.25">
      <c r="A2522" s="6" t="s">
        <v>6966</v>
      </c>
      <c r="B2522" s="5">
        <v>1</v>
      </c>
    </row>
    <row r="2523" spans="1:2" x14ac:dyDescent="0.25">
      <c r="A2523" s="4" t="s">
        <v>4022</v>
      </c>
      <c r="B2523" s="5">
        <v>1</v>
      </c>
    </row>
    <row r="2524" spans="1:2" x14ac:dyDescent="0.25">
      <c r="A2524" s="6" t="s">
        <v>4020</v>
      </c>
      <c r="B2524" s="5">
        <v>1</v>
      </c>
    </row>
    <row r="2525" spans="1:2" x14ac:dyDescent="0.25">
      <c r="A2525" s="4" t="s">
        <v>7169</v>
      </c>
      <c r="B2525" s="5">
        <v>1</v>
      </c>
    </row>
    <row r="2526" spans="1:2" x14ac:dyDescent="0.25">
      <c r="A2526" s="6" t="s">
        <v>7167</v>
      </c>
      <c r="B2526" s="5">
        <v>1</v>
      </c>
    </row>
    <row r="2527" spans="1:2" x14ac:dyDescent="0.25">
      <c r="A2527" s="4" t="s">
        <v>1361</v>
      </c>
      <c r="B2527" s="5">
        <v>1</v>
      </c>
    </row>
    <row r="2528" spans="1:2" x14ac:dyDescent="0.25">
      <c r="A2528" s="6" t="s">
        <v>1357</v>
      </c>
      <c r="B2528" s="5">
        <v>1</v>
      </c>
    </row>
    <row r="2529" spans="1:2" x14ac:dyDescent="0.25">
      <c r="A2529" s="4" t="s">
        <v>1795</v>
      </c>
      <c r="B2529" s="5">
        <v>1</v>
      </c>
    </row>
    <row r="2530" spans="1:2" x14ac:dyDescent="0.25">
      <c r="A2530" s="6" t="s">
        <v>781</v>
      </c>
      <c r="B2530" s="5">
        <v>1</v>
      </c>
    </row>
    <row r="2531" spans="1:2" x14ac:dyDescent="0.25">
      <c r="A2531" s="4" t="s">
        <v>9316</v>
      </c>
      <c r="B2531" s="5">
        <v>1</v>
      </c>
    </row>
    <row r="2532" spans="1:2" x14ac:dyDescent="0.25">
      <c r="A2532" s="6" t="s">
        <v>9314</v>
      </c>
      <c r="B2532" s="5">
        <v>1</v>
      </c>
    </row>
    <row r="2533" spans="1:2" x14ac:dyDescent="0.25">
      <c r="A2533" s="4" t="s">
        <v>784</v>
      </c>
      <c r="B2533" s="5">
        <v>1</v>
      </c>
    </row>
    <row r="2534" spans="1:2" x14ac:dyDescent="0.25">
      <c r="A2534" s="6" t="s">
        <v>781</v>
      </c>
      <c r="B2534" s="5">
        <v>1</v>
      </c>
    </row>
    <row r="2535" spans="1:2" x14ac:dyDescent="0.25">
      <c r="A2535" s="4" t="s">
        <v>3467</v>
      </c>
      <c r="B2535" s="5">
        <v>1</v>
      </c>
    </row>
    <row r="2536" spans="1:2" x14ac:dyDescent="0.25">
      <c r="A2536" s="6" t="s">
        <v>3463</v>
      </c>
      <c r="B2536" s="5">
        <v>1</v>
      </c>
    </row>
    <row r="2537" spans="1:2" x14ac:dyDescent="0.25">
      <c r="A2537" s="4" t="s">
        <v>5918</v>
      </c>
      <c r="B2537" s="5">
        <v>1</v>
      </c>
    </row>
    <row r="2538" spans="1:2" x14ac:dyDescent="0.25">
      <c r="A2538" s="6" t="s">
        <v>5914</v>
      </c>
      <c r="B2538" s="5">
        <v>1</v>
      </c>
    </row>
    <row r="2539" spans="1:2" x14ac:dyDescent="0.25">
      <c r="A2539" s="4" t="s">
        <v>512</v>
      </c>
      <c r="B2539" s="5">
        <v>1</v>
      </c>
    </row>
    <row r="2540" spans="1:2" x14ac:dyDescent="0.25">
      <c r="A2540" s="6" t="s">
        <v>508</v>
      </c>
      <c r="B2540" s="5">
        <v>1</v>
      </c>
    </row>
    <row r="2541" spans="1:2" x14ac:dyDescent="0.25">
      <c r="A2541" s="4" t="s">
        <v>1047</v>
      </c>
      <c r="B2541" s="5">
        <v>1</v>
      </c>
    </row>
    <row r="2542" spans="1:2" x14ac:dyDescent="0.25">
      <c r="A2542" s="6" t="s">
        <v>1045</v>
      </c>
      <c r="B2542" s="5">
        <v>1</v>
      </c>
    </row>
    <row r="2543" spans="1:2" x14ac:dyDescent="0.25">
      <c r="A2543" s="4" t="s">
        <v>4089</v>
      </c>
      <c r="B2543" s="5">
        <v>1</v>
      </c>
    </row>
    <row r="2544" spans="1:2" x14ac:dyDescent="0.25">
      <c r="A2544" s="6" t="s">
        <v>4086</v>
      </c>
      <c r="B2544" s="5">
        <v>1</v>
      </c>
    </row>
    <row r="2545" spans="1:2" x14ac:dyDescent="0.25">
      <c r="A2545" s="4" t="s">
        <v>449</v>
      </c>
      <c r="B2545" s="5">
        <v>1</v>
      </c>
    </row>
    <row r="2546" spans="1:2" x14ac:dyDescent="0.25">
      <c r="A2546" s="6" t="s">
        <v>446</v>
      </c>
      <c r="B2546" s="5">
        <v>1</v>
      </c>
    </row>
    <row r="2547" spans="1:2" x14ac:dyDescent="0.25">
      <c r="A2547" s="4" t="s">
        <v>3907</v>
      </c>
      <c r="B2547" s="5">
        <v>1</v>
      </c>
    </row>
    <row r="2548" spans="1:2" x14ac:dyDescent="0.25">
      <c r="A2548" s="6" t="s">
        <v>3904</v>
      </c>
      <c r="B2548" s="5">
        <v>1</v>
      </c>
    </row>
    <row r="2549" spans="1:2" x14ac:dyDescent="0.25">
      <c r="A2549" s="4" t="s">
        <v>2399</v>
      </c>
      <c r="B2549" s="5">
        <v>1</v>
      </c>
    </row>
    <row r="2550" spans="1:2" x14ac:dyDescent="0.25">
      <c r="A2550" s="6" t="s">
        <v>2397</v>
      </c>
      <c r="B2550" s="5">
        <v>1</v>
      </c>
    </row>
    <row r="2551" spans="1:2" x14ac:dyDescent="0.25">
      <c r="A2551" s="4" t="s">
        <v>8168</v>
      </c>
      <c r="B2551" s="5">
        <v>1</v>
      </c>
    </row>
    <row r="2552" spans="1:2" x14ac:dyDescent="0.25">
      <c r="A2552" s="6" t="s">
        <v>8165</v>
      </c>
      <c r="B2552" s="5">
        <v>1</v>
      </c>
    </row>
    <row r="2553" spans="1:2" x14ac:dyDescent="0.25">
      <c r="A2553" s="4" t="s">
        <v>2071</v>
      </c>
      <c r="B2553" s="5">
        <v>1</v>
      </c>
    </row>
    <row r="2554" spans="1:2" x14ac:dyDescent="0.25">
      <c r="A2554" s="6" t="s">
        <v>1863</v>
      </c>
      <c r="B2554" s="5">
        <v>1</v>
      </c>
    </row>
    <row r="2555" spans="1:2" x14ac:dyDescent="0.25">
      <c r="A2555" s="4" t="s">
        <v>7441</v>
      </c>
      <c r="B2555" s="5">
        <v>1</v>
      </c>
    </row>
    <row r="2556" spans="1:2" x14ac:dyDescent="0.25">
      <c r="A2556" s="6" t="s">
        <v>7438</v>
      </c>
      <c r="B2556" s="5">
        <v>1</v>
      </c>
    </row>
    <row r="2557" spans="1:2" x14ac:dyDescent="0.25">
      <c r="A2557" s="4" t="s">
        <v>843</v>
      </c>
      <c r="B2557" s="5">
        <v>1</v>
      </c>
    </row>
    <row r="2558" spans="1:2" x14ac:dyDescent="0.25">
      <c r="A2558" s="6" t="s">
        <v>700</v>
      </c>
      <c r="B2558" s="5">
        <v>1</v>
      </c>
    </row>
    <row r="2559" spans="1:2" x14ac:dyDescent="0.25">
      <c r="A2559" s="4" t="s">
        <v>6328</v>
      </c>
      <c r="B2559" s="5">
        <v>1</v>
      </c>
    </row>
    <row r="2560" spans="1:2" x14ac:dyDescent="0.25">
      <c r="A2560" s="6" t="s">
        <v>2703</v>
      </c>
      <c r="B2560" s="5">
        <v>1</v>
      </c>
    </row>
    <row r="2561" spans="1:2" x14ac:dyDescent="0.25">
      <c r="A2561" s="4" t="s">
        <v>818</v>
      </c>
      <c r="B2561" s="5">
        <v>1</v>
      </c>
    </row>
    <row r="2562" spans="1:2" x14ac:dyDescent="0.25">
      <c r="A2562" s="6" t="s">
        <v>700</v>
      </c>
      <c r="B2562" s="5">
        <v>1</v>
      </c>
    </row>
    <row r="2563" spans="1:2" x14ac:dyDescent="0.25">
      <c r="A2563" s="4" t="s">
        <v>1637</v>
      </c>
      <c r="B2563" s="5">
        <v>1</v>
      </c>
    </row>
    <row r="2564" spans="1:2" x14ac:dyDescent="0.25">
      <c r="A2564" s="6" t="s">
        <v>1029</v>
      </c>
      <c r="B2564" s="5">
        <v>1</v>
      </c>
    </row>
    <row r="2565" spans="1:2" x14ac:dyDescent="0.25">
      <c r="A2565" s="4" t="s">
        <v>6221</v>
      </c>
      <c r="B2565" s="5">
        <v>1</v>
      </c>
    </row>
    <row r="2566" spans="1:2" x14ac:dyDescent="0.25">
      <c r="A2566" s="6" t="s">
        <v>6218</v>
      </c>
      <c r="B2566" s="5">
        <v>1</v>
      </c>
    </row>
    <row r="2567" spans="1:2" x14ac:dyDescent="0.25">
      <c r="A2567" s="4" t="s">
        <v>9053</v>
      </c>
      <c r="B2567" s="5">
        <v>1</v>
      </c>
    </row>
    <row r="2568" spans="1:2" x14ac:dyDescent="0.25">
      <c r="A2568" s="6" t="s">
        <v>9051</v>
      </c>
      <c r="B2568" s="5">
        <v>1</v>
      </c>
    </row>
    <row r="2569" spans="1:2" x14ac:dyDescent="0.25">
      <c r="A2569" s="4" t="s">
        <v>8205</v>
      </c>
      <c r="B2569" s="5">
        <v>1</v>
      </c>
    </row>
    <row r="2570" spans="1:2" x14ac:dyDescent="0.25">
      <c r="A2570" s="6" t="s">
        <v>8202</v>
      </c>
      <c r="B2570" s="5">
        <v>1</v>
      </c>
    </row>
    <row r="2571" spans="1:2" x14ac:dyDescent="0.25">
      <c r="A2571" s="4" t="s">
        <v>3387</v>
      </c>
      <c r="B2571" s="5">
        <v>1</v>
      </c>
    </row>
    <row r="2572" spans="1:2" x14ac:dyDescent="0.25">
      <c r="A2572" s="6" t="s">
        <v>3385</v>
      </c>
      <c r="B2572" s="5">
        <v>1</v>
      </c>
    </row>
    <row r="2573" spans="1:2" x14ac:dyDescent="0.25">
      <c r="A2573" s="4" t="s">
        <v>4269</v>
      </c>
      <c r="B2573" s="5">
        <v>1</v>
      </c>
    </row>
    <row r="2574" spans="1:2" x14ac:dyDescent="0.25">
      <c r="A2574" s="6" t="s">
        <v>4267</v>
      </c>
      <c r="B2574" s="5">
        <v>1</v>
      </c>
    </row>
    <row r="2575" spans="1:2" x14ac:dyDescent="0.25">
      <c r="A2575" s="4" t="s">
        <v>4614</v>
      </c>
      <c r="B2575" s="5">
        <v>1</v>
      </c>
    </row>
    <row r="2576" spans="1:2" x14ac:dyDescent="0.25">
      <c r="A2576" s="6" t="s">
        <v>4610</v>
      </c>
      <c r="B2576" s="5">
        <v>1</v>
      </c>
    </row>
    <row r="2577" spans="1:2" x14ac:dyDescent="0.25">
      <c r="A2577" s="4" t="s">
        <v>39</v>
      </c>
      <c r="B2577" s="5">
        <v>1</v>
      </c>
    </row>
    <row r="2578" spans="1:2" x14ac:dyDescent="0.25">
      <c r="A2578" s="6" t="s">
        <v>35</v>
      </c>
      <c r="B2578" s="5">
        <v>1</v>
      </c>
    </row>
    <row r="2579" spans="1:2" x14ac:dyDescent="0.25">
      <c r="A2579" s="4" t="s">
        <v>4659</v>
      </c>
      <c r="B2579" s="5">
        <v>1</v>
      </c>
    </row>
    <row r="2580" spans="1:2" x14ac:dyDescent="0.25">
      <c r="A2580" s="6" t="s">
        <v>4657</v>
      </c>
      <c r="B2580" s="5">
        <v>1</v>
      </c>
    </row>
    <row r="2581" spans="1:2" x14ac:dyDescent="0.25">
      <c r="A2581" s="4" t="s">
        <v>8184</v>
      </c>
      <c r="B2581" s="5">
        <v>1</v>
      </c>
    </row>
    <row r="2582" spans="1:2" x14ac:dyDescent="0.25">
      <c r="A2582" s="6" t="s">
        <v>8182</v>
      </c>
      <c r="B2582" s="5">
        <v>1</v>
      </c>
    </row>
    <row r="2583" spans="1:2" x14ac:dyDescent="0.25">
      <c r="A2583" s="4" t="s">
        <v>5385</v>
      </c>
      <c r="B2583" s="5">
        <v>1</v>
      </c>
    </row>
    <row r="2584" spans="1:2" x14ac:dyDescent="0.25">
      <c r="A2584" s="6" t="s">
        <v>5383</v>
      </c>
      <c r="B2584" s="5">
        <v>1</v>
      </c>
    </row>
    <row r="2585" spans="1:2" x14ac:dyDescent="0.25">
      <c r="A2585" s="4" t="s">
        <v>6241</v>
      </c>
      <c r="B2585" s="5">
        <v>1</v>
      </c>
    </row>
    <row r="2586" spans="1:2" x14ac:dyDescent="0.25">
      <c r="A2586" s="6" t="s">
        <v>6238</v>
      </c>
      <c r="B2586" s="5">
        <v>1</v>
      </c>
    </row>
    <row r="2587" spans="1:2" x14ac:dyDescent="0.25">
      <c r="A2587" s="4" t="s">
        <v>6334</v>
      </c>
      <c r="B2587" s="5">
        <v>1</v>
      </c>
    </row>
    <row r="2588" spans="1:2" x14ac:dyDescent="0.25">
      <c r="A2588" s="6" t="s">
        <v>6330</v>
      </c>
      <c r="B2588" s="5">
        <v>1</v>
      </c>
    </row>
    <row r="2589" spans="1:2" x14ac:dyDescent="0.25">
      <c r="A2589" s="4" t="s">
        <v>4992</v>
      </c>
      <c r="B2589" s="5">
        <v>1</v>
      </c>
    </row>
    <row r="2590" spans="1:2" x14ac:dyDescent="0.25">
      <c r="A2590" s="6" t="s">
        <v>4989</v>
      </c>
      <c r="B2590" s="5">
        <v>1</v>
      </c>
    </row>
    <row r="2591" spans="1:2" x14ac:dyDescent="0.25">
      <c r="A2591" s="4" t="s">
        <v>4487</v>
      </c>
      <c r="B2591" s="5">
        <v>1</v>
      </c>
    </row>
    <row r="2592" spans="1:2" x14ac:dyDescent="0.25">
      <c r="A2592" s="6" t="s">
        <v>4483</v>
      </c>
      <c r="B2592" s="5">
        <v>1</v>
      </c>
    </row>
    <row r="2593" spans="1:2" x14ac:dyDescent="0.25">
      <c r="A2593" s="4" t="s">
        <v>5150</v>
      </c>
      <c r="B2593" s="5">
        <v>1</v>
      </c>
    </row>
    <row r="2594" spans="1:2" x14ac:dyDescent="0.25">
      <c r="A2594" s="6" t="s">
        <v>5147</v>
      </c>
      <c r="B2594" s="5">
        <v>1</v>
      </c>
    </row>
    <row r="2595" spans="1:2" x14ac:dyDescent="0.25">
      <c r="A2595" s="4" t="s">
        <v>5204</v>
      </c>
      <c r="B2595" s="5">
        <v>1</v>
      </c>
    </row>
    <row r="2596" spans="1:2" x14ac:dyDescent="0.25">
      <c r="A2596" s="6" t="s">
        <v>5200</v>
      </c>
      <c r="B2596" s="5">
        <v>1</v>
      </c>
    </row>
    <row r="2597" spans="1:2" x14ac:dyDescent="0.25">
      <c r="A2597" s="4" t="s">
        <v>1478</v>
      </c>
      <c r="B2597" s="5">
        <v>1</v>
      </c>
    </row>
    <row r="2598" spans="1:2" x14ac:dyDescent="0.25">
      <c r="A2598" s="6" t="s">
        <v>1473</v>
      </c>
      <c r="B2598" s="5">
        <v>1</v>
      </c>
    </row>
    <row r="2599" spans="1:2" x14ac:dyDescent="0.25">
      <c r="A2599" s="4" t="s">
        <v>3077</v>
      </c>
      <c r="B2599" s="5">
        <v>1</v>
      </c>
    </row>
    <row r="2600" spans="1:2" x14ac:dyDescent="0.25">
      <c r="A2600" s="6" t="s">
        <v>3073</v>
      </c>
      <c r="B2600" s="5">
        <v>1</v>
      </c>
    </row>
    <row r="2601" spans="1:2" x14ac:dyDescent="0.25">
      <c r="A2601" s="4" t="s">
        <v>8434</v>
      </c>
      <c r="B2601" s="5">
        <v>1</v>
      </c>
    </row>
    <row r="2602" spans="1:2" x14ac:dyDescent="0.25">
      <c r="A2602" s="6" t="s">
        <v>8430</v>
      </c>
      <c r="B2602" s="5">
        <v>1</v>
      </c>
    </row>
    <row r="2603" spans="1:2" x14ac:dyDescent="0.25">
      <c r="A2603" s="4" t="s">
        <v>1216</v>
      </c>
      <c r="B2603" s="5">
        <v>1</v>
      </c>
    </row>
    <row r="2604" spans="1:2" x14ac:dyDescent="0.25">
      <c r="A2604" s="6" t="s">
        <v>1213</v>
      </c>
      <c r="B2604" s="5">
        <v>1</v>
      </c>
    </row>
    <row r="2605" spans="1:2" x14ac:dyDescent="0.25">
      <c r="A2605" s="4" t="s">
        <v>327</v>
      </c>
      <c r="B2605" s="5">
        <v>1</v>
      </c>
    </row>
    <row r="2606" spans="1:2" x14ac:dyDescent="0.25">
      <c r="A2606" s="6" t="s">
        <v>323</v>
      </c>
      <c r="B2606" s="5">
        <v>1</v>
      </c>
    </row>
    <row r="2607" spans="1:2" x14ac:dyDescent="0.25">
      <c r="A2607" s="4" t="s">
        <v>1040</v>
      </c>
      <c r="B2607" s="5">
        <v>1</v>
      </c>
    </row>
    <row r="2608" spans="1:2" x14ac:dyDescent="0.25">
      <c r="A2608" s="6" t="s">
        <v>1038</v>
      </c>
      <c r="B2608" s="5">
        <v>1</v>
      </c>
    </row>
    <row r="2609" spans="1:2" x14ac:dyDescent="0.25">
      <c r="A2609" s="4" t="s">
        <v>2683</v>
      </c>
      <c r="B2609" s="5">
        <v>1</v>
      </c>
    </row>
    <row r="2610" spans="1:2" x14ac:dyDescent="0.25">
      <c r="A2610" s="6" t="s">
        <v>2679</v>
      </c>
      <c r="B2610" s="5">
        <v>1</v>
      </c>
    </row>
    <row r="2611" spans="1:2" x14ac:dyDescent="0.25">
      <c r="A2611" s="4" t="s">
        <v>3376</v>
      </c>
      <c r="B2611" s="5">
        <v>1</v>
      </c>
    </row>
    <row r="2612" spans="1:2" x14ac:dyDescent="0.25">
      <c r="A2612" s="6" t="s">
        <v>3372</v>
      </c>
      <c r="B2612" s="5">
        <v>1</v>
      </c>
    </row>
    <row r="2613" spans="1:2" x14ac:dyDescent="0.25">
      <c r="A2613" s="4" t="s">
        <v>173</v>
      </c>
      <c r="B2613" s="5">
        <v>1</v>
      </c>
    </row>
    <row r="2614" spans="1:2" x14ac:dyDescent="0.25">
      <c r="A2614" s="6" t="s">
        <v>169</v>
      </c>
      <c r="B2614" s="5">
        <v>1</v>
      </c>
    </row>
    <row r="2615" spans="1:2" x14ac:dyDescent="0.25">
      <c r="A2615" s="4" t="s">
        <v>6943</v>
      </c>
      <c r="B2615" s="5">
        <v>1</v>
      </c>
    </row>
    <row r="2616" spans="1:2" x14ac:dyDescent="0.25">
      <c r="A2616" s="6" t="s">
        <v>6939</v>
      </c>
      <c r="B2616" s="5">
        <v>1</v>
      </c>
    </row>
    <row r="2617" spans="1:2" x14ac:dyDescent="0.25">
      <c r="A2617" s="4" t="s">
        <v>2512</v>
      </c>
      <c r="B2617" s="5">
        <v>1</v>
      </c>
    </row>
    <row r="2618" spans="1:2" x14ac:dyDescent="0.25">
      <c r="A2618" s="6" t="s">
        <v>2508</v>
      </c>
      <c r="B2618" s="5">
        <v>1</v>
      </c>
    </row>
    <row r="2619" spans="1:2" x14ac:dyDescent="0.25">
      <c r="A2619" s="4" t="s">
        <v>5194</v>
      </c>
      <c r="B2619" s="5">
        <v>1</v>
      </c>
    </row>
    <row r="2620" spans="1:2" x14ac:dyDescent="0.25">
      <c r="A2620" s="6" t="s">
        <v>4442</v>
      </c>
      <c r="B2620" s="5">
        <v>1</v>
      </c>
    </row>
    <row r="2621" spans="1:2" x14ac:dyDescent="0.25">
      <c r="A2621" s="4" t="s">
        <v>5831</v>
      </c>
      <c r="B2621" s="5">
        <v>1</v>
      </c>
    </row>
    <row r="2622" spans="1:2" x14ac:dyDescent="0.25">
      <c r="A2622" s="6" t="s">
        <v>5829</v>
      </c>
      <c r="B2622" s="5">
        <v>1</v>
      </c>
    </row>
    <row r="2623" spans="1:2" x14ac:dyDescent="0.25">
      <c r="A2623" s="4" t="s">
        <v>4629</v>
      </c>
      <c r="B2623" s="5">
        <v>1</v>
      </c>
    </row>
    <row r="2624" spans="1:2" x14ac:dyDescent="0.25">
      <c r="A2624" s="6" t="s">
        <v>4626</v>
      </c>
      <c r="B2624" s="5">
        <v>1</v>
      </c>
    </row>
    <row r="2625" spans="1:2" x14ac:dyDescent="0.25">
      <c r="A2625" s="4" t="s">
        <v>113</v>
      </c>
      <c r="B2625" s="5">
        <v>1</v>
      </c>
    </row>
    <row r="2626" spans="1:2" x14ac:dyDescent="0.25">
      <c r="A2626" s="6" t="s">
        <v>110</v>
      </c>
      <c r="B2626" s="5">
        <v>1</v>
      </c>
    </row>
    <row r="2627" spans="1:2" x14ac:dyDescent="0.25">
      <c r="A2627" s="4" t="s">
        <v>2880</v>
      </c>
      <c r="B2627" s="5">
        <v>1</v>
      </c>
    </row>
    <row r="2628" spans="1:2" x14ac:dyDescent="0.25">
      <c r="A2628" s="6" t="s">
        <v>2878</v>
      </c>
      <c r="B2628" s="5">
        <v>1</v>
      </c>
    </row>
    <row r="2629" spans="1:2" x14ac:dyDescent="0.25">
      <c r="A2629" s="4" t="s">
        <v>477</v>
      </c>
      <c r="B2629" s="5">
        <v>1</v>
      </c>
    </row>
    <row r="2630" spans="1:2" x14ac:dyDescent="0.25">
      <c r="A2630" s="6" t="s">
        <v>473</v>
      </c>
      <c r="B2630" s="5">
        <v>1</v>
      </c>
    </row>
    <row r="2631" spans="1:2" x14ac:dyDescent="0.25">
      <c r="A2631" s="4" t="s">
        <v>1117</v>
      </c>
      <c r="B2631" s="5">
        <v>1</v>
      </c>
    </row>
    <row r="2632" spans="1:2" x14ac:dyDescent="0.25">
      <c r="A2632" s="6" t="s">
        <v>881</v>
      </c>
      <c r="B2632" s="5">
        <v>1</v>
      </c>
    </row>
    <row r="2633" spans="1:2" x14ac:dyDescent="0.25">
      <c r="A2633" s="4" t="s">
        <v>2232</v>
      </c>
      <c r="B2633" s="5">
        <v>1</v>
      </c>
    </row>
    <row r="2634" spans="1:2" x14ac:dyDescent="0.25">
      <c r="A2634" s="6" t="s">
        <v>2228</v>
      </c>
      <c r="B2634" s="5">
        <v>1</v>
      </c>
    </row>
    <row r="2635" spans="1:2" x14ac:dyDescent="0.25">
      <c r="A2635" s="4" t="s">
        <v>8138</v>
      </c>
      <c r="B2635" s="5">
        <v>1</v>
      </c>
    </row>
    <row r="2636" spans="1:2" x14ac:dyDescent="0.25">
      <c r="A2636" s="6" t="s">
        <v>8134</v>
      </c>
      <c r="B2636" s="5">
        <v>1</v>
      </c>
    </row>
    <row r="2637" spans="1:2" x14ac:dyDescent="0.25">
      <c r="A2637" s="4" t="s">
        <v>8316</v>
      </c>
      <c r="B2637" s="5">
        <v>1</v>
      </c>
    </row>
    <row r="2638" spans="1:2" x14ac:dyDescent="0.25">
      <c r="A2638" s="6" t="s">
        <v>8313</v>
      </c>
      <c r="B2638" s="5">
        <v>1</v>
      </c>
    </row>
    <row r="2639" spans="1:2" x14ac:dyDescent="0.25">
      <c r="A2639" s="4" t="s">
        <v>8256</v>
      </c>
      <c r="B2639" s="5">
        <v>1</v>
      </c>
    </row>
    <row r="2640" spans="1:2" x14ac:dyDescent="0.25">
      <c r="A2640" s="6" t="s">
        <v>8253</v>
      </c>
      <c r="B2640" s="5">
        <v>1</v>
      </c>
    </row>
    <row r="2641" spans="1:2" x14ac:dyDescent="0.25">
      <c r="A2641" s="4" t="s">
        <v>3026</v>
      </c>
      <c r="B2641" s="5">
        <v>1</v>
      </c>
    </row>
    <row r="2642" spans="1:2" x14ac:dyDescent="0.25">
      <c r="A2642" s="6" t="s">
        <v>3023</v>
      </c>
      <c r="B2642" s="5">
        <v>1</v>
      </c>
    </row>
    <row r="2643" spans="1:2" x14ac:dyDescent="0.25">
      <c r="A2643" s="4" t="s">
        <v>7815</v>
      </c>
      <c r="B2643" s="5">
        <v>1</v>
      </c>
    </row>
    <row r="2644" spans="1:2" x14ac:dyDescent="0.25">
      <c r="A2644" s="6" t="s">
        <v>7811</v>
      </c>
      <c r="B2644" s="5">
        <v>1</v>
      </c>
    </row>
    <row r="2645" spans="1:2" x14ac:dyDescent="0.25">
      <c r="A2645" s="4" t="s">
        <v>5941</v>
      </c>
      <c r="B2645" s="5">
        <v>1</v>
      </c>
    </row>
    <row r="2646" spans="1:2" x14ac:dyDescent="0.25">
      <c r="A2646" s="6" t="s">
        <v>5937</v>
      </c>
      <c r="B2646" s="5">
        <v>1</v>
      </c>
    </row>
    <row r="2647" spans="1:2" x14ac:dyDescent="0.25">
      <c r="A2647" s="4" t="s">
        <v>3803</v>
      </c>
      <c r="B2647" s="5">
        <v>1</v>
      </c>
    </row>
    <row r="2648" spans="1:2" x14ac:dyDescent="0.25">
      <c r="A2648" s="6" t="s">
        <v>3800</v>
      </c>
      <c r="B2648" s="5">
        <v>1</v>
      </c>
    </row>
    <row r="2649" spans="1:2" x14ac:dyDescent="0.25">
      <c r="A2649" s="4" t="s">
        <v>7697</v>
      </c>
      <c r="B2649" s="5">
        <v>1</v>
      </c>
    </row>
    <row r="2650" spans="1:2" x14ac:dyDescent="0.25">
      <c r="A2650" s="6" t="s">
        <v>7693</v>
      </c>
      <c r="B2650" s="5">
        <v>1</v>
      </c>
    </row>
    <row r="2651" spans="1:2" x14ac:dyDescent="0.25">
      <c r="A2651" s="4" t="s">
        <v>7809</v>
      </c>
      <c r="B2651" s="5">
        <v>1</v>
      </c>
    </row>
    <row r="2652" spans="1:2" x14ac:dyDescent="0.25">
      <c r="A2652" s="6" t="s">
        <v>7806</v>
      </c>
      <c r="B2652" s="5">
        <v>1</v>
      </c>
    </row>
    <row r="2653" spans="1:2" x14ac:dyDescent="0.25">
      <c r="A2653" s="4" t="s">
        <v>4149</v>
      </c>
      <c r="B2653" s="5">
        <v>1</v>
      </c>
    </row>
    <row r="2654" spans="1:2" x14ac:dyDescent="0.25">
      <c r="A2654" s="6" t="s">
        <v>4145</v>
      </c>
      <c r="B2654" s="5">
        <v>1</v>
      </c>
    </row>
    <row r="2655" spans="1:2" x14ac:dyDescent="0.25">
      <c r="A2655" s="4" t="s">
        <v>9075</v>
      </c>
      <c r="B2655" s="5">
        <v>1</v>
      </c>
    </row>
    <row r="2656" spans="1:2" x14ac:dyDescent="0.25">
      <c r="A2656" s="6" t="s">
        <v>8736</v>
      </c>
      <c r="B2656" s="5">
        <v>1</v>
      </c>
    </row>
    <row r="2657" spans="1:2" x14ac:dyDescent="0.25">
      <c r="A2657" s="4" t="s">
        <v>6192</v>
      </c>
      <c r="B2657" s="5">
        <v>1</v>
      </c>
    </row>
    <row r="2658" spans="1:2" x14ac:dyDescent="0.25">
      <c r="A2658" s="6" t="s">
        <v>6190</v>
      </c>
      <c r="B2658" s="5">
        <v>1</v>
      </c>
    </row>
    <row r="2659" spans="1:2" x14ac:dyDescent="0.25">
      <c r="A2659" s="4" t="s">
        <v>2182</v>
      </c>
      <c r="B2659" s="5">
        <v>1</v>
      </c>
    </row>
    <row r="2660" spans="1:2" x14ac:dyDescent="0.25">
      <c r="A2660" s="6" t="s">
        <v>2178</v>
      </c>
      <c r="B2660" s="5">
        <v>1</v>
      </c>
    </row>
    <row r="2661" spans="1:2" x14ac:dyDescent="0.25">
      <c r="A2661" s="4" t="s">
        <v>3605</v>
      </c>
      <c r="B2661" s="5">
        <v>1</v>
      </c>
    </row>
    <row r="2662" spans="1:2" x14ac:dyDescent="0.25">
      <c r="A2662" s="6" t="s">
        <v>3601</v>
      </c>
      <c r="B2662" s="5">
        <v>1</v>
      </c>
    </row>
    <row r="2663" spans="1:2" x14ac:dyDescent="0.25">
      <c r="A2663" s="4" t="s">
        <v>5275</v>
      </c>
      <c r="B2663" s="5">
        <v>1</v>
      </c>
    </row>
    <row r="2664" spans="1:2" x14ac:dyDescent="0.25">
      <c r="A2664" s="6" t="s">
        <v>5253</v>
      </c>
      <c r="B2664" s="5">
        <v>1</v>
      </c>
    </row>
    <row r="2665" spans="1:2" x14ac:dyDescent="0.25">
      <c r="A2665" s="4" t="s">
        <v>2483</v>
      </c>
      <c r="B2665" s="5">
        <v>1</v>
      </c>
    </row>
    <row r="2666" spans="1:2" x14ac:dyDescent="0.25">
      <c r="A2666" s="6" t="s">
        <v>2481</v>
      </c>
      <c r="B2666" s="5">
        <v>1</v>
      </c>
    </row>
    <row r="2667" spans="1:2" x14ac:dyDescent="0.25">
      <c r="A2667" s="4" t="s">
        <v>7763</v>
      </c>
      <c r="B2667" s="5">
        <v>1</v>
      </c>
    </row>
    <row r="2668" spans="1:2" x14ac:dyDescent="0.25">
      <c r="A2668" s="6" t="s">
        <v>7760</v>
      </c>
      <c r="B2668" s="5">
        <v>1</v>
      </c>
    </row>
    <row r="2669" spans="1:2" x14ac:dyDescent="0.25">
      <c r="A2669" s="4" t="s">
        <v>6277</v>
      </c>
      <c r="B2669" s="5">
        <v>1</v>
      </c>
    </row>
    <row r="2670" spans="1:2" x14ac:dyDescent="0.25">
      <c r="A2670" s="6" t="s">
        <v>6275</v>
      </c>
      <c r="B2670" s="5">
        <v>1</v>
      </c>
    </row>
    <row r="2671" spans="1:2" x14ac:dyDescent="0.25">
      <c r="A2671" s="4" t="s">
        <v>2319</v>
      </c>
      <c r="B2671" s="5">
        <v>1</v>
      </c>
    </row>
    <row r="2672" spans="1:2" x14ac:dyDescent="0.25">
      <c r="A2672" s="6" t="s">
        <v>2316</v>
      </c>
      <c r="B2672" s="5">
        <v>1</v>
      </c>
    </row>
    <row r="2673" spans="1:2" x14ac:dyDescent="0.25">
      <c r="A2673" s="4" t="s">
        <v>195</v>
      </c>
      <c r="B2673" s="5">
        <v>1</v>
      </c>
    </row>
    <row r="2674" spans="1:2" x14ac:dyDescent="0.25">
      <c r="A2674" s="6" t="s">
        <v>191</v>
      </c>
      <c r="B2674" s="5">
        <v>1</v>
      </c>
    </row>
    <row r="2675" spans="1:2" x14ac:dyDescent="0.25">
      <c r="A2675" s="4" t="s">
        <v>5035</v>
      </c>
      <c r="B2675" s="5">
        <v>1</v>
      </c>
    </row>
    <row r="2676" spans="1:2" x14ac:dyDescent="0.25">
      <c r="A2676" s="6" t="s">
        <v>5031</v>
      </c>
      <c r="B2676" s="5">
        <v>1</v>
      </c>
    </row>
    <row r="2677" spans="1:2" x14ac:dyDescent="0.25">
      <c r="A2677" s="4" t="s">
        <v>2152</v>
      </c>
      <c r="B2677" s="5">
        <v>1</v>
      </c>
    </row>
    <row r="2678" spans="1:2" x14ac:dyDescent="0.25">
      <c r="A2678" s="6" t="s">
        <v>2150</v>
      </c>
      <c r="B2678" s="5">
        <v>1</v>
      </c>
    </row>
    <row r="2679" spans="1:2" x14ac:dyDescent="0.25">
      <c r="A2679" s="4" t="s">
        <v>1050</v>
      </c>
      <c r="B2679" s="5">
        <v>1</v>
      </c>
    </row>
    <row r="2680" spans="1:2" x14ac:dyDescent="0.25">
      <c r="A2680" s="6" t="s">
        <v>746</v>
      </c>
      <c r="B2680" s="5">
        <v>1</v>
      </c>
    </row>
    <row r="2681" spans="1:2" x14ac:dyDescent="0.25">
      <c r="A2681" s="4" t="s">
        <v>2162</v>
      </c>
      <c r="B2681" s="5">
        <v>1</v>
      </c>
    </row>
    <row r="2682" spans="1:2" x14ac:dyDescent="0.25">
      <c r="A2682" s="6" t="s">
        <v>2158</v>
      </c>
      <c r="B2682" s="5">
        <v>1</v>
      </c>
    </row>
    <row r="2683" spans="1:2" x14ac:dyDescent="0.25">
      <c r="A2683" s="4" t="s">
        <v>1910</v>
      </c>
      <c r="B2683" s="5">
        <v>1</v>
      </c>
    </row>
    <row r="2684" spans="1:2" x14ac:dyDescent="0.25">
      <c r="A2684" s="6" t="s">
        <v>1905</v>
      </c>
      <c r="B2684" s="5">
        <v>1</v>
      </c>
    </row>
    <row r="2685" spans="1:2" x14ac:dyDescent="0.25">
      <c r="A2685" s="4" t="s">
        <v>6507</v>
      </c>
      <c r="B2685" s="5">
        <v>1</v>
      </c>
    </row>
    <row r="2686" spans="1:2" x14ac:dyDescent="0.25">
      <c r="A2686" s="6" t="s">
        <v>6504</v>
      </c>
      <c r="B2686" s="5">
        <v>1</v>
      </c>
    </row>
    <row r="2687" spans="1:2" x14ac:dyDescent="0.25">
      <c r="A2687" s="4" t="s">
        <v>9221</v>
      </c>
      <c r="B2687" s="5">
        <v>1</v>
      </c>
    </row>
    <row r="2688" spans="1:2" x14ac:dyDescent="0.25">
      <c r="A2688" s="6" t="s">
        <v>2092</v>
      </c>
      <c r="B2688" s="5">
        <v>1</v>
      </c>
    </row>
    <row r="2689" spans="1:2" x14ac:dyDescent="0.25">
      <c r="A2689" s="4" t="s">
        <v>238</v>
      </c>
      <c r="B2689" s="5">
        <v>1</v>
      </c>
    </row>
    <row r="2690" spans="1:2" x14ac:dyDescent="0.25">
      <c r="A2690" s="6" t="s">
        <v>236</v>
      </c>
      <c r="B2690" s="5">
        <v>1</v>
      </c>
    </row>
    <row r="2691" spans="1:2" x14ac:dyDescent="0.25">
      <c r="A2691" s="4" t="s">
        <v>2043</v>
      </c>
      <c r="B2691" s="5">
        <v>1</v>
      </c>
    </row>
    <row r="2692" spans="1:2" x14ac:dyDescent="0.25">
      <c r="A2692" s="6" t="s">
        <v>2040</v>
      </c>
      <c r="B2692" s="5">
        <v>1</v>
      </c>
    </row>
    <row r="2693" spans="1:2" x14ac:dyDescent="0.25">
      <c r="A2693" s="4" t="s">
        <v>6319</v>
      </c>
      <c r="B2693" s="5">
        <v>1</v>
      </c>
    </row>
    <row r="2694" spans="1:2" x14ac:dyDescent="0.25">
      <c r="A2694" s="6" t="s">
        <v>6315</v>
      </c>
      <c r="B2694" s="5">
        <v>1</v>
      </c>
    </row>
    <row r="2695" spans="1:2" x14ac:dyDescent="0.25">
      <c r="A2695" s="4" t="s">
        <v>2894</v>
      </c>
      <c r="B2695" s="5">
        <v>1</v>
      </c>
    </row>
    <row r="2696" spans="1:2" x14ac:dyDescent="0.25">
      <c r="A2696" s="6" t="s">
        <v>2891</v>
      </c>
      <c r="B2696" s="5">
        <v>1</v>
      </c>
    </row>
    <row r="2697" spans="1:2" x14ac:dyDescent="0.25">
      <c r="A2697" s="4" t="s">
        <v>6543</v>
      </c>
      <c r="B2697" s="5">
        <v>1</v>
      </c>
    </row>
    <row r="2698" spans="1:2" x14ac:dyDescent="0.25">
      <c r="A2698" s="6" t="s">
        <v>2263</v>
      </c>
      <c r="B2698" s="5">
        <v>1</v>
      </c>
    </row>
    <row r="2699" spans="1:2" x14ac:dyDescent="0.25">
      <c r="A2699" s="4" t="s">
        <v>6535</v>
      </c>
      <c r="B2699" s="5">
        <v>1</v>
      </c>
    </row>
    <row r="2700" spans="1:2" x14ac:dyDescent="0.25">
      <c r="A2700" s="6" t="s">
        <v>6533</v>
      </c>
      <c r="B2700" s="5">
        <v>1</v>
      </c>
    </row>
    <row r="2701" spans="1:2" x14ac:dyDescent="0.25">
      <c r="A2701" s="4" t="s">
        <v>4073</v>
      </c>
      <c r="B2701" s="5">
        <v>1</v>
      </c>
    </row>
    <row r="2702" spans="1:2" x14ac:dyDescent="0.25">
      <c r="A2702" s="6" t="s">
        <v>4069</v>
      </c>
      <c r="B2702" s="5">
        <v>1</v>
      </c>
    </row>
    <row r="2703" spans="1:2" x14ac:dyDescent="0.25">
      <c r="A2703" s="4" t="s">
        <v>5029</v>
      </c>
      <c r="B2703" s="5">
        <v>1</v>
      </c>
    </row>
    <row r="2704" spans="1:2" x14ac:dyDescent="0.25">
      <c r="A2704" s="6" t="s">
        <v>5026</v>
      </c>
      <c r="B2704" s="5">
        <v>1</v>
      </c>
    </row>
    <row r="2705" spans="1:2" x14ac:dyDescent="0.25">
      <c r="A2705" s="4" t="s">
        <v>484</v>
      </c>
      <c r="B2705" s="5">
        <v>1</v>
      </c>
    </row>
    <row r="2706" spans="1:2" x14ac:dyDescent="0.25">
      <c r="A2706" s="6" t="s">
        <v>480</v>
      </c>
      <c r="B2706" s="5">
        <v>1</v>
      </c>
    </row>
    <row r="2707" spans="1:2" x14ac:dyDescent="0.25">
      <c r="A2707" s="4" t="s">
        <v>4179</v>
      </c>
      <c r="B2707" s="5">
        <v>1</v>
      </c>
    </row>
    <row r="2708" spans="1:2" x14ac:dyDescent="0.25">
      <c r="A2708" s="6" t="s">
        <v>4176</v>
      </c>
      <c r="B2708" s="5">
        <v>1</v>
      </c>
    </row>
    <row r="2709" spans="1:2" x14ac:dyDescent="0.25">
      <c r="A2709" s="4" t="s">
        <v>6154</v>
      </c>
      <c r="B2709" s="5">
        <v>1</v>
      </c>
    </row>
    <row r="2710" spans="1:2" x14ac:dyDescent="0.25">
      <c r="A2710" s="6" t="s">
        <v>6151</v>
      </c>
      <c r="B2710" s="5">
        <v>1</v>
      </c>
    </row>
    <row r="2711" spans="1:2" x14ac:dyDescent="0.25">
      <c r="A2711" s="4" t="s">
        <v>4590</v>
      </c>
      <c r="B2711" s="5">
        <v>1</v>
      </c>
    </row>
    <row r="2712" spans="1:2" x14ac:dyDescent="0.25">
      <c r="A2712" s="6" t="s">
        <v>4587</v>
      </c>
      <c r="B2712" s="5">
        <v>1</v>
      </c>
    </row>
    <row r="2713" spans="1:2" x14ac:dyDescent="0.25">
      <c r="A2713" s="4" t="s">
        <v>6140</v>
      </c>
      <c r="B2713" s="5">
        <v>1</v>
      </c>
    </row>
    <row r="2714" spans="1:2" x14ac:dyDescent="0.25">
      <c r="A2714" s="6" t="s">
        <v>6137</v>
      </c>
      <c r="B2714" s="5">
        <v>1</v>
      </c>
    </row>
    <row r="2715" spans="1:2" x14ac:dyDescent="0.25">
      <c r="A2715" s="4" t="s">
        <v>4831</v>
      </c>
      <c r="B2715" s="5">
        <v>1</v>
      </c>
    </row>
    <row r="2716" spans="1:2" x14ac:dyDescent="0.25">
      <c r="A2716" s="6" t="s">
        <v>4829</v>
      </c>
      <c r="B2716" s="5">
        <v>1</v>
      </c>
    </row>
    <row r="2717" spans="1:2" x14ac:dyDescent="0.25">
      <c r="A2717" s="4" t="s">
        <v>3965</v>
      </c>
      <c r="B2717" s="5">
        <v>1</v>
      </c>
    </row>
    <row r="2718" spans="1:2" x14ac:dyDescent="0.25">
      <c r="A2718" s="6" t="s">
        <v>3962</v>
      </c>
      <c r="B2718" s="5">
        <v>1</v>
      </c>
    </row>
    <row r="2719" spans="1:2" x14ac:dyDescent="0.25">
      <c r="A2719" s="4" t="s">
        <v>4398</v>
      </c>
      <c r="B2719" s="5">
        <v>1</v>
      </c>
    </row>
    <row r="2720" spans="1:2" x14ac:dyDescent="0.25">
      <c r="A2720" s="6" t="s">
        <v>4396</v>
      </c>
      <c r="B2720" s="5">
        <v>1</v>
      </c>
    </row>
    <row r="2721" spans="1:2" x14ac:dyDescent="0.25">
      <c r="A2721" s="4" t="s">
        <v>8321</v>
      </c>
      <c r="B2721" s="5">
        <v>1</v>
      </c>
    </row>
    <row r="2722" spans="1:2" x14ac:dyDescent="0.25">
      <c r="A2722" s="6" t="s">
        <v>8318</v>
      </c>
      <c r="B2722" s="5">
        <v>1</v>
      </c>
    </row>
    <row r="2723" spans="1:2" x14ac:dyDescent="0.25">
      <c r="A2723" s="4" t="s">
        <v>4535</v>
      </c>
      <c r="B2723" s="5">
        <v>1</v>
      </c>
    </row>
    <row r="2724" spans="1:2" x14ac:dyDescent="0.25">
      <c r="A2724" s="6" t="s">
        <v>4532</v>
      </c>
      <c r="B2724" s="5">
        <v>1</v>
      </c>
    </row>
    <row r="2725" spans="1:2" x14ac:dyDescent="0.25">
      <c r="A2725" s="4" t="s">
        <v>30</v>
      </c>
      <c r="B2725" s="5">
        <v>1</v>
      </c>
    </row>
    <row r="2726" spans="1:2" x14ac:dyDescent="0.25">
      <c r="A2726" s="6" t="s">
        <v>26</v>
      </c>
      <c r="B2726" s="5">
        <v>1</v>
      </c>
    </row>
    <row r="2727" spans="1:2" x14ac:dyDescent="0.25">
      <c r="A2727" s="4" t="s">
        <v>4429</v>
      </c>
      <c r="B2727" s="5">
        <v>1</v>
      </c>
    </row>
    <row r="2728" spans="1:2" x14ac:dyDescent="0.25">
      <c r="A2728" s="6" t="s">
        <v>4427</v>
      </c>
      <c r="B2728" s="5">
        <v>1</v>
      </c>
    </row>
    <row r="2729" spans="1:2" x14ac:dyDescent="0.25">
      <c r="A2729" s="4" t="s">
        <v>358</v>
      </c>
      <c r="B2729" s="5">
        <v>1</v>
      </c>
    </row>
    <row r="2730" spans="1:2" x14ac:dyDescent="0.25">
      <c r="A2730" s="6" t="s">
        <v>354</v>
      </c>
      <c r="B2730" s="5">
        <v>1</v>
      </c>
    </row>
    <row r="2731" spans="1:2" x14ac:dyDescent="0.25">
      <c r="A2731" s="4" t="s">
        <v>5494</v>
      </c>
      <c r="B2731" s="5">
        <v>1</v>
      </c>
    </row>
    <row r="2732" spans="1:2" x14ac:dyDescent="0.25">
      <c r="A2732" s="6" t="s">
        <v>5492</v>
      </c>
      <c r="B2732" s="5">
        <v>1</v>
      </c>
    </row>
    <row r="2733" spans="1:2" x14ac:dyDescent="0.25">
      <c r="A2733" s="4" t="s">
        <v>612</v>
      </c>
      <c r="B2733" s="5">
        <v>1</v>
      </c>
    </row>
    <row r="2734" spans="1:2" x14ac:dyDescent="0.25">
      <c r="A2734" s="6" t="s">
        <v>608</v>
      </c>
      <c r="B2734" s="5">
        <v>1</v>
      </c>
    </row>
    <row r="2735" spans="1:2" x14ac:dyDescent="0.25">
      <c r="A2735" s="4" t="s">
        <v>5559</v>
      </c>
      <c r="B2735" s="5">
        <v>1</v>
      </c>
    </row>
    <row r="2736" spans="1:2" x14ac:dyDescent="0.25">
      <c r="A2736" s="6" t="s">
        <v>5557</v>
      </c>
      <c r="B2736" s="5">
        <v>1</v>
      </c>
    </row>
    <row r="2737" spans="1:2" x14ac:dyDescent="0.25">
      <c r="A2737" s="4" t="s">
        <v>8428</v>
      </c>
      <c r="B2737" s="5">
        <v>1</v>
      </c>
    </row>
    <row r="2738" spans="1:2" x14ac:dyDescent="0.25">
      <c r="A2738" s="6" t="s">
        <v>8425</v>
      </c>
      <c r="B2738" s="5">
        <v>1</v>
      </c>
    </row>
    <row r="2739" spans="1:2" x14ac:dyDescent="0.25">
      <c r="A2739" s="4" t="s">
        <v>9371</v>
      </c>
      <c r="B2739" s="5">
        <v>1</v>
      </c>
    </row>
    <row r="2740" spans="1:2" x14ac:dyDescent="0.25">
      <c r="A2740" s="6" t="s">
        <v>9368</v>
      </c>
      <c r="B2740" s="5">
        <v>1</v>
      </c>
    </row>
    <row r="2741" spans="1:2" x14ac:dyDescent="0.25">
      <c r="A2741" s="4" t="s">
        <v>2357</v>
      </c>
      <c r="B2741" s="5">
        <v>1</v>
      </c>
    </row>
    <row r="2742" spans="1:2" x14ac:dyDescent="0.25">
      <c r="A2742" s="6" t="s">
        <v>2354</v>
      </c>
      <c r="B2742" s="5">
        <v>1</v>
      </c>
    </row>
    <row r="2743" spans="1:2" x14ac:dyDescent="0.25">
      <c r="A2743" s="4" t="s">
        <v>9211</v>
      </c>
      <c r="B2743" s="5">
        <v>1</v>
      </c>
    </row>
    <row r="2744" spans="1:2" x14ac:dyDescent="0.25">
      <c r="A2744" s="6" t="s">
        <v>9207</v>
      </c>
      <c r="B2744" s="5">
        <v>1</v>
      </c>
    </row>
    <row r="2745" spans="1:2" x14ac:dyDescent="0.25">
      <c r="A2745" s="4" t="s">
        <v>7793</v>
      </c>
      <c r="B2745" s="5">
        <v>1</v>
      </c>
    </row>
    <row r="2746" spans="1:2" x14ac:dyDescent="0.25">
      <c r="A2746" s="6" t="s">
        <v>7791</v>
      </c>
      <c r="B2746" s="5">
        <v>1</v>
      </c>
    </row>
    <row r="2747" spans="1:2" x14ac:dyDescent="0.25">
      <c r="A2747" s="4" t="s">
        <v>4909</v>
      </c>
      <c r="B2747" s="5">
        <v>1</v>
      </c>
    </row>
    <row r="2748" spans="1:2" x14ac:dyDescent="0.25">
      <c r="A2748" s="6" t="s">
        <v>4906</v>
      </c>
      <c r="B2748" s="5">
        <v>1</v>
      </c>
    </row>
    <row r="2749" spans="1:2" x14ac:dyDescent="0.25">
      <c r="A2749" s="4" t="s">
        <v>9218</v>
      </c>
      <c r="B2749" s="5">
        <v>1</v>
      </c>
    </row>
    <row r="2750" spans="1:2" x14ac:dyDescent="0.25">
      <c r="A2750" s="6" t="s">
        <v>7521</v>
      </c>
      <c r="B2750" s="5">
        <v>1</v>
      </c>
    </row>
    <row r="2751" spans="1:2" x14ac:dyDescent="0.25">
      <c r="A2751" s="4" t="s">
        <v>6649</v>
      </c>
      <c r="B2751" s="5">
        <v>1</v>
      </c>
    </row>
    <row r="2752" spans="1:2" x14ac:dyDescent="0.25">
      <c r="A2752" s="6" t="s">
        <v>6646</v>
      </c>
      <c r="B2752" s="5">
        <v>1</v>
      </c>
    </row>
    <row r="2753" spans="1:2" x14ac:dyDescent="0.25">
      <c r="A2753" s="4" t="s">
        <v>7873</v>
      </c>
      <c r="B2753" s="5">
        <v>1</v>
      </c>
    </row>
    <row r="2754" spans="1:2" x14ac:dyDescent="0.25">
      <c r="A2754" s="6" t="s">
        <v>7871</v>
      </c>
      <c r="B2754" s="5">
        <v>1</v>
      </c>
    </row>
    <row r="2755" spans="1:2" x14ac:dyDescent="0.25">
      <c r="A2755" s="4" t="s">
        <v>2545</v>
      </c>
      <c r="B2755" s="5">
        <v>1</v>
      </c>
    </row>
    <row r="2756" spans="1:2" x14ac:dyDescent="0.25">
      <c r="A2756" s="6" t="s">
        <v>2541</v>
      </c>
      <c r="B2756" s="5">
        <v>1</v>
      </c>
    </row>
    <row r="2757" spans="1:2" x14ac:dyDescent="0.25">
      <c r="A2757" s="4" t="s">
        <v>7534</v>
      </c>
      <c r="B2757" s="5">
        <v>1</v>
      </c>
    </row>
    <row r="2758" spans="1:2" x14ac:dyDescent="0.25">
      <c r="A2758" s="6" t="s">
        <v>7531</v>
      </c>
      <c r="B2758" s="5">
        <v>1</v>
      </c>
    </row>
    <row r="2759" spans="1:2" x14ac:dyDescent="0.25">
      <c r="A2759" s="4" t="s">
        <v>6527</v>
      </c>
      <c r="B2759" s="5">
        <v>1</v>
      </c>
    </row>
    <row r="2760" spans="1:2" x14ac:dyDescent="0.25">
      <c r="A2760" s="6" t="s">
        <v>6524</v>
      </c>
      <c r="B2760" s="5">
        <v>1</v>
      </c>
    </row>
    <row r="2761" spans="1:2" x14ac:dyDescent="0.25">
      <c r="A2761" s="4" t="s">
        <v>3817</v>
      </c>
      <c r="B2761" s="5">
        <v>1</v>
      </c>
    </row>
    <row r="2762" spans="1:2" x14ac:dyDescent="0.25">
      <c r="A2762" s="6" t="s">
        <v>3814</v>
      </c>
      <c r="B2762" s="5">
        <v>1</v>
      </c>
    </row>
    <row r="2763" spans="1:2" x14ac:dyDescent="0.25">
      <c r="A2763" s="4" t="s">
        <v>209</v>
      </c>
      <c r="B2763" s="5">
        <v>1</v>
      </c>
    </row>
    <row r="2764" spans="1:2" x14ac:dyDescent="0.25">
      <c r="A2764" s="6" t="s">
        <v>205</v>
      </c>
      <c r="B2764" s="5">
        <v>1</v>
      </c>
    </row>
    <row r="2765" spans="1:2" x14ac:dyDescent="0.25">
      <c r="A2765" s="4" t="s">
        <v>4211</v>
      </c>
      <c r="B2765" s="5">
        <v>1</v>
      </c>
    </row>
    <row r="2766" spans="1:2" x14ac:dyDescent="0.25">
      <c r="A2766" s="6" t="s">
        <v>4207</v>
      </c>
      <c r="B2766" s="5">
        <v>1</v>
      </c>
    </row>
    <row r="2767" spans="1:2" x14ac:dyDescent="0.25">
      <c r="A2767" s="4" t="s">
        <v>3748</v>
      </c>
      <c r="B2767" s="5">
        <v>1</v>
      </c>
    </row>
    <row r="2768" spans="1:2" x14ac:dyDescent="0.25">
      <c r="A2768" s="6" t="s">
        <v>3745</v>
      </c>
      <c r="B2768" s="5">
        <v>1</v>
      </c>
    </row>
    <row r="2769" spans="1:2" x14ac:dyDescent="0.25">
      <c r="A2769" s="4" t="s">
        <v>7851</v>
      </c>
      <c r="B2769" s="5">
        <v>1</v>
      </c>
    </row>
    <row r="2770" spans="1:2" x14ac:dyDescent="0.25">
      <c r="A2770" s="6" t="s">
        <v>7848</v>
      </c>
      <c r="B2770" s="5">
        <v>1</v>
      </c>
    </row>
    <row r="2771" spans="1:2" x14ac:dyDescent="0.25">
      <c r="A2771" s="4" t="s">
        <v>7551</v>
      </c>
      <c r="B2771" s="5">
        <v>1</v>
      </c>
    </row>
    <row r="2772" spans="1:2" x14ac:dyDescent="0.25">
      <c r="A2772" s="6" t="s">
        <v>7548</v>
      </c>
      <c r="B2772" s="5">
        <v>1</v>
      </c>
    </row>
    <row r="2773" spans="1:2" x14ac:dyDescent="0.25">
      <c r="A2773" s="4" t="s">
        <v>318</v>
      </c>
      <c r="B2773" s="5">
        <v>1</v>
      </c>
    </row>
    <row r="2774" spans="1:2" x14ac:dyDescent="0.25">
      <c r="A2774" s="6" t="s">
        <v>315</v>
      </c>
      <c r="B2774" s="5">
        <v>1</v>
      </c>
    </row>
    <row r="2775" spans="1:2" x14ac:dyDescent="0.25">
      <c r="A2775" s="4" t="s">
        <v>7731</v>
      </c>
      <c r="B2775" s="5">
        <v>1</v>
      </c>
    </row>
    <row r="2776" spans="1:2" x14ac:dyDescent="0.25">
      <c r="A2776" s="6" t="s">
        <v>7728</v>
      </c>
      <c r="B2776" s="5">
        <v>1</v>
      </c>
    </row>
    <row r="2777" spans="1:2" x14ac:dyDescent="0.25">
      <c r="A2777" s="4" t="s">
        <v>6563</v>
      </c>
      <c r="B2777" s="5">
        <v>1</v>
      </c>
    </row>
    <row r="2778" spans="1:2" x14ac:dyDescent="0.25">
      <c r="A2778" s="6" t="s">
        <v>6559</v>
      </c>
      <c r="B2778" s="5">
        <v>1</v>
      </c>
    </row>
    <row r="2779" spans="1:2" x14ac:dyDescent="0.25">
      <c r="A2779" s="4" t="s">
        <v>4281</v>
      </c>
      <c r="B2779" s="5">
        <v>1</v>
      </c>
    </row>
    <row r="2780" spans="1:2" x14ac:dyDescent="0.25">
      <c r="A2780" s="6" t="s">
        <v>4278</v>
      </c>
      <c r="B2780" s="5">
        <v>1</v>
      </c>
    </row>
    <row r="2781" spans="1:2" x14ac:dyDescent="0.25">
      <c r="A2781" s="4" t="s">
        <v>1243</v>
      </c>
      <c r="B2781" s="5">
        <v>1</v>
      </c>
    </row>
    <row r="2782" spans="1:2" x14ac:dyDescent="0.25">
      <c r="A2782" s="6" t="s">
        <v>1240</v>
      </c>
      <c r="B2782" s="5">
        <v>1</v>
      </c>
    </row>
    <row r="2783" spans="1:2" x14ac:dyDescent="0.25">
      <c r="A2783" s="4" t="s">
        <v>979</v>
      </c>
      <c r="B2783" s="5">
        <v>1</v>
      </c>
    </row>
    <row r="2784" spans="1:2" x14ac:dyDescent="0.25">
      <c r="A2784" s="6" t="s">
        <v>729</v>
      </c>
      <c r="B2784" s="5">
        <v>1</v>
      </c>
    </row>
    <row r="2785" spans="1:2" x14ac:dyDescent="0.25">
      <c r="A2785" s="4" t="s">
        <v>5935</v>
      </c>
      <c r="B2785" s="5">
        <v>1</v>
      </c>
    </row>
    <row r="2786" spans="1:2" x14ac:dyDescent="0.25">
      <c r="A2786" s="6" t="s">
        <v>5932</v>
      </c>
      <c r="B2786" s="5">
        <v>1</v>
      </c>
    </row>
    <row r="2787" spans="1:2" x14ac:dyDescent="0.25">
      <c r="A2787" s="4" t="s">
        <v>1532</v>
      </c>
      <c r="B2787" s="5">
        <v>1</v>
      </c>
    </row>
    <row r="2788" spans="1:2" x14ac:dyDescent="0.25">
      <c r="A2788" s="6" t="s">
        <v>1528</v>
      </c>
      <c r="B2788" s="5">
        <v>1</v>
      </c>
    </row>
    <row r="2789" spans="1:2" x14ac:dyDescent="0.25">
      <c r="A2789" s="4" t="s">
        <v>2550</v>
      </c>
      <c r="B2789" s="5">
        <v>1</v>
      </c>
    </row>
    <row r="2790" spans="1:2" x14ac:dyDescent="0.25">
      <c r="A2790" s="6" t="s">
        <v>2547</v>
      </c>
      <c r="B2790" s="5">
        <v>1</v>
      </c>
    </row>
    <row r="2791" spans="1:2" x14ac:dyDescent="0.25">
      <c r="A2791" s="4" t="s">
        <v>3779</v>
      </c>
      <c r="B2791" s="5">
        <v>1</v>
      </c>
    </row>
    <row r="2792" spans="1:2" x14ac:dyDescent="0.25">
      <c r="A2792" s="6" t="s">
        <v>3777</v>
      </c>
      <c r="B2792" s="5">
        <v>1</v>
      </c>
    </row>
    <row r="2793" spans="1:2" x14ac:dyDescent="0.25">
      <c r="A2793" s="4" t="s">
        <v>2506</v>
      </c>
      <c r="B2793" s="5">
        <v>1</v>
      </c>
    </row>
    <row r="2794" spans="1:2" x14ac:dyDescent="0.25">
      <c r="A2794" s="6" t="s">
        <v>2503</v>
      </c>
      <c r="B2794" s="5">
        <v>1</v>
      </c>
    </row>
    <row r="2795" spans="1:2" x14ac:dyDescent="0.25">
      <c r="A2795" s="4" t="s">
        <v>546</v>
      </c>
      <c r="B2795" s="5">
        <v>1</v>
      </c>
    </row>
    <row r="2796" spans="1:2" x14ac:dyDescent="0.25">
      <c r="A2796" s="6" t="s">
        <v>542</v>
      </c>
      <c r="B2796" s="5">
        <v>1</v>
      </c>
    </row>
    <row r="2797" spans="1:2" x14ac:dyDescent="0.25">
      <c r="A2797" s="4" t="s">
        <v>8408</v>
      </c>
      <c r="B2797" s="5">
        <v>1</v>
      </c>
    </row>
    <row r="2798" spans="1:2" x14ac:dyDescent="0.25">
      <c r="A2798" s="6" t="s">
        <v>8406</v>
      </c>
      <c r="B2798" s="5">
        <v>1</v>
      </c>
    </row>
    <row r="2799" spans="1:2" x14ac:dyDescent="0.25">
      <c r="A2799" s="4" t="s">
        <v>5837</v>
      </c>
      <c r="B2799" s="5">
        <v>1</v>
      </c>
    </row>
    <row r="2800" spans="1:2" x14ac:dyDescent="0.25">
      <c r="A2800" s="6" t="s">
        <v>5833</v>
      </c>
      <c r="B2800" s="5">
        <v>1</v>
      </c>
    </row>
    <row r="2801" spans="1:2" x14ac:dyDescent="0.25">
      <c r="A2801" s="4" t="s">
        <v>8096</v>
      </c>
      <c r="B2801" s="5">
        <v>1</v>
      </c>
    </row>
    <row r="2802" spans="1:2" x14ac:dyDescent="0.25">
      <c r="A2802" s="6" t="s">
        <v>8093</v>
      </c>
      <c r="B2802" s="5">
        <v>1</v>
      </c>
    </row>
    <row r="2803" spans="1:2" x14ac:dyDescent="0.25">
      <c r="A2803" s="4" t="s">
        <v>4013</v>
      </c>
      <c r="B2803" s="5">
        <v>1</v>
      </c>
    </row>
    <row r="2804" spans="1:2" x14ac:dyDescent="0.25">
      <c r="A2804" s="6" t="s">
        <v>4010</v>
      </c>
      <c r="B2804" s="5">
        <v>1</v>
      </c>
    </row>
    <row r="2805" spans="1:2" x14ac:dyDescent="0.25">
      <c r="A2805" s="4" t="s">
        <v>87</v>
      </c>
      <c r="B2805" s="5">
        <v>1</v>
      </c>
    </row>
    <row r="2806" spans="1:2" x14ac:dyDescent="0.25">
      <c r="A2806" s="6" t="s">
        <v>84</v>
      </c>
      <c r="B2806" s="5">
        <v>1</v>
      </c>
    </row>
    <row r="2807" spans="1:2" x14ac:dyDescent="0.25">
      <c r="A2807" s="4" t="s">
        <v>953</v>
      </c>
      <c r="B2807" s="5">
        <v>1</v>
      </c>
    </row>
    <row r="2808" spans="1:2" x14ac:dyDescent="0.25">
      <c r="A2808" s="6" t="s">
        <v>951</v>
      </c>
      <c r="B2808" s="5">
        <v>1</v>
      </c>
    </row>
    <row r="2809" spans="1:2" x14ac:dyDescent="0.25">
      <c r="A2809" s="4" t="s">
        <v>4812</v>
      </c>
      <c r="B2809" s="5">
        <v>1</v>
      </c>
    </row>
    <row r="2810" spans="1:2" x14ac:dyDescent="0.25">
      <c r="A2810" s="6" t="s">
        <v>4808</v>
      </c>
      <c r="B2810" s="5">
        <v>1</v>
      </c>
    </row>
    <row r="2811" spans="1:2" x14ac:dyDescent="0.25">
      <c r="A2811" s="4" t="s">
        <v>8051</v>
      </c>
      <c r="B2811" s="5">
        <v>1</v>
      </c>
    </row>
    <row r="2812" spans="1:2" x14ac:dyDescent="0.25">
      <c r="A2812" s="6" t="s">
        <v>8047</v>
      </c>
      <c r="B2812" s="5">
        <v>1</v>
      </c>
    </row>
    <row r="2813" spans="1:2" x14ac:dyDescent="0.25">
      <c r="A2813" s="4" t="s">
        <v>1824</v>
      </c>
      <c r="B2813" s="5">
        <v>1</v>
      </c>
    </row>
    <row r="2814" spans="1:2" x14ac:dyDescent="0.25">
      <c r="A2814" s="6" t="s">
        <v>1821</v>
      </c>
      <c r="B2814" s="5">
        <v>1</v>
      </c>
    </row>
    <row r="2815" spans="1:2" x14ac:dyDescent="0.25">
      <c r="A2815" s="4" t="s">
        <v>1578</v>
      </c>
      <c r="B2815" s="5">
        <v>1</v>
      </c>
    </row>
    <row r="2816" spans="1:2" x14ac:dyDescent="0.25">
      <c r="A2816" s="6" t="s">
        <v>1574</v>
      </c>
      <c r="B2816" s="5">
        <v>1</v>
      </c>
    </row>
    <row r="2817" spans="1:2" x14ac:dyDescent="0.25">
      <c r="A2817" s="4" t="s">
        <v>6737</v>
      </c>
      <c r="B2817" s="5">
        <v>1</v>
      </c>
    </row>
    <row r="2818" spans="1:2" x14ac:dyDescent="0.25">
      <c r="A2818" s="6" t="s">
        <v>6734</v>
      </c>
      <c r="B2818" s="5">
        <v>1</v>
      </c>
    </row>
    <row r="2819" spans="1:2" x14ac:dyDescent="0.25">
      <c r="A2819" s="4" t="s">
        <v>9323</v>
      </c>
      <c r="B2819" s="5">
        <v>1</v>
      </c>
    </row>
    <row r="2820" spans="1:2" x14ac:dyDescent="0.25">
      <c r="A2820" s="6" t="s">
        <v>9321</v>
      </c>
      <c r="B2820" s="5">
        <v>1</v>
      </c>
    </row>
    <row r="2821" spans="1:2" x14ac:dyDescent="0.25">
      <c r="A2821" s="4" t="s">
        <v>6374</v>
      </c>
      <c r="B2821" s="5">
        <v>1</v>
      </c>
    </row>
    <row r="2822" spans="1:2" x14ac:dyDescent="0.25">
      <c r="A2822" s="6" t="s">
        <v>6371</v>
      </c>
      <c r="B2822" s="5">
        <v>1</v>
      </c>
    </row>
    <row r="2823" spans="1:2" x14ac:dyDescent="0.25">
      <c r="A2823" s="4" t="s">
        <v>915</v>
      </c>
      <c r="B2823" s="5">
        <v>1</v>
      </c>
    </row>
    <row r="2824" spans="1:2" x14ac:dyDescent="0.25">
      <c r="A2824" s="6" t="s">
        <v>913</v>
      </c>
      <c r="B2824" s="5">
        <v>1</v>
      </c>
    </row>
    <row r="2825" spans="1:2" x14ac:dyDescent="0.25">
      <c r="A2825" s="4" t="s">
        <v>8404</v>
      </c>
      <c r="B2825" s="5">
        <v>1</v>
      </c>
    </row>
    <row r="2826" spans="1:2" x14ac:dyDescent="0.25">
      <c r="A2826" s="6" t="s">
        <v>8400</v>
      </c>
      <c r="B2826" s="5">
        <v>1</v>
      </c>
    </row>
    <row r="2827" spans="1:2" x14ac:dyDescent="0.25">
      <c r="A2827" s="4" t="s">
        <v>1379</v>
      </c>
      <c r="B2827" s="5">
        <v>1</v>
      </c>
    </row>
    <row r="2828" spans="1:2" x14ac:dyDescent="0.25">
      <c r="A2828" s="6" t="s">
        <v>1375</v>
      </c>
      <c r="B2828" s="5">
        <v>1</v>
      </c>
    </row>
    <row r="2829" spans="1:2" x14ac:dyDescent="0.25">
      <c r="A2829" s="4" t="s">
        <v>1398</v>
      </c>
      <c r="B2829" s="5">
        <v>1</v>
      </c>
    </row>
    <row r="2830" spans="1:2" x14ac:dyDescent="0.25">
      <c r="A2830" s="6" t="s">
        <v>1396</v>
      </c>
      <c r="B2830" s="5">
        <v>1</v>
      </c>
    </row>
    <row r="2831" spans="1:2" x14ac:dyDescent="0.25">
      <c r="A2831" s="4" t="s">
        <v>4904</v>
      </c>
      <c r="B2831" s="5">
        <v>1</v>
      </c>
    </row>
    <row r="2832" spans="1:2" x14ac:dyDescent="0.25">
      <c r="A2832" s="6" t="s">
        <v>2297</v>
      </c>
      <c r="B2832" s="5">
        <v>1</v>
      </c>
    </row>
    <row r="2833" spans="1:2" x14ac:dyDescent="0.25">
      <c r="A2833" s="4" t="s">
        <v>2199</v>
      </c>
      <c r="B2833" s="5">
        <v>1</v>
      </c>
    </row>
    <row r="2834" spans="1:2" x14ac:dyDescent="0.25">
      <c r="A2834" s="6" t="s">
        <v>2195</v>
      </c>
      <c r="B2834" s="5">
        <v>1</v>
      </c>
    </row>
    <row r="2835" spans="1:2" x14ac:dyDescent="0.25">
      <c r="A2835" s="4" t="s">
        <v>8904</v>
      </c>
      <c r="B2835" s="5">
        <v>1</v>
      </c>
    </row>
    <row r="2836" spans="1:2" x14ac:dyDescent="0.25">
      <c r="A2836" s="6" t="s">
        <v>8901</v>
      </c>
      <c r="B2836" s="5">
        <v>1</v>
      </c>
    </row>
    <row r="2837" spans="1:2" x14ac:dyDescent="0.25">
      <c r="A2837" s="4" t="s">
        <v>2739</v>
      </c>
      <c r="B2837" s="5">
        <v>1</v>
      </c>
    </row>
    <row r="2838" spans="1:2" x14ac:dyDescent="0.25">
      <c r="A2838" s="6" t="s">
        <v>2735</v>
      </c>
      <c r="B2838" s="5">
        <v>1</v>
      </c>
    </row>
    <row r="2839" spans="1:2" x14ac:dyDescent="0.25">
      <c r="A2839" s="4" t="s">
        <v>8649</v>
      </c>
      <c r="B2839" s="5">
        <v>1</v>
      </c>
    </row>
    <row r="2840" spans="1:2" x14ac:dyDescent="0.25">
      <c r="A2840" s="6" t="s">
        <v>6451</v>
      </c>
      <c r="B2840" s="5">
        <v>1</v>
      </c>
    </row>
    <row r="2841" spans="1:2" x14ac:dyDescent="0.25">
      <c r="A2841" s="4" t="s">
        <v>5973</v>
      </c>
      <c r="B2841" s="5">
        <v>1</v>
      </c>
    </row>
    <row r="2842" spans="1:2" x14ac:dyDescent="0.25">
      <c r="A2842" s="6" t="s">
        <v>5970</v>
      </c>
      <c r="B2842" s="5">
        <v>1</v>
      </c>
    </row>
    <row r="2843" spans="1:2" x14ac:dyDescent="0.25">
      <c r="A2843" s="4" t="s">
        <v>6113</v>
      </c>
      <c r="B2843" s="5">
        <v>1</v>
      </c>
    </row>
    <row r="2844" spans="1:2" x14ac:dyDescent="0.25">
      <c r="A2844" s="6" t="s">
        <v>6111</v>
      </c>
      <c r="B2844" s="5">
        <v>1</v>
      </c>
    </row>
    <row r="2845" spans="1:2" x14ac:dyDescent="0.25">
      <c r="A2845" s="4" t="s">
        <v>2032</v>
      </c>
      <c r="B2845" s="5">
        <v>1</v>
      </c>
    </row>
    <row r="2846" spans="1:2" x14ac:dyDescent="0.25">
      <c r="A2846" s="6" t="s">
        <v>2029</v>
      </c>
      <c r="B2846" s="5">
        <v>1</v>
      </c>
    </row>
    <row r="2847" spans="1:2" x14ac:dyDescent="0.25">
      <c r="A2847" s="4" t="s">
        <v>9375</v>
      </c>
      <c r="B2847" s="5">
        <v>1</v>
      </c>
    </row>
    <row r="2848" spans="1:2" x14ac:dyDescent="0.25">
      <c r="A2848" s="6" t="s">
        <v>9373</v>
      </c>
      <c r="B2848" s="5">
        <v>1</v>
      </c>
    </row>
    <row r="2849" spans="1:2" x14ac:dyDescent="0.25">
      <c r="A2849" s="4" t="s">
        <v>3496</v>
      </c>
      <c r="B2849" s="5">
        <v>1</v>
      </c>
    </row>
    <row r="2850" spans="1:2" x14ac:dyDescent="0.25">
      <c r="A2850" s="6" t="s">
        <v>3494</v>
      </c>
      <c r="B2850" s="5">
        <v>1</v>
      </c>
    </row>
    <row r="2851" spans="1:2" x14ac:dyDescent="0.25">
      <c r="A2851" s="4" t="s">
        <v>1226</v>
      </c>
      <c r="B2851" s="5">
        <v>1</v>
      </c>
    </row>
    <row r="2852" spans="1:2" x14ac:dyDescent="0.25">
      <c r="A2852" s="6" t="s">
        <v>1224</v>
      </c>
      <c r="B2852" s="5">
        <v>1</v>
      </c>
    </row>
    <row r="2853" spans="1:2" x14ac:dyDescent="0.25">
      <c r="A2853" s="4" t="s">
        <v>3661</v>
      </c>
      <c r="B2853" s="5">
        <v>1</v>
      </c>
    </row>
    <row r="2854" spans="1:2" x14ac:dyDescent="0.25">
      <c r="A2854" s="6" t="s">
        <v>3658</v>
      </c>
      <c r="B2854" s="5">
        <v>1</v>
      </c>
    </row>
    <row r="2855" spans="1:2" x14ac:dyDescent="0.25">
      <c r="A2855" s="4" t="s">
        <v>5648</v>
      </c>
      <c r="B2855" s="5">
        <v>1</v>
      </c>
    </row>
    <row r="2856" spans="1:2" x14ac:dyDescent="0.25">
      <c r="A2856" s="6" t="s">
        <v>5644</v>
      </c>
      <c r="B2856" s="5">
        <v>1</v>
      </c>
    </row>
    <row r="2857" spans="1:2" x14ac:dyDescent="0.25">
      <c r="A2857" s="4" t="s">
        <v>6876</v>
      </c>
      <c r="B2857" s="5">
        <v>1</v>
      </c>
    </row>
    <row r="2858" spans="1:2" x14ac:dyDescent="0.25">
      <c r="A2858" s="6" t="s">
        <v>6762</v>
      </c>
      <c r="B2858" s="5">
        <v>1</v>
      </c>
    </row>
    <row r="2859" spans="1:2" x14ac:dyDescent="0.25">
      <c r="A2859" s="4" t="s">
        <v>1846</v>
      </c>
      <c r="B2859" s="5">
        <v>1</v>
      </c>
    </row>
    <row r="2860" spans="1:2" x14ac:dyDescent="0.25">
      <c r="A2860" s="6" t="s">
        <v>981</v>
      </c>
      <c r="B2860" s="5">
        <v>1</v>
      </c>
    </row>
    <row r="2861" spans="1:2" x14ac:dyDescent="0.25">
      <c r="A2861" s="4" t="s">
        <v>6268</v>
      </c>
      <c r="B2861" s="5">
        <v>1</v>
      </c>
    </row>
    <row r="2862" spans="1:2" x14ac:dyDescent="0.25">
      <c r="A2862" s="6" t="s">
        <v>6265</v>
      </c>
      <c r="B2862" s="5">
        <v>1</v>
      </c>
    </row>
    <row r="2863" spans="1:2" x14ac:dyDescent="0.25">
      <c r="A2863" s="4" t="s">
        <v>727</v>
      </c>
      <c r="B2863" s="5">
        <v>1</v>
      </c>
    </row>
    <row r="2864" spans="1:2" x14ac:dyDescent="0.25">
      <c r="A2864" s="6" t="s">
        <v>724</v>
      </c>
      <c r="B2864" s="5">
        <v>1</v>
      </c>
    </row>
    <row r="2865" spans="1:2" x14ac:dyDescent="0.25">
      <c r="A2865" s="4" t="s">
        <v>352</v>
      </c>
      <c r="B2865" s="5">
        <v>1</v>
      </c>
    </row>
    <row r="2866" spans="1:2" x14ac:dyDescent="0.25">
      <c r="A2866" s="6" t="s">
        <v>349</v>
      </c>
      <c r="B2866" s="5">
        <v>1</v>
      </c>
    </row>
    <row r="2867" spans="1:2" x14ac:dyDescent="0.25">
      <c r="A2867" s="4" t="s">
        <v>1629</v>
      </c>
      <c r="B2867" s="5">
        <v>1</v>
      </c>
    </row>
    <row r="2868" spans="1:2" x14ac:dyDescent="0.25">
      <c r="A2868" s="6" t="s">
        <v>1626</v>
      </c>
      <c r="B2868" s="5">
        <v>1</v>
      </c>
    </row>
    <row r="2869" spans="1:2" x14ac:dyDescent="0.25">
      <c r="A2869" s="4" t="s">
        <v>458</v>
      </c>
      <c r="B2869" s="5">
        <v>1</v>
      </c>
    </row>
    <row r="2870" spans="1:2" x14ac:dyDescent="0.25">
      <c r="A2870" s="6" t="s">
        <v>456</v>
      </c>
      <c r="B2870" s="5">
        <v>1</v>
      </c>
    </row>
    <row r="2871" spans="1:2" x14ac:dyDescent="0.25">
      <c r="A2871" s="4" t="s">
        <v>1867</v>
      </c>
      <c r="B2871" s="5">
        <v>1</v>
      </c>
    </row>
    <row r="2872" spans="1:2" x14ac:dyDescent="0.25">
      <c r="A2872" s="6" t="s">
        <v>1863</v>
      </c>
      <c r="B2872" s="5">
        <v>1</v>
      </c>
    </row>
    <row r="2873" spans="1:2" x14ac:dyDescent="0.25">
      <c r="A2873" s="4" t="s">
        <v>3925</v>
      </c>
      <c r="B2873" s="5">
        <v>1</v>
      </c>
    </row>
    <row r="2874" spans="1:2" x14ac:dyDescent="0.25">
      <c r="A2874" s="6" t="s">
        <v>3922</v>
      </c>
      <c r="B2874" s="5">
        <v>1</v>
      </c>
    </row>
    <row r="2875" spans="1:2" x14ac:dyDescent="0.25">
      <c r="A2875" s="4" t="s">
        <v>8267</v>
      </c>
      <c r="B2875" s="5">
        <v>1</v>
      </c>
    </row>
    <row r="2876" spans="1:2" x14ac:dyDescent="0.25">
      <c r="A2876" s="6" t="s">
        <v>8264</v>
      </c>
      <c r="B2876" s="5">
        <v>1</v>
      </c>
    </row>
    <row r="2877" spans="1:2" x14ac:dyDescent="0.25">
      <c r="A2877" s="4" t="s">
        <v>6025</v>
      </c>
      <c r="B2877" s="5">
        <v>1</v>
      </c>
    </row>
    <row r="2878" spans="1:2" x14ac:dyDescent="0.25">
      <c r="A2878" s="6" t="s">
        <v>6022</v>
      </c>
      <c r="B2878" s="5">
        <v>1</v>
      </c>
    </row>
    <row r="2879" spans="1:2" x14ac:dyDescent="0.25">
      <c r="A2879" s="4" t="s">
        <v>8910</v>
      </c>
      <c r="B2879" s="5">
        <v>1</v>
      </c>
    </row>
    <row r="2880" spans="1:2" x14ac:dyDescent="0.25">
      <c r="A2880" s="6" t="s">
        <v>8907</v>
      </c>
      <c r="B2880" s="5">
        <v>1</v>
      </c>
    </row>
    <row r="2881" spans="1:2" x14ac:dyDescent="0.25">
      <c r="A2881" s="4" t="s">
        <v>3519</v>
      </c>
      <c r="B2881" s="5">
        <v>1</v>
      </c>
    </row>
    <row r="2882" spans="1:2" x14ac:dyDescent="0.25">
      <c r="A2882" s="6" t="s">
        <v>3517</v>
      </c>
      <c r="B2882" s="5">
        <v>1</v>
      </c>
    </row>
    <row r="2883" spans="1:2" x14ac:dyDescent="0.25">
      <c r="A2883" s="4" t="s">
        <v>6482</v>
      </c>
      <c r="B2883" s="5">
        <v>1</v>
      </c>
    </row>
    <row r="2884" spans="1:2" x14ac:dyDescent="0.25">
      <c r="A2884" s="6" t="s">
        <v>6478</v>
      </c>
      <c r="B2884" s="5">
        <v>1</v>
      </c>
    </row>
    <row r="2885" spans="1:2" x14ac:dyDescent="0.25">
      <c r="A2885" s="4" t="s">
        <v>1392</v>
      </c>
      <c r="B2885" s="5">
        <v>1</v>
      </c>
    </row>
    <row r="2886" spans="1:2" x14ac:dyDescent="0.25">
      <c r="A2886" s="6" t="s">
        <v>1388</v>
      </c>
      <c r="B2886" s="5">
        <v>1</v>
      </c>
    </row>
    <row r="2887" spans="1:2" x14ac:dyDescent="0.25">
      <c r="A2887" s="4" t="s">
        <v>8331</v>
      </c>
      <c r="B2887" s="5">
        <v>1</v>
      </c>
    </row>
    <row r="2888" spans="1:2" x14ac:dyDescent="0.25">
      <c r="A2888" s="6" t="s">
        <v>8329</v>
      </c>
      <c r="B2888" s="5">
        <v>1</v>
      </c>
    </row>
    <row r="2889" spans="1:2" x14ac:dyDescent="0.25">
      <c r="A2889" s="4" t="s">
        <v>2248</v>
      </c>
      <c r="B2889" s="5">
        <v>1</v>
      </c>
    </row>
    <row r="2890" spans="1:2" x14ac:dyDescent="0.25">
      <c r="A2890" s="6" t="s">
        <v>2245</v>
      </c>
      <c r="B2890" s="5">
        <v>1</v>
      </c>
    </row>
    <row r="2891" spans="1:2" x14ac:dyDescent="0.25">
      <c r="A2891" s="4" t="s">
        <v>860</v>
      </c>
      <c r="B2891" s="5">
        <v>1</v>
      </c>
    </row>
    <row r="2892" spans="1:2" x14ac:dyDescent="0.25">
      <c r="A2892" s="6" t="s">
        <v>858</v>
      </c>
      <c r="B2892" s="5">
        <v>1</v>
      </c>
    </row>
    <row r="2893" spans="1:2" x14ac:dyDescent="0.25">
      <c r="A2893" s="4" t="s">
        <v>6031</v>
      </c>
      <c r="B2893" s="5">
        <v>1</v>
      </c>
    </row>
    <row r="2894" spans="1:2" x14ac:dyDescent="0.25">
      <c r="A2894" s="6" t="s">
        <v>6027</v>
      </c>
      <c r="B2894" s="5">
        <v>1</v>
      </c>
    </row>
    <row r="2895" spans="1:2" x14ac:dyDescent="0.25">
      <c r="A2895" s="4" t="s">
        <v>8664</v>
      </c>
      <c r="B2895" s="5">
        <v>1</v>
      </c>
    </row>
    <row r="2896" spans="1:2" x14ac:dyDescent="0.25">
      <c r="A2896" s="6" t="s">
        <v>8662</v>
      </c>
      <c r="B2896" s="5">
        <v>1</v>
      </c>
    </row>
    <row r="2897" spans="1:2" x14ac:dyDescent="0.25">
      <c r="A2897" s="4" t="s">
        <v>4067</v>
      </c>
      <c r="B2897" s="5">
        <v>1</v>
      </c>
    </row>
    <row r="2898" spans="1:2" x14ac:dyDescent="0.25">
      <c r="A2898" s="6" t="s">
        <v>4065</v>
      </c>
      <c r="B2898" s="5">
        <v>1</v>
      </c>
    </row>
    <row r="2899" spans="1:2" x14ac:dyDescent="0.25">
      <c r="A2899" s="4" t="s">
        <v>4454</v>
      </c>
      <c r="B2899" s="5">
        <v>1</v>
      </c>
    </row>
    <row r="2900" spans="1:2" x14ac:dyDescent="0.25">
      <c r="A2900" s="6" t="s">
        <v>4452</v>
      </c>
      <c r="B2900" s="5">
        <v>1</v>
      </c>
    </row>
    <row r="2901" spans="1:2" x14ac:dyDescent="0.25">
      <c r="A2901" s="4" t="s">
        <v>5081</v>
      </c>
      <c r="B2901" s="5">
        <v>1</v>
      </c>
    </row>
    <row r="2902" spans="1:2" x14ac:dyDescent="0.25">
      <c r="A2902" s="6" t="s">
        <v>5020</v>
      </c>
      <c r="B2902" s="5">
        <v>1</v>
      </c>
    </row>
    <row r="2903" spans="1:2" x14ac:dyDescent="0.25">
      <c r="A2903" s="4" t="s">
        <v>2802</v>
      </c>
      <c r="B2903" s="5">
        <v>1</v>
      </c>
    </row>
    <row r="2904" spans="1:2" x14ac:dyDescent="0.25">
      <c r="A2904" s="6" t="s">
        <v>2800</v>
      </c>
      <c r="B2904" s="5">
        <v>1</v>
      </c>
    </row>
    <row r="2905" spans="1:2" x14ac:dyDescent="0.25">
      <c r="A2905" s="4" t="s">
        <v>1959</v>
      </c>
      <c r="B2905" s="5">
        <v>1</v>
      </c>
    </row>
    <row r="2906" spans="1:2" x14ac:dyDescent="0.25">
      <c r="A2906" s="6" t="s">
        <v>1956</v>
      </c>
      <c r="B2906" s="5">
        <v>1</v>
      </c>
    </row>
    <row r="2907" spans="1:2" x14ac:dyDescent="0.25">
      <c r="A2907" s="4" t="s">
        <v>8525</v>
      </c>
      <c r="B2907" s="5">
        <v>1</v>
      </c>
    </row>
    <row r="2908" spans="1:2" x14ac:dyDescent="0.25">
      <c r="A2908" s="6" t="s">
        <v>8521</v>
      </c>
      <c r="B2908" s="5">
        <v>1</v>
      </c>
    </row>
    <row r="2909" spans="1:2" x14ac:dyDescent="0.25">
      <c r="A2909" s="4" t="s">
        <v>1348</v>
      </c>
      <c r="B2909" s="5">
        <v>1</v>
      </c>
    </row>
    <row r="2910" spans="1:2" x14ac:dyDescent="0.25">
      <c r="A2910" s="6" t="s">
        <v>1344</v>
      </c>
      <c r="B2910" s="5">
        <v>1</v>
      </c>
    </row>
    <row r="2911" spans="1:2" x14ac:dyDescent="0.25">
      <c r="A2911" s="4" t="s">
        <v>8833</v>
      </c>
      <c r="B2911" s="5">
        <v>1</v>
      </c>
    </row>
    <row r="2912" spans="1:2" x14ac:dyDescent="0.25">
      <c r="A2912" s="6" t="s">
        <v>8732</v>
      </c>
      <c r="B2912" s="5">
        <v>1</v>
      </c>
    </row>
    <row r="2913" spans="1:2" x14ac:dyDescent="0.25">
      <c r="A2913" s="4" t="s">
        <v>7913</v>
      </c>
      <c r="B2913" s="5">
        <v>1</v>
      </c>
    </row>
    <row r="2914" spans="1:2" x14ac:dyDescent="0.25">
      <c r="A2914" s="6" t="s">
        <v>7910</v>
      </c>
      <c r="B2914" s="5">
        <v>1</v>
      </c>
    </row>
    <row r="2915" spans="1:2" x14ac:dyDescent="0.25">
      <c r="A2915" s="4" t="s">
        <v>5813</v>
      </c>
      <c r="B2915" s="5">
        <v>1</v>
      </c>
    </row>
    <row r="2916" spans="1:2" x14ac:dyDescent="0.25">
      <c r="A2916" s="6" t="s">
        <v>5810</v>
      </c>
      <c r="B2916" s="5">
        <v>1</v>
      </c>
    </row>
    <row r="2917" spans="1:2" x14ac:dyDescent="0.25">
      <c r="A2917" s="4" t="s">
        <v>4168</v>
      </c>
      <c r="B2917" s="5">
        <v>1</v>
      </c>
    </row>
    <row r="2918" spans="1:2" x14ac:dyDescent="0.25">
      <c r="A2918" s="6" t="s">
        <v>4164</v>
      </c>
      <c r="B2918" s="5">
        <v>1</v>
      </c>
    </row>
    <row r="2919" spans="1:2" x14ac:dyDescent="0.25">
      <c r="A2919" s="4" t="s">
        <v>7929</v>
      </c>
      <c r="B2919" s="5">
        <v>1</v>
      </c>
    </row>
    <row r="2920" spans="1:2" x14ac:dyDescent="0.25">
      <c r="A2920" s="6" t="s">
        <v>7926</v>
      </c>
      <c r="B2920" s="5">
        <v>1</v>
      </c>
    </row>
    <row r="2921" spans="1:2" x14ac:dyDescent="0.25">
      <c r="A2921" s="4" t="s">
        <v>9147</v>
      </c>
      <c r="B2921" s="5">
        <v>1</v>
      </c>
    </row>
    <row r="2922" spans="1:2" x14ac:dyDescent="0.25">
      <c r="A2922" s="6" t="s">
        <v>7921</v>
      </c>
      <c r="B2922" s="5">
        <v>1</v>
      </c>
    </row>
    <row r="2923" spans="1:2" x14ac:dyDescent="0.25">
      <c r="A2923" s="4" t="s">
        <v>6592</v>
      </c>
      <c r="B2923" s="5">
        <v>1</v>
      </c>
    </row>
    <row r="2924" spans="1:2" x14ac:dyDescent="0.25">
      <c r="A2924" s="6" t="s">
        <v>6589</v>
      </c>
      <c r="B2924" s="5">
        <v>1</v>
      </c>
    </row>
    <row r="2925" spans="1:2" x14ac:dyDescent="0.25">
      <c r="A2925" s="4" t="s">
        <v>1143</v>
      </c>
      <c r="B2925" s="5">
        <v>1</v>
      </c>
    </row>
    <row r="2926" spans="1:2" x14ac:dyDescent="0.25">
      <c r="A2926" s="6" t="s">
        <v>729</v>
      </c>
      <c r="B2926" s="5">
        <v>1</v>
      </c>
    </row>
    <row r="2927" spans="1:2" x14ac:dyDescent="0.25">
      <c r="A2927" s="4" t="s">
        <v>1681</v>
      </c>
      <c r="B2927" s="5">
        <v>1</v>
      </c>
    </row>
    <row r="2928" spans="1:2" x14ac:dyDescent="0.25">
      <c r="A2928" s="6" t="s">
        <v>862</v>
      </c>
      <c r="B2928" s="5">
        <v>1</v>
      </c>
    </row>
    <row r="2929" spans="1:2" x14ac:dyDescent="0.25">
      <c r="A2929" s="4" t="s">
        <v>9342</v>
      </c>
      <c r="B2929" s="5">
        <v>1</v>
      </c>
    </row>
    <row r="2930" spans="1:2" x14ac:dyDescent="0.25">
      <c r="A2930" s="6" t="s">
        <v>9339</v>
      </c>
      <c r="B2930" s="5">
        <v>1</v>
      </c>
    </row>
    <row r="2931" spans="1:2" x14ac:dyDescent="0.25">
      <c r="A2931" s="4" t="s">
        <v>1731</v>
      </c>
      <c r="B2931" s="5">
        <v>1</v>
      </c>
    </row>
    <row r="2932" spans="1:2" x14ac:dyDescent="0.25">
      <c r="A2932" s="6" t="s">
        <v>1728</v>
      </c>
      <c r="B2932" s="5">
        <v>1</v>
      </c>
    </row>
    <row r="2933" spans="1:2" x14ac:dyDescent="0.25">
      <c r="A2933" s="4" t="s">
        <v>9274</v>
      </c>
      <c r="B2933" s="5">
        <v>1</v>
      </c>
    </row>
    <row r="2934" spans="1:2" x14ac:dyDescent="0.25">
      <c r="A2934" s="6" t="s">
        <v>9204</v>
      </c>
      <c r="B2934" s="5">
        <v>1</v>
      </c>
    </row>
    <row r="2935" spans="1:2" x14ac:dyDescent="0.25">
      <c r="A2935" s="4" t="s">
        <v>5607</v>
      </c>
      <c r="B2935" s="5">
        <v>1</v>
      </c>
    </row>
    <row r="2936" spans="1:2" x14ac:dyDescent="0.25">
      <c r="A2936" s="6" t="s">
        <v>4469</v>
      </c>
      <c r="B2936" s="5">
        <v>1</v>
      </c>
    </row>
    <row r="2937" spans="1:2" x14ac:dyDescent="0.25">
      <c r="A2937" s="4" t="s">
        <v>8500</v>
      </c>
      <c r="B2937" s="5">
        <v>1</v>
      </c>
    </row>
    <row r="2938" spans="1:2" x14ac:dyDescent="0.25">
      <c r="A2938" s="6" t="s">
        <v>8496</v>
      </c>
      <c r="B2938" s="5">
        <v>1</v>
      </c>
    </row>
    <row r="2939" spans="1:2" x14ac:dyDescent="0.25">
      <c r="A2939" s="4" t="s">
        <v>2062</v>
      </c>
      <c r="B2939" s="5">
        <v>1</v>
      </c>
    </row>
    <row r="2940" spans="1:2" x14ac:dyDescent="0.25">
      <c r="A2940" s="6" t="s">
        <v>1863</v>
      </c>
      <c r="B2940" s="5">
        <v>1</v>
      </c>
    </row>
    <row r="2941" spans="1:2" x14ac:dyDescent="0.25">
      <c r="A2941" s="4" t="s">
        <v>8792</v>
      </c>
      <c r="B2941" s="5">
        <v>1</v>
      </c>
    </row>
    <row r="2942" spans="1:2" x14ac:dyDescent="0.25">
      <c r="A2942" s="6" t="s">
        <v>8790</v>
      </c>
      <c r="B2942" s="5">
        <v>1</v>
      </c>
    </row>
    <row r="2943" spans="1:2" x14ac:dyDescent="0.25">
      <c r="A2943" s="4" t="s">
        <v>6664</v>
      </c>
      <c r="B2943" s="5">
        <v>1</v>
      </c>
    </row>
    <row r="2944" spans="1:2" x14ac:dyDescent="0.25">
      <c r="A2944" s="6" t="s">
        <v>6661</v>
      </c>
      <c r="B2944" s="5">
        <v>1</v>
      </c>
    </row>
    <row r="2945" spans="1:2" x14ac:dyDescent="0.25">
      <c r="A2945" s="4" t="s">
        <v>5247</v>
      </c>
      <c r="B2945" s="5">
        <v>1</v>
      </c>
    </row>
    <row r="2946" spans="1:2" x14ac:dyDescent="0.25">
      <c r="A2946" s="6" t="s">
        <v>5243</v>
      </c>
      <c r="B2946" s="5">
        <v>1</v>
      </c>
    </row>
    <row r="2947" spans="1:2" x14ac:dyDescent="0.25">
      <c r="A2947" s="4" t="s">
        <v>4978</v>
      </c>
      <c r="B2947" s="5">
        <v>1</v>
      </c>
    </row>
    <row r="2948" spans="1:2" x14ac:dyDescent="0.25">
      <c r="A2948" s="6" t="s">
        <v>4975</v>
      </c>
      <c r="B2948" s="5">
        <v>1</v>
      </c>
    </row>
    <row r="2949" spans="1:2" x14ac:dyDescent="0.25">
      <c r="A2949" s="4" t="s">
        <v>9332</v>
      </c>
      <c r="B2949" s="5">
        <v>1</v>
      </c>
    </row>
    <row r="2950" spans="1:2" x14ac:dyDescent="0.25">
      <c r="A2950" s="6" t="s">
        <v>9330</v>
      </c>
      <c r="B2950" s="5">
        <v>1</v>
      </c>
    </row>
    <row r="2951" spans="1:2" x14ac:dyDescent="0.25">
      <c r="A2951" s="4" t="s">
        <v>1315</v>
      </c>
      <c r="B2951" s="5">
        <v>1</v>
      </c>
    </row>
    <row r="2952" spans="1:2" x14ac:dyDescent="0.25">
      <c r="A2952" s="6" t="s">
        <v>1311</v>
      </c>
      <c r="B2952" s="5">
        <v>1</v>
      </c>
    </row>
    <row r="2953" spans="1:2" x14ac:dyDescent="0.25">
      <c r="A2953" s="4" t="s">
        <v>9295</v>
      </c>
      <c r="B2953" s="5">
        <v>1</v>
      </c>
    </row>
    <row r="2954" spans="1:2" x14ac:dyDescent="0.25">
      <c r="A2954" s="6" t="s">
        <v>9291</v>
      </c>
      <c r="B2954" s="5">
        <v>1</v>
      </c>
    </row>
    <row r="2955" spans="1:2" x14ac:dyDescent="0.25">
      <c r="A2955" s="4" t="s">
        <v>8808</v>
      </c>
      <c r="B2955" s="5">
        <v>1</v>
      </c>
    </row>
    <row r="2956" spans="1:2" x14ac:dyDescent="0.25">
      <c r="A2956" s="6" t="s">
        <v>8806</v>
      </c>
      <c r="B2956" s="5">
        <v>1</v>
      </c>
    </row>
    <row r="2957" spans="1:2" x14ac:dyDescent="0.25">
      <c r="A2957" s="4" t="s">
        <v>1269</v>
      </c>
      <c r="B2957" s="5">
        <v>1</v>
      </c>
    </row>
    <row r="2958" spans="1:2" x14ac:dyDescent="0.25">
      <c r="A2958" s="6" t="s">
        <v>1265</v>
      </c>
      <c r="B2958" s="5">
        <v>1</v>
      </c>
    </row>
    <row r="2959" spans="1:2" x14ac:dyDescent="0.25">
      <c r="A2959" s="4" t="s">
        <v>8847</v>
      </c>
      <c r="B2959" s="5">
        <v>1</v>
      </c>
    </row>
    <row r="2960" spans="1:2" x14ac:dyDescent="0.25">
      <c r="A2960" s="6" t="s">
        <v>8845</v>
      </c>
      <c r="B2960" s="5">
        <v>1</v>
      </c>
    </row>
    <row r="2961" spans="1:2" x14ac:dyDescent="0.25">
      <c r="A2961" s="4" t="s">
        <v>4119</v>
      </c>
      <c r="B2961" s="5">
        <v>1</v>
      </c>
    </row>
    <row r="2962" spans="1:2" x14ac:dyDescent="0.25">
      <c r="A2962" s="6" t="s">
        <v>4115</v>
      </c>
      <c r="B2962" s="5">
        <v>1</v>
      </c>
    </row>
    <row r="2963" spans="1:2" x14ac:dyDescent="0.25">
      <c r="A2963" s="4" t="s">
        <v>9312</v>
      </c>
      <c r="B2963" s="5">
        <v>1</v>
      </c>
    </row>
    <row r="2964" spans="1:2" x14ac:dyDescent="0.25">
      <c r="A2964" s="6" t="s">
        <v>9310</v>
      </c>
      <c r="B2964" s="5">
        <v>1</v>
      </c>
    </row>
    <row r="2965" spans="1:2" x14ac:dyDescent="0.25">
      <c r="A2965" s="4" t="s">
        <v>5332</v>
      </c>
      <c r="B2965" s="5">
        <v>1</v>
      </c>
    </row>
    <row r="2966" spans="1:2" x14ac:dyDescent="0.25">
      <c r="A2966" s="6" t="s">
        <v>5330</v>
      </c>
      <c r="B2966" s="5">
        <v>1</v>
      </c>
    </row>
    <row r="2967" spans="1:2" x14ac:dyDescent="0.25">
      <c r="A2967" s="4" t="s">
        <v>6399</v>
      </c>
      <c r="B2967" s="5">
        <v>1</v>
      </c>
    </row>
    <row r="2968" spans="1:2" x14ac:dyDescent="0.25">
      <c r="A2968" s="6" t="s">
        <v>6395</v>
      </c>
      <c r="B2968" s="5">
        <v>1</v>
      </c>
    </row>
    <row r="2969" spans="1:2" x14ac:dyDescent="0.25">
      <c r="A2969" s="4" t="s">
        <v>4440</v>
      </c>
      <c r="B2969" s="5">
        <v>1</v>
      </c>
    </row>
    <row r="2970" spans="1:2" x14ac:dyDescent="0.25">
      <c r="A2970" s="6" t="s">
        <v>4436</v>
      </c>
      <c r="B2970" s="5">
        <v>1</v>
      </c>
    </row>
    <row r="2971" spans="1:2" x14ac:dyDescent="0.25">
      <c r="A2971" s="4" t="s">
        <v>6522</v>
      </c>
      <c r="B2971" s="5">
        <v>1</v>
      </c>
    </row>
    <row r="2972" spans="1:2" x14ac:dyDescent="0.25">
      <c r="A2972" s="6" t="s">
        <v>6519</v>
      </c>
      <c r="B2972" s="5">
        <v>1</v>
      </c>
    </row>
    <row r="2973" spans="1:2" x14ac:dyDescent="0.25">
      <c r="A2973" s="4" t="s">
        <v>3424</v>
      </c>
      <c r="B2973" s="5">
        <v>1</v>
      </c>
    </row>
    <row r="2974" spans="1:2" x14ac:dyDescent="0.25">
      <c r="A2974" s="6" t="s">
        <v>3422</v>
      </c>
      <c r="B2974" s="5">
        <v>1</v>
      </c>
    </row>
    <row r="2975" spans="1:2" x14ac:dyDescent="0.25">
      <c r="A2975" s="4" t="s">
        <v>3570</v>
      </c>
      <c r="B2975" s="5">
        <v>1</v>
      </c>
    </row>
    <row r="2976" spans="1:2" x14ac:dyDescent="0.25">
      <c r="A2976" s="6" t="s">
        <v>3566</v>
      </c>
      <c r="B2976" s="5">
        <v>1</v>
      </c>
    </row>
    <row r="2977" spans="1:2" x14ac:dyDescent="0.25">
      <c r="A2977" s="4" t="s">
        <v>3751</v>
      </c>
      <c r="B2977" s="5">
        <v>1</v>
      </c>
    </row>
    <row r="2978" spans="1:2" x14ac:dyDescent="0.25">
      <c r="A2978" s="6" t="s">
        <v>3422</v>
      </c>
      <c r="B2978" s="5">
        <v>1</v>
      </c>
    </row>
    <row r="2979" spans="1:2" x14ac:dyDescent="0.25">
      <c r="A2979" s="4" t="s">
        <v>1633</v>
      </c>
      <c r="B2979" s="5">
        <v>1</v>
      </c>
    </row>
    <row r="2980" spans="1:2" x14ac:dyDescent="0.25">
      <c r="A2980" s="6" t="s">
        <v>1631</v>
      </c>
      <c r="B2980" s="5">
        <v>1</v>
      </c>
    </row>
    <row r="2981" spans="1:2" x14ac:dyDescent="0.25">
      <c r="A2981" s="4" t="s">
        <v>9206</v>
      </c>
      <c r="B2981" s="5">
        <v>1</v>
      </c>
    </row>
    <row r="2982" spans="1:2" x14ac:dyDescent="0.25">
      <c r="A2982" s="6" t="s">
        <v>9204</v>
      </c>
      <c r="B2982" s="5">
        <v>1</v>
      </c>
    </row>
    <row r="2983" spans="1:2" x14ac:dyDescent="0.25">
      <c r="A2983" s="4" t="s">
        <v>1789</v>
      </c>
      <c r="B2983" s="5">
        <v>1</v>
      </c>
    </row>
    <row r="2984" spans="1:2" x14ac:dyDescent="0.25">
      <c r="A2984" s="6" t="s">
        <v>1787</v>
      </c>
      <c r="B2984" s="5">
        <v>1</v>
      </c>
    </row>
    <row r="2985" spans="1:2" x14ac:dyDescent="0.25">
      <c r="A2985" s="4" t="s">
        <v>4102</v>
      </c>
      <c r="B2985" s="5">
        <v>1</v>
      </c>
    </row>
    <row r="2986" spans="1:2" x14ac:dyDescent="0.25">
      <c r="A2986" s="6" t="s">
        <v>4100</v>
      </c>
      <c r="B2986" s="5">
        <v>1</v>
      </c>
    </row>
    <row r="2987" spans="1:2" x14ac:dyDescent="0.25">
      <c r="A2987" s="4" t="s">
        <v>8956</v>
      </c>
      <c r="B2987" s="5">
        <v>1</v>
      </c>
    </row>
    <row r="2988" spans="1:2" x14ac:dyDescent="0.25">
      <c r="A2988" s="6" t="s">
        <v>8954</v>
      </c>
      <c r="B2988" s="5">
        <v>1</v>
      </c>
    </row>
    <row r="2989" spans="1:2" x14ac:dyDescent="0.25">
      <c r="A2989" s="4" t="s">
        <v>396</v>
      </c>
      <c r="B2989" s="5">
        <v>1</v>
      </c>
    </row>
    <row r="2990" spans="1:2" x14ac:dyDescent="0.25">
      <c r="A2990" s="6" t="s">
        <v>26</v>
      </c>
      <c r="B2990" s="5">
        <v>1</v>
      </c>
    </row>
    <row r="2991" spans="1:2" x14ac:dyDescent="0.25">
      <c r="A2991" s="4" t="s">
        <v>8459</v>
      </c>
      <c r="B2991" s="5">
        <v>1</v>
      </c>
    </row>
    <row r="2992" spans="1:2" x14ac:dyDescent="0.25">
      <c r="A2992" s="6" t="s">
        <v>8457</v>
      </c>
      <c r="B2992" s="5">
        <v>1</v>
      </c>
    </row>
    <row r="2993" spans="1:2" x14ac:dyDescent="0.25">
      <c r="A2993" s="4" t="s">
        <v>5285</v>
      </c>
      <c r="B2993" s="5">
        <v>1</v>
      </c>
    </row>
    <row r="2994" spans="1:2" x14ac:dyDescent="0.25">
      <c r="A2994" s="6" t="s">
        <v>5282</v>
      </c>
      <c r="B2994" s="5">
        <v>1</v>
      </c>
    </row>
    <row r="2995" spans="1:2" x14ac:dyDescent="0.25">
      <c r="A2995" s="4" t="s">
        <v>3879</v>
      </c>
      <c r="B2995" s="5">
        <v>1</v>
      </c>
    </row>
    <row r="2996" spans="1:2" x14ac:dyDescent="0.25">
      <c r="A2996" s="6" t="s">
        <v>3875</v>
      </c>
      <c r="B2996" s="5">
        <v>1</v>
      </c>
    </row>
    <row r="2997" spans="1:2" x14ac:dyDescent="0.25">
      <c r="A2997" s="4" t="s">
        <v>5862</v>
      </c>
      <c r="B2997" s="5">
        <v>1</v>
      </c>
    </row>
    <row r="2998" spans="1:2" x14ac:dyDescent="0.25">
      <c r="A2998" s="6" t="s">
        <v>3771</v>
      </c>
      <c r="B2998" s="5">
        <v>1</v>
      </c>
    </row>
    <row r="2999" spans="1:2" x14ac:dyDescent="0.25">
      <c r="A2999" s="4" t="s">
        <v>5279</v>
      </c>
      <c r="B2999" s="5">
        <v>1</v>
      </c>
    </row>
    <row r="3000" spans="1:2" x14ac:dyDescent="0.25">
      <c r="A3000" s="6" t="s">
        <v>1574</v>
      </c>
      <c r="B3000" s="5">
        <v>1</v>
      </c>
    </row>
    <row r="3001" spans="1:2" x14ac:dyDescent="0.25">
      <c r="A3001" s="4" t="s">
        <v>9152</v>
      </c>
      <c r="B3001" s="5">
        <v>1</v>
      </c>
    </row>
    <row r="3002" spans="1:2" x14ac:dyDescent="0.25">
      <c r="A3002" s="6" t="s">
        <v>9149</v>
      </c>
      <c r="B3002" s="5">
        <v>1</v>
      </c>
    </row>
    <row r="3003" spans="1:2" x14ac:dyDescent="0.25">
      <c r="A3003" s="4" t="s">
        <v>1430</v>
      </c>
      <c r="B3003" s="5">
        <v>1</v>
      </c>
    </row>
    <row r="3004" spans="1:2" x14ac:dyDescent="0.25">
      <c r="A3004" s="6" t="s">
        <v>1426</v>
      </c>
      <c r="B3004" s="5">
        <v>1</v>
      </c>
    </row>
    <row r="3005" spans="1:2" x14ac:dyDescent="0.25">
      <c r="A3005" s="4" t="s">
        <v>9180</v>
      </c>
      <c r="B3005" s="5">
        <v>1</v>
      </c>
    </row>
    <row r="3006" spans="1:2" x14ac:dyDescent="0.25">
      <c r="A3006" s="6" t="s">
        <v>9149</v>
      </c>
      <c r="B3006" s="5">
        <v>1</v>
      </c>
    </row>
    <row r="3007" spans="1:2" x14ac:dyDescent="0.25">
      <c r="A3007" s="4" t="s">
        <v>7846</v>
      </c>
      <c r="B3007" s="5">
        <v>1</v>
      </c>
    </row>
    <row r="3008" spans="1:2" x14ac:dyDescent="0.25">
      <c r="A3008" s="6" t="s">
        <v>26</v>
      </c>
      <c r="B3008" s="5">
        <v>1</v>
      </c>
    </row>
    <row r="3009" spans="1:2" x14ac:dyDescent="0.25">
      <c r="A3009" s="4" t="s">
        <v>8672</v>
      </c>
      <c r="B3009" s="5">
        <v>1</v>
      </c>
    </row>
    <row r="3010" spans="1:2" x14ac:dyDescent="0.25">
      <c r="A3010" s="6" t="s">
        <v>8670</v>
      </c>
      <c r="B3010" s="5">
        <v>1</v>
      </c>
    </row>
    <row r="3011" spans="1:2" x14ac:dyDescent="0.25">
      <c r="A3011" s="4" t="s">
        <v>8750</v>
      </c>
      <c r="B3011" s="5">
        <v>1</v>
      </c>
    </row>
    <row r="3012" spans="1:2" x14ac:dyDescent="0.25">
      <c r="A3012" s="6" t="s">
        <v>8748</v>
      </c>
      <c r="B3012" s="5">
        <v>1</v>
      </c>
    </row>
    <row r="3013" spans="1:2" x14ac:dyDescent="0.25">
      <c r="A3013" s="4" t="s">
        <v>9049</v>
      </c>
      <c r="B3013" s="5">
        <v>1</v>
      </c>
    </row>
    <row r="3014" spans="1:2" x14ac:dyDescent="0.25">
      <c r="A3014" s="6" t="s">
        <v>9047</v>
      </c>
      <c r="B3014" s="5">
        <v>1</v>
      </c>
    </row>
    <row r="3015" spans="1:2" x14ac:dyDescent="0.25">
      <c r="A3015" s="4" t="s">
        <v>8382</v>
      </c>
      <c r="B3015" s="5">
        <v>1</v>
      </c>
    </row>
    <row r="3016" spans="1:2" x14ac:dyDescent="0.25">
      <c r="A3016" s="6" t="s">
        <v>4020</v>
      </c>
      <c r="B3016" s="5">
        <v>1</v>
      </c>
    </row>
    <row r="3017" spans="1:2" x14ac:dyDescent="0.25">
      <c r="A3017" s="4" t="s">
        <v>8812</v>
      </c>
      <c r="B3017" s="5">
        <v>1</v>
      </c>
    </row>
    <row r="3018" spans="1:2" x14ac:dyDescent="0.25">
      <c r="A3018" s="6" t="s">
        <v>8810</v>
      </c>
      <c r="B3018" s="5">
        <v>1</v>
      </c>
    </row>
    <row r="3019" spans="1:2" x14ac:dyDescent="0.25">
      <c r="A3019" s="4" t="s">
        <v>983</v>
      </c>
      <c r="B3019" s="5">
        <v>1</v>
      </c>
    </row>
    <row r="3020" spans="1:2" x14ac:dyDescent="0.25">
      <c r="A3020" s="6" t="s">
        <v>981</v>
      </c>
      <c r="B3020" s="5">
        <v>1</v>
      </c>
    </row>
    <row r="3021" spans="1:2" x14ac:dyDescent="0.25">
      <c r="A3021" s="4" t="s">
        <v>9039</v>
      </c>
      <c r="B3021" s="5">
        <v>1</v>
      </c>
    </row>
    <row r="3022" spans="1:2" x14ac:dyDescent="0.25">
      <c r="A3022" s="6" t="s">
        <v>9037</v>
      </c>
      <c r="B3022" s="5">
        <v>1</v>
      </c>
    </row>
    <row r="3023" spans="1:2" x14ac:dyDescent="0.25">
      <c r="A3023" s="4" t="s">
        <v>2922</v>
      </c>
      <c r="B3023" s="5">
        <v>1</v>
      </c>
    </row>
    <row r="3024" spans="1:2" x14ac:dyDescent="0.25">
      <c r="A3024" s="6" t="s">
        <v>2919</v>
      </c>
      <c r="B3024" s="5">
        <v>1</v>
      </c>
    </row>
    <row r="3025" spans="1:2" x14ac:dyDescent="0.25">
      <c r="A3025" s="4" t="s">
        <v>7958</v>
      </c>
      <c r="B3025" s="5">
        <v>1</v>
      </c>
    </row>
    <row r="3026" spans="1:2" x14ac:dyDescent="0.25">
      <c r="A3026" s="6" t="s">
        <v>7955</v>
      </c>
      <c r="B3026" s="5">
        <v>1</v>
      </c>
    </row>
    <row r="3027" spans="1:2" x14ac:dyDescent="0.25">
      <c r="A3027" s="4" t="s">
        <v>5513</v>
      </c>
      <c r="B3027" s="5">
        <v>1</v>
      </c>
    </row>
    <row r="3028" spans="1:2" x14ac:dyDescent="0.25">
      <c r="A3028" s="6" t="s">
        <v>5348</v>
      </c>
      <c r="B3028" s="5">
        <v>1</v>
      </c>
    </row>
    <row r="3029" spans="1:2" x14ac:dyDescent="0.25">
      <c r="A3029" s="4" t="s">
        <v>8804</v>
      </c>
      <c r="B3029" s="5">
        <v>1</v>
      </c>
    </row>
    <row r="3030" spans="1:2" x14ac:dyDescent="0.25">
      <c r="A3030" s="6" t="s">
        <v>8802</v>
      </c>
      <c r="B3030" s="5">
        <v>1</v>
      </c>
    </row>
    <row r="3031" spans="1:2" x14ac:dyDescent="0.25">
      <c r="A3031" s="4" t="s">
        <v>1837</v>
      </c>
      <c r="B3031" s="5">
        <v>1</v>
      </c>
    </row>
    <row r="3032" spans="1:2" x14ac:dyDescent="0.25">
      <c r="A3032" s="6" t="s">
        <v>1835</v>
      </c>
      <c r="B3032" s="5">
        <v>1</v>
      </c>
    </row>
    <row r="3033" spans="1:2" x14ac:dyDescent="0.25">
      <c r="A3033" s="4" t="s">
        <v>9024</v>
      </c>
      <c r="B3033" s="5">
        <v>1</v>
      </c>
    </row>
    <row r="3034" spans="1:2" x14ac:dyDescent="0.25">
      <c r="A3034" s="6" t="s">
        <v>9022</v>
      </c>
      <c r="B3034" s="5">
        <v>1</v>
      </c>
    </row>
    <row r="3035" spans="1:2" x14ac:dyDescent="0.25">
      <c r="A3035" s="4" t="s">
        <v>8629</v>
      </c>
      <c r="B3035" s="5">
        <v>1</v>
      </c>
    </row>
    <row r="3036" spans="1:2" x14ac:dyDescent="0.25">
      <c r="A3036" s="6" t="s">
        <v>8626</v>
      </c>
      <c r="B3036" s="5">
        <v>1</v>
      </c>
    </row>
    <row r="3037" spans="1:2" x14ac:dyDescent="0.25">
      <c r="A3037" s="4" t="s">
        <v>8851</v>
      </c>
      <c r="B3037" s="5">
        <v>1</v>
      </c>
    </row>
    <row r="3038" spans="1:2" x14ac:dyDescent="0.25">
      <c r="A3038" s="6" t="s">
        <v>8849</v>
      </c>
      <c r="B3038" s="5">
        <v>1</v>
      </c>
    </row>
    <row r="3039" spans="1:2" x14ac:dyDescent="0.25">
      <c r="A3039" s="4" t="s">
        <v>5405</v>
      </c>
      <c r="B3039" s="5">
        <v>1</v>
      </c>
    </row>
    <row r="3040" spans="1:2" x14ac:dyDescent="0.25">
      <c r="A3040" s="6" t="s">
        <v>5403</v>
      </c>
      <c r="B3040" s="5">
        <v>1</v>
      </c>
    </row>
    <row r="3041" spans="1:2" x14ac:dyDescent="0.25">
      <c r="A3041" s="4" t="s">
        <v>8822</v>
      </c>
      <c r="B3041" s="5">
        <v>1</v>
      </c>
    </row>
    <row r="3042" spans="1:2" x14ac:dyDescent="0.25">
      <c r="A3042" s="6" t="s">
        <v>8820</v>
      </c>
      <c r="B3042" s="5">
        <v>1</v>
      </c>
    </row>
    <row r="3043" spans="1:2" x14ac:dyDescent="0.25">
      <c r="A3043" s="4" t="s">
        <v>7420</v>
      </c>
      <c r="B3043" s="5">
        <v>1</v>
      </c>
    </row>
    <row r="3044" spans="1:2" x14ac:dyDescent="0.25">
      <c r="A3044" s="6" t="s">
        <v>7205</v>
      </c>
      <c r="B3044" s="5">
        <v>1</v>
      </c>
    </row>
    <row r="3045" spans="1:2" x14ac:dyDescent="0.25">
      <c r="A3045" s="4" t="s">
        <v>8859</v>
      </c>
      <c r="B3045" s="5">
        <v>1</v>
      </c>
    </row>
    <row r="3046" spans="1:2" x14ac:dyDescent="0.25">
      <c r="A3046" s="6" t="s">
        <v>8857</v>
      </c>
      <c r="B3046" s="5">
        <v>1</v>
      </c>
    </row>
    <row r="3047" spans="1:2" x14ac:dyDescent="0.25">
      <c r="A3047" s="4" t="s">
        <v>5413</v>
      </c>
      <c r="B3047" s="5">
        <v>1</v>
      </c>
    </row>
    <row r="3048" spans="1:2" x14ac:dyDescent="0.25">
      <c r="A3048" s="6" t="s">
        <v>5411</v>
      </c>
      <c r="B3048" s="5">
        <v>1</v>
      </c>
    </row>
    <row r="3049" spans="1:2" x14ac:dyDescent="0.25">
      <c r="A3049" s="4" t="s">
        <v>8564</v>
      </c>
      <c r="B3049" s="5">
        <v>1</v>
      </c>
    </row>
    <row r="3050" spans="1:2" x14ac:dyDescent="0.25">
      <c r="A3050" s="6" t="s">
        <v>8562</v>
      </c>
      <c r="B3050" s="5">
        <v>1</v>
      </c>
    </row>
    <row r="3051" spans="1:2" x14ac:dyDescent="0.25">
      <c r="A3051" s="4" t="s">
        <v>1861</v>
      </c>
      <c r="B3051" s="5">
        <v>1</v>
      </c>
    </row>
    <row r="3052" spans="1:2" x14ac:dyDescent="0.25">
      <c r="A3052" s="6" t="s">
        <v>1857</v>
      </c>
      <c r="B3052" s="5">
        <v>1</v>
      </c>
    </row>
    <row r="3053" spans="1:2" x14ac:dyDescent="0.25">
      <c r="A3053" s="4" t="s">
        <v>8578</v>
      </c>
      <c r="B3053" s="5">
        <v>1</v>
      </c>
    </row>
    <row r="3054" spans="1:2" x14ac:dyDescent="0.25">
      <c r="A3054" s="6" t="s">
        <v>8576</v>
      </c>
      <c r="B3054" s="5">
        <v>1</v>
      </c>
    </row>
    <row r="3055" spans="1:2" x14ac:dyDescent="0.25">
      <c r="A3055" s="4" t="s">
        <v>864</v>
      </c>
      <c r="B3055" s="5">
        <v>1</v>
      </c>
    </row>
    <row r="3056" spans="1:2" x14ac:dyDescent="0.25">
      <c r="A3056" s="6" t="s">
        <v>862</v>
      </c>
      <c r="B3056" s="5">
        <v>1</v>
      </c>
    </row>
    <row r="3057" spans="1:2" x14ac:dyDescent="0.25">
      <c r="A3057" s="4" t="s">
        <v>8936</v>
      </c>
      <c r="B3057" s="5">
        <v>1</v>
      </c>
    </row>
    <row r="3058" spans="1:2" x14ac:dyDescent="0.25">
      <c r="A3058" s="6" t="s">
        <v>8934</v>
      </c>
      <c r="B3058" s="5">
        <v>1</v>
      </c>
    </row>
    <row r="3059" spans="1:2" x14ac:dyDescent="0.25">
      <c r="A3059" s="4" t="s">
        <v>6720</v>
      </c>
      <c r="B3059" s="5">
        <v>1</v>
      </c>
    </row>
    <row r="3060" spans="1:2" x14ac:dyDescent="0.25">
      <c r="A3060" s="6" t="s">
        <v>6717</v>
      </c>
      <c r="B3060" s="5">
        <v>1</v>
      </c>
    </row>
    <row r="3061" spans="1:2" x14ac:dyDescent="0.25">
      <c r="A3061" s="4" t="s">
        <v>8855</v>
      </c>
      <c r="B3061" s="5">
        <v>1</v>
      </c>
    </row>
    <row r="3062" spans="1:2" x14ac:dyDescent="0.25">
      <c r="A3062" s="6" t="s">
        <v>8853</v>
      </c>
      <c r="B3062" s="5">
        <v>1</v>
      </c>
    </row>
    <row r="3063" spans="1:2" x14ac:dyDescent="0.25">
      <c r="A3063" s="4" t="s">
        <v>587</v>
      </c>
      <c r="B3063" s="5">
        <v>1</v>
      </c>
    </row>
    <row r="3064" spans="1:2" x14ac:dyDescent="0.25">
      <c r="A3064" s="6" t="s">
        <v>26</v>
      </c>
      <c r="B3064" s="5">
        <v>1</v>
      </c>
    </row>
    <row r="3065" spans="1:2" x14ac:dyDescent="0.25">
      <c r="A3065" s="4" t="s">
        <v>8727</v>
      </c>
      <c r="B3065" s="5">
        <v>1</v>
      </c>
    </row>
    <row r="3066" spans="1:2" x14ac:dyDescent="0.25">
      <c r="A3066" s="6" t="s">
        <v>8725</v>
      </c>
      <c r="B3066" s="5">
        <v>1</v>
      </c>
    </row>
    <row r="3067" spans="1:2" x14ac:dyDescent="0.25">
      <c r="A3067" s="4" t="s">
        <v>5316</v>
      </c>
      <c r="B3067" s="5">
        <v>1</v>
      </c>
    </row>
    <row r="3068" spans="1:2" x14ac:dyDescent="0.25">
      <c r="A3068" s="6" t="s">
        <v>4469</v>
      </c>
      <c r="B3068" s="5">
        <v>1</v>
      </c>
    </row>
    <row r="3069" spans="1:2" x14ac:dyDescent="0.25">
      <c r="A3069" s="4" t="s">
        <v>8989</v>
      </c>
      <c r="B3069" s="5">
        <v>1</v>
      </c>
    </row>
    <row r="3070" spans="1:2" x14ac:dyDescent="0.25">
      <c r="A3070" s="6" t="s">
        <v>8987</v>
      </c>
      <c r="B3070" s="5">
        <v>1</v>
      </c>
    </row>
    <row r="3071" spans="1:2" x14ac:dyDescent="0.25">
      <c r="A3071" s="4" t="s">
        <v>5598</v>
      </c>
      <c r="B3071" s="5">
        <v>1</v>
      </c>
    </row>
    <row r="3072" spans="1:2" x14ac:dyDescent="0.25">
      <c r="A3072" s="6" t="s">
        <v>4469</v>
      </c>
      <c r="B3072" s="5">
        <v>1</v>
      </c>
    </row>
    <row r="3073" spans="1:2" x14ac:dyDescent="0.25">
      <c r="A3073" s="4" t="s">
        <v>8568</v>
      </c>
      <c r="B3073" s="5">
        <v>1</v>
      </c>
    </row>
    <row r="3074" spans="1:2" x14ac:dyDescent="0.25">
      <c r="A3074" s="6" t="s">
        <v>8566</v>
      </c>
      <c r="B3074" s="5">
        <v>1</v>
      </c>
    </row>
    <row r="3075" spans="1:2" x14ac:dyDescent="0.25">
      <c r="A3075" s="4" t="s">
        <v>2059</v>
      </c>
      <c r="B3075" s="5">
        <v>1</v>
      </c>
    </row>
    <row r="3076" spans="1:2" x14ac:dyDescent="0.25">
      <c r="A3076" s="6" t="s">
        <v>1863</v>
      </c>
      <c r="B3076" s="5">
        <v>1</v>
      </c>
    </row>
    <row r="3077" spans="1:2" x14ac:dyDescent="0.25">
      <c r="A3077" s="4" t="s">
        <v>9384</v>
      </c>
      <c r="B3077" s="5">
        <v>1</v>
      </c>
    </row>
    <row r="3078" spans="1:2" x14ac:dyDescent="0.25">
      <c r="A3078" s="6" t="s">
        <v>9382</v>
      </c>
      <c r="B3078" s="5">
        <v>1</v>
      </c>
    </row>
    <row r="3079" spans="1:2" x14ac:dyDescent="0.25">
      <c r="A3079" s="4" t="s">
        <v>2021</v>
      </c>
      <c r="B3079" s="5">
        <v>1</v>
      </c>
    </row>
    <row r="3080" spans="1:2" x14ac:dyDescent="0.25">
      <c r="A3080" s="6" t="s">
        <v>1863</v>
      </c>
      <c r="B3080" s="5">
        <v>1</v>
      </c>
    </row>
    <row r="3081" spans="1:2" x14ac:dyDescent="0.25">
      <c r="A3081" s="4" t="s">
        <v>5267</v>
      </c>
      <c r="B3081" s="5">
        <v>1</v>
      </c>
    </row>
    <row r="3082" spans="1:2" x14ac:dyDescent="0.25">
      <c r="A3082" s="6" t="s">
        <v>1574</v>
      </c>
      <c r="B3082" s="5">
        <v>1</v>
      </c>
    </row>
    <row r="3083" spans="1:2" x14ac:dyDescent="0.25">
      <c r="A3083" s="4" t="s">
        <v>6498</v>
      </c>
      <c r="B3083" s="5">
        <v>1</v>
      </c>
    </row>
    <row r="3084" spans="1:2" x14ac:dyDescent="0.25">
      <c r="A3084" s="6" t="s">
        <v>6496</v>
      </c>
      <c r="B3084" s="5">
        <v>1</v>
      </c>
    </row>
    <row r="3085" spans="1:2" x14ac:dyDescent="0.25">
      <c r="A3085" s="4" t="s">
        <v>5288</v>
      </c>
      <c r="B3085" s="5">
        <v>1</v>
      </c>
    </row>
    <row r="3086" spans="1:2" x14ac:dyDescent="0.25">
      <c r="A3086" s="6" t="s">
        <v>1574</v>
      </c>
      <c r="B3086" s="5">
        <v>1</v>
      </c>
    </row>
    <row r="3087" spans="1:2" x14ac:dyDescent="0.25">
      <c r="A3087" s="4" t="s">
        <v>8019</v>
      </c>
      <c r="B3087" s="5">
        <v>1</v>
      </c>
    </row>
    <row r="3088" spans="1:2" x14ac:dyDescent="0.25">
      <c r="A3088" s="6" t="s">
        <v>3979</v>
      </c>
      <c r="B3088" s="5">
        <v>1</v>
      </c>
    </row>
    <row r="3089" spans="1:2" x14ac:dyDescent="0.25">
      <c r="A3089" s="4" t="s">
        <v>3325</v>
      </c>
      <c r="B3089" s="5">
        <v>1</v>
      </c>
    </row>
    <row r="3090" spans="1:2" x14ac:dyDescent="0.25">
      <c r="A3090" s="6" t="s">
        <v>3322</v>
      </c>
      <c r="B3090" s="5">
        <v>1</v>
      </c>
    </row>
    <row r="3091" spans="1:2" x14ac:dyDescent="0.25">
      <c r="A3091" s="4" t="s">
        <v>3408</v>
      </c>
      <c r="B3091" s="5">
        <v>1</v>
      </c>
    </row>
    <row r="3092" spans="1:2" x14ac:dyDescent="0.25">
      <c r="A3092" s="6" t="s">
        <v>3406</v>
      </c>
      <c r="B3092" s="5">
        <v>1</v>
      </c>
    </row>
    <row r="3093" spans="1:2" x14ac:dyDescent="0.25">
      <c r="A3093" s="4" t="s">
        <v>3096</v>
      </c>
      <c r="B3093" s="5">
        <v>1</v>
      </c>
    </row>
    <row r="3094" spans="1:2" x14ac:dyDescent="0.25">
      <c r="A3094" s="6" t="s">
        <v>3092</v>
      </c>
      <c r="B3094" s="5">
        <v>1</v>
      </c>
    </row>
    <row r="3095" spans="1:2" x14ac:dyDescent="0.25">
      <c r="A3095" s="4" t="s">
        <v>6406</v>
      </c>
      <c r="B3095" s="5">
        <v>1</v>
      </c>
    </row>
    <row r="3096" spans="1:2" x14ac:dyDescent="0.25">
      <c r="A3096" s="6" t="s">
        <v>6402</v>
      </c>
      <c r="B3096" s="5">
        <v>1</v>
      </c>
    </row>
    <row r="3097" spans="1:2" x14ac:dyDescent="0.25">
      <c r="A3097" s="4" t="s">
        <v>5615</v>
      </c>
      <c r="B3097" s="5">
        <v>1</v>
      </c>
    </row>
    <row r="3098" spans="1:2" x14ac:dyDescent="0.25">
      <c r="A3098" s="6" t="s">
        <v>4469</v>
      </c>
      <c r="B3098" s="5">
        <v>1</v>
      </c>
    </row>
    <row r="3099" spans="1:2" x14ac:dyDescent="0.25">
      <c r="A3099" s="4" t="s">
        <v>2260</v>
      </c>
      <c r="B3099" s="5">
        <v>1</v>
      </c>
    </row>
    <row r="3100" spans="1:2" x14ac:dyDescent="0.25">
      <c r="A3100" s="6" t="s">
        <v>2257</v>
      </c>
      <c r="B3100" s="5">
        <v>1</v>
      </c>
    </row>
    <row r="3101" spans="1:2" x14ac:dyDescent="0.25">
      <c r="A3101" s="4" t="s">
        <v>5302</v>
      </c>
      <c r="B3101" s="5">
        <v>1</v>
      </c>
    </row>
    <row r="3102" spans="1:2" x14ac:dyDescent="0.25">
      <c r="A3102" s="6" t="s">
        <v>4469</v>
      </c>
      <c r="B3102" s="5">
        <v>1</v>
      </c>
    </row>
    <row r="3103" spans="1:2" x14ac:dyDescent="0.25">
      <c r="A3103" s="4" t="s">
        <v>9008</v>
      </c>
      <c r="B3103" s="5">
        <v>1</v>
      </c>
    </row>
    <row r="3104" spans="1:2" x14ac:dyDescent="0.25">
      <c r="A3104" s="6" t="s">
        <v>6451</v>
      </c>
      <c r="B3104" s="5">
        <v>1</v>
      </c>
    </row>
    <row r="3105" spans="1:2" x14ac:dyDescent="0.25">
      <c r="A3105" s="4" t="s">
        <v>5611</v>
      </c>
      <c r="B3105" s="5">
        <v>1</v>
      </c>
    </row>
    <row r="3106" spans="1:2" x14ac:dyDescent="0.25">
      <c r="A3106" s="6" t="s">
        <v>4469</v>
      </c>
      <c r="B3106" s="5">
        <v>1</v>
      </c>
    </row>
    <row r="3107" spans="1:2" x14ac:dyDescent="0.25">
      <c r="A3107" s="4" t="s">
        <v>8642</v>
      </c>
      <c r="B3107" s="5">
        <v>1</v>
      </c>
    </row>
    <row r="3108" spans="1:2" x14ac:dyDescent="0.25">
      <c r="A3108" s="6" t="s">
        <v>6451</v>
      </c>
      <c r="B3108" s="5">
        <v>1</v>
      </c>
    </row>
    <row r="3109" spans="1:2" x14ac:dyDescent="0.25">
      <c r="A3109" s="4" t="s">
        <v>5307</v>
      </c>
      <c r="B3109" s="5">
        <v>1</v>
      </c>
    </row>
    <row r="3110" spans="1:2" x14ac:dyDescent="0.25">
      <c r="A3110" s="6" t="s">
        <v>4469</v>
      </c>
      <c r="B3110" s="5">
        <v>1</v>
      </c>
    </row>
    <row r="3111" spans="1:2" x14ac:dyDescent="0.25">
      <c r="A3111" s="4" t="s">
        <v>8713</v>
      </c>
      <c r="B3111" s="5">
        <v>1</v>
      </c>
    </row>
    <row r="3112" spans="1:2" x14ac:dyDescent="0.25">
      <c r="A3112" s="6" t="s">
        <v>8711</v>
      </c>
      <c r="B3112" s="5">
        <v>1</v>
      </c>
    </row>
    <row r="3113" spans="1:2" x14ac:dyDescent="0.25">
      <c r="A3113" s="4" t="s">
        <v>5618</v>
      </c>
      <c r="B3113" s="5">
        <v>1</v>
      </c>
    </row>
    <row r="3114" spans="1:2" x14ac:dyDescent="0.25">
      <c r="A3114" s="6" t="s">
        <v>4469</v>
      </c>
      <c r="B3114" s="5">
        <v>1</v>
      </c>
    </row>
    <row r="3115" spans="1:2" x14ac:dyDescent="0.25">
      <c r="A3115" s="4" t="s">
        <v>8746</v>
      </c>
      <c r="B3115" s="5">
        <v>1</v>
      </c>
    </row>
    <row r="3116" spans="1:2" x14ac:dyDescent="0.25">
      <c r="A3116" s="6" t="s">
        <v>8744</v>
      </c>
      <c r="B3116" s="5">
        <v>1</v>
      </c>
    </row>
    <row r="3117" spans="1:2" x14ac:dyDescent="0.25">
      <c r="A3117" s="4" t="s">
        <v>6071</v>
      </c>
      <c r="B3117" s="5">
        <v>1</v>
      </c>
    </row>
    <row r="3118" spans="1:2" x14ac:dyDescent="0.25">
      <c r="A3118" s="6" t="s">
        <v>6068</v>
      </c>
      <c r="B3118" s="5">
        <v>1</v>
      </c>
    </row>
    <row r="3119" spans="1:2" x14ac:dyDescent="0.25">
      <c r="A3119" s="4" t="s">
        <v>9224</v>
      </c>
      <c r="B3119" s="5">
        <v>1</v>
      </c>
    </row>
    <row r="3120" spans="1:2" x14ac:dyDescent="0.25">
      <c r="A3120" s="6" t="s">
        <v>8580</v>
      </c>
      <c r="B3120" s="5">
        <v>1</v>
      </c>
    </row>
    <row r="3121" spans="1:2" x14ac:dyDescent="0.25">
      <c r="A3121" s="4" t="s">
        <v>1292</v>
      </c>
      <c r="B3121" s="5">
        <v>1</v>
      </c>
    </row>
    <row r="3122" spans="1:2" x14ac:dyDescent="0.25">
      <c r="A3122" s="6" t="s">
        <v>1288</v>
      </c>
      <c r="B3122" s="5">
        <v>1</v>
      </c>
    </row>
    <row r="3123" spans="1:2" x14ac:dyDescent="0.25">
      <c r="A3123" s="4" t="s">
        <v>7099</v>
      </c>
      <c r="B3123" s="5">
        <v>1</v>
      </c>
    </row>
    <row r="3124" spans="1:2" x14ac:dyDescent="0.25">
      <c r="A3124" s="6" t="s">
        <v>7096</v>
      </c>
      <c r="B3124" s="5">
        <v>1</v>
      </c>
    </row>
    <row r="3125" spans="1:2" x14ac:dyDescent="0.25">
      <c r="A3125" s="4" t="s">
        <v>4045</v>
      </c>
      <c r="B3125" s="5">
        <v>1</v>
      </c>
    </row>
    <row r="3126" spans="1:2" x14ac:dyDescent="0.25">
      <c r="A3126" s="6" t="s">
        <v>4042</v>
      </c>
      <c r="B3126" s="5">
        <v>1</v>
      </c>
    </row>
    <row r="3127" spans="1:2" x14ac:dyDescent="0.25">
      <c r="A3127" s="4" t="s">
        <v>9304</v>
      </c>
      <c r="B3127" s="5">
        <v>1</v>
      </c>
    </row>
    <row r="3128" spans="1:2" x14ac:dyDescent="0.25">
      <c r="A3128" s="6" t="s">
        <v>9302</v>
      </c>
      <c r="B3128" s="5">
        <v>1</v>
      </c>
    </row>
    <row r="3129" spans="1:2" x14ac:dyDescent="0.25">
      <c r="A3129" s="4" t="s">
        <v>1105</v>
      </c>
      <c r="B3129" s="5">
        <v>1</v>
      </c>
    </row>
    <row r="3130" spans="1:2" x14ac:dyDescent="0.25">
      <c r="A3130" s="6" t="s">
        <v>1060</v>
      </c>
      <c r="B3130" s="5">
        <v>1</v>
      </c>
    </row>
    <row r="3131" spans="1:2" x14ac:dyDescent="0.25">
      <c r="A3131" s="4" t="s">
        <v>6455</v>
      </c>
      <c r="B3131" s="5">
        <v>1</v>
      </c>
    </row>
    <row r="3132" spans="1:2" x14ac:dyDescent="0.25">
      <c r="A3132" s="6" t="s">
        <v>6451</v>
      </c>
      <c r="B3132" s="5">
        <v>1</v>
      </c>
    </row>
    <row r="3133" spans="1:2" x14ac:dyDescent="0.25">
      <c r="A3133" s="4" t="s">
        <v>1624</v>
      </c>
      <c r="B3133" s="5">
        <v>1</v>
      </c>
    </row>
    <row r="3134" spans="1:2" x14ac:dyDescent="0.25">
      <c r="A3134" s="6" t="s">
        <v>1622</v>
      </c>
      <c r="B3134" s="5">
        <v>1</v>
      </c>
    </row>
    <row r="3135" spans="1:2" x14ac:dyDescent="0.25">
      <c r="A3135" s="4" t="s">
        <v>8985</v>
      </c>
      <c r="B3135" s="5">
        <v>1</v>
      </c>
    </row>
    <row r="3136" spans="1:2" x14ac:dyDescent="0.25">
      <c r="A3136" s="6" t="s">
        <v>8982</v>
      </c>
      <c r="B3136" s="5">
        <v>1</v>
      </c>
    </row>
    <row r="3137" spans="1:2" x14ac:dyDescent="0.25">
      <c r="A3137" s="4" t="s">
        <v>1014</v>
      </c>
      <c r="B3137" s="5">
        <v>1</v>
      </c>
    </row>
    <row r="3138" spans="1:2" x14ac:dyDescent="0.25">
      <c r="A3138" s="6" t="s">
        <v>1010</v>
      </c>
      <c r="B3138" s="5">
        <v>1</v>
      </c>
    </row>
    <row r="3139" spans="1:2" x14ac:dyDescent="0.25">
      <c r="A3139" s="4" t="s">
        <v>3115</v>
      </c>
      <c r="B3139" s="5">
        <v>1</v>
      </c>
    </row>
    <row r="3140" spans="1:2" x14ac:dyDescent="0.25">
      <c r="A3140" s="6" t="s">
        <v>3113</v>
      </c>
      <c r="B3140" s="5">
        <v>1</v>
      </c>
    </row>
    <row r="3141" spans="1:2" x14ac:dyDescent="0.25">
      <c r="A3141" s="4" t="s">
        <v>5688</v>
      </c>
      <c r="B3141" s="5">
        <v>1</v>
      </c>
    </row>
    <row r="3142" spans="1:2" x14ac:dyDescent="0.25">
      <c r="A3142" s="6" t="s">
        <v>5639</v>
      </c>
      <c r="B3142" s="5">
        <v>1</v>
      </c>
    </row>
    <row r="3143" spans="1:2" x14ac:dyDescent="0.25">
      <c r="A3143" s="4" t="s">
        <v>3689</v>
      </c>
      <c r="B3143" s="5">
        <v>1</v>
      </c>
    </row>
    <row r="3144" spans="1:2" x14ac:dyDescent="0.25">
      <c r="A3144" s="6" t="s">
        <v>3686</v>
      </c>
      <c r="B3144" s="5">
        <v>1</v>
      </c>
    </row>
    <row r="3145" spans="1:2" x14ac:dyDescent="0.25">
      <c r="A3145" s="4" t="s">
        <v>5817</v>
      </c>
      <c r="B3145" s="5">
        <v>1</v>
      </c>
    </row>
    <row r="3146" spans="1:2" x14ac:dyDescent="0.25">
      <c r="A3146" s="6" t="s">
        <v>5815</v>
      </c>
      <c r="B3146" s="5">
        <v>1</v>
      </c>
    </row>
    <row r="3147" spans="1:2" x14ac:dyDescent="0.25">
      <c r="A3147" s="4" t="s">
        <v>8231</v>
      </c>
      <c r="B3147" s="5">
        <v>1</v>
      </c>
    </row>
    <row r="3148" spans="1:2" x14ac:dyDescent="0.25">
      <c r="A3148" s="6" t="s">
        <v>8228</v>
      </c>
      <c r="B3148" s="5">
        <v>1</v>
      </c>
    </row>
    <row r="3149" spans="1:2" x14ac:dyDescent="0.25">
      <c r="A3149" s="4" t="s">
        <v>7020</v>
      </c>
      <c r="B3149" s="5">
        <v>1</v>
      </c>
    </row>
    <row r="3150" spans="1:2" x14ac:dyDescent="0.25">
      <c r="A3150" s="6" t="s">
        <v>7017</v>
      </c>
      <c r="B3150" s="5">
        <v>1</v>
      </c>
    </row>
    <row r="3151" spans="1:2" x14ac:dyDescent="0.25">
      <c r="A3151" s="4" t="s">
        <v>1673</v>
      </c>
      <c r="B3151" s="5">
        <v>1</v>
      </c>
    </row>
    <row r="3152" spans="1:2" x14ac:dyDescent="0.25">
      <c r="A3152" s="6" t="s">
        <v>1671</v>
      </c>
      <c r="B3152" s="5">
        <v>1</v>
      </c>
    </row>
    <row r="3153" spans="1:2" x14ac:dyDescent="0.25">
      <c r="A3153" s="4" t="s">
        <v>3510</v>
      </c>
      <c r="B3153" s="5">
        <v>1</v>
      </c>
    </row>
    <row r="3154" spans="1:2" x14ac:dyDescent="0.25">
      <c r="A3154" s="6" t="s">
        <v>3508</v>
      </c>
      <c r="B3154" s="5">
        <v>1</v>
      </c>
    </row>
    <row r="3155" spans="1:2" x14ac:dyDescent="0.25">
      <c r="A3155" s="4" t="s">
        <v>1785</v>
      </c>
      <c r="B3155" s="5">
        <v>1</v>
      </c>
    </row>
    <row r="3156" spans="1:2" x14ac:dyDescent="0.25">
      <c r="A3156" s="6" t="s">
        <v>1783</v>
      </c>
      <c r="B3156" s="5">
        <v>1</v>
      </c>
    </row>
    <row r="3157" spans="1:2" x14ac:dyDescent="0.25">
      <c r="A3157" s="4" t="s">
        <v>8262</v>
      </c>
      <c r="B3157" s="5">
        <v>1</v>
      </c>
    </row>
    <row r="3158" spans="1:2" x14ac:dyDescent="0.25">
      <c r="A3158" s="6" t="s">
        <v>8258</v>
      </c>
      <c r="B3158" s="5">
        <v>1</v>
      </c>
    </row>
    <row r="3159" spans="1:2" x14ac:dyDescent="0.25">
      <c r="A3159" s="4" t="s">
        <v>1008</v>
      </c>
      <c r="B3159" s="5">
        <v>1</v>
      </c>
    </row>
    <row r="3160" spans="1:2" x14ac:dyDescent="0.25">
      <c r="A3160" s="6" t="s">
        <v>996</v>
      </c>
      <c r="B3160" s="5">
        <v>1</v>
      </c>
    </row>
    <row r="3161" spans="1:2" x14ac:dyDescent="0.25">
      <c r="A3161" s="4" t="s">
        <v>2757</v>
      </c>
      <c r="B3161" s="5">
        <v>1</v>
      </c>
    </row>
    <row r="3162" spans="1:2" x14ac:dyDescent="0.25">
      <c r="A3162" s="6" t="s">
        <v>2754</v>
      </c>
      <c r="B3162" s="5">
        <v>1</v>
      </c>
    </row>
    <row r="3163" spans="1:2" x14ac:dyDescent="0.25">
      <c r="A3163" s="4" t="s">
        <v>949</v>
      </c>
      <c r="B3163" s="5">
        <v>1</v>
      </c>
    </row>
    <row r="3164" spans="1:2" x14ac:dyDescent="0.25">
      <c r="A3164" s="6" t="s">
        <v>947</v>
      </c>
      <c r="B3164" s="5">
        <v>1</v>
      </c>
    </row>
    <row r="3165" spans="1:2" x14ac:dyDescent="0.25">
      <c r="A3165" s="4" t="s">
        <v>2596</v>
      </c>
      <c r="B3165" s="5">
        <v>1</v>
      </c>
    </row>
    <row r="3166" spans="1:2" x14ac:dyDescent="0.25">
      <c r="A3166" s="6" t="s">
        <v>2592</v>
      </c>
      <c r="B3166" s="5">
        <v>1</v>
      </c>
    </row>
    <row r="3167" spans="1:2" x14ac:dyDescent="0.25">
      <c r="A3167" s="4" t="s">
        <v>5322</v>
      </c>
      <c r="B3167" s="5">
        <v>1</v>
      </c>
    </row>
    <row r="3168" spans="1:2" x14ac:dyDescent="0.25">
      <c r="A3168" s="6" t="s">
        <v>5318</v>
      </c>
      <c r="B3168" s="5">
        <v>1</v>
      </c>
    </row>
    <row r="3169" spans="1:2" x14ac:dyDescent="0.25">
      <c r="A3169" s="4" t="s">
        <v>8246</v>
      </c>
      <c r="B3169" s="5">
        <v>1</v>
      </c>
    </row>
    <row r="3170" spans="1:2" x14ac:dyDescent="0.25">
      <c r="A3170" s="6" t="s">
        <v>8242</v>
      </c>
      <c r="B3170" s="5">
        <v>1</v>
      </c>
    </row>
    <row r="3171" spans="1:2" x14ac:dyDescent="0.25">
      <c r="A3171" s="4" t="s">
        <v>1898</v>
      </c>
      <c r="B3171" s="5">
        <v>1</v>
      </c>
    </row>
    <row r="3172" spans="1:2" x14ac:dyDescent="0.25">
      <c r="A3172" s="6" t="s">
        <v>1893</v>
      </c>
      <c r="B3172" s="5">
        <v>1</v>
      </c>
    </row>
    <row r="3173" spans="1:2" x14ac:dyDescent="0.25">
      <c r="A3173" s="4" t="s">
        <v>3401</v>
      </c>
      <c r="B3173" s="5">
        <v>1</v>
      </c>
    </row>
    <row r="3174" spans="1:2" x14ac:dyDescent="0.25">
      <c r="A3174" s="6" t="s">
        <v>2754</v>
      </c>
      <c r="B3174" s="5">
        <v>1</v>
      </c>
    </row>
    <row r="3175" spans="1:2" x14ac:dyDescent="0.25">
      <c r="A3175" s="4" t="s">
        <v>9035</v>
      </c>
      <c r="B3175" s="5">
        <v>1</v>
      </c>
    </row>
    <row r="3176" spans="1:2" x14ac:dyDescent="0.25">
      <c r="A3176" s="6" t="s">
        <v>9033</v>
      </c>
      <c r="B3176" s="5">
        <v>1</v>
      </c>
    </row>
    <row r="3177" spans="1:2" x14ac:dyDescent="0.25">
      <c r="A3177" s="4" t="s">
        <v>1946</v>
      </c>
      <c r="B3177" s="5">
        <v>1</v>
      </c>
    </row>
    <row r="3178" spans="1:2" x14ac:dyDescent="0.25">
      <c r="A3178" s="6" t="s">
        <v>1941</v>
      </c>
      <c r="B3178" s="5">
        <v>1</v>
      </c>
    </row>
    <row r="3179" spans="1:2" x14ac:dyDescent="0.25">
      <c r="A3179" s="4" t="s">
        <v>8960</v>
      </c>
      <c r="B3179" s="5">
        <v>1</v>
      </c>
    </row>
    <row r="3180" spans="1:2" x14ac:dyDescent="0.25">
      <c r="A3180" s="6" t="s">
        <v>8958</v>
      </c>
      <c r="B3180" s="5">
        <v>1</v>
      </c>
    </row>
    <row r="3181" spans="1:2" x14ac:dyDescent="0.25">
      <c r="A3181" s="4" t="s">
        <v>2097</v>
      </c>
      <c r="B3181" s="5">
        <v>1</v>
      </c>
    </row>
    <row r="3182" spans="1:2" x14ac:dyDescent="0.25">
      <c r="A3182" s="6" t="s">
        <v>2045</v>
      </c>
      <c r="B3182" s="5">
        <v>1</v>
      </c>
    </row>
    <row r="3183" spans="1:2" x14ac:dyDescent="0.25">
      <c r="A3183" s="4" t="s">
        <v>1230</v>
      </c>
      <c r="B3183" s="5">
        <v>1</v>
      </c>
    </row>
    <row r="3184" spans="1:2" x14ac:dyDescent="0.25">
      <c r="A3184" s="6" t="s">
        <v>1208</v>
      </c>
      <c r="B3184" s="5">
        <v>1</v>
      </c>
    </row>
    <row r="3185" spans="1:2" x14ac:dyDescent="0.25">
      <c r="A3185" s="4" t="s">
        <v>7653</v>
      </c>
      <c r="B3185" s="5">
        <v>1</v>
      </c>
    </row>
    <row r="3186" spans="1:2" x14ac:dyDescent="0.25">
      <c r="A3186" s="6" t="s">
        <v>7650</v>
      </c>
      <c r="B3186" s="5">
        <v>1</v>
      </c>
    </row>
    <row r="3187" spans="1:2" x14ac:dyDescent="0.25">
      <c r="A3187" s="4" t="s">
        <v>5521</v>
      </c>
      <c r="B3187" s="5">
        <v>1</v>
      </c>
    </row>
    <row r="3188" spans="1:2" x14ac:dyDescent="0.25">
      <c r="A3188" s="6" t="s">
        <v>4808</v>
      </c>
      <c r="B3188" s="5">
        <v>1</v>
      </c>
    </row>
    <row r="3189" spans="1:2" x14ac:dyDescent="0.25">
      <c r="A3189" s="4" t="s">
        <v>1509</v>
      </c>
      <c r="B3189" s="5">
        <v>1</v>
      </c>
    </row>
    <row r="3190" spans="1:2" x14ac:dyDescent="0.25">
      <c r="A3190" s="6" t="s">
        <v>1505</v>
      </c>
      <c r="B3190" s="5">
        <v>1</v>
      </c>
    </row>
    <row r="3191" spans="1:2" x14ac:dyDescent="0.25">
      <c r="A3191" s="4" t="s">
        <v>3501</v>
      </c>
      <c r="B3191" s="5">
        <v>1</v>
      </c>
    </row>
    <row r="3192" spans="1:2" x14ac:dyDescent="0.25">
      <c r="A3192" s="6" t="s">
        <v>3498</v>
      </c>
      <c r="B3192" s="5">
        <v>1</v>
      </c>
    </row>
    <row r="3193" spans="1:2" x14ac:dyDescent="0.25">
      <c r="A3193" s="4" t="s">
        <v>7980</v>
      </c>
      <c r="B3193" s="5">
        <v>1</v>
      </c>
    </row>
    <row r="3194" spans="1:2" x14ac:dyDescent="0.25">
      <c r="A3194" s="6" t="s">
        <v>7976</v>
      </c>
      <c r="B3194" s="5">
        <v>1</v>
      </c>
    </row>
    <row r="3195" spans="1:2" x14ac:dyDescent="0.25">
      <c r="A3195" s="4" t="s">
        <v>181</v>
      </c>
      <c r="B3195" s="5">
        <v>1</v>
      </c>
    </row>
    <row r="3196" spans="1:2" x14ac:dyDescent="0.25">
      <c r="A3196" s="6" t="s">
        <v>177</v>
      </c>
      <c r="B3196" s="5">
        <v>1</v>
      </c>
    </row>
    <row r="3197" spans="1:2" x14ac:dyDescent="0.25">
      <c r="A3197" s="4" t="s">
        <v>1928</v>
      </c>
      <c r="B3197" s="5">
        <v>1</v>
      </c>
    </row>
    <row r="3198" spans="1:2" x14ac:dyDescent="0.25">
      <c r="A3198" s="6" t="s">
        <v>1926</v>
      </c>
      <c r="B3198" s="5">
        <v>1</v>
      </c>
    </row>
    <row r="3199" spans="1:2" x14ac:dyDescent="0.25">
      <c r="A3199" s="4" t="s">
        <v>7747</v>
      </c>
      <c r="B3199" s="5">
        <v>1</v>
      </c>
    </row>
    <row r="3200" spans="1:2" x14ac:dyDescent="0.25">
      <c r="A3200" s="6" t="s">
        <v>7743</v>
      </c>
      <c r="B3200" s="5">
        <v>1</v>
      </c>
    </row>
    <row r="3201" spans="1:2" x14ac:dyDescent="0.25">
      <c r="A3201" s="4" t="s">
        <v>3320</v>
      </c>
      <c r="B3201" s="5">
        <v>1</v>
      </c>
    </row>
    <row r="3202" spans="1:2" x14ac:dyDescent="0.25">
      <c r="A3202" s="6" t="s">
        <v>3318</v>
      </c>
      <c r="B3202" s="5">
        <v>1</v>
      </c>
    </row>
    <row r="3203" spans="1:2" x14ac:dyDescent="0.25">
      <c r="A3203" s="4" t="s">
        <v>1088</v>
      </c>
      <c r="B3203" s="5">
        <v>1</v>
      </c>
    </row>
    <row r="3204" spans="1:2" x14ac:dyDescent="0.25">
      <c r="A3204" s="6" t="s">
        <v>657</v>
      </c>
      <c r="B3204" s="5">
        <v>1</v>
      </c>
    </row>
    <row r="3205" spans="1:2" x14ac:dyDescent="0.25">
      <c r="A3205" s="4" t="s">
        <v>3736</v>
      </c>
      <c r="B3205" s="5">
        <v>1</v>
      </c>
    </row>
    <row r="3206" spans="1:2" x14ac:dyDescent="0.25">
      <c r="A3206" s="6" t="s">
        <v>3733</v>
      </c>
      <c r="B3206" s="5">
        <v>1</v>
      </c>
    </row>
    <row r="3207" spans="1:2" x14ac:dyDescent="0.25">
      <c r="A3207" s="4" t="s">
        <v>1076</v>
      </c>
      <c r="B3207" s="5">
        <v>1</v>
      </c>
    </row>
    <row r="3208" spans="1:2" x14ac:dyDescent="0.25">
      <c r="A3208" s="6" t="s">
        <v>1074</v>
      </c>
      <c r="B3208" s="5">
        <v>1</v>
      </c>
    </row>
    <row r="3209" spans="1:2" x14ac:dyDescent="0.25">
      <c r="A3209" s="4" t="s">
        <v>1605</v>
      </c>
      <c r="B3209" s="5">
        <v>1</v>
      </c>
    </row>
    <row r="3210" spans="1:2" x14ac:dyDescent="0.25">
      <c r="A3210" s="6" t="s">
        <v>1601</v>
      </c>
      <c r="B3210" s="5">
        <v>1</v>
      </c>
    </row>
    <row r="3211" spans="1:2" x14ac:dyDescent="0.25">
      <c r="A3211" s="4" t="s">
        <v>5001</v>
      </c>
      <c r="B3211" s="5">
        <v>1</v>
      </c>
    </row>
    <row r="3212" spans="1:2" x14ac:dyDescent="0.25">
      <c r="A3212" s="6" t="s">
        <v>1487</v>
      </c>
      <c r="B3212" s="5">
        <v>1</v>
      </c>
    </row>
    <row r="3213" spans="1:2" x14ac:dyDescent="0.25">
      <c r="A3213" s="4" t="s">
        <v>9289</v>
      </c>
      <c r="B3213" s="5">
        <v>1</v>
      </c>
    </row>
    <row r="3214" spans="1:2" x14ac:dyDescent="0.25">
      <c r="A3214" s="6" t="s">
        <v>9285</v>
      </c>
      <c r="B3214" s="5">
        <v>1</v>
      </c>
    </row>
    <row r="3215" spans="1:2" x14ac:dyDescent="0.25">
      <c r="A3215" s="4" t="s">
        <v>3491</v>
      </c>
      <c r="B3215" s="5">
        <v>1</v>
      </c>
    </row>
    <row r="3216" spans="1:2" x14ac:dyDescent="0.25">
      <c r="A3216" s="6" t="s">
        <v>3487</v>
      </c>
      <c r="B3216" s="5">
        <v>1</v>
      </c>
    </row>
    <row r="3217" spans="1:2" x14ac:dyDescent="0.25">
      <c r="A3217" s="4" t="s">
        <v>5341</v>
      </c>
      <c r="B3217" s="5">
        <v>1</v>
      </c>
    </row>
    <row r="3218" spans="1:2" x14ac:dyDescent="0.25">
      <c r="A3218" s="6" t="s">
        <v>5339</v>
      </c>
      <c r="B3218" s="5">
        <v>1</v>
      </c>
    </row>
    <row r="3219" spans="1:2" x14ac:dyDescent="0.25">
      <c r="A3219" s="4" t="s">
        <v>532</v>
      </c>
      <c r="B3219" s="5">
        <v>1</v>
      </c>
    </row>
    <row r="3220" spans="1:2" x14ac:dyDescent="0.25">
      <c r="A3220" s="6" t="s">
        <v>528</v>
      </c>
      <c r="B3220" s="5">
        <v>1</v>
      </c>
    </row>
    <row r="3221" spans="1:2" x14ac:dyDescent="0.25">
      <c r="A3221" s="4" t="s">
        <v>5425</v>
      </c>
      <c r="B3221" s="5">
        <v>1</v>
      </c>
    </row>
    <row r="3222" spans="1:2" x14ac:dyDescent="0.25">
      <c r="A3222" s="6" t="s">
        <v>5423</v>
      </c>
      <c r="B3222" s="5">
        <v>1</v>
      </c>
    </row>
    <row r="3223" spans="1:2" x14ac:dyDescent="0.25">
      <c r="A3223" s="4" t="s">
        <v>9103</v>
      </c>
      <c r="B3223" s="5">
        <v>1</v>
      </c>
    </row>
    <row r="3224" spans="1:2" x14ac:dyDescent="0.25">
      <c r="A3224" s="6" t="s">
        <v>9101</v>
      </c>
      <c r="B3224" s="5">
        <v>1</v>
      </c>
    </row>
    <row r="3225" spans="1:2" x14ac:dyDescent="0.25">
      <c r="A3225" s="4" t="s">
        <v>4840</v>
      </c>
      <c r="B3225" s="5">
        <v>1</v>
      </c>
    </row>
    <row r="3226" spans="1:2" x14ac:dyDescent="0.25">
      <c r="A3226" s="6" t="s">
        <v>4838</v>
      </c>
      <c r="B3226" s="5">
        <v>1</v>
      </c>
    </row>
    <row r="3227" spans="1:2" x14ac:dyDescent="0.25">
      <c r="A3227" s="4" t="s">
        <v>1140</v>
      </c>
      <c r="B3227" s="5">
        <v>1</v>
      </c>
    </row>
    <row r="3228" spans="1:2" x14ac:dyDescent="0.25">
      <c r="A3228" s="6" t="s">
        <v>1098</v>
      </c>
      <c r="B3228" s="5">
        <v>1</v>
      </c>
    </row>
    <row r="3229" spans="1:2" x14ac:dyDescent="0.25">
      <c r="A3229" s="4" t="s">
        <v>3141</v>
      </c>
      <c r="B3229" s="5">
        <v>1</v>
      </c>
    </row>
    <row r="3230" spans="1:2" x14ac:dyDescent="0.25">
      <c r="A3230" s="6" t="s">
        <v>3138</v>
      </c>
      <c r="B3230" s="5">
        <v>1</v>
      </c>
    </row>
    <row r="3231" spans="1:2" x14ac:dyDescent="0.25">
      <c r="A3231" s="4" t="s">
        <v>1503</v>
      </c>
      <c r="B3231" s="5">
        <v>1</v>
      </c>
    </row>
    <row r="3232" spans="1:2" x14ac:dyDescent="0.25">
      <c r="A3232" s="6" t="s">
        <v>1499</v>
      </c>
      <c r="B3232" s="5">
        <v>1</v>
      </c>
    </row>
    <row r="3233" spans="1:2" x14ac:dyDescent="0.25">
      <c r="A3233" s="4" t="s">
        <v>3146</v>
      </c>
      <c r="B3233" s="5">
        <v>1</v>
      </c>
    </row>
    <row r="3234" spans="1:2" x14ac:dyDescent="0.25">
      <c r="A3234" s="6" t="s">
        <v>3144</v>
      </c>
      <c r="B3234" s="5">
        <v>1</v>
      </c>
    </row>
    <row r="3235" spans="1:2" x14ac:dyDescent="0.25">
      <c r="A3235" s="4" t="s">
        <v>6004</v>
      </c>
      <c r="B3235" s="5">
        <v>1</v>
      </c>
    </row>
    <row r="3236" spans="1:2" x14ac:dyDescent="0.25">
      <c r="A3236" s="6" t="s">
        <v>6001</v>
      </c>
      <c r="B3236" s="5">
        <v>1</v>
      </c>
    </row>
    <row r="3237" spans="1:2" x14ac:dyDescent="0.25">
      <c r="A3237" s="4" t="s">
        <v>3135</v>
      </c>
      <c r="B3237" s="5">
        <v>1</v>
      </c>
    </row>
    <row r="3238" spans="1:2" x14ac:dyDescent="0.25">
      <c r="A3238" s="6" t="s">
        <v>3133</v>
      </c>
      <c r="B3238" s="5">
        <v>1</v>
      </c>
    </row>
    <row r="3239" spans="1:2" x14ac:dyDescent="0.25">
      <c r="A3239" s="4" t="s">
        <v>8734</v>
      </c>
      <c r="B3239" s="5">
        <v>1</v>
      </c>
    </row>
    <row r="3240" spans="1:2" x14ac:dyDescent="0.25">
      <c r="A3240" s="6" t="s">
        <v>8732</v>
      </c>
      <c r="B3240" s="5">
        <v>1</v>
      </c>
    </row>
    <row r="3241" spans="1:2" x14ac:dyDescent="0.25">
      <c r="A3241" s="4" t="s">
        <v>3130</v>
      </c>
      <c r="B3241" s="5">
        <v>1</v>
      </c>
    </row>
    <row r="3242" spans="1:2" x14ac:dyDescent="0.25">
      <c r="A3242" s="6" t="s">
        <v>3127</v>
      </c>
      <c r="B3242" s="5">
        <v>1</v>
      </c>
    </row>
    <row r="3243" spans="1:2" x14ac:dyDescent="0.25">
      <c r="A3243" s="4" t="s">
        <v>8356</v>
      </c>
      <c r="B3243" s="5">
        <v>1</v>
      </c>
    </row>
    <row r="3244" spans="1:2" x14ac:dyDescent="0.25">
      <c r="A3244" s="6" t="s">
        <v>8354</v>
      </c>
      <c r="B3244" s="5">
        <v>1</v>
      </c>
    </row>
    <row r="3245" spans="1:2" x14ac:dyDescent="0.25">
      <c r="A3245" s="4" t="s">
        <v>9202</v>
      </c>
      <c r="B3245" s="5">
        <v>1</v>
      </c>
    </row>
    <row r="3246" spans="1:2" x14ac:dyDescent="0.25">
      <c r="A3246" s="6" t="s">
        <v>9149</v>
      </c>
      <c r="B3246" s="5">
        <v>1</v>
      </c>
    </row>
    <row r="3247" spans="1:2" x14ac:dyDescent="0.25">
      <c r="A3247" s="4" t="s">
        <v>1587</v>
      </c>
      <c r="B3247" s="5">
        <v>1</v>
      </c>
    </row>
    <row r="3248" spans="1:2" x14ac:dyDescent="0.25">
      <c r="A3248" s="6" t="s">
        <v>1574</v>
      </c>
      <c r="B3248" s="5">
        <v>1</v>
      </c>
    </row>
    <row r="3249" spans="1:2" x14ac:dyDescent="0.25">
      <c r="A3249" s="4" t="s">
        <v>7923</v>
      </c>
      <c r="B3249" s="5">
        <v>1</v>
      </c>
    </row>
    <row r="3250" spans="1:2" x14ac:dyDescent="0.25">
      <c r="A3250" s="6" t="s">
        <v>7921</v>
      </c>
      <c r="B3250" s="5">
        <v>1</v>
      </c>
    </row>
    <row r="3251" spans="1:2" x14ac:dyDescent="0.25">
      <c r="A3251" s="4" t="s">
        <v>1582</v>
      </c>
      <c r="B3251" s="5">
        <v>1</v>
      </c>
    </row>
    <row r="3252" spans="1:2" x14ac:dyDescent="0.25">
      <c r="A3252" s="6" t="s">
        <v>1574</v>
      </c>
      <c r="B3252" s="5">
        <v>1</v>
      </c>
    </row>
    <row r="3253" spans="1:2" x14ac:dyDescent="0.25">
      <c r="A3253" s="4" t="s">
        <v>9156</v>
      </c>
      <c r="B3253" s="5">
        <v>1</v>
      </c>
    </row>
    <row r="3254" spans="1:2" x14ac:dyDescent="0.25">
      <c r="A3254" s="6" t="s">
        <v>7921</v>
      </c>
      <c r="B3254" s="5">
        <v>1</v>
      </c>
    </row>
    <row r="3255" spans="1:2" x14ac:dyDescent="0.25">
      <c r="A3255" s="4" t="s">
        <v>5350</v>
      </c>
      <c r="B3255" s="5">
        <v>1</v>
      </c>
    </row>
    <row r="3256" spans="1:2" x14ac:dyDescent="0.25">
      <c r="A3256" s="6" t="s">
        <v>5348</v>
      </c>
      <c r="B3256" s="5">
        <v>1</v>
      </c>
    </row>
    <row r="3257" spans="1:2" x14ac:dyDescent="0.25">
      <c r="A3257" s="4" t="s">
        <v>9276</v>
      </c>
      <c r="B3257" s="5">
        <v>1</v>
      </c>
    </row>
    <row r="3258" spans="1:2" x14ac:dyDescent="0.25">
      <c r="A3258" s="6" t="s">
        <v>7921</v>
      </c>
      <c r="B3258" s="5">
        <v>1</v>
      </c>
    </row>
    <row r="3259" spans="1:2" x14ac:dyDescent="0.25">
      <c r="A3259" s="4" t="s">
        <v>2142</v>
      </c>
      <c r="B3259" s="5">
        <v>1</v>
      </c>
    </row>
    <row r="3260" spans="1:2" x14ac:dyDescent="0.25">
      <c r="A3260" s="6" t="s">
        <v>2139</v>
      </c>
      <c r="B3260" s="5">
        <v>1</v>
      </c>
    </row>
    <row r="3261" spans="1:2" x14ac:dyDescent="0.25">
      <c r="A3261" s="4" t="s">
        <v>9184</v>
      </c>
      <c r="B3261" s="5">
        <v>1</v>
      </c>
    </row>
    <row r="3262" spans="1:2" x14ac:dyDescent="0.25">
      <c r="A3262" s="6" t="s">
        <v>7921</v>
      </c>
      <c r="B3262" s="5">
        <v>1</v>
      </c>
    </row>
    <row r="3263" spans="1:2" x14ac:dyDescent="0.25">
      <c r="A3263" s="4" t="s">
        <v>1036</v>
      </c>
      <c r="B3263" s="5">
        <v>1</v>
      </c>
    </row>
    <row r="3264" spans="1:2" x14ac:dyDescent="0.25">
      <c r="A3264" s="6" t="s">
        <v>1034</v>
      </c>
      <c r="B3264" s="5">
        <v>1</v>
      </c>
    </row>
    <row r="3265" spans="1:2" x14ac:dyDescent="0.25">
      <c r="A3265" s="4" t="s">
        <v>6036</v>
      </c>
      <c r="B3265" s="5">
        <v>1</v>
      </c>
    </row>
    <row r="3266" spans="1:2" x14ac:dyDescent="0.25">
      <c r="A3266" s="6" t="s">
        <v>6033</v>
      </c>
      <c r="B3266" s="5">
        <v>1</v>
      </c>
    </row>
    <row r="3267" spans="1:2" x14ac:dyDescent="0.25">
      <c r="A3267" s="4" t="s">
        <v>573</v>
      </c>
      <c r="B3267" s="5">
        <v>1</v>
      </c>
    </row>
    <row r="3268" spans="1:2" x14ac:dyDescent="0.25">
      <c r="A3268" s="6" t="s">
        <v>569</v>
      </c>
      <c r="B3268" s="5">
        <v>1</v>
      </c>
    </row>
    <row r="3269" spans="1:2" x14ac:dyDescent="0.25">
      <c r="A3269" s="4" t="s">
        <v>4293</v>
      </c>
      <c r="B3269" s="5">
        <v>1</v>
      </c>
    </row>
    <row r="3270" spans="1:2" x14ac:dyDescent="0.25">
      <c r="A3270" s="6" t="s">
        <v>4289</v>
      </c>
      <c r="B3270" s="5">
        <v>1</v>
      </c>
    </row>
    <row r="3271" spans="1:2" x14ac:dyDescent="0.25">
      <c r="A3271" s="4" t="s">
        <v>8944</v>
      </c>
      <c r="B3271" s="5">
        <v>1</v>
      </c>
    </row>
    <row r="3272" spans="1:2" x14ac:dyDescent="0.25">
      <c r="A3272" s="6" t="s">
        <v>8941</v>
      </c>
      <c r="B3272" s="5">
        <v>1</v>
      </c>
    </row>
    <row r="3273" spans="1:2" x14ac:dyDescent="0.25">
      <c r="A3273" s="4" t="s">
        <v>4747</v>
      </c>
      <c r="B3273" s="5">
        <v>1</v>
      </c>
    </row>
    <row r="3274" spans="1:2" x14ac:dyDescent="0.25">
      <c r="A3274" s="6" t="s">
        <v>4289</v>
      </c>
      <c r="B3274" s="5">
        <v>1</v>
      </c>
    </row>
    <row r="3275" spans="1:2" x14ac:dyDescent="0.25">
      <c r="A3275" s="4" t="s">
        <v>4806</v>
      </c>
      <c r="B3275" s="5">
        <v>1</v>
      </c>
    </row>
    <row r="3276" spans="1:2" x14ac:dyDescent="0.25">
      <c r="A3276" s="6" t="s">
        <v>4803</v>
      </c>
      <c r="B3276" s="5">
        <v>1</v>
      </c>
    </row>
    <row r="3277" spans="1:2" x14ac:dyDescent="0.25">
      <c r="A3277" s="4" t="s">
        <v>8660</v>
      </c>
      <c r="B3277" s="5">
        <v>1</v>
      </c>
    </row>
    <row r="3278" spans="1:2" x14ac:dyDescent="0.25">
      <c r="A3278" s="6" t="s">
        <v>8657</v>
      </c>
      <c r="B3278" s="5">
        <v>1</v>
      </c>
    </row>
    <row r="3279" spans="1:2" x14ac:dyDescent="0.25">
      <c r="A3279" s="4" t="s">
        <v>680</v>
      </c>
      <c r="B3279" s="5">
        <v>1</v>
      </c>
    </row>
    <row r="3280" spans="1:2" x14ac:dyDescent="0.25">
      <c r="A3280" s="6" t="s">
        <v>677</v>
      </c>
      <c r="B3280" s="5">
        <v>1</v>
      </c>
    </row>
    <row r="3281" spans="1:2" x14ac:dyDescent="0.25">
      <c r="A3281" s="4" t="s">
        <v>8796</v>
      </c>
      <c r="B3281" s="5">
        <v>1</v>
      </c>
    </row>
    <row r="3282" spans="1:2" x14ac:dyDescent="0.25">
      <c r="A3282" s="6" t="s">
        <v>8657</v>
      </c>
      <c r="B3282" s="5">
        <v>1</v>
      </c>
    </row>
    <row r="3283" spans="1:2" x14ac:dyDescent="0.25">
      <c r="A3283" s="4" t="s">
        <v>9391</v>
      </c>
      <c r="B3283" s="5">
        <v>1</v>
      </c>
    </row>
    <row r="3284" spans="1:2" x14ac:dyDescent="0.25">
      <c r="A3284" s="6" t="s">
        <v>9389</v>
      </c>
      <c r="B3284" s="5">
        <v>1</v>
      </c>
    </row>
    <row r="3285" spans="1:2" x14ac:dyDescent="0.25">
      <c r="A3285" s="4" t="s">
        <v>1876</v>
      </c>
      <c r="B3285" s="5">
        <v>1</v>
      </c>
    </row>
    <row r="3286" spans="1:2" x14ac:dyDescent="0.25">
      <c r="A3286" s="6" t="s">
        <v>1873</v>
      </c>
      <c r="B3286" s="5">
        <v>1</v>
      </c>
    </row>
    <row r="3287" spans="1:2" x14ac:dyDescent="0.25">
      <c r="A3287" s="4" t="s">
        <v>8067</v>
      </c>
      <c r="B3287" s="5">
        <v>1</v>
      </c>
    </row>
    <row r="3288" spans="1:2" x14ac:dyDescent="0.25">
      <c r="A3288" s="6" t="s">
        <v>308</v>
      </c>
      <c r="B3288" s="5">
        <v>1</v>
      </c>
    </row>
    <row r="3289" spans="1:2" x14ac:dyDescent="0.25">
      <c r="A3289" s="4" t="s">
        <v>5723</v>
      </c>
      <c r="B3289" s="5">
        <v>1</v>
      </c>
    </row>
    <row r="3290" spans="1:2" x14ac:dyDescent="0.25">
      <c r="A3290" s="6" t="s">
        <v>4322</v>
      </c>
      <c r="B3290" s="5">
        <v>1</v>
      </c>
    </row>
    <row r="3291" spans="1:2" x14ac:dyDescent="0.25">
      <c r="A3291" s="4" t="s">
        <v>5580</v>
      </c>
      <c r="B3291" s="5">
        <v>1</v>
      </c>
    </row>
    <row r="3292" spans="1:2" x14ac:dyDescent="0.25">
      <c r="A3292" s="6" t="s">
        <v>3694</v>
      </c>
      <c r="B3292" s="5">
        <v>1</v>
      </c>
    </row>
    <row r="3293" spans="1:2" x14ac:dyDescent="0.25">
      <c r="A3293" s="4" t="s">
        <v>7523</v>
      </c>
      <c r="B3293" s="5">
        <v>1</v>
      </c>
    </row>
    <row r="3294" spans="1:2" x14ac:dyDescent="0.25">
      <c r="A3294" s="6" t="s">
        <v>7521</v>
      </c>
      <c r="B3294" s="5">
        <v>1</v>
      </c>
    </row>
    <row r="3295" spans="1:2" x14ac:dyDescent="0.25">
      <c r="A3295" s="4" t="s">
        <v>4760</v>
      </c>
      <c r="B3295" s="5">
        <v>1</v>
      </c>
    </row>
    <row r="3296" spans="1:2" x14ac:dyDescent="0.25">
      <c r="A3296" s="6" t="s">
        <v>4758</v>
      </c>
      <c r="B3296" s="5">
        <v>1</v>
      </c>
    </row>
    <row r="3297" spans="1:2" x14ac:dyDescent="0.25">
      <c r="A3297" s="4" t="s">
        <v>4792</v>
      </c>
      <c r="B3297" s="5">
        <v>1</v>
      </c>
    </row>
    <row r="3298" spans="1:2" x14ac:dyDescent="0.25">
      <c r="A3298" s="6" t="s">
        <v>4772</v>
      </c>
      <c r="B3298" s="5">
        <v>1</v>
      </c>
    </row>
    <row r="3299" spans="1:2" x14ac:dyDescent="0.25">
      <c r="A3299" s="4" t="s">
        <v>2395</v>
      </c>
      <c r="B3299" s="5">
        <v>1</v>
      </c>
    </row>
    <row r="3300" spans="1:2" x14ac:dyDescent="0.25">
      <c r="A3300" s="6" t="s">
        <v>2391</v>
      </c>
      <c r="B3300" s="5">
        <v>1</v>
      </c>
    </row>
    <row r="3301" spans="1:2" x14ac:dyDescent="0.25">
      <c r="A3301" s="4" t="s">
        <v>5223</v>
      </c>
      <c r="B3301" s="5">
        <v>1</v>
      </c>
    </row>
    <row r="3302" spans="1:2" x14ac:dyDescent="0.25">
      <c r="A3302" s="6" t="s">
        <v>4772</v>
      </c>
      <c r="B3302" s="5">
        <v>1</v>
      </c>
    </row>
    <row r="3303" spans="1:2" x14ac:dyDescent="0.25">
      <c r="A3303" s="4" t="s">
        <v>1749</v>
      </c>
      <c r="B3303" s="5">
        <v>1</v>
      </c>
    </row>
    <row r="3304" spans="1:2" x14ac:dyDescent="0.25">
      <c r="A3304" s="6" t="s">
        <v>862</v>
      </c>
      <c r="B3304" s="5">
        <v>1</v>
      </c>
    </row>
    <row r="3305" spans="1:2" x14ac:dyDescent="0.25">
      <c r="A3305" s="4" t="s">
        <v>5443</v>
      </c>
      <c r="B3305" s="5">
        <v>1</v>
      </c>
    </row>
    <row r="3306" spans="1:2" x14ac:dyDescent="0.25">
      <c r="A3306" s="6" t="s">
        <v>5441</v>
      </c>
      <c r="B3306" s="5">
        <v>1</v>
      </c>
    </row>
    <row r="3307" spans="1:2" x14ac:dyDescent="0.25">
      <c r="A3307" s="4" t="s">
        <v>1843</v>
      </c>
      <c r="B3307" s="5">
        <v>1</v>
      </c>
    </row>
    <row r="3308" spans="1:2" x14ac:dyDescent="0.25">
      <c r="A3308" s="6" t="s">
        <v>862</v>
      </c>
      <c r="B3308" s="5">
        <v>1</v>
      </c>
    </row>
    <row r="3309" spans="1:2" x14ac:dyDescent="0.25">
      <c r="A3309" s="4" t="s">
        <v>4495</v>
      </c>
      <c r="B3309" s="5">
        <v>1</v>
      </c>
    </row>
    <row r="3310" spans="1:2" x14ac:dyDescent="0.25">
      <c r="A3310" s="6" t="s">
        <v>4493</v>
      </c>
      <c r="B3310" s="5">
        <v>1</v>
      </c>
    </row>
    <row r="3311" spans="1:2" x14ac:dyDescent="0.25">
      <c r="A3311" s="4" t="s">
        <v>1777</v>
      </c>
      <c r="B3311" s="5">
        <v>1</v>
      </c>
    </row>
    <row r="3312" spans="1:2" x14ac:dyDescent="0.25">
      <c r="A3312" s="6" t="s">
        <v>1775</v>
      </c>
      <c r="B3312" s="5">
        <v>1</v>
      </c>
    </row>
    <row r="3313" spans="1:2" x14ac:dyDescent="0.25">
      <c r="A3313" s="4" t="s">
        <v>5241</v>
      </c>
      <c r="B3313" s="5">
        <v>1</v>
      </c>
    </row>
    <row r="3314" spans="1:2" x14ac:dyDescent="0.25">
      <c r="A3314" s="6" t="s">
        <v>5238</v>
      </c>
      <c r="B3314" s="5">
        <v>1</v>
      </c>
    </row>
    <row r="3315" spans="1:2" x14ac:dyDescent="0.25">
      <c r="A3315" s="4" t="s">
        <v>7465</v>
      </c>
      <c r="B3315" s="5">
        <v>1</v>
      </c>
    </row>
    <row r="3316" spans="1:2" x14ac:dyDescent="0.25">
      <c r="A3316" s="6" t="s">
        <v>6717</v>
      </c>
      <c r="B3316" s="5">
        <v>1</v>
      </c>
    </row>
    <row r="3317" spans="1:2" x14ac:dyDescent="0.25">
      <c r="A3317" s="4" t="s">
        <v>6986</v>
      </c>
      <c r="B3317" s="5">
        <v>1</v>
      </c>
    </row>
    <row r="3318" spans="1:2" x14ac:dyDescent="0.25">
      <c r="A3318" s="6" t="s">
        <v>6983</v>
      </c>
      <c r="B3318" s="5">
        <v>1</v>
      </c>
    </row>
    <row r="3319" spans="1:2" x14ac:dyDescent="0.25">
      <c r="A3319" s="4" t="s">
        <v>4063</v>
      </c>
      <c r="B3319" s="5">
        <v>1</v>
      </c>
    </row>
    <row r="3320" spans="1:2" x14ac:dyDescent="0.25">
      <c r="A3320" s="6" t="s">
        <v>4060</v>
      </c>
      <c r="B3320" s="5">
        <v>1</v>
      </c>
    </row>
    <row r="3321" spans="1:2" x14ac:dyDescent="0.25">
      <c r="A3321" s="4" t="s">
        <v>2212</v>
      </c>
      <c r="B3321" s="5">
        <v>1</v>
      </c>
    </row>
    <row r="3322" spans="1:2" x14ac:dyDescent="0.25">
      <c r="A3322" s="6" t="s">
        <v>2208</v>
      </c>
      <c r="B3322" s="5">
        <v>1</v>
      </c>
    </row>
    <row r="3323" spans="1:2" x14ac:dyDescent="0.25">
      <c r="A3323" s="4" t="s">
        <v>4052</v>
      </c>
      <c r="B3323" s="5">
        <v>1</v>
      </c>
    </row>
    <row r="3324" spans="1:2" x14ac:dyDescent="0.25">
      <c r="A3324" s="6" t="s">
        <v>26</v>
      </c>
      <c r="B3324" s="5">
        <v>1</v>
      </c>
    </row>
    <row r="3325" spans="1:2" x14ac:dyDescent="0.25">
      <c r="A3325" s="4" t="s">
        <v>4216</v>
      </c>
      <c r="B3325" s="5">
        <v>1</v>
      </c>
    </row>
    <row r="3326" spans="1:2" x14ac:dyDescent="0.25">
      <c r="A3326" s="6" t="s">
        <v>4213</v>
      </c>
      <c r="B3326" s="5">
        <v>1</v>
      </c>
    </row>
    <row r="3327" spans="1:2" x14ac:dyDescent="0.25">
      <c r="A3327" s="4" t="s">
        <v>8294</v>
      </c>
      <c r="B3327" s="5">
        <v>1</v>
      </c>
    </row>
    <row r="3328" spans="1:2" x14ac:dyDescent="0.25">
      <c r="A3328" s="6" t="s">
        <v>8291</v>
      </c>
      <c r="B3328" s="5">
        <v>1</v>
      </c>
    </row>
    <row r="3329" spans="1:2" x14ac:dyDescent="0.25">
      <c r="A3329" s="4" t="s">
        <v>7519</v>
      </c>
      <c r="B3329" s="5">
        <v>1</v>
      </c>
    </row>
    <row r="3330" spans="1:2" x14ac:dyDescent="0.25">
      <c r="A3330" s="6" t="s">
        <v>7517</v>
      </c>
      <c r="B3330" s="5">
        <v>1</v>
      </c>
    </row>
    <row r="3331" spans="1:2" x14ac:dyDescent="0.25">
      <c r="A3331" s="4" t="s">
        <v>5627</v>
      </c>
      <c r="B3331" s="5">
        <v>1</v>
      </c>
    </row>
    <row r="3332" spans="1:2" x14ac:dyDescent="0.25">
      <c r="A3332" s="6" t="s">
        <v>4469</v>
      </c>
      <c r="B3332" s="5">
        <v>1</v>
      </c>
    </row>
    <row r="3333" spans="1:2" x14ac:dyDescent="0.25">
      <c r="A3333" s="4" t="s">
        <v>4774</v>
      </c>
      <c r="B3333" s="5">
        <v>1</v>
      </c>
    </row>
    <row r="3334" spans="1:2" x14ac:dyDescent="0.25">
      <c r="A3334" s="6" t="s">
        <v>4772</v>
      </c>
      <c r="B3334" s="5">
        <v>1</v>
      </c>
    </row>
    <row r="3335" spans="1:2" x14ac:dyDescent="0.25">
      <c r="A3335" s="4" t="s">
        <v>10111</v>
      </c>
      <c r="B3335" s="5">
        <v>1720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82169-D20B-475A-A0E7-2F5CF9F5D7EA}">
  <dimension ref="A1:Q1668"/>
  <sheetViews>
    <sheetView topLeftCell="E1" workbookViewId="0">
      <selection activeCell="I31" sqref="I31"/>
    </sheetView>
  </sheetViews>
  <sheetFormatPr baseColWidth="10" defaultRowHeight="15" x14ac:dyDescent="0.25"/>
  <cols>
    <col min="1" max="1" width="43" customWidth="1"/>
    <col min="4" max="4" width="31.7109375" customWidth="1"/>
    <col min="11" max="11" width="35.28515625" customWidth="1"/>
    <col min="16" max="16" width="24.28515625" bestFit="1" customWidth="1"/>
    <col min="17" max="17" width="15.140625" bestFit="1" customWidth="1"/>
    <col min="18" max="18" width="21.8554687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P1" s="3" t="s">
        <v>10109</v>
      </c>
      <c r="Q1" t="s">
        <v>10113</v>
      </c>
    </row>
    <row r="2" spans="1:17" x14ac:dyDescent="0.25">
      <c r="A2" t="s">
        <v>14</v>
      </c>
      <c r="B2" t="s">
        <v>15</v>
      </c>
      <c r="C2" t="s">
        <v>16</v>
      </c>
      <c r="D2" t="s">
        <v>17</v>
      </c>
      <c r="E2" t="s">
        <v>18</v>
      </c>
      <c r="F2" t="s">
        <v>19</v>
      </c>
      <c r="G2" t="s">
        <v>20</v>
      </c>
      <c r="H2" t="s">
        <v>21</v>
      </c>
      <c r="I2" t="s">
        <v>22</v>
      </c>
      <c r="J2" t="s">
        <v>23</v>
      </c>
      <c r="K2" t="s">
        <v>24</v>
      </c>
      <c r="L2" t="s">
        <v>25</v>
      </c>
      <c r="M2" t="s">
        <v>9438</v>
      </c>
      <c r="N2" t="s">
        <v>9439</v>
      </c>
      <c r="P2" s="4" t="s">
        <v>18</v>
      </c>
      <c r="Q2" s="5">
        <v>869</v>
      </c>
    </row>
    <row r="3" spans="1:17" x14ac:dyDescent="0.25">
      <c r="A3" t="s">
        <v>26</v>
      </c>
      <c r="B3" t="s">
        <v>27</v>
      </c>
      <c r="C3" t="s">
        <v>16</v>
      </c>
      <c r="D3" t="s">
        <v>28</v>
      </c>
      <c r="E3" t="s">
        <v>18</v>
      </c>
      <c r="F3" t="s">
        <v>29</v>
      </c>
      <c r="G3" t="s">
        <v>30</v>
      </c>
      <c r="H3" t="s">
        <v>31</v>
      </c>
      <c r="I3" t="s">
        <v>32</v>
      </c>
      <c r="J3" t="s">
        <v>33</v>
      </c>
      <c r="K3" t="s">
        <v>24</v>
      </c>
      <c r="L3" t="s">
        <v>34</v>
      </c>
      <c r="M3" t="s">
        <v>9438</v>
      </c>
      <c r="N3" t="s">
        <v>9439</v>
      </c>
      <c r="P3" s="6" t="s">
        <v>9439</v>
      </c>
      <c r="Q3" s="5">
        <v>395</v>
      </c>
    </row>
    <row r="4" spans="1:17" x14ac:dyDescent="0.25">
      <c r="A4" t="s">
        <v>35</v>
      </c>
      <c r="B4" t="s">
        <v>36</v>
      </c>
      <c r="C4" t="s">
        <v>16</v>
      </c>
      <c r="D4" t="s">
        <v>37</v>
      </c>
      <c r="E4" t="s">
        <v>18</v>
      </c>
      <c r="F4" t="s">
        <v>38</v>
      </c>
      <c r="G4" t="s">
        <v>39</v>
      </c>
      <c r="H4" t="s">
        <v>40</v>
      </c>
      <c r="I4" t="s">
        <v>32</v>
      </c>
      <c r="J4" t="s">
        <v>41</v>
      </c>
      <c r="K4" t="s">
        <v>24</v>
      </c>
      <c r="L4" t="s">
        <v>42</v>
      </c>
      <c r="M4" t="s">
        <v>9440</v>
      </c>
      <c r="N4" t="s">
        <v>9441</v>
      </c>
      <c r="P4" s="6" t="s">
        <v>9441</v>
      </c>
      <c r="Q4" s="5">
        <v>474</v>
      </c>
    </row>
    <row r="5" spans="1:17" x14ac:dyDescent="0.25">
      <c r="A5" t="s">
        <v>43</v>
      </c>
      <c r="B5" t="s">
        <v>44</v>
      </c>
      <c r="C5" t="s">
        <v>16</v>
      </c>
      <c r="D5" t="s">
        <v>45</v>
      </c>
      <c r="E5" t="s">
        <v>18</v>
      </c>
      <c r="F5" t="s">
        <v>46</v>
      </c>
      <c r="G5" t="s">
        <v>47</v>
      </c>
      <c r="H5" t="s">
        <v>48</v>
      </c>
      <c r="I5" t="s">
        <v>32</v>
      </c>
      <c r="J5" t="s">
        <v>49</v>
      </c>
      <c r="K5" t="s">
        <v>24</v>
      </c>
      <c r="L5" t="s">
        <v>50</v>
      </c>
      <c r="M5" t="s">
        <v>9442</v>
      </c>
      <c r="N5" t="s">
        <v>9441</v>
      </c>
      <c r="P5" s="4" t="s">
        <v>6764</v>
      </c>
      <c r="Q5" s="5">
        <v>5</v>
      </c>
    </row>
    <row r="6" spans="1:17" x14ac:dyDescent="0.25">
      <c r="A6" t="s">
        <v>51</v>
      </c>
      <c r="B6" t="s">
        <v>52</v>
      </c>
      <c r="C6" t="s">
        <v>16</v>
      </c>
      <c r="D6" t="s">
        <v>53</v>
      </c>
      <c r="E6" t="s">
        <v>18</v>
      </c>
      <c r="F6" t="s">
        <v>54</v>
      </c>
      <c r="G6" t="s">
        <v>55</v>
      </c>
      <c r="H6" t="s">
        <v>56</v>
      </c>
      <c r="I6" t="s">
        <v>32</v>
      </c>
      <c r="J6" t="s">
        <v>57</v>
      </c>
      <c r="K6" t="s">
        <v>24</v>
      </c>
      <c r="L6" t="s">
        <v>58</v>
      </c>
      <c r="M6" t="s">
        <v>9443</v>
      </c>
      <c r="N6" t="s">
        <v>9441</v>
      </c>
      <c r="P6" s="6" t="s">
        <v>9439</v>
      </c>
      <c r="Q6" s="5">
        <v>5</v>
      </c>
    </row>
    <row r="7" spans="1:17" x14ac:dyDescent="0.25">
      <c r="A7" t="s">
        <v>59</v>
      </c>
      <c r="B7" t="s">
        <v>60</v>
      </c>
      <c r="C7" t="s">
        <v>16</v>
      </c>
      <c r="D7" t="s">
        <v>61</v>
      </c>
      <c r="E7" t="s">
        <v>18</v>
      </c>
      <c r="F7" t="s">
        <v>62</v>
      </c>
      <c r="G7" t="s">
        <v>63</v>
      </c>
      <c r="H7" t="s">
        <v>64</v>
      </c>
      <c r="I7" t="s">
        <v>32</v>
      </c>
      <c r="J7" t="s">
        <v>65</v>
      </c>
      <c r="K7" t="s">
        <v>24</v>
      </c>
      <c r="L7" t="s">
        <v>66</v>
      </c>
      <c r="M7" t="s">
        <v>9444</v>
      </c>
      <c r="N7" t="s">
        <v>9441</v>
      </c>
      <c r="P7" s="4" t="s">
        <v>638</v>
      </c>
      <c r="Q7" s="5">
        <v>793</v>
      </c>
    </row>
    <row r="8" spans="1:17" x14ac:dyDescent="0.25">
      <c r="A8" t="s">
        <v>67</v>
      </c>
      <c r="B8" t="s">
        <v>68</v>
      </c>
      <c r="C8" t="s">
        <v>69</v>
      </c>
      <c r="D8" t="s">
        <v>70</v>
      </c>
      <c r="E8" t="s">
        <v>18</v>
      </c>
      <c r="F8" t="s">
        <v>71</v>
      </c>
      <c r="G8" t="s">
        <v>72</v>
      </c>
      <c r="H8" t="s">
        <v>73</v>
      </c>
      <c r="I8" t="s">
        <v>32</v>
      </c>
      <c r="J8" t="s">
        <v>74</v>
      </c>
      <c r="K8" t="s">
        <v>24</v>
      </c>
      <c r="L8" t="s">
        <v>75</v>
      </c>
      <c r="M8" t="s">
        <v>9445</v>
      </c>
      <c r="N8" t="s">
        <v>9441</v>
      </c>
      <c r="P8" s="6" t="s">
        <v>9439</v>
      </c>
      <c r="Q8" s="5">
        <v>599</v>
      </c>
    </row>
    <row r="9" spans="1:17" x14ac:dyDescent="0.25">
      <c r="A9" t="s">
        <v>76</v>
      </c>
      <c r="B9" t="s">
        <v>77</v>
      </c>
      <c r="C9" t="s">
        <v>16</v>
      </c>
      <c r="D9" t="s">
        <v>78</v>
      </c>
      <c r="E9" t="s">
        <v>18</v>
      </c>
      <c r="F9" t="s">
        <v>79</v>
      </c>
      <c r="G9" t="s">
        <v>80</v>
      </c>
      <c r="H9" t="s">
        <v>81</v>
      </c>
      <c r="I9" t="s">
        <v>22</v>
      </c>
      <c r="J9" t="s">
        <v>82</v>
      </c>
      <c r="K9" t="s">
        <v>24</v>
      </c>
      <c r="L9" t="s">
        <v>83</v>
      </c>
      <c r="M9" t="s">
        <v>9446</v>
      </c>
      <c r="N9" t="s">
        <v>9441</v>
      </c>
      <c r="P9" s="6" t="s">
        <v>9441</v>
      </c>
      <c r="Q9" s="5">
        <v>194</v>
      </c>
    </row>
    <row r="10" spans="1:17" x14ac:dyDescent="0.25">
      <c r="A10" t="s">
        <v>84</v>
      </c>
      <c r="C10" t="s">
        <v>16</v>
      </c>
      <c r="D10" t="s">
        <v>85</v>
      </c>
      <c r="E10" t="s">
        <v>18</v>
      </c>
      <c r="F10" t="s">
        <v>86</v>
      </c>
      <c r="G10" t="s">
        <v>87</v>
      </c>
      <c r="H10" t="s">
        <v>88</v>
      </c>
      <c r="I10" t="s">
        <v>32</v>
      </c>
      <c r="J10" t="s">
        <v>89</v>
      </c>
      <c r="K10" t="s">
        <v>24</v>
      </c>
      <c r="L10" t="s">
        <v>90</v>
      </c>
      <c r="M10" t="s">
        <v>9438</v>
      </c>
      <c r="N10" t="s">
        <v>9439</v>
      </c>
      <c r="P10" s="4" t="s">
        <v>10110</v>
      </c>
      <c r="Q10" s="5"/>
    </row>
    <row r="11" spans="1:17" x14ac:dyDescent="0.25">
      <c r="A11" t="s">
        <v>91</v>
      </c>
      <c r="B11" t="s">
        <v>92</v>
      </c>
      <c r="C11" t="s">
        <v>69</v>
      </c>
      <c r="D11" t="s">
        <v>93</v>
      </c>
      <c r="E11" t="s">
        <v>18</v>
      </c>
      <c r="F11" t="s">
        <v>94</v>
      </c>
      <c r="G11" t="s">
        <v>95</v>
      </c>
      <c r="H11" t="s">
        <v>96</v>
      </c>
      <c r="I11" t="s">
        <v>32</v>
      </c>
      <c r="J11" t="s">
        <v>97</v>
      </c>
      <c r="K11" t="s">
        <v>24</v>
      </c>
      <c r="L11" t="s">
        <v>75</v>
      </c>
      <c r="M11" t="s">
        <v>9447</v>
      </c>
      <c r="N11" t="s">
        <v>9441</v>
      </c>
      <c r="P11" s="6" t="s">
        <v>10110</v>
      </c>
      <c r="Q11" s="5"/>
    </row>
    <row r="12" spans="1:17" x14ac:dyDescent="0.25">
      <c r="A12" t="s">
        <v>98</v>
      </c>
      <c r="B12" t="s">
        <v>99</v>
      </c>
      <c r="C12" t="s">
        <v>69</v>
      </c>
      <c r="D12" t="s">
        <v>100</v>
      </c>
      <c r="E12" t="s">
        <v>18</v>
      </c>
      <c r="F12" t="s">
        <v>101</v>
      </c>
      <c r="G12" t="s">
        <v>102</v>
      </c>
      <c r="H12" t="s">
        <v>103</v>
      </c>
      <c r="I12" t="s">
        <v>32</v>
      </c>
      <c r="J12" t="s">
        <v>74</v>
      </c>
      <c r="K12" t="s">
        <v>24</v>
      </c>
      <c r="L12" t="s">
        <v>104</v>
      </c>
      <c r="M12" t="s">
        <v>9448</v>
      </c>
      <c r="N12" t="s">
        <v>9441</v>
      </c>
      <c r="P12" s="4" t="s">
        <v>10111</v>
      </c>
      <c r="Q12" s="5">
        <v>1667</v>
      </c>
    </row>
    <row r="13" spans="1:17" x14ac:dyDescent="0.25">
      <c r="A13" t="s">
        <v>105</v>
      </c>
      <c r="B13" t="s">
        <v>92</v>
      </c>
      <c r="C13" t="s">
        <v>69</v>
      </c>
      <c r="D13" t="s">
        <v>93</v>
      </c>
      <c r="E13" t="s">
        <v>18</v>
      </c>
      <c r="F13" t="s">
        <v>106</v>
      </c>
      <c r="G13" t="s">
        <v>107</v>
      </c>
      <c r="H13" t="s">
        <v>108</v>
      </c>
      <c r="I13" t="s">
        <v>32</v>
      </c>
      <c r="J13" t="s">
        <v>109</v>
      </c>
      <c r="K13" t="s">
        <v>24</v>
      </c>
      <c r="L13" t="s">
        <v>75</v>
      </c>
      <c r="M13" t="s">
        <v>9449</v>
      </c>
      <c r="N13" t="s">
        <v>9441</v>
      </c>
    </row>
    <row r="14" spans="1:17" x14ac:dyDescent="0.25">
      <c r="A14" t="s">
        <v>110</v>
      </c>
      <c r="C14" t="s">
        <v>16</v>
      </c>
      <c r="D14" t="s">
        <v>111</v>
      </c>
      <c r="E14" t="s">
        <v>18</v>
      </c>
      <c r="F14" t="s">
        <v>112</v>
      </c>
      <c r="G14" t="s">
        <v>113</v>
      </c>
      <c r="H14" t="s">
        <v>114</v>
      </c>
      <c r="I14" t="s">
        <v>32</v>
      </c>
      <c r="J14" t="s">
        <v>115</v>
      </c>
      <c r="K14" t="s">
        <v>24</v>
      </c>
      <c r="L14" t="s">
        <v>116</v>
      </c>
      <c r="M14" t="s">
        <v>9450</v>
      </c>
      <c r="N14" t="s">
        <v>9441</v>
      </c>
    </row>
    <row r="15" spans="1:17" x14ac:dyDescent="0.25">
      <c r="A15" t="s">
        <v>117</v>
      </c>
      <c r="B15" t="s">
        <v>27</v>
      </c>
      <c r="C15" t="s">
        <v>16</v>
      </c>
      <c r="E15" t="s">
        <v>18</v>
      </c>
      <c r="F15" t="s">
        <v>118</v>
      </c>
      <c r="G15" t="s">
        <v>119</v>
      </c>
      <c r="H15" t="s">
        <v>120</v>
      </c>
      <c r="I15" t="s">
        <v>32</v>
      </c>
      <c r="J15" t="s">
        <v>121</v>
      </c>
      <c r="K15" t="s">
        <v>24</v>
      </c>
      <c r="L15" t="s">
        <v>122</v>
      </c>
      <c r="M15" t="s">
        <v>9438</v>
      </c>
      <c r="N15" t="s">
        <v>9439</v>
      </c>
    </row>
    <row r="16" spans="1:17" x14ac:dyDescent="0.25">
      <c r="A16" t="s">
        <v>123</v>
      </c>
      <c r="B16" t="s">
        <v>124</v>
      </c>
      <c r="C16" t="s">
        <v>16</v>
      </c>
      <c r="D16" t="s">
        <v>125</v>
      </c>
      <c r="E16" t="s">
        <v>18</v>
      </c>
      <c r="F16" t="s">
        <v>126</v>
      </c>
      <c r="G16" t="s">
        <v>127</v>
      </c>
      <c r="H16" t="s">
        <v>128</v>
      </c>
      <c r="I16" t="s">
        <v>32</v>
      </c>
      <c r="J16" t="s">
        <v>129</v>
      </c>
      <c r="K16" t="s">
        <v>24</v>
      </c>
      <c r="L16" t="s">
        <v>75</v>
      </c>
      <c r="M16" t="s">
        <v>9438</v>
      </c>
      <c r="N16" t="s">
        <v>9439</v>
      </c>
    </row>
    <row r="17" spans="1:14" x14ac:dyDescent="0.25">
      <c r="A17" t="s">
        <v>130</v>
      </c>
      <c r="C17" t="s">
        <v>69</v>
      </c>
      <c r="D17" t="s">
        <v>85</v>
      </c>
      <c r="E17" t="s">
        <v>18</v>
      </c>
      <c r="F17" t="s">
        <v>131</v>
      </c>
      <c r="G17" t="s">
        <v>132</v>
      </c>
      <c r="H17" t="s">
        <v>133</v>
      </c>
      <c r="I17" t="s">
        <v>32</v>
      </c>
      <c r="J17" t="s">
        <v>134</v>
      </c>
      <c r="K17" t="s">
        <v>24</v>
      </c>
      <c r="L17" t="s">
        <v>135</v>
      </c>
      <c r="M17" t="s">
        <v>9438</v>
      </c>
      <c r="N17" t="s">
        <v>9439</v>
      </c>
    </row>
    <row r="18" spans="1:14" x14ac:dyDescent="0.25">
      <c r="A18" t="s">
        <v>136</v>
      </c>
      <c r="B18" t="s">
        <v>137</v>
      </c>
      <c r="C18" t="s">
        <v>69</v>
      </c>
      <c r="D18" t="s">
        <v>138</v>
      </c>
      <c r="E18" t="s">
        <v>18</v>
      </c>
      <c r="F18" t="s">
        <v>139</v>
      </c>
      <c r="G18" t="s">
        <v>140</v>
      </c>
      <c r="H18" t="s">
        <v>141</v>
      </c>
      <c r="I18" t="s">
        <v>32</v>
      </c>
      <c r="J18" t="s">
        <v>142</v>
      </c>
      <c r="K18" t="s">
        <v>24</v>
      </c>
      <c r="L18" t="s">
        <v>104</v>
      </c>
      <c r="M18" t="s">
        <v>9451</v>
      </c>
      <c r="N18" t="s">
        <v>9441</v>
      </c>
    </row>
    <row r="19" spans="1:14" x14ac:dyDescent="0.25">
      <c r="A19" t="s">
        <v>143</v>
      </c>
      <c r="B19" t="s">
        <v>144</v>
      </c>
      <c r="C19" t="s">
        <v>16</v>
      </c>
      <c r="D19" t="s">
        <v>93</v>
      </c>
      <c r="E19" t="s">
        <v>18</v>
      </c>
      <c r="F19" t="s">
        <v>145</v>
      </c>
      <c r="G19" t="s">
        <v>146</v>
      </c>
      <c r="H19" t="s">
        <v>147</v>
      </c>
      <c r="I19" t="s">
        <v>32</v>
      </c>
      <c r="J19" t="s">
        <v>148</v>
      </c>
      <c r="K19" t="s">
        <v>24</v>
      </c>
      <c r="L19" t="s">
        <v>75</v>
      </c>
      <c r="M19" t="s">
        <v>9452</v>
      </c>
      <c r="N19" t="s">
        <v>9441</v>
      </c>
    </row>
    <row r="20" spans="1:14" x14ac:dyDescent="0.25">
      <c r="A20" t="s">
        <v>149</v>
      </c>
      <c r="B20" t="s">
        <v>150</v>
      </c>
      <c r="C20" t="s">
        <v>69</v>
      </c>
      <c r="D20" t="s">
        <v>151</v>
      </c>
      <c r="E20" t="s">
        <v>18</v>
      </c>
      <c r="F20" t="s">
        <v>152</v>
      </c>
      <c r="G20" t="s">
        <v>153</v>
      </c>
      <c r="H20" t="s">
        <v>154</v>
      </c>
      <c r="I20" t="s">
        <v>32</v>
      </c>
      <c r="J20" t="s">
        <v>155</v>
      </c>
      <c r="K20" t="s">
        <v>24</v>
      </c>
      <c r="L20" t="s">
        <v>75</v>
      </c>
      <c r="M20" t="s">
        <v>9453</v>
      </c>
      <c r="N20" t="s">
        <v>9441</v>
      </c>
    </row>
    <row r="21" spans="1:14" x14ac:dyDescent="0.25">
      <c r="A21" t="s">
        <v>156</v>
      </c>
      <c r="B21" t="s">
        <v>157</v>
      </c>
      <c r="C21" t="s">
        <v>16</v>
      </c>
      <c r="D21" t="s">
        <v>158</v>
      </c>
      <c r="E21" t="s">
        <v>18</v>
      </c>
      <c r="F21" t="s">
        <v>159</v>
      </c>
      <c r="G21" t="s">
        <v>160</v>
      </c>
      <c r="H21" t="s">
        <v>161</v>
      </c>
      <c r="I21" t="s">
        <v>22</v>
      </c>
      <c r="J21" t="s">
        <v>162</v>
      </c>
      <c r="K21" t="s">
        <v>24</v>
      </c>
      <c r="L21" t="s">
        <v>163</v>
      </c>
      <c r="M21" t="s">
        <v>9438</v>
      </c>
      <c r="N21" t="s">
        <v>9439</v>
      </c>
    </row>
    <row r="22" spans="1:14" x14ac:dyDescent="0.25">
      <c r="A22" t="s">
        <v>164</v>
      </c>
      <c r="C22" t="s">
        <v>69</v>
      </c>
      <c r="E22" t="s">
        <v>18</v>
      </c>
      <c r="F22" t="s">
        <v>165</v>
      </c>
      <c r="G22" t="s">
        <v>166</v>
      </c>
      <c r="H22" t="s">
        <v>167</v>
      </c>
      <c r="I22" t="s">
        <v>32</v>
      </c>
      <c r="J22" t="s">
        <v>148</v>
      </c>
      <c r="K22" t="s">
        <v>24</v>
      </c>
      <c r="L22" t="s">
        <v>168</v>
      </c>
      <c r="M22" t="s">
        <v>9454</v>
      </c>
      <c r="N22" t="s">
        <v>9441</v>
      </c>
    </row>
    <row r="23" spans="1:14" x14ac:dyDescent="0.25">
      <c r="A23" t="s">
        <v>169</v>
      </c>
      <c r="B23" t="s">
        <v>170</v>
      </c>
      <c r="C23" t="s">
        <v>16</v>
      </c>
      <c r="D23" t="s">
        <v>171</v>
      </c>
      <c r="E23" t="s">
        <v>18</v>
      </c>
      <c r="F23" t="s">
        <v>172</v>
      </c>
      <c r="G23" t="s">
        <v>173</v>
      </c>
      <c r="H23" t="s">
        <v>174</v>
      </c>
      <c r="I23" t="s">
        <v>32</v>
      </c>
      <c r="J23" t="s">
        <v>175</v>
      </c>
      <c r="K23" t="s">
        <v>24</v>
      </c>
      <c r="L23" t="s">
        <v>176</v>
      </c>
      <c r="M23" t="s">
        <v>9455</v>
      </c>
      <c r="N23" t="s">
        <v>9441</v>
      </c>
    </row>
    <row r="24" spans="1:14" x14ac:dyDescent="0.25">
      <c r="A24" t="s">
        <v>177</v>
      </c>
      <c r="B24" t="s">
        <v>178</v>
      </c>
      <c r="C24" t="s">
        <v>16</v>
      </c>
      <c r="D24" t="s">
        <v>179</v>
      </c>
      <c r="E24" t="s">
        <v>18</v>
      </c>
      <c r="F24" t="s">
        <v>180</v>
      </c>
      <c r="G24" t="s">
        <v>181</v>
      </c>
      <c r="H24" t="s">
        <v>182</v>
      </c>
      <c r="I24" t="s">
        <v>32</v>
      </c>
      <c r="J24" t="s">
        <v>183</v>
      </c>
      <c r="K24" t="s">
        <v>24</v>
      </c>
      <c r="L24" t="s">
        <v>184</v>
      </c>
      <c r="M24" t="s">
        <v>9456</v>
      </c>
      <c r="N24" t="s">
        <v>9441</v>
      </c>
    </row>
    <row r="25" spans="1:14" x14ac:dyDescent="0.25">
      <c r="A25" t="s">
        <v>185</v>
      </c>
      <c r="B25" t="s">
        <v>186</v>
      </c>
      <c r="C25" t="s">
        <v>69</v>
      </c>
      <c r="D25" t="s">
        <v>93</v>
      </c>
      <c r="E25" t="s">
        <v>18</v>
      </c>
      <c r="F25" t="s">
        <v>187</v>
      </c>
      <c r="G25" t="s">
        <v>188</v>
      </c>
      <c r="H25" t="s">
        <v>189</v>
      </c>
      <c r="I25" t="s">
        <v>32</v>
      </c>
      <c r="J25" t="s">
        <v>142</v>
      </c>
      <c r="K25" t="s">
        <v>24</v>
      </c>
      <c r="L25" t="s">
        <v>190</v>
      </c>
      <c r="M25" t="s">
        <v>9457</v>
      </c>
      <c r="N25" t="s">
        <v>9441</v>
      </c>
    </row>
    <row r="26" spans="1:14" x14ac:dyDescent="0.25">
      <c r="A26" t="s">
        <v>191</v>
      </c>
      <c r="B26" t="s">
        <v>192</v>
      </c>
      <c r="C26" t="s">
        <v>16</v>
      </c>
      <c r="D26" t="s">
        <v>193</v>
      </c>
      <c r="E26" t="s">
        <v>18</v>
      </c>
      <c r="F26" t="s">
        <v>194</v>
      </c>
      <c r="G26" t="s">
        <v>195</v>
      </c>
      <c r="H26" t="s">
        <v>196</v>
      </c>
      <c r="I26" t="s">
        <v>32</v>
      </c>
      <c r="J26" t="s">
        <v>197</v>
      </c>
      <c r="K26" t="s">
        <v>24</v>
      </c>
      <c r="L26" t="s">
        <v>198</v>
      </c>
      <c r="M26" t="s">
        <v>9438</v>
      </c>
      <c r="N26" t="s">
        <v>9439</v>
      </c>
    </row>
    <row r="27" spans="1:14" x14ac:dyDescent="0.25">
      <c r="A27" t="s">
        <v>199</v>
      </c>
      <c r="B27" t="s">
        <v>92</v>
      </c>
      <c r="C27" t="s">
        <v>69</v>
      </c>
      <c r="D27" t="s">
        <v>200</v>
      </c>
      <c r="E27" t="s">
        <v>18</v>
      </c>
      <c r="F27" t="s">
        <v>201</v>
      </c>
      <c r="G27" t="s">
        <v>202</v>
      </c>
      <c r="H27" t="s">
        <v>203</v>
      </c>
      <c r="I27" t="s">
        <v>32</v>
      </c>
      <c r="J27" t="s">
        <v>155</v>
      </c>
      <c r="K27" t="s">
        <v>24</v>
      </c>
      <c r="L27" t="s">
        <v>204</v>
      </c>
      <c r="M27" t="s">
        <v>9458</v>
      </c>
      <c r="N27" t="s">
        <v>9441</v>
      </c>
    </row>
    <row r="28" spans="1:14" x14ac:dyDescent="0.25">
      <c r="A28" t="s">
        <v>205</v>
      </c>
      <c r="B28" t="s">
        <v>206</v>
      </c>
      <c r="C28" t="s">
        <v>16</v>
      </c>
      <c r="D28" t="s">
        <v>207</v>
      </c>
      <c r="E28" t="s">
        <v>18</v>
      </c>
      <c r="F28" t="s">
        <v>208</v>
      </c>
      <c r="G28" t="s">
        <v>209</v>
      </c>
      <c r="H28" t="s">
        <v>210</v>
      </c>
      <c r="I28" t="s">
        <v>32</v>
      </c>
      <c r="J28" t="s">
        <v>211</v>
      </c>
      <c r="K28" t="s">
        <v>24</v>
      </c>
      <c r="L28" t="s">
        <v>212</v>
      </c>
      <c r="M28" t="s">
        <v>9438</v>
      </c>
      <c r="N28" t="s">
        <v>9439</v>
      </c>
    </row>
    <row r="29" spans="1:14" x14ac:dyDescent="0.25">
      <c r="A29" t="s">
        <v>213</v>
      </c>
      <c r="B29" t="s">
        <v>214</v>
      </c>
      <c r="C29" t="s">
        <v>16</v>
      </c>
      <c r="D29" t="s">
        <v>215</v>
      </c>
      <c r="E29" t="s">
        <v>18</v>
      </c>
      <c r="F29" t="s">
        <v>216</v>
      </c>
      <c r="G29" t="s">
        <v>217</v>
      </c>
      <c r="H29" t="s">
        <v>218</v>
      </c>
      <c r="I29" t="s">
        <v>32</v>
      </c>
      <c r="J29" t="s">
        <v>219</v>
      </c>
      <c r="K29" t="s">
        <v>24</v>
      </c>
      <c r="L29" t="s">
        <v>42</v>
      </c>
      <c r="M29" t="s">
        <v>9438</v>
      </c>
      <c r="N29" t="s">
        <v>9439</v>
      </c>
    </row>
    <row r="30" spans="1:14" x14ac:dyDescent="0.25">
      <c r="A30" t="s">
        <v>220</v>
      </c>
      <c r="B30" t="s">
        <v>221</v>
      </c>
      <c r="C30" t="s">
        <v>69</v>
      </c>
      <c r="D30" t="s">
        <v>222</v>
      </c>
      <c r="E30" t="s">
        <v>18</v>
      </c>
      <c r="F30" t="s">
        <v>223</v>
      </c>
      <c r="G30" t="s">
        <v>224</v>
      </c>
      <c r="H30" t="s">
        <v>225</v>
      </c>
      <c r="I30" t="s">
        <v>32</v>
      </c>
      <c r="J30" t="s">
        <v>226</v>
      </c>
      <c r="K30" t="s">
        <v>24</v>
      </c>
      <c r="L30" t="s">
        <v>227</v>
      </c>
      <c r="M30" t="s">
        <v>9459</v>
      </c>
      <c r="N30" t="s">
        <v>9441</v>
      </c>
    </row>
    <row r="31" spans="1:14" x14ac:dyDescent="0.25">
      <c r="A31" t="s">
        <v>228</v>
      </c>
      <c r="B31" t="s">
        <v>229</v>
      </c>
      <c r="C31" t="s">
        <v>16</v>
      </c>
      <c r="D31" t="s">
        <v>230</v>
      </c>
      <c r="E31" t="s">
        <v>18</v>
      </c>
      <c r="F31" t="s">
        <v>231</v>
      </c>
      <c r="G31" t="s">
        <v>232</v>
      </c>
      <c r="H31" t="s">
        <v>233</v>
      </c>
      <c r="I31" t="s">
        <v>32</v>
      </c>
      <c r="J31" t="s">
        <v>234</v>
      </c>
      <c r="K31" t="s">
        <v>24</v>
      </c>
      <c r="L31" t="s">
        <v>235</v>
      </c>
      <c r="M31" t="s">
        <v>9438</v>
      </c>
      <c r="N31" t="s">
        <v>9439</v>
      </c>
    </row>
    <row r="32" spans="1:14" x14ac:dyDescent="0.25">
      <c r="A32" t="s">
        <v>236</v>
      </c>
      <c r="C32" t="s">
        <v>16</v>
      </c>
      <c r="E32" t="s">
        <v>18</v>
      </c>
      <c r="F32" t="s">
        <v>237</v>
      </c>
      <c r="G32" t="s">
        <v>238</v>
      </c>
      <c r="H32" t="s">
        <v>239</v>
      </c>
      <c r="I32" t="s">
        <v>32</v>
      </c>
      <c r="K32" t="s">
        <v>24</v>
      </c>
      <c r="M32" t="s">
        <v>9460</v>
      </c>
      <c r="N32" t="s">
        <v>9441</v>
      </c>
    </row>
    <row r="33" spans="1:14" x14ac:dyDescent="0.25">
      <c r="A33" t="s">
        <v>240</v>
      </c>
      <c r="B33" t="s">
        <v>241</v>
      </c>
      <c r="C33" t="s">
        <v>16</v>
      </c>
      <c r="D33" t="s">
        <v>242</v>
      </c>
      <c r="E33" t="s">
        <v>18</v>
      </c>
      <c r="F33" t="s">
        <v>243</v>
      </c>
      <c r="G33" t="s">
        <v>244</v>
      </c>
      <c r="H33" t="s">
        <v>245</v>
      </c>
      <c r="I33" t="s">
        <v>32</v>
      </c>
      <c r="J33" t="s">
        <v>246</v>
      </c>
      <c r="K33" t="s">
        <v>24</v>
      </c>
      <c r="L33" t="s">
        <v>75</v>
      </c>
      <c r="M33" t="s">
        <v>9438</v>
      </c>
      <c r="N33" t="s">
        <v>9439</v>
      </c>
    </row>
    <row r="34" spans="1:14" x14ac:dyDescent="0.25">
      <c r="A34" t="s">
        <v>247</v>
      </c>
      <c r="B34" t="s">
        <v>248</v>
      </c>
      <c r="C34" t="s">
        <v>69</v>
      </c>
      <c r="D34" t="s">
        <v>249</v>
      </c>
      <c r="E34" t="s">
        <v>18</v>
      </c>
      <c r="F34" t="s">
        <v>250</v>
      </c>
      <c r="G34" t="s">
        <v>251</v>
      </c>
      <c r="H34" t="s">
        <v>252</v>
      </c>
      <c r="I34" t="s">
        <v>32</v>
      </c>
      <c r="J34" t="s">
        <v>253</v>
      </c>
      <c r="K34" t="s">
        <v>24</v>
      </c>
      <c r="L34" t="s">
        <v>254</v>
      </c>
      <c r="M34" t="s">
        <v>9438</v>
      </c>
      <c r="N34" t="s">
        <v>9439</v>
      </c>
    </row>
    <row r="35" spans="1:14" x14ac:dyDescent="0.25">
      <c r="A35" t="s">
        <v>255</v>
      </c>
      <c r="B35" t="s">
        <v>256</v>
      </c>
      <c r="C35" t="s">
        <v>16</v>
      </c>
      <c r="D35" t="s">
        <v>257</v>
      </c>
      <c r="E35" t="s">
        <v>18</v>
      </c>
      <c r="F35" t="s">
        <v>258</v>
      </c>
      <c r="G35" t="s">
        <v>259</v>
      </c>
      <c r="H35" t="s">
        <v>260</v>
      </c>
      <c r="I35" t="s">
        <v>32</v>
      </c>
      <c r="J35" t="s">
        <v>261</v>
      </c>
      <c r="K35" t="s">
        <v>24</v>
      </c>
      <c r="L35" t="s">
        <v>262</v>
      </c>
      <c r="M35" t="s">
        <v>9438</v>
      </c>
      <c r="N35" t="s">
        <v>9439</v>
      </c>
    </row>
    <row r="36" spans="1:14" x14ac:dyDescent="0.25">
      <c r="A36" t="s">
        <v>263</v>
      </c>
      <c r="B36" t="s">
        <v>264</v>
      </c>
      <c r="C36" t="s">
        <v>16</v>
      </c>
      <c r="D36" t="s">
        <v>265</v>
      </c>
      <c r="E36" t="s">
        <v>18</v>
      </c>
      <c r="F36" t="s">
        <v>266</v>
      </c>
      <c r="G36" t="s">
        <v>267</v>
      </c>
      <c r="H36" t="s">
        <v>268</v>
      </c>
      <c r="I36" t="s">
        <v>32</v>
      </c>
      <c r="J36" t="s">
        <v>82</v>
      </c>
      <c r="K36" t="s">
        <v>24</v>
      </c>
      <c r="L36" t="s">
        <v>204</v>
      </c>
      <c r="M36" t="s">
        <v>9461</v>
      </c>
      <c r="N36" t="s">
        <v>9441</v>
      </c>
    </row>
    <row r="37" spans="1:14" x14ac:dyDescent="0.25">
      <c r="A37" t="s">
        <v>269</v>
      </c>
      <c r="C37" t="s">
        <v>16</v>
      </c>
      <c r="D37" t="s">
        <v>270</v>
      </c>
      <c r="E37" t="s">
        <v>18</v>
      </c>
      <c r="F37" t="s">
        <v>271</v>
      </c>
      <c r="G37" t="s">
        <v>272</v>
      </c>
      <c r="H37" t="s">
        <v>273</v>
      </c>
      <c r="I37" t="s">
        <v>32</v>
      </c>
      <c r="J37" t="s">
        <v>274</v>
      </c>
      <c r="K37" t="s">
        <v>24</v>
      </c>
      <c r="L37" t="s">
        <v>275</v>
      </c>
      <c r="M37" t="s">
        <v>9462</v>
      </c>
      <c r="N37" t="s">
        <v>9441</v>
      </c>
    </row>
    <row r="38" spans="1:14" x14ac:dyDescent="0.25">
      <c r="A38" t="s">
        <v>276</v>
      </c>
      <c r="B38" t="s">
        <v>277</v>
      </c>
      <c r="C38" t="s">
        <v>16</v>
      </c>
      <c r="D38" t="s">
        <v>278</v>
      </c>
      <c r="E38" t="s">
        <v>18</v>
      </c>
      <c r="F38" t="s">
        <v>279</v>
      </c>
      <c r="G38" t="s">
        <v>280</v>
      </c>
      <c r="H38" t="s">
        <v>281</v>
      </c>
      <c r="I38" t="s">
        <v>32</v>
      </c>
      <c r="J38" t="s">
        <v>282</v>
      </c>
      <c r="K38" t="s">
        <v>24</v>
      </c>
      <c r="L38" t="s">
        <v>75</v>
      </c>
      <c r="M38" t="s">
        <v>9438</v>
      </c>
      <c r="N38" t="s">
        <v>9439</v>
      </c>
    </row>
    <row r="39" spans="1:14" x14ac:dyDescent="0.25">
      <c r="A39" t="s">
        <v>283</v>
      </c>
      <c r="B39" t="s">
        <v>284</v>
      </c>
      <c r="C39" t="s">
        <v>69</v>
      </c>
      <c r="D39" t="s">
        <v>285</v>
      </c>
      <c r="E39" t="s">
        <v>18</v>
      </c>
      <c r="F39" t="s">
        <v>286</v>
      </c>
      <c r="G39" t="s">
        <v>287</v>
      </c>
      <c r="H39" t="s">
        <v>288</v>
      </c>
      <c r="I39" t="s">
        <v>289</v>
      </c>
      <c r="J39" t="s">
        <v>290</v>
      </c>
      <c r="K39" t="s">
        <v>24</v>
      </c>
      <c r="L39" t="s">
        <v>291</v>
      </c>
      <c r="M39" t="s">
        <v>9463</v>
      </c>
      <c r="N39" t="s">
        <v>9441</v>
      </c>
    </row>
    <row r="40" spans="1:14" x14ac:dyDescent="0.25">
      <c r="A40" t="s">
        <v>292</v>
      </c>
      <c r="B40" t="s">
        <v>293</v>
      </c>
      <c r="C40" t="s">
        <v>16</v>
      </c>
      <c r="D40" t="s">
        <v>294</v>
      </c>
      <c r="E40" t="s">
        <v>18</v>
      </c>
      <c r="F40" t="s">
        <v>295</v>
      </c>
      <c r="G40" t="s">
        <v>296</v>
      </c>
      <c r="H40" t="s">
        <v>297</v>
      </c>
      <c r="I40" t="s">
        <v>32</v>
      </c>
      <c r="J40" t="s">
        <v>298</v>
      </c>
      <c r="K40" t="s">
        <v>24</v>
      </c>
      <c r="L40" t="s">
        <v>299</v>
      </c>
      <c r="M40" t="s">
        <v>9464</v>
      </c>
      <c r="N40" t="s">
        <v>9441</v>
      </c>
    </row>
    <row r="41" spans="1:14" x14ac:dyDescent="0.25">
      <c r="A41" t="s">
        <v>300</v>
      </c>
      <c r="B41" t="s">
        <v>301</v>
      </c>
      <c r="C41" t="s">
        <v>16</v>
      </c>
      <c r="D41" t="s">
        <v>302</v>
      </c>
      <c r="E41" t="s">
        <v>18</v>
      </c>
      <c r="F41" t="s">
        <v>303</v>
      </c>
      <c r="G41" t="s">
        <v>304</v>
      </c>
      <c r="H41" t="s">
        <v>305</v>
      </c>
      <c r="I41" t="s">
        <v>32</v>
      </c>
      <c r="J41" t="s">
        <v>306</v>
      </c>
      <c r="K41" t="s">
        <v>24</v>
      </c>
      <c r="L41" t="s">
        <v>307</v>
      </c>
      <c r="M41" t="s">
        <v>9465</v>
      </c>
      <c r="N41" t="s">
        <v>9441</v>
      </c>
    </row>
    <row r="42" spans="1:14" x14ac:dyDescent="0.25">
      <c r="A42" t="s">
        <v>308</v>
      </c>
      <c r="B42" t="s">
        <v>309</v>
      </c>
      <c r="C42" t="s">
        <v>69</v>
      </c>
      <c r="D42" t="s">
        <v>310</v>
      </c>
      <c r="E42" t="s">
        <v>18</v>
      </c>
      <c r="F42" t="s">
        <v>311</v>
      </c>
      <c r="G42" t="s">
        <v>312</v>
      </c>
      <c r="H42" t="s">
        <v>313</v>
      </c>
      <c r="I42" t="s">
        <v>32</v>
      </c>
      <c r="J42" t="s">
        <v>23</v>
      </c>
      <c r="K42" t="s">
        <v>24</v>
      </c>
      <c r="L42" t="s">
        <v>314</v>
      </c>
      <c r="M42" t="s">
        <v>9438</v>
      </c>
      <c r="N42" t="s">
        <v>9439</v>
      </c>
    </row>
    <row r="43" spans="1:14" x14ac:dyDescent="0.25">
      <c r="A43" t="s">
        <v>315</v>
      </c>
      <c r="C43" t="s">
        <v>69</v>
      </c>
      <c r="D43" t="s">
        <v>316</v>
      </c>
      <c r="E43" t="s">
        <v>18</v>
      </c>
      <c r="F43" t="s">
        <v>317</v>
      </c>
      <c r="G43" t="s">
        <v>318</v>
      </c>
      <c r="H43" t="s">
        <v>319</v>
      </c>
      <c r="I43" t="s">
        <v>320</v>
      </c>
      <c r="J43" t="s">
        <v>321</v>
      </c>
      <c r="K43" t="s">
        <v>24</v>
      </c>
      <c r="L43" t="s">
        <v>322</v>
      </c>
      <c r="M43" t="s">
        <v>9466</v>
      </c>
      <c r="N43" t="s">
        <v>9441</v>
      </c>
    </row>
    <row r="44" spans="1:14" x14ac:dyDescent="0.25">
      <c r="A44" t="s">
        <v>323</v>
      </c>
      <c r="B44" t="s">
        <v>324</v>
      </c>
      <c r="C44" t="s">
        <v>69</v>
      </c>
      <c r="D44" t="s">
        <v>325</v>
      </c>
      <c r="E44" t="s">
        <v>18</v>
      </c>
      <c r="F44" t="s">
        <v>326</v>
      </c>
      <c r="G44" t="s">
        <v>327</v>
      </c>
      <c r="H44" t="s">
        <v>328</v>
      </c>
      <c r="I44" t="s">
        <v>32</v>
      </c>
      <c r="J44" t="s">
        <v>329</v>
      </c>
      <c r="K44" t="s">
        <v>24</v>
      </c>
      <c r="L44" t="s">
        <v>104</v>
      </c>
      <c r="M44" t="s">
        <v>9467</v>
      </c>
      <c r="N44" t="s">
        <v>9441</v>
      </c>
    </row>
    <row r="45" spans="1:14" x14ac:dyDescent="0.25">
      <c r="A45" t="s">
        <v>330</v>
      </c>
      <c r="B45" t="s">
        <v>331</v>
      </c>
      <c r="C45" t="s">
        <v>69</v>
      </c>
      <c r="D45" t="s">
        <v>332</v>
      </c>
      <c r="E45" t="s">
        <v>18</v>
      </c>
      <c r="F45" t="s">
        <v>333</v>
      </c>
      <c r="G45" t="s">
        <v>334</v>
      </c>
      <c r="H45" t="s">
        <v>335</v>
      </c>
      <c r="I45" t="s">
        <v>32</v>
      </c>
      <c r="J45" t="s">
        <v>82</v>
      </c>
      <c r="K45" t="s">
        <v>24</v>
      </c>
      <c r="L45" t="s">
        <v>104</v>
      </c>
      <c r="M45" t="s">
        <v>9468</v>
      </c>
      <c r="N45" t="s">
        <v>9441</v>
      </c>
    </row>
    <row r="46" spans="1:14" x14ac:dyDescent="0.25">
      <c r="A46" t="s">
        <v>336</v>
      </c>
      <c r="B46" t="s">
        <v>337</v>
      </c>
      <c r="C46" t="s">
        <v>69</v>
      </c>
      <c r="D46" t="s">
        <v>179</v>
      </c>
      <c r="E46" t="s">
        <v>18</v>
      </c>
      <c r="F46" t="s">
        <v>338</v>
      </c>
      <c r="G46" t="s">
        <v>339</v>
      </c>
      <c r="H46" t="s">
        <v>340</v>
      </c>
      <c r="I46" t="s">
        <v>32</v>
      </c>
      <c r="J46" t="s">
        <v>341</v>
      </c>
      <c r="K46" t="s">
        <v>24</v>
      </c>
      <c r="L46" t="s">
        <v>342</v>
      </c>
      <c r="M46" t="s">
        <v>9469</v>
      </c>
      <c r="N46" t="s">
        <v>9441</v>
      </c>
    </row>
    <row r="47" spans="1:14" x14ac:dyDescent="0.25">
      <c r="A47" t="s">
        <v>343</v>
      </c>
      <c r="B47" t="s">
        <v>344</v>
      </c>
      <c r="C47" t="s">
        <v>69</v>
      </c>
      <c r="D47" t="s">
        <v>345</v>
      </c>
      <c r="E47" t="s">
        <v>18</v>
      </c>
      <c r="F47" t="s">
        <v>346</v>
      </c>
      <c r="G47" t="s">
        <v>347</v>
      </c>
      <c r="H47" t="s">
        <v>348</v>
      </c>
      <c r="I47" t="s">
        <v>32</v>
      </c>
      <c r="J47" t="s">
        <v>197</v>
      </c>
      <c r="K47" t="s">
        <v>24</v>
      </c>
      <c r="L47" t="s">
        <v>34</v>
      </c>
      <c r="M47" t="s">
        <v>9438</v>
      </c>
      <c r="N47" t="s">
        <v>9439</v>
      </c>
    </row>
    <row r="48" spans="1:14" x14ac:dyDescent="0.25">
      <c r="A48" t="s">
        <v>349</v>
      </c>
      <c r="B48" t="s">
        <v>350</v>
      </c>
      <c r="C48" t="s">
        <v>69</v>
      </c>
      <c r="D48" t="s">
        <v>179</v>
      </c>
      <c r="E48" t="s">
        <v>18</v>
      </c>
      <c r="F48" t="s">
        <v>351</v>
      </c>
      <c r="G48" t="s">
        <v>352</v>
      </c>
      <c r="H48" t="s">
        <v>353</v>
      </c>
      <c r="I48" t="s">
        <v>32</v>
      </c>
      <c r="J48" t="s">
        <v>274</v>
      </c>
      <c r="K48" t="s">
        <v>24</v>
      </c>
      <c r="L48" t="s">
        <v>75</v>
      </c>
      <c r="M48" t="s">
        <v>9470</v>
      </c>
      <c r="N48" t="s">
        <v>9441</v>
      </c>
    </row>
    <row r="49" spans="1:14" x14ac:dyDescent="0.25">
      <c r="A49" t="s">
        <v>354</v>
      </c>
      <c r="B49" t="s">
        <v>355</v>
      </c>
      <c r="C49" t="s">
        <v>16</v>
      </c>
      <c r="D49" t="s">
        <v>356</v>
      </c>
      <c r="E49" t="s">
        <v>18</v>
      </c>
      <c r="F49" t="s">
        <v>357</v>
      </c>
      <c r="G49" t="s">
        <v>358</v>
      </c>
      <c r="H49" t="s">
        <v>359</v>
      </c>
      <c r="I49" t="s">
        <v>320</v>
      </c>
      <c r="J49" t="s">
        <v>360</v>
      </c>
      <c r="K49" t="s">
        <v>24</v>
      </c>
      <c r="L49" t="s">
        <v>361</v>
      </c>
      <c r="M49" t="s">
        <v>9438</v>
      </c>
      <c r="N49" t="s">
        <v>9439</v>
      </c>
    </row>
    <row r="50" spans="1:14" x14ac:dyDescent="0.25">
      <c r="A50" t="s">
        <v>362</v>
      </c>
      <c r="B50" t="s">
        <v>363</v>
      </c>
      <c r="C50" t="s">
        <v>16</v>
      </c>
      <c r="D50" t="s">
        <v>364</v>
      </c>
      <c r="E50" t="s">
        <v>18</v>
      </c>
      <c r="F50" t="s">
        <v>365</v>
      </c>
      <c r="G50" t="s">
        <v>366</v>
      </c>
      <c r="H50" t="s">
        <v>367</v>
      </c>
      <c r="I50" t="s">
        <v>32</v>
      </c>
      <c r="J50" t="s">
        <v>261</v>
      </c>
      <c r="K50" t="s">
        <v>24</v>
      </c>
      <c r="L50" t="s">
        <v>368</v>
      </c>
      <c r="M50" t="s">
        <v>9438</v>
      </c>
      <c r="N50" t="s">
        <v>9439</v>
      </c>
    </row>
    <row r="51" spans="1:14" x14ac:dyDescent="0.25">
      <c r="A51" t="s">
        <v>369</v>
      </c>
      <c r="B51" t="s">
        <v>370</v>
      </c>
      <c r="C51" t="s">
        <v>16</v>
      </c>
      <c r="D51" t="s">
        <v>371</v>
      </c>
      <c r="E51" t="s">
        <v>18</v>
      </c>
      <c r="F51" t="s">
        <v>372</v>
      </c>
      <c r="G51" t="s">
        <v>373</v>
      </c>
      <c r="H51" t="s">
        <v>374</v>
      </c>
      <c r="I51" t="s">
        <v>32</v>
      </c>
      <c r="J51" t="s">
        <v>234</v>
      </c>
      <c r="K51" t="s">
        <v>24</v>
      </c>
      <c r="L51" t="s">
        <v>75</v>
      </c>
      <c r="M51" t="s">
        <v>9438</v>
      </c>
      <c r="N51" t="s">
        <v>9439</v>
      </c>
    </row>
    <row r="52" spans="1:14" x14ac:dyDescent="0.25">
      <c r="A52" t="s">
        <v>375</v>
      </c>
      <c r="B52" t="s">
        <v>144</v>
      </c>
      <c r="C52" t="s">
        <v>16</v>
      </c>
      <c r="D52" t="s">
        <v>93</v>
      </c>
      <c r="E52" t="s">
        <v>18</v>
      </c>
      <c r="F52" t="s">
        <v>376</v>
      </c>
      <c r="G52" t="s">
        <v>377</v>
      </c>
      <c r="H52" t="s">
        <v>378</v>
      </c>
      <c r="I52" t="s">
        <v>32</v>
      </c>
      <c r="J52" t="s">
        <v>379</v>
      </c>
      <c r="K52" t="s">
        <v>24</v>
      </c>
      <c r="L52" t="s">
        <v>75</v>
      </c>
      <c r="M52" t="s">
        <v>9471</v>
      </c>
      <c r="N52" t="s">
        <v>9441</v>
      </c>
    </row>
    <row r="53" spans="1:14" x14ac:dyDescent="0.25">
      <c r="A53" t="s">
        <v>380</v>
      </c>
      <c r="C53" t="s">
        <v>16</v>
      </c>
      <c r="D53" t="s">
        <v>381</v>
      </c>
      <c r="E53" t="s">
        <v>18</v>
      </c>
      <c r="F53" t="s">
        <v>382</v>
      </c>
      <c r="G53" t="s">
        <v>383</v>
      </c>
      <c r="H53" t="s">
        <v>384</v>
      </c>
      <c r="I53" t="s">
        <v>320</v>
      </c>
      <c r="J53" t="s">
        <v>385</v>
      </c>
      <c r="K53" t="s">
        <v>24</v>
      </c>
      <c r="L53" t="s">
        <v>361</v>
      </c>
      <c r="M53" t="s">
        <v>9472</v>
      </c>
      <c r="N53" t="s">
        <v>9441</v>
      </c>
    </row>
    <row r="54" spans="1:14" x14ac:dyDescent="0.25">
      <c r="A54" t="s">
        <v>386</v>
      </c>
      <c r="C54" t="s">
        <v>69</v>
      </c>
      <c r="D54" t="s">
        <v>387</v>
      </c>
      <c r="E54" t="s">
        <v>18</v>
      </c>
      <c r="F54" t="s">
        <v>388</v>
      </c>
      <c r="G54" t="s">
        <v>389</v>
      </c>
      <c r="H54" t="s">
        <v>390</v>
      </c>
      <c r="I54" t="s">
        <v>32</v>
      </c>
      <c r="J54" t="s">
        <v>391</v>
      </c>
      <c r="K54" t="s">
        <v>24</v>
      </c>
      <c r="L54" t="s">
        <v>392</v>
      </c>
      <c r="M54" t="s">
        <v>9438</v>
      </c>
      <c r="N54" t="s">
        <v>9439</v>
      </c>
    </row>
    <row r="55" spans="1:14" x14ac:dyDescent="0.25">
      <c r="A55" t="s">
        <v>26</v>
      </c>
      <c r="B55" t="s">
        <v>393</v>
      </c>
      <c r="C55" t="s">
        <v>16</v>
      </c>
      <c r="D55" t="s">
        <v>394</v>
      </c>
      <c r="E55" t="s">
        <v>18</v>
      </c>
      <c r="F55" t="s">
        <v>395</v>
      </c>
      <c r="G55" t="s">
        <v>396</v>
      </c>
      <c r="H55" t="s">
        <v>397</v>
      </c>
      <c r="I55" t="s">
        <v>32</v>
      </c>
      <c r="J55" t="s">
        <v>398</v>
      </c>
      <c r="K55" t="s">
        <v>24</v>
      </c>
      <c r="L55" t="s">
        <v>399</v>
      </c>
      <c r="M55" t="s">
        <v>9438</v>
      </c>
      <c r="N55" t="s">
        <v>9439</v>
      </c>
    </row>
    <row r="56" spans="1:14" x14ac:dyDescent="0.25">
      <c r="A56" t="s">
        <v>400</v>
      </c>
      <c r="B56" t="s">
        <v>401</v>
      </c>
      <c r="C56" t="s">
        <v>69</v>
      </c>
      <c r="D56" t="s">
        <v>402</v>
      </c>
      <c r="E56" t="s">
        <v>18</v>
      </c>
      <c r="F56" t="s">
        <v>403</v>
      </c>
      <c r="G56" t="s">
        <v>404</v>
      </c>
      <c r="H56" t="s">
        <v>405</v>
      </c>
      <c r="I56" t="s">
        <v>32</v>
      </c>
      <c r="J56" t="s">
        <v>142</v>
      </c>
      <c r="K56" t="s">
        <v>24</v>
      </c>
      <c r="L56" t="s">
        <v>406</v>
      </c>
      <c r="M56" t="s">
        <v>9473</v>
      </c>
      <c r="N56" t="s">
        <v>9441</v>
      </c>
    </row>
    <row r="57" spans="1:14" x14ac:dyDescent="0.25">
      <c r="A57" t="s">
        <v>407</v>
      </c>
      <c r="C57" t="s">
        <v>16</v>
      </c>
      <c r="D57" t="s">
        <v>408</v>
      </c>
      <c r="E57" t="s">
        <v>18</v>
      </c>
      <c r="F57" t="s">
        <v>409</v>
      </c>
      <c r="G57" t="s">
        <v>410</v>
      </c>
      <c r="H57" t="s">
        <v>411</v>
      </c>
      <c r="I57" t="s">
        <v>32</v>
      </c>
      <c r="J57" t="s">
        <v>412</v>
      </c>
      <c r="K57" t="s">
        <v>24</v>
      </c>
      <c r="L57" t="s">
        <v>413</v>
      </c>
      <c r="M57" t="s">
        <v>9438</v>
      </c>
      <c r="N57" t="s">
        <v>9439</v>
      </c>
    </row>
    <row r="58" spans="1:14" x14ac:dyDescent="0.25">
      <c r="A58" t="s">
        <v>414</v>
      </c>
      <c r="B58" t="s">
        <v>415</v>
      </c>
      <c r="C58" t="s">
        <v>16</v>
      </c>
      <c r="D58" t="s">
        <v>416</v>
      </c>
      <c r="E58" t="s">
        <v>18</v>
      </c>
      <c r="F58" t="s">
        <v>417</v>
      </c>
      <c r="G58" t="s">
        <v>418</v>
      </c>
      <c r="H58" t="s">
        <v>419</v>
      </c>
      <c r="I58" t="s">
        <v>32</v>
      </c>
      <c r="J58" t="s">
        <v>420</v>
      </c>
      <c r="K58" t="s">
        <v>24</v>
      </c>
      <c r="L58" t="s">
        <v>34</v>
      </c>
      <c r="M58" t="s">
        <v>9474</v>
      </c>
      <c r="N58" t="s">
        <v>9441</v>
      </c>
    </row>
    <row r="59" spans="1:14" x14ac:dyDescent="0.25">
      <c r="A59" t="s">
        <v>421</v>
      </c>
      <c r="B59" t="s">
        <v>422</v>
      </c>
      <c r="C59" t="s">
        <v>16</v>
      </c>
      <c r="D59" t="s">
        <v>302</v>
      </c>
      <c r="E59" t="s">
        <v>18</v>
      </c>
      <c r="F59" t="s">
        <v>423</v>
      </c>
      <c r="G59" t="s">
        <v>424</v>
      </c>
      <c r="H59" t="s">
        <v>425</v>
      </c>
      <c r="I59" t="s">
        <v>32</v>
      </c>
      <c r="J59" t="s">
        <v>426</v>
      </c>
      <c r="K59" t="s">
        <v>24</v>
      </c>
      <c r="L59" t="s">
        <v>307</v>
      </c>
      <c r="M59" t="s">
        <v>9475</v>
      </c>
      <c r="N59" t="s">
        <v>9441</v>
      </c>
    </row>
    <row r="60" spans="1:14" x14ac:dyDescent="0.25">
      <c r="A60" t="s">
        <v>427</v>
      </c>
      <c r="B60" t="s">
        <v>428</v>
      </c>
      <c r="C60" t="s">
        <v>69</v>
      </c>
      <c r="E60" t="s">
        <v>18</v>
      </c>
      <c r="F60" t="s">
        <v>429</v>
      </c>
      <c r="G60" t="s">
        <v>430</v>
      </c>
      <c r="H60" t="s">
        <v>431</v>
      </c>
      <c r="I60" t="s">
        <v>32</v>
      </c>
      <c r="J60" t="s">
        <v>134</v>
      </c>
      <c r="K60" t="s">
        <v>24</v>
      </c>
      <c r="L60" t="s">
        <v>432</v>
      </c>
      <c r="M60" t="s">
        <v>9438</v>
      </c>
      <c r="N60" t="s">
        <v>9439</v>
      </c>
    </row>
    <row r="61" spans="1:14" x14ac:dyDescent="0.25">
      <c r="A61" t="s">
        <v>433</v>
      </c>
      <c r="C61" t="s">
        <v>69</v>
      </c>
      <c r="D61" t="s">
        <v>434</v>
      </c>
      <c r="E61" t="s">
        <v>18</v>
      </c>
      <c r="F61" t="s">
        <v>435</v>
      </c>
      <c r="G61" t="s">
        <v>436</v>
      </c>
      <c r="H61" t="s">
        <v>437</v>
      </c>
      <c r="I61" t="s">
        <v>32</v>
      </c>
      <c r="J61" t="s">
        <v>438</v>
      </c>
      <c r="K61" t="s">
        <v>24</v>
      </c>
      <c r="L61" t="s">
        <v>439</v>
      </c>
      <c r="M61" t="s">
        <v>9438</v>
      </c>
      <c r="N61" t="s">
        <v>9439</v>
      </c>
    </row>
    <row r="62" spans="1:14" x14ac:dyDescent="0.25">
      <c r="A62" t="s">
        <v>440</v>
      </c>
      <c r="C62" t="s">
        <v>16</v>
      </c>
      <c r="D62" t="s">
        <v>441</v>
      </c>
      <c r="E62" t="s">
        <v>18</v>
      </c>
      <c r="F62" t="s">
        <v>442</v>
      </c>
      <c r="G62" t="s">
        <v>443</v>
      </c>
      <c r="H62" t="s">
        <v>444</v>
      </c>
      <c r="I62" t="s">
        <v>32</v>
      </c>
      <c r="J62" t="s">
        <v>329</v>
      </c>
      <c r="K62" t="s">
        <v>24</v>
      </c>
      <c r="L62" t="s">
        <v>445</v>
      </c>
      <c r="M62" t="s">
        <v>9476</v>
      </c>
      <c r="N62" t="s">
        <v>9441</v>
      </c>
    </row>
    <row r="63" spans="1:14" x14ac:dyDescent="0.25">
      <c r="A63" t="s">
        <v>446</v>
      </c>
      <c r="B63" t="s">
        <v>447</v>
      </c>
      <c r="C63" t="s">
        <v>69</v>
      </c>
      <c r="D63" t="s">
        <v>93</v>
      </c>
      <c r="E63" t="s">
        <v>18</v>
      </c>
      <c r="F63" t="s">
        <v>448</v>
      </c>
      <c r="G63" t="s">
        <v>449</v>
      </c>
      <c r="H63" t="s">
        <v>450</v>
      </c>
      <c r="I63" t="s">
        <v>32</v>
      </c>
      <c r="J63" t="s">
        <v>451</v>
      </c>
      <c r="K63" t="s">
        <v>24</v>
      </c>
      <c r="L63" t="s">
        <v>75</v>
      </c>
      <c r="M63" t="s">
        <v>9477</v>
      </c>
      <c r="N63" t="s">
        <v>9441</v>
      </c>
    </row>
    <row r="64" spans="1:14" x14ac:dyDescent="0.25">
      <c r="A64" t="s">
        <v>452</v>
      </c>
      <c r="C64" t="s">
        <v>16</v>
      </c>
      <c r="E64" t="s">
        <v>18</v>
      </c>
      <c r="F64" t="s">
        <v>453</v>
      </c>
      <c r="G64" t="s">
        <v>454</v>
      </c>
      <c r="H64" t="s">
        <v>455</v>
      </c>
      <c r="I64" t="s">
        <v>32</v>
      </c>
      <c r="J64" t="s">
        <v>253</v>
      </c>
      <c r="K64" t="s">
        <v>24</v>
      </c>
      <c r="L64" t="s">
        <v>168</v>
      </c>
      <c r="M64" t="s">
        <v>9438</v>
      </c>
      <c r="N64" t="s">
        <v>9439</v>
      </c>
    </row>
    <row r="65" spans="1:14" x14ac:dyDescent="0.25">
      <c r="A65" t="s">
        <v>456</v>
      </c>
      <c r="B65" t="s">
        <v>350</v>
      </c>
      <c r="C65" t="s">
        <v>69</v>
      </c>
      <c r="D65" t="s">
        <v>179</v>
      </c>
      <c r="E65" t="s">
        <v>18</v>
      </c>
      <c r="F65" t="s">
        <v>457</v>
      </c>
      <c r="G65" t="s">
        <v>458</v>
      </c>
      <c r="H65" t="s">
        <v>459</v>
      </c>
      <c r="I65" t="s">
        <v>32</v>
      </c>
      <c r="J65" t="s">
        <v>274</v>
      </c>
      <c r="K65" t="s">
        <v>24</v>
      </c>
      <c r="L65" t="s">
        <v>75</v>
      </c>
      <c r="M65" t="s">
        <v>9478</v>
      </c>
      <c r="N65" t="s">
        <v>9441</v>
      </c>
    </row>
    <row r="66" spans="1:14" x14ac:dyDescent="0.25">
      <c r="A66" t="s">
        <v>460</v>
      </c>
      <c r="B66" t="s">
        <v>461</v>
      </c>
      <c r="C66" t="s">
        <v>69</v>
      </c>
      <c r="D66" t="s">
        <v>462</v>
      </c>
      <c r="E66" t="s">
        <v>18</v>
      </c>
      <c r="F66" t="s">
        <v>463</v>
      </c>
      <c r="G66" t="s">
        <v>464</v>
      </c>
      <c r="H66" t="s">
        <v>465</v>
      </c>
      <c r="I66" t="s">
        <v>32</v>
      </c>
      <c r="J66" t="s">
        <v>329</v>
      </c>
      <c r="K66" t="s">
        <v>24</v>
      </c>
      <c r="L66" t="s">
        <v>204</v>
      </c>
      <c r="M66" t="s">
        <v>9479</v>
      </c>
      <c r="N66" t="s">
        <v>9441</v>
      </c>
    </row>
    <row r="67" spans="1:14" x14ac:dyDescent="0.25">
      <c r="A67" t="s">
        <v>466</v>
      </c>
      <c r="B67" t="s">
        <v>467</v>
      </c>
      <c r="C67" t="s">
        <v>69</v>
      </c>
      <c r="D67" t="s">
        <v>468</v>
      </c>
      <c r="E67" t="s">
        <v>18</v>
      </c>
      <c r="F67" t="s">
        <v>469</v>
      </c>
      <c r="G67" t="s">
        <v>470</v>
      </c>
      <c r="H67" t="s">
        <v>471</v>
      </c>
      <c r="I67" t="s">
        <v>32</v>
      </c>
      <c r="J67" t="s">
        <v>472</v>
      </c>
      <c r="K67" t="s">
        <v>24</v>
      </c>
      <c r="L67" t="s">
        <v>75</v>
      </c>
      <c r="M67" t="s">
        <v>9438</v>
      </c>
      <c r="N67" t="s">
        <v>9439</v>
      </c>
    </row>
    <row r="68" spans="1:14" x14ac:dyDescent="0.25">
      <c r="A68" t="s">
        <v>473</v>
      </c>
      <c r="B68" t="s">
        <v>474</v>
      </c>
      <c r="C68" t="s">
        <v>16</v>
      </c>
      <c r="D68" t="s">
        <v>475</v>
      </c>
      <c r="E68" t="s">
        <v>18</v>
      </c>
      <c r="F68" t="s">
        <v>476</v>
      </c>
      <c r="G68" t="s">
        <v>477</v>
      </c>
      <c r="H68" t="s">
        <v>478</v>
      </c>
      <c r="I68" t="s">
        <v>32</v>
      </c>
      <c r="J68" t="s">
        <v>479</v>
      </c>
      <c r="K68" t="s">
        <v>24</v>
      </c>
      <c r="L68" t="s">
        <v>75</v>
      </c>
      <c r="M68" t="s">
        <v>9438</v>
      </c>
      <c r="N68" t="s">
        <v>9439</v>
      </c>
    </row>
    <row r="69" spans="1:14" x14ac:dyDescent="0.25">
      <c r="A69" t="s">
        <v>480</v>
      </c>
      <c r="B69" t="s">
        <v>481</v>
      </c>
      <c r="C69" t="s">
        <v>69</v>
      </c>
      <c r="D69" t="s">
        <v>482</v>
      </c>
      <c r="E69" t="s">
        <v>18</v>
      </c>
      <c r="F69" t="s">
        <v>483</v>
      </c>
      <c r="G69" t="s">
        <v>484</v>
      </c>
      <c r="H69" t="s">
        <v>485</v>
      </c>
      <c r="I69" t="s">
        <v>32</v>
      </c>
      <c r="J69" t="s">
        <v>486</v>
      </c>
      <c r="K69" t="s">
        <v>24</v>
      </c>
      <c r="L69" t="s">
        <v>204</v>
      </c>
      <c r="M69" t="s">
        <v>9480</v>
      </c>
      <c r="N69" t="s">
        <v>9441</v>
      </c>
    </row>
    <row r="70" spans="1:14" x14ac:dyDescent="0.25">
      <c r="A70" t="s">
        <v>487</v>
      </c>
      <c r="B70" t="s">
        <v>488</v>
      </c>
      <c r="C70" t="s">
        <v>69</v>
      </c>
      <c r="D70" t="s">
        <v>489</v>
      </c>
      <c r="E70" t="s">
        <v>18</v>
      </c>
      <c r="F70" t="s">
        <v>490</v>
      </c>
      <c r="G70" t="s">
        <v>491</v>
      </c>
      <c r="H70" t="s">
        <v>492</v>
      </c>
      <c r="I70" t="s">
        <v>32</v>
      </c>
      <c r="J70" t="s">
        <v>493</v>
      </c>
      <c r="K70" t="s">
        <v>24</v>
      </c>
      <c r="L70" t="s">
        <v>494</v>
      </c>
      <c r="M70" t="s">
        <v>9481</v>
      </c>
      <c r="N70" t="s">
        <v>9441</v>
      </c>
    </row>
    <row r="71" spans="1:14" x14ac:dyDescent="0.25">
      <c r="A71" t="s">
        <v>495</v>
      </c>
      <c r="B71" t="s">
        <v>496</v>
      </c>
      <c r="C71" t="s">
        <v>69</v>
      </c>
      <c r="D71" t="s">
        <v>402</v>
      </c>
      <c r="E71" t="s">
        <v>18</v>
      </c>
      <c r="F71" t="s">
        <v>497</v>
      </c>
      <c r="G71" t="s">
        <v>498</v>
      </c>
      <c r="H71" t="s">
        <v>499</v>
      </c>
      <c r="I71" t="s">
        <v>32</v>
      </c>
      <c r="J71" t="s">
        <v>97</v>
      </c>
      <c r="K71" t="s">
        <v>24</v>
      </c>
      <c r="L71" t="s">
        <v>406</v>
      </c>
      <c r="M71" t="s">
        <v>9482</v>
      </c>
      <c r="N71" t="s">
        <v>9441</v>
      </c>
    </row>
    <row r="72" spans="1:14" x14ac:dyDescent="0.25">
      <c r="A72" t="s">
        <v>500</v>
      </c>
      <c r="B72" t="s">
        <v>501</v>
      </c>
      <c r="C72" t="s">
        <v>16</v>
      </c>
      <c r="D72" t="s">
        <v>502</v>
      </c>
      <c r="E72" t="s">
        <v>18</v>
      </c>
      <c r="F72" t="s">
        <v>503</v>
      </c>
      <c r="G72" t="s">
        <v>504</v>
      </c>
      <c r="H72" t="s">
        <v>505</v>
      </c>
      <c r="I72" t="s">
        <v>32</v>
      </c>
      <c r="J72" t="s">
        <v>506</v>
      </c>
      <c r="K72" t="s">
        <v>24</v>
      </c>
      <c r="L72" t="s">
        <v>507</v>
      </c>
      <c r="M72" t="s">
        <v>9483</v>
      </c>
      <c r="N72" t="s">
        <v>9441</v>
      </c>
    </row>
    <row r="73" spans="1:14" x14ac:dyDescent="0.25">
      <c r="A73" t="s">
        <v>508</v>
      </c>
      <c r="B73" t="s">
        <v>509</v>
      </c>
      <c r="C73" t="s">
        <v>16</v>
      </c>
      <c r="D73" t="s">
        <v>510</v>
      </c>
      <c r="E73" t="s">
        <v>18</v>
      </c>
      <c r="F73" t="s">
        <v>511</v>
      </c>
      <c r="G73" t="s">
        <v>512</v>
      </c>
      <c r="H73" t="s">
        <v>513</v>
      </c>
      <c r="I73" t="s">
        <v>22</v>
      </c>
      <c r="J73" t="s">
        <v>148</v>
      </c>
      <c r="K73" t="s">
        <v>24</v>
      </c>
      <c r="L73" t="s">
        <v>514</v>
      </c>
      <c r="M73" t="s">
        <v>9484</v>
      </c>
      <c r="N73" t="s">
        <v>9441</v>
      </c>
    </row>
    <row r="74" spans="1:14" x14ac:dyDescent="0.25">
      <c r="A74" t="s">
        <v>515</v>
      </c>
      <c r="B74" t="s">
        <v>516</v>
      </c>
      <c r="C74" t="s">
        <v>16</v>
      </c>
      <c r="D74" t="s">
        <v>517</v>
      </c>
      <c r="E74" t="s">
        <v>18</v>
      </c>
      <c r="F74" t="s">
        <v>518</v>
      </c>
      <c r="G74" t="s">
        <v>519</v>
      </c>
      <c r="H74" t="s">
        <v>520</v>
      </c>
      <c r="I74" t="s">
        <v>32</v>
      </c>
      <c r="J74" t="s">
        <v>521</v>
      </c>
      <c r="K74" t="s">
        <v>24</v>
      </c>
      <c r="L74" t="s">
        <v>204</v>
      </c>
      <c r="M74" t="s">
        <v>9485</v>
      </c>
      <c r="N74" t="s">
        <v>9441</v>
      </c>
    </row>
    <row r="75" spans="1:14" x14ac:dyDescent="0.25">
      <c r="A75" t="s">
        <v>522</v>
      </c>
      <c r="C75" t="s">
        <v>69</v>
      </c>
      <c r="D75" t="s">
        <v>523</v>
      </c>
      <c r="E75" t="s">
        <v>18</v>
      </c>
      <c r="F75" t="s">
        <v>524</v>
      </c>
      <c r="G75" t="s">
        <v>525</v>
      </c>
      <c r="H75" t="s">
        <v>526</v>
      </c>
      <c r="I75" t="s">
        <v>32</v>
      </c>
      <c r="J75" t="s">
        <v>527</v>
      </c>
      <c r="K75" t="s">
        <v>24</v>
      </c>
      <c r="L75" t="s">
        <v>58</v>
      </c>
      <c r="M75" t="s">
        <v>9486</v>
      </c>
      <c r="N75" t="s">
        <v>9441</v>
      </c>
    </row>
    <row r="76" spans="1:14" x14ac:dyDescent="0.25">
      <c r="A76" t="s">
        <v>528</v>
      </c>
      <c r="B76" t="s">
        <v>529</v>
      </c>
      <c r="C76" t="s">
        <v>16</v>
      </c>
      <c r="D76" t="s">
        <v>530</v>
      </c>
      <c r="E76" t="s">
        <v>18</v>
      </c>
      <c r="F76" t="s">
        <v>531</v>
      </c>
      <c r="G76" t="s">
        <v>532</v>
      </c>
      <c r="H76" t="s">
        <v>533</v>
      </c>
      <c r="I76" t="s">
        <v>320</v>
      </c>
      <c r="J76" t="s">
        <v>282</v>
      </c>
      <c r="K76" t="s">
        <v>24</v>
      </c>
      <c r="L76" t="s">
        <v>176</v>
      </c>
      <c r="M76" t="s">
        <v>9438</v>
      </c>
      <c r="N76" t="s">
        <v>9439</v>
      </c>
    </row>
    <row r="77" spans="1:14" x14ac:dyDescent="0.25">
      <c r="A77" t="s">
        <v>534</v>
      </c>
      <c r="B77" t="s">
        <v>535</v>
      </c>
      <c r="C77" t="s">
        <v>69</v>
      </c>
      <c r="D77" t="s">
        <v>536</v>
      </c>
      <c r="E77" t="s">
        <v>18</v>
      </c>
      <c r="F77" t="s">
        <v>537</v>
      </c>
      <c r="G77" t="s">
        <v>538</v>
      </c>
      <c r="H77" t="s">
        <v>539</v>
      </c>
      <c r="I77" t="s">
        <v>32</v>
      </c>
      <c r="J77" t="s">
        <v>540</v>
      </c>
      <c r="K77" t="s">
        <v>24</v>
      </c>
      <c r="L77" t="s">
        <v>541</v>
      </c>
      <c r="M77" t="s">
        <v>9487</v>
      </c>
      <c r="N77" t="s">
        <v>9441</v>
      </c>
    </row>
    <row r="78" spans="1:14" x14ac:dyDescent="0.25">
      <c r="A78" t="s">
        <v>542</v>
      </c>
      <c r="B78" t="s">
        <v>543</v>
      </c>
      <c r="C78" t="s">
        <v>16</v>
      </c>
      <c r="D78" t="s">
        <v>544</v>
      </c>
      <c r="E78" t="s">
        <v>18</v>
      </c>
      <c r="F78" t="s">
        <v>545</v>
      </c>
      <c r="G78" t="s">
        <v>546</v>
      </c>
      <c r="H78" t="s">
        <v>547</v>
      </c>
      <c r="I78" t="s">
        <v>32</v>
      </c>
      <c r="J78" t="s">
        <v>479</v>
      </c>
      <c r="K78" t="s">
        <v>24</v>
      </c>
      <c r="L78" t="s">
        <v>204</v>
      </c>
      <c r="M78" t="s">
        <v>9438</v>
      </c>
      <c r="N78" t="s">
        <v>9439</v>
      </c>
    </row>
    <row r="79" spans="1:14" x14ac:dyDescent="0.25">
      <c r="A79" t="s">
        <v>548</v>
      </c>
      <c r="B79" t="s">
        <v>549</v>
      </c>
      <c r="C79" t="s">
        <v>550</v>
      </c>
      <c r="D79" t="s">
        <v>551</v>
      </c>
      <c r="E79" t="s">
        <v>18</v>
      </c>
      <c r="F79" t="s">
        <v>552</v>
      </c>
      <c r="G79" t="s">
        <v>553</v>
      </c>
      <c r="H79" t="s">
        <v>554</v>
      </c>
      <c r="I79" t="s">
        <v>32</v>
      </c>
      <c r="J79" t="s">
        <v>555</v>
      </c>
      <c r="K79" t="s">
        <v>556</v>
      </c>
      <c r="L79" t="s">
        <v>557</v>
      </c>
      <c r="M79" t="s">
        <v>9438</v>
      </c>
      <c r="N79" t="s">
        <v>9439</v>
      </c>
    </row>
    <row r="80" spans="1:14" x14ac:dyDescent="0.25">
      <c r="A80" t="s">
        <v>558</v>
      </c>
      <c r="B80" t="s">
        <v>559</v>
      </c>
      <c r="C80" t="s">
        <v>16</v>
      </c>
      <c r="D80" t="s">
        <v>402</v>
      </c>
      <c r="E80" t="s">
        <v>18</v>
      </c>
      <c r="F80" t="s">
        <v>560</v>
      </c>
      <c r="G80" t="s">
        <v>561</v>
      </c>
      <c r="H80" t="s">
        <v>562</v>
      </c>
      <c r="I80" t="s">
        <v>22</v>
      </c>
      <c r="J80" t="s">
        <v>65</v>
      </c>
      <c r="K80" t="s">
        <v>24</v>
      </c>
      <c r="L80" t="s">
        <v>563</v>
      </c>
      <c r="M80" t="s">
        <v>9488</v>
      </c>
      <c r="N80" t="s">
        <v>9441</v>
      </c>
    </row>
    <row r="81" spans="1:14" x14ac:dyDescent="0.25">
      <c r="A81" t="s">
        <v>564</v>
      </c>
      <c r="C81" t="s">
        <v>16</v>
      </c>
      <c r="D81" t="s">
        <v>565</v>
      </c>
      <c r="E81" t="s">
        <v>18</v>
      </c>
      <c r="F81" t="s">
        <v>566</v>
      </c>
      <c r="G81" t="s">
        <v>567</v>
      </c>
      <c r="H81" t="s">
        <v>568</v>
      </c>
      <c r="I81" t="s">
        <v>32</v>
      </c>
      <c r="J81" t="s">
        <v>33</v>
      </c>
      <c r="K81" t="s">
        <v>24</v>
      </c>
      <c r="L81" t="s">
        <v>439</v>
      </c>
      <c r="M81" t="s">
        <v>9438</v>
      </c>
      <c r="N81" t="s">
        <v>9439</v>
      </c>
    </row>
    <row r="82" spans="1:14" x14ac:dyDescent="0.25">
      <c r="A82" t="s">
        <v>569</v>
      </c>
      <c r="B82" t="s">
        <v>570</v>
      </c>
      <c r="C82" t="s">
        <v>69</v>
      </c>
      <c r="D82" t="s">
        <v>571</v>
      </c>
      <c r="E82" t="s">
        <v>18</v>
      </c>
      <c r="F82" t="s">
        <v>572</v>
      </c>
      <c r="G82" t="s">
        <v>573</v>
      </c>
      <c r="H82" t="s">
        <v>574</v>
      </c>
      <c r="I82" t="s">
        <v>32</v>
      </c>
      <c r="J82" t="s">
        <v>575</v>
      </c>
      <c r="K82" t="s">
        <v>24</v>
      </c>
      <c r="L82" t="s">
        <v>576</v>
      </c>
      <c r="M82" t="s">
        <v>9489</v>
      </c>
      <c r="N82" t="s">
        <v>9441</v>
      </c>
    </row>
    <row r="83" spans="1:14" x14ac:dyDescent="0.25">
      <c r="A83" t="s">
        <v>577</v>
      </c>
      <c r="B83" t="s">
        <v>578</v>
      </c>
      <c r="C83" t="s">
        <v>16</v>
      </c>
      <c r="D83" t="s">
        <v>579</v>
      </c>
      <c r="E83" t="s">
        <v>18</v>
      </c>
      <c r="F83" t="s">
        <v>580</v>
      </c>
      <c r="G83" t="s">
        <v>581</v>
      </c>
      <c r="H83" t="s">
        <v>582</v>
      </c>
      <c r="I83" t="s">
        <v>32</v>
      </c>
      <c r="J83" t="s">
        <v>583</v>
      </c>
      <c r="K83" t="s">
        <v>24</v>
      </c>
      <c r="L83" t="s">
        <v>58</v>
      </c>
      <c r="M83" t="s">
        <v>9490</v>
      </c>
      <c r="N83" t="s">
        <v>9441</v>
      </c>
    </row>
    <row r="84" spans="1:14" x14ac:dyDescent="0.25">
      <c r="A84" t="s">
        <v>26</v>
      </c>
      <c r="B84" t="s">
        <v>584</v>
      </c>
      <c r="C84" t="s">
        <v>16</v>
      </c>
      <c r="D84" t="s">
        <v>585</v>
      </c>
      <c r="E84" t="s">
        <v>18</v>
      </c>
      <c r="F84" t="s">
        <v>586</v>
      </c>
      <c r="G84" t="s">
        <v>587</v>
      </c>
      <c r="H84" t="s">
        <v>588</v>
      </c>
      <c r="I84" t="s">
        <v>32</v>
      </c>
      <c r="J84" t="s">
        <v>398</v>
      </c>
      <c r="K84" t="s">
        <v>24</v>
      </c>
      <c r="L84" t="s">
        <v>75</v>
      </c>
      <c r="M84" t="s">
        <v>9438</v>
      </c>
      <c r="N84" t="s">
        <v>9439</v>
      </c>
    </row>
    <row r="85" spans="1:14" x14ac:dyDescent="0.25">
      <c r="A85" t="s">
        <v>589</v>
      </c>
      <c r="B85" t="s">
        <v>590</v>
      </c>
      <c r="C85" t="s">
        <v>16</v>
      </c>
      <c r="D85" t="s">
        <v>591</v>
      </c>
      <c r="E85" t="s">
        <v>18</v>
      </c>
      <c r="F85" t="s">
        <v>592</v>
      </c>
      <c r="G85" t="s">
        <v>593</v>
      </c>
      <c r="H85" t="s">
        <v>594</v>
      </c>
      <c r="I85" t="s">
        <v>32</v>
      </c>
      <c r="J85" t="s">
        <v>595</v>
      </c>
      <c r="K85" t="s">
        <v>24</v>
      </c>
      <c r="L85" t="s">
        <v>596</v>
      </c>
      <c r="M85" t="s">
        <v>9491</v>
      </c>
      <c r="N85" t="s">
        <v>9441</v>
      </c>
    </row>
    <row r="86" spans="1:14" x14ac:dyDescent="0.25">
      <c r="A86" t="s">
        <v>597</v>
      </c>
      <c r="B86" t="s">
        <v>598</v>
      </c>
      <c r="C86" t="s">
        <v>69</v>
      </c>
      <c r="D86" t="s">
        <v>200</v>
      </c>
      <c r="E86" t="s">
        <v>18</v>
      </c>
      <c r="F86" t="s">
        <v>599</v>
      </c>
      <c r="G86" t="s">
        <v>600</v>
      </c>
      <c r="H86" t="s">
        <v>601</v>
      </c>
      <c r="I86" t="s">
        <v>32</v>
      </c>
      <c r="J86" t="s">
        <v>321</v>
      </c>
      <c r="K86" t="s">
        <v>24</v>
      </c>
      <c r="L86" t="s">
        <v>204</v>
      </c>
      <c r="M86" t="s">
        <v>9492</v>
      </c>
      <c r="N86" t="s">
        <v>9441</v>
      </c>
    </row>
    <row r="87" spans="1:14" x14ac:dyDescent="0.25">
      <c r="A87" t="s">
        <v>602</v>
      </c>
      <c r="B87" t="s">
        <v>206</v>
      </c>
      <c r="C87" t="s">
        <v>16</v>
      </c>
      <c r="D87" t="s">
        <v>523</v>
      </c>
      <c r="E87" t="s">
        <v>18</v>
      </c>
      <c r="F87" t="s">
        <v>603</v>
      </c>
      <c r="G87" t="s">
        <v>604</v>
      </c>
      <c r="H87" t="s">
        <v>605</v>
      </c>
      <c r="I87" t="s">
        <v>32</v>
      </c>
      <c r="J87" t="s">
        <v>606</v>
      </c>
      <c r="K87" t="s">
        <v>24</v>
      </c>
      <c r="L87" t="s">
        <v>607</v>
      </c>
      <c r="M87" t="s">
        <v>9438</v>
      </c>
      <c r="N87" t="s">
        <v>9439</v>
      </c>
    </row>
    <row r="88" spans="1:14" x14ac:dyDescent="0.25">
      <c r="A88" t="s">
        <v>608</v>
      </c>
      <c r="B88" t="s">
        <v>609</v>
      </c>
      <c r="C88" t="s">
        <v>16</v>
      </c>
      <c r="D88" t="s">
        <v>610</v>
      </c>
      <c r="E88" t="s">
        <v>18</v>
      </c>
      <c r="F88" t="s">
        <v>611</v>
      </c>
      <c r="G88" t="s">
        <v>612</v>
      </c>
      <c r="H88" t="s">
        <v>613</v>
      </c>
      <c r="I88" t="s">
        <v>32</v>
      </c>
      <c r="J88" t="s">
        <v>614</v>
      </c>
      <c r="K88" t="s">
        <v>24</v>
      </c>
      <c r="L88" t="s">
        <v>42</v>
      </c>
      <c r="M88" t="s">
        <v>9493</v>
      </c>
      <c r="N88" t="s">
        <v>9441</v>
      </c>
    </row>
    <row r="89" spans="1:14" x14ac:dyDescent="0.25">
      <c r="A89" t="s">
        <v>615</v>
      </c>
      <c r="B89" t="s">
        <v>616</v>
      </c>
      <c r="C89" t="s">
        <v>16</v>
      </c>
      <c r="D89" t="s">
        <v>617</v>
      </c>
      <c r="E89" t="s">
        <v>18</v>
      </c>
      <c r="F89" t="s">
        <v>618</v>
      </c>
      <c r="G89" t="s">
        <v>619</v>
      </c>
      <c r="H89" t="s">
        <v>620</v>
      </c>
      <c r="I89" t="s">
        <v>32</v>
      </c>
      <c r="J89" t="s">
        <v>162</v>
      </c>
      <c r="K89" t="s">
        <v>24</v>
      </c>
      <c r="L89" t="s">
        <v>621</v>
      </c>
      <c r="M89" t="s">
        <v>9438</v>
      </c>
      <c r="N89" t="s">
        <v>9439</v>
      </c>
    </row>
    <row r="90" spans="1:14" x14ac:dyDescent="0.25">
      <c r="A90" t="s">
        <v>622</v>
      </c>
      <c r="B90" t="s">
        <v>623</v>
      </c>
      <c r="C90" t="s">
        <v>69</v>
      </c>
      <c r="D90" t="s">
        <v>624</v>
      </c>
      <c r="E90" t="s">
        <v>18</v>
      </c>
      <c r="F90" t="s">
        <v>625</v>
      </c>
      <c r="G90" t="s">
        <v>626</v>
      </c>
      <c r="H90" t="s">
        <v>627</v>
      </c>
      <c r="I90" t="s">
        <v>32</v>
      </c>
      <c r="J90" t="s">
        <v>426</v>
      </c>
      <c r="K90" t="s">
        <v>24</v>
      </c>
      <c r="L90" t="s">
        <v>75</v>
      </c>
      <c r="M90" t="s">
        <v>9494</v>
      </c>
      <c r="N90" t="s">
        <v>9441</v>
      </c>
    </row>
    <row r="91" spans="1:14" x14ac:dyDescent="0.25">
      <c r="A91" t="s">
        <v>635</v>
      </c>
      <c r="B91" t="s">
        <v>636</v>
      </c>
      <c r="C91" t="s">
        <v>69</v>
      </c>
      <c r="D91" t="s">
        <v>637</v>
      </c>
      <c r="E91" t="s">
        <v>638</v>
      </c>
      <c r="F91" t="s">
        <v>639</v>
      </c>
      <c r="G91" t="s">
        <v>640</v>
      </c>
      <c r="H91" t="s">
        <v>641</v>
      </c>
      <c r="I91" t="s">
        <v>32</v>
      </c>
      <c r="J91" t="s">
        <v>642</v>
      </c>
      <c r="K91" t="s">
        <v>24</v>
      </c>
      <c r="L91" t="s">
        <v>643</v>
      </c>
      <c r="M91" t="s">
        <v>9438</v>
      </c>
      <c r="N91" t="s">
        <v>9439</v>
      </c>
    </row>
    <row r="92" spans="1:14" x14ac:dyDescent="0.25">
      <c r="A92" t="s">
        <v>644</v>
      </c>
      <c r="C92" t="s">
        <v>16</v>
      </c>
      <c r="D92" t="s">
        <v>645</v>
      </c>
      <c r="E92" t="s">
        <v>638</v>
      </c>
      <c r="F92" t="s">
        <v>646</v>
      </c>
      <c r="G92" t="s">
        <v>647</v>
      </c>
      <c r="H92" t="s">
        <v>648</v>
      </c>
      <c r="I92" t="s">
        <v>32</v>
      </c>
      <c r="J92" t="s">
        <v>234</v>
      </c>
      <c r="K92" t="s">
        <v>24</v>
      </c>
      <c r="L92" t="s">
        <v>649</v>
      </c>
      <c r="M92" t="s">
        <v>9438</v>
      </c>
      <c r="N92" t="s">
        <v>9439</v>
      </c>
    </row>
    <row r="93" spans="1:14" x14ac:dyDescent="0.25">
      <c r="A93" t="s">
        <v>657</v>
      </c>
      <c r="B93" t="s">
        <v>658</v>
      </c>
      <c r="C93" t="s">
        <v>69</v>
      </c>
      <c r="D93" t="s">
        <v>659</v>
      </c>
      <c r="E93" t="s">
        <v>638</v>
      </c>
      <c r="F93" t="s">
        <v>660</v>
      </c>
      <c r="G93" t="s">
        <v>661</v>
      </c>
      <c r="H93" t="s">
        <v>662</v>
      </c>
      <c r="I93" t="s">
        <v>32</v>
      </c>
      <c r="J93" t="s">
        <v>246</v>
      </c>
      <c r="K93" t="s">
        <v>24</v>
      </c>
      <c r="L93" t="s">
        <v>663</v>
      </c>
      <c r="M93" t="s">
        <v>9438</v>
      </c>
      <c r="N93" t="s">
        <v>9439</v>
      </c>
    </row>
    <row r="94" spans="1:14" x14ac:dyDescent="0.25">
      <c r="A94" t="s">
        <v>664</v>
      </c>
      <c r="B94" t="s">
        <v>665</v>
      </c>
      <c r="C94" t="s">
        <v>69</v>
      </c>
      <c r="D94" t="s">
        <v>666</v>
      </c>
      <c r="E94" t="s">
        <v>638</v>
      </c>
      <c r="F94" t="s">
        <v>667</v>
      </c>
      <c r="G94" t="s">
        <v>668</v>
      </c>
      <c r="H94" t="s">
        <v>669</v>
      </c>
      <c r="I94" t="s">
        <v>32</v>
      </c>
      <c r="J94" t="s">
        <v>246</v>
      </c>
      <c r="K94" t="s">
        <v>24</v>
      </c>
      <c r="L94" t="s">
        <v>670</v>
      </c>
      <c r="M94" t="s">
        <v>9438</v>
      </c>
      <c r="N94" t="s">
        <v>9439</v>
      </c>
    </row>
    <row r="95" spans="1:14" x14ac:dyDescent="0.25">
      <c r="A95" t="s">
        <v>671</v>
      </c>
      <c r="B95" t="s">
        <v>672</v>
      </c>
      <c r="C95" t="s">
        <v>69</v>
      </c>
      <c r="D95" t="s">
        <v>673</v>
      </c>
      <c r="E95" t="s">
        <v>638</v>
      </c>
      <c r="F95" t="s">
        <v>674</v>
      </c>
      <c r="G95" t="s">
        <v>675</v>
      </c>
      <c r="H95" t="s">
        <v>676</v>
      </c>
      <c r="I95" t="s">
        <v>32</v>
      </c>
      <c r="J95" t="s">
        <v>412</v>
      </c>
      <c r="K95" t="s">
        <v>24</v>
      </c>
      <c r="L95" t="s">
        <v>75</v>
      </c>
      <c r="M95" t="s">
        <v>9438</v>
      </c>
      <c r="N95" t="s">
        <v>9439</v>
      </c>
    </row>
    <row r="96" spans="1:14" x14ac:dyDescent="0.25">
      <c r="A96" t="s">
        <v>677</v>
      </c>
      <c r="B96" t="s">
        <v>678</v>
      </c>
      <c r="C96" t="s">
        <v>16</v>
      </c>
      <c r="D96" t="s">
        <v>666</v>
      </c>
      <c r="E96" t="s">
        <v>638</v>
      </c>
      <c r="F96" t="s">
        <v>679</v>
      </c>
      <c r="G96" t="s">
        <v>680</v>
      </c>
      <c r="H96" t="s">
        <v>681</v>
      </c>
      <c r="I96" t="s">
        <v>32</v>
      </c>
      <c r="J96" t="s">
        <v>642</v>
      </c>
      <c r="K96" t="s">
        <v>24</v>
      </c>
      <c r="L96" t="s">
        <v>262</v>
      </c>
      <c r="M96" t="s">
        <v>9438</v>
      </c>
      <c r="N96" t="s">
        <v>9439</v>
      </c>
    </row>
    <row r="97" spans="1:14" x14ac:dyDescent="0.25">
      <c r="A97" t="s">
        <v>682</v>
      </c>
      <c r="B97" t="s">
        <v>683</v>
      </c>
      <c r="C97" t="s">
        <v>16</v>
      </c>
      <c r="D97" t="s">
        <v>684</v>
      </c>
      <c r="E97" t="s">
        <v>638</v>
      </c>
      <c r="F97" t="s">
        <v>685</v>
      </c>
      <c r="G97" t="s">
        <v>686</v>
      </c>
      <c r="H97" t="s">
        <v>687</v>
      </c>
      <c r="I97" t="s">
        <v>32</v>
      </c>
      <c r="J97" t="s">
        <v>688</v>
      </c>
      <c r="K97" t="s">
        <v>24</v>
      </c>
      <c r="L97" t="s">
        <v>204</v>
      </c>
      <c r="M97" t="s">
        <v>9438</v>
      </c>
      <c r="N97" t="s">
        <v>9439</v>
      </c>
    </row>
    <row r="98" spans="1:14" x14ac:dyDescent="0.25">
      <c r="A98" t="s">
        <v>694</v>
      </c>
      <c r="B98" t="s">
        <v>695</v>
      </c>
      <c r="C98" t="s">
        <v>69</v>
      </c>
      <c r="D98" t="s">
        <v>696</v>
      </c>
      <c r="E98" t="s">
        <v>638</v>
      </c>
      <c r="F98" t="s">
        <v>697</v>
      </c>
      <c r="G98" t="s">
        <v>698</v>
      </c>
      <c r="H98" t="s">
        <v>699</v>
      </c>
      <c r="I98" t="s">
        <v>32</v>
      </c>
      <c r="J98" t="s">
        <v>688</v>
      </c>
      <c r="K98" t="s">
        <v>24</v>
      </c>
      <c r="L98" t="s">
        <v>104</v>
      </c>
      <c r="M98" t="s">
        <v>9438</v>
      </c>
      <c r="N98" t="s">
        <v>9439</v>
      </c>
    </row>
    <row r="99" spans="1:14" x14ac:dyDescent="0.25">
      <c r="A99" t="s">
        <v>700</v>
      </c>
      <c r="B99" t="s">
        <v>701</v>
      </c>
      <c r="C99" t="s">
        <v>16</v>
      </c>
      <c r="D99" t="s">
        <v>702</v>
      </c>
      <c r="E99" t="s">
        <v>638</v>
      </c>
      <c r="F99" t="s">
        <v>703</v>
      </c>
      <c r="G99" t="s">
        <v>704</v>
      </c>
      <c r="H99" t="s">
        <v>705</v>
      </c>
      <c r="I99" t="s">
        <v>32</v>
      </c>
      <c r="J99" t="s">
        <v>634</v>
      </c>
      <c r="K99" t="s">
        <v>24</v>
      </c>
      <c r="L99" t="s">
        <v>75</v>
      </c>
      <c r="M99" t="s">
        <v>9438</v>
      </c>
      <c r="N99" t="s">
        <v>9439</v>
      </c>
    </row>
    <row r="100" spans="1:14" x14ac:dyDescent="0.25">
      <c r="A100" t="s">
        <v>706</v>
      </c>
      <c r="B100" t="s">
        <v>707</v>
      </c>
      <c r="C100" t="s">
        <v>69</v>
      </c>
      <c r="D100" t="s">
        <v>708</v>
      </c>
      <c r="E100" t="s">
        <v>638</v>
      </c>
      <c r="F100" t="s">
        <v>709</v>
      </c>
      <c r="G100" t="s">
        <v>710</v>
      </c>
      <c r="H100" t="s">
        <v>711</v>
      </c>
      <c r="I100" t="s">
        <v>32</v>
      </c>
      <c r="J100" t="s">
        <v>712</v>
      </c>
      <c r="K100" t="s">
        <v>24</v>
      </c>
      <c r="L100" t="s">
        <v>75</v>
      </c>
      <c r="M100" t="s">
        <v>9495</v>
      </c>
      <c r="N100" t="s">
        <v>9441</v>
      </c>
    </row>
    <row r="101" spans="1:14" x14ac:dyDescent="0.25">
      <c r="A101" t="s">
        <v>713</v>
      </c>
      <c r="B101" t="s">
        <v>714</v>
      </c>
      <c r="C101" t="s">
        <v>16</v>
      </c>
      <c r="D101" t="s">
        <v>93</v>
      </c>
      <c r="E101" t="s">
        <v>638</v>
      </c>
      <c r="F101" t="s">
        <v>715</v>
      </c>
      <c r="G101" t="s">
        <v>716</v>
      </c>
      <c r="H101" t="s">
        <v>717</v>
      </c>
      <c r="I101" t="s">
        <v>32</v>
      </c>
      <c r="J101" t="s">
        <v>718</v>
      </c>
      <c r="K101" t="s">
        <v>24</v>
      </c>
      <c r="L101" t="s">
        <v>75</v>
      </c>
      <c r="M101" t="s">
        <v>9496</v>
      </c>
      <c r="N101" t="s">
        <v>9441</v>
      </c>
    </row>
    <row r="102" spans="1:14" x14ac:dyDescent="0.25">
      <c r="A102" t="s">
        <v>664</v>
      </c>
      <c r="B102" t="s">
        <v>665</v>
      </c>
      <c r="C102" t="s">
        <v>69</v>
      </c>
      <c r="D102" t="s">
        <v>719</v>
      </c>
      <c r="E102" t="s">
        <v>638</v>
      </c>
      <c r="F102" t="s">
        <v>720</v>
      </c>
      <c r="G102" t="s">
        <v>721</v>
      </c>
      <c r="H102" t="s">
        <v>722</v>
      </c>
      <c r="I102" t="s">
        <v>32</v>
      </c>
      <c r="J102" t="s">
        <v>723</v>
      </c>
      <c r="K102" t="s">
        <v>24</v>
      </c>
      <c r="L102" t="s">
        <v>670</v>
      </c>
      <c r="M102" t="s">
        <v>9438</v>
      </c>
      <c r="N102" t="s">
        <v>9439</v>
      </c>
    </row>
    <row r="103" spans="1:14" x14ac:dyDescent="0.25">
      <c r="A103" t="s">
        <v>724</v>
      </c>
      <c r="B103" t="s">
        <v>725</v>
      </c>
      <c r="C103" t="s">
        <v>69</v>
      </c>
      <c r="D103" t="s">
        <v>61</v>
      </c>
      <c r="E103" t="s">
        <v>638</v>
      </c>
      <c r="F103" t="s">
        <v>726</v>
      </c>
      <c r="G103" t="s">
        <v>727</v>
      </c>
      <c r="H103" t="s">
        <v>728</v>
      </c>
      <c r="I103" t="s">
        <v>32</v>
      </c>
      <c r="J103" t="s">
        <v>723</v>
      </c>
      <c r="K103" t="s">
        <v>24</v>
      </c>
      <c r="L103" t="s">
        <v>42</v>
      </c>
      <c r="M103" t="s">
        <v>9438</v>
      </c>
      <c r="N103" t="s">
        <v>9439</v>
      </c>
    </row>
    <row r="104" spans="1:14" x14ac:dyDescent="0.25">
      <c r="A104" t="s">
        <v>729</v>
      </c>
      <c r="B104" t="s">
        <v>730</v>
      </c>
      <c r="C104" t="s">
        <v>16</v>
      </c>
      <c r="D104" t="s">
        <v>731</v>
      </c>
      <c r="E104" t="s">
        <v>638</v>
      </c>
      <c r="F104" t="s">
        <v>732</v>
      </c>
      <c r="G104" t="s">
        <v>733</v>
      </c>
      <c r="H104" t="s">
        <v>734</v>
      </c>
      <c r="I104" t="s">
        <v>32</v>
      </c>
      <c r="J104" t="s">
        <v>735</v>
      </c>
      <c r="K104" t="s">
        <v>24</v>
      </c>
      <c r="L104" t="s">
        <v>212</v>
      </c>
      <c r="M104" t="s">
        <v>9497</v>
      </c>
      <c r="N104" t="s">
        <v>9441</v>
      </c>
    </row>
    <row r="105" spans="1:14" x14ac:dyDescent="0.25">
      <c r="A105" t="s">
        <v>671</v>
      </c>
      <c r="B105" t="s">
        <v>672</v>
      </c>
      <c r="C105" t="s">
        <v>69</v>
      </c>
      <c r="D105" t="s">
        <v>673</v>
      </c>
      <c r="E105" t="s">
        <v>638</v>
      </c>
      <c r="F105" t="s">
        <v>736</v>
      </c>
      <c r="G105" t="s">
        <v>737</v>
      </c>
      <c r="H105" t="s">
        <v>738</v>
      </c>
      <c r="I105" t="s">
        <v>32</v>
      </c>
      <c r="J105" t="s">
        <v>121</v>
      </c>
      <c r="K105" t="s">
        <v>24</v>
      </c>
      <c r="L105" t="s">
        <v>75</v>
      </c>
      <c r="M105" t="s">
        <v>9438</v>
      </c>
      <c r="N105" t="s">
        <v>9439</v>
      </c>
    </row>
    <row r="106" spans="1:14" x14ac:dyDescent="0.25">
      <c r="A106" t="s">
        <v>739</v>
      </c>
      <c r="C106" t="s">
        <v>69</v>
      </c>
      <c r="D106" t="s">
        <v>740</v>
      </c>
      <c r="E106" t="s">
        <v>638</v>
      </c>
      <c r="F106" t="s">
        <v>741</v>
      </c>
      <c r="G106" t="s">
        <v>742</v>
      </c>
      <c r="H106" t="s">
        <v>743</v>
      </c>
      <c r="I106" t="s">
        <v>744</v>
      </c>
      <c r="J106" t="s">
        <v>745</v>
      </c>
      <c r="K106" t="s">
        <v>24</v>
      </c>
      <c r="L106" t="s">
        <v>42</v>
      </c>
      <c r="M106" t="s">
        <v>9438</v>
      </c>
      <c r="N106" t="s">
        <v>9439</v>
      </c>
    </row>
    <row r="107" spans="1:14" x14ac:dyDescent="0.25">
      <c r="A107" t="s">
        <v>746</v>
      </c>
      <c r="B107" t="s">
        <v>747</v>
      </c>
      <c r="C107" t="s">
        <v>16</v>
      </c>
      <c r="D107" t="s">
        <v>748</v>
      </c>
      <c r="E107" t="s">
        <v>638</v>
      </c>
      <c r="F107" t="s">
        <v>749</v>
      </c>
      <c r="G107" t="s">
        <v>750</v>
      </c>
      <c r="H107" t="s">
        <v>751</v>
      </c>
      <c r="I107" t="s">
        <v>32</v>
      </c>
      <c r="J107" t="s">
        <v>398</v>
      </c>
      <c r="K107" t="s">
        <v>24</v>
      </c>
      <c r="L107" t="s">
        <v>75</v>
      </c>
      <c r="M107" t="s">
        <v>9438</v>
      </c>
      <c r="N107" t="s">
        <v>9439</v>
      </c>
    </row>
    <row r="108" spans="1:14" x14ac:dyDescent="0.25">
      <c r="A108" t="s">
        <v>764</v>
      </c>
      <c r="B108" t="s">
        <v>765</v>
      </c>
      <c r="C108" t="s">
        <v>16</v>
      </c>
      <c r="D108" t="s">
        <v>93</v>
      </c>
      <c r="E108" t="s">
        <v>638</v>
      </c>
      <c r="F108" t="s">
        <v>766</v>
      </c>
      <c r="G108" t="s">
        <v>767</v>
      </c>
      <c r="H108" t="s">
        <v>768</v>
      </c>
      <c r="I108" t="s">
        <v>32</v>
      </c>
      <c r="J108" t="s">
        <v>718</v>
      </c>
      <c r="K108" t="s">
        <v>24</v>
      </c>
      <c r="L108" t="s">
        <v>75</v>
      </c>
      <c r="M108" t="s">
        <v>9498</v>
      </c>
      <c r="N108" t="s">
        <v>9441</v>
      </c>
    </row>
    <row r="109" spans="1:14" x14ac:dyDescent="0.25">
      <c r="A109" t="s">
        <v>769</v>
      </c>
      <c r="B109" t="s">
        <v>770</v>
      </c>
      <c r="C109" t="s">
        <v>16</v>
      </c>
      <c r="D109" t="s">
        <v>93</v>
      </c>
      <c r="E109" t="s">
        <v>638</v>
      </c>
      <c r="F109" t="s">
        <v>771</v>
      </c>
      <c r="G109" t="s">
        <v>772</v>
      </c>
      <c r="H109" t="s">
        <v>773</v>
      </c>
      <c r="I109" t="s">
        <v>32</v>
      </c>
      <c r="J109" t="s">
        <v>41</v>
      </c>
      <c r="K109" t="s">
        <v>24</v>
      </c>
      <c r="L109" t="s">
        <v>75</v>
      </c>
      <c r="M109" t="s">
        <v>9499</v>
      </c>
      <c r="N109" t="s">
        <v>9441</v>
      </c>
    </row>
    <row r="110" spans="1:14" x14ac:dyDescent="0.25">
      <c r="A110" t="s">
        <v>774</v>
      </c>
      <c r="B110" t="s">
        <v>775</v>
      </c>
      <c r="C110" t="s">
        <v>16</v>
      </c>
      <c r="D110" t="s">
        <v>776</v>
      </c>
      <c r="E110" t="s">
        <v>638</v>
      </c>
      <c r="F110" t="s">
        <v>777</v>
      </c>
      <c r="G110" t="s">
        <v>778</v>
      </c>
      <c r="H110" t="s">
        <v>779</v>
      </c>
      <c r="I110" t="s">
        <v>32</v>
      </c>
      <c r="J110" t="s">
        <v>398</v>
      </c>
      <c r="K110" t="s">
        <v>24</v>
      </c>
      <c r="L110" t="s">
        <v>780</v>
      </c>
      <c r="M110" t="s">
        <v>9438</v>
      </c>
      <c r="N110" t="s">
        <v>9439</v>
      </c>
    </row>
    <row r="111" spans="1:14" x14ac:dyDescent="0.25">
      <c r="A111" t="s">
        <v>781</v>
      </c>
      <c r="B111" t="s">
        <v>782</v>
      </c>
      <c r="C111" t="s">
        <v>69</v>
      </c>
      <c r="D111" t="s">
        <v>200</v>
      </c>
      <c r="E111" t="s">
        <v>638</v>
      </c>
      <c r="F111" t="s">
        <v>783</v>
      </c>
      <c r="G111" t="s">
        <v>784</v>
      </c>
      <c r="H111" t="s">
        <v>785</v>
      </c>
      <c r="I111" t="s">
        <v>32</v>
      </c>
      <c r="J111" t="s">
        <v>634</v>
      </c>
      <c r="K111" t="s">
        <v>24</v>
      </c>
      <c r="L111" t="s">
        <v>786</v>
      </c>
      <c r="M111" t="s">
        <v>9438</v>
      </c>
      <c r="N111" t="s">
        <v>9439</v>
      </c>
    </row>
    <row r="112" spans="1:14" x14ac:dyDescent="0.25">
      <c r="A112" t="s">
        <v>787</v>
      </c>
      <c r="B112" t="s">
        <v>788</v>
      </c>
      <c r="C112" t="s">
        <v>16</v>
      </c>
      <c r="D112" t="s">
        <v>789</v>
      </c>
      <c r="E112" t="s">
        <v>638</v>
      </c>
      <c r="F112" t="s">
        <v>790</v>
      </c>
      <c r="G112" t="s">
        <v>791</v>
      </c>
      <c r="H112" t="s">
        <v>792</v>
      </c>
      <c r="I112" t="s">
        <v>22</v>
      </c>
      <c r="J112" t="s">
        <v>793</v>
      </c>
      <c r="K112" t="s">
        <v>24</v>
      </c>
      <c r="L112" t="s">
        <v>794</v>
      </c>
      <c r="M112" t="s">
        <v>9500</v>
      </c>
      <c r="N112" t="s">
        <v>9441</v>
      </c>
    </row>
    <row r="113" spans="1:14" x14ac:dyDescent="0.25">
      <c r="A113" t="s">
        <v>700</v>
      </c>
      <c r="B113" t="s">
        <v>701</v>
      </c>
      <c r="C113" t="s">
        <v>16</v>
      </c>
      <c r="D113" t="s">
        <v>702</v>
      </c>
      <c r="E113" t="s">
        <v>638</v>
      </c>
      <c r="F113" t="s">
        <v>795</v>
      </c>
      <c r="G113" t="s">
        <v>796</v>
      </c>
      <c r="H113" t="s">
        <v>797</v>
      </c>
      <c r="I113" t="s">
        <v>32</v>
      </c>
      <c r="J113" t="s">
        <v>121</v>
      </c>
      <c r="K113" t="s">
        <v>24</v>
      </c>
      <c r="L113" t="s">
        <v>75</v>
      </c>
      <c r="M113" t="s">
        <v>9438</v>
      </c>
      <c r="N113" t="s">
        <v>9439</v>
      </c>
    </row>
    <row r="114" spans="1:14" x14ac:dyDescent="0.25">
      <c r="A114" t="s">
        <v>810</v>
      </c>
      <c r="B114" t="s">
        <v>811</v>
      </c>
      <c r="C114" t="s">
        <v>16</v>
      </c>
      <c r="D114" t="s">
        <v>812</v>
      </c>
      <c r="E114" t="s">
        <v>638</v>
      </c>
      <c r="F114" t="s">
        <v>813</v>
      </c>
      <c r="G114" t="s">
        <v>814</v>
      </c>
      <c r="H114" t="s">
        <v>815</v>
      </c>
      <c r="I114" t="s">
        <v>22</v>
      </c>
      <c r="J114" t="s">
        <v>816</v>
      </c>
      <c r="K114" t="s">
        <v>24</v>
      </c>
      <c r="L114" t="s">
        <v>83</v>
      </c>
      <c r="M114" t="s">
        <v>9438</v>
      </c>
      <c r="N114" t="s">
        <v>9439</v>
      </c>
    </row>
    <row r="115" spans="1:14" x14ac:dyDescent="0.25">
      <c r="A115" t="s">
        <v>700</v>
      </c>
      <c r="B115" t="s">
        <v>701</v>
      </c>
      <c r="C115" t="s">
        <v>16</v>
      </c>
      <c r="D115" t="s">
        <v>702</v>
      </c>
      <c r="E115" t="s">
        <v>638</v>
      </c>
      <c r="F115" t="s">
        <v>817</v>
      </c>
      <c r="G115" t="s">
        <v>818</v>
      </c>
      <c r="H115" t="s">
        <v>819</v>
      </c>
      <c r="I115" t="s">
        <v>32</v>
      </c>
      <c r="J115" t="s">
        <v>809</v>
      </c>
      <c r="K115" t="s">
        <v>24</v>
      </c>
      <c r="L115" t="s">
        <v>75</v>
      </c>
      <c r="M115" t="s">
        <v>9438</v>
      </c>
      <c r="N115" t="s">
        <v>9439</v>
      </c>
    </row>
    <row r="116" spans="1:14" x14ac:dyDescent="0.25">
      <c r="A116" t="s">
        <v>820</v>
      </c>
      <c r="B116" t="s">
        <v>821</v>
      </c>
      <c r="C116" t="s">
        <v>16</v>
      </c>
      <c r="D116" t="s">
        <v>822</v>
      </c>
      <c r="E116" t="s">
        <v>638</v>
      </c>
      <c r="F116" t="s">
        <v>823</v>
      </c>
      <c r="G116" t="s">
        <v>824</v>
      </c>
      <c r="H116" t="s">
        <v>825</v>
      </c>
      <c r="I116" t="s">
        <v>32</v>
      </c>
      <c r="J116" t="s">
        <v>826</v>
      </c>
      <c r="K116" t="s">
        <v>24</v>
      </c>
      <c r="L116" t="s">
        <v>42</v>
      </c>
      <c r="M116" t="s">
        <v>9438</v>
      </c>
      <c r="N116" t="s">
        <v>9439</v>
      </c>
    </row>
    <row r="117" spans="1:14" x14ac:dyDescent="0.25">
      <c r="A117" t="s">
        <v>827</v>
      </c>
      <c r="B117" t="s">
        <v>828</v>
      </c>
      <c r="C117" t="s">
        <v>16</v>
      </c>
      <c r="D117" t="s">
        <v>829</v>
      </c>
      <c r="E117" t="s">
        <v>638</v>
      </c>
      <c r="F117" t="s">
        <v>830</v>
      </c>
      <c r="G117" t="s">
        <v>831</v>
      </c>
      <c r="H117" t="s">
        <v>832</v>
      </c>
      <c r="I117" t="s">
        <v>22</v>
      </c>
      <c r="J117" t="s">
        <v>253</v>
      </c>
      <c r="K117" t="s">
        <v>24</v>
      </c>
      <c r="L117" t="s">
        <v>83</v>
      </c>
      <c r="M117" t="s">
        <v>9438</v>
      </c>
      <c r="N117" t="s">
        <v>9439</v>
      </c>
    </row>
    <row r="118" spans="1:14" x14ac:dyDescent="0.25">
      <c r="A118" t="s">
        <v>833</v>
      </c>
      <c r="B118" t="s">
        <v>678</v>
      </c>
      <c r="C118" t="s">
        <v>16</v>
      </c>
      <c r="D118" t="s">
        <v>666</v>
      </c>
      <c r="E118" t="s">
        <v>638</v>
      </c>
      <c r="F118" t="s">
        <v>834</v>
      </c>
      <c r="G118" t="s">
        <v>835</v>
      </c>
      <c r="H118" t="s">
        <v>836</v>
      </c>
      <c r="I118" t="s">
        <v>32</v>
      </c>
      <c r="J118" t="s">
        <v>23</v>
      </c>
      <c r="K118" t="s">
        <v>24</v>
      </c>
      <c r="L118" t="s">
        <v>837</v>
      </c>
      <c r="M118" t="s">
        <v>9438</v>
      </c>
      <c r="N118" t="s">
        <v>9439</v>
      </c>
    </row>
    <row r="119" spans="1:14" x14ac:dyDescent="0.25">
      <c r="A119" t="s">
        <v>700</v>
      </c>
      <c r="B119" t="s">
        <v>701</v>
      </c>
      <c r="C119" t="s">
        <v>16</v>
      </c>
      <c r="D119" t="s">
        <v>702</v>
      </c>
      <c r="E119" t="s">
        <v>638</v>
      </c>
      <c r="F119" t="s">
        <v>842</v>
      </c>
      <c r="G119" t="s">
        <v>843</v>
      </c>
      <c r="H119" t="s">
        <v>844</v>
      </c>
      <c r="I119" t="s">
        <v>32</v>
      </c>
      <c r="J119" t="s">
        <v>809</v>
      </c>
      <c r="K119" t="s">
        <v>24</v>
      </c>
      <c r="L119" t="s">
        <v>75</v>
      </c>
      <c r="M119" t="s">
        <v>9438</v>
      </c>
      <c r="N119" t="s">
        <v>9439</v>
      </c>
    </row>
    <row r="120" spans="1:14" x14ac:dyDescent="0.25">
      <c r="A120" t="s">
        <v>845</v>
      </c>
      <c r="B120" t="s">
        <v>846</v>
      </c>
      <c r="C120" t="s">
        <v>69</v>
      </c>
      <c r="D120" t="s">
        <v>847</v>
      </c>
      <c r="E120" t="s">
        <v>638</v>
      </c>
      <c r="F120" t="s">
        <v>848</v>
      </c>
      <c r="G120" t="s">
        <v>849</v>
      </c>
      <c r="H120" t="s">
        <v>850</v>
      </c>
      <c r="I120" t="s">
        <v>32</v>
      </c>
      <c r="J120" t="s">
        <v>121</v>
      </c>
      <c r="K120" t="s">
        <v>24</v>
      </c>
      <c r="L120" t="s">
        <v>851</v>
      </c>
      <c r="M120" t="s">
        <v>9438</v>
      </c>
      <c r="N120" t="s">
        <v>9439</v>
      </c>
    </row>
    <row r="121" spans="1:14" x14ac:dyDescent="0.25">
      <c r="A121" t="s">
        <v>858</v>
      </c>
      <c r="B121" t="s">
        <v>695</v>
      </c>
      <c r="C121" t="s">
        <v>69</v>
      </c>
      <c r="D121" t="s">
        <v>696</v>
      </c>
      <c r="E121" t="s">
        <v>638</v>
      </c>
      <c r="F121" t="s">
        <v>859</v>
      </c>
      <c r="G121" t="s">
        <v>860</v>
      </c>
      <c r="H121" t="s">
        <v>861</v>
      </c>
      <c r="I121" t="s">
        <v>32</v>
      </c>
      <c r="J121" t="s">
        <v>756</v>
      </c>
      <c r="K121" t="s">
        <v>24</v>
      </c>
      <c r="L121" t="s">
        <v>757</v>
      </c>
      <c r="M121" t="s">
        <v>9438</v>
      </c>
      <c r="N121" t="s">
        <v>9439</v>
      </c>
    </row>
    <row r="122" spans="1:14" x14ac:dyDescent="0.25">
      <c r="A122" t="s">
        <v>862</v>
      </c>
      <c r="B122" t="s">
        <v>678</v>
      </c>
      <c r="C122" t="s">
        <v>16</v>
      </c>
      <c r="D122" t="s">
        <v>666</v>
      </c>
      <c r="E122" t="s">
        <v>638</v>
      </c>
      <c r="F122" t="s">
        <v>863</v>
      </c>
      <c r="G122" t="s">
        <v>864</v>
      </c>
      <c r="H122" t="s">
        <v>865</v>
      </c>
      <c r="I122" t="s">
        <v>32</v>
      </c>
      <c r="J122" t="s">
        <v>866</v>
      </c>
      <c r="K122" t="s">
        <v>24</v>
      </c>
      <c r="L122" t="s">
        <v>837</v>
      </c>
      <c r="M122" t="s">
        <v>9438</v>
      </c>
      <c r="N122" t="s">
        <v>9439</v>
      </c>
    </row>
    <row r="123" spans="1:14" x14ac:dyDescent="0.25">
      <c r="A123" t="s">
        <v>867</v>
      </c>
      <c r="B123" t="s">
        <v>707</v>
      </c>
      <c r="C123" t="s">
        <v>16</v>
      </c>
      <c r="D123" t="s">
        <v>868</v>
      </c>
      <c r="E123" t="s">
        <v>638</v>
      </c>
      <c r="F123" t="s">
        <v>869</v>
      </c>
      <c r="G123" t="s">
        <v>870</v>
      </c>
      <c r="H123" t="s">
        <v>871</v>
      </c>
      <c r="I123" t="s">
        <v>32</v>
      </c>
      <c r="J123" t="s">
        <v>521</v>
      </c>
      <c r="K123" t="s">
        <v>24</v>
      </c>
      <c r="L123" t="s">
        <v>75</v>
      </c>
      <c r="M123" t="s">
        <v>9501</v>
      </c>
      <c r="N123" t="s">
        <v>9441</v>
      </c>
    </row>
    <row r="124" spans="1:14" x14ac:dyDescent="0.25">
      <c r="A124" t="s">
        <v>875</v>
      </c>
      <c r="B124" t="s">
        <v>876</v>
      </c>
      <c r="C124" t="s">
        <v>16</v>
      </c>
      <c r="D124" t="s">
        <v>371</v>
      </c>
      <c r="E124" t="s">
        <v>638</v>
      </c>
      <c r="F124" t="s">
        <v>877</v>
      </c>
      <c r="G124" t="s">
        <v>878</v>
      </c>
      <c r="H124" t="s">
        <v>879</v>
      </c>
      <c r="I124" t="s">
        <v>32</v>
      </c>
      <c r="J124" t="s">
        <v>880</v>
      </c>
      <c r="K124" t="s">
        <v>24</v>
      </c>
      <c r="L124" t="s">
        <v>75</v>
      </c>
      <c r="M124" t="s">
        <v>9438</v>
      </c>
      <c r="N124" t="s">
        <v>9439</v>
      </c>
    </row>
    <row r="125" spans="1:14" x14ac:dyDescent="0.25">
      <c r="A125" t="s">
        <v>881</v>
      </c>
      <c r="B125" t="s">
        <v>882</v>
      </c>
      <c r="C125" t="s">
        <v>16</v>
      </c>
      <c r="D125" t="s">
        <v>883</v>
      </c>
      <c r="E125" t="s">
        <v>638</v>
      </c>
      <c r="F125" t="s">
        <v>884</v>
      </c>
      <c r="G125" t="s">
        <v>885</v>
      </c>
      <c r="H125" t="s">
        <v>886</v>
      </c>
      <c r="I125" t="s">
        <v>22</v>
      </c>
      <c r="J125" t="s">
        <v>261</v>
      </c>
      <c r="K125" t="s">
        <v>24</v>
      </c>
      <c r="L125" t="s">
        <v>83</v>
      </c>
      <c r="M125" t="s">
        <v>9438</v>
      </c>
      <c r="N125" t="s">
        <v>9439</v>
      </c>
    </row>
    <row r="126" spans="1:14" x14ac:dyDescent="0.25">
      <c r="A126" t="s">
        <v>892</v>
      </c>
      <c r="B126" t="s">
        <v>893</v>
      </c>
      <c r="C126" t="s">
        <v>69</v>
      </c>
      <c r="D126" t="s">
        <v>854</v>
      </c>
      <c r="E126" t="s">
        <v>638</v>
      </c>
      <c r="F126" t="s">
        <v>894</v>
      </c>
      <c r="G126" t="s">
        <v>895</v>
      </c>
      <c r="H126" t="s">
        <v>896</v>
      </c>
      <c r="I126" t="s">
        <v>32</v>
      </c>
      <c r="J126" t="s">
        <v>472</v>
      </c>
      <c r="K126" t="s">
        <v>24</v>
      </c>
      <c r="L126" t="s">
        <v>75</v>
      </c>
      <c r="M126" t="s">
        <v>9438</v>
      </c>
      <c r="N126" t="s">
        <v>9439</v>
      </c>
    </row>
    <row r="127" spans="1:14" x14ac:dyDescent="0.25">
      <c r="A127" t="s">
        <v>700</v>
      </c>
      <c r="B127" t="s">
        <v>701</v>
      </c>
      <c r="C127" t="s">
        <v>16</v>
      </c>
      <c r="D127" t="s">
        <v>702</v>
      </c>
      <c r="E127" t="s">
        <v>638</v>
      </c>
      <c r="F127" t="s">
        <v>897</v>
      </c>
      <c r="G127" t="s">
        <v>898</v>
      </c>
      <c r="H127" t="s">
        <v>899</v>
      </c>
      <c r="I127" t="s">
        <v>32</v>
      </c>
      <c r="J127" t="s">
        <v>723</v>
      </c>
      <c r="K127" t="s">
        <v>24</v>
      </c>
      <c r="L127" t="s">
        <v>75</v>
      </c>
      <c r="M127" t="s">
        <v>9438</v>
      </c>
      <c r="N127" t="s">
        <v>9439</v>
      </c>
    </row>
    <row r="128" spans="1:14" x14ac:dyDescent="0.25">
      <c r="A128" t="s">
        <v>739</v>
      </c>
      <c r="C128" t="s">
        <v>69</v>
      </c>
      <c r="D128" t="s">
        <v>740</v>
      </c>
      <c r="E128" t="s">
        <v>638</v>
      </c>
      <c r="F128" t="s">
        <v>904</v>
      </c>
      <c r="G128" t="s">
        <v>905</v>
      </c>
      <c r="H128" t="s">
        <v>906</v>
      </c>
      <c r="I128" t="s">
        <v>744</v>
      </c>
      <c r="J128" t="s">
        <v>907</v>
      </c>
      <c r="K128" t="s">
        <v>24</v>
      </c>
      <c r="L128" t="s">
        <v>42</v>
      </c>
      <c r="M128" t="s">
        <v>9438</v>
      </c>
      <c r="N128" t="s">
        <v>9439</v>
      </c>
    </row>
    <row r="129" spans="1:14" x14ac:dyDescent="0.25">
      <c r="A129" t="s">
        <v>913</v>
      </c>
      <c r="B129" t="s">
        <v>695</v>
      </c>
      <c r="C129" t="s">
        <v>69</v>
      </c>
      <c r="D129" t="s">
        <v>696</v>
      </c>
      <c r="E129" t="s">
        <v>638</v>
      </c>
      <c r="F129" t="s">
        <v>914</v>
      </c>
      <c r="G129" t="s">
        <v>915</v>
      </c>
      <c r="H129" t="s">
        <v>916</v>
      </c>
      <c r="I129" t="s">
        <v>32</v>
      </c>
      <c r="J129" t="s">
        <v>756</v>
      </c>
      <c r="K129" t="s">
        <v>24</v>
      </c>
      <c r="L129" t="s">
        <v>757</v>
      </c>
      <c r="M129" t="s">
        <v>9438</v>
      </c>
      <c r="N129" t="s">
        <v>9439</v>
      </c>
    </row>
    <row r="130" spans="1:14" x14ac:dyDescent="0.25">
      <c r="A130" t="s">
        <v>927</v>
      </c>
      <c r="B130" t="s">
        <v>928</v>
      </c>
      <c r="C130" t="s">
        <v>16</v>
      </c>
      <c r="D130" t="s">
        <v>789</v>
      </c>
      <c r="E130" t="s">
        <v>638</v>
      </c>
      <c r="F130" t="s">
        <v>929</v>
      </c>
      <c r="G130" t="s">
        <v>930</v>
      </c>
      <c r="H130" t="s">
        <v>931</v>
      </c>
      <c r="I130" t="s">
        <v>22</v>
      </c>
      <c r="J130" t="s">
        <v>793</v>
      </c>
      <c r="K130" t="s">
        <v>24</v>
      </c>
      <c r="L130" t="s">
        <v>794</v>
      </c>
      <c r="M130" t="s">
        <v>9438</v>
      </c>
      <c r="N130" t="s">
        <v>9439</v>
      </c>
    </row>
    <row r="131" spans="1:14" x14ac:dyDescent="0.25">
      <c r="A131" t="s">
        <v>936</v>
      </c>
      <c r="B131" t="s">
        <v>695</v>
      </c>
      <c r="C131" t="s">
        <v>69</v>
      </c>
      <c r="D131" t="s">
        <v>696</v>
      </c>
      <c r="E131" t="s">
        <v>638</v>
      </c>
      <c r="F131" t="s">
        <v>937</v>
      </c>
      <c r="G131" t="s">
        <v>938</v>
      </c>
      <c r="H131" t="s">
        <v>939</v>
      </c>
      <c r="I131" t="s">
        <v>32</v>
      </c>
      <c r="J131" t="s">
        <v>880</v>
      </c>
      <c r="K131" t="s">
        <v>24</v>
      </c>
      <c r="L131" t="s">
        <v>104</v>
      </c>
      <c r="M131" t="s">
        <v>9438</v>
      </c>
      <c r="N131" t="s">
        <v>9439</v>
      </c>
    </row>
    <row r="132" spans="1:14" x14ac:dyDescent="0.25">
      <c r="A132" t="s">
        <v>947</v>
      </c>
      <c r="B132" t="s">
        <v>695</v>
      </c>
      <c r="C132" t="s">
        <v>69</v>
      </c>
      <c r="D132" t="s">
        <v>696</v>
      </c>
      <c r="E132" t="s">
        <v>638</v>
      </c>
      <c r="F132" t="s">
        <v>948</v>
      </c>
      <c r="G132" t="s">
        <v>949</v>
      </c>
      <c r="H132" t="s">
        <v>950</v>
      </c>
      <c r="I132" t="s">
        <v>32</v>
      </c>
      <c r="J132" t="s">
        <v>756</v>
      </c>
      <c r="K132" t="s">
        <v>24</v>
      </c>
      <c r="L132" t="s">
        <v>757</v>
      </c>
      <c r="M132" t="s">
        <v>9438</v>
      </c>
      <c r="N132" t="s">
        <v>9439</v>
      </c>
    </row>
    <row r="133" spans="1:14" x14ac:dyDescent="0.25">
      <c r="A133" t="s">
        <v>951</v>
      </c>
      <c r="B133" t="s">
        <v>678</v>
      </c>
      <c r="C133" t="s">
        <v>16</v>
      </c>
      <c r="D133" t="s">
        <v>666</v>
      </c>
      <c r="E133" t="s">
        <v>638</v>
      </c>
      <c r="F133" t="s">
        <v>952</v>
      </c>
      <c r="G133" t="s">
        <v>953</v>
      </c>
      <c r="H133" t="s">
        <v>954</v>
      </c>
      <c r="I133" t="s">
        <v>32</v>
      </c>
      <c r="J133" t="s">
        <v>955</v>
      </c>
      <c r="K133" t="s">
        <v>24</v>
      </c>
      <c r="L133" t="s">
        <v>262</v>
      </c>
      <c r="M133" t="s">
        <v>9438</v>
      </c>
      <c r="N133" t="s">
        <v>9439</v>
      </c>
    </row>
    <row r="134" spans="1:14" x14ac:dyDescent="0.25">
      <c r="A134" t="s">
        <v>671</v>
      </c>
      <c r="B134" t="s">
        <v>672</v>
      </c>
      <c r="C134" t="s">
        <v>69</v>
      </c>
      <c r="D134" t="s">
        <v>673</v>
      </c>
      <c r="E134" t="s">
        <v>638</v>
      </c>
      <c r="F134" t="s">
        <v>961</v>
      </c>
      <c r="G134" t="s">
        <v>962</v>
      </c>
      <c r="H134" t="s">
        <v>963</v>
      </c>
      <c r="I134" t="s">
        <v>32</v>
      </c>
      <c r="J134" t="s">
        <v>412</v>
      </c>
      <c r="K134" t="s">
        <v>24</v>
      </c>
      <c r="L134" t="s">
        <v>75</v>
      </c>
      <c r="M134" t="s">
        <v>9438</v>
      </c>
      <c r="N134" t="s">
        <v>9439</v>
      </c>
    </row>
    <row r="135" spans="1:14" x14ac:dyDescent="0.25">
      <c r="A135" t="s">
        <v>700</v>
      </c>
      <c r="B135" t="s">
        <v>701</v>
      </c>
      <c r="C135" t="s">
        <v>16</v>
      </c>
      <c r="D135" t="s">
        <v>702</v>
      </c>
      <c r="E135" t="s">
        <v>638</v>
      </c>
      <c r="F135" t="s">
        <v>964</v>
      </c>
      <c r="G135" t="s">
        <v>965</v>
      </c>
      <c r="H135" t="s">
        <v>966</v>
      </c>
      <c r="I135" t="s">
        <v>32</v>
      </c>
      <c r="J135" t="s">
        <v>391</v>
      </c>
      <c r="K135" t="s">
        <v>24</v>
      </c>
      <c r="L135" t="s">
        <v>75</v>
      </c>
      <c r="M135" t="s">
        <v>9438</v>
      </c>
      <c r="N135" t="s">
        <v>9439</v>
      </c>
    </row>
    <row r="136" spans="1:14" x14ac:dyDescent="0.25">
      <c r="A136" t="s">
        <v>875</v>
      </c>
      <c r="B136" t="s">
        <v>888</v>
      </c>
      <c r="C136" t="s">
        <v>16</v>
      </c>
      <c r="D136" t="s">
        <v>371</v>
      </c>
      <c r="E136" t="s">
        <v>638</v>
      </c>
      <c r="F136" t="s">
        <v>972</v>
      </c>
      <c r="G136" t="s">
        <v>973</v>
      </c>
      <c r="H136" t="s">
        <v>974</v>
      </c>
      <c r="I136" t="s">
        <v>32</v>
      </c>
      <c r="J136" t="s">
        <v>880</v>
      </c>
      <c r="K136" t="s">
        <v>24</v>
      </c>
      <c r="L136" t="s">
        <v>75</v>
      </c>
      <c r="M136" t="s">
        <v>9438</v>
      </c>
      <c r="N136" t="s">
        <v>9439</v>
      </c>
    </row>
    <row r="137" spans="1:14" x14ac:dyDescent="0.25">
      <c r="A137" t="s">
        <v>913</v>
      </c>
      <c r="B137" t="s">
        <v>695</v>
      </c>
      <c r="C137" t="s">
        <v>69</v>
      </c>
      <c r="D137" t="s">
        <v>696</v>
      </c>
      <c r="E137" t="s">
        <v>638</v>
      </c>
      <c r="F137" t="s">
        <v>975</v>
      </c>
      <c r="G137" t="s">
        <v>976</v>
      </c>
      <c r="H137" t="s">
        <v>977</v>
      </c>
      <c r="I137" t="s">
        <v>32</v>
      </c>
      <c r="J137" t="s">
        <v>642</v>
      </c>
      <c r="K137" t="s">
        <v>24</v>
      </c>
      <c r="L137" t="s">
        <v>104</v>
      </c>
      <c r="M137" t="s">
        <v>9438</v>
      </c>
      <c r="N137" t="s">
        <v>9439</v>
      </c>
    </row>
    <row r="138" spans="1:14" x14ac:dyDescent="0.25">
      <c r="A138" t="s">
        <v>729</v>
      </c>
      <c r="B138" t="s">
        <v>730</v>
      </c>
      <c r="C138" t="s">
        <v>16</v>
      </c>
      <c r="D138" t="s">
        <v>731</v>
      </c>
      <c r="E138" t="s">
        <v>638</v>
      </c>
      <c r="F138" t="s">
        <v>978</v>
      </c>
      <c r="G138" t="s">
        <v>979</v>
      </c>
      <c r="H138" t="s">
        <v>980</v>
      </c>
      <c r="I138" t="s">
        <v>32</v>
      </c>
      <c r="J138" t="s">
        <v>321</v>
      </c>
      <c r="K138" t="s">
        <v>24</v>
      </c>
      <c r="L138" t="s">
        <v>212</v>
      </c>
      <c r="M138" t="s">
        <v>9502</v>
      </c>
      <c r="N138" t="s">
        <v>9441</v>
      </c>
    </row>
    <row r="139" spans="1:14" x14ac:dyDescent="0.25">
      <c r="A139" t="s">
        <v>981</v>
      </c>
      <c r="B139" t="s">
        <v>918</v>
      </c>
      <c r="C139" t="s">
        <v>16</v>
      </c>
      <c r="D139" t="s">
        <v>919</v>
      </c>
      <c r="E139" t="s">
        <v>638</v>
      </c>
      <c r="F139" t="s">
        <v>982</v>
      </c>
      <c r="G139" t="s">
        <v>983</v>
      </c>
      <c r="H139" t="s">
        <v>984</v>
      </c>
      <c r="I139" t="s">
        <v>32</v>
      </c>
      <c r="J139" t="s">
        <v>923</v>
      </c>
      <c r="K139" t="s">
        <v>24</v>
      </c>
      <c r="L139" t="s">
        <v>42</v>
      </c>
      <c r="M139" t="s">
        <v>9438</v>
      </c>
      <c r="N139" t="s">
        <v>9439</v>
      </c>
    </row>
    <row r="140" spans="1:14" x14ac:dyDescent="0.25">
      <c r="A140" t="s">
        <v>985</v>
      </c>
      <c r="B140" t="s">
        <v>986</v>
      </c>
      <c r="C140" t="s">
        <v>69</v>
      </c>
      <c r="D140" t="s">
        <v>987</v>
      </c>
      <c r="E140" t="s">
        <v>638</v>
      </c>
      <c r="F140" t="s">
        <v>988</v>
      </c>
      <c r="G140" t="s">
        <v>989</v>
      </c>
      <c r="H140" t="s">
        <v>990</v>
      </c>
      <c r="I140" t="s">
        <v>32</v>
      </c>
      <c r="J140" t="s">
        <v>991</v>
      </c>
      <c r="K140" t="s">
        <v>24</v>
      </c>
      <c r="L140" t="s">
        <v>204</v>
      </c>
      <c r="M140" t="s">
        <v>9503</v>
      </c>
      <c r="N140" t="s">
        <v>9441</v>
      </c>
    </row>
    <row r="141" spans="1:14" x14ac:dyDescent="0.25">
      <c r="A141" t="s">
        <v>992</v>
      </c>
      <c r="B141" t="s">
        <v>695</v>
      </c>
      <c r="C141" t="s">
        <v>69</v>
      </c>
      <c r="D141" t="s">
        <v>696</v>
      </c>
      <c r="E141" t="s">
        <v>638</v>
      </c>
      <c r="F141" t="s">
        <v>993</v>
      </c>
      <c r="G141" t="s">
        <v>994</v>
      </c>
      <c r="H141" t="s">
        <v>995</v>
      </c>
      <c r="I141" t="s">
        <v>32</v>
      </c>
      <c r="J141" t="s">
        <v>688</v>
      </c>
      <c r="K141" t="s">
        <v>24</v>
      </c>
      <c r="L141" t="s">
        <v>104</v>
      </c>
      <c r="M141" t="s">
        <v>9438</v>
      </c>
      <c r="N141" t="s">
        <v>9439</v>
      </c>
    </row>
    <row r="142" spans="1:14" x14ac:dyDescent="0.25">
      <c r="A142" t="s">
        <v>996</v>
      </c>
      <c r="B142" t="s">
        <v>695</v>
      </c>
      <c r="C142" t="s">
        <v>69</v>
      </c>
      <c r="D142" t="s">
        <v>696</v>
      </c>
      <c r="E142" t="s">
        <v>638</v>
      </c>
      <c r="F142" t="s">
        <v>997</v>
      </c>
      <c r="G142" t="s">
        <v>998</v>
      </c>
      <c r="H142" t="s">
        <v>999</v>
      </c>
      <c r="I142" t="s">
        <v>32</v>
      </c>
      <c r="J142" t="s">
        <v>1000</v>
      </c>
      <c r="K142" t="s">
        <v>24</v>
      </c>
      <c r="L142" t="s">
        <v>104</v>
      </c>
      <c r="M142" t="s">
        <v>9438</v>
      </c>
      <c r="N142" t="s">
        <v>9439</v>
      </c>
    </row>
    <row r="143" spans="1:14" x14ac:dyDescent="0.25">
      <c r="A143" t="s">
        <v>996</v>
      </c>
      <c r="B143" t="s">
        <v>695</v>
      </c>
      <c r="C143" t="s">
        <v>69</v>
      </c>
      <c r="D143" t="s">
        <v>696</v>
      </c>
      <c r="E143" t="s">
        <v>638</v>
      </c>
      <c r="F143" t="s">
        <v>1007</v>
      </c>
      <c r="G143" t="s">
        <v>1008</v>
      </c>
      <c r="H143" t="s">
        <v>1009</v>
      </c>
      <c r="I143" t="s">
        <v>32</v>
      </c>
      <c r="J143" t="s">
        <v>756</v>
      </c>
      <c r="K143" t="s">
        <v>24</v>
      </c>
      <c r="L143" t="s">
        <v>757</v>
      </c>
      <c r="M143" t="s">
        <v>9438</v>
      </c>
      <c r="N143" t="s">
        <v>9439</v>
      </c>
    </row>
    <row r="144" spans="1:14" x14ac:dyDescent="0.25">
      <c r="A144" t="s">
        <v>1010</v>
      </c>
      <c r="B144" t="s">
        <v>1011</v>
      </c>
      <c r="C144" t="s">
        <v>16</v>
      </c>
      <c r="D144" t="s">
        <v>1012</v>
      </c>
      <c r="E144" t="s">
        <v>638</v>
      </c>
      <c r="F144" t="s">
        <v>1013</v>
      </c>
      <c r="G144" t="s">
        <v>1014</v>
      </c>
      <c r="H144" t="s">
        <v>1015</v>
      </c>
      <c r="I144" t="s">
        <v>22</v>
      </c>
      <c r="J144" t="s">
        <v>723</v>
      </c>
      <c r="K144" t="s">
        <v>24</v>
      </c>
      <c r="L144" t="s">
        <v>1016</v>
      </c>
      <c r="M144" t="s">
        <v>9438</v>
      </c>
      <c r="N144" t="s">
        <v>9439</v>
      </c>
    </row>
    <row r="145" spans="1:14" x14ac:dyDescent="0.25">
      <c r="A145" t="s">
        <v>1017</v>
      </c>
      <c r="B145" t="s">
        <v>1018</v>
      </c>
      <c r="C145" t="s">
        <v>69</v>
      </c>
      <c r="D145" t="s">
        <v>1019</v>
      </c>
      <c r="E145" t="s">
        <v>638</v>
      </c>
      <c r="F145" t="s">
        <v>1020</v>
      </c>
      <c r="G145" t="s">
        <v>1021</v>
      </c>
      <c r="H145" t="s">
        <v>1022</v>
      </c>
      <c r="I145" t="s">
        <v>32</v>
      </c>
      <c r="J145" t="s">
        <v>282</v>
      </c>
      <c r="K145" t="s">
        <v>24</v>
      </c>
      <c r="L145" t="s">
        <v>75</v>
      </c>
      <c r="M145" t="s">
        <v>9438</v>
      </c>
      <c r="N145" t="s">
        <v>9439</v>
      </c>
    </row>
    <row r="146" spans="1:14" x14ac:dyDescent="0.25">
      <c r="A146" t="s">
        <v>1029</v>
      </c>
      <c r="B146" t="s">
        <v>1030</v>
      </c>
      <c r="C146" t="s">
        <v>16</v>
      </c>
      <c r="D146" t="s">
        <v>402</v>
      </c>
      <c r="E146" t="s">
        <v>638</v>
      </c>
      <c r="F146" t="s">
        <v>1031</v>
      </c>
      <c r="G146" t="s">
        <v>1032</v>
      </c>
      <c r="H146" t="s">
        <v>1033</v>
      </c>
      <c r="I146" t="s">
        <v>32</v>
      </c>
      <c r="J146" t="s">
        <v>735</v>
      </c>
      <c r="K146" t="s">
        <v>24</v>
      </c>
      <c r="L146" t="s">
        <v>406</v>
      </c>
      <c r="M146" t="s">
        <v>9504</v>
      </c>
      <c r="N146" t="s">
        <v>9441</v>
      </c>
    </row>
    <row r="147" spans="1:14" x14ac:dyDescent="0.25">
      <c r="A147" t="s">
        <v>1034</v>
      </c>
      <c r="B147" t="s">
        <v>695</v>
      </c>
      <c r="C147" t="s">
        <v>69</v>
      </c>
      <c r="D147" t="s">
        <v>696</v>
      </c>
      <c r="E147" t="s">
        <v>638</v>
      </c>
      <c r="F147" t="s">
        <v>1035</v>
      </c>
      <c r="G147" t="s">
        <v>1036</v>
      </c>
      <c r="H147" t="s">
        <v>1037</v>
      </c>
      <c r="I147" t="s">
        <v>32</v>
      </c>
      <c r="J147" t="s">
        <v>756</v>
      </c>
      <c r="K147" t="s">
        <v>24</v>
      </c>
      <c r="L147" t="s">
        <v>757</v>
      </c>
      <c r="M147" t="s">
        <v>9438</v>
      </c>
      <c r="N147" t="s">
        <v>9439</v>
      </c>
    </row>
    <row r="148" spans="1:14" x14ac:dyDescent="0.25">
      <c r="A148" t="s">
        <v>1038</v>
      </c>
      <c r="B148" t="s">
        <v>636</v>
      </c>
      <c r="C148" t="s">
        <v>69</v>
      </c>
      <c r="D148" t="s">
        <v>637</v>
      </c>
      <c r="E148" t="s">
        <v>638</v>
      </c>
      <c r="F148" t="s">
        <v>1039</v>
      </c>
      <c r="G148" t="s">
        <v>1040</v>
      </c>
      <c r="H148" t="s">
        <v>1041</v>
      </c>
      <c r="I148" t="s">
        <v>32</v>
      </c>
      <c r="J148" t="s">
        <v>923</v>
      </c>
      <c r="K148" t="s">
        <v>24</v>
      </c>
      <c r="L148" t="s">
        <v>643</v>
      </c>
      <c r="M148" t="s">
        <v>9438</v>
      </c>
      <c r="N148" t="s">
        <v>9439</v>
      </c>
    </row>
    <row r="149" spans="1:14" x14ac:dyDescent="0.25">
      <c r="A149" t="s">
        <v>729</v>
      </c>
      <c r="B149" t="s">
        <v>730</v>
      </c>
      <c r="C149" t="s">
        <v>16</v>
      </c>
      <c r="D149" t="s">
        <v>731</v>
      </c>
      <c r="E149" t="s">
        <v>638</v>
      </c>
      <c r="F149" t="s">
        <v>1042</v>
      </c>
      <c r="G149" t="s">
        <v>1043</v>
      </c>
      <c r="H149" t="s">
        <v>1044</v>
      </c>
      <c r="I149" t="s">
        <v>32</v>
      </c>
      <c r="J149" t="s">
        <v>142</v>
      </c>
      <c r="K149" t="s">
        <v>24</v>
      </c>
      <c r="L149" t="s">
        <v>212</v>
      </c>
      <c r="M149" t="s">
        <v>9505</v>
      </c>
      <c r="N149" t="s">
        <v>9441</v>
      </c>
    </row>
    <row r="150" spans="1:14" x14ac:dyDescent="0.25">
      <c r="A150" t="s">
        <v>1045</v>
      </c>
      <c r="B150" t="s">
        <v>821</v>
      </c>
      <c r="C150" t="s">
        <v>16</v>
      </c>
      <c r="D150" t="s">
        <v>822</v>
      </c>
      <c r="E150" t="s">
        <v>638</v>
      </c>
      <c r="F150" t="s">
        <v>1046</v>
      </c>
      <c r="G150" t="s">
        <v>1047</v>
      </c>
      <c r="H150" t="s">
        <v>1048</v>
      </c>
      <c r="I150" t="s">
        <v>32</v>
      </c>
      <c r="J150" t="s">
        <v>479</v>
      </c>
      <c r="K150" t="s">
        <v>24</v>
      </c>
      <c r="L150" t="s">
        <v>42</v>
      </c>
      <c r="M150" t="s">
        <v>9438</v>
      </c>
      <c r="N150" t="s">
        <v>9439</v>
      </c>
    </row>
    <row r="151" spans="1:14" x14ac:dyDescent="0.25">
      <c r="A151" t="s">
        <v>746</v>
      </c>
      <c r="B151" t="s">
        <v>747</v>
      </c>
      <c r="C151" t="s">
        <v>16</v>
      </c>
      <c r="D151" t="s">
        <v>748</v>
      </c>
      <c r="E151" t="s">
        <v>638</v>
      </c>
      <c r="F151" t="s">
        <v>1049</v>
      </c>
      <c r="G151" t="s">
        <v>1050</v>
      </c>
      <c r="H151" t="s">
        <v>1051</v>
      </c>
      <c r="I151" t="s">
        <v>32</v>
      </c>
      <c r="J151" t="s">
        <v>923</v>
      </c>
      <c r="K151" t="s">
        <v>24</v>
      </c>
      <c r="L151" t="s">
        <v>75</v>
      </c>
      <c r="M151" t="s">
        <v>9438</v>
      </c>
      <c r="N151" t="s">
        <v>9439</v>
      </c>
    </row>
    <row r="152" spans="1:14" x14ac:dyDescent="0.25">
      <c r="A152" t="s">
        <v>1052</v>
      </c>
      <c r="B152" t="s">
        <v>1002</v>
      </c>
      <c r="C152" t="s">
        <v>16</v>
      </c>
      <c r="D152" t="s">
        <v>1003</v>
      </c>
      <c r="E152" t="s">
        <v>638</v>
      </c>
      <c r="F152" t="s">
        <v>1053</v>
      </c>
      <c r="G152" t="s">
        <v>1054</v>
      </c>
      <c r="H152" t="s">
        <v>1055</v>
      </c>
      <c r="I152" t="s">
        <v>32</v>
      </c>
      <c r="J152" t="s">
        <v>261</v>
      </c>
      <c r="K152" t="s">
        <v>24</v>
      </c>
      <c r="L152" t="s">
        <v>75</v>
      </c>
      <c r="M152" t="s">
        <v>9438</v>
      </c>
      <c r="N152" t="s">
        <v>9439</v>
      </c>
    </row>
    <row r="153" spans="1:14" x14ac:dyDescent="0.25">
      <c r="A153" t="s">
        <v>1060</v>
      </c>
      <c r="B153" t="s">
        <v>1061</v>
      </c>
      <c r="C153" t="s">
        <v>16</v>
      </c>
      <c r="D153" t="s">
        <v>1062</v>
      </c>
      <c r="E153" t="s">
        <v>638</v>
      </c>
      <c r="F153" t="s">
        <v>1063</v>
      </c>
      <c r="G153" t="s">
        <v>1064</v>
      </c>
      <c r="H153" t="s">
        <v>1065</v>
      </c>
      <c r="I153" t="s">
        <v>32</v>
      </c>
      <c r="J153" t="s">
        <v>1066</v>
      </c>
      <c r="K153" t="s">
        <v>24</v>
      </c>
      <c r="L153" t="s">
        <v>75</v>
      </c>
      <c r="M153" t="s">
        <v>9438</v>
      </c>
      <c r="N153" t="s">
        <v>9439</v>
      </c>
    </row>
    <row r="154" spans="1:14" x14ac:dyDescent="0.25">
      <c r="A154" t="s">
        <v>1067</v>
      </c>
      <c r="B154" t="s">
        <v>941</v>
      </c>
      <c r="C154" t="s">
        <v>69</v>
      </c>
      <c r="D154" t="s">
        <v>942</v>
      </c>
      <c r="E154" t="s">
        <v>638</v>
      </c>
      <c r="F154" t="s">
        <v>1068</v>
      </c>
      <c r="G154" t="s">
        <v>1069</v>
      </c>
      <c r="H154" t="s">
        <v>1070</v>
      </c>
      <c r="I154" t="s">
        <v>32</v>
      </c>
      <c r="J154" t="s">
        <v>946</v>
      </c>
      <c r="K154" t="s">
        <v>24</v>
      </c>
      <c r="L154" t="s">
        <v>786</v>
      </c>
      <c r="M154" t="s">
        <v>9438</v>
      </c>
      <c r="N154" t="s">
        <v>9439</v>
      </c>
    </row>
    <row r="155" spans="1:14" x14ac:dyDescent="0.25">
      <c r="A155" t="s">
        <v>845</v>
      </c>
      <c r="B155" t="s">
        <v>846</v>
      </c>
      <c r="C155" t="s">
        <v>69</v>
      </c>
      <c r="D155" t="s">
        <v>847</v>
      </c>
      <c r="E155" t="s">
        <v>638</v>
      </c>
      <c r="F155" t="s">
        <v>1071</v>
      </c>
      <c r="G155" t="s">
        <v>1072</v>
      </c>
      <c r="H155" t="s">
        <v>1073</v>
      </c>
      <c r="I155" t="s">
        <v>32</v>
      </c>
      <c r="J155" t="s">
        <v>121</v>
      </c>
      <c r="K155" t="s">
        <v>24</v>
      </c>
      <c r="L155" t="s">
        <v>851</v>
      </c>
      <c r="M155" t="s">
        <v>9438</v>
      </c>
      <c r="N155" t="s">
        <v>9439</v>
      </c>
    </row>
    <row r="156" spans="1:14" x14ac:dyDescent="0.25">
      <c r="A156" t="s">
        <v>1074</v>
      </c>
      <c r="B156" t="s">
        <v>725</v>
      </c>
      <c r="C156" t="s">
        <v>69</v>
      </c>
      <c r="D156" t="s">
        <v>61</v>
      </c>
      <c r="E156" t="s">
        <v>638</v>
      </c>
      <c r="F156" t="s">
        <v>1075</v>
      </c>
      <c r="G156" t="s">
        <v>1076</v>
      </c>
      <c r="H156" t="s">
        <v>1077</v>
      </c>
      <c r="I156" t="s">
        <v>32</v>
      </c>
      <c r="J156" t="s">
        <v>412</v>
      </c>
      <c r="K156" t="s">
        <v>24</v>
      </c>
      <c r="L156" t="s">
        <v>42</v>
      </c>
      <c r="M156" t="s">
        <v>9438</v>
      </c>
      <c r="N156" t="s">
        <v>9439</v>
      </c>
    </row>
    <row r="157" spans="1:14" x14ac:dyDescent="0.25">
      <c r="A157" t="s">
        <v>664</v>
      </c>
      <c r="B157" t="s">
        <v>1078</v>
      </c>
      <c r="C157" t="s">
        <v>69</v>
      </c>
      <c r="D157" t="s">
        <v>666</v>
      </c>
      <c r="E157" t="s">
        <v>638</v>
      </c>
      <c r="F157" t="s">
        <v>1079</v>
      </c>
      <c r="G157" t="s">
        <v>1080</v>
      </c>
      <c r="H157" t="s">
        <v>1081</v>
      </c>
      <c r="I157" t="s">
        <v>32</v>
      </c>
      <c r="J157" t="s">
        <v>412</v>
      </c>
      <c r="K157" t="s">
        <v>24</v>
      </c>
      <c r="L157" t="s">
        <v>670</v>
      </c>
      <c r="M157" t="s">
        <v>9438</v>
      </c>
      <c r="N157" t="s">
        <v>9439</v>
      </c>
    </row>
    <row r="158" spans="1:14" x14ac:dyDescent="0.25">
      <c r="A158" t="s">
        <v>657</v>
      </c>
      <c r="B158" t="s">
        <v>658</v>
      </c>
      <c r="C158" t="s">
        <v>69</v>
      </c>
      <c r="D158" t="s">
        <v>659</v>
      </c>
      <c r="E158" t="s">
        <v>638</v>
      </c>
      <c r="F158" t="s">
        <v>1087</v>
      </c>
      <c r="G158" t="s">
        <v>1088</v>
      </c>
      <c r="H158" t="s">
        <v>1089</v>
      </c>
      <c r="I158" t="s">
        <v>32</v>
      </c>
      <c r="J158" t="s">
        <v>634</v>
      </c>
      <c r="K158" t="s">
        <v>24</v>
      </c>
      <c r="L158" t="s">
        <v>663</v>
      </c>
      <c r="M158" t="s">
        <v>9438</v>
      </c>
      <c r="N158" t="s">
        <v>9439</v>
      </c>
    </row>
    <row r="159" spans="1:14" x14ac:dyDescent="0.25">
      <c r="A159" t="s">
        <v>700</v>
      </c>
      <c r="B159" t="s">
        <v>701</v>
      </c>
      <c r="C159" t="s">
        <v>16</v>
      </c>
      <c r="D159" t="s">
        <v>702</v>
      </c>
      <c r="E159" t="s">
        <v>638</v>
      </c>
      <c r="F159" t="s">
        <v>1090</v>
      </c>
      <c r="G159" t="s">
        <v>1091</v>
      </c>
      <c r="H159" t="s">
        <v>1092</v>
      </c>
      <c r="I159" t="s">
        <v>32</v>
      </c>
      <c r="J159" t="s">
        <v>1093</v>
      </c>
      <c r="K159" t="s">
        <v>24</v>
      </c>
      <c r="L159" t="s">
        <v>75</v>
      </c>
      <c r="M159" t="s">
        <v>9438</v>
      </c>
      <c r="N159" t="s">
        <v>9439</v>
      </c>
    </row>
    <row r="160" spans="1:14" x14ac:dyDescent="0.25">
      <c r="A160" t="s">
        <v>1098</v>
      </c>
      <c r="B160" t="s">
        <v>1099</v>
      </c>
      <c r="C160" t="s">
        <v>16</v>
      </c>
      <c r="D160" t="s">
        <v>1100</v>
      </c>
      <c r="E160" t="s">
        <v>638</v>
      </c>
      <c r="F160" t="s">
        <v>1101</v>
      </c>
      <c r="G160" t="s">
        <v>1102</v>
      </c>
      <c r="H160" t="s">
        <v>1103</v>
      </c>
      <c r="I160" t="s">
        <v>22</v>
      </c>
      <c r="J160" t="s">
        <v>634</v>
      </c>
      <c r="K160" t="s">
        <v>24</v>
      </c>
      <c r="L160" t="s">
        <v>83</v>
      </c>
      <c r="M160" t="s">
        <v>9438</v>
      </c>
      <c r="N160" t="s">
        <v>9439</v>
      </c>
    </row>
    <row r="161" spans="1:14" x14ac:dyDescent="0.25">
      <c r="A161" t="s">
        <v>1060</v>
      </c>
      <c r="B161" t="s">
        <v>1061</v>
      </c>
      <c r="C161" t="s">
        <v>16</v>
      </c>
      <c r="D161" t="s">
        <v>1062</v>
      </c>
      <c r="E161" t="s">
        <v>638</v>
      </c>
      <c r="F161" t="s">
        <v>1104</v>
      </c>
      <c r="G161" t="s">
        <v>1105</v>
      </c>
      <c r="H161" t="s">
        <v>1106</v>
      </c>
      <c r="I161" t="s">
        <v>32</v>
      </c>
      <c r="J161" t="s">
        <v>1066</v>
      </c>
      <c r="K161" t="s">
        <v>24</v>
      </c>
      <c r="L161" t="s">
        <v>75</v>
      </c>
      <c r="M161" t="s">
        <v>9438</v>
      </c>
      <c r="N161" t="s">
        <v>9439</v>
      </c>
    </row>
    <row r="162" spans="1:14" x14ac:dyDescent="0.25">
      <c r="A162" t="s">
        <v>1107</v>
      </c>
      <c r="B162" t="s">
        <v>144</v>
      </c>
      <c r="C162" t="s">
        <v>16</v>
      </c>
      <c r="D162" t="s">
        <v>93</v>
      </c>
      <c r="E162" t="s">
        <v>638</v>
      </c>
      <c r="F162" t="s">
        <v>1108</v>
      </c>
      <c r="G162" t="s">
        <v>1109</v>
      </c>
      <c r="H162" t="s">
        <v>1110</v>
      </c>
      <c r="I162" t="s">
        <v>32</v>
      </c>
      <c r="J162" t="s">
        <v>912</v>
      </c>
      <c r="K162" t="s">
        <v>24</v>
      </c>
      <c r="L162" t="s">
        <v>75</v>
      </c>
      <c r="M162" t="s">
        <v>9506</v>
      </c>
      <c r="N162" t="s">
        <v>9441</v>
      </c>
    </row>
    <row r="163" spans="1:14" x14ac:dyDescent="0.25">
      <c r="A163" t="s">
        <v>1111</v>
      </c>
      <c r="B163" t="s">
        <v>1112</v>
      </c>
      <c r="C163" t="s">
        <v>69</v>
      </c>
      <c r="D163" t="s">
        <v>854</v>
      </c>
      <c r="E163" t="s">
        <v>638</v>
      </c>
      <c r="F163" t="s">
        <v>1113</v>
      </c>
      <c r="G163" t="s">
        <v>1114</v>
      </c>
      <c r="H163" t="s">
        <v>1115</v>
      </c>
      <c r="I163" t="s">
        <v>32</v>
      </c>
      <c r="J163" t="s">
        <v>506</v>
      </c>
      <c r="K163" t="s">
        <v>24</v>
      </c>
      <c r="L163" t="s">
        <v>75</v>
      </c>
      <c r="M163" t="s">
        <v>9507</v>
      </c>
      <c r="N163" t="s">
        <v>9441</v>
      </c>
    </row>
    <row r="164" spans="1:14" x14ac:dyDescent="0.25">
      <c r="A164" t="s">
        <v>881</v>
      </c>
      <c r="B164" t="s">
        <v>882</v>
      </c>
      <c r="C164" t="s">
        <v>16</v>
      </c>
      <c r="D164" t="s">
        <v>883</v>
      </c>
      <c r="E164" t="s">
        <v>638</v>
      </c>
      <c r="F164" t="s">
        <v>1116</v>
      </c>
      <c r="G164" t="s">
        <v>1117</v>
      </c>
      <c r="H164" t="s">
        <v>1118</v>
      </c>
      <c r="I164" t="s">
        <v>22</v>
      </c>
      <c r="J164" t="s">
        <v>261</v>
      </c>
      <c r="K164" t="s">
        <v>24</v>
      </c>
      <c r="L164" t="s">
        <v>83</v>
      </c>
      <c r="M164" t="s">
        <v>9438</v>
      </c>
      <c r="N164" t="s">
        <v>9439</v>
      </c>
    </row>
    <row r="165" spans="1:14" x14ac:dyDescent="0.25">
      <c r="A165" t="s">
        <v>746</v>
      </c>
      <c r="B165" t="s">
        <v>747</v>
      </c>
      <c r="C165" t="s">
        <v>16</v>
      </c>
      <c r="D165" t="s">
        <v>748</v>
      </c>
      <c r="E165" t="s">
        <v>638</v>
      </c>
      <c r="F165" t="s">
        <v>1119</v>
      </c>
      <c r="G165" t="s">
        <v>1120</v>
      </c>
      <c r="H165" t="s">
        <v>1121</v>
      </c>
      <c r="I165" t="s">
        <v>32</v>
      </c>
      <c r="J165" t="s">
        <v>880</v>
      </c>
      <c r="K165" t="s">
        <v>24</v>
      </c>
      <c r="L165" t="s">
        <v>75</v>
      </c>
      <c r="M165" t="s">
        <v>9438</v>
      </c>
      <c r="N165" t="s">
        <v>9439</v>
      </c>
    </row>
    <row r="166" spans="1:14" x14ac:dyDescent="0.25">
      <c r="A166" t="s">
        <v>845</v>
      </c>
      <c r="B166" t="s">
        <v>846</v>
      </c>
      <c r="C166" t="s">
        <v>69</v>
      </c>
      <c r="D166" t="s">
        <v>847</v>
      </c>
      <c r="E166" t="s">
        <v>638</v>
      </c>
      <c r="F166" t="s">
        <v>1122</v>
      </c>
      <c r="G166" t="s">
        <v>1123</v>
      </c>
      <c r="H166" t="s">
        <v>1124</v>
      </c>
      <c r="I166" t="s">
        <v>32</v>
      </c>
      <c r="J166" t="s">
        <v>162</v>
      </c>
      <c r="K166" t="s">
        <v>24</v>
      </c>
      <c r="L166" t="s">
        <v>851</v>
      </c>
      <c r="M166" t="s">
        <v>9438</v>
      </c>
      <c r="N166" t="s">
        <v>9439</v>
      </c>
    </row>
    <row r="167" spans="1:14" x14ac:dyDescent="0.25">
      <c r="A167" t="s">
        <v>1130</v>
      </c>
      <c r="B167" t="s">
        <v>968</v>
      </c>
      <c r="C167" t="s">
        <v>16</v>
      </c>
      <c r="D167" t="s">
        <v>93</v>
      </c>
      <c r="E167" t="s">
        <v>638</v>
      </c>
      <c r="F167" t="s">
        <v>1131</v>
      </c>
      <c r="G167" t="s">
        <v>1132</v>
      </c>
      <c r="H167" t="s">
        <v>1133</v>
      </c>
      <c r="I167" t="s">
        <v>32</v>
      </c>
      <c r="J167" t="s">
        <v>521</v>
      </c>
      <c r="K167" t="s">
        <v>24</v>
      </c>
      <c r="L167" t="s">
        <v>75</v>
      </c>
      <c r="M167" t="s">
        <v>9508</v>
      </c>
      <c r="N167" t="s">
        <v>9441</v>
      </c>
    </row>
    <row r="168" spans="1:14" x14ac:dyDescent="0.25">
      <c r="A168" t="s">
        <v>700</v>
      </c>
      <c r="B168" t="s">
        <v>701</v>
      </c>
      <c r="C168" t="s">
        <v>16</v>
      </c>
      <c r="D168" t="s">
        <v>702</v>
      </c>
      <c r="E168" t="s">
        <v>638</v>
      </c>
      <c r="F168" t="s">
        <v>1134</v>
      </c>
      <c r="G168" t="s">
        <v>1135</v>
      </c>
      <c r="H168" t="s">
        <v>1136</v>
      </c>
      <c r="I168" t="s">
        <v>32</v>
      </c>
      <c r="J168" t="s">
        <v>1137</v>
      </c>
      <c r="K168" t="s">
        <v>24</v>
      </c>
      <c r="L168" t="s">
        <v>75</v>
      </c>
      <c r="M168" t="s">
        <v>9438</v>
      </c>
      <c r="N168" t="s">
        <v>9439</v>
      </c>
    </row>
    <row r="169" spans="1:14" x14ac:dyDescent="0.25">
      <c r="A169" t="s">
        <v>1098</v>
      </c>
      <c r="B169" t="s">
        <v>1138</v>
      </c>
      <c r="C169" t="s">
        <v>16</v>
      </c>
      <c r="D169" t="s">
        <v>1100</v>
      </c>
      <c r="E169" t="s">
        <v>638</v>
      </c>
      <c r="F169" t="s">
        <v>1139</v>
      </c>
      <c r="G169" t="s">
        <v>1140</v>
      </c>
      <c r="H169" t="s">
        <v>1141</v>
      </c>
      <c r="I169" t="s">
        <v>22</v>
      </c>
      <c r="J169" t="s">
        <v>634</v>
      </c>
      <c r="K169" t="s">
        <v>24</v>
      </c>
      <c r="L169" t="s">
        <v>83</v>
      </c>
      <c r="M169" t="s">
        <v>9438</v>
      </c>
      <c r="N169" t="s">
        <v>9439</v>
      </c>
    </row>
    <row r="170" spans="1:14" x14ac:dyDescent="0.25">
      <c r="A170" t="s">
        <v>729</v>
      </c>
      <c r="B170" t="s">
        <v>730</v>
      </c>
      <c r="C170" t="s">
        <v>16</v>
      </c>
      <c r="D170" t="s">
        <v>731</v>
      </c>
      <c r="E170" t="s">
        <v>638</v>
      </c>
      <c r="F170" t="s">
        <v>1142</v>
      </c>
      <c r="G170" t="s">
        <v>1143</v>
      </c>
      <c r="H170" t="s">
        <v>1144</v>
      </c>
      <c r="I170" t="s">
        <v>32</v>
      </c>
      <c r="J170" t="s">
        <v>49</v>
      </c>
      <c r="K170" t="s">
        <v>24</v>
      </c>
      <c r="L170" t="s">
        <v>212</v>
      </c>
      <c r="M170" t="s">
        <v>9509</v>
      </c>
      <c r="N170" t="s">
        <v>9441</v>
      </c>
    </row>
    <row r="171" spans="1:14" x14ac:dyDescent="0.25">
      <c r="A171" t="s">
        <v>845</v>
      </c>
      <c r="B171" t="s">
        <v>846</v>
      </c>
      <c r="C171" t="s">
        <v>69</v>
      </c>
      <c r="D171" t="s">
        <v>847</v>
      </c>
      <c r="E171" t="s">
        <v>638</v>
      </c>
      <c r="F171" t="s">
        <v>1145</v>
      </c>
      <c r="G171" t="s">
        <v>1146</v>
      </c>
      <c r="H171" t="s">
        <v>1147</v>
      </c>
      <c r="I171" t="s">
        <v>32</v>
      </c>
      <c r="J171" t="s">
        <v>1093</v>
      </c>
      <c r="K171" t="s">
        <v>24</v>
      </c>
      <c r="L171" t="s">
        <v>851</v>
      </c>
      <c r="M171" t="s">
        <v>9438</v>
      </c>
      <c r="N171" t="s">
        <v>9439</v>
      </c>
    </row>
    <row r="172" spans="1:14" x14ac:dyDescent="0.25">
      <c r="A172" t="s">
        <v>657</v>
      </c>
      <c r="B172" t="s">
        <v>658</v>
      </c>
      <c r="C172" t="s">
        <v>69</v>
      </c>
      <c r="D172" t="s">
        <v>659</v>
      </c>
      <c r="E172" t="s">
        <v>638</v>
      </c>
      <c r="F172" t="s">
        <v>1148</v>
      </c>
      <c r="G172" t="s">
        <v>1149</v>
      </c>
      <c r="H172" t="s">
        <v>1150</v>
      </c>
      <c r="I172" t="s">
        <v>32</v>
      </c>
      <c r="J172" t="s">
        <v>412</v>
      </c>
      <c r="K172" t="s">
        <v>24</v>
      </c>
      <c r="L172" t="s">
        <v>663</v>
      </c>
      <c r="M172" t="s">
        <v>9438</v>
      </c>
      <c r="N172" t="s">
        <v>9439</v>
      </c>
    </row>
    <row r="173" spans="1:14" x14ac:dyDescent="0.25">
      <c r="A173" t="s">
        <v>1151</v>
      </c>
      <c r="B173" t="s">
        <v>928</v>
      </c>
      <c r="C173" t="s">
        <v>16</v>
      </c>
      <c r="D173" t="s">
        <v>789</v>
      </c>
      <c r="E173" t="s">
        <v>638</v>
      </c>
      <c r="F173" t="s">
        <v>1152</v>
      </c>
      <c r="G173" t="s">
        <v>1153</v>
      </c>
      <c r="H173" t="s">
        <v>1154</v>
      </c>
      <c r="I173" t="s">
        <v>22</v>
      </c>
      <c r="J173" t="s">
        <v>1155</v>
      </c>
      <c r="K173" t="s">
        <v>24</v>
      </c>
      <c r="L173" t="s">
        <v>794</v>
      </c>
      <c r="M173" t="s">
        <v>9438</v>
      </c>
      <c r="N173" t="s">
        <v>9439</v>
      </c>
    </row>
    <row r="174" spans="1:14" x14ac:dyDescent="0.25">
      <c r="A174" t="s">
        <v>1156</v>
      </c>
      <c r="B174" t="s">
        <v>1024</v>
      </c>
      <c r="C174" t="s">
        <v>69</v>
      </c>
      <c r="E174" t="s">
        <v>638</v>
      </c>
      <c r="F174" t="s">
        <v>1157</v>
      </c>
      <c r="G174" t="s">
        <v>1158</v>
      </c>
      <c r="H174" t="s">
        <v>1159</v>
      </c>
      <c r="I174" t="s">
        <v>32</v>
      </c>
      <c r="J174" t="s">
        <v>634</v>
      </c>
      <c r="K174" t="s">
        <v>24</v>
      </c>
      <c r="L174" t="s">
        <v>1028</v>
      </c>
      <c r="M174" t="s">
        <v>9438</v>
      </c>
      <c r="N174" t="s">
        <v>9439</v>
      </c>
    </row>
    <row r="175" spans="1:14" x14ac:dyDescent="0.25">
      <c r="A175" t="s">
        <v>1163</v>
      </c>
      <c r="B175" t="s">
        <v>651</v>
      </c>
      <c r="C175" t="s">
        <v>16</v>
      </c>
      <c r="D175" t="s">
        <v>652</v>
      </c>
      <c r="E175" t="s">
        <v>638</v>
      </c>
      <c r="F175" t="s">
        <v>1164</v>
      </c>
      <c r="G175" t="s">
        <v>1165</v>
      </c>
      <c r="H175" t="s">
        <v>1166</v>
      </c>
      <c r="I175" t="s">
        <v>32</v>
      </c>
      <c r="J175" t="s">
        <v>89</v>
      </c>
      <c r="K175" t="s">
        <v>24</v>
      </c>
      <c r="L175" t="s">
        <v>656</v>
      </c>
      <c r="M175" t="s">
        <v>9438</v>
      </c>
      <c r="N175" t="s">
        <v>9439</v>
      </c>
    </row>
    <row r="176" spans="1:14" x14ac:dyDescent="0.25">
      <c r="A176" t="s">
        <v>746</v>
      </c>
      <c r="B176" t="s">
        <v>747</v>
      </c>
      <c r="C176" t="s">
        <v>16</v>
      </c>
      <c r="D176" t="s">
        <v>748</v>
      </c>
      <c r="E176" t="s">
        <v>638</v>
      </c>
      <c r="F176" t="s">
        <v>1171</v>
      </c>
      <c r="G176" t="s">
        <v>1172</v>
      </c>
      <c r="H176" t="s">
        <v>1173</v>
      </c>
      <c r="I176" t="s">
        <v>32</v>
      </c>
      <c r="J176" t="s">
        <v>923</v>
      </c>
      <c r="K176" t="s">
        <v>24</v>
      </c>
      <c r="L176" t="s">
        <v>75</v>
      </c>
      <c r="M176" t="s">
        <v>9438</v>
      </c>
      <c r="N176" t="s">
        <v>9439</v>
      </c>
    </row>
    <row r="177" spans="1:14" x14ac:dyDescent="0.25">
      <c r="A177" t="s">
        <v>1178</v>
      </c>
      <c r="B177" t="s">
        <v>1179</v>
      </c>
      <c r="C177" t="s">
        <v>16</v>
      </c>
      <c r="D177" t="s">
        <v>760</v>
      </c>
      <c r="E177" t="s">
        <v>638</v>
      </c>
      <c r="F177" t="s">
        <v>1180</v>
      </c>
      <c r="G177" t="s">
        <v>1181</v>
      </c>
      <c r="H177" t="s">
        <v>1182</v>
      </c>
      <c r="I177" t="s">
        <v>32</v>
      </c>
      <c r="J177" t="s">
        <v>121</v>
      </c>
      <c r="K177" t="s">
        <v>24</v>
      </c>
      <c r="L177" t="s">
        <v>75</v>
      </c>
      <c r="M177" t="s">
        <v>9438</v>
      </c>
      <c r="N177" t="s">
        <v>9439</v>
      </c>
    </row>
    <row r="178" spans="1:14" x14ac:dyDescent="0.25">
      <c r="A178" t="s">
        <v>657</v>
      </c>
      <c r="B178" t="s">
        <v>658</v>
      </c>
      <c r="C178" t="s">
        <v>69</v>
      </c>
      <c r="D178" t="s">
        <v>659</v>
      </c>
      <c r="E178" t="s">
        <v>638</v>
      </c>
      <c r="F178" t="s">
        <v>1183</v>
      </c>
      <c r="G178" t="s">
        <v>1184</v>
      </c>
      <c r="H178" t="s">
        <v>1185</v>
      </c>
      <c r="I178" t="s">
        <v>32</v>
      </c>
      <c r="J178" t="s">
        <v>162</v>
      </c>
      <c r="K178" t="s">
        <v>24</v>
      </c>
      <c r="L178" t="s">
        <v>663</v>
      </c>
      <c r="M178" t="s">
        <v>9438</v>
      </c>
      <c r="N178" t="s">
        <v>9439</v>
      </c>
    </row>
    <row r="179" spans="1:14" x14ac:dyDescent="0.25">
      <c r="A179" t="s">
        <v>746</v>
      </c>
      <c r="B179" t="s">
        <v>747</v>
      </c>
      <c r="C179" t="s">
        <v>16</v>
      </c>
      <c r="D179" t="s">
        <v>748</v>
      </c>
      <c r="E179" t="s">
        <v>638</v>
      </c>
      <c r="F179" t="s">
        <v>1204</v>
      </c>
      <c r="G179" t="s">
        <v>1205</v>
      </c>
      <c r="H179" t="s">
        <v>1206</v>
      </c>
      <c r="I179" t="s">
        <v>32</v>
      </c>
      <c r="J179" t="s">
        <v>1207</v>
      </c>
      <c r="K179" t="s">
        <v>24</v>
      </c>
      <c r="L179" t="s">
        <v>75</v>
      </c>
      <c r="M179" t="s">
        <v>9438</v>
      </c>
      <c r="N179" t="s">
        <v>9439</v>
      </c>
    </row>
    <row r="180" spans="1:14" x14ac:dyDescent="0.25">
      <c r="A180" t="s">
        <v>1213</v>
      </c>
      <c r="B180" t="s">
        <v>1214</v>
      </c>
      <c r="C180" t="s">
        <v>69</v>
      </c>
      <c r="D180" t="s">
        <v>637</v>
      </c>
      <c r="E180" t="s">
        <v>638</v>
      </c>
      <c r="F180" t="s">
        <v>1215</v>
      </c>
      <c r="G180" t="s">
        <v>1216</v>
      </c>
      <c r="H180" t="s">
        <v>1217</v>
      </c>
      <c r="I180" t="s">
        <v>32</v>
      </c>
      <c r="J180" t="s">
        <v>438</v>
      </c>
      <c r="K180" t="s">
        <v>24</v>
      </c>
      <c r="L180" t="s">
        <v>643</v>
      </c>
      <c r="M180" t="s">
        <v>9438</v>
      </c>
      <c r="N180" t="s">
        <v>9439</v>
      </c>
    </row>
    <row r="181" spans="1:14" x14ac:dyDescent="0.25">
      <c r="A181" t="s">
        <v>1218</v>
      </c>
      <c r="B181" t="s">
        <v>1219</v>
      </c>
      <c r="C181" t="s">
        <v>16</v>
      </c>
      <c r="D181" t="s">
        <v>812</v>
      </c>
      <c r="E181" t="s">
        <v>638</v>
      </c>
      <c r="F181" t="s">
        <v>1220</v>
      </c>
      <c r="G181" t="s">
        <v>1221</v>
      </c>
      <c r="H181" t="s">
        <v>1222</v>
      </c>
      <c r="I181" t="s">
        <v>22</v>
      </c>
      <c r="J181" t="s">
        <v>1223</v>
      </c>
      <c r="K181" t="s">
        <v>24</v>
      </c>
      <c r="L181" t="s">
        <v>83</v>
      </c>
      <c r="M181" t="s">
        <v>9438</v>
      </c>
      <c r="N181" t="s">
        <v>9439</v>
      </c>
    </row>
    <row r="182" spans="1:14" x14ac:dyDescent="0.25">
      <c r="A182" t="s">
        <v>1224</v>
      </c>
      <c r="B182" t="s">
        <v>725</v>
      </c>
      <c r="C182" t="s">
        <v>69</v>
      </c>
      <c r="D182" t="s">
        <v>61</v>
      </c>
      <c r="E182" t="s">
        <v>638</v>
      </c>
      <c r="F182" t="s">
        <v>1225</v>
      </c>
      <c r="G182" t="s">
        <v>1226</v>
      </c>
      <c r="H182" t="s">
        <v>1227</v>
      </c>
      <c r="I182" t="s">
        <v>32</v>
      </c>
      <c r="J182" t="s">
        <v>162</v>
      </c>
      <c r="K182" t="s">
        <v>24</v>
      </c>
      <c r="L182" t="s">
        <v>42</v>
      </c>
      <c r="M182" t="s">
        <v>9438</v>
      </c>
      <c r="N182" t="s">
        <v>9439</v>
      </c>
    </row>
    <row r="183" spans="1:14" x14ac:dyDescent="0.25">
      <c r="A183" t="s">
        <v>1208</v>
      </c>
      <c r="B183" t="s">
        <v>1228</v>
      </c>
      <c r="C183" t="s">
        <v>69</v>
      </c>
      <c r="D183" t="s">
        <v>1209</v>
      </c>
      <c r="E183" t="s">
        <v>638</v>
      </c>
      <c r="F183" t="s">
        <v>1229</v>
      </c>
      <c r="G183" t="s">
        <v>1230</v>
      </c>
      <c r="H183" t="s">
        <v>1231</v>
      </c>
      <c r="I183" t="s">
        <v>32</v>
      </c>
      <c r="J183" t="s">
        <v>472</v>
      </c>
      <c r="K183" t="s">
        <v>24</v>
      </c>
      <c r="L183" t="s">
        <v>75</v>
      </c>
      <c r="M183" t="s">
        <v>9438</v>
      </c>
      <c r="N183" t="s">
        <v>9439</v>
      </c>
    </row>
    <row r="184" spans="1:14" x14ac:dyDescent="0.25">
      <c r="A184" t="s">
        <v>985</v>
      </c>
      <c r="B184" t="s">
        <v>1232</v>
      </c>
      <c r="C184" t="s">
        <v>16</v>
      </c>
      <c r="D184" t="s">
        <v>987</v>
      </c>
      <c r="E184" t="s">
        <v>638</v>
      </c>
      <c r="F184" t="s">
        <v>1233</v>
      </c>
      <c r="G184" t="s">
        <v>1234</v>
      </c>
      <c r="H184" t="s">
        <v>1235</v>
      </c>
      <c r="I184" t="s">
        <v>32</v>
      </c>
      <c r="J184" t="s">
        <v>329</v>
      </c>
      <c r="K184" t="s">
        <v>24</v>
      </c>
      <c r="L184" t="s">
        <v>204</v>
      </c>
      <c r="M184" t="s">
        <v>9510</v>
      </c>
      <c r="N184" t="s">
        <v>9441</v>
      </c>
    </row>
    <row r="185" spans="1:14" x14ac:dyDescent="0.25">
      <c r="A185" t="s">
        <v>1236</v>
      </c>
      <c r="B185" t="s">
        <v>1024</v>
      </c>
      <c r="C185" t="s">
        <v>69</v>
      </c>
      <c r="E185" t="s">
        <v>638</v>
      </c>
      <c r="F185" t="s">
        <v>1237</v>
      </c>
      <c r="G185" t="s">
        <v>1238</v>
      </c>
      <c r="H185" t="s">
        <v>1239</v>
      </c>
      <c r="I185" t="s">
        <v>32</v>
      </c>
      <c r="J185" t="s">
        <v>634</v>
      </c>
      <c r="K185" t="s">
        <v>24</v>
      </c>
      <c r="L185" t="s">
        <v>1028</v>
      </c>
      <c r="M185" t="s">
        <v>9438</v>
      </c>
      <c r="N185" t="s">
        <v>9439</v>
      </c>
    </row>
    <row r="186" spans="1:14" x14ac:dyDescent="0.25">
      <c r="A186" t="s">
        <v>1240</v>
      </c>
      <c r="B186" t="s">
        <v>1241</v>
      </c>
      <c r="C186" t="s">
        <v>16</v>
      </c>
      <c r="D186" t="s">
        <v>760</v>
      </c>
      <c r="E186" t="s">
        <v>18</v>
      </c>
      <c r="F186" t="s">
        <v>1242</v>
      </c>
      <c r="G186" t="s">
        <v>1243</v>
      </c>
      <c r="H186" t="s">
        <v>1244</v>
      </c>
      <c r="I186" t="s">
        <v>22</v>
      </c>
      <c r="J186" t="s">
        <v>1137</v>
      </c>
      <c r="K186" t="s">
        <v>24</v>
      </c>
      <c r="L186" t="s">
        <v>75</v>
      </c>
      <c r="M186" t="s">
        <v>9438</v>
      </c>
      <c r="N186" t="s">
        <v>9439</v>
      </c>
    </row>
    <row r="187" spans="1:14" x14ac:dyDescent="0.25">
      <c r="A187" t="s">
        <v>1245</v>
      </c>
      <c r="B187" t="s">
        <v>1246</v>
      </c>
      <c r="C187" t="s">
        <v>16</v>
      </c>
      <c r="D187" t="s">
        <v>1247</v>
      </c>
      <c r="E187" t="s">
        <v>18</v>
      </c>
      <c r="F187" t="s">
        <v>1248</v>
      </c>
      <c r="G187" t="s">
        <v>1249</v>
      </c>
      <c r="H187" t="s">
        <v>1250</v>
      </c>
      <c r="I187" t="s">
        <v>32</v>
      </c>
      <c r="J187" t="s">
        <v>89</v>
      </c>
      <c r="K187" t="s">
        <v>24</v>
      </c>
      <c r="L187" t="s">
        <v>1251</v>
      </c>
      <c r="M187" t="s">
        <v>9438</v>
      </c>
      <c r="N187" t="s">
        <v>9439</v>
      </c>
    </row>
    <row r="188" spans="1:14" x14ac:dyDescent="0.25">
      <c r="A188" t="s">
        <v>1252</v>
      </c>
      <c r="B188" t="s">
        <v>1253</v>
      </c>
      <c r="C188" t="s">
        <v>16</v>
      </c>
      <c r="D188" t="s">
        <v>1254</v>
      </c>
      <c r="E188" t="s">
        <v>18</v>
      </c>
      <c r="F188" t="s">
        <v>1255</v>
      </c>
      <c r="G188" t="s">
        <v>1256</v>
      </c>
      <c r="H188" t="s">
        <v>1257</v>
      </c>
      <c r="I188" t="s">
        <v>32</v>
      </c>
      <c r="J188" t="s">
        <v>41</v>
      </c>
      <c r="K188" t="s">
        <v>24</v>
      </c>
      <c r="L188" t="s">
        <v>1258</v>
      </c>
      <c r="M188" t="s">
        <v>9511</v>
      </c>
      <c r="N188" t="s">
        <v>9441</v>
      </c>
    </row>
    <row r="189" spans="1:14" x14ac:dyDescent="0.25">
      <c r="A189" t="s">
        <v>1259</v>
      </c>
      <c r="B189" t="s">
        <v>1260</v>
      </c>
      <c r="C189" t="s">
        <v>69</v>
      </c>
      <c r="D189" t="s">
        <v>1261</v>
      </c>
      <c r="E189" t="s">
        <v>18</v>
      </c>
      <c r="F189" t="s">
        <v>1262</v>
      </c>
      <c r="G189" t="s">
        <v>1263</v>
      </c>
      <c r="H189" t="s">
        <v>1264</v>
      </c>
      <c r="I189" t="s">
        <v>32</v>
      </c>
      <c r="J189" t="s">
        <v>74</v>
      </c>
      <c r="K189" t="s">
        <v>24</v>
      </c>
      <c r="L189" t="s">
        <v>786</v>
      </c>
      <c r="M189" t="s">
        <v>9512</v>
      </c>
      <c r="N189" t="s">
        <v>9441</v>
      </c>
    </row>
    <row r="190" spans="1:14" x14ac:dyDescent="0.25">
      <c r="A190" t="s">
        <v>1265</v>
      </c>
      <c r="B190" t="s">
        <v>1266</v>
      </c>
      <c r="C190" t="s">
        <v>16</v>
      </c>
      <c r="D190" t="s">
        <v>1267</v>
      </c>
      <c r="E190" t="s">
        <v>18</v>
      </c>
      <c r="F190" t="s">
        <v>1268</v>
      </c>
      <c r="G190" t="s">
        <v>1269</v>
      </c>
      <c r="H190" t="s">
        <v>1270</v>
      </c>
      <c r="I190" t="s">
        <v>32</v>
      </c>
      <c r="J190" t="s">
        <v>360</v>
      </c>
      <c r="K190" t="s">
        <v>24</v>
      </c>
      <c r="L190" t="s">
        <v>1271</v>
      </c>
      <c r="M190" t="s">
        <v>9438</v>
      </c>
      <c r="N190" t="s">
        <v>9439</v>
      </c>
    </row>
    <row r="191" spans="1:14" x14ac:dyDescent="0.25">
      <c r="A191" t="s">
        <v>456</v>
      </c>
      <c r="B191" t="s">
        <v>350</v>
      </c>
      <c r="C191" t="s">
        <v>69</v>
      </c>
      <c r="D191" t="s">
        <v>1272</v>
      </c>
      <c r="E191" t="s">
        <v>18</v>
      </c>
      <c r="F191" t="s">
        <v>1273</v>
      </c>
      <c r="G191" t="s">
        <v>1274</v>
      </c>
      <c r="H191" t="s">
        <v>1275</v>
      </c>
      <c r="I191" t="s">
        <v>32</v>
      </c>
      <c r="J191" t="s">
        <v>175</v>
      </c>
      <c r="K191" t="s">
        <v>24</v>
      </c>
      <c r="L191" t="s">
        <v>342</v>
      </c>
      <c r="M191" t="s">
        <v>9513</v>
      </c>
      <c r="N191" t="s">
        <v>9441</v>
      </c>
    </row>
    <row r="192" spans="1:14" x14ac:dyDescent="0.25">
      <c r="A192" t="s">
        <v>1276</v>
      </c>
      <c r="B192" t="s">
        <v>1277</v>
      </c>
      <c r="C192" t="s">
        <v>16</v>
      </c>
      <c r="D192" t="s">
        <v>1278</v>
      </c>
      <c r="E192" t="s">
        <v>18</v>
      </c>
      <c r="F192" t="s">
        <v>1279</v>
      </c>
      <c r="G192" t="s">
        <v>1280</v>
      </c>
      <c r="H192" t="s">
        <v>1281</v>
      </c>
      <c r="I192" t="s">
        <v>32</v>
      </c>
      <c r="J192" t="s">
        <v>74</v>
      </c>
      <c r="K192" t="s">
        <v>24</v>
      </c>
      <c r="L192" t="s">
        <v>1282</v>
      </c>
      <c r="M192" t="s">
        <v>9514</v>
      </c>
      <c r="N192" t="s">
        <v>9441</v>
      </c>
    </row>
    <row r="193" spans="1:14" x14ac:dyDescent="0.25">
      <c r="A193" t="s">
        <v>1283</v>
      </c>
      <c r="C193" t="s">
        <v>69</v>
      </c>
      <c r="D193" t="s">
        <v>1284</v>
      </c>
      <c r="E193" t="s">
        <v>18</v>
      </c>
      <c r="F193" t="s">
        <v>1285</v>
      </c>
      <c r="G193" t="s">
        <v>1286</v>
      </c>
      <c r="H193" t="s">
        <v>1287</v>
      </c>
      <c r="I193" t="s">
        <v>32</v>
      </c>
      <c r="J193" t="s">
        <v>540</v>
      </c>
      <c r="K193" t="s">
        <v>24</v>
      </c>
      <c r="L193" t="s">
        <v>58</v>
      </c>
      <c r="M193" t="s">
        <v>9515</v>
      </c>
      <c r="N193" t="s">
        <v>9441</v>
      </c>
    </row>
    <row r="194" spans="1:14" x14ac:dyDescent="0.25">
      <c r="A194" t="s">
        <v>1288</v>
      </c>
      <c r="B194" t="s">
        <v>1289</v>
      </c>
      <c r="C194" t="s">
        <v>69</v>
      </c>
      <c r="D194" t="s">
        <v>1290</v>
      </c>
      <c r="E194" t="s">
        <v>18</v>
      </c>
      <c r="F194" t="s">
        <v>1291</v>
      </c>
      <c r="G194" t="s">
        <v>1292</v>
      </c>
      <c r="H194" t="s">
        <v>1293</v>
      </c>
      <c r="I194" t="s">
        <v>32</v>
      </c>
      <c r="J194" t="s">
        <v>1294</v>
      </c>
      <c r="K194" t="s">
        <v>24</v>
      </c>
      <c r="L194" t="s">
        <v>235</v>
      </c>
      <c r="M194" t="s">
        <v>9516</v>
      </c>
      <c r="N194" t="s">
        <v>9441</v>
      </c>
    </row>
    <row r="195" spans="1:14" x14ac:dyDescent="0.25">
      <c r="A195" t="s">
        <v>1295</v>
      </c>
      <c r="B195" t="s">
        <v>1296</v>
      </c>
      <c r="C195" t="s">
        <v>69</v>
      </c>
      <c r="D195" t="s">
        <v>1297</v>
      </c>
      <c r="E195" t="s">
        <v>18</v>
      </c>
      <c r="F195" t="s">
        <v>1298</v>
      </c>
      <c r="G195" t="s">
        <v>1299</v>
      </c>
      <c r="H195" t="s">
        <v>1300</v>
      </c>
      <c r="I195" t="s">
        <v>32</v>
      </c>
      <c r="J195" t="s">
        <v>74</v>
      </c>
      <c r="K195" t="s">
        <v>24</v>
      </c>
      <c r="L195" t="s">
        <v>439</v>
      </c>
      <c r="M195" t="s">
        <v>9517</v>
      </c>
      <c r="N195" t="s">
        <v>9441</v>
      </c>
    </row>
    <row r="196" spans="1:14" x14ac:dyDescent="0.25">
      <c r="A196" t="s">
        <v>1301</v>
      </c>
      <c r="B196" t="s">
        <v>92</v>
      </c>
      <c r="C196" t="s">
        <v>69</v>
      </c>
      <c r="D196" t="s">
        <v>93</v>
      </c>
      <c r="E196" t="s">
        <v>18</v>
      </c>
      <c r="F196" t="s">
        <v>1302</v>
      </c>
      <c r="G196" t="s">
        <v>1303</v>
      </c>
      <c r="H196" t="s">
        <v>1304</v>
      </c>
      <c r="I196" t="s">
        <v>32</v>
      </c>
      <c r="J196" t="s">
        <v>1305</v>
      </c>
      <c r="K196" t="s">
        <v>24</v>
      </c>
      <c r="L196" t="s">
        <v>75</v>
      </c>
      <c r="M196" t="s">
        <v>9518</v>
      </c>
      <c r="N196" t="s">
        <v>9441</v>
      </c>
    </row>
    <row r="197" spans="1:14" x14ac:dyDescent="0.25">
      <c r="A197" t="s">
        <v>1306</v>
      </c>
      <c r="B197" t="s">
        <v>1307</v>
      </c>
      <c r="C197" t="s">
        <v>69</v>
      </c>
      <c r="D197" t="s">
        <v>1003</v>
      </c>
      <c r="E197" t="s">
        <v>18</v>
      </c>
      <c r="F197" t="s">
        <v>1308</v>
      </c>
      <c r="G197" t="s">
        <v>1309</v>
      </c>
      <c r="H197" t="s">
        <v>1310</v>
      </c>
      <c r="I197" t="s">
        <v>32</v>
      </c>
      <c r="J197" t="s">
        <v>253</v>
      </c>
      <c r="K197" t="s">
        <v>24</v>
      </c>
      <c r="L197" t="s">
        <v>75</v>
      </c>
      <c r="M197" t="s">
        <v>9438</v>
      </c>
      <c r="N197" t="s">
        <v>9439</v>
      </c>
    </row>
    <row r="198" spans="1:14" x14ac:dyDescent="0.25">
      <c r="A198" t="s">
        <v>1311</v>
      </c>
      <c r="B198" t="s">
        <v>1312</v>
      </c>
      <c r="C198" t="s">
        <v>16</v>
      </c>
      <c r="D198" t="s">
        <v>1313</v>
      </c>
      <c r="E198" t="s">
        <v>18</v>
      </c>
      <c r="F198" t="s">
        <v>1314</v>
      </c>
      <c r="G198" t="s">
        <v>1315</v>
      </c>
      <c r="H198" t="s">
        <v>1316</v>
      </c>
      <c r="I198" t="s">
        <v>32</v>
      </c>
      <c r="J198" t="s">
        <v>1317</v>
      </c>
      <c r="K198" t="s">
        <v>24</v>
      </c>
      <c r="L198" t="s">
        <v>235</v>
      </c>
      <c r="M198" t="s">
        <v>9519</v>
      </c>
      <c r="N198" t="s">
        <v>9441</v>
      </c>
    </row>
    <row r="199" spans="1:14" x14ac:dyDescent="0.25">
      <c r="A199" t="s">
        <v>1318</v>
      </c>
      <c r="B199" t="s">
        <v>1319</v>
      </c>
      <c r="C199" t="s">
        <v>69</v>
      </c>
      <c r="D199" t="s">
        <v>1320</v>
      </c>
      <c r="E199" t="s">
        <v>18</v>
      </c>
      <c r="F199" t="s">
        <v>1321</v>
      </c>
      <c r="G199" t="s">
        <v>1322</v>
      </c>
      <c r="H199" t="s">
        <v>1323</v>
      </c>
      <c r="I199" t="s">
        <v>32</v>
      </c>
      <c r="J199" t="s">
        <v>575</v>
      </c>
      <c r="K199" t="s">
        <v>24</v>
      </c>
      <c r="L199" t="s">
        <v>42</v>
      </c>
      <c r="M199" t="s">
        <v>9520</v>
      </c>
      <c r="N199" t="s">
        <v>9441</v>
      </c>
    </row>
    <row r="200" spans="1:14" x14ac:dyDescent="0.25">
      <c r="A200" t="s">
        <v>1324</v>
      </c>
      <c r="B200" t="s">
        <v>1325</v>
      </c>
      <c r="C200" t="s">
        <v>69</v>
      </c>
      <c r="D200" t="s">
        <v>1326</v>
      </c>
      <c r="E200" t="s">
        <v>18</v>
      </c>
      <c r="F200" t="s">
        <v>1327</v>
      </c>
      <c r="G200" t="s">
        <v>1328</v>
      </c>
      <c r="H200" t="s">
        <v>1329</v>
      </c>
      <c r="I200" t="s">
        <v>32</v>
      </c>
      <c r="J200" t="s">
        <v>1330</v>
      </c>
      <c r="K200" t="s">
        <v>24</v>
      </c>
      <c r="L200" t="s">
        <v>1331</v>
      </c>
      <c r="M200" t="s">
        <v>9521</v>
      </c>
      <c r="N200" t="s">
        <v>9441</v>
      </c>
    </row>
    <row r="201" spans="1:14" x14ac:dyDescent="0.25">
      <c r="A201" t="s">
        <v>1332</v>
      </c>
      <c r="B201" t="s">
        <v>1333</v>
      </c>
      <c r="C201" t="s">
        <v>16</v>
      </c>
      <c r="D201" t="s">
        <v>1334</v>
      </c>
      <c r="E201" t="s">
        <v>18</v>
      </c>
      <c r="F201" t="s">
        <v>1335</v>
      </c>
      <c r="G201" t="s">
        <v>1336</v>
      </c>
      <c r="H201" t="s">
        <v>1337</v>
      </c>
      <c r="I201" t="s">
        <v>32</v>
      </c>
      <c r="J201" t="s">
        <v>197</v>
      </c>
      <c r="K201" t="s">
        <v>24</v>
      </c>
      <c r="L201" t="s">
        <v>1338</v>
      </c>
      <c r="M201" t="s">
        <v>9438</v>
      </c>
      <c r="N201" t="s">
        <v>9439</v>
      </c>
    </row>
    <row r="202" spans="1:14" x14ac:dyDescent="0.25">
      <c r="A202" t="s">
        <v>1339</v>
      </c>
      <c r="B202" t="s">
        <v>1340</v>
      </c>
      <c r="C202" t="s">
        <v>16</v>
      </c>
      <c r="D202" t="s">
        <v>100</v>
      </c>
      <c r="E202" t="s">
        <v>18</v>
      </c>
      <c r="F202" t="s">
        <v>1341</v>
      </c>
      <c r="G202" t="s">
        <v>1342</v>
      </c>
      <c r="H202" t="s">
        <v>1343</v>
      </c>
      <c r="I202" t="s">
        <v>32</v>
      </c>
      <c r="J202" t="s">
        <v>175</v>
      </c>
      <c r="K202" t="s">
        <v>24</v>
      </c>
      <c r="L202" t="s">
        <v>104</v>
      </c>
      <c r="M202" t="s">
        <v>9522</v>
      </c>
      <c r="N202" t="s">
        <v>9441</v>
      </c>
    </row>
    <row r="203" spans="1:14" x14ac:dyDescent="0.25">
      <c r="A203" t="s">
        <v>1344</v>
      </c>
      <c r="B203" t="s">
        <v>1345</v>
      </c>
      <c r="C203" t="s">
        <v>69</v>
      </c>
      <c r="D203" t="s">
        <v>1346</v>
      </c>
      <c r="E203" t="s">
        <v>18</v>
      </c>
      <c r="F203" t="s">
        <v>1347</v>
      </c>
      <c r="G203" t="s">
        <v>1348</v>
      </c>
      <c r="H203" t="s">
        <v>1349</v>
      </c>
      <c r="I203" t="s">
        <v>32</v>
      </c>
      <c r="J203" t="s">
        <v>1350</v>
      </c>
      <c r="K203" t="s">
        <v>24</v>
      </c>
      <c r="L203" t="s">
        <v>204</v>
      </c>
      <c r="M203" t="s">
        <v>9523</v>
      </c>
      <c r="N203" t="s">
        <v>9441</v>
      </c>
    </row>
    <row r="204" spans="1:14" x14ac:dyDescent="0.25">
      <c r="A204" t="s">
        <v>1351</v>
      </c>
      <c r="B204" t="s">
        <v>1352</v>
      </c>
      <c r="C204" t="s">
        <v>69</v>
      </c>
      <c r="D204" t="s">
        <v>1353</v>
      </c>
      <c r="E204" t="s">
        <v>18</v>
      </c>
      <c r="F204" t="s">
        <v>1354</v>
      </c>
      <c r="G204" t="s">
        <v>1355</v>
      </c>
      <c r="H204" t="s">
        <v>1356</v>
      </c>
      <c r="I204" t="s">
        <v>32</v>
      </c>
      <c r="J204" t="s">
        <v>74</v>
      </c>
      <c r="K204" t="s">
        <v>24</v>
      </c>
      <c r="L204" t="s">
        <v>75</v>
      </c>
      <c r="M204" t="s">
        <v>9524</v>
      </c>
      <c r="N204" t="s">
        <v>9441</v>
      </c>
    </row>
    <row r="205" spans="1:14" x14ac:dyDescent="0.25">
      <c r="A205" t="s">
        <v>1357</v>
      </c>
      <c r="B205" t="s">
        <v>1358</v>
      </c>
      <c r="C205" t="s">
        <v>16</v>
      </c>
      <c r="D205" t="s">
        <v>1359</v>
      </c>
      <c r="E205" t="s">
        <v>18</v>
      </c>
      <c r="F205" t="s">
        <v>1360</v>
      </c>
      <c r="G205" t="s">
        <v>1361</v>
      </c>
      <c r="H205" t="s">
        <v>1362</v>
      </c>
      <c r="I205" t="s">
        <v>22</v>
      </c>
      <c r="J205" t="s">
        <v>234</v>
      </c>
      <c r="K205" t="s">
        <v>24</v>
      </c>
      <c r="L205" t="s">
        <v>83</v>
      </c>
      <c r="M205" t="s">
        <v>9438</v>
      </c>
      <c r="N205" t="s">
        <v>9439</v>
      </c>
    </row>
    <row r="206" spans="1:14" x14ac:dyDescent="0.25">
      <c r="A206" t="s">
        <v>1363</v>
      </c>
      <c r="C206" t="s">
        <v>16</v>
      </c>
      <c r="D206" t="s">
        <v>1364</v>
      </c>
      <c r="E206" t="s">
        <v>18</v>
      </c>
      <c r="F206" t="s">
        <v>1365</v>
      </c>
      <c r="G206" t="s">
        <v>1366</v>
      </c>
      <c r="H206" t="s">
        <v>1367</v>
      </c>
      <c r="I206" t="s">
        <v>32</v>
      </c>
      <c r="J206" t="s">
        <v>866</v>
      </c>
      <c r="K206" t="s">
        <v>24</v>
      </c>
      <c r="L206" t="s">
        <v>1368</v>
      </c>
      <c r="M206" t="s">
        <v>9438</v>
      </c>
      <c r="N206" t="s">
        <v>9439</v>
      </c>
    </row>
    <row r="207" spans="1:14" x14ac:dyDescent="0.25">
      <c r="A207" t="s">
        <v>1369</v>
      </c>
      <c r="B207" t="s">
        <v>1370</v>
      </c>
      <c r="C207" t="s">
        <v>69</v>
      </c>
      <c r="D207" t="s">
        <v>200</v>
      </c>
      <c r="E207" t="s">
        <v>18</v>
      </c>
      <c r="F207" t="s">
        <v>1371</v>
      </c>
      <c r="G207" t="s">
        <v>1372</v>
      </c>
      <c r="H207" t="s">
        <v>1373</v>
      </c>
      <c r="I207" t="s">
        <v>32</v>
      </c>
      <c r="J207" t="s">
        <v>234</v>
      </c>
      <c r="K207" t="s">
        <v>24</v>
      </c>
      <c r="L207" t="s">
        <v>1374</v>
      </c>
      <c r="M207" t="s">
        <v>9438</v>
      </c>
      <c r="N207" t="s">
        <v>9439</v>
      </c>
    </row>
    <row r="208" spans="1:14" x14ac:dyDescent="0.25">
      <c r="A208" t="s">
        <v>1375</v>
      </c>
      <c r="B208" t="s">
        <v>1376</v>
      </c>
      <c r="C208" t="s">
        <v>69</v>
      </c>
      <c r="D208" t="s">
        <v>1377</v>
      </c>
      <c r="E208" t="s">
        <v>18</v>
      </c>
      <c r="F208" t="s">
        <v>1378</v>
      </c>
      <c r="G208" t="s">
        <v>1379</v>
      </c>
      <c r="H208" t="s">
        <v>1380</v>
      </c>
      <c r="I208" t="s">
        <v>32</v>
      </c>
      <c r="J208" t="s">
        <v>1381</v>
      </c>
      <c r="K208" t="s">
        <v>24</v>
      </c>
      <c r="L208" t="s">
        <v>1382</v>
      </c>
      <c r="M208" t="s">
        <v>9525</v>
      </c>
      <c r="N208" t="s">
        <v>9441</v>
      </c>
    </row>
    <row r="209" spans="1:14" x14ac:dyDescent="0.25">
      <c r="A209" t="s">
        <v>1383</v>
      </c>
      <c r="B209" t="s">
        <v>1384</v>
      </c>
      <c r="C209" t="s">
        <v>69</v>
      </c>
      <c r="D209" t="s">
        <v>585</v>
      </c>
      <c r="E209" t="s">
        <v>18</v>
      </c>
      <c r="F209" t="s">
        <v>1385</v>
      </c>
      <c r="G209" t="s">
        <v>1386</v>
      </c>
      <c r="H209" t="s">
        <v>1387</v>
      </c>
      <c r="I209" t="s">
        <v>32</v>
      </c>
      <c r="J209" t="s">
        <v>866</v>
      </c>
      <c r="K209" t="s">
        <v>24</v>
      </c>
      <c r="L209" t="s">
        <v>75</v>
      </c>
      <c r="M209" t="s">
        <v>9438</v>
      </c>
      <c r="N209" t="s">
        <v>9439</v>
      </c>
    </row>
    <row r="210" spans="1:14" x14ac:dyDescent="0.25">
      <c r="A210" t="s">
        <v>1388</v>
      </c>
      <c r="B210" t="s">
        <v>1389</v>
      </c>
      <c r="C210" t="s">
        <v>16</v>
      </c>
      <c r="D210" t="s">
        <v>1390</v>
      </c>
      <c r="E210" t="s">
        <v>18</v>
      </c>
      <c r="F210" t="s">
        <v>1391</v>
      </c>
      <c r="G210" t="s">
        <v>1392</v>
      </c>
      <c r="H210" t="s">
        <v>1393</v>
      </c>
      <c r="I210" t="s">
        <v>32</v>
      </c>
      <c r="J210" t="s">
        <v>1394</v>
      </c>
      <c r="K210" t="s">
        <v>24</v>
      </c>
      <c r="L210" t="s">
        <v>1395</v>
      </c>
      <c r="M210" t="s">
        <v>9438</v>
      </c>
      <c r="N210" t="s">
        <v>9439</v>
      </c>
    </row>
    <row r="211" spans="1:14" x14ac:dyDescent="0.25">
      <c r="A211" t="s">
        <v>1396</v>
      </c>
      <c r="B211" t="s">
        <v>92</v>
      </c>
      <c r="C211" t="s">
        <v>69</v>
      </c>
      <c r="D211" t="s">
        <v>93</v>
      </c>
      <c r="E211" t="s">
        <v>18</v>
      </c>
      <c r="F211" t="s">
        <v>1397</v>
      </c>
      <c r="G211" t="s">
        <v>1398</v>
      </c>
      <c r="H211" t="s">
        <v>1399</v>
      </c>
      <c r="I211" t="s">
        <v>32</v>
      </c>
      <c r="J211" t="s">
        <v>1400</v>
      </c>
      <c r="K211" t="s">
        <v>24</v>
      </c>
      <c r="L211" t="s">
        <v>75</v>
      </c>
      <c r="M211" t="s">
        <v>9526</v>
      </c>
      <c r="N211" t="s">
        <v>9441</v>
      </c>
    </row>
    <row r="212" spans="1:14" x14ac:dyDescent="0.25">
      <c r="A212" t="s">
        <v>1401</v>
      </c>
      <c r="B212" t="s">
        <v>1402</v>
      </c>
      <c r="C212" t="s">
        <v>16</v>
      </c>
      <c r="D212" t="s">
        <v>1403</v>
      </c>
      <c r="E212" t="s">
        <v>18</v>
      </c>
      <c r="F212" t="s">
        <v>1404</v>
      </c>
      <c r="G212" t="s">
        <v>1405</v>
      </c>
      <c r="H212" t="s">
        <v>1406</v>
      </c>
      <c r="I212" t="s">
        <v>32</v>
      </c>
      <c r="J212" t="s">
        <v>379</v>
      </c>
      <c r="K212" t="s">
        <v>24</v>
      </c>
      <c r="L212" t="s">
        <v>104</v>
      </c>
      <c r="M212" t="s">
        <v>9527</v>
      </c>
      <c r="N212" t="s">
        <v>9441</v>
      </c>
    </row>
    <row r="213" spans="1:14" x14ac:dyDescent="0.25">
      <c r="A213" t="s">
        <v>1407</v>
      </c>
      <c r="B213" t="s">
        <v>92</v>
      </c>
      <c r="C213" t="s">
        <v>16</v>
      </c>
      <c r="D213" t="s">
        <v>302</v>
      </c>
      <c r="E213" t="s">
        <v>18</v>
      </c>
      <c r="F213" t="s">
        <v>1408</v>
      </c>
      <c r="G213" t="s">
        <v>1409</v>
      </c>
      <c r="H213" t="s">
        <v>1410</v>
      </c>
      <c r="I213" t="s">
        <v>32</v>
      </c>
      <c r="J213" t="s">
        <v>1411</v>
      </c>
      <c r="K213" t="s">
        <v>24</v>
      </c>
      <c r="L213" t="s">
        <v>307</v>
      </c>
      <c r="M213" t="s">
        <v>9528</v>
      </c>
      <c r="N213" t="s">
        <v>9441</v>
      </c>
    </row>
    <row r="214" spans="1:14" x14ac:dyDescent="0.25">
      <c r="A214" t="s">
        <v>1412</v>
      </c>
      <c r="B214" t="s">
        <v>1413</v>
      </c>
      <c r="C214" t="s">
        <v>69</v>
      </c>
      <c r="D214" t="s">
        <v>1414</v>
      </c>
      <c r="E214" t="s">
        <v>18</v>
      </c>
      <c r="F214" t="s">
        <v>1415</v>
      </c>
      <c r="G214" t="s">
        <v>1416</v>
      </c>
      <c r="H214" t="s">
        <v>1417</v>
      </c>
      <c r="I214" t="s">
        <v>289</v>
      </c>
      <c r="J214" t="s">
        <v>575</v>
      </c>
      <c r="K214" t="s">
        <v>24</v>
      </c>
      <c r="L214" t="s">
        <v>1418</v>
      </c>
      <c r="M214" t="s">
        <v>9529</v>
      </c>
      <c r="N214" t="s">
        <v>9441</v>
      </c>
    </row>
    <row r="215" spans="1:14" x14ac:dyDescent="0.25">
      <c r="A215" t="s">
        <v>1419</v>
      </c>
      <c r="B215" t="s">
        <v>1420</v>
      </c>
      <c r="C215" t="s">
        <v>16</v>
      </c>
      <c r="D215" t="s">
        <v>1421</v>
      </c>
      <c r="E215" t="s">
        <v>18</v>
      </c>
      <c r="F215" t="s">
        <v>1422</v>
      </c>
      <c r="G215" t="s">
        <v>1423</v>
      </c>
      <c r="H215" t="s">
        <v>1424</v>
      </c>
      <c r="I215" t="s">
        <v>32</v>
      </c>
      <c r="J215" t="s">
        <v>1207</v>
      </c>
      <c r="K215" t="s">
        <v>24</v>
      </c>
      <c r="L215" t="s">
        <v>1425</v>
      </c>
      <c r="M215" t="s">
        <v>9438</v>
      </c>
      <c r="N215" t="s">
        <v>9439</v>
      </c>
    </row>
    <row r="216" spans="1:14" x14ac:dyDescent="0.25">
      <c r="A216" t="s">
        <v>1426</v>
      </c>
      <c r="B216" t="s">
        <v>1427</v>
      </c>
      <c r="C216" t="s">
        <v>16</v>
      </c>
      <c r="D216" t="s">
        <v>1428</v>
      </c>
      <c r="E216" t="s">
        <v>18</v>
      </c>
      <c r="F216" t="s">
        <v>1429</v>
      </c>
      <c r="G216" t="s">
        <v>1430</v>
      </c>
      <c r="H216" t="s">
        <v>1431</v>
      </c>
      <c r="I216" t="s">
        <v>22</v>
      </c>
      <c r="J216" t="s">
        <v>809</v>
      </c>
      <c r="K216" t="s">
        <v>24</v>
      </c>
      <c r="L216" t="s">
        <v>83</v>
      </c>
      <c r="M216" t="s">
        <v>9438</v>
      </c>
      <c r="N216" t="s">
        <v>9439</v>
      </c>
    </row>
    <row r="217" spans="1:14" x14ac:dyDescent="0.25">
      <c r="A217" t="s">
        <v>1432</v>
      </c>
      <c r="B217" t="s">
        <v>1433</v>
      </c>
      <c r="C217" t="s">
        <v>69</v>
      </c>
      <c r="D217" t="s">
        <v>1434</v>
      </c>
      <c r="E217" t="s">
        <v>18</v>
      </c>
      <c r="F217" t="s">
        <v>1435</v>
      </c>
      <c r="G217" t="s">
        <v>1436</v>
      </c>
      <c r="H217" t="s">
        <v>1437</v>
      </c>
      <c r="I217" t="s">
        <v>32</v>
      </c>
      <c r="J217" t="s">
        <v>329</v>
      </c>
      <c r="K217" t="s">
        <v>24</v>
      </c>
      <c r="L217" t="s">
        <v>1438</v>
      </c>
      <c r="M217" t="s">
        <v>9530</v>
      </c>
      <c r="N217" t="s">
        <v>9441</v>
      </c>
    </row>
    <row r="218" spans="1:14" x14ac:dyDescent="0.25">
      <c r="A218" t="s">
        <v>1439</v>
      </c>
      <c r="B218" t="s">
        <v>186</v>
      </c>
      <c r="C218" t="s">
        <v>69</v>
      </c>
      <c r="D218" t="s">
        <v>93</v>
      </c>
      <c r="E218" t="s">
        <v>18</v>
      </c>
      <c r="F218" t="s">
        <v>1440</v>
      </c>
      <c r="G218" t="s">
        <v>1441</v>
      </c>
      <c r="H218" t="s">
        <v>1442</v>
      </c>
      <c r="I218" t="s">
        <v>32</v>
      </c>
      <c r="J218" t="s">
        <v>712</v>
      </c>
      <c r="K218" t="s">
        <v>24</v>
      </c>
      <c r="L218" t="s">
        <v>75</v>
      </c>
      <c r="M218" t="s">
        <v>9531</v>
      </c>
      <c r="N218" t="s">
        <v>9441</v>
      </c>
    </row>
    <row r="219" spans="1:14" x14ac:dyDescent="0.25">
      <c r="A219" t="s">
        <v>1443</v>
      </c>
      <c r="B219" t="s">
        <v>1444</v>
      </c>
      <c r="C219" t="s">
        <v>16</v>
      </c>
      <c r="D219" t="s">
        <v>1445</v>
      </c>
      <c r="E219" t="s">
        <v>18</v>
      </c>
      <c r="F219" t="s">
        <v>1446</v>
      </c>
      <c r="G219" t="s">
        <v>1447</v>
      </c>
      <c r="H219" t="s">
        <v>1448</v>
      </c>
      <c r="I219" t="s">
        <v>32</v>
      </c>
      <c r="J219" t="s">
        <v>1449</v>
      </c>
      <c r="K219" t="s">
        <v>24</v>
      </c>
      <c r="L219" t="s">
        <v>204</v>
      </c>
      <c r="M219" t="s">
        <v>9532</v>
      </c>
      <c r="N219" t="s">
        <v>9441</v>
      </c>
    </row>
    <row r="220" spans="1:14" x14ac:dyDescent="0.25">
      <c r="A220" t="s">
        <v>1450</v>
      </c>
      <c r="B220" t="s">
        <v>1451</v>
      </c>
      <c r="C220" t="s">
        <v>69</v>
      </c>
      <c r="D220" t="s">
        <v>45</v>
      </c>
      <c r="E220" t="s">
        <v>18</v>
      </c>
      <c r="F220" t="s">
        <v>1452</v>
      </c>
      <c r="G220" t="s">
        <v>1453</v>
      </c>
      <c r="H220" t="s">
        <v>1454</v>
      </c>
      <c r="I220" t="s">
        <v>32</v>
      </c>
      <c r="J220" t="s">
        <v>74</v>
      </c>
      <c r="K220" t="s">
        <v>24</v>
      </c>
      <c r="L220" t="s">
        <v>50</v>
      </c>
      <c r="M220" t="s">
        <v>9533</v>
      </c>
      <c r="N220" t="s">
        <v>9441</v>
      </c>
    </row>
    <row r="221" spans="1:14" x14ac:dyDescent="0.25">
      <c r="A221" t="s">
        <v>1455</v>
      </c>
      <c r="B221" t="s">
        <v>1456</v>
      </c>
      <c r="C221" t="s">
        <v>69</v>
      </c>
      <c r="D221" t="s">
        <v>1457</v>
      </c>
      <c r="E221" t="s">
        <v>18</v>
      </c>
      <c r="F221" t="s">
        <v>1458</v>
      </c>
      <c r="G221" t="s">
        <v>1459</v>
      </c>
      <c r="H221" t="s">
        <v>1460</v>
      </c>
      <c r="I221" t="s">
        <v>32</v>
      </c>
      <c r="J221" t="s">
        <v>1461</v>
      </c>
      <c r="K221" t="s">
        <v>24</v>
      </c>
      <c r="L221" t="s">
        <v>75</v>
      </c>
      <c r="M221" t="s">
        <v>9534</v>
      </c>
      <c r="N221" t="s">
        <v>9441</v>
      </c>
    </row>
    <row r="222" spans="1:14" x14ac:dyDescent="0.25">
      <c r="A222" t="s">
        <v>1462</v>
      </c>
      <c r="C222" t="s">
        <v>16</v>
      </c>
      <c r="D222" t="s">
        <v>1463</v>
      </c>
      <c r="E222" t="s">
        <v>18</v>
      </c>
      <c r="F222" t="s">
        <v>1464</v>
      </c>
      <c r="G222" t="s">
        <v>1465</v>
      </c>
      <c r="H222" t="s">
        <v>1466</v>
      </c>
      <c r="I222" t="s">
        <v>320</v>
      </c>
      <c r="J222" t="s">
        <v>261</v>
      </c>
      <c r="K222" t="s">
        <v>24</v>
      </c>
      <c r="L222" t="s">
        <v>361</v>
      </c>
      <c r="M222" t="s">
        <v>9438</v>
      </c>
      <c r="N222" t="s">
        <v>9439</v>
      </c>
    </row>
    <row r="223" spans="1:14" x14ac:dyDescent="0.25">
      <c r="A223" t="s">
        <v>1467</v>
      </c>
      <c r="C223" t="s">
        <v>69</v>
      </c>
      <c r="D223" t="s">
        <v>1468</v>
      </c>
      <c r="E223" t="s">
        <v>18</v>
      </c>
      <c r="F223" t="s">
        <v>1469</v>
      </c>
      <c r="G223" t="s">
        <v>1470</v>
      </c>
      <c r="H223" t="s">
        <v>1471</v>
      </c>
      <c r="I223" t="s">
        <v>22</v>
      </c>
      <c r="J223" t="s">
        <v>1472</v>
      </c>
      <c r="K223" t="s">
        <v>24</v>
      </c>
      <c r="L223" t="s">
        <v>83</v>
      </c>
      <c r="M223" t="s">
        <v>9438</v>
      </c>
      <c r="N223" t="s">
        <v>9439</v>
      </c>
    </row>
    <row r="224" spans="1:14" x14ac:dyDescent="0.25">
      <c r="A224" t="s">
        <v>1473</v>
      </c>
      <c r="B224" t="s">
        <v>1474</v>
      </c>
      <c r="C224" t="s">
        <v>1475</v>
      </c>
      <c r="D224" t="s">
        <v>1476</v>
      </c>
      <c r="E224" t="s">
        <v>18</v>
      </c>
      <c r="F224" t="s">
        <v>1477</v>
      </c>
      <c r="G224" t="s">
        <v>1478</v>
      </c>
      <c r="H224" t="s">
        <v>1479</v>
      </c>
      <c r="I224" t="s">
        <v>32</v>
      </c>
      <c r="J224" t="s">
        <v>426</v>
      </c>
      <c r="K224" t="s">
        <v>24</v>
      </c>
      <c r="L224" t="s">
        <v>1480</v>
      </c>
      <c r="M224" t="s">
        <v>9535</v>
      </c>
      <c r="N224" t="s">
        <v>9441</v>
      </c>
    </row>
    <row r="225" spans="1:14" x14ac:dyDescent="0.25">
      <c r="A225" t="s">
        <v>1481</v>
      </c>
      <c r="C225" t="s">
        <v>69</v>
      </c>
      <c r="D225" t="s">
        <v>1482</v>
      </c>
      <c r="E225" t="s">
        <v>18</v>
      </c>
      <c r="F225" t="s">
        <v>1483</v>
      </c>
      <c r="G225" t="s">
        <v>1484</v>
      </c>
      <c r="H225" t="s">
        <v>1485</v>
      </c>
      <c r="I225" t="s">
        <v>320</v>
      </c>
      <c r="J225" t="s">
        <v>506</v>
      </c>
      <c r="K225" t="s">
        <v>24</v>
      </c>
      <c r="L225" t="s">
        <v>1486</v>
      </c>
      <c r="M225" t="s">
        <v>9536</v>
      </c>
      <c r="N225" t="s">
        <v>9441</v>
      </c>
    </row>
    <row r="226" spans="1:14" x14ac:dyDescent="0.25">
      <c r="A226" t="s">
        <v>1487</v>
      </c>
      <c r="B226" t="s">
        <v>1488</v>
      </c>
      <c r="C226" t="s">
        <v>16</v>
      </c>
      <c r="D226" t="s">
        <v>434</v>
      </c>
      <c r="E226" t="s">
        <v>18</v>
      </c>
      <c r="F226" t="s">
        <v>1489</v>
      </c>
      <c r="G226" t="s">
        <v>1490</v>
      </c>
      <c r="H226" t="s">
        <v>1491</v>
      </c>
      <c r="I226" t="s">
        <v>32</v>
      </c>
      <c r="J226" t="s">
        <v>880</v>
      </c>
      <c r="K226" t="s">
        <v>24</v>
      </c>
      <c r="L226" t="s">
        <v>439</v>
      </c>
      <c r="M226" t="s">
        <v>9438</v>
      </c>
      <c r="N226" t="s">
        <v>9439</v>
      </c>
    </row>
    <row r="227" spans="1:14" x14ac:dyDescent="0.25">
      <c r="A227" t="s">
        <v>1492</v>
      </c>
      <c r="B227" t="s">
        <v>1493</v>
      </c>
      <c r="C227" t="s">
        <v>16</v>
      </c>
      <c r="D227" t="s">
        <v>1494</v>
      </c>
      <c r="E227" t="s">
        <v>18</v>
      </c>
      <c r="F227" t="s">
        <v>1495</v>
      </c>
      <c r="G227" t="s">
        <v>1496</v>
      </c>
      <c r="H227" t="s">
        <v>1497</v>
      </c>
      <c r="I227" t="s">
        <v>744</v>
      </c>
      <c r="J227" t="s">
        <v>253</v>
      </c>
      <c r="K227" t="s">
        <v>24</v>
      </c>
      <c r="L227" t="s">
        <v>1498</v>
      </c>
      <c r="M227" t="s">
        <v>9438</v>
      </c>
      <c r="N227" t="s">
        <v>9439</v>
      </c>
    </row>
    <row r="228" spans="1:14" x14ac:dyDescent="0.25">
      <c r="A228" t="s">
        <v>1499</v>
      </c>
      <c r="B228" t="s">
        <v>1500</v>
      </c>
      <c r="C228" t="s">
        <v>16</v>
      </c>
      <c r="D228" t="s">
        <v>1501</v>
      </c>
      <c r="E228" t="s">
        <v>18</v>
      </c>
      <c r="F228" t="s">
        <v>1502</v>
      </c>
      <c r="G228" t="s">
        <v>1503</v>
      </c>
      <c r="H228" t="s">
        <v>1504</v>
      </c>
      <c r="I228" t="s">
        <v>32</v>
      </c>
      <c r="J228" t="s">
        <v>1207</v>
      </c>
      <c r="K228" t="s">
        <v>24</v>
      </c>
      <c r="L228" t="s">
        <v>75</v>
      </c>
      <c r="M228" t="s">
        <v>9438</v>
      </c>
      <c r="N228" t="s">
        <v>9439</v>
      </c>
    </row>
    <row r="229" spans="1:14" x14ac:dyDescent="0.25">
      <c r="A229" t="s">
        <v>1505</v>
      </c>
      <c r="B229" t="s">
        <v>1506</v>
      </c>
      <c r="C229" t="s">
        <v>16</v>
      </c>
      <c r="D229" t="s">
        <v>1507</v>
      </c>
      <c r="E229" t="s">
        <v>18</v>
      </c>
      <c r="F229" t="s">
        <v>1508</v>
      </c>
      <c r="G229" t="s">
        <v>1509</v>
      </c>
      <c r="H229" t="s">
        <v>1510</v>
      </c>
      <c r="I229" t="s">
        <v>32</v>
      </c>
      <c r="J229" t="s">
        <v>1207</v>
      </c>
      <c r="K229" t="s">
        <v>24</v>
      </c>
      <c r="L229" t="s">
        <v>837</v>
      </c>
      <c r="M229" t="s">
        <v>9438</v>
      </c>
      <c r="N229" t="s">
        <v>9439</v>
      </c>
    </row>
    <row r="230" spans="1:14" x14ac:dyDescent="0.25">
      <c r="A230" t="s">
        <v>1511</v>
      </c>
      <c r="B230" t="s">
        <v>1512</v>
      </c>
      <c r="C230" t="s">
        <v>16</v>
      </c>
      <c r="D230" t="s">
        <v>1513</v>
      </c>
      <c r="E230" t="s">
        <v>18</v>
      </c>
      <c r="F230" t="s">
        <v>1514</v>
      </c>
      <c r="G230" t="s">
        <v>1515</v>
      </c>
      <c r="H230" t="s">
        <v>1516</v>
      </c>
      <c r="I230" t="s">
        <v>32</v>
      </c>
      <c r="J230" t="s">
        <v>1207</v>
      </c>
      <c r="K230" t="s">
        <v>24</v>
      </c>
      <c r="L230" t="s">
        <v>75</v>
      </c>
      <c r="M230" t="s">
        <v>9438</v>
      </c>
      <c r="N230" t="s">
        <v>9439</v>
      </c>
    </row>
    <row r="231" spans="1:14" x14ac:dyDescent="0.25">
      <c r="A231" t="s">
        <v>1517</v>
      </c>
      <c r="B231" t="s">
        <v>1518</v>
      </c>
      <c r="C231" t="s">
        <v>16</v>
      </c>
      <c r="D231" t="s">
        <v>579</v>
      </c>
      <c r="E231" t="s">
        <v>18</v>
      </c>
      <c r="F231" t="s">
        <v>1519</v>
      </c>
      <c r="G231" t="s">
        <v>1520</v>
      </c>
      <c r="H231" t="s">
        <v>1521</v>
      </c>
      <c r="I231" t="s">
        <v>32</v>
      </c>
      <c r="J231" t="s">
        <v>274</v>
      </c>
      <c r="K231" t="s">
        <v>24</v>
      </c>
      <c r="L231" t="s">
        <v>58</v>
      </c>
      <c r="M231" t="s">
        <v>9537</v>
      </c>
      <c r="N231" t="s">
        <v>9441</v>
      </c>
    </row>
    <row r="232" spans="1:14" x14ac:dyDescent="0.25">
      <c r="A232" t="s">
        <v>1522</v>
      </c>
      <c r="B232" t="s">
        <v>1523</v>
      </c>
      <c r="C232" t="s">
        <v>16</v>
      </c>
      <c r="D232" t="s">
        <v>1524</v>
      </c>
      <c r="E232" t="s">
        <v>18</v>
      </c>
      <c r="F232" t="s">
        <v>1525</v>
      </c>
      <c r="G232" t="s">
        <v>1526</v>
      </c>
      <c r="H232" t="s">
        <v>1527</v>
      </c>
      <c r="I232" t="s">
        <v>320</v>
      </c>
      <c r="J232" t="s">
        <v>521</v>
      </c>
      <c r="K232" t="s">
        <v>24</v>
      </c>
      <c r="L232" t="s">
        <v>361</v>
      </c>
      <c r="M232" t="s">
        <v>9538</v>
      </c>
      <c r="N232" t="s">
        <v>9441</v>
      </c>
    </row>
    <row r="233" spans="1:14" x14ac:dyDescent="0.25">
      <c r="A233" t="s">
        <v>1528</v>
      </c>
      <c r="B233" t="s">
        <v>1529</v>
      </c>
      <c r="C233" t="s">
        <v>69</v>
      </c>
      <c r="D233" t="s">
        <v>1530</v>
      </c>
      <c r="E233" t="s">
        <v>18</v>
      </c>
      <c r="F233" t="s">
        <v>1531</v>
      </c>
      <c r="G233" t="s">
        <v>1532</v>
      </c>
      <c r="H233" t="s">
        <v>1533</v>
      </c>
      <c r="I233" t="s">
        <v>32</v>
      </c>
      <c r="J233" t="s">
        <v>148</v>
      </c>
      <c r="K233" t="s">
        <v>24</v>
      </c>
      <c r="L233" t="s">
        <v>42</v>
      </c>
      <c r="M233" t="s">
        <v>9539</v>
      </c>
      <c r="N233" t="s">
        <v>9441</v>
      </c>
    </row>
    <row r="234" spans="1:14" x14ac:dyDescent="0.25">
      <c r="A234" t="s">
        <v>1534</v>
      </c>
      <c r="B234" t="s">
        <v>1535</v>
      </c>
      <c r="C234" t="s">
        <v>16</v>
      </c>
      <c r="D234" t="s">
        <v>78</v>
      </c>
      <c r="E234" t="s">
        <v>18</v>
      </c>
      <c r="F234" t="s">
        <v>1536</v>
      </c>
      <c r="G234" t="s">
        <v>1537</v>
      </c>
      <c r="H234" t="s">
        <v>1538</v>
      </c>
      <c r="I234" t="s">
        <v>22</v>
      </c>
      <c r="J234" t="s">
        <v>155</v>
      </c>
      <c r="K234" t="s">
        <v>24</v>
      </c>
      <c r="L234" t="s">
        <v>83</v>
      </c>
      <c r="M234" t="s">
        <v>9540</v>
      </c>
      <c r="N234" t="s">
        <v>9441</v>
      </c>
    </row>
    <row r="235" spans="1:14" x14ac:dyDescent="0.25">
      <c r="A235" t="s">
        <v>1539</v>
      </c>
      <c r="B235" t="s">
        <v>1540</v>
      </c>
      <c r="C235" t="s">
        <v>16</v>
      </c>
      <c r="D235" t="s">
        <v>1541</v>
      </c>
      <c r="E235" t="s">
        <v>18</v>
      </c>
      <c r="F235" t="s">
        <v>1542</v>
      </c>
      <c r="G235" t="s">
        <v>1543</v>
      </c>
      <c r="H235" t="s">
        <v>1544</v>
      </c>
      <c r="I235" t="s">
        <v>32</v>
      </c>
      <c r="J235" t="s">
        <v>1545</v>
      </c>
      <c r="K235" t="s">
        <v>24</v>
      </c>
      <c r="L235" t="s">
        <v>42</v>
      </c>
      <c r="M235" t="s">
        <v>9438</v>
      </c>
      <c r="N235" t="s">
        <v>9439</v>
      </c>
    </row>
    <row r="236" spans="1:14" x14ac:dyDescent="0.25">
      <c r="A236" t="s">
        <v>1546</v>
      </c>
      <c r="B236" t="s">
        <v>1547</v>
      </c>
      <c r="C236" t="s">
        <v>16</v>
      </c>
      <c r="D236" t="s">
        <v>1548</v>
      </c>
      <c r="E236" t="s">
        <v>18</v>
      </c>
      <c r="F236" t="s">
        <v>1549</v>
      </c>
      <c r="G236" t="s">
        <v>1550</v>
      </c>
      <c r="H236" t="s">
        <v>1551</v>
      </c>
      <c r="I236" t="s">
        <v>32</v>
      </c>
      <c r="J236" t="s">
        <v>540</v>
      </c>
      <c r="K236" t="s">
        <v>24</v>
      </c>
      <c r="L236" t="s">
        <v>1552</v>
      </c>
      <c r="M236" t="s">
        <v>9541</v>
      </c>
      <c r="N236" t="s">
        <v>9441</v>
      </c>
    </row>
    <row r="237" spans="1:14" x14ac:dyDescent="0.25">
      <c r="A237" t="s">
        <v>1553</v>
      </c>
      <c r="B237" t="s">
        <v>1554</v>
      </c>
      <c r="C237" t="s">
        <v>69</v>
      </c>
      <c r="D237" t="s">
        <v>1555</v>
      </c>
      <c r="E237" t="s">
        <v>18</v>
      </c>
      <c r="F237" t="s">
        <v>1556</v>
      </c>
      <c r="G237" t="s">
        <v>1557</v>
      </c>
      <c r="H237" t="s">
        <v>1558</v>
      </c>
      <c r="I237" t="s">
        <v>32</v>
      </c>
      <c r="J237" t="s">
        <v>426</v>
      </c>
      <c r="K237" t="s">
        <v>24</v>
      </c>
      <c r="L237" t="s">
        <v>42</v>
      </c>
      <c r="M237" t="s">
        <v>9542</v>
      </c>
      <c r="N237" t="s">
        <v>9441</v>
      </c>
    </row>
    <row r="238" spans="1:14" x14ac:dyDescent="0.25">
      <c r="A238" t="s">
        <v>1559</v>
      </c>
      <c r="B238" t="s">
        <v>1560</v>
      </c>
      <c r="C238" t="s">
        <v>16</v>
      </c>
      <c r="D238" t="s">
        <v>1561</v>
      </c>
      <c r="E238" t="s">
        <v>18</v>
      </c>
      <c r="F238" t="s">
        <v>1562</v>
      </c>
      <c r="G238" t="s">
        <v>1563</v>
      </c>
      <c r="H238" t="s">
        <v>1564</v>
      </c>
      <c r="I238" t="s">
        <v>1565</v>
      </c>
      <c r="J238" t="s">
        <v>261</v>
      </c>
      <c r="K238" t="s">
        <v>24</v>
      </c>
      <c r="L238" t="s">
        <v>1566</v>
      </c>
      <c r="M238" t="s">
        <v>9438</v>
      </c>
      <c r="N238" t="s">
        <v>9439</v>
      </c>
    </row>
    <row r="239" spans="1:14" x14ac:dyDescent="0.25">
      <c r="A239" t="s">
        <v>1567</v>
      </c>
      <c r="C239" t="s">
        <v>16</v>
      </c>
      <c r="D239" t="s">
        <v>1568</v>
      </c>
      <c r="E239" t="s">
        <v>18</v>
      </c>
      <c r="F239" t="s">
        <v>1569</v>
      </c>
      <c r="G239" t="s">
        <v>1570</v>
      </c>
      <c r="H239" t="s">
        <v>1571</v>
      </c>
      <c r="I239" t="s">
        <v>22</v>
      </c>
      <c r="J239" t="s">
        <v>1572</v>
      </c>
      <c r="K239" t="s">
        <v>24</v>
      </c>
      <c r="L239" t="s">
        <v>1573</v>
      </c>
      <c r="M239" t="s">
        <v>9438</v>
      </c>
      <c r="N239" t="s">
        <v>9439</v>
      </c>
    </row>
    <row r="240" spans="1:14" x14ac:dyDescent="0.25">
      <c r="A240" t="s">
        <v>1574</v>
      </c>
      <c r="B240" t="s">
        <v>1575</v>
      </c>
      <c r="C240" t="s">
        <v>550</v>
      </c>
      <c r="D240" t="s">
        <v>1576</v>
      </c>
      <c r="E240" t="s">
        <v>638</v>
      </c>
      <c r="F240" t="s">
        <v>1577</v>
      </c>
      <c r="G240" t="s">
        <v>1578</v>
      </c>
      <c r="H240" t="s">
        <v>1579</v>
      </c>
      <c r="I240" t="s">
        <v>32</v>
      </c>
      <c r="J240" t="s">
        <v>1572</v>
      </c>
      <c r="K240" t="s">
        <v>556</v>
      </c>
      <c r="L240" t="s">
        <v>75</v>
      </c>
      <c r="M240" t="s">
        <v>9438</v>
      </c>
      <c r="N240" t="s">
        <v>9439</v>
      </c>
    </row>
    <row r="241" spans="1:14" x14ac:dyDescent="0.25">
      <c r="A241" t="s">
        <v>1574</v>
      </c>
      <c r="B241" t="s">
        <v>1580</v>
      </c>
      <c r="C241" t="s">
        <v>550</v>
      </c>
      <c r="D241" t="s">
        <v>1576</v>
      </c>
      <c r="E241" t="s">
        <v>638</v>
      </c>
      <c r="F241" t="s">
        <v>1581</v>
      </c>
      <c r="G241" t="s">
        <v>1582</v>
      </c>
      <c r="H241" t="s">
        <v>1583</v>
      </c>
      <c r="I241" t="s">
        <v>32</v>
      </c>
      <c r="J241" t="s">
        <v>1584</v>
      </c>
      <c r="K241" t="s">
        <v>556</v>
      </c>
      <c r="L241" t="s">
        <v>75</v>
      </c>
      <c r="M241" t="s">
        <v>9438</v>
      </c>
      <c r="N241" t="s">
        <v>9439</v>
      </c>
    </row>
    <row r="242" spans="1:14" x14ac:dyDescent="0.25">
      <c r="A242" t="s">
        <v>1574</v>
      </c>
      <c r="B242" t="s">
        <v>1585</v>
      </c>
      <c r="C242" t="s">
        <v>550</v>
      </c>
      <c r="D242" t="s">
        <v>1576</v>
      </c>
      <c r="E242" t="s">
        <v>638</v>
      </c>
      <c r="F242" t="s">
        <v>1586</v>
      </c>
      <c r="G242" t="s">
        <v>1587</v>
      </c>
      <c r="H242" t="s">
        <v>1588</v>
      </c>
      <c r="I242" t="s">
        <v>32</v>
      </c>
      <c r="J242" t="s">
        <v>1066</v>
      </c>
      <c r="K242" t="s">
        <v>556</v>
      </c>
      <c r="L242" t="s">
        <v>75</v>
      </c>
      <c r="M242" t="s">
        <v>9438</v>
      </c>
      <c r="N242" t="s">
        <v>9439</v>
      </c>
    </row>
    <row r="243" spans="1:14" x14ac:dyDescent="0.25">
      <c r="A243" t="s">
        <v>1593</v>
      </c>
      <c r="B243" t="s">
        <v>1594</v>
      </c>
      <c r="C243" t="s">
        <v>1595</v>
      </c>
      <c r="D243" t="s">
        <v>760</v>
      </c>
      <c r="E243" t="s">
        <v>18</v>
      </c>
      <c r="F243" t="s">
        <v>1596</v>
      </c>
      <c r="G243" t="s">
        <v>1597</v>
      </c>
      <c r="H243" t="s">
        <v>1598</v>
      </c>
      <c r="I243" t="s">
        <v>32</v>
      </c>
      <c r="J243" t="s">
        <v>1599</v>
      </c>
      <c r="K243" t="s">
        <v>1600</v>
      </c>
      <c r="L243" t="s">
        <v>75</v>
      </c>
      <c r="M243" t="s">
        <v>9438</v>
      </c>
      <c r="N243" t="s">
        <v>9439</v>
      </c>
    </row>
    <row r="244" spans="1:14" x14ac:dyDescent="0.25">
      <c r="A244" t="s">
        <v>1601</v>
      </c>
      <c r="B244" t="s">
        <v>1602</v>
      </c>
      <c r="C244" t="s">
        <v>16</v>
      </c>
      <c r="D244" t="s">
        <v>1603</v>
      </c>
      <c r="E244" t="s">
        <v>18</v>
      </c>
      <c r="F244" t="s">
        <v>1604</v>
      </c>
      <c r="G244" t="s">
        <v>1605</v>
      </c>
      <c r="H244" t="s">
        <v>1606</v>
      </c>
      <c r="I244" t="s">
        <v>32</v>
      </c>
      <c r="J244" t="s">
        <v>634</v>
      </c>
      <c r="K244" t="s">
        <v>24</v>
      </c>
      <c r="L244" t="s">
        <v>1607</v>
      </c>
      <c r="M244" t="s">
        <v>9438</v>
      </c>
      <c r="N244" t="s">
        <v>9439</v>
      </c>
    </row>
    <row r="245" spans="1:14" x14ac:dyDescent="0.25">
      <c r="A245" t="s">
        <v>746</v>
      </c>
      <c r="B245" t="s">
        <v>747</v>
      </c>
      <c r="C245" t="s">
        <v>16</v>
      </c>
      <c r="D245" t="s">
        <v>748</v>
      </c>
      <c r="E245" t="s">
        <v>638</v>
      </c>
      <c r="F245" t="s">
        <v>1608</v>
      </c>
      <c r="G245" t="s">
        <v>1609</v>
      </c>
      <c r="H245" t="s">
        <v>1610</v>
      </c>
      <c r="I245" t="s">
        <v>32</v>
      </c>
      <c r="J245" t="s">
        <v>1000</v>
      </c>
      <c r="K245" t="s">
        <v>24</v>
      </c>
      <c r="L245" t="s">
        <v>75</v>
      </c>
      <c r="M245" t="s">
        <v>9438</v>
      </c>
      <c r="N245" t="s">
        <v>9439</v>
      </c>
    </row>
    <row r="246" spans="1:14" x14ac:dyDescent="0.25">
      <c r="A246" t="s">
        <v>1616</v>
      </c>
      <c r="B246" t="s">
        <v>1617</v>
      </c>
      <c r="C246" t="s">
        <v>16</v>
      </c>
      <c r="D246" t="s">
        <v>789</v>
      </c>
      <c r="E246" t="s">
        <v>638</v>
      </c>
      <c r="F246" t="s">
        <v>1618</v>
      </c>
      <c r="G246" t="s">
        <v>1619</v>
      </c>
      <c r="H246" t="s">
        <v>1620</v>
      </c>
      <c r="I246" t="s">
        <v>22</v>
      </c>
      <c r="J246" t="s">
        <v>1621</v>
      </c>
      <c r="K246" t="s">
        <v>24</v>
      </c>
      <c r="L246" t="s">
        <v>794</v>
      </c>
      <c r="M246" t="s">
        <v>9438</v>
      </c>
      <c r="N246" t="s">
        <v>9439</v>
      </c>
    </row>
    <row r="247" spans="1:14" x14ac:dyDescent="0.25">
      <c r="A247" t="s">
        <v>1622</v>
      </c>
      <c r="B247" t="s">
        <v>1011</v>
      </c>
      <c r="C247" t="s">
        <v>16</v>
      </c>
      <c r="D247" t="s">
        <v>1012</v>
      </c>
      <c r="E247" t="s">
        <v>638</v>
      </c>
      <c r="F247" t="s">
        <v>1623</v>
      </c>
      <c r="G247" t="s">
        <v>1624</v>
      </c>
      <c r="H247" t="s">
        <v>1625</v>
      </c>
      <c r="I247" t="s">
        <v>22</v>
      </c>
      <c r="J247" t="s">
        <v>412</v>
      </c>
      <c r="K247" t="s">
        <v>24</v>
      </c>
      <c r="L247" t="s">
        <v>1016</v>
      </c>
      <c r="M247" t="s">
        <v>9438</v>
      </c>
      <c r="N247" t="s">
        <v>9439</v>
      </c>
    </row>
    <row r="248" spans="1:14" x14ac:dyDescent="0.25">
      <c r="A248" t="s">
        <v>1626</v>
      </c>
      <c r="B248" t="s">
        <v>725</v>
      </c>
      <c r="C248" t="s">
        <v>69</v>
      </c>
      <c r="D248" t="s">
        <v>1627</v>
      </c>
      <c r="E248" t="s">
        <v>638</v>
      </c>
      <c r="F248" t="s">
        <v>1628</v>
      </c>
      <c r="G248" t="s">
        <v>1629</v>
      </c>
      <c r="H248" t="s">
        <v>1630</v>
      </c>
      <c r="I248" t="s">
        <v>32</v>
      </c>
      <c r="J248" t="s">
        <v>1545</v>
      </c>
      <c r="K248" t="s">
        <v>24</v>
      </c>
      <c r="L248" t="s">
        <v>42</v>
      </c>
      <c r="M248" t="s">
        <v>9438</v>
      </c>
      <c r="N248" t="s">
        <v>9439</v>
      </c>
    </row>
    <row r="249" spans="1:14" x14ac:dyDescent="0.25">
      <c r="A249" t="s">
        <v>1631</v>
      </c>
      <c r="B249" t="s">
        <v>695</v>
      </c>
      <c r="C249" t="s">
        <v>69</v>
      </c>
      <c r="D249" t="s">
        <v>696</v>
      </c>
      <c r="E249" t="s">
        <v>638</v>
      </c>
      <c r="F249" t="s">
        <v>1632</v>
      </c>
      <c r="G249" t="s">
        <v>1633</v>
      </c>
      <c r="H249" t="s">
        <v>1634</v>
      </c>
      <c r="I249" t="s">
        <v>32</v>
      </c>
      <c r="J249" t="s">
        <v>756</v>
      </c>
      <c r="K249" t="s">
        <v>24</v>
      </c>
      <c r="L249" t="s">
        <v>757</v>
      </c>
      <c r="M249" t="s">
        <v>9438</v>
      </c>
      <c r="N249" t="s">
        <v>9439</v>
      </c>
    </row>
    <row r="250" spans="1:14" x14ac:dyDescent="0.25">
      <c r="A250" t="s">
        <v>1029</v>
      </c>
      <c r="B250" t="s">
        <v>1635</v>
      </c>
      <c r="C250" t="s">
        <v>16</v>
      </c>
      <c r="D250" t="s">
        <v>402</v>
      </c>
      <c r="E250" t="s">
        <v>638</v>
      </c>
      <c r="F250" t="s">
        <v>1636</v>
      </c>
      <c r="G250" t="s">
        <v>1637</v>
      </c>
      <c r="H250" t="s">
        <v>1638</v>
      </c>
      <c r="I250" t="s">
        <v>32</v>
      </c>
      <c r="J250" t="s">
        <v>1639</v>
      </c>
      <c r="K250" t="s">
        <v>24</v>
      </c>
      <c r="L250" t="s">
        <v>406</v>
      </c>
      <c r="M250" t="s">
        <v>9543</v>
      </c>
      <c r="N250" t="s">
        <v>9441</v>
      </c>
    </row>
    <row r="251" spans="1:14" x14ac:dyDescent="0.25">
      <c r="A251" t="s">
        <v>985</v>
      </c>
      <c r="B251" t="s">
        <v>986</v>
      </c>
      <c r="C251" t="s">
        <v>69</v>
      </c>
      <c r="D251" t="s">
        <v>987</v>
      </c>
      <c r="E251" t="s">
        <v>638</v>
      </c>
      <c r="F251" t="s">
        <v>1640</v>
      </c>
      <c r="G251" t="s">
        <v>1641</v>
      </c>
      <c r="H251" t="s">
        <v>1642</v>
      </c>
      <c r="I251" t="s">
        <v>32</v>
      </c>
      <c r="J251" t="s">
        <v>991</v>
      </c>
      <c r="K251" t="s">
        <v>24</v>
      </c>
      <c r="L251" t="s">
        <v>204</v>
      </c>
      <c r="M251" t="s">
        <v>9544</v>
      </c>
      <c r="N251" t="s">
        <v>9441</v>
      </c>
    </row>
    <row r="252" spans="1:14" x14ac:dyDescent="0.25">
      <c r="A252" t="s">
        <v>700</v>
      </c>
      <c r="B252" t="s">
        <v>701</v>
      </c>
      <c r="C252" t="s">
        <v>16</v>
      </c>
      <c r="D252" t="s">
        <v>702</v>
      </c>
      <c r="E252" t="s">
        <v>638</v>
      </c>
      <c r="F252" t="s">
        <v>1643</v>
      </c>
      <c r="G252" t="s">
        <v>1644</v>
      </c>
      <c r="H252" t="s">
        <v>1645</v>
      </c>
      <c r="I252" t="s">
        <v>32</v>
      </c>
      <c r="J252" t="s">
        <v>246</v>
      </c>
      <c r="K252" t="s">
        <v>24</v>
      </c>
      <c r="L252" t="s">
        <v>75</v>
      </c>
      <c r="M252" t="s">
        <v>9438</v>
      </c>
      <c r="N252" t="s">
        <v>9439</v>
      </c>
    </row>
    <row r="253" spans="1:14" x14ac:dyDescent="0.25">
      <c r="A253" t="s">
        <v>1646</v>
      </c>
      <c r="B253" t="s">
        <v>695</v>
      </c>
      <c r="C253" t="s">
        <v>69</v>
      </c>
      <c r="D253" t="s">
        <v>696</v>
      </c>
      <c r="E253" t="s">
        <v>638</v>
      </c>
      <c r="F253" t="s">
        <v>1647</v>
      </c>
      <c r="G253" t="s">
        <v>1648</v>
      </c>
      <c r="H253" t="s">
        <v>1649</v>
      </c>
      <c r="I253" t="s">
        <v>32</v>
      </c>
      <c r="J253" t="s">
        <v>1650</v>
      </c>
      <c r="K253" t="s">
        <v>24</v>
      </c>
      <c r="L253" t="s">
        <v>104</v>
      </c>
      <c r="M253" t="s">
        <v>9438</v>
      </c>
      <c r="N253" t="s">
        <v>9439</v>
      </c>
    </row>
    <row r="254" spans="1:14" x14ac:dyDescent="0.25">
      <c r="A254" t="s">
        <v>1651</v>
      </c>
      <c r="B254" t="s">
        <v>928</v>
      </c>
      <c r="C254" t="s">
        <v>16</v>
      </c>
      <c r="D254" t="s">
        <v>789</v>
      </c>
      <c r="E254" t="s">
        <v>638</v>
      </c>
      <c r="F254" t="s">
        <v>1652</v>
      </c>
      <c r="G254" t="s">
        <v>1653</v>
      </c>
      <c r="H254" t="s">
        <v>1654</v>
      </c>
      <c r="I254" t="s">
        <v>22</v>
      </c>
      <c r="J254" t="s">
        <v>1655</v>
      </c>
      <c r="K254" t="s">
        <v>24</v>
      </c>
      <c r="L254" t="s">
        <v>794</v>
      </c>
      <c r="M254" t="s">
        <v>9438</v>
      </c>
      <c r="N254" t="s">
        <v>9439</v>
      </c>
    </row>
    <row r="255" spans="1:14" x14ac:dyDescent="0.25">
      <c r="A255" t="s">
        <v>1052</v>
      </c>
      <c r="B255" t="s">
        <v>1002</v>
      </c>
      <c r="C255" t="s">
        <v>16</v>
      </c>
      <c r="D255" t="s">
        <v>1003</v>
      </c>
      <c r="E255" t="s">
        <v>638</v>
      </c>
      <c r="F255" t="s">
        <v>1656</v>
      </c>
      <c r="G255" t="s">
        <v>1657</v>
      </c>
      <c r="H255" t="s">
        <v>1658</v>
      </c>
      <c r="I255" t="s">
        <v>32</v>
      </c>
      <c r="J255" t="s">
        <v>261</v>
      </c>
      <c r="K255" t="s">
        <v>24</v>
      </c>
      <c r="L255" t="s">
        <v>75</v>
      </c>
      <c r="M255" t="s">
        <v>9438</v>
      </c>
      <c r="N255" t="s">
        <v>9439</v>
      </c>
    </row>
    <row r="256" spans="1:14" x14ac:dyDescent="0.25">
      <c r="A256" t="s">
        <v>644</v>
      </c>
      <c r="C256" t="s">
        <v>16</v>
      </c>
      <c r="D256" t="s">
        <v>645</v>
      </c>
      <c r="E256" t="s">
        <v>638</v>
      </c>
      <c r="F256" t="s">
        <v>1659</v>
      </c>
      <c r="G256" t="s">
        <v>1660</v>
      </c>
      <c r="H256" t="s">
        <v>1661</v>
      </c>
      <c r="I256" t="s">
        <v>32</v>
      </c>
      <c r="J256" t="s">
        <v>1662</v>
      </c>
      <c r="K256" t="s">
        <v>24</v>
      </c>
      <c r="L256" t="s">
        <v>649</v>
      </c>
      <c r="M256" t="s">
        <v>9438</v>
      </c>
      <c r="N256" t="s">
        <v>9439</v>
      </c>
    </row>
    <row r="257" spans="1:14" x14ac:dyDescent="0.25">
      <c r="A257" t="s">
        <v>845</v>
      </c>
      <c r="B257" t="s">
        <v>846</v>
      </c>
      <c r="C257" t="s">
        <v>69</v>
      </c>
      <c r="D257" t="s">
        <v>847</v>
      </c>
      <c r="E257" t="s">
        <v>638</v>
      </c>
      <c r="F257" t="s">
        <v>1663</v>
      </c>
      <c r="G257" t="s">
        <v>1664</v>
      </c>
      <c r="H257" t="s">
        <v>1665</v>
      </c>
      <c r="I257" t="s">
        <v>32</v>
      </c>
      <c r="J257" t="s">
        <v>634</v>
      </c>
      <c r="K257" t="s">
        <v>24</v>
      </c>
      <c r="L257" t="s">
        <v>851</v>
      </c>
      <c r="M257" t="s">
        <v>9438</v>
      </c>
      <c r="N257" t="s">
        <v>9439</v>
      </c>
    </row>
    <row r="258" spans="1:14" x14ac:dyDescent="0.25">
      <c r="A258" t="s">
        <v>1666</v>
      </c>
      <c r="B258" t="s">
        <v>1667</v>
      </c>
      <c r="C258" t="s">
        <v>16</v>
      </c>
      <c r="D258" t="s">
        <v>812</v>
      </c>
      <c r="E258" t="s">
        <v>638</v>
      </c>
      <c r="F258" t="s">
        <v>1668</v>
      </c>
      <c r="G258" t="s">
        <v>1669</v>
      </c>
      <c r="H258" t="s">
        <v>1670</v>
      </c>
      <c r="I258" t="s">
        <v>22</v>
      </c>
      <c r="J258" t="s">
        <v>816</v>
      </c>
      <c r="K258" t="s">
        <v>24</v>
      </c>
      <c r="L258" t="s">
        <v>83</v>
      </c>
      <c r="M258" t="s">
        <v>9438</v>
      </c>
      <c r="N258" t="s">
        <v>9439</v>
      </c>
    </row>
    <row r="259" spans="1:14" x14ac:dyDescent="0.25">
      <c r="A259" t="s">
        <v>1671</v>
      </c>
      <c r="B259" t="s">
        <v>695</v>
      </c>
      <c r="C259" t="s">
        <v>69</v>
      </c>
      <c r="D259" t="s">
        <v>696</v>
      </c>
      <c r="E259" t="s">
        <v>638</v>
      </c>
      <c r="F259" t="s">
        <v>1672</v>
      </c>
      <c r="G259" t="s">
        <v>1673</v>
      </c>
      <c r="H259" t="s">
        <v>1674</v>
      </c>
      <c r="I259" t="s">
        <v>32</v>
      </c>
      <c r="J259" t="s">
        <v>756</v>
      </c>
      <c r="K259" t="s">
        <v>24</v>
      </c>
      <c r="L259" t="s">
        <v>757</v>
      </c>
      <c r="M259" t="s">
        <v>9438</v>
      </c>
      <c r="N259" t="s">
        <v>9439</v>
      </c>
    </row>
    <row r="260" spans="1:14" x14ac:dyDescent="0.25">
      <c r="A260" t="s">
        <v>1675</v>
      </c>
      <c r="B260" t="s">
        <v>1676</v>
      </c>
      <c r="C260" t="s">
        <v>69</v>
      </c>
      <c r="D260" t="s">
        <v>93</v>
      </c>
      <c r="E260" t="s">
        <v>638</v>
      </c>
      <c r="F260" t="s">
        <v>1677</v>
      </c>
      <c r="G260" t="s">
        <v>1678</v>
      </c>
      <c r="H260" t="s">
        <v>1679</v>
      </c>
      <c r="I260" t="s">
        <v>32</v>
      </c>
      <c r="J260" t="s">
        <v>49</v>
      </c>
      <c r="K260" t="s">
        <v>24</v>
      </c>
      <c r="L260" t="s">
        <v>184</v>
      </c>
      <c r="M260" t="s">
        <v>9545</v>
      </c>
      <c r="N260" t="s">
        <v>9441</v>
      </c>
    </row>
    <row r="261" spans="1:14" x14ac:dyDescent="0.25">
      <c r="A261" t="s">
        <v>862</v>
      </c>
      <c r="B261" t="s">
        <v>678</v>
      </c>
      <c r="C261" t="s">
        <v>69</v>
      </c>
      <c r="D261" t="s">
        <v>666</v>
      </c>
      <c r="E261" t="s">
        <v>638</v>
      </c>
      <c r="F261" t="s">
        <v>1680</v>
      </c>
      <c r="G261" t="s">
        <v>1681</v>
      </c>
      <c r="H261" t="s">
        <v>1682</v>
      </c>
      <c r="I261" t="s">
        <v>32</v>
      </c>
      <c r="J261" t="s">
        <v>1472</v>
      </c>
      <c r="K261" t="s">
        <v>24</v>
      </c>
      <c r="L261" t="s">
        <v>670</v>
      </c>
      <c r="M261" t="s">
        <v>9438</v>
      </c>
      <c r="N261" t="s">
        <v>9439</v>
      </c>
    </row>
    <row r="262" spans="1:14" x14ac:dyDescent="0.25">
      <c r="A262" t="s">
        <v>1651</v>
      </c>
      <c r="B262" t="s">
        <v>1683</v>
      </c>
      <c r="C262" t="s">
        <v>16</v>
      </c>
      <c r="D262" t="s">
        <v>789</v>
      </c>
      <c r="E262" t="s">
        <v>638</v>
      </c>
      <c r="F262" t="s">
        <v>1684</v>
      </c>
      <c r="G262" t="s">
        <v>1685</v>
      </c>
      <c r="H262" t="s">
        <v>1686</v>
      </c>
      <c r="I262" t="s">
        <v>22</v>
      </c>
      <c r="J262" t="s">
        <v>1655</v>
      </c>
      <c r="K262" t="s">
        <v>24</v>
      </c>
      <c r="L262" t="s">
        <v>794</v>
      </c>
      <c r="M262" t="s">
        <v>9438</v>
      </c>
      <c r="N262" t="s">
        <v>9439</v>
      </c>
    </row>
    <row r="263" spans="1:14" x14ac:dyDescent="0.25">
      <c r="A263" t="s">
        <v>875</v>
      </c>
      <c r="B263" t="s">
        <v>876</v>
      </c>
      <c r="C263" t="s">
        <v>16</v>
      </c>
      <c r="D263" t="s">
        <v>371</v>
      </c>
      <c r="E263" t="s">
        <v>638</v>
      </c>
      <c r="F263" t="s">
        <v>1687</v>
      </c>
      <c r="G263" t="s">
        <v>1688</v>
      </c>
      <c r="H263" t="s">
        <v>1689</v>
      </c>
      <c r="I263" t="s">
        <v>32</v>
      </c>
      <c r="J263" t="s">
        <v>880</v>
      </c>
      <c r="K263" t="s">
        <v>24</v>
      </c>
      <c r="L263" t="s">
        <v>75</v>
      </c>
      <c r="M263" t="s">
        <v>9438</v>
      </c>
      <c r="N263" t="s">
        <v>9439</v>
      </c>
    </row>
    <row r="264" spans="1:14" x14ac:dyDescent="0.25">
      <c r="A264" t="s">
        <v>671</v>
      </c>
      <c r="B264" t="s">
        <v>672</v>
      </c>
      <c r="C264" t="s">
        <v>69</v>
      </c>
      <c r="D264" t="s">
        <v>673</v>
      </c>
      <c r="E264" t="s">
        <v>638</v>
      </c>
      <c r="F264" t="s">
        <v>1690</v>
      </c>
      <c r="G264" t="s">
        <v>1691</v>
      </c>
      <c r="H264" t="s">
        <v>1692</v>
      </c>
      <c r="I264" t="s">
        <v>32</v>
      </c>
      <c r="J264" t="s">
        <v>246</v>
      </c>
      <c r="K264" t="s">
        <v>24</v>
      </c>
      <c r="L264" t="s">
        <v>75</v>
      </c>
      <c r="M264" t="s">
        <v>9438</v>
      </c>
      <c r="N264" t="s">
        <v>9439</v>
      </c>
    </row>
    <row r="265" spans="1:14" x14ac:dyDescent="0.25">
      <c r="A265" t="s">
        <v>1693</v>
      </c>
      <c r="B265" t="s">
        <v>695</v>
      </c>
      <c r="C265" t="s">
        <v>69</v>
      </c>
      <c r="D265" t="s">
        <v>696</v>
      </c>
      <c r="E265" t="s">
        <v>638</v>
      </c>
      <c r="F265" t="s">
        <v>1694</v>
      </c>
      <c r="G265" t="s">
        <v>1695</v>
      </c>
      <c r="H265" t="s">
        <v>1696</v>
      </c>
      <c r="I265" t="s">
        <v>32</v>
      </c>
      <c r="J265" t="s">
        <v>642</v>
      </c>
      <c r="K265" t="s">
        <v>24</v>
      </c>
      <c r="L265" t="s">
        <v>104</v>
      </c>
      <c r="M265" t="s">
        <v>9438</v>
      </c>
      <c r="N265" t="s">
        <v>9439</v>
      </c>
    </row>
    <row r="266" spans="1:14" x14ac:dyDescent="0.25">
      <c r="A266" t="s">
        <v>746</v>
      </c>
      <c r="B266" t="s">
        <v>747</v>
      </c>
      <c r="C266" t="s">
        <v>16</v>
      </c>
      <c r="D266" t="s">
        <v>748</v>
      </c>
      <c r="E266" t="s">
        <v>638</v>
      </c>
      <c r="F266" t="s">
        <v>1697</v>
      </c>
      <c r="G266" t="s">
        <v>1698</v>
      </c>
      <c r="H266" t="s">
        <v>1699</v>
      </c>
      <c r="I266" t="s">
        <v>32</v>
      </c>
      <c r="J266" t="s">
        <v>1000</v>
      </c>
      <c r="K266" t="s">
        <v>24</v>
      </c>
      <c r="L266" t="s">
        <v>75</v>
      </c>
      <c r="M266" t="s">
        <v>9438</v>
      </c>
      <c r="N266" t="s">
        <v>9439</v>
      </c>
    </row>
    <row r="267" spans="1:14" x14ac:dyDescent="0.25">
      <c r="A267" t="s">
        <v>746</v>
      </c>
      <c r="B267" t="s">
        <v>747</v>
      </c>
      <c r="C267" t="s">
        <v>16</v>
      </c>
      <c r="D267" t="s">
        <v>748</v>
      </c>
      <c r="E267" t="s">
        <v>638</v>
      </c>
      <c r="F267" t="s">
        <v>1700</v>
      </c>
      <c r="G267" t="s">
        <v>1701</v>
      </c>
      <c r="H267" t="s">
        <v>1702</v>
      </c>
      <c r="I267" t="s">
        <v>32</v>
      </c>
      <c r="J267" t="s">
        <v>923</v>
      </c>
      <c r="K267" t="s">
        <v>24</v>
      </c>
      <c r="L267" t="s">
        <v>75</v>
      </c>
      <c r="M267" t="s">
        <v>9438</v>
      </c>
      <c r="N267" t="s">
        <v>9439</v>
      </c>
    </row>
    <row r="268" spans="1:14" x14ac:dyDescent="0.25">
      <c r="A268" t="s">
        <v>706</v>
      </c>
      <c r="B268" t="s">
        <v>707</v>
      </c>
      <c r="C268" t="s">
        <v>16</v>
      </c>
      <c r="D268" t="s">
        <v>868</v>
      </c>
      <c r="E268" t="s">
        <v>638</v>
      </c>
      <c r="F268" t="s">
        <v>1708</v>
      </c>
      <c r="G268" t="s">
        <v>1709</v>
      </c>
      <c r="H268" t="s">
        <v>1710</v>
      </c>
      <c r="I268" t="s">
        <v>32</v>
      </c>
      <c r="J268" t="s">
        <v>148</v>
      </c>
      <c r="K268" t="s">
        <v>24</v>
      </c>
      <c r="L268" t="s">
        <v>75</v>
      </c>
      <c r="M268" t="s">
        <v>9546</v>
      </c>
      <c r="N268" t="s">
        <v>9441</v>
      </c>
    </row>
    <row r="269" spans="1:14" x14ac:dyDescent="0.25">
      <c r="A269" t="s">
        <v>1711</v>
      </c>
      <c r="B269" t="s">
        <v>695</v>
      </c>
      <c r="C269" t="s">
        <v>69</v>
      </c>
      <c r="D269" t="s">
        <v>696</v>
      </c>
      <c r="E269" t="s">
        <v>638</v>
      </c>
      <c r="F269" t="s">
        <v>1712</v>
      </c>
      <c r="G269" t="s">
        <v>1713</v>
      </c>
      <c r="H269" t="s">
        <v>1714</v>
      </c>
      <c r="I269" t="s">
        <v>32</v>
      </c>
      <c r="J269" t="s">
        <v>398</v>
      </c>
      <c r="K269" t="s">
        <v>24</v>
      </c>
      <c r="L269" t="s">
        <v>104</v>
      </c>
      <c r="M269" t="s">
        <v>9438</v>
      </c>
      <c r="N269" t="s">
        <v>9439</v>
      </c>
    </row>
    <row r="270" spans="1:14" x14ac:dyDescent="0.25">
      <c r="A270" t="s">
        <v>1715</v>
      </c>
      <c r="B270" t="s">
        <v>928</v>
      </c>
      <c r="C270" t="s">
        <v>16</v>
      </c>
      <c r="D270" t="s">
        <v>789</v>
      </c>
      <c r="E270" t="s">
        <v>638</v>
      </c>
      <c r="F270" t="s">
        <v>1716</v>
      </c>
      <c r="G270" t="s">
        <v>1717</v>
      </c>
      <c r="H270" t="s">
        <v>1718</v>
      </c>
      <c r="I270" t="s">
        <v>22</v>
      </c>
      <c r="J270" t="s">
        <v>1621</v>
      </c>
      <c r="K270" t="s">
        <v>24</v>
      </c>
      <c r="L270" t="s">
        <v>794</v>
      </c>
      <c r="M270" t="s">
        <v>9438</v>
      </c>
      <c r="N270" t="s">
        <v>9439</v>
      </c>
    </row>
    <row r="271" spans="1:14" x14ac:dyDescent="0.25">
      <c r="A271" t="s">
        <v>682</v>
      </c>
      <c r="B271" t="s">
        <v>683</v>
      </c>
      <c r="C271" t="s">
        <v>16</v>
      </c>
      <c r="D271" t="s">
        <v>684</v>
      </c>
      <c r="E271" t="s">
        <v>638</v>
      </c>
      <c r="F271" t="s">
        <v>1719</v>
      </c>
      <c r="G271" t="s">
        <v>1720</v>
      </c>
      <c r="H271" t="s">
        <v>1721</v>
      </c>
      <c r="I271" t="s">
        <v>32</v>
      </c>
      <c r="J271" t="s">
        <v>688</v>
      </c>
      <c r="K271" t="s">
        <v>24</v>
      </c>
      <c r="L271" t="s">
        <v>204</v>
      </c>
      <c r="M271" t="s">
        <v>9438</v>
      </c>
      <c r="N271" t="s">
        <v>9439</v>
      </c>
    </row>
    <row r="272" spans="1:14" x14ac:dyDescent="0.25">
      <c r="A272" t="s">
        <v>1728</v>
      </c>
      <c r="B272" t="s">
        <v>1729</v>
      </c>
      <c r="C272" t="s">
        <v>69</v>
      </c>
      <c r="D272" t="s">
        <v>61</v>
      </c>
      <c r="E272" t="s">
        <v>638</v>
      </c>
      <c r="F272" t="s">
        <v>1730</v>
      </c>
      <c r="G272" t="s">
        <v>1731</v>
      </c>
      <c r="H272" t="s">
        <v>1732</v>
      </c>
      <c r="I272" t="s">
        <v>32</v>
      </c>
      <c r="J272" t="s">
        <v>391</v>
      </c>
      <c r="K272" t="s">
        <v>24</v>
      </c>
      <c r="L272" t="s">
        <v>42</v>
      </c>
      <c r="M272" t="s">
        <v>9438</v>
      </c>
      <c r="N272" t="s">
        <v>9439</v>
      </c>
    </row>
    <row r="273" spans="1:14" x14ac:dyDescent="0.25">
      <c r="A273" t="s">
        <v>1060</v>
      </c>
      <c r="B273" t="s">
        <v>1061</v>
      </c>
      <c r="C273" t="s">
        <v>16</v>
      </c>
      <c r="D273" t="s">
        <v>1062</v>
      </c>
      <c r="E273" t="s">
        <v>638</v>
      </c>
      <c r="F273" t="s">
        <v>1733</v>
      </c>
      <c r="G273" t="s">
        <v>1734</v>
      </c>
      <c r="H273" t="s">
        <v>1735</v>
      </c>
      <c r="I273" t="s">
        <v>32</v>
      </c>
      <c r="J273" t="s">
        <v>1066</v>
      </c>
      <c r="K273" t="s">
        <v>24</v>
      </c>
      <c r="L273" t="s">
        <v>75</v>
      </c>
      <c r="M273" t="s">
        <v>9438</v>
      </c>
      <c r="N273" t="s">
        <v>9439</v>
      </c>
    </row>
    <row r="274" spans="1:14" x14ac:dyDescent="0.25">
      <c r="A274" t="s">
        <v>644</v>
      </c>
      <c r="C274" t="s">
        <v>16</v>
      </c>
      <c r="D274" t="s">
        <v>645</v>
      </c>
      <c r="E274" t="s">
        <v>638</v>
      </c>
      <c r="F274" t="s">
        <v>1736</v>
      </c>
      <c r="G274" t="s">
        <v>1737</v>
      </c>
      <c r="H274" t="s">
        <v>1738</v>
      </c>
      <c r="I274" t="s">
        <v>32</v>
      </c>
      <c r="J274" t="s">
        <v>234</v>
      </c>
      <c r="K274" t="s">
        <v>24</v>
      </c>
      <c r="L274" t="s">
        <v>1739</v>
      </c>
      <c r="M274" t="s">
        <v>9438</v>
      </c>
      <c r="N274" t="s">
        <v>9439</v>
      </c>
    </row>
    <row r="275" spans="1:14" x14ac:dyDescent="0.25">
      <c r="A275" t="s">
        <v>1740</v>
      </c>
      <c r="B275" t="s">
        <v>695</v>
      </c>
      <c r="C275" t="s">
        <v>69</v>
      </c>
      <c r="D275" t="s">
        <v>696</v>
      </c>
      <c r="E275" t="s">
        <v>638</v>
      </c>
      <c r="F275" t="s">
        <v>1741</v>
      </c>
      <c r="G275" t="s">
        <v>1742</v>
      </c>
      <c r="H275" t="s">
        <v>1743</v>
      </c>
      <c r="I275" t="s">
        <v>32</v>
      </c>
      <c r="J275" t="s">
        <v>923</v>
      </c>
      <c r="K275" t="s">
        <v>24</v>
      </c>
      <c r="L275" t="s">
        <v>104</v>
      </c>
      <c r="M275" t="s">
        <v>9438</v>
      </c>
      <c r="N275" t="s">
        <v>9439</v>
      </c>
    </row>
    <row r="276" spans="1:14" x14ac:dyDescent="0.25">
      <c r="A276" t="s">
        <v>746</v>
      </c>
      <c r="B276" t="s">
        <v>747</v>
      </c>
      <c r="C276" t="s">
        <v>16</v>
      </c>
      <c r="D276" t="s">
        <v>748</v>
      </c>
      <c r="E276" t="s">
        <v>638</v>
      </c>
      <c r="F276" t="s">
        <v>1744</v>
      </c>
      <c r="G276" t="s">
        <v>1745</v>
      </c>
      <c r="H276" t="s">
        <v>1746</v>
      </c>
      <c r="I276" t="s">
        <v>32</v>
      </c>
      <c r="J276" t="s">
        <v>89</v>
      </c>
      <c r="K276" t="s">
        <v>24</v>
      </c>
      <c r="L276" t="s">
        <v>75</v>
      </c>
      <c r="M276" t="s">
        <v>9438</v>
      </c>
      <c r="N276" t="s">
        <v>9439</v>
      </c>
    </row>
    <row r="277" spans="1:14" x14ac:dyDescent="0.25">
      <c r="A277" t="s">
        <v>862</v>
      </c>
      <c r="B277" t="s">
        <v>1747</v>
      </c>
      <c r="C277" t="s">
        <v>69</v>
      </c>
      <c r="D277" t="s">
        <v>666</v>
      </c>
      <c r="E277" t="s">
        <v>638</v>
      </c>
      <c r="F277" t="s">
        <v>1748</v>
      </c>
      <c r="G277" t="s">
        <v>1749</v>
      </c>
      <c r="H277" t="s">
        <v>1750</v>
      </c>
      <c r="I277" t="s">
        <v>32</v>
      </c>
      <c r="J277" t="s">
        <v>1751</v>
      </c>
      <c r="K277" t="s">
        <v>24</v>
      </c>
      <c r="L277" t="s">
        <v>670</v>
      </c>
      <c r="M277" t="s">
        <v>9438</v>
      </c>
      <c r="N277" t="s">
        <v>9439</v>
      </c>
    </row>
    <row r="278" spans="1:14" x14ac:dyDescent="0.25">
      <c r="A278" t="s">
        <v>1752</v>
      </c>
      <c r="B278" t="s">
        <v>1011</v>
      </c>
      <c r="C278" t="s">
        <v>16</v>
      </c>
      <c r="D278" t="s">
        <v>1012</v>
      </c>
      <c r="E278" t="s">
        <v>638</v>
      </c>
      <c r="F278" t="s">
        <v>1753</v>
      </c>
      <c r="G278" t="s">
        <v>1754</v>
      </c>
      <c r="H278" t="s">
        <v>1755</v>
      </c>
      <c r="I278" t="s">
        <v>22</v>
      </c>
      <c r="J278" t="s">
        <v>809</v>
      </c>
      <c r="K278" t="s">
        <v>24</v>
      </c>
      <c r="L278" t="s">
        <v>1016</v>
      </c>
      <c r="M278" t="s">
        <v>9438</v>
      </c>
      <c r="N278" t="s">
        <v>9439</v>
      </c>
    </row>
    <row r="279" spans="1:14" x14ac:dyDescent="0.25">
      <c r="A279" t="s">
        <v>664</v>
      </c>
      <c r="B279" t="s">
        <v>665</v>
      </c>
      <c r="C279" t="s">
        <v>69</v>
      </c>
      <c r="D279" t="s">
        <v>666</v>
      </c>
      <c r="E279" t="s">
        <v>638</v>
      </c>
      <c r="F279" t="s">
        <v>1763</v>
      </c>
      <c r="G279" t="s">
        <v>1764</v>
      </c>
      <c r="H279" t="s">
        <v>1765</v>
      </c>
      <c r="I279" t="s">
        <v>32</v>
      </c>
      <c r="J279" t="s">
        <v>391</v>
      </c>
      <c r="K279" t="s">
        <v>24</v>
      </c>
      <c r="L279" t="s">
        <v>670</v>
      </c>
      <c r="M279" t="s">
        <v>9438</v>
      </c>
      <c r="N279" t="s">
        <v>9439</v>
      </c>
    </row>
    <row r="280" spans="1:14" x14ac:dyDescent="0.25">
      <c r="A280" t="s">
        <v>644</v>
      </c>
      <c r="C280" t="s">
        <v>16</v>
      </c>
      <c r="D280" t="s">
        <v>1766</v>
      </c>
      <c r="E280" t="s">
        <v>638</v>
      </c>
      <c r="F280" t="s">
        <v>1767</v>
      </c>
      <c r="G280" t="s">
        <v>1768</v>
      </c>
      <c r="H280" t="s">
        <v>1769</v>
      </c>
      <c r="I280" t="s">
        <v>32</v>
      </c>
      <c r="J280" t="s">
        <v>197</v>
      </c>
      <c r="K280" t="s">
        <v>24</v>
      </c>
      <c r="L280" t="s">
        <v>1770</v>
      </c>
      <c r="M280" t="s">
        <v>9438</v>
      </c>
      <c r="N280" t="s">
        <v>9439</v>
      </c>
    </row>
    <row r="281" spans="1:14" x14ac:dyDescent="0.25">
      <c r="A281" t="s">
        <v>1775</v>
      </c>
      <c r="B281" t="s">
        <v>678</v>
      </c>
      <c r="C281" t="s">
        <v>16</v>
      </c>
      <c r="D281" t="s">
        <v>666</v>
      </c>
      <c r="E281" t="s">
        <v>638</v>
      </c>
      <c r="F281" t="s">
        <v>1776</v>
      </c>
      <c r="G281" t="s">
        <v>1777</v>
      </c>
      <c r="H281" t="s">
        <v>1778</v>
      </c>
      <c r="I281" t="s">
        <v>32</v>
      </c>
      <c r="J281" t="s">
        <v>955</v>
      </c>
      <c r="K281" t="s">
        <v>24</v>
      </c>
      <c r="L281" t="s">
        <v>262</v>
      </c>
      <c r="M281" t="s">
        <v>9438</v>
      </c>
      <c r="N281" t="s">
        <v>9439</v>
      </c>
    </row>
    <row r="282" spans="1:14" x14ac:dyDescent="0.25">
      <c r="A282" t="s">
        <v>1783</v>
      </c>
      <c r="B282" t="s">
        <v>695</v>
      </c>
      <c r="C282" t="s">
        <v>69</v>
      </c>
      <c r="D282" t="s">
        <v>696</v>
      </c>
      <c r="E282" t="s">
        <v>638</v>
      </c>
      <c r="F282" t="s">
        <v>1784</v>
      </c>
      <c r="G282" t="s">
        <v>1785</v>
      </c>
      <c r="H282" t="s">
        <v>1786</v>
      </c>
      <c r="I282" t="s">
        <v>32</v>
      </c>
      <c r="J282" t="s">
        <v>756</v>
      </c>
      <c r="K282" t="s">
        <v>24</v>
      </c>
      <c r="L282" t="s">
        <v>757</v>
      </c>
      <c r="M282" t="s">
        <v>9438</v>
      </c>
      <c r="N282" t="s">
        <v>9439</v>
      </c>
    </row>
    <row r="283" spans="1:14" x14ac:dyDescent="0.25">
      <c r="A283" t="s">
        <v>1787</v>
      </c>
      <c r="B283" t="s">
        <v>695</v>
      </c>
      <c r="C283" t="s">
        <v>69</v>
      </c>
      <c r="D283" t="s">
        <v>696</v>
      </c>
      <c r="E283" t="s">
        <v>638</v>
      </c>
      <c r="F283" t="s">
        <v>1788</v>
      </c>
      <c r="G283" t="s">
        <v>1789</v>
      </c>
      <c r="H283" t="s">
        <v>1790</v>
      </c>
      <c r="I283" t="s">
        <v>32</v>
      </c>
      <c r="J283" t="s">
        <v>756</v>
      </c>
      <c r="K283" t="s">
        <v>24</v>
      </c>
      <c r="L283" t="s">
        <v>757</v>
      </c>
      <c r="M283" t="s">
        <v>9438</v>
      </c>
      <c r="N283" t="s">
        <v>9439</v>
      </c>
    </row>
    <row r="284" spans="1:14" x14ac:dyDescent="0.25">
      <c r="A284" t="s">
        <v>1098</v>
      </c>
      <c r="B284" t="s">
        <v>1099</v>
      </c>
      <c r="C284" t="s">
        <v>16</v>
      </c>
      <c r="D284" t="s">
        <v>1100</v>
      </c>
      <c r="E284" t="s">
        <v>638</v>
      </c>
      <c r="F284" t="s">
        <v>1791</v>
      </c>
      <c r="G284" t="s">
        <v>1792</v>
      </c>
      <c r="H284" t="s">
        <v>1793</v>
      </c>
      <c r="I284" t="s">
        <v>22</v>
      </c>
      <c r="J284" t="s">
        <v>634</v>
      </c>
      <c r="K284" t="s">
        <v>24</v>
      </c>
      <c r="L284" t="s">
        <v>83</v>
      </c>
      <c r="M284" t="s">
        <v>9438</v>
      </c>
      <c r="N284" t="s">
        <v>9439</v>
      </c>
    </row>
    <row r="285" spans="1:14" x14ac:dyDescent="0.25">
      <c r="A285" t="s">
        <v>781</v>
      </c>
      <c r="B285" t="s">
        <v>782</v>
      </c>
      <c r="C285" t="s">
        <v>69</v>
      </c>
      <c r="D285" t="s">
        <v>200</v>
      </c>
      <c r="E285" t="s">
        <v>638</v>
      </c>
      <c r="F285" t="s">
        <v>1794</v>
      </c>
      <c r="G285" t="s">
        <v>1795</v>
      </c>
      <c r="H285" t="s">
        <v>1796</v>
      </c>
      <c r="I285" t="s">
        <v>32</v>
      </c>
      <c r="J285" t="s">
        <v>634</v>
      </c>
      <c r="K285" t="s">
        <v>24</v>
      </c>
      <c r="L285" t="s">
        <v>786</v>
      </c>
      <c r="M285" t="s">
        <v>9438</v>
      </c>
      <c r="N285" t="s">
        <v>9439</v>
      </c>
    </row>
    <row r="286" spans="1:14" x14ac:dyDescent="0.25">
      <c r="A286" t="s">
        <v>1651</v>
      </c>
      <c r="B286" t="s">
        <v>1683</v>
      </c>
      <c r="C286" t="s">
        <v>16</v>
      </c>
      <c r="D286" t="s">
        <v>789</v>
      </c>
      <c r="E286" t="s">
        <v>638</v>
      </c>
      <c r="F286" t="s">
        <v>1800</v>
      </c>
      <c r="G286" t="s">
        <v>1801</v>
      </c>
      <c r="H286" t="s">
        <v>1802</v>
      </c>
      <c r="I286" t="s">
        <v>22</v>
      </c>
      <c r="J286" t="s">
        <v>1155</v>
      </c>
      <c r="K286" t="s">
        <v>24</v>
      </c>
      <c r="L286" t="s">
        <v>1803</v>
      </c>
      <c r="M286" t="s">
        <v>9438</v>
      </c>
      <c r="N286" t="s">
        <v>9439</v>
      </c>
    </row>
    <row r="287" spans="1:14" x14ac:dyDescent="0.25">
      <c r="A287" t="s">
        <v>1804</v>
      </c>
      <c r="B287" t="s">
        <v>1112</v>
      </c>
      <c r="C287" t="s">
        <v>69</v>
      </c>
      <c r="D287" t="s">
        <v>854</v>
      </c>
      <c r="E287" t="s">
        <v>638</v>
      </c>
      <c r="F287" t="s">
        <v>1805</v>
      </c>
      <c r="G287" t="s">
        <v>1806</v>
      </c>
      <c r="H287" t="s">
        <v>1807</v>
      </c>
      <c r="I287" t="s">
        <v>32</v>
      </c>
      <c r="J287" t="s">
        <v>1727</v>
      </c>
      <c r="K287" t="s">
        <v>24</v>
      </c>
      <c r="L287" t="s">
        <v>75</v>
      </c>
      <c r="M287" t="s">
        <v>9547</v>
      </c>
      <c r="N287" t="s">
        <v>9441</v>
      </c>
    </row>
    <row r="288" spans="1:14" x14ac:dyDescent="0.25">
      <c r="A288" t="s">
        <v>845</v>
      </c>
      <c r="B288" t="s">
        <v>846</v>
      </c>
      <c r="C288" t="s">
        <v>69</v>
      </c>
      <c r="D288" t="s">
        <v>847</v>
      </c>
      <c r="E288" t="s">
        <v>638</v>
      </c>
      <c r="F288" t="s">
        <v>1812</v>
      </c>
      <c r="G288" t="s">
        <v>1813</v>
      </c>
      <c r="H288" t="s">
        <v>1814</v>
      </c>
      <c r="I288" t="s">
        <v>32</v>
      </c>
      <c r="J288" t="s">
        <v>121</v>
      </c>
      <c r="K288" t="s">
        <v>24</v>
      </c>
      <c r="L288" t="s">
        <v>851</v>
      </c>
      <c r="M288" t="s">
        <v>9438</v>
      </c>
      <c r="N288" t="s">
        <v>9439</v>
      </c>
    </row>
    <row r="289" spans="1:14" x14ac:dyDescent="0.25">
      <c r="A289" t="s">
        <v>671</v>
      </c>
      <c r="B289" t="s">
        <v>672</v>
      </c>
      <c r="C289" t="s">
        <v>69</v>
      </c>
      <c r="D289" t="s">
        <v>673</v>
      </c>
      <c r="E289" t="s">
        <v>638</v>
      </c>
      <c r="F289" t="s">
        <v>1815</v>
      </c>
      <c r="G289" t="s">
        <v>1816</v>
      </c>
      <c r="H289" t="s">
        <v>1817</v>
      </c>
      <c r="I289" t="s">
        <v>32</v>
      </c>
      <c r="J289" t="s">
        <v>412</v>
      </c>
      <c r="K289" t="s">
        <v>24</v>
      </c>
      <c r="L289" t="s">
        <v>75</v>
      </c>
      <c r="M289" t="s">
        <v>9438</v>
      </c>
      <c r="N289" t="s">
        <v>9439</v>
      </c>
    </row>
    <row r="290" spans="1:14" x14ac:dyDescent="0.25">
      <c r="A290" t="s">
        <v>1098</v>
      </c>
      <c r="B290" t="s">
        <v>1099</v>
      </c>
      <c r="C290" t="s">
        <v>16</v>
      </c>
      <c r="D290" t="s">
        <v>1100</v>
      </c>
      <c r="E290" t="s">
        <v>638</v>
      </c>
      <c r="F290" t="s">
        <v>1818</v>
      </c>
      <c r="G290" t="s">
        <v>1819</v>
      </c>
      <c r="H290" t="s">
        <v>1820</v>
      </c>
      <c r="I290" t="s">
        <v>22</v>
      </c>
      <c r="J290" t="s">
        <v>634</v>
      </c>
      <c r="K290" t="s">
        <v>24</v>
      </c>
      <c r="L290" t="s">
        <v>83</v>
      </c>
      <c r="M290" t="s">
        <v>9438</v>
      </c>
      <c r="N290" t="s">
        <v>9439</v>
      </c>
    </row>
    <row r="291" spans="1:14" x14ac:dyDescent="0.25">
      <c r="A291" t="s">
        <v>1821</v>
      </c>
      <c r="B291" t="s">
        <v>725</v>
      </c>
      <c r="C291" t="s">
        <v>69</v>
      </c>
      <c r="D291" t="s">
        <v>1822</v>
      </c>
      <c r="E291" t="s">
        <v>638</v>
      </c>
      <c r="F291" t="s">
        <v>1823</v>
      </c>
      <c r="G291" t="s">
        <v>1824</v>
      </c>
      <c r="H291" t="s">
        <v>1825</v>
      </c>
      <c r="I291" t="s">
        <v>32</v>
      </c>
      <c r="J291" t="s">
        <v>134</v>
      </c>
      <c r="K291" t="s">
        <v>24</v>
      </c>
      <c r="L291" t="s">
        <v>1826</v>
      </c>
      <c r="M291" t="s">
        <v>9438</v>
      </c>
      <c r="N291" t="s">
        <v>9439</v>
      </c>
    </row>
    <row r="292" spans="1:14" x14ac:dyDescent="0.25">
      <c r="A292" t="s">
        <v>1827</v>
      </c>
      <c r="B292" t="s">
        <v>1198</v>
      </c>
      <c r="C292" t="s">
        <v>69</v>
      </c>
      <c r="D292" t="s">
        <v>1199</v>
      </c>
      <c r="E292" t="s">
        <v>638</v>
      </c>
      <c r="F292" t="s">
        <v>1828</v>
      </c>
      <c r="G292" t="s">
        <v>1829</v>
      </c>
      <c r="H292" t="s">
        <v>1830</v>
      </c>
      <c r="I292" t="s">
        <v>22</v>
      </c>
      <c r="J292" t="s">
        <v>1203</v>
      </c>
      <c r="K292" t="s">
        <v>24</v>
      </c>
      <c r="L292" t="s">
        <v>83</v>
      </c>
      <c r="M292" t="s">
        <v>9438</v>
      </c>
      <c r="N292" t="s">
        <v>9439</v>
      </c>
    </row>
    <row r="293" spans="1:14" x14ac:dyDescent="0.25">
      <c r="A293" t="s">
        <v>1831</v>
      </c>
      <c r="B293" t="s">
        <v>695</v>
      </c>
      <c r="C293" t="s">
        <v>69</v>
      </c>
      <c r="D293" t="s">
        <v>696</v>
      </c>
      <c r="E293" t="s">
        <v>638</v>
      </c>
      <c r="F293" t="s">
        <v>1832</v>
      </c>
      <c r="G293" t="s">
        <v>1833</v>
      </c>
      <c r="H293" t="s">
        <v>1834</v>
      </c>
      <c r="I293" t="s">
        <v>32</v>
      </c>
      <c r="J293" t="s">
        <v>89</v>
      </c>
      <c r="K293" t="s">
        <v>24</v>
      </c>
      <c r="L293" t="s">
        <v>104</v>
      </c>
      <c r="M293" t="s">
        <v>9438</v>
      </c>
      <c r="N293" t="s">
        <v>9439</v>
      </c>
    </row>
    <row r="294" spans="1:14" x14ac:dyDescent="0.25">
      <c r="A294" t="s">
        <v>1835</v>
      </c>
      <c r="B294" t="s">
        <v>695</v>
      </c>
      <c r="C294" t="s">
        <v>69</v>
      </c>
      <c r="D294" t="s">
        <v>696</v>
      </c>
      <c r="E294" t="s">
        <v>638</v>
      </c>
      <c r="F294" t="s">
        <v>1836</v>
      </c>
      <c r="G294" t="s">
        <v>1837</v>
      </c>
      <c r="H294" t="s">
        <v>1838</v>
      </c>
      <c r="I294" t="s">
        <v>32</v>
      </c>
      <c r="J294" t="s">
        <v>756</v>
      </c>
      <c r="K294" t="s">
        <v>24</v>
      </c>
      <c r="L294" t="s">
        <v>757</v>
      </c>
      <c r="M294" t="s">
        <v>9438</v>
      </c>
      <c r="N294" t="s">
        <v>9439</v>
      </c>
    </row>
    <row r="295" spans="1:14" x14ac:dyDescent="0.25">
      <c r="A295" t="s">
        <v>700</v>
      </c>
      <c r="B295" t="s">
        <v>701</v>
      </c>
      <c r="C295" t="s">
        <v>16</v>
      </c>
      <c r="D295" t="s">
        <v>702</v>
      </c>
      <c r="E295" t="s">
        <v>638</v>
      </c>
      <c r="F295" t="s">
        <v>1839</v>
      </c>
      <c r="G295" t="s">
        <v>1840</v>
      </c>
      <c r="H295" t="s">
        <v>1841</v>
      </c>
      <c r="I295" t="s">
        <v>32</v>
      </c>
      <c r="J295" t="s">
        <v>162</v>
      </c>
      <c r="K295" t="s">
        <v>24</v>
      </c>
      <c r="L295" t="s">
        <v>75</v>
      </c>
      <c r="M295" t="s">
        <v>9438</v>
      </c>
      <c r="N295" t="s">
        <v>9439</v>
      </c>
    </row>
    <row r="296" spans="1:14" x14ac:dyDescent="0.25">
      <c r="A296" t="s">
        <v>862</v>
      </c>
      <c r="B296" t="s">
        <v>1747</v>
      </c>
      <c r="C296" t="s">
        <v>69</v>
      </c>
      <c r="D296" t="s">
        <v>666</v>
      </c>
      <c r="E296" t="s">
        <v>638</v>
      </c>
      <c r="F296" t="s">
        <v>1842</v>
      </c>
      <c r="G296" t="s">
        <v>1843</v>
      </c>
      <c r="H296" t="s">
        <v>1844</v>
      </c>
      <c r="I296" t="s">
        <v>32</v>
      </c>
      <c r="J296" t="s">
        <v>1394</v>
      </c>
      <c r="K296" t="s">
        <v>24</v>
      </c>
      <c r="L296" t="s">
        <v>670</v>
      </c>
      <c r="M296" t="s">
        <v>9438</v>
      </c>
      <c r="N296" t="s">
        <v>9439</v>
      </c>
    </row>
    <row r="297" spans="1:14" x14ac:dyDescent="0.25">
      <c r="A297" t="s">
        <v>981</v>
      </c>
      <c r="B297" t="s">
        <v>918</v>
      </c>
      <c r="C297" t="s">
        <v>16</v>
      </c>
      <c r="D297" t="s">
        <v>919</v>
      </c>
      <c r="E297" t="s">
        <v>638</v>
      </c>
      <c r="F297" t="s">
        <v>1845</v>
      </c>
      <c r="G297" t="s">
        <v>1846</v>
      </c>
      <c r="H297" t="s">
        <v>1847</v>
      </c>
      <c r="I297" t="s">
        <v>32</v>
      </c>
      <c r="J297" t="s">
        <v>923</v>
      </c>
      <c r="K297" t="s">
        <v>24</v>
      </c>
      <c r="L297" t="s">
        <v>42</v>
      </c>
      <c r="M297" t="s">
        <v>9438</v>
      </c>
      <c r="N297" t="s">
        <v>9439</v>
      </c>
    </row>
    <row r="298" spans="1:14" x14ac:dyDescent="0.25">
      <c r="A298" t="s">
        <v>1857</v>
      </c>
      <c r="B298" t="s">
        <v>1858</v>
      </c>
      <c r="C298" t="s">
        <v>1595</v>
      </c>
      <c r="D298" t="s">
        <v>1859</v>
      </c>
      <c r="E298" t="s">
        <v>18</v>
      </c>
      <c r="F298" t="s">
        <v>1860</v>
      </c>
      <c r="G298" t="s">
        <v>1861</v>
      </c>
      <c r="H298" t="s">
        <v>1862</v>
      </c>
      <c r="I298" t="s">
        <v>32</v>
      </c>
      <c r="J298" t="s">
        <v>555</v>
      </c>
      <c r="K298" t="s">
        <v>1600</v>
      </c>
      <c r="L298" t="s">
        <v>786</v>
      </c>
      <c r="M298" t="s">
        <v>9438</v>
      </c>
      <c r="N298" t="s">
        <v>9439</v>
      </c>
    </row>
    <row r="299" spans="1:14" x14ac:dyDescent="0.25">
      <c r="A299" t="s">
        <v>1863</v>
      </c>
      <c r="B299" t="s">
        <v>1864</v>
      </c>
      <c r="C299" t="s">
        <v>1595</v>
      </c>
      <c r="D299" t="s">
        <v>1865</v>
      </c>
      <c r="E299" t="s">
        <v>638</v>
      </c>
      <c r="F299" t="s">
        <v>1866</v>
      </c>
      <c r="G299" t="s">
        <v>1867</v>
      </c>
      <c r="H299" t="s">
        <v>1868</v>
      </c>
      <c r="I299" t="s">
        <v>32</v>
      </c>
      <c r="J299" t="s">
        <v>1599</v>
      </c>
      <c r="K299" t="s">
        <v>1600</v>
      </c>
      <c r="L299" t="s">
        <v>176</v>
      </c>
      <c r="M299" t="s">
        <v>9438</v>
      </c>
      <c r="N299" t="s">
        <v>9439</v>
      </c>
    </row>
    <row r="300" spans="1:14" x14ac:dyDescent="0.25">
      <c r="A300" t="s">
        <v>1869</v>
      </c>
      <c r="B300" t="s">
        <v>1849</v>
      </c>
      <c r="C300" t="s">
        <v>1850</v>
      </c>
      <c r="D300" t="s">
        <v>1851</v>
      </c>
      <c r="E300" t="s">
        <v>638</v>
      </c>
      <c r="F300" t="s">
        <v>1870</v>
      </c>
      <c r="G300" t="s">
        <v>1871</v>
      </c>
      <c r="H300" t="s">
        <v>1872</v>
      </c>
      <c r="I300" t="s">
        <v>32</v>
      </c>
      <c r="J300" t="s">
        <v>1855</v>
      </c>
      <c r="K300" t="s">
        <v>1600</v>
      </c>
      <c r="L300" t="s">
        <v>1856</v>
      </c>
      <c r="M300" t="s">
        <v>9438</v>
      </c>
      <c r="N300" t="s">
        <v>9439</v>
      </c>
    </row>
    <row r="301" spans="1:14" x14ac:dyDescent="0.25">
      <c r="A301" t="s">
        <v>1873</v>
      </c>
      <c r="C301" t="s">
        <v>550</v>
      </c>
      <c r="D301" t="s">
        <v>1874</v>
      </c>
      <c r="E301" t="s">
        <v>18</v>
      </c>
      <c r="F301" t="s">
        <v>1875</v>
      </c>
      <c r="G301" t="s">
        <v>1876</v>
      </c>
      <c r="H301" t="s">
        <v>1877</v>
      </c>
      <c r="I301" t="s">
        <v>32</v>
      </c>
      <c r="J301" t="s">
        <v>1878</v>
      </c>
      <c r="K301" t="s">
        <v>556</v>
      </c>
      <c r="L301" t="s">
        <v>42</v>
      </c>
      <c r="M301" t="s">
        <v>9548</v>
      </c>
      <c r="N301" t="s">
        <v>9441</v>
      </c>
    </row>
    <row r="302" spans="1:14" x14ac:dyDescent="0.25">
      <c r="A302" t="s">
        <v>1879</v>
      </c>
      <c r="C302" t="s">
        <v>1880</v>
      </c>
      <c r="D302" t="s">
        <v>1881</v>
      </c>
      <c r="E302" t="s">
        <v>18</v>
      </c>
      <c r="F302" t="s">
        <v>1882</v>
      </c>
      <c r="G302" t="s">
        <v>1883</v>
      </c>
      <c r="H302" t="s">
        <v>1884</v>
      </c>
      <c r="I302" t="s">
        <v>32</v>
      </c>
      <c r="J302" t="s">
        <v>1885</v>
      </c>
      <c r="K302" t="s">
        <v>1600</v>
      </c>
      <c r="L302" t="s">
        <v>34</v>
      </c>
      <c r="M302" t="s">
        <v>9438</v>
      </c>
      <c r="N302" t="s">
        <v>9439</v>
      </c>
    </row>
    <row r="303" spans="1:14" x14ac:dyDescent="0.25">
      <c r="A303" t="s">
        <v>1893</v>
      </c>
      <c r="B303" t="s">
        <v>1894</v>
      </c>
      <c r="C303" t="s">
        <v>1895</v>
      </c>
      <c r="D303" t="s">
        <v>1896</v>
      </c>
      <c r="E303" t="s">
        <v>18</v>
      </c>
      <c r="F303" t="s">
        <v>1897</v>
      </c>
      <c r="G303" t="s">
        <v>1898</v>
      </c>
      <c r="H303" t="s">
        <v>1899</v>
      </c>
      <c r="I303" t="s">
        <v>32</v>
      </c>
      <c r="J303" t="s">
        <v>1900</v>
      </c>
      <c r="K303" t="s">
        <v>1600</v>
      </c>
      <c r="L303" t="s">
        <v>1901</v>
      </c>
      <c r="M303" t="s">
        <v>9438</v>
      </c>
      <c r="N303" t="s">
        <v>9439</v>
      </c>
    </row>
    <row r="304" spans="1:14" x14ac:dyDescent="0.25">
      <c r="A304" t="s">
        <v>1886</v>
      </c>
      <c r="B304" t="s">
        <v>549</v>
      </c>
      <c r="C304" t="s">
        <v>1595</v>
      </c>
      <c r="D304" t="s">
        <v>1888</v>
      </c>
      <c r="E304" t="s">
        <v>638</v>
      </c>
      <c r="F304" t="s">
        <v>1902</v>
      </c>
      <c r="G304" t="s">
        <v>1903</v>
      </c>
      <c r="H304" t="s">
        <v>1904</v>
      </c>
      <c r="I304" t="s">
        <v>32</v>
      </c>
      <c r="J304" t="s">
        <v>1878</v>
      </c>
      <c r="K304" t="s">
        <v>1600</v>
      </c>
      <c r="L304" t="s">
        <v>1892</v>
      </c>
      <c r="M304" t="s">
        <v>9438</v>
      </c>
      <c r="N304" t="s">
        <v>9439</v>
      </c>
    </row>
    <row r="305" spans="1:14" x14ac:dyDescent="0.25">
      <c r="A305" t="s">
        <v>1905</v>
      </c>
      <c r="B305" t="s">
        <v>1906</v>
      </c>
      <c r="C305" t="s">
        <v>1907</v>
      </c>
      <c r="D305" t="s">
        <v>1908</v>
      </c>
      <c r="E305" t="s">
        <v>18</v>
      </c>
      <c r="F305" t="s">
        <v>1909</v>
      </c>
      <c r="G305" t="s">
        <v>1910</v>
      </c>
      <c r="H305" t="s">
        <v>1911</v>
      </c>
      <c r="I305" t="s">
        <v>32</v>
      </c>
      <c r="J305" t="s">
        <v>1912</v>
      </c>
      <c r="K305" t="s">
        <v>1600</v>
      </c>
      <c r="L305" t="s">
        <v>42</v>
      </c>
      <c r="M305" t="s">
        <v>9438</v>
      </c>
      <c r="N305" t="s">
        <v>9439</v>
      </c>
    </row>
    <row r="306" spans="1:14" x14ac:dyDescent="0.25">
      <c r="A306" t="s">
        <v>1920</v>
      </c>
      <c r="B306" t="s">
        <v>1921</v>
      </c>
      <c r="C306" t="s">
        <v>550</v>
      </c>
      <c r="D306" t="s">
        <v>1922</v>
      </c>
      <c r="E306" t="s">
        <v>638</v>
      </c>
      <c r="F306" t="s">
        <v>1923</v>
      </c>
      <c r="G306" t="s">
        <v>1924</v>
      </c>
      <c r="H306" t="s">
        <v>1925</v>
      </c>
      <c r="I306" t="s">
        <v>32</v>
      </c>
      <c r="J306" t="s">
        <v>1584</v>
      </c>
      <c r="K306" t="s">
        <v>556</v>
      </c>
      <c r="L306" t="s">
        <v>439</v>
      </c>
      <c r="M306" t="s">
        <v>9438</v>
      </c>
      <c r="N306" t="s">
        <v>9439</v>
      </c>
    </row>
    <row r="307" spans="1:14" x14ac:dyDescent="0.25">
      <c r="A307" t="s">
        <v>1926</v>
      </c>
      <c r="B307" t="s">
        <v>1914</v>
      </c>
      <c r="C307" t="s">
        <v>1915</v>
      </c>
      <c r="D307" t="s">
        <v>1916</v>
      </c>
      <c r="E307" t="s">
        <v>638</v>
      </c>
      <c r="F307" t="s">
        <v>1927</v>
      </c>
      <c r="G307" t="s">
        <v>1928</v>
      </c>
      <c r="H307" t="s">
        <v>1929</v>
      </c>
      <c r="I307" t="s">
        <v>32</v>
      </c>
      <c r="J307" t="s">
        <v>1855</v>
      </c>
      <c r="K307" t="s">
        <v>1600</v>
      </c>
      <c r="L307" t="s">
        <v>314</v>
      </c>
      <c r="M307" t="s">
        <v>9438</v>
      </c>
      <c r="N307" t="s">
        <v>9439</v>
      </c>
    </row>
    <row r="308" spans="1:14" x14ac:dyDescent="0.25">
      <c r="A308" t="s">
        <v>1930</v>
      </c>
      <c r="C308" t="s">
        <v>1931</v>
      </c>
      <c r="D308" t="s">
        <v>1908</v>
      </c>
      <c r="E308" t="s">
        <v>18</v>
      </c>
      <c r="F308" t="s">
        <v>1932</v>
      </c>
      <c r="G308" t="s">
        <v>1933</v>
      </c>
      <c r="H308" t="s">
        <v>1934</v>
      </c>
      <c r="I308" t="s">
        <v>32</v>
      </c>
      <c r="J308" t="s">
        <v>1093</v>
      </c>
      <c r="K308" t="s">
        <v>1600</v>
      </c>
      <c r="L308" t="s">
        <v>42</v>
      </c>
      <c r="M308" t="s">
        <v>9438</v>
      </c>
      <c r="N308" t="s">
        <v>9439</v>
      </c>
    </row>
    <row r="309" spans="1:14" x14ac:dyDescent="0.25">
      <c r="A309" t="s">
        <v>1941</v>
      </c>
      <c r="B309" t="s">
        <v>1942</v>
      </c>
      <c r="C309" t="s">
        <v>1943</v>
      </c>
      <c r="D309" t="s">
        <v>1944</v>
      </c>
      <c r="E309" t="s">
        <v>18</v>
      </c>
      <c r="F309" t="s">
        <v>1945</v>
      </c>
      <c r="G309" t="s">
        <v>1946</v>
      </c>
      <c r="H309" t="s">
        <v>1947</v>
      </c>
      <c r="I309" t="s">
        <v>32</v>
      </c>
      <c r="J309" t="s">
        <v>1855</v>
      </c>
      <c r="K309" t="s">
        <v>1600</v>
      </c>
      <c r="L309" t="s">
        <v>75</v>
      </c>
      <c r="M309" t="s">
        <v>9438</v>
      </c>
      <c r="N309" t="s">
        <v>9439</v>
      </c>
    </row>
    <row r="310" spans="1:14" x14ac:dyDescent="0.25">
      <c r="A310" t="s">
        <v>1926</v>
      </c>
      <c r="B310" t="s">
        <v>1914</v>
      </c>
      <c r="C310" t="s">
        <v>1915</v>
      </c>
      <c r="D310" t="s">
        <v>1916</v>
      </c>
      <c r="E310" t="s">
        <v>638</v>
      </c>
      <c r="F310" t="s">
        <v>1948</v>
      </c>
      <c r="G310" t="s">
        <v>1949</v>
      </c>
      <c r="H310" t="s">
        <v>1950</v>
      </c>
      <c r="I310" t="s">
        <v>32</v>
      </c>
      <c r="J310" t="s">
        <v>1951</v>
      </c>
      <c r="K310" t="s">
        <v>1600</v>
      </c>
      <c r="L310" t="s">
        <v>314</v>
      </c>
      <c r="M310" t="s">
        <v>9438</v>
      </c>
      <c r="N310" t="s">
        <v>9439</v>
      </c>
    </row>
    <row r="311" spans="1:14" x14ac:dyDescent="0.25">
      <c r="A311" t="s">
        <v>1886</v>
      </c>
      <c r="B311" t="s">
        <v>1952</v>
      </c>
      <c r="C311" t="s">
        <v>1595</v>
      </c>
      <c r="D311" t="s">
        <v>1513</v>
      </c>
      <c r="E311" t="s">
        <v>638</v>
      </c>
      <c r="F311" t="s">
        <v>1953</v>
      </c>
      <c r="G311" t="s">
        <v>1954</v>
      </c>
      <c r="H311" t="s">
        <v>1955</v>
      </c>
      <c r="I311" t="s">
        <v>32</v>
      </c>
      <c r="J311" t="s">
        <v>1751</v>
      </c>
      <c r="K311" t="s">
        <v>556</v>
      </c>
      <c r="L311" t="s">
        <v>75</v>
      </c>
      <c r="M311" t="s">
        <v>9438</v>
      </c>
      <c r="N311" t="s">
        <v>9439</v>
      </c>
    </row>
    <row r="312" spans="1:14" x14ac:dyDescent="0.25">
      <c r="A312" t="s">
        <v>1956</v>
      </c>
      <c r="B312" t="s">
        <v>1957</v>
      </c>
      <c r="C312" t="s">
        <v>16</v>
      </c>
      <c r="D312" t="s">
        <v>45</v>
      </c>
      <c r="E312" t="s">
        <v>18</v>
      </c>
      <c r="F312" t="s">
        <v>1958</v>
      </c>
      <c r="G312" t="s">
        <v>1959</v>
      </c>
      <c r="H312" t="s">
        <v>1960</v>
      </c>
      <c r="I312" t="s">
        <v>32</v>
      </c>
      <c r="J312" t="s">
        <v>575</v>
      </c>
      <c r="K312" t="s">
        <v>24</v>
      </c>
      <c r="L312" t="s">
        <v>50</v>
      </c>
      <c r="M312" t="s">
        <v>9549</v>
      </c>
      <c r="N312" t="s">
        <v>9441</v>
      </c>
    </row>
    <row r="313" spans="1:14" x14ac:dyDescent="0.25">
      <c r="A313" t="s">
        <v>1961</v>
      </c>
      <c r="C313" t="s">
        <v>1962</v>
      </c>
      <c r="D313" t="s">
        <v>1963</v>
      </c>
      <c r="E313" t="s">
        <v>18</v>
      </c>
      <c r="F313" t="s">
        <v>1964</v>
      </c>
      <c r="G313" t="s">
        <v>1965</v>
      </c>
      <c r="H313" t="s">
        <v>1966</v>
      </c>
      <c r="I313" t="s">
        <v>32</v>
      </c>
      <c r="J313" t="s">
        <v>1967</v>
      </c>
      <c r="K313" t="s">
        <v>556</v>
      </c>
      <c r="L313" t="s">
        <v>34</v>
      </c>
      <c r="M313" t="s">
        <v>9438</v>
      </c>
      <c r="N313" t="s">
        <v>9439</v>
      </c>
    </row>
    <row r="314" spans="1:14" x14ac:dyDescent="0.25">
      <c r="A314" t="s">
        <v>1968</v>
      </c>
      <c r="B314" t="s">
        <v>27</v>
      </c>
      <c r="C314" t="s">
        <v>550</v>
      </c>
      <c r="D314" t="s">
        <v>1969</v>
      </c>
      <c r="E314" t="s">
        <v>18</v>
      </c>
      <c r="F314" t="s">
        <v>1970</v>
      </c>
      <c r="G314" t="s">
        <v>1971</v>
      </c>
      <c r="H314" t="s">
        <v>1972</v>
      </c>
      <c r="I314" t="s">
        <v>32</v>
      </c>
      <c r="J314" t="s">
        <v>1599</v>
      </c>
      <c r="K314" t="s">
        <v>1973</v>
      </c>
      <c r="L314" t="s">
        <v>34</v>
      </c>
      <c r="M314" t="s">
        <v>9438</v>
      </c>
      <c r="N314" t="s">
        <v>9439</v>
      </c>
    </row>
    <row r="315" spans="1:14" x14ac:dyDescent="0.25">
      <c r="A315" t="s">
        <v>1974</v>
      </c>
      <c r="B315" t="s">
        <v>1975</v>
      </c>
      <c r="C315" t="s">
        <v>1880</v>
      </c>
      <c r="D315" t="s">
        <v>1976</v>
      </c>
      <c r="E315" t="s">
        <v>18</v>
      </c>
      <c r="F315" t="s">
        <v>1977</v>
      </c>
      <c r="G315" t="s">
        <v>1978</v>
      </c>
      <c r="H315" t="s">
        <v>1979</v>
      </c>
      <c r="I315" t="s">
        <v>32</v>
      </c>
      <c r="J315" t="s">
        <v>1980</v>
      </c>
      <c r="K315" t="s">
        <v>556</v>
      </c>
      <c r="L315" t="s">
        <v>1981</v>
      </c>
      <c r="M315" t="s">
        <v>9438</v>
      </c>
      <c r="N315" t="s">
        <v>9439</v>
      </c>
    </row>
    <row r="316" spans="1:14" x14ac:dyDescent="0.25">
      <c r="A316" t="s">
        <v>1982</v>
      </c>
      <c r="B316" t="s">
        <v>1983</v>
      </c>
      <c r="C316" t="s">
        <v>1943</v>
      </c>
      <c r="D316" t="s">
        <v>617</v>
      </c>
      <c r="E316" t="s">
        <v>18</v>
      </c>
      <c r="F316" t="s">
        <v>1984</v>
      </c>
      <c r="G316" t="s">
        <v>1985</v>
      </c>
      <c r="H316" t="s">
        <v>1986</v>
      </c>
      <c r="I316" t="s">
        <v>32</v>
      </c>
      <c r="J316" t="s">
        <v>1912</v>
      </c>
      <c r="K316" t="s">
        <v>1600</v>
      </c>
      <c r="L316" t="s">
        <v>1987</v>
      </c>
      <c r="M316" t="s">
        <v>9438</v>
      </c>
      <c r="N316" t="s">
        <v>9439</v>
      </c>
    </row>
    <row r="317" spans="1:14" x14ac:dyDescent="0.25">
      <c r="A317" t="s">
        <v>1988</v>
      </c>
      <c r="B317" t="s">
        <v>1989</v>
      </c>
      <c r="C317" t="s">
        <v>69</v>
      </c>
      <c r="D317" t="s">
        <v>1278</v>
      </c>
      <c r="E317" t="s">
        <v>18</v>
      </c>
      <c r="F317" t="s">
        <v>1990</v>
      </c>
      <c r="G317" t="s">
        <v>1991</v>
      </c>
      <c r="H317" t="s">
        <v>1992</v>
      </c>
      <c r="I317" t="s">
        <v>32</v>
      </c>
      <c r="J317" t="s">
        <v>1381</v>
      </c>
      <c r="K317" t="s">
        <v>24</v>
      </c>
      <c r="L317" t="s">
        <v>1993</v>
      </c>
      <c r="M317" t="s">
        <v>9550</v>
      </c>
      <c r="N317" t="s">
        <v>9441</v>
      </c>
    </row>
    <row r="318" spans="1:14" x14ac:dyDescent="0.25">
      <c r="A318" t="s">
        <v>1994</v>
      </c>
      <c r="B318" t="s">
        <v>1995</v>
      </c>
      <c r="C318" t="s">
        <v>16</v>
      </c>
      <c r="D318" t="s">
        <v>1996</v>
      </c>
      <c r="E318" t="s">
        <v>18</v>
      </c>
      <c r="F318" t="s">
        <v>1997</v>
      </c>
      <c r="G318" t="s">
        <v>1998</v>
      </c>
      <c r="H318" t="s">
        <v>1999</v>
      </c>
      <c r="I318" t="s">
        <v>32</v>
      </c>
      <c r="J318" t="s">
        <v>41</v>
      </c>
      <c r="K318" t="s">
        <v>24</v>
      </c>
      <c r="L318" t="s">
        <v>2000</v>
      </c>
      <c r="M318" t="s">
        <v>9551</v>
      </c>
      <c r="N318" t="s">
        <v>9441</v>
      </c>
    </row>
    <row r="319" spans="1:14" x14ac:dyDescent="0.25">
      <c r="A319" t="s">
        <v>1863</v>
      </c>
      <c r="B319" t="s">
        <v>1864</v>
      </c>
      <c r="C319" t="s">
        <v>1595</v>
      </c>
      <c r="D319" t="s">
        <v>1865</v>
      </c>
      <c r="E319" t="s">
        <v>638</v>
      </c>
      <c r="F319" t="s">
        <v>2001</v>
      </c>
      <c r="G319" t="s">
        <v>2002</v>
      </c>
      <c r="H319" t="s">
        <v>2003</v>
      </c>
      <c r="I319" t="s">
        <v>32</v>
      </c>
      <c r="J319" t="s">
        <v>634</v>
      </c>
      <c r="K319" t="s">
        <v>1600</v>
      </c>
      <c r="L319" t="s">
        <v>2004</v>
      </c>
      <c r="M319" t="s">
        <v>9438</v>
      </c>
      <c r="N319" t="s">
        <v>9439</v>
      </c>
    </row>
    <row r="320" spans="1:14" x14ac:dyDescent="0.25">
      <c r="A320" t="s">
        <v>1863</v>
      </c>
      <c r="B320" t="s">
        <v>1864</v>
      </c>
      <c r="C320" t="s">
        <v>1595</v>
      </c>
      <c r="D320" t="s">
        <v>1865</v>
      </c>
      <c r="E320" t="s">
        <v>638</v>
      </c>
      <c r="F320" t="s">
        <v>2005</v>
      </c>
      <c r="G320" t="s">
        <v>2006</v>
      </c>
      <c r="H320" t="s">
        <v>2007</v>
      </c>
      <c r="I320" t="s">
        <v>32</v>
      </c>
      <c r="J320" t="s">
        <v>391</v>
      </c>
      <c r="K320" t="s">
        <v>1600</v>
      </c>
      <c r="L320" t="s">
        <v>176</v>
      </c>
      <c r="M320" t="s">
        <v>9438</v>
      </c>
      <c r="N320" t="s">
        <v>9439</v>
      </c>
    </row>
    <row r="321" spans="1:14" x14ac:dyDescent="0.25">
      <c r="A321" t="s">
        <v>1863</v>
      </c>
      <c r="B321" t="s">
        <v>1864</v>
      </c>
      <c r="C321" t="s">
        <v>1880</v>
      </c>
      <c r="D321" t="s">
        <v>1865</v>
      </c>
      <c r="E321" t="s">
        <v>638</v>
      </c>
      <c r="F321" t="s">
        <v>2008</v>
      </c>
      <c r="G321" t="s">
        <v>2009</v>
      </c>
      <c r="H321" t="s">
        <v>2010</v>
      </c>
      <c r="I321" t="s">
        <v>32</v>
      </c>
      <c r="J321" t="s">
        <v>121</v>
      </c>
      <c r="K321" t="s">
        <v>556</v>
      </c>
      <c r="L321" t="s">
        <v>176</v>
      </c>
      <c r="M321" t="s">
        <v>9438</v>
      </c>
      <c r="N321" t="s">
        <v>9439</v>
      </c>
    </row>
    <row r="322" spans="1:14" x14ac:dyDescent="0.25">
      <c r="A322" t="s">
        <v>1863</v>
      </c>
      <c r="B322" t="s">
        <v>1864</v>
      </c>
      <c r="C322" t="s">
        <v>1880</v>
      </c>
      <c r="D322" t="s">
        <v>1865</v>
      </c>
      <c r="E322" t="s">
        <v>638</v>
      </c>
      <c r="F322" t="s">
        <v>2011</v>
      </c>
      <c r="G322" t="s">
        <v>2012</v>
      </c>
      <c r="H322" t="s">
        <v>2013</v>
      </c>
      <c r="I322" t="s">
        <v>32</v>
      </c>
      <c r="J322" t="s">
        <v>555</v>
      </c>
      <c r="K322" t="s">
        <v>556</v>
      </c>
      <c r="L322" t="s">
        <v>176</v>
      </c>
      <c r="M322" t="s">
        <v>9438</v>
      </c>
      <c r="N322" t="s">
        <v>9439</v>
      </c>
    </row>
    <row r="323" spans="1:14" x14ac:dyDescent="0.25">
      <c r="A323" t="s">
        <v>1863</v>
      </c>
      <c r="B323" t="s">
        <v>1864</v>
      </c>
      <c r="C323" t="s">
        <v>1595</v>
      </c>
      <c r="D323" t="s">
        <v>1865</v>
      </c>
      <c r="E323" t="s">
        <v>638</v>
      </c>
      <c r="F323" t="s">
        <v>2017</v>
      </c>
      <c r="G323" t="s">
        <v>2018</v>
      </c>
      <c r="H323" t="s">
        <v>2019</v>
      </c>
      <c r="I323" t="s">
        <v>32</v>
      </c>
      <c r="J323" t="s">
        <v>723</v>
      </c>
      <c r="K323" t="s">
        <v>1600</v>
      </c>
      <c r="L323" t="s">
        <v>176</v>
      </c>
      <c r="M323" t="s">
        <v>9438</v>
      </c>
      <c r="N323" t="s">
        <v>9439</v>
      </c>
    </row>
    <row r="324" spans="1:14" x14ac:dyDescent="0.25">
      <c r="A324" t="s">
        <v>1863</v>
      </c>
      <c r="B324" t="s">
        <v>1864</v>
      </c>
      <c r="C324" t="s">
        <v>1880</v>
      </c>
      <c r="D324" t="s">
        <v>1865</v>
      </c>
      <c r="E324" t="s">
        <v>638</v>
      </c>
      <c r="F324" t="s">
        <v>2020</v>
      </c>
      <c r="G324" t="s">
        <v>2021</v>
      </c>
      <c r="H324" t="s">
        <v>2022</v>
      </c>
      <c r="I324" t="s">
        <v>32</v>
      </c>
      <c r="J324" t="s">
        <v>1599</v>
      </c>
      <c r="K324" t="s">
        <v>556</v>
      </c>
      <c r="L324" t="s">
        <v>176</v>
      </c>
      <c r="M324" t="s">
        <v>9438</v>
      </c>
      <c r="N324" t="s">
        <v>9439</v>
      </c>
    </row>
    <row r="325" spans="1:14" x14ac:dyDescent="0.25">
      <c r="A325" t="s">
        <v>1863</v>
      </c>
      <c r="B325" t="s">
        <v>1864</v>
      </c>
      <c r="C325" t="s">
        <v>1595</v>
      </c>
      <c r="D325" t="s">
        <v>1865</v>
      </c>
      <c r="E325" t="s">
        <v>638</v>
      </c>
      <c r="F325" t="s">
        <v>2023</v>
      </c>
      <c r="G325" t="s">
        <v>2024</v>
      </c>
      <c r="H325" t="s">
        <v>2025</v>
      </c>
      <c r="I325" t="s">
        <v>32</v>
      </c>
      <c r="J325" t="s">
        <v>412</v>
      </c>
      <c r="K325" t="s">
        <v>1600</v>
      </c>
      <c r="L325" t="s">
        <v>176</v>
      </c>
      <c r="M325" t="s">
        <v>9438</v>
      </c>
      <c r="N325" t="s">
        <v>9439</v>
      </c>
    </row>
    <row r="326" spans="1:14" x14ac:dyDescent="0.25">
      <c r="A326" t="s">
        <v>1863</v>
      </c>
      <c r="B326" t="s">
        <v>1864</v>
      </c>
      <c r="C326" t="s">
        <v>1595</v>
      </c>
      <c r="D326" t="s">
        <v>1865</v>
      </c>
      <c r="E326" t="s">
        <v>638</v>
      </c>
      <c r="F326" t="s">
        <v>2026</v>
      </c>
      <c r="G326" t="s">
        <v>2027</v>
      </c>
      <c r="H326" t="s">
        <v>2028</v>
      </c>
      <c r="I326" t="s">
        <v>32</v>
      </c>
      <c r="J326" t="s">
        <v>634</v>
      </c>
      <c r="K326" t="s">
        <v>1600</v>
      </c>
      <c r="L326" t="s">
        <v>176</v>
      </c>
      <c r="M326" t="s">
        <v>9438</v>
      </c>
      <c r="N326" t="s">
        <v>9439</v>
      </c>
    </row>
    <row r="327" spans="1:14" x14ac:dyDescent="0.25">
      <c r="A327" t="s">
        <v>2029</v>
      </c>
      <c r="B327" t="s">
        <v>2030</v>
      </c>
      <c r="C327" t="s">
        <v>69</v>
      </c>
      <c r="D327" t="s">
        <v>93</v>
      </c>
      <c r="E327" t="s">
        <v>18</v>
      </c>
      <c r="F327" t="s">
        <v>2031</v>
      </c>
      <c r="G327" t="s">
        <v>2032</v>
      </c>
      <c r="H327" t="s">
        <v>2033</v>
      </c>
      <c r="I327" t="s">
        <v>32</v>
      </c>
      <c r="J327" t="s">
        <v>142</v>
      </c>
      <c r="K327" t="s">
        <v>24</v>
      </c>
      <c r="L327" t="s">
        <v>184</v>
      </c>
      <c r="M327" t="s">
        <v>9552</v>
      </c>
      <c r="N327" t="s">
        <v>9441</v>
      </c>
    </row>
    <row r="328" spans="1:14" x14ac:dyDescent="0.25">
      <c r="A328" t="s">
        <v>2034</v>
      </c>
      <c r="B328" t="s">
        <v>2035</v>
      </c>
      <c r="C328" t="s">
        <v>16</v>
      </c>
      <c r="D328" t="s">
        <v>2036</v>
      </c>
      <c r="E328" t="s">
        <v>18</v>
      </c>
      <c r="F328" t="s">
        <v>2037</v>
      </c>
      <c r="G328" t="s">
        <v>2038</v>
      </c>
      <c r="H328" t="s">
        <v>2039</v>
      </c>
      <c r="I328" t="s">
        <v>32</v>
      </c>
      <c r="J328" t="s">
        <v>493</v>
      </c>
      <c r="K328" t="s">
        <v>24</v>
      </c>
      <c r="L328" t="s">
        <v>204</v>
      </c>
      <c r="M328" t="s">
        <v>9553</v>
      </c>
      <c r="N328" t="s">
        <v>9441</v>
      </c>
    </row>
    <row r="329" spans="1:14" x14ac:dyDescent="0.25">
      <c r="A329" t="s">
        <v>2040</v>
      </c>
      <c r="C329" t="s">
        <v>16</v>
      </c>
      <c r="D329" t="s">
        <v>2041</v>
      </c>
      <c r="E329" t="s">
        <v>18</v>
      </c>
      <c r="F329" t="s">
        <v>2042</v>
      </c>
      <c r="G329" t="s">
        <v>2043</v>
      </c>
      <c r="H329" t="s">
        <v>2044</v>
      </c>
      <c r="I329" t="s">
        <v>32</v>
      </c>
      <c r="J329" t="s">
        <v>282</v>
      </c>
      <c r="K329" t="s">
        <v>24</v>
      </c>
      <c r="L329" t="s">
        <v>176</v>
      </c>
      <c r="M329" t="s">
        <v>9438</v>
      </c>
      <c r="N329" t="s">
        <v>9439</v>
      </c>
    </row>
    <row r="330" spans="1:14" x14ac:dyDescent="0.25">
      <c r="A330" t="s">
        <v>1863</v>
      </c>
      <c r="B330" t="s">
        <v>1864</v>
      </c>
      <c r="C330" t="s">
        <v>1880</v>
      </c>
      <c r="D330" t="s">
        <v>1865</v>
      </c>
      <c r="E330" t="s">
        <v>638</v>
      </c>
      <c r="F330" t="s">
        <v>2049</v>
      </c>
      <c r="G330" t="s">
        <v>2050</v>
      </c>
      <c r="H330" t="s">
        <v>2051</v>
      </c>
      <c r="I330" t="s">
        <v>32</v>
      </c>
      <c r="J330" t="s">
        <v>1967</v>
      </c>
      <c r="K330" t="s">
        <v>556</v>
      </c>
      <c r="L330" t="s">
        <v>176</v>
      </c>
      <c r="M330" t="s">
        <v>9438</v>
      </c>
      <c r="N330" t="s">
        <v>9439</v>
      </c>
    </row>
    <row r="331" spans="1:14" x14ac:dyDescent="0.25">
      <c r="A331" t="s">
        <v>1863</v>
      </c>
      <c r="B331" t="s">
        <v>1864</v>
      </c>
      <c r="C331" t="s">
        <v>1880</v>
      </c>
      <c r="D331" t="s">
        <v>1865</v>
      </c>
      <c r="E331" t="s">
        <v>638</v>
      </c>
      <c r="F331" t="s">
        <v>2052</v>
      </c>
      <c r="G331" t="s">
        <v>2053</v>
      </c>
      <c r="H331" t="s">
        <v>2054</v>
      </c>
      <c r="I331" t="s">
        <v>32</v>
      </c>
      <c r="J331" t="s">
        <v>1967</v>
      </c>
      <c r="K331" t="s">
        <v>556</v>
      </c>
      <c r="L331" t="s">
        <v>176</v>
      </c>
      <c r="M331" t="s">
        <v>9438</v>
      </c>
      <c r="N331" t="s">
        <v>9439</v>
      </c>
    </row>
    <row r="332" spans="1:14" x14ac:dyDescent="0.25">
      <c r="A332" t="s">
        <v>1863</v>
      </c>
      <c r="B332" t="s">
        <v>1864</v>
      </c>
      <c r="C332" t="s">
        <v>1595</v>
      </c>
      <c r="D332" t="s">
        <v>1865</v>
      </c>
      <c r="E332" t="s">
        <v>638</v>
      </c>
      <c r="F332" t="s">
        <v>2055</v>
      </c>
      <c r="G332" t="s">
        <v>2056</v>
      </c>
      <c r="H332" t="s">
        <v>2057</v>
      </c>
      <c r="I332" t="s">
        <v>32</v>
      </c>
      <c r="J332" t="s">
        <v>129</v>
      </c>
      <c r="K332" t="s">
        <v>1600</v>
      </c>
      <c r="L332" t="s">
        <v>176</v>
      </c>
      <c r="M332" t="s">
        <v>9438</v>
      </c>
      <c r="N332" t="s">
        <v>9439</v>
      </c>
    </row>
    <row r="333" spans="1:14" x14ac:dyDescent="0.25">
      <c r="A333" t="s">
        <v>1863</v>
      </c>
      <c r="B333" t="s">
        <v>1864</v>
      </c>
      <c r="C333" t="s">
        <v>1880</v>
      </c>
      <c r="D333" t="s">
        <v>1865</v>
      </c>
      <c r="E333" t="s">
        <v>638</v>
      </c>
      <c r="F333" t="s">
        <v>2058</v>
      </c>
      <c r="G333" t="s">
        <v>2059</v>
      </c>
      <c r="H333" t="s">
        <v>2060</v>
      </c>
      <c r="I333" t="s">
        <v>32</v>
      </c>
      <c r="J333" t="s">
        <v>1855</v>
      </c>
      <c r="K333" t="s">
        <v>556</v>
      </c>
      <c r="L333" t="s">
        <v>176</v>
      </c>
      <c r="M333" t="s">
        <v>9438</v>
      </c>
      <c r="N333" t="s">
        <v>9439</v>
      </c>
    </row>
    <row r="334" spans="1:14" x14ac:dyDescent="0.25">
      <c r="A334" t="s">
        <v>1863</v>
      </c>
      <c r="B334" t="s">
        <v>1864</v>
      </c>
      <c r="C334" t="s">
        <v>1880</v>
      </c>
      <c r="D334" t="s">
        <v>1865</v>
      </c>
      <c r="E334" t="s">
        <v>638</v>
      </c>
      <c r="F334" t="s">
        <v>2061</v>
      </c>
      <c r="G334" t="s">
        <v>2062</v>
      </c>
      <c r="H334" t="s">
        <v>2063</v>
      </c>
      <c r="I334" t="s">
        <v>32</v>
      </c>
      <c r="J334" t="s">
        <v>809</v>
      </c>
      <c r="K334" t="s">
        <v>556</v>
      </c>
      <c r="L334" t="s">
        <v>176</v>
      </c>
      <c r="M334" t="s">
        <v>9438</v>
      </c>
      <c r="N334" t="s">
        <v>9439</v>
      </c>
    </row>
    <row r="335" spans="1:14" x14ac:dyDescent="0.25">
      <c r="A335" t="s">
        <v>1863</v>
      </c>
      <c r="B335" t="s">
        <v>1864</v>
      </c>
      <c r="C335" t="s">
        <v>1595</v>
      </c>
      <c r="D335" t="s">
        <v>1865</v>
      </c>
      <c r="E335" t="s">
        <v>638</v>
      </c>
      <c r="F335" t="s">
        <v>2064</v>
      </c>
      <c r="G335" t="s">
        <v>2065</v>
      </c>
      <c r="H335" t="s">
        <v>2066</v>
      </c>
      <c r="I335" t="s">
        <v>32</v>
      </c>
      <c r="J335" t="s">
        <v>246</v>
      </c>
      <c r="K335" t="s">
        <v>1600</v>
      </c>
      <c r="L335" t="s">
        <v>176</v>
      </c>
      <c r="M335" t="s">
        <v>9438</v>
      </c>
      <c r="N335" t="s">
        <v>9439</v>
      </c>
    </row>
    <row r="336" spans="1:14" x14ac:dyDescent="0.25">
      <c r="A336" t="s">
        <v>1863</v>
      </c>
      <c r="B336" t="s">
        <v>1864</v>
      </c>
      <c r="C336" t="s">
        <v>1595</v>
      </c>
      <c r="D336" t="s">
        <v>2041</v>
      </c>
      <c r="E336" t="s">
        <v>638</v>
      </c>
      <c r="F336" t="s">
        <v>2067</v>
      </c>
      <c r="G336" t="s">
        <v>2068</v>
      </c>
      <c r="H336" t="s">
        <v>2069</v>
      </c>
      <c r="I336" t="s">
        <v>32</v>
      </c>
      <c r="J336" t="s">
        <v>1751</v>
      </c>
      <c r="K336" t="s">
        <v>1600</v>
      </c>
      <c r="L336" t="s">
        <v>176</v>
      </c>
      <c r="M336" t="s">
        <v>9438</v>
      </c>
      <c r="N336" t="s">
        <v>9439</v>
      </c>
    </row>
    <row r="337" spans="1:14" x14ac:dyDescent="0.25">
      <c r="A337" t="s">
        <v>1863</v>
      </c>
      <c r="B337" t="s">
        <v>1864</v>
      </c>
      <c r="C337" t="s">
        <v>1880</v>
      </c>
      <c r="D337" t="s">
        <v>1865</v>
      </c>
      <c r="E337" t="s">
        <v>638</v>
      </c>
      <c r="F337" t="s">
        <v>2070</v>
      </c>
      <c r="G337" t="s">
        <v>2071</v>
      </c>
      <c r="H337" t="s">
        <v>2072</v>
      </c>
      <c r="I337" t="s">
        <v>32</v>
      </c>
      <c r="J337" t="s">
        <v>1878</v>
      </c>
      <c r="K337" t="s">
        <v>556</v>
      </c>
      <c r="L337" t="s">
        <v>176</v>
      </c>
      <c r="M337" t="s">
        <v>9438</v>
      </c>
      <c r="N337" t="s">
        <v>9439</v>
      </c>
    </row>
    <row r="338" spans="1:14" x14ac:dyDescent="0.25">
      <c r="A338" t="s">
        <v>1863</v>
      </c>
      <c r="B338" t="s">
        <v>1864</v>
      </c>
      <c r="C338" t="s">
        <v>1595</v>
      </c>
      <c r="D338" t="s">
        <v>2041</v>
      </c>
      <c r="E338" t="s">
        <v>638</v>
      </c>
      <c r="F338" t="s">
        <v>2073</v>
      </c>
      <c r="G338" t="s">
        <v>2074</v>
      </c>
      <c r="H338" t="s">
        <v>2075</v>
      </c>
      <c r="I338" t="s">
        <v>32</v>
      </c>
      <c r="J338" t="s">
        <v>1545</v>
      </c>
      <c r="K338" t="s">
        <v>1600</v>
      </c>
      <c r="L338" t="s">
        <v>176</v>
      </c>
      <c r="M338" t="s">
        <v>9438</v>
      </c>
      <c r="N338" t="s">
        <v>9439</v>
      </c>
    </row>
    <row r="339" spans="1:14" x14ac:dyDescent="0.25">
      <c r="A339" t="s">
        <v>1863</v>
      </c>
      <c r="B339" t="s">
        <v>1864</v>
      </c>
      <c r="C339" t="s">
        <v>1595</v>
      </c>
      <c r="D339" t="s">
        <v>1865</v>
      </c>
      <c r="E339" t="s">
        <v>638</v>
      </c>
      <c r="F339" t="s">
        <v>2076</v>
      </c>
      <c r="G339" t="s">
        <v>2077</v>
      </c>
      <c r="H339" t="s">
        <v>2078</v>
      </c>
      <c r="I339" t="s">
        <v>32</v>
      </c>
      <c r="J339" t="s">
        <v>1093</v>
      </c>
      <c r="K339" t="s">
        <v>1600</v>
      </c>
      <c r="L339" t="s">
        <v>176</v>
      </c>
      <c r="M339" t="s">
        <v>9438</v>
      </c>
      <c r="N339" t="s">
        <v>9439</v>
      </c>
    </row>
    <row r="340" spans="1:14" x14ac:dyDescent="0.25">
      <c r="A340" t="s">
        <v>1863</v>
      </c>
      <c r="B340" t="s">
        <v>1864</v>
      </c>
      <c r="C340" t="s">
        <v>1880</v>
      </c>
      <c r="D340" t="s">
        <v>1865</v>
      </c>
      <c r="E340" t="s">
        <v>638</v>
      </c>
      <c r="F340" t="s">
        <v>2079</v>
      </c>
      <c r="G340" t="s">
        <v>2080</v>
      </c>
      <c r="H340" t="s">
        <v>2081</v>
      </c>
      <c r="I340" t="s">
        <v>32</v>
      </c>
      <c r="J340" t="s">
        <v>1878</v>
      </c>
      <c r="K340" t="s">
        <v>556</v>
      </c>
      <c r="L340" t="s">
        <v>176</v>
      </c>
      <c r="M340" t="s">
        <v>9438</v>
      </c>
      <c r="N340" t="s">
        <v>9439</v>
      </c>
    </row>
    <row r="341" spans="1:14" x14ac:dyDescent="0.25">
      <c r="A341" t="s">
        <v>1863</v>
      </c>
      <c r="B341" t="s">
        <v>1864</v>
      </c>
      <c r="C341" t="s">
        <v>1595</v>
      </c>
      <c r="D341" t="s">
        <v>1865</v>
      </c>
      <c r="E341" t="s">
        <v>638</v>
      </c>
      <c r="F341" t="s">
        <v>2082</v>
      </c>
      <c r="G341" t="s">
        <v>2083</v>
      </c>
      <c r="H341" t="s">
        <v>2084</v>
      </c>
      <c r="I341" t="s">
        <v>32</v>
      </c>
      <c r="J341" t="s">
        <v>129</v>
      </c>
      <c r="K341" t="s">
        <v>1600</v>
      </c>
      <c r="L341" t="s">
        <v>176</v>
      </c>
      <c r="M341" t="s">
        <v>9438</v>
      </c>
      <c r="N341" t="s">
        <v>9439</v>
      </c>
    </row>
    <row r="342" spans="1:14" x14ac:dyDescent="0.25">
      <c r="A342" t="s">
        <v>1863</v>
      </c>
      <c r="B342" t="s">
        <v>1864</v>
      </c>
      <c r="C342" t="s">
        <v>1880</v>
      </c>
      <c r="D342" t="s">
        <v>1865</v>
      </c>
      <c r="E342" t="s">
        <v>638</v>
      </c>
      <c r="F342" t="s">
        <v>2085</v>
      </c>
      <c r="G342" t="s">
        <v>2086</v>
      </c>
      <c r="H342" t="s">
        <v>2087</v>
      </c>
      <c r="I342" t="s">
        <v>32</v>
      </c>
      <c r="J342" t="s">
        <v>1912</v>
      </c>
      <c r="K342" t="s">
        <v>556</v>
      </c>
      <c r="L342" t="s">
        <v>176</v>
      </c>
      <c r="M342" t="s">
        <v>9438</v>
      </c>
      <c r="N342" t="s">
        <v>9439</v>
      </c>
    </row>
    <row r="343" spans="1:14" x14ac:dyDescent="0.25">
      <c r="A343" t="s">
        <v>2088</v>
      </c>
      <c r="B343" t="s">
        <v>549</v>
      </c>
      <c r="C343" t="s">
        <v>1887</v>
      </c>
      <c r="D343" t="s">
        <v>1513</v>
      </c>
      <c r="E343" t="s">
        <v>638</v>
      </c>
      <c r="F343" t="s">
        <v>2089</v>
      </c>
      <c r="G343" t="s">
        <v>2090</v>
      </c>
      <c r="H343" t="s">
        <v>2091</v>
      </c>
      <c r="I343" t="s">
        <v>32</v>
      </c>
      <c r="J343" t="s">
        <v>866</v>
      </c>
      <c r="K343" t="s">
        <v>24</v>
      </c>
      <c r="L343" t="s">
        <v>75</v>
      </c>
      <c r="M343" t="s">
        <v>9438</v>
      </c>
      <c r="N343" t="s">
        <v>9439</v>
      </c>
    </row>
    <row r="344" spans="1:14" x14ac:dyDescent="0.25">
      <c r="A344" t="s">
        <v>2045</v>
      </c>
      <c r="B344" t="s">
        <v>549</v>
      </c>
      <c r="C344" t="s">
        <v>1887</v>
      </c>
      <c r="D344" t="s">
        <v>1513</v>
      </c>
      <c r="E344" t="s">
        <v>638</v>
      </c>
      <c r="F344" t="s">
        <v>2096</v>
      </c>
      <c r="G344" t="s">
        <v>2097</v>
      </c>
      <c r="H344" t="s">
        <v>2098</v>
      </c>
      <c r="I344" t="s">
        <v>32</v>
      </c>
      <c r="J344" t="s">
        <v>246</v>
      </c>
      <c r="K344" t="s">
        <v>24</v>
      </c>
      <c r="L344" t="s">
        <v>75</v>
      </c>
      <c r="M344" t="s">
        <v>9438</v>
      </c>
      <c r="N344" t="s">
        <v>9439</v>
      </c>
    </row>
    <row r="345" spans="1:14" x14ac:dyDescent="0.25">
      <c r="A345" t="s">
        <v>2092</v>
      </c>
      <c r="B345" t="s">
        <v>549</v>
      </c>
      <c r="C345" t="s">
        <v>1887</v>
      </c>
      <c r="D345" t="s">
        <v>1513</v>
      </c>
      <c r="E345" t="s">
        <v>638</v>
      </c>
      <c r="F345" t="s">
        <v>2099</v>
      </c>
      <c r="G345" t="s">
        <v>2100</v>
      </c>
      <c r="H345" t="s">
        <v>2101</v>
      </c>
      <c r="I345" t="s">
        <v>32</v>
      </c>
      <c r="J345" t="s">
        <v>391</v>
      </c>
      <c r="K345" t="s">
        <v>24</v>
      </c>
      <c r="L345" t="s">
        <v>75</v>
      </c>
      <c r="M345" t="s">
        <v>9438</v>
      </c>
      <c r="N345" t="s">
        <v>9439</v>
      </c>
    </row>
    <row r="346" spans="1:14" x14ac:dyDescent="0.25">
      <c r="A346" t="s">
        <v>2102</v>
      </c>
      <c r="B346" t="s">
        <v>957</v>
      </c>
      <c r="C346" t="s">
        <v>16</v>
      </c>
      <c r="D346" t="s">
        <v>2103</v>
      </c>
      <c r="E346" t="s">
        <v>18</v>
      </c>
      <c r="F346" t="s">
        <v>2104</v>
      </c>
      <c r="G346" t="s">
        <v>2105</v>
      </c>
      <c r="H346" t="s">
        <v>2106</v>
      </c>
      <c r="I346" t="s">
        <v>32</v>
      </c>
      <c r="J346" t="s">
        <v>2107</v>
      </c>
      <c r="K346" t="s">
        <v>24</v>
      </c>
      <c r="L346" t="s">
        <v>75</v>
      </c>
      <c r="M346" t="s">
        <v>9438</v>
      </c>
      <c r="N346" t="s">
        <v>9439</v>
      </c>
    </row>
    <row r="347" spans="1:14" x14ac:dyDescent="0.25">
      <c r="A347" t="s">
        <v>2108</v>
      </c>
      <c r="B347" t="s">
        <v>393</v>
      </c>
      <c r="C347" t="s">
        <v>16</v>
      </c>
      <c r="D347" t="s">
        <v>2109</v>
      </c>
      <c r="E347" t="s">
        <v>18</v>
      </c>
      <c r="F347" t="s">
        <v>2110</v>
      </c>
      <c r="G347" t="s">
        <v>2111</v>
      </c>
      <c r="H347" t="s">
        <v>2112</v>
      </c>
      <c r="I347" t="s">
        <v>32</v>
      </c>
      <c r="J347" t="s">
        <v>162</v>
      </c>
      <c r="K347" t="s">
        <v>24</v>
      </c>
      <c r="L347" t="s">
        <v>780</v>
      </c>
      <c r="M347" t="s">
        <v>9438</v>
      </c>
      <c r="N347" t="s">
        <v>9439</v>
      </c>
    </row>
    <row r="348" spans="1:14" x14ac:dyDescent="0.25">
      <c r="A348" t="s">
        <v>2113</v>
      </c>
      <c r="B348" t="s">
        <v>2114</v>
      </c>
      <c r="C348" t="s">
        <v>69</v>
      </c>
      <c r="D348" t="s">
        <v>2115</v>
      </c>
      <c r="E348" t="s">
        <v>18</v>
      </c>
      <c r="F348" t="s">
        <v>2116</v>
      </c>
      <c r="G348" t="s">
        <v>2117</v>
      </c>
      <c r="H348" t="s">
        <v>2118</v>
      </c>
      <c r="I348" t="s">
        <v>32</v>
      </c>
      <c r="J348" t="s">
        <v>2119</v>
      </c>
      <c r="K348" t="s">
        <v>24</v>
      </c>
      <c r="L348" t="s">
        <v>2120</v>
      </c>
      <c r="M348" t="s">
        <v>9554</v>
      </c>
      <c r="N348" t="s">
        <v>9441</v>
      </c>
    </row>
    <row r="349" spans="1:14" x14ac:dyDescent="0.25">
      <c r="A349" t="s">
        <v>2121</v>
      </c>
      <c r="B349" t="s">
        <v>2122</v>
      </c>
      <c r="C349" t="s">
        <v>16</v>
      </c>
      <c r="D349" t="s">
        <v>2123</v>
      </c>
      <c r="E349" t="s">
        <v>18</v>
      </c>
      <c r="F349" t="s">
        <v>2124</v>
      </c>
      <c r="G349" t="s">
        <v>2125</v>
      </c>
      <c r="H349" t="s">
        <v>2126</v>
      </c>
      <c r="I349" t="s">
        <v>32</v>
      </c>
      <c r="J349" t="s">
        <v>2127</v>
      </c>
      <c r="K349" t="s">
        <v>24</v>
      </c>
      <c r="L349" t="s">
        <v>786</v>
      </c>
      <c r="M349" t="s">
        <v>9555</v>
      </c>
      <c r="N349" t="s">
        <v>9441</v>
      </c>
    </row>
    <row r="350" spans="1:14" x14ac:dyDescent="0.25">
      <c r="A350" t="s">
        <v>2128</v>
      </c>
      <c r="B350" t="s">
        <v>2129</v>
      </c>
      <c r="C350" t="s">
        <v>69</v>
      </c>
      <c r="D350" t="s">
        <v>565</v>
      </c>
      <c r="E350" t="s">
        <v>18</v>
      </c>
      <c r="F350" t="s">
        <v>2130</v>
      </c>
      <c r="G350" t="s">
        <v>2131</v>
      </c>
      <c r="H350" t="s">
        <v>2132</v>
      </c>
      <c r="I350" t="s">
        <v>32</v>
      </c>
      <c r="J350" t="s">
        <v>1000</v>
      </c>
      <c r="K350" t="s">
        <v>24</v>
      </c>
      <c r="L350" t="s">
        <v>2133</v>
      </c>
      <c r="M350" t="s">
        <v>9438</v>
      </c>
      <c r="N350" t="s">
        <v>9439</v>
      </c>
    </row>
    <row r="351" spans="1:14" x14ac:dyDescent="0.25">
      <c r="A351" t="s">
        <v>2134</v>
      </c>
      <c r="B351" t="s">
        <v>2135</v>
      </c>
      <c r="C351" t="s">
        <v>69</v>
      </c>
      <c r="D351" t="s">
        <v>434</v>
      </c>
      <c r="E351" t="s">
        <v>18</v>
      </c>
      <c r="F351" t="s">
        <v>2136</v>
      </c>
      <c r="G351" t="s">
        <v>2137</v>
      </c>
      <c r="H351" t="s">
        <v>2138</v>
      </c>
      <c r="I351" t="s">
        <v>32</v>
      </c>
      <c r="J351" t="s">
        <v>756</v>
      </c>
      <c r="K351" t="s">
        <v>24</v>
      </c>
      <c r="L351" t="s">
        <v>439</v>
      </c>
      <c r="M351" t="s">
        <v>9438</v>
      </c>
      <c r="N351" t="s">
        <v>9439</v>
      </c>
    </row>
    <row r="352" spans="1:14" x14ac:dyDescent="0.25">
      <c r="A352" t="s">
        <v>2139</v>
      </c>
      <c r="B352" t="s">
        <v>2140</v>
      </c>
      <c r="C352" t="s">
        <v>69</v>
      </c>
      <c r="D352" t="s">
        <v>565</v>
      </c>
      <c r="E352" t="s">
        <v>18</v>
      </c>
      <c r="F352" t="s">
        <v>2141</v>
      </c>
      <c r="G352" t="s">
        <v>2142</v>
      </c>
      <c r="H352" t="s">
        <v>2143</v>
      </c>
      <c r="I352" t="s">
        <v>32</v>
      </c>
      <c r="J352" t="s">
        <v>89</v>
      </c>
      <c r="K352" t="s">
        <v>24</v>
      </c>
      <c r="L352" t="s">
        <v>2133</v>
      </c>
      <c r="M352" t="s">
        <v>9438</v>
      </c>
      <c r="N352" t="s">
        <v>9439</v>
      </c>
    </row>
    <row r="353" spans="1:14" x14ac:dyDescent="0.25">
      <c r="A353" t="s">
        <v>2144</v>
      </c>
      <c r="B353" t="s">
        <v>2145</v>
      </c>
      <c r="C353" t="s">
        <v>69</v>
      </c>
      <c r="D353" t="s">
        <v>2146</v>
      </c>
      <c r="E353" t="s">
        <v>18</v>
      </c>
      <c r="F353" t="s">
        <v>2147</v>
      </c>
      <c r="G353" t="s">
        <v>2148</v>
      </c>
      <c r="H353" t="s">
        <v>2149</v>
      </c>
      <c r="I353" t="s">
        <v>32</v>
      </c>
      <c r="J353" t="s">
        <v>991</v>
      </c>
      <c r="K353" t="s">
        <v>24</v>
      </c>
      <c r="L353" t="s">
        <v>204</v>
      </c>
      <c r="M353" t="s">
        <v>9556</v>
      </c>
      <c r="N353" t="s">
        <v>9441</v>
      </c>
    </row>
    <row r="354" spans="1:14" x14ac:dyDescent="0.25">
      <c r="A354" t="s">
        <v>2150</v>
      </c>
      <c r="C354" t="s">
        <v>16</v>
      </c>
      <c r="E354" t="s">
        <v>18</v>
      </c>
      <c r="F354" t="s">
        <v>2151</v>
      </c>
      <c r="G354" t="s">
        <v>2152</v>
      </c>
      <c r="H354" t="s">
        <v>2153</v>
      </c>
      <c r="I354" t="s">
        <v>1565</v>
      </c>
      <c r="J354" t="s">
        <v>253</v>
      </c>
      <c r="K354" t="s">
        <v>24</v>
      </c>
      <c r="L354" t="s">
        <v>168</v>
      </c>
      <c r="M354" t="s">
        <v>9438</v>
      </c>
      <c r="N354" t="s">
        <v>9439</v>
      </c>
    </row>
    <row r="355" spans="1:14" x14ac:dyDescent="0.25">
      <c r="A355" t="s">
        <v>2154</v>
      </c>
      <c r="B355" t="s">
        <v>370</v>
      </c>
      <c r="C355" t="s">
        <v>16</v>
      </c>
      <c r="D355" t="s">
        <v>364</v>
      </c>
      <c r="E355" t="s">
        <v>18</v>
      </c>
      <c r="F355" t="s">
        <v>2155</v>
      </c>
      <c r="G355" t="s">
        <v>2156</v>
      </c>
      <c r="H355" t="s">
        <v>2157</v>
      </c>
      <c r="I355" t="s">
        <v>32</v>
      </c>
      <c r="J355" t="s">
        <v>1751</v>
      </c>
      <c r="K355" t="s">
        <v>24</v>
      </c>
      <c r="L355" t="s">
        <v>368</v>
      </c>
      <c r="M355" t="s">
        <v>9438</v>
      </c>
      <c r="N355" t="s">
        <v>9439</v>
      </c>
    </row>
    <row r="356" spans="1:14" x14ac:dyDescent="0.25">
      <c r="A356" t="s">
        <v>2158</v>
      </c>
      <c r="B356" t="s">
        <v>2159</v>
      </c>
      <c r="C356" t="s">
        <v>16</v>
      </c>
      <c r="D356" t="s">
        <v>2160</v>
      </c>
      <c r="E356" t="s">
        <v>18</v>
      </c>
      <c r="F356" t="s">
        <v>2161</v>
      </c>
      <c r="G356" t="s">
        <v>2162</v>
      </c>
      <c r="H356" t="s">
        <v>2163</v>
      </c>
      <c r="I356" t="s">
        <v>32</v>
      </c>
      <c r="J356" t="s">
        <v>2164</v>
      </c>
      <c r="K356" t="s">
        <v>24</v>
      </c>
      <c r="L356" t="s">
        <v>837</v>
      </c>
      <c r="M356" t="s">
        <v>9557</v>
      </c>
      <c r="N356" t="s">
        <v>9441</v>
      </c>
    </row>
    <row r="357" spans="1:14" x14ac:dyDescent="0.25">
      <c r="A357" t="s">
        <v>2165</v>
      </c>
      <c r="C357" t="s">
        <v>16</v>
      </c>
      <c r="D357" t="s">
        <v>2166</v>
      </c>
      <c r="E357" t="s">
        <v>18</v>
      </c>
      <c r="F357" t="s">
        <v>2167</v>
      </c>
      <c r="G357" t="s">
        <v>2168</v>
      </c>
      <c r="H357" t="s">
        <v>2169</v>
      </c>
      <c r="I357" t="s">
        <v>32</v>
      </c>
      <c r="J357" t="s">
        <v>1461</v>
      </c>
      <c r="K357" t="s">
        <v>24</v>
      </c>
      <c r="L357" t="s">
        <v>58</v>
      </c>
      <c r="M357" t="s">
        <v>9558</v>
      </c>
      <c r="N357" t="s">
        <v>9441</v>
      </c>
    </row>
    <row r="358" spans="1:14" x14ac:dyDescent="0.25">
      <c r="A358" t="s">
        <v>2170</v>
      </c>
      <c r="C358" t="s">
        <v>16</v>
      </c>
      <c r="D358" t="s">
        <v>987</v>
      </c>
      <c r="E358" t="s">
        <v>18</v>
      </c>
      <c r="F358" t="s">
        <v>2171</v>
      </c>
      <c r="G358" t="s">
        <v>2172</v>
      </c>
      <c r="H358" t="s">
        <v>2173</v>
      </c>
      <c r="I358" t="s">
        <v>32</v>
      </c>
      <c r="J358" t="s">
        <v>688</v>
      </c>
      <c r="K358" t="s">
        <v>24</v>
      </c>
      <c r="L358" t="s">
        <v>204</v>
      </c>
      <c r="M358" t="s">
        <v>9438</v>
      </c>
      <c r="N358" t="s">
        <v>9439</v>
      </c>
    </row>
    <row r="359" spans="1:14" x14ac:dyDescent="0.25">
      <c r="A359" t="s">
        <v>2174</v>
      </c>
      <c r="B359" t="s">
        <v>192</v>
      </c>
      <c r="C359" t="s">
        <v>16</v>
      </c>
      <c r="D359" t="s">
        <v>502</v>
      </c>
      <c r="E359" t="s">
        <v>18</v>
      </c>
      <c r="F359" t="s">
        <v>2175</v>
      </c>
      <c r="G359" t="s">
        <v>2176</v>
      </c>
      <c r="H359" t="s">
        <v>2177</v>
      </c>
      <c r="I359" t="s">
        <v>32</v>
      </c>
      <c r="J359" t="s">
        <v>606</v>
      </c>
      <c r="K359" t="s">
        <v>24</v>
      </c>
      <c r="L359" t="s">
        <v>507</v>
      </c>
      <c r="M359" t="s">
        <v>9438</v>
      </c>
      <c r="N359" t="s">
        <v>9439</v>
      </c>
    </row>
    <row r="360" spans="1:14" x14ac:dyDescent="0.25">
      <c r="A360" t="s">
        <v>2178</v>
      </c>
      <c r="B360" t="s">
        <v>2179</v>
      </c>
      <c r="C360" t="s">
        <v>69</v>
      </c>
      <c r="D360" t="s">
        <v>2180</v>
      </c>
      <c r="E360" t="s">
        <v>18</v>
      </c>
      <c r="F360" t="s">
        <v>2181</v>
      </c>
      <c r="G360" t="s">
        <v>2182</v>
      </c>
      <c r="H360" t="s">
        <v>2183</v>
      </c>
      <c r="I360" t="s">
        <v>32</v>
      </c>
      <c r="J360" t="s">
        <v>1305</v>
      </c>
      <c r="K360" t="s">
        <v>24</v>
      </c>
      <c r="L360" t="s">
        <v>204</v>
      </c>
      <c r="M360" t="s">
        <v>9559</v>
      </c>
      <c r="N360" t="s">
        <v>9441</v>
      </c>
    </row>
    <row r="361" spans="1:14" x14ac:dyDescent="0.25">
      <c r="A361" t="s">
        <v>2184</v>
      </c>
      <c r="B361" t="s">
        <v>2185</v>
      </c>
      <c r="C361" t="s">
        <v>16</v>
      </c>
      <c r="D361" t="s">
        <v>502</v>
      </c>
      <c r="E361" t="s">
        <v>18</v>
      </c>
      <c r="F361" t="s">
        <v>2186</v>
      </c>
      <c r="G361" t="s">
        <v>2187</v>
      </c>
      <c r="H361" t="s">
        <v>2188</v>
      </c>
      <c r="I361" t="s">
        <v>32</v>
      </c>
      <c r="J361" t="s">
        <v>506</v>
      </c>
      <c r="K361" t="s">
        <v>24</v>
      </c>
      <c r="L361" t="s">
        <v>507</v>
      </c>
      <c r="M361" t="s">
        <v>9560</v>
      </c>
      <c r="N361" t="s">
        <v>9441</v>
      </c>
    </row>
    <row r="362" spans="1:14" x14ac:dyDescent="0.25">
      <c r="A362" t="s">
        <v>2189</v>
      </c>
      <c r="B362" t="s">
        <v>2190</v>
      </c>
      <c r="C362" t="s">
        <v>69</v>
      </c>
      <c r="D362" t="s">
        <v>2191</v>
      </c>
      <c r="E362" t="s">
        <v>18</v>
      </c>
      <c r="F362" t="s">
        <v>2192</v>
      </c>
      <c r="G362" t="s">
        <v>2193</v>
      </c>
      <c r="H362" t="s">
        <v>2194</v>
      </c>
      <c r="I362" t="s">
        <v>32</v>
      </c>
      <c r="J362" t="s">
        <v>298</v>
      </c>
      <c r="K362" t="s">
        <v>24</v>
      </c>
      <c r="L362" t="s">
        <v>406</v>
      </c>
      <c r="M362" t="s">
        <v>9561</v>
      </c>
      <c r="N362" t="s">
        <v>9441</v>
      </c>
    </row>
    <row r="363" spans="1:14" x14ac:dyDescent="0.25">
      <c r="A363" t="s">
        <v>2195</v>
      </c>
      <c r="B363" t="s">
        <v>2196</v>
      </c>
      <c r="C363" t="s">
        <v>69</v>
      </c>
      <c r="D363" t="s">
        <v>2197</v>
      </c>
      <c r="E363" t="s">
        <v>18</v>
      </c>
      <c r="F363" t="s">
        <v>2198</v>
      </c>
      <c r="G363" t="s">
        <v>2199</v>
      </c>
      <c r="H363" t="s">
        <v>2200</v>
      </c>
      <c r="I363" t="s">
        <v>32</v>
      </c>
      <c r="J363" t="s">
        <v>1203</v>
      </c>
      <c r="K363" t="s">
        <v>24</v>
      </c>
      <c r="L363" t="s">
        <v>2201</v>
      </c>
      <c r="M363" t="s">
        <v>9438</v>
      </c>
      <c r="N363" t="s">
        <v>9439</v>
      </c>
    </row>
    <row r="364" spans="1:14" x14ac:dyDescent="0.25">
      <c r="A364" t="s">
        <v>2202</v>
      </c>
      <c r="B364" t="s">
        <v>2203</v>
      </c>
      <c r="C364" t="s">
        <v>16</v>
      </c>
      <c r="D364" t="s">
        <v>2204</v>
      </c>
      <c r="E364" t="s">
        <v>18</v>
      </c>
      <c r="F364" t="s">
        <v>2205</v>
      </c>
      <c r="G364" t="s">
        <v>2206</v>
      </c>
      <c r="H364" t="s">
        <v>2207</v>
      </c>
      <c r="I364" t="s">
        <v>32</v>
      </c>
      <c r="J364" t="s">
        <v>2107</v>
      </c>
      <c r="K364" t="s">
        <v>24</v>
      </c>
      <c r="L364" t="s">
        <v>42</v>
      </c>
      <c r="M364" t="s">
        <v>9438</v>
      </c>
      <c r="N364" t="s">
        <v>9439</v>
      </c>
    </row>
    <row r="365" spans="1:14" x14ac:dyDescent="0.25">
      <c r="A365" t="s">
        <v>2208</v>
      </c>
      <c r="B365" t="s">
        <v>2209</v>
      </c>
      <c r="C365" t="s">
        <v>16</v>
      </c>
      <c r="D365" t="s">
        <v>2210</v>
      </c>
      <c r="E365" t="s">
        <v>18</v>
      </c>
      <c r="F365" t="s">
        <v>2211</v>
      </c>
      <c r="G365" t="s">
        <v>2212</v>
      </c>
      <c r="H365" t="s">
        <v>2213</v>
      </c>
      <c r="I365" t="s">
        <v>32</v>
      </c>
      <c r="J365" t="s">
        <v>506</v>
      </c>
      <c r="K365" t="s">
        <v>24</v>
      </c>
      <c r="L365" t="s">
        <v>75</v>
      </c>
      <c r="M365" t="s">
        <v>9562</v>
      </c>
      <c r="N365" t="s">
        <v>9441</v>
      </c>
    </row>
    <row r="366" spans="1:14" x14ac:dyDescent="0.25">
      <c r="A366" t="s">
        <v>2214</v>
      </c>
      <c r="C366" t="s">
        <v>16</v>
      </c>
      <c r="E366" t="s">
        <v>18</v>
      </c>
      <c r="F366" t="s">
        <v>2215</v>
      </c>
      <c r="G366" t="s">
        <v>2216</v>
      </c>
      <c r="H366" t="s">
        <v>2217</v>
      </c>
      <c r="I366" t="s">
        <v>32</v>
      </c>
      <c r="J366" t="s">
        <v>253</v>
      </c>
      <c r="K366" t="s">
        <v>24</v>
      </c>
      <c r="L366" t="s">
        <v>168</v>
      </c>
      <c r="M366" t="s">
        <v>9438</v>
      </c>
      <c r="N366" t="s">
        <v>9439</v>
      </c>
    </row>
    <row r="367" spans="1:14" x14ac:dyDescent="0.25">
      <c r="A367" t="s">
        <v>2218</v>
      </c>
      <c r="B367" t="s">
        <v>2219</v>
      </c>
      <c r="C367" t="s">
        <v>16</v>
      </c>
      <c r="D367" t="s">
        <v>2220</v>
      </c>
      <c r="E367" t="s">
        <v>18</v>
      </c>
      <c r="F367" t="s">
        <v>2221</v>
      </c>
      <c r="G367" t="s">
        <v>2222</v>
      </c>
      <c r="H367" t="s">
        <v>2223</v>
      </c>
      <c r="I367" t="s">
        <v>32</v>
      </c>
      <c r="J367" t="s">
        <v>33</v>
      </c>
      <c r="K367" t="s">
        <v>24</v>
      </c>
      <c r="L367" t="s">
        <v>204</v>
      </c>
      <c r="M367" t="s">
        <v>9438</v>
      </c>
      <c r="N367" t="s">
        <v>9439</v>
      </c>
    </row>
    <row r="368" spans="1:14" x14ac:dyDescent="0.25">
      <c r="A368" t="s">
        <v>2224</v>
      </c>
      <c r="C368" t="s">
        <v>69</v>
      </c>
      <c r="D368" t="s">
        <v>434</v>
      </c>
      <c r="E368" t="s">
        <v>18</v>
      </c>
      <c r="F368" t="s">
        <v>2225</v>
      </c>
      <c r="G368" t="s">
        <v>2226</v>
      </c>
      <c r="H368" t="s">
        <v>2227</v>
      </c>
      <c r="I368" t="s">
        <v>32</v>
      </c>
      <c r="J368" t="s">
        <v>438</v>
      </c>
      <c r="K368" t="s">
        <v>24</v>
      </c>
      <c r="L368" t="s">
        <v>439</v>
      </c>
      <c r="M368" t="s">
        <v>9438</v>
      </c>
      <c r="N368" t="s">
        <v>9439</v>
      </c>
    </row>
    <row r="369" spans="1:14" x14ac:dyDescent="0.25">
      <c r="A369" t="s">
        <v>2228</v>
      </c>
      <c r="B369" t="s">
        <v>2229</v>
      </c>
      <c r="C369" t="s">
        <v>16</v>
      </c>
      <c r="D369" t="s">
        <v>2230</v>
      </c>
      <c r="E369" t="s">
        <v>18</v>
      </c>
      <c r="F369" t="s">
        <v>2231</v>
      </c>
      <c r="G369" t="s">
        <v>2232</v>
      </c>
      <c r="H369" t="s">
        <v>2233</v>
      </c>
      <c r="I369" t="s">
        <v>32</v>
      </c>
      <c r="J369" t="s">
        <v>1294</v>
      </c>
      <c r="K369" t="s">
        <v>24</v>
      </c>
      <c r="L369" t="s">
        <v>204</v>
      </c>
      <c r="M369" t="s">
        <v>9563</v>
      </c>
      <c r="N369" t="s">
        <v>9441</v>
      </c>
    </row>
    <row r="370" spans="1:14" x14ac:dyDescent="0.25">
      <c r="A370" t="s">
        <v>2234</v>
      </c>
      <c r="B370" t="s">
        <v>2235</v>
      </c>
      <c r="C370" t="s">
        <v>16</v>
      </c>
      <c r="D370" t="s">
        <v>2204</v>
      </c>
      <c r="E370" t="s">
        <v>18</v>
      </c>
      <c r="F370" t="s">
        <v>2236</v>
      </c>
      <c r="G370" t="s">
        <v>2237</v>
      </c>
      <c r="H370" t="s">
        <v>2238</v>
      </c>
      <c r="I370" t="s">
        <v>32</v>
      </c>
      <c r="J370" t="s">
        <v>155</v>
      </c>
      <c r="K370" t="s">
        <v>24</v>
      </c>
      <c r="L370" t="s">
        <v>42</v>
      </c>
      <c r="M370" t="s">
        <v>9564</v>
      </c>
      <c r="N370" t="s">
        <v>9441</v>
      </c>
    </row>
    <row r="371" spans="1:14" x14ac:dyDescent="0.25">
      <c r="A371" t="s">
        <v>2239</v>
      </c>
      <c r="B371" t="s">
        <v>2240</v>
      </c>
      <c r="C371" t="s">
        <v>16</v>
      </c>
      <c r="D371" t="s">
        <v>2241</v>
      </c>
      <c r="E371" t="s">
        <v>18</v>
      </c>
      <c r="F371" t="s">
        <v>2242</v>
      </c>
      <c r="G371" t="s">
        <v>2243</v>
      </c>
      <c r="H371" t="s">
        <v>2244</v>
      </c>
      <c r="I371" t="s">
        <v>32</v>
      </c>
      <c r="J371" t="s">
        <v>360</v>
      </c>
      <c r="K371" t="s">
        <v>24</v>
      </c>
      <c r="L371" t="s">
        <v>204</v>
      </c>
      <c r="M371" t="s">
        <v>9438</v>
      </c>
      <c r="N371" t="s">
        <v>9439</v>
      </c>
    </row>
    <row r="372" spans="1:14" x14ac:dyDescent="0.25">
      <c r="A372" t="s">
        <v>2245</v>
      </c>
      <c r="B372" t="s">
        <v>2246</v>
      </c>
      <c r="C372" t="s">
        <v>16</v>
      </c>
      <c r="D372" t="s">
        <v>302</v>
      </c>
      <c r="E372" t="s">
        <v>18</v>
      </c>
      <c r="F372" t="s">
        <v>2247</v>
      </c>
      <c r="G372" t="s">
        <v>2248</v>
      </c>
      <c r="H372" t="s">
        <v>2249</v>
      </c>
      <c r="I372" t="s">
        <v>32</v>
      </c>
      <c r="J372" t="s">
        <v>735</v>
      </c>
      <c r="K372" t="s">
        <v>24</v>
      </c>
      <c r="L372" t="s">
        <v>307</v>
      </c>
      <c r="M372" t="s">
        <v>9565</v>
      </c>
      <c r="N372" t="s">
        <v>9441</v>
      </c>
    </row>
    <row r="373" spans="1:14" x14ac:dyDescent="0.25">
      <c r="A373" t="s">
        <v>2250</v>
      </c>
      <c r="B373" t="s">
        <v>2251</v>
      </c>
      <c r="C373" t="s">
        <v>16</v>
      </c>
      <c r="D373" t="s">
        <v>2252</v>
      </c>
      <c r="E373" t="s">
        <v>18</v>
      </c>
      <c r="F373" t="s">
        <v>2253</v>
      </c>
      <c r="G373" t="s">
        <v>2254</v>
      </c>
      <c r="H373" t="s">
        <v>2255</v>
      </c>
      <c r="I373" t="s">
        <v>32</v>
      </c>
      <c r="J373" t="s">
        <v>385</v>
      </c>
      <c r="K373" t="s">
        <v>24</v>
      </c>
      <c r="L373" t="s">
        <v>2256</v>
      </c>
      <c r="M373" t="s">
        <v>9566</v>
      </c>
      <c r="N373" t="s">
        <v>9441</v>
      </c>
    </row>
    <row r="374" spans="1:14" x14ac:dyDescent="0.25">
      <c r="A374" t="s">
        <v>2257</v>
      </c>
      <c r="B374" t="s">
        <v>2258</v>
      </c>
      <c r="C374" t="s">
        <v>16</v>
      </c>
      <c r="D374" t="s">
        <v>200</v>
      </c>
      <c r="E374" t="s">
        <v>18</v>
      </c>
      <c r="F374" t="s">
        <v>2259</v>
      </c>
      <c r="G374" t="s">
        <v>2260</v>
      </c>
      <c r="H374" t="s">
        <v>2261</v>
      </c>
      <c r="I374" t="s">
        <v>32</v>
      </c>
      <c r="J374" t="s">
        <v>2262</v>
      </c>
      <c r="K374" t="s">
        <v>24</v>
      </c>
      <c r="L374" t="s">
        <v>204</v>
      </c>
      <c r="M374" t="s">
        <v>9438</v>
      </c>
      <c r="N374" t="s">
        <v>9439</v>
      </c>
    </row>
    <row r="375" spans="1:14" x14ac:dyDescent="0.25">
      <c r="A375" t="s">
        <v>2263</v>
      </c>
      <c r="B375" t="s">
        <v>1340</v>
      </c>
      <c r="C375" t="s">
        <v>16</v>
      </c>
      <c r="D375" t="s">
        <v>265</v>
      </c>
      <c r="E375" t="s">
        <v>18</v>
      </c>
      <c r="F375" t="s">
        <v>2264</v>
      </c>
      <c r="G375" t="s">
        <v>2265</v>
      </c>
      <c r="H375" t="s">
        <v>2266</v>
      </c>
      <c r="I375" t="s">
        <v>32</v>
      </c>
      <c r="J375" t="s">
        <v>379</v>
      </c>
      <c r="K375" t="s">
        <v>24</v>
      </c>
      <c r="L375" t="s">
        <v>204</v>
      </c>
      <c r="M375" t="s">
        <v>9567</v>
      </c>
      <c r="N375" t="s">
        <v>9441</v>
      </c>
    </row>
    <row r="376" spans="1:14" x14ac:dyDescent="0.25">
      <c r="A376" t="s">
        <v>2267</v>
      </c>
      <c r="B376" t="s">
        <v>2268</v>
      </c>
      <c r="C376" t="s">
        <v>16</v>
      </c>
      <c r="D376" t="s">
        <v>93</v>
      </c>
      <c r="E376" t="s">
        <v>18</v>
      </c>
      <c r="F376" t="s">
        <v>2269</v>
      </c>
      <c r="G376" t="s">
        <v>2270</v>
      </c>
      <c r="H376" t="s">
        <v>2271</v>
      </c>
      <c r="I376" t="s">
        <v>32</v>
      </c>
      <c r="J376" t="s">
        <v>142</v>
      </c>
      <c r="K376" t="s">
        <v>24</v>
      </c>
      <c r="L376" t="s">
        <v>75</v>
      </c>
      <c r="M376" t="s">
        <v>9568</v>
      </c>
      <c r="N376" t="s">
        <v>9441</v>
      </c>
    </row>
    <row r="377" spans="1:14" x14ac:dyDescent="0.25">
      <c r="A377" t="s">
        <v>2272</v>
      </c>
      <c r="C377" t="s">
        <v>16</v>
      </c>
      <c r="D377" t="s">
        <v>2123</v>
      </c>
      <c r="E377" t="s">
        <v>18</v>
      </c>
      <c r="F377" t="s">
        <v>2273</v>
      </c>
      <c r="G377" t="s">
        <v>2274</v>
      </c>
      <c r="H377" t="s">
        <v>2275</v>
      </c>
      <c r="I377" t="s">
        <v>32</v>
      </c>
      <c r="J377" t="s">
        <v>2262</v>
      </c>
      <c r="K377" t="s">
        <v>24</v>
      </c>
      <c r="L377" t="s">
        <v>75</v>
      </c>
      <c r="M377" t="s">
        <v>9438</v>
      </c>
      <c r="N377" t="s">
        <v>9439</v>
      </c>
    </row>
    <row r="378" spans="1:14" x14ac:dyDescent="0.25">
      <c r="A378" t="s">
        <v>2276</v>
      </c>
      <c r="B378" t="s">
        <v>2277</v>
      </c>
      <c r="C378" t="s">
        <v>69</v>
      </c>
      <c r="D378" t="s">
        <v>179</v>
      </c>
      <c r="E378" t="s">
        <v>18</v>
      </c>
      <c r="F378" t="s">
        <v>2278</v>
      </c>
      <c r="G378" t="s">
        <v>2279</v>
      </c>
      <c r="H378" t="s">
        <v>2280</v>
      </c>
      <c r="I378" t="s">
        <v>32</v>
      </c>
      <c r="J378" t="s">
        <v>493</v>
      </c>
      <c r="K378" t="s">
        <v>24</v>
      </c>
      <c r="L378" t="s">
        <v>342</v>
      </c>
      <c r="M378" t="s">
        <v>9569</v>
      </c>
      <c r="N378" t="s">
        <v>9441</v>
      </c>
    </row>
    <row r="379" spans="1:14" x14ac:dyDescent="0.25">
      <c r="A379" t="s">
        <v>2281</v>
      </c>
      <c r="B379" t="s">
        <v>2282</v>
      </c>
      <c r="C379" t="s">
        <v>69</v>
      </c>
      <c r="D379" t="s">
        <v>2283</v>
      </c>
      <c r="E379" t="s">
        <v>18</v>
      </c>
      <c r="F379" t="s">
        <v>2284</v>
      </c>
      <c r="G379" t="s">
        <v>2285</v>
      </c>
      <c r="H379" t="s">
        <v>2286</v>
      </c>
      <c r="I379" t="s">
        <v>32</v>
      </c>
      <c r="J379" t="s">
        <v>1461</v>
      </c>
      <c r="K379" t="s">
        <v>24</v>
      </c>
      <c r="L379" t="s">
        <v>1480</v>
      </c>
      <c r="M379" t="s">
        <v>9570</v>
      </c>
      <c r="N379" t="s">
        <v>9441</v>
      </c>
    </row>
    <row r="380" spans="1:14" x14ac:dyDescent="0.25">
      <c r="A380" t="s">
        <v>2287</v>
      </c>
      <c r="B380" t="s">
        <v>2288</v>
      </c>
      <c r="C380" t="s">
        <v>16</v>
      </c>
      <c r="D380" t="s">
        <v>1278</v>
      </c>
      <c r="E380" t="s">
        <v>18</v>
      </c>
      <c r="F380" t="s">
        <v>2289</v>
      </c>
      <c r="G380" t="s">
        <v>2290</v>
      </c>
      <c r="H380" t="s">
        <v>2291</v>
      </c>
      <c r="I380" t="s">
        <v>32</v>
      </c>
      <c r="J380" t="s">
        <v>583</v>
      </c>
      <c r="K380" t="s">
        <v>24</v>
      </c>
      <c r="L380" t="s">
        <v>1282</v>
      </c>
      <c r="M380" t="s">
        <v>9571</v>
      </c>
      <c r="N380" t="s">
        <v>9441</v>
      </c>
    </row>
    <row r="381" spans="1:14" x14ac:dyDescent="0.25">
      <c r="A381" t="s">
        <v>2292</v>
      </c>
      <c r="B381" t="s">
        <v>1771</v>
      </c>
      <c r="C381" t="s">
        <v>69</v>
      </c>
      <c r="D381" t="s">
        <v>2293</v>
      </c>
      <c r="E381" t="s">
        <v>18</v>
      </c>
      <c r="F381" t="s">
        <v>2294</v>
      </c>
      <c r="G381" t="s">
        <v>2295</v>
      </c>
      <c r="H381" t="s">
        <v>2296</v>
      </c>
      <c r="I381" t="s">
        <v>32</v>
      </c>
      <c r="J381" t="s">
        <v>606</v>
      </c>
      <c r="K381" t="s">
        <v>24</v>
      </c>
      <c r="L381" t="s">
        <v>176</v>
      </c>
      <c r="M381" t="s">
        <v>9438</v>
      </c>
      <c r="N381" t="s">
        <v>9439</v>
      </c>
    </row>
    <row r="382" spans="1:14" x14ac:dyDescent="0.25">
      <c r="A382" t="s">
        <v>2297</v>
      </c>
      <c r="B382" t="s">
        <v>1451</v>
      </c>
      <c r="C382" t="s">
        <v>69</v>
      </c>
      <c r="D382" t="s">
        <v>45</v>
      </c>
      <c r="E382" t="s">
        <v>18</v>
      </c>
      <c r="F382" t="s">
        <v>2298</v>
      </c>
      <c r="G382" t="s">
        <v>2299</v>
      </c>
      <c r="H382" t="s">
        <v>2300</v>
      </c>
      <c r="I382" t="s">
        <v>32</v>
      </c>
      <c r="J382" t="s">
        <v>540</v>
      </c>
      <c r="K382" t="s">
        <v>24</v>
      </c>
      <c r="L382" t="s">
        <v>50</v>
      </c>
      <c r="M382" t="s">
        <v>9572</v>
      </c>
      <c r="N382" t="s">
        <v>9441</v>
      </c>
    </row>
    <row r="383" spans="1:14" x14ac:dyDescent="0.25">
      <c r="A383" t="s">
        <v>2301</v>
      </c>
      <c r="B383" t="s">
        <v>2302</v>
      </c>
      <c r="C383" t="s">
        <v>16</v>
      </c>
      <c r="D383" t="s">
        <v>2303</v>
      </c>
      <c r="E383" t="s">
        <v>18</v>
      </c>
      <c r="F383" t="s">
        <v>2304</v>
      </c>
      <c r="G383" t="s">
        <v>2305</v>
      </c>
      <c r="H383" t="s">
        <v>2306</v>
      </c>
      <c r="I383" t="s">
        <v>32</v>
      </c>
      <c r="J383" t="s">
        <v>1203</v>
      </c>
      <c r="K383" t="s">
        <v>24</v>
      </c>
      <c r="L383" t="s">
        <v>2307</v>
      </c>
      <c r="M383" t="s">
        <v>9438</v>
      </c>
      <c r="N383" t="s">
        <v>9439</v>
      </c>
    </row>
    <row r="384" spans="1:14" x14ac:dyDescent="0.25">
      <c r="A384" t="s">
        <v>2308</v>
      </c>
      <c r="C384" t="s">
        <v>16</v>
      </c>
      <c r="D384" t="s">
        <v>2309</v>
      </c>
      <c r="E384" t="s">
        <v>18</v>
      </c>
      <c r="F384" t="s">
        <v>2310</v>
      </c>
      <c r="G384" t="s">
        <v>2311</v>
      </c>
      <c r="H384" t="s">
        <v>2312</v>
      </c>
      <c r="I384" t="s">
        <v>32</v>
      </c>
      <c r="J384" t="s">
        <v>253</v>
      </c>
      <c r="K384" t="s">
        <v>24</v>
      </c>
      <c r="L384" t="s">
        <v>1331</v>
      </c>
      <c r="M384" t="s">
        <v>9438</v>
      </c>
      <c r="N384" t="s">
        <v>9439</v>
      </c>
    </row>
    <row r="385" spans="1:14" x14ac:dyDescent="0.25">
      <c r="A385" t="s">
        <v>123</v>
      </c>
      <c r="C385" t="s">
        <v>16</v>
      </c>
      <c r="D385" t="s">
        <v>125</v>
      </c>
      <c r="E385" t="s">
        <v>18</v>
      </c>
      <c r="F385" t="s">
        <v>2313</v>
      </c>
      <c r="G385" t="s">
        <v>2314</v>
      </c>
      <c r="H385" t="s">
        <v>2315</v>
      </c>
      <c r="I385" t="s">
        <v>32</v>
      </c>
      <c r="J385" t="s">
        <v>1782</v>
      </c>
      <c r="K385" t="s">
        <v>24</v>
      </c>
      <c r="L385" t="s">
        <v>75</v>
      </c>
      <c r="M385" t="s">
        <v>9438</v>
      </c>
      <c r="N385" t="s">
        <v>9439</v>
      </c>
    </row>
    <row r="386" spans="1:14" x14ac:dyDescent="0.25">
      <c r="A386" t="s">
        <v>2316</v>
      </c>
      <c r="B386" t="s">
        <v>2317</v>
      </c>
      <c r="C386" t="s">
        <v>16</v>
      </c>
      <c r="E386" t="s">
        <v>18</v>
      </c>
      <c r="F386" t="s">
        <v>2318</v>
      </c>
      <c r="G386" t="s">
        <v>2319</v>
      </c>
      <c r="H386" t="s">
        <v>2320</v>
      </c>
      <c r="I386" t="s">
        <v>32</v>
      </c>
      <c r="J386" t="s">
        <v>1472</v>
      </c>
      <c r="K386" t="s">
        <v>24</v>
      </c>
      <c r="L386" t="s">
        <v>168</v>
      </c>
      <c r="M386" t="s">
        <v>9438</v>
      </c>
      <c r="N386" t="s">
        <v>9439</v>
      </c>
    </row>
    <row r="387" spans="1:14" x14ac:dyDescent="0.25">
      <c r="A387" t="s">
        <v>2321</v>
      </c>
      <c r="B387" t="s">
        <v>144</v>
      </c>
      <c r="C387" t="s">
        <v>69</v>
      </c>
      <c r="D387" t="s">
        <v>93</v>
      </c>
      <c r="E387" t="s">
        <v>18</v>
      </c>
      <c r="F387" t="s">
        <v>2322</v>
      </c>
      <c r="G387" t="s">
        <v>2323</v>
      </c>
      <c r="H387" t="s">
        <v>2324</v>
      </c>
      <c r="I387" t="s">
        <v>32</v>
      </c>
      <c r="J387" t="s">
        <v>527</v>
      </c>
      <c r="K387" t="s">
        <v>24</v>
      </c>
      <c r="L387" t="s">
        <v>75</v>
      </c>
      <c r="M387" t="s">
        <v>9573</v>
      </c>
      <c r="N387" t="s">
        <v>9441</v>
      </c>
    </row>
    <row r="388" spans="1:14" x14ac:dyDescent="0.25">
      <c r="A388" t="s">
        <v>2325</v>
      </c>
      <c r="B388" t="s">
        <v>2326</v>
      </c>
      <c r="C388" t="s">
        <v>69</v>
      </c>
      <c r="D388" t="s">
        <v>2327</v>
      </c>
      <c r="E388" t="s">
        <v>18</v>
      </c>
      <c r="F388" t="s">
        <v>2328</v>
      </c>
      <c r="G388" t="s">
        <v>2329</v>
      </c>
      <c r="H388" t="s">
        <v>2330</v>
      </c>
      <c r="I388" t="s">
        <v>32</v>
      </c>
      <c r="J388" t="s">
        <v>341</v>
      </c>
      <c r="K388" t="s">
        <v>24</v>
      </c>
      <c r="L388" t="s">
        <v>2331</v>
      </c>
      <c r="M388" t="s">
        <v>9574</v>
      </c>
      <c r="N388" t="s">
        <v>9441</v>
      </c>
    </row>
    <row r="389" spans="1:14" x14ac:dyDescent="0.25">
      <c r="A389" t="s">
        <v>2332</v>
      </c>
      <c r="B389" t="s">
        <v>2333</v>
      </c>
      <c r="C389" t="s">
        <v>16</v>
      </c>
      <c r="D389" t="s">
        <v>684</v>
      </c>
      <c r="E389" t="s">
        <v>18</v>
      </c>
      <c r="F389" t="s">
        <v>2334</v>
      </c>
      <c r="G389" t="s">
        <v>2335</v>
      </c>
      <c r="H389" t="s">
        <v>2336</v>
      </c>
      <c r="I389" t="s">
        <v>32</v>
      </c>
      <c r="J389" t="s">
        <v>211</v>
      </c>
      <c r="K389" t="s">
        <v>24</v>
      </c>
      <c r="L389" t="s">
        <v>204</v>
      </c>
      <c r="M389" t="s">
        <v>9438</v>
      </c>
      <c r="N389" t="s">
        <v>9439</v>
      </c>
    </row>
    <row r="390" spans="1:14" x14ac:dyDescent="0.25">
      <c r="A390" t="s">
        <v>2337</v>
      </c>
      <c r="B390" t="s">
        <v>2338</v>
      </c>
      <c r="C390" t="s">
        <v>16</v>
      </c>
      <c r="D390" t="s">
        <v>1290</v>
      </c>
      <c r="E390" t="s">
        <v>18</v>
      </c>
      <c r="F390" t="s">
        <v>2339</v>
      </c>
      <c r="G390" t="s">
        <v>2340</v>
      </c>
      <c r="H390" t="s">
        <v>2341</v>
      </c>
      <c r="I390" t="s">
        <v>32</v>
      </c>
      <c r="J390" t="s">
        <v>33</v>
      </c>
      <c r="K390" t="s">
        <v>24</v>
      </c>
      <c r="L390" t="s">
        <v>235</v>
      </c>
      <c r="M390" t="s">
        <v>9438</v>
      </c>
      <c r="N390" t="s">
        <v>9439</v>
      </c>
    </row>
    <row r="391" spans="1:14" x14ac:dyDescent="0.25">
      <c r="A391" t="s">
        <v>2342</v>
      </c>
      <c r="B391" t="s">
        <v>888</v>
      </c>
      <c r="C391" t="s">
        <v>16</v>
      </c>
      <c r="D391" t="s">
        <v>2343</v>
      </c>
      <c r="E391" t="s">
        <v>18</v>
      </c>
      <c r="F391" t="s">
        <v>2344</v>
      </c>
      <c r="G391" t="s">
        <v>2345</v>
      </c>
      <c r="H391" t="s">
        <v>2346</v>
      </c>
      <c r="I391" t="s">
        <v>32</v>
      </c>
      <c r="J391" t="s">
        <v>479</v>
      </c>
      <c r="K391" t="s">
        <v>24</v>
      </c>
      <c r="L391" t="s">
        <v>42</v>
      </c>
      <c r="M391" t="s">
        <v>9438</v>
      </c>
      <c r="N391" t="s">
        <v>9439</v>
      </c>
    </row>
    <row r="392" spans="1:14" x14ac:dyDescent="0.25">
      <c r="A392" t="s">
        <v>2347</v>
      </c>
      <c r="B392" t="s">
        <v>2348</v>
      </c>
      <c r="C392" t="s">
        <v>16</v>
      </c>
      <c r="D392" t="s">
        <v>530</v>
      </c>
      <c r="E392" t="s">
        <v>18</v>
      </c>
      <c r="F392" t="s">
        <v>2349</v>
      </c>
      <c r="G392" t="s">
        <v>2350</v>
      </c>
      <c r="H392" t="s">
        <v>2351</v>
      </c>
      <c r="I392" t="s">
        <v>2352</v>
      </c>
      <c r="J392" t="s">
        <v>2353</v>
      </c>
      <c r="K392" t="s">
        <v>24</v>
      </c>
      <c r="L392" t="s">
        <v>176</v>
      </c>
      <c r="M392" t="s">
        <v>9438</v>
      </c>
      <c r="N392" t="s">
        <v>9439</v>
      </c>
    </row>
    <row r="393" spans="1:14" x14ac:dyDescent="0.25">
      <c r="A393" t="s">
        <v>2354</v>
      </c>
      <c r="B393" t="s">
        <v>2355</v>
      </c>
      <c r="C393" t="s">
        <v>16</v>
      </c>
      <c r="D393" t="s">
        <v>760</v>
      </c>
      <c r="E393" t="s">
        <v>18</v>
      </c>
      <c r="F393" t="s">
        <v>2356</v>
      </c>
      <c r="G393" t="s">
        <v>2357</v>
      </c>
      <c r="H393" t="s">
        <v>2358</v>
      </c>
      <c r="I393" t="s">
        <v>22</v>
      </c>
      <c r="J393" t="s">
        <v>23</v>
      </c>
      <c r="K393" t="s">
        <v>24</v>
      </c>
      <c r="L393" t="s">
        <v>75</v>
      </c>
      <c r="M393" t="s">
        <v>9438</v>
      </c>
      <c r="N393" t="s">
        <v>9439</v>
      </c>
    </row>
    <row r="394" spans="1:14" x14ac:dyDescent="0.25">
      <c r="A394" t="s">
        <v>2359</v>
      </c>
      <c r="B394" t="s">
        <v>2360</v>
      </c>
      <c r="C394" t="s">
        <v>69</v>
      </c>
      <c r="D394" t="s">
        <v>2361</v>
      </c>
      <c r="E394" t="s">
        <v>18</v>
      </c>
      <c r="F394" t="s">
        <v>2362</v>
      </c>
      <c r="G394" t="s">
        <v>2363</v>
      </c>
      <c r="H394" t="s">
        <v>2364</v>
      </c>
      <c r="I394" t="s">
        <v>32</v>
      </c>
      <c r="J394" t="s">
        <v>2365</v>
      </c>
      <c r="K394" t="s">
        <v>24</v>
      </c>
      <c r="L394" t="s">
        <v>1395</v>
      </c>
      <c r="M394" t="s">
        <v>9575</v>
      </c>
      <c r="N394" t="s">
        <v>9441</v>
      </c>
    </row>
    <row r="395" spans="1:14" x14ac:dyDescent="0.25">
      <c r="A395" t="s">
        <v>2366</v>
      </c>
      <c r="B395" t="s">
        <v>2367</v>
      </c>
      <c r="C395" t="s">
        <v>16</v>
      </c>
      <c r="D395" t="s">
        <v>2368</v>
      </c>
      <c r="E395" t="s">
        <v>18</v>
      </c>
      <c r="F395" t="s">
        <v>2369</v>
      </c>
      <c r="G395" t="s">
        <v>2370</v>
      </c>
      <c r="H395" t="s">
        <v>2371</v>
      </c>
      <c r="I395" t="s">
        <v>2372</v>
      </c>
      <c r="J395" t="s">
        <v>321</v>
      </c>
      <c r="K395" t="s">
        <v>24</v>
      </c>
      <c r="L395" t="s">
        <v>2373</v>
      </c>
      <c r="M395" t="s">
        <v>9576</v>
      </c>
      <c r="N395" t="s">
        <v>9441</v>
      </c>
    </row>
    <row r="396" spans="1:14" x14ac:dyDescent="0.25">
      <c r="A396" t="s">
        <v>2374</v>
      </c>
      <c r="B396" t="s">
        <v>2375</v>
      </c>
      <c r="C396" t="s">
        <v>16</v>
      </c>
      <c r="D396" t="s">
        <v>2376</v>
      </c>
      <c r="E396" t="s">
        <v>18</v>
      </c>
      <c r="F396" t="s">
        <v>2377</v>
      </c>
      <c r="G396" t="s">
        <v>2378</v>
      </c>
      <c r="H396" t="s">
        <v>2379</v>
      </c>
      <c r="I396" t="s">
        <v>32</v>
      </c>
      <c r="J396" t="s">
        <v>2127</v>
      </c>
      <c r="K396" t="s">
        <v>24</v>
      </c>
      <c r="L396" t="s">
        <v>42</v>
      </c>
      <c r="M396" t="s">
        <v>9577</v>
      </c>
      <c r="N396" t="s">
        <v>9441</v>
      </c>
    </row>
    <row r="397" spans="1:14" x14ac:dyDescent="0.25">
      <c r="A397" t="s">
        <v>2380</v>
      </c>
      <c r="B397" t="s">
        <v>393</v>
      </c>
      <c r="C397" t="s">
        <v>16</v>
      </c>
      <c r="D397" t="s">
        <v>2381</v>
      </c>
      <c r="E397" t="s">
        <v>18</v>
      </c>
      <c r="F397" t="s">
        <v>2382</v>
      </c>
      <c r="G397" t="s">
        <v>2383</v>
      </c>
      <c r="H397" t="s">
        <v>2384</v>
      </c>
      <c r="I397" t="s">
        <v>32</v>
      </c>
      <c r="J397" t="s">
        <v>89</v>
      </c>
      <c r="K397" t="s">
        <v>24</v>
      </c>
      <c r="L397" t="s">
        <v>176</v>
      </c>
      <c r="M397" t="s">
        <v>9438</v>
      </c>
      <c r="N397" t="s">
        <v>9439</v>
      </c>
    </row>
    <row r="398" spans="1:14" x14ac:dyDescent="0.25">
      <c r="A398" t="s">
        <v>2385</v>
      </c>
      <c r="B398" t="s">
        <v>2386</v>
      </c>
      <c r="C398" t="s">
        <v>16</v>
      </c>
      <c r="D398" t="s">
        <v>2387</v>
      </c>
      <c r="E398" t="s">
        <v>18</v>
      </c>
      <c r="F398" t="s">
        <v>2388</v>
      </c>
      <c r="G398" t="s">
        <v>2389</v>
      </c>
      <c r="H398" t="s">
        <v>2390</v>
      </c>
      <c r="I398" t="s">
        <v>32</v>
      </c>
      <c r="J398" t="s">
        <v>479</v>
      </c>
      <c r="K398" t="s">
        <v>24</v>
      </c>
      <c r="L398" t="s">
        <v>75</v>
      </c>
      <c r="M398" t="s">
        <v>9438</v>
      </c>
      <c r="N398" t="s">
        <v>9439</v>
      </c>
    </row>
    <row r="399" spans="1:14" x14ac:dyDescent="0.25">
      <c r="A399" t="s">
        <v>2391</v>
      </c>
      <c r="B399" t="s">
        <v>2392</v>
      </c>
      <c r="C399" t="s">
        <v>16</v>
      </c>
      <c r="D399" t="s">
        <v>2393</v>
      </c>
      <c r="E399" t="s">
        <v>18</v>
      </c>
      <c r="F399" t="s">
        <v>2394</v>
      </c>
      <c r="G399" t="s">
        <v>2395</v>
      </c>
      <c r="H399" t="s">
        <v>2396</v>
      </c>
      <c r="I399" t="s">
        <v>32</v>
      </c>
      <c r="J399" t="s">
        <v>162</v>
      </c>
      <c r="K399" t="s">
        <v>24</v>
      </c>
      <c r="L399" t="s">
        <v>235</v>
      </c>
      <c r="M399" t="s">
        <v>9438</v>
      </c>
      <c r="N399" t="s">
        <v>9439</v>
      </c>
    </row>
    <row r="400" spans="1:14" x14ac:dyDescent="0.25">
      <c r="A400" t="s">
        <v>2397</v>
      </c>
      <c r="B400" t="s">
        <v>447</v>
      </c>
      <c r="C400" t="s">
        <v>69</v>
      </c>
      <c r="D400" t="s">
        <v>93</v>
      </c>
      <c r="E400" t="s">
        <v>18</v>
      </c>
      <c r="F400" t="s">
        <v>2398</v>
      </c>
      <c r="G400" t="s">
        <v>2399</v>
      </c>
      <c r="H400" t="s">
        <v>2400</v>
      </c>
      <c r="I400" t="s">
        <v>32</v>
      </c>
      <c r="J400" t="s">
        <v>451</v>
      </c>
      <c r="K400" t="s">
        <v>24</v>
      </c>
      <c r="L400" t="s">
        <v>75</v>
      </c>
      <c r="M400" t="s">
        <v>9578</v>
      </c>
      <c r="N400" t="s">
        <v>9441</v>
      </c>
    </row>
    <row r="401" spans="1:14" x14ac:dyDescent="0.25">
      <c r="A401" t="s">
        <v>2401</v>
      </c>
      <c r="B401" t="s">
        <v>2402</v>
      </c>
      <c r="C401" t="s">
        <v>69</v>
      </c>
      <c r="D401" t="s">
        <v>2403</v>
      </c>
      <c r="E401" t="s">
        <v>18</v>
      </c>
      <c r="F401" t="s">
        <v>2404</v>
      </c>
      <c r="G401" t="s">
        <v>2405</v>
      </c>
      <c r="H401" t="s">
        <v>2406</v>
      </c>
      <c r="I401" t="s">
        <v>32</v>
      </c>
      <c r="J401" t="s">
        <v>595</v>
      </c>
      <c r="K401" t="s">
        <v>24</v>
      </c>
      <c r="L401" t="s">
        <v>307</v>
      </c>
      <c r="M401" t="s">
        <v>9579</v>
      </c>
      <c r="N401" t="s">
        <v>9441</v>
      </c>
    </row>
    <row r="402" spans="1:14" x14ac:dyDescent="0.25">
      <c r="A402" t="s">
        <v>2407</v>
      </c>
      <c r="C402" t="s">
        <v>69</v>
      </c>
      <c r="D402" t="s">
        <v>2408</v>
      </c>
      <c r="E402" t="s">
        <v>18</v>
      </c>
      <c r="F402" t="s">
        <v>2409</v>
      </c>
      <c r="G402" t="s">
        <v>2410</v>
      </c>
      <c r="H402" t="s">
        <v>2411</v>
      </c>
      <c r="I402" t="s">
        <v>22</v>
      </c>
      <c r="J402" t="s">
        <v>866</v>
      </c>
      <c r="K402" t="s">
        <v>24</v>
      </c>
      <c r="L402" t="s">
        <v>83</v>
      </c>
      <c r="M402" t="s">
        <v>9438</v>
      </c>
      <c r="N402" t="s">
        <v>9439</v>
      </c>
    </row>
    <row r="403" spans="1:14" x14ac:dyDescent="0.25">
      <c r="A403" t="s">
        <v>2412</v>
      </c>
      <c r="B403" t="s">
        <v>2413</v>
      </c>
      <c r="C403" t="s">
        <v>16</v>
      </c>
      <c r="D403" t="s">
        <v>2414</v>
      </c>
      <c r="E403" t="s">
        <v>18</v>
      </c>
      <c r="F403" t="s">
        <v>2415</v>
      </c>
      <c r="G403" t="s">
        <v>2416</v>
      </c>
      <c r="H403" t="s">
        <v>2417</v>
      </c>
      <c r="I403" t="s">
        <v>32</v>
      </c>
      <c r="J403" t="s">
        <v>1400</v>
      </c>
      <c r="K403" t="s">
        <v>24</v>
      </c>
      <c r="L403" t="s">
        <v>42</v>
      </c>
      <c r="M403" t="s">
        <v>9580</v>
      </c>
      <c r="N403" t="s">
        <v>9441</v>
      </c>
    </row>
    <row r="404" spans="1:14" x14ac:dyDescent="0.25">
      <c r="A404" t="s">
        <v>2418</v>
      </c>
      <c r="B404" t="s">
        <v>2419</v>
      </c>
      <c r="C404" t="s">
        <v>16</v>
      </c>
      <c r="D404" t="s">
        <v>2420</v>
      </c>
      <c r="E404" t="s">
        <v>18</v>
      </c>
      <c r="F404" t="s">
        <v>2421</v>
      </c>
      <c r="G404" t="s">
        <v>2422</v>
      </c>
      <c r="H404" t="s">
        <v>2423</v>
      </c>
      <c r="I404" t="s">
        <v>32</v>
      </c>
      <c r="J404" t="s">
        <v>1305</v>
      </c>
      <c r="K404" t="s">
        <v>24</v>
      </c>
      <c r="L404" t="s">
        <v>204</v>
      </c>
      <c r="M404" t="s">
        <v>9581</v>
      </c>
      <c r="N404" t="s">
        <v>9441</v>
      </c>
    </row>
    <row r="405" spans="1:14" x14ac:dyDescent="0.25">
      <c r="A405" t="s">
        <v>456</v>
      </c>
      <c r="B405" t="s">
        <v>350</v>
      </c>
      <c r="C405" t="s">
        <v>69</v>
      </c>
      <c r="D405" t="s">
        <v>179</v>
      </c>
      <c r="E405" t="s">
        <v>18</v>
      </c>
      <c r="F405" t="s">
        <v>2424</v>
      </c>
      <c r="G405" t="s">
        <v>2425</v>
      </c>
      <c r="H405" t="s">
        <v>2426</v>
      </c>
      <c r="I405" t="s">
        <v>32</v>
      </c>
      <c r="J405" t="s">
        <v>341</v>
      </c>
      <c r="K405" t="s">
        <v>24</v>
      </c>
      <c r="L405" t="s">
        <v>184</v>
      </c>
      <c r="M405" t="s">
        <v>9582</v>
      </c>
      <c r="N405" t="s">
        <v>9441</v>
      </c>
    </row>
    <row r="406" spans="1:14" x14ac:dyDescent="0.25">
      <c r="A406" t="s">
        <v>2427</v>
      </c>
      <c r="B406" t="s">
        <v>2428</v>
      </c>
      <c r="C406" t="s">
        <v>69</v>
      </c>
      <c r="D406" t="s">
        <v>2429</v>
      </c>
      <c r="E406" t="s">
        <v>18</v>
      </c>
      <c r="F406" t="s">
        <v>2430</v>
      </c>
      <c r="G406" t="s">
        <v>2431</v>
      </c>
      <c r="H406" t="s">
        <v>2432</v>
      </c>
      <c r="I406" t="s">
        <v>32</v>
      </c>
      <c r="J406" t="s">
        <v>2433</v>
      </c>
      <c r="K406" t="s">
        <v>24</v>
      </c>
      <c r="L406" t="s">
        <v>439</v>
      </c>
      <c r="M406" t="s">
        <v>9438</v>
      </c>
      <c r="N406" t="s">
        <v>9439</v>
      </c>
    </row>
    <row r="407" spans="1:14" x14ac:dyDescent="0.25">
      <c r="A407" t="s">
        <v>2434</v>
      </c>
      <c r="C407" t="s">
        <v>69</v>
      </c>
      <c r="D407" t="s">
        <v>2435</v>
      </c>
      <c r="E407" t="s">
        <v>18</v>
      </c>
      <c r="F407" t="s">
        <v>2436</v>
      </c>
      <c r="G407" t="s">
        <v>2437</v>
      </c>
      <c r="H407" t="s">
        <v>2438</v>
      </c>
      <c r="I407" t="s">
        <v>320</v>
      </c>
      <c r="J407" t="s">
        <v>23</v>
      </c>
      <c r="K407" t="s">
        <v>24</v>
      </c>
      <c r="L407" t="s">
        <v>361</v>
      </c>
      <c r="M407" t="s">
        <v>9438</v>
      </c>
      <c r="N407" t="s">
        <v>9439</v>
      </c>
    </row>
    <row r="408" spans="1:14" x14ac:dyDescent="0.25">
      <c r="A408" t="s">
        <v>2439</v>
      </c>
      <c r="B408" t="s">
        <v>92</v>
      </c>
      <c r="C408" t="s">
        <v>69</v>
      </c>
      <c r="D408" t="s">
        <v>93</v>
      </c>
      <c r="E408" t="s">
        <v>18</v>
      </c>
      <c r="F408" t="s">
        <v>2440</v>
      </c>
      <c r="G408" t="s">
        <v>2441</v>
      </c>
      <c r="H408" t="s">
        <v>2442</v>
      </c>
      <c r="I408" t="s">
        <v>32</v>
      </c>
      <c r="J408" t="s">
        <v>148</v>
      </c>
      <c r="K408" t="s">
        <v>24</v>
      </c>
      <c r="L408" t="s">
        <v>75</v>
      </c>
      <c r="M408" t="s">
        <v>9583</v>
      </c>
      <c r="N408" t="s">
        <v>9441</v>
      </c>
    </row>
    <row r="409" spans="1:14" x14ac:dyDescent="0.25">
      <c r="A409" t="s">
        <v>2443</v>
      </c>
      <c r="B409" t="s">
        <v>2444</v>
      </c>
      <c r="C409" t="s">
        <v>69</v>
      </c>
      <c r="D409" t="s">
        <v>462</v>
      </c>
      <c r="E409" t="s">
        <v>18</v>
      </c>
      <c r="F409" t="s">
        <v>2445</v>
      </c>
      <c r="G409" t="s">
        <v>2446</v>
      </c>
      <c r="H409" t="s">
        <v>2447</v>
      </c>
      <c r="I409" t="s">
        <v>32</v>
      </c>
      <c r="J409" t="s">
        <v>2448</v>
      </c>
      <c r="K409" t="s">
        <v>24</v>
      </c>
      <c r="L409" t="s">
        <v>204</v>
      </c>
      <c r="M409" t="s">
        <v>9584</v>
      </c>
      <c r="N409" t="s">
        <v>9441</v>
      </c>
    </row>
    <row r="410" spans="1:14" x14ac:dyDescent="0.25">
      <c r="A410" t="s">
        <v>2449</v>
      </c>
      <c r="B410" t="s">
        <v>2450</v>
      </c>
      <c r="C410" t="s">
        <v>69</v>
      </c>
      <c r="D410" t="s">
        <v>1254</v>
      </c>
      <c r="E410" t="s">
        <v>18</v>
      </c>
      <c r="F410" t="s">
        <v>2451</v>
      </c>
      <c r="G410" t="s">
        <v>2452</v>
      </c>
      <c r="H410" t="s">
        <v>2453</v>
      </c>
      <c r="I410" t="s">
        <v>32</v>
      </c>
      <c r="J410" t="s">
        <v>41</v>
      </c>
      <c r="K410" t="s">
        <v>24</v>
      </c>
      <c r="L410" t="s">
        <v>1258</v>
      </c>
      <c r="M410" t="s">
        <v>9585</v>
      </c>
      <c r="N410" t="s">
        <v>9441</v>
      </c>
    </row>
    <row r="411" spans="1:14" x14ac:dyDescent="0.25">
      <c r="A411" t="s">
        <v>2454</v>
      </c>
      <c r="B411" t="s">
        <v>2455</v>
      </c>
      <c r="C411" t="s">
        <v>16</v>
      </c>
      <c r="D411" t="s">
        <v>2456</v>
      </c>
      <c r="E411" t="s">
        <v>18</v>
      </c>
      <c r="F411" t="s">
        <v>2457</v>
      </c>
      <c r="G411" t="s">
        <v>2458</v>
      </c>
      <c r="H411" t="s">
        <v>2459</v>
      </c>
      <c r="I411" t="s">
        <v>32</v>
      </c>
      <c r="J411" t="s">
        <v>486</v>
      </c>
      <c r="K411" t="s">
        <v>24</v>
      </c>
      <c r="L411" t="s">
        <v>2460</v>
      </c>
      <c r="M411" t="s">
        <v>9586</v>
      </c>
      <c r="N411" t="s">
        <v>9441</v>
      </c>
    </row>
    <row r="412" spans="1:14" x14ac:dyDescent="0.25">
      <c r="A412" t="s">
        <v>2461</v>
      </c>
      <c r="B412" t="s">
        <v>2462</v>
      </c>
      <c r="C412" t="s">
        <v>69</v>
      </c>
      <c r="D412" t="s">
        <v>2463</v>
      </c>
      <c r="E412" t="s">
        <v>18</v>
      </c>
      <c r="F412" t="s">
        <v>2464</v>
      </c>
      <c r="G412" t="s">
        <v>2465</v>
      </c>
      <c r="H412" t="s">
        <v>2466</v>
      </c>
      <c r="I412" t="s">
        <v>32</v>
      </c>
      <c r="J412" t="s">
        <v>82</v>
      </c>
      <c r="K412" t="s">
        <v>24</v>
      </c>
      <c r="L412" t="s">
        <v>58</v>
      </c>
      <c r="M412" t="s">
        <v>9587</v>
      </c>
      <c r="N412" t="s">
        <v>9441</v>
      </c>
    </row>
    <row r="413" spans="1:14" x14ac:dyDescent="0.25">
      <c r="A413" t="s">
        <v>446</v>
      </c>
      <c r="B413" t="s">
        <v>92</v>
      </c>
      <c r="C413" t="s">
        <v>69</v>
      </c>
      <c r="D413" t="s">
        <v>93</v>
      </c>
      <c r="E413" t="s">
        <v>18</v>
      </c>
      <c r="F413" t="s">
        <v>2467</v>
      </c>
      <c r="G413" t="s">
        <v>2468</v>
      </c>
      <c r="H413" t="s">
        <v>2469</v>
      </c>
      <c r="I413" t="s">
        <v>32</v>
      </c>
      <c r="J413" t="s">
        <v>49</v>
      </c>
      <c r="K413" t="s">
        <v>24</v>
      </c>
      <c r="L413" t="s">
        <v>75</v>
      </c>
      <c r="M413" t="s">
        <v>9588</v>
      </c>
      <c r="N413" t="s">
        <v>9441</v>
      </c>
    </row>
    <row r="414" spans="1:14" x14ac:dyDescent="0.25">
      <c r="A414" t="s">
        <v>2470</v>
      </c>
      <c r="B414" t="s">
        <v>2471</v>
      </c>
      <c r="C414" t="s">
        <v>69</v>
      </c>
      <c r="D414" t="s">
        <v>2472</v>
      </c>
      <c r="E414" t="s">
        <v>18</v>
      </c>
      <c r="F414" t="s">
        <v>2473</v>
      </c>
      <c r="G414" t="s">
        <v>2474</v>
      </c>
      <c r="H414" t="s">
        <v>2475</v>
      </c>
      <c r="I414" t="s">
        <v>32</v>
      </c>
      <c r="J414" t="s">
        <v>1639</v>
      </c>
      <c r="K414" t="s">
        <v>24</v>
      </c>
      <c r="L414" t="s">
        <v>42</v>
      </c>
      <c r="M414" t="s">
        <v>9589</v>
      </c>
      <c r="N414" t="s">
        <v>9441</v>
      </c>
    </row>
    <row r="415" spans="1:14" x14ac:dyDescent="0.25">
      <c r="A415" t="s">
        <v>2476</v>
      </c>
      <c r="B415" t="s">
        <v>2477</v>
      </c>
      <c r="C415" t="s">
        <v>69</v>
      </c>
      <c r="D415" t="s">
        <v>45</v>
      </c>
      <c r="E415" t="s">
        <v>18</v>
      </c>
      <c r="F415" t="s">
        <v>2478</v>
      </c>
      <c r="G415" t="s">
        <v>2479</v>
      </c>
      <c r="H415" t="s">
        <v>2480</v>
      </c>
      <c r="I415" t="s">
        <v>32</v>
      </c>
      <c r="J415" t="s">
        <v>583</v>
      </c>
      <c r="K415" t="s">
        <v>24</v>
      </c>
      <c r="L415" t="s">
        <v>50</v>
      </c>
      <c r="M415" t="s">
        <v>9590</v>
      </c>
      <c r="N415" t="s">
        <v>9441</v>
      </c>
    </row>
    <row r="416" spans="1:14" x14ac:dyDescent="0.25">
      <c r="A416" t="s">
        <v>2481</v>
      </c>
      <c r="C416" t="s">
        <v>16</v>
      </c>
      <c r="D416" t="s">
        <v>1445</v>
      </c>
      <c r="E416" t="s">
        <v>18</v>
      </c>
      <c r="F416" t="s">
        <v>2482</v>
      </c>
      <c r="G416" t="s">
        <v>2483</v>
      </c>
      <c r="H416" t="s">
        <v>2484</v>
      </c>
      <c r="I416" t="s">
        <v>32</v>
      </c>
      <c r="J416" t="s">
        <v>527</v>
      </c>
      <c r="K416" t="s">
        <v>24</v>
      </c>
      <c r="L416" t="s">
        <v>204</v>
      </c>
      <c r="M416" t="s">
        <v>9591</v>
      </c>
      <c r="N416" t="s">
        <v>9441</v>
      </c>
    </row>
    <row r="417" spans="1:14" x14ac:dyDescent="0.25">
      <c r="A417" t="s">
        <v>2485</v>
      </c>
      <c r="B417" t="s">
        <v>2486</v>
      </c>
      <c r="C417" t="s">
        <v>69</v>
      </c>
      <c r="D417" t="s">
        <v>45</v>
      </c>
      <c r="E417" t="s">
        <v>18</v>
      </c>
      <c r="F417" t="s">
        <v>2487</v>
      </c>
      <c r="G417" t="s">
        <v>2488</v>
      </c>
      <c r="H417" t="s">
        <v>2489</v>
      </c>
      <c r="I417" t="s">
        <v>32</v>
      </c>
      <c r="J417" t="s">
        <v>583</v>
      </c>
      <c r="K417" t="s">
        <v>24</v>
      </c>
      <c r="L417" t="s">
        <v>50</v>
      </c>
      <c r="M417" t="s">
        <v>9592</v>
      </c>
      <c r="N417" t="s">
        <v>9441</v>
      </c>
    </row>
    <row r="418" spans="1:14" x14ac:dyDescent="0.25">
      <c r="A418" t="s">
        <v>2490</v>
      </c>
      <c r="B418" t="s">
        <v>2491</v>
      </c>
      <c r="C418" t="s">
        <v>16</v>
      </c>
      <c r="D418" t="s">
        <v>2492</v>
      </c>
      <c r="E418" t="s">
        <v>18</v>
      </c>
      <c r="F418" t="s">
        <v>2493</v>
      </c>
      <c r="G418" t="s">
        <v>2494</v>
      </c>
      <c r="H418" t="s">
        <v>2495</v>
      </c>
      <c r="I418" t="s">
        <v>32</v>
      </c>
      <c r="J418" t="s">
        <v>540</v>
      </c>
      <c r="K418" t="s">
        <v>24</v>
      </c>
      <c r="L418" t="s">
        <v>2496</v>
      </c>
      <c r="M418" t="s">
        <v>9593</v>
      </c>
      <c r="N418" t="s">
        <v>9441</v>
      </c>
    </row>
    <row r="419" spans="1:14" x14ac:dyDescent="0.25">
      <c r="A419" t="s">
        <v>2497</v>
      </c>
      <c r="B419" t="s">
        <v>2498</v>
      </c>
      <c r="C419" t="s">
        <v>16</v>
      </c>
      <c r="D419" t="s">
        <v>45</v>
      </c>
      <c r="E419" t="s">
        <v>18</v>
      </c>
      <c r="F419" t="s">
        <v>2499</v>
      </c>
      <c r="G419" t="s">
        <v>2500</v>
      </c>
      <c r="H419" t="s">
        <v>2501</v>
      </c>
      <c r="I419" t="s">
        <v>32</v>
      </c>
      <c r="J419" t="s">
        <v>2502</v>
      </c>
      <c r="K419" t="s">
        <v>24</v>
      </c>
      <c r="L419" t="s">
        <v>50</v>
      </c>
      <c r="M419" t="s">
        <v>9594</v>
      </c>
      <c r="N419" t="s">
        <v>9441</v>
      </c>
    </row>
    <row r="420" spans="1:14" x14ac:dyDescent="0.25">
      <c r="A420" t="s">
        <v>2503</v>
      </c>
      <c r="B420" t="s">
        <v>2504</v>
      </c>
      <c r="C420" t="s">
        <v>16</v>
      </c>
      <c r="D420" t="s">
        <v>2435</v>
      </c>
      <c r="E420" t="s">
        <v>18</v>
      </c>
      <c r="F420" t="s">
        <v>2505</v>
      </c>
      <c r="G420" t="s">
        <v>2506</v>
      </c>
      <c r="H420" t="s">
        <v>2507</v>
      </c>
      <c r="I420" t="s">
        <v>320</v>
      </c>
      <c r="J420" t="s">
        <v>955</v>
      </c>
      <c r="K420" t="s">
        <v>24</v>
      </c>
      <c r="L420" t="s">
        <v>361</v>
      </c>
      <c r="M420" t="s">
        <v>9438</v>
      </c>
      <c r="N420" t="s">
        <v>9439</v>
      </c>
    </row>
    <row r="421" spans="1:14" x14ac:dyDescent="0.25">
      <c r="A421" t="s">
        <v>2508</v>
      </c>
      <c r="B421" t="s">
        <v>2509</v>
      </c>
      <c r="C421" t="s">
        <v>16</v>
      </c>
      <c r="D421" t="s">
        <v>2510</v>
      </c>
      <c r="E421" t="s">
        <v>18</v>
      </c>
      <c r="F421" t="s">
        <v>2511</v>
      </c>
      <c r="G421" t="s">
        <v>2512</v>
      </c>
      <c r="H421" t="s">
        <v>2513</v>
      </c>
      <c r="I421" t="s">
        <v>32</v>
      </c>
      <c r="J421" t="s">
        <v>1394</v>
      </c>
      <c r="K421" t="s">
        <v>24</v>
      </c>
      <c r="L421" t="s">
        <v>786</v>
      </c>
      <c r="M421" t="s">
        <v>9438</v>
      </c>
      <c r="N421" t="s">
        <v>9439</v>
      </c>
    </row>
    <row r="422" spans="1:14" x14ac:dyDescent="0.25">
      <c r="A422" t="s">
        <v>2514</v>
      </c>
      <c r="B422" t="s">
        <v>2515</v>
      </c>
      <c r="C422" t="s">
        <v>69</v>
      </c>
      <c r="D422" t="s">
        <v>2516</v>
      </c>
      <c r="E422" t="s">
        <v>18</v>
      </c>
      <c r="F422" t="s">
        <v>2517</v>
      </c>
      <c r="G422" t="s">
        <v>2518</v>
      </c>
      <c r="H422" t="s">
        <v>2519</v>
      </c>
      <c r="I422" t="s">
        <v>32</v>
      </c>
      <c r="J422" t="s">
        <v>226</v>
      </c>
      <c r="K422" t="s">
        <v>24</v>
      </c>
      <c r="L422" t="s">
        <v>75</v>
      </c>
      <c r="M422" t="s">
        <v>9595</v>
      </c>
      <c r="N422" t="s">
        <v>9441</v>
      </c>
    </row>
    <row r="423" spans="1:14" x14ac:dyDescent="0.25">
      <c r="A423" t="s">
        <v>2520</v>
      </c>
      <c r="B423" t="s">
        <v>2521</v>
      </c>
      <c r="C423" t="s">
        <v>16</v>
      </c>
      <c r="D423" t="s">
        <v>93</v>
      </c>
      <c r="E423" t="s">
        <v>18</v>
      </c>
      <c r="F423" t="s">
        <v>2522</v>
      </c>
      <c r="G423" t="s">
        <v>2523</v>
      </c>
      <c r="H423" t="s">
        <v>2524</v>
      </c>
      <c r="I423" t="s">
        <v>32</v>
      </c>
      <c r="J423" t="s">
        <v>1381</v>
      </c>
      <c r="K423" t="s">
        <v>24</v>
      </c>
      <c r="L423" t="s">
        <v>75</v>
      </c>
      <c r="M423" t="s">
        <v>9596</v>
      </c>
      <c r="N423" t="s">
        <v>9441</v>
      </c>
    </row>
    <row r="424" spans="1:14" x14ac:dyDescent="0.25">
      <c r="A424" t="s">
        <v>2525</v>
      </c>
      <c r="C424" t="s">
        <v>16</v>
      </c>
      <c r="D424" t="s">
        <v>2526</v>
      </c>
      <c r="E424" t="s">
        <v>18</v>
      </c>
      <c r="F424" t="s">
        <v>2527</v>
      </c>
      <c r="G424" t="s">
        <v>2528</v>
      </c>
      <c r="H424" t="s">
        <v>2529</v>
      </c>
      <c r="I424" t="s">
        <v>32</v>
      </c>
      <c r="J424" t="s">
        <v>2353</v>
      </c>
      <c r="K424" t="s">
        <v>24</v>
      </c>
      <c r="L424" t="s">
        <v>275</v>
      </c>
      <c r="M424" t="s">
        <v>9438</v>
      </c>
      <c r="N424" t="s">
        <v>9439</v>
      </c>
    </row>
    <row r="425" spans="1:14" x14ac:dyDescent="0.25">
      <c r="A425" t="s">
        <v>2530</v>
      </c>
      <c r="B425" t="s">
        <v>2531</v>
      </c>
      <c r="C425" t="s">
        <v>16</v>
      </c>
      <c r="D425" t="s">
        <v>2532</v>
      </c>
      <c r="E425" t="s">
        <v>18</v>
      </c>
      <c r="F425" t="s">
        <v>2533</v>
      </c>
      <c r="G425" t="s">
        <v>2534</v>
      </c>
      <c r="H425" t="s">
        <v>2535</v>
      </c>
      <c r="I425" t="s">
        <v>32</v>
      </c>
      <c r="J425" t="s">
        <v>183</v>
      </c>
      <c r="K425" t="s">
        <v>24</v>
      </c>
      <c r="L425" t="s">
        <v>204</v>
      </c>
      <c r="M425" t="s">
        <v>9597</v>
      </c>
      <c r="N425" t="s">
        <v>9441</v>
      </c>
    </row>
    <row r="426" spans="1:14" x14ac:dyDescent="0.25">
      <c r="A426" t="s">
        <v>2536</v>
      </c>
      <c r="B426" t="s">
        <v>2537</v>
      </c>
      <c r="C426" t="s">
        <v>16</v>
      </c>
      <c r="D426" t="s">
        <v>265</v>
      </c>
      <c r="E426" t="s">
        <v>18</v>
      </c>
      <c r="F426" t="s">
        <v>2538</v>
      </c>
      <c r="G426" t="s">
        <v>2539</v>
      </c>
      <c r="H426" t="s">
        <v>2540</v>
      </c>
      <c r="I426" t="s">
        <v>32</v>
      </c>
      <c r="J426" t="s">
        <v>33</v>
      </c>
      <c r="K426" t="s">
        <v>24</v>
      </c>
      <c r="L426" t="s">
        <v>204</v>
      </c>
      <c r="M426" t="s">
        <v>9438</v>
      </c>
      <c r="N426" t="s">
        <v>9439</v>
      </c>
    </row>
    <row r="427" spans="1:14" x14ac:dyDescent="0.25">
      <c r="A427" t="s">
        <v>2541</v>
      </c>
      <c r="B427" t="s">
        <v>2542</v>
      </c>
      <c r="C427" t="s">
        <v>16</v>
      </c>
      <c r="D427" t="s">
        <v>2543</v>
      </c>
      <c r="E427" t="s">
        <v>18</v>
      </c>
      <c r="F427" t="s">
        <v>2544</v>
      </c>
      <c r="G427" t="s">
        <v>2545</v>
      </c>
      <c r="H427" t="s">
        <v>2546</v>
      </c>
      <c r="I427" t="s">
        <v>32</v>
      </c>
      <c r="J427" t="s">
        <v>583</v>
      </c>
      <c r="K427" t="s">
        <v>24</v>
      </c>
      <c r="L427" t="s">
        <v>58</v>
      </c>
      <c r="M427" t="s">
        <v>9598</v>
      </c>
      <c r="N427" t="s">
        <v>9441</v>
      </c>
    </row>
    <row r="428" spans="1:14" x14ac:dyDescent="0.25">
      <c r="A428" t="s">
        <v>2547</v>
      </c>
      <c r="C428" t="s">
        <v>16</v>
      </c>
      <c r="D428" t="s">
        <v>2548</v>
      </c>
      <c r="E428" t="s">
        <v>18</v>
      </c>
      <c r="F428" t="s">
        <v>2549</v>
      </c>
      <c r="G428" t="s">
        <v>2550</v>
      </c>
      <c r="H428" t="s">
        <v>2551</v>
      </c>
      <c r="I428" t="s">
        <v>320</v>
      </c>
      <c r="J428" t="s">
        <v>506</v>
      </c>
      <c r="K428" t="s">
        <v>24</v>
      </c>
      <c r="L428" t="s">
        <v>361</v>
      </c>
      <c r="M428" t="s">
        <v>9599</v>
      </c>
      <c r="N428" t="s">
        <v>9441</v>
      </c>
    </row>
    <row r="429" spans="1:14" x14ac:dyDescent="0.25">
      <c r="A429" t="s">
        <v>2552</v>
      </c>
      <c r="B429" t="s">
        <v>2553</v>
      </c>
      <c r="C429" t="s">
        <v>69</v>
      </c>
      <c r="E429" t="s">
        <v>18</v>
      </c>
      <c r="F429" t="s">
        <v>2554</v>
      </c>
      <c r="G429" t="s">
        <v>2555</v>
      </c>
      <c r="H429" t="s">
        <v>2556</v>
      </c>
      <c r="I429" t="s">
        <v>32</v>
      </c>
      <c r="J429" t="s">
        <v>506</v>
      </c>
      <c r="K429" t="s">
        <v>24</v>
      </c>
      <c r="L429" t="s">
        <v>168</v>
      </c>
      <c r="M429" t="s">
        <v>9600</v>
      </c>
      <c r="N429" t="s">
        <v>9441</v>
      </c>
    </row>
    <row r="430" spans="1:14" x14ac:dyDescent="0.25">
      <c r="A430" t="s">
        <v>2557</v>
      </c>
      <c r="B430" t="s">
        <v>2558</v>
      </c>
      <c r="C430" t="s">
        <v>16</v>
      </c>
      <c r="D430" t="s">
        <v>2559</v>
      </c>
      <c r="E430" t="s">
        <v>18</v>
      </c>
      <c r="F430" t="s">
        <v>2560</v>
      </c>
      <c r="G430" t="s">
        <v>2561</v>
      </c>
      <c r="H430" t="s">
        <v>2562</v>
      </c>
      <c r="I430" t="s">
        <v>32</v>
      </c>
      <c r="J430" t="s">
        <v>219</v>
      </c>
      <c r="K430" t="s">
        <v>24</v>
      </c>
      <c r="L430" t="s">
        <v>439</v>
      </c>
      <c r="M430" t="s">
        <v>9438</v>
      </c>
      <c r="N430" t="s">
        <v>9439</v>
      </c>
    </row>
    <row r="431" spans="1:14" x14ac:dyDescent="0.25">
      <c r="A431" t="s">
        <v>1396</v>
      </c>
      <c r="B431" t="s">
        <v>92</v>
      </c>
      <c r="C431" t="s">
        <v>69</v>
      </c>
      <c r="D431" t="s">
        <v>93</v>
      </c>
      <c r="E431" t="s">
        <v>18</v>
      </c>
      <c r="F431" t="s">
        <v>2563</v>
      </c>
      <c r="G431" t="s">
        <v>2564</v>
      </c>
      <c r="H431" t="s">
        <v>2565</v>
      </c>
      <c r="I431" t="s">
        <v>32</v>
      </c>
      <c r="J431" t="s">
        <v>426</v>
      </c>
      <c r="K431" t="s">
        <v>24</v>
      </c>
      <c r="L431" t="s">
        <v>184</v>
      </c>
      <c r="M431" t="s">
        <v>9601</v>
      </c>
      <c r="N431" t="s">
        <v>9441</v>
      </c>
    </row>
    <row r="432" spans="1:14" x14ac:dyDescent="0.25">
      <c r="A432" t="s">
        <v>2566</v>
      </c>
      <c r="B432" t="s">
        <v>2567</v>
      </c>
      <c r="C432" t="s">
        <v>16</v>
      </c>
      <c r="D432" t="s">
        <v>2568</v>
      </c>
      <c r="E432" t="s">
        <v>18</v>
      </c>
      <c r="F432" t="s">
        <v>2569</v>
      </c>
      <c r="G432" t="s">
        <v>2570</v>
      </c>
      <c r="H432" t="s">
        <v>2571</v>
      </c>
      <c r="I432" t="s">
        <v>32</v>
      </c>
      <c r="J432" t="s">
        <v>148</v>
      </c>
      <c r="K432" t="s">
        <v>24</v>
      </c>
      <c r="L432" t="s">
        <v>2572</v>
      </c>
      <c r="M432" t="s">
        <v>9602</v>
      </c>
      <c r="N432" t="s">
        <v>9441</v>
      </c>
    </row>
    <row r="433" spans="1:14" x14ac:dyDescent="0.25">
      <c r="A433" t="s">
        <v>2573</v>
      </c>
      <c r="B433" t="s">
        <v>2574</v>
      </c>
      <c r="C433" t="s">
        <v>16</v>
      </c>
      <c r="D433" t="s">
        <v>2575</v>
      </c>
      <c r="E433" t="s">
        <v>18</v>
      </c>
      <c r="F433" t="s">
        <v>2576</v>
      </c>
      <c r="G433" t="s">
        <v>2577</v>
      </c>
      <c r="H433" t="s">
        <v>2578</v>
      </c>
      <c r="I433" t="s">
        <v>22</v>
      </c>
      <c r="J433" t="s">
        <v>97</v>
      </c>
      <c r="K433" t="s">
        <v>24</v>
      </c>
      <c r="L433" t="s">
        <v>2579</v>
      </c>
      <c r="M433" t="s">
        <v>9603</v>
      </c>
      <c r="N433" t="s">
        <v>9441</v>
      </c>
    </row>
    <row r="434" spans="1:14" x14ac:dyDescent="0.25">
      <c r="A434" t="s">
        <v>2580</v>
      </c>
      <c r="B434" t="s">
        <v>665</v>
      </c>
      <c r="C434" t="s">
        <v>69</v>
      </c>
      <c r="D434" t="s">
        <v>2581</v>
      </c>
      <c r="E434" t="s">
        <v>18</v>
      </c>
      <c r="F434" t="s">
        <v>2582</v>
      </c>
      <c r="G434" t="s">
        <v>2583</v>
      </c>
      <c r="H434" t="s">
        <v>2584</v>
      </c>
      <c r="I434" t="s">
        <v>32</v>
      </c>
      <c r="J434" t="s">
        <v>1137</v>
      </c>
      <c r="K434" t="s">
        <v>24</v>
      </c>
      <c r="L434" t="s">
        <v>2585</v>
      </c>
      <c r="M434" t="s">
        <v>9438</v>
      </c>
      <c r="N434" t="s">
        <v>9439</v>
      </c>
    </row>
    <row r="435" spans="1:14" x14ac:dyDescent="0.25">
      <c r="A435" t="s">
        <v>2586</v>
      </c>
      <c r="B435" t="s">
        <v>2587</v>
      </c>
      <c r="C435" t="s">
        <v>16</v>
      </c>
      <c r="D435" t="s">
        <v>434</v>
      </c>
      <c r="E435" t="s">
        <v>18</v>
      </c>
      <c r="F435" t="s">
        <v>2588</v>
      </c>
      <c r="G435" t="s">
        <v>2589</v>
      </c>
      <c r="H435" t="s">
        <v>2590</v>
      </c>
      <c r="I435" t="s">
        <v>32</v>
      </c>
      <c r="J435" t="s">
        <v>2591</v>
      </c>
      <c r="K435" t="s">
        <v>24</v>
      </c>
      <c r="L435" t="s">
        <v>439</v>
      </c>
      <c r="M435" t="s">
        <v>9438</v>
      </c>
      <c r="N435" t="s">
        <v>9439</v>
      </c>
    </row>
    <row r="436" spans="1:14" x14ac:dyDescent="0.25">
      <c r="A436" t="s">
        <v>2592</v>
      </c>
      <c r="B436" t="s">
        <v>2593</v>
      </c>
      <c r="C436" t="s">
        <v>16</v>
      </c>
      <c r="D436" t="s">
        <v>2594</v>
      </c>
      <c r="E436" t="s">
        <v>18</v>
      </c>
      <c r="F436" t="s">
        <v>2595</v>
      </c>
      <c r="G436" t="s">
        <v>2596</v>
      </c>
      <c r="H436" t="s">
        <v>2597</v>
      </c>
      <c r="I436" t="s">
        <v>32</v>
      </c>
      <c r="J436" t="s">
        <v>82</v>
      </c>
      <c r="K436" t="s">
        <v>24</v>
      </c>
      <c r="L436" t="s">
        <v>75</v>
      </c>
      <c r="M436" t="s">
        <v>9604</v>
      </c>
      <c r="N436" t="s">
        <v>9441</v>
      </c>
    </row>
    <row r="437" spans="1:14" x14ac:dyDescent="0.25">
      <c r="A437" t="s">
        <v>2598</v>
      </c>
      <c r="B437" t="s">
        <v>2599</v>
      </c>
      <c r="C437" t="s">
        <v>69</v>
      </c>
      <c r="D437" t="s">
        <v>517</v>
      </c>
      <c r="E437" t="s">
        <v>18</v>
      </c>
      <c r="F437" t="s">
        <v>2600</v>
      </c>
      <c r="G437" t="s">
        <v>2601</v>
      </c>
      <c r="H437" t="s">
        <v>2602</v>
      </c>
      <c r="I437" t="s">
        <v>32</v>
      </c>
      <c r="J437" t="s">
        <v>290</v>
      </c>
      <c r="K437" t="s">
        <v>24</v>
      </c>
      <c r="L437" t="s">
        <v>204</v>
      </c>
      <c r="M437" t="s">
        <v>9605</v>
      </c>
      <c r="N437" t="s">
        <v>9441</v>
      </c>
    </row>
    <row r="438" spans="1:14" x14ac:dyDescent="0.25">
      <c r="A438" t="s">
        <v>2603</v>
      </c>
      <c r="B438" t="s">
        <v>2604</v>
      </c>
      <c r="C438" t="s">
        <v>16</v>
      </c>
      <c r="D438" t="s">
        <v>2605</v>
      </c>
      <c r="E438" t="s">
        <v>18</v>
      </c>
      <c r="F438" t="s">
        <v>2606</v>
      </c>
      <c r="G438" t="s">
        <v>2607</v>
      </c>
      <c r="H438" t="s">
        <v>2608</v>
      </c>
      <c r="I438" t="s">
        <v>32</v>
      </c>
      <c r="J438" t="s">
        <v>23</v>
      </c>
      <c r="K438" t="s">
        <v>24</v>
      </c>
      <c r="L438" t="s">
        <v>2609</v>
      </c>
      <c r="M438" t="s">
        <v>9438</v>
      </c>
      <c r="N438" t="s">
        <v>9439</v>
      </c>
    </row>
    <row r="439" spans="1:14" x14ac:dyDescent="0.25">
      <c r="A439" t="s">
        <v>2610</v>
      </c>
      <c r="B439" t="s">
        <v>2611</v>
      </c>
      <c r="C439" t="s">
        <v>69</v>
      </c>
      <c r="D439" t="s">
        <v>93</v>
      </c>
      <c r="E439" t="s">
        <v>18</v>
      </c>
      <c r="F439" t="s">
        <v>2612</v>
      </c>
      <c r="G439" t="s">
        <v>2613</v>
      </c>
      <c r="H439" t="s">
        <v>2614</v>
      </c>
      <c r="I439" t="s">
        <v>32</v>
      </c>
      <c r="J439" t="s">
        <v>2615</v>
      </c>
      <c r="K439" t="s">
        <v>24</v>
      </c>
      <c r="L439" t="s">
        <v>75</v>
      </c>
      <c r="M439" t="s">
        <v>9606</v>
      </c>
      <c r="N439" t="s">
        <v>9441</v>
      </c>
    </row>
    <row r="440" spans="1:14" x14ac:dyDescent="0.25">
      <c r="A440" t="s">
        <v>2616</v>
      </c>
      <c r="B440" t="s">
        <v>2617</v>
      </c>
      <c r="C440" t="s">
        <v>16</v>
      </c>
      <c r="D440" t="s">
        <v>2618</v>
      </c>
      <c r="E440" t="s">
        <v>18</v>
      </c>
      <c r="F440" t="s">
        <v>2619</v>
      </c>
      <c r="G440" t="s">
        <v>2620</v>
      </c>
      <c r="H440" t="s">
        <v>2621</v>
      </c>
      <c r="I440" t="s">
        <v>32</v>
      </c>
      <c r="J440" t="s">
        <v>2164</v>
      </c>
      <c r="K440" t="s">
        <v>24</v>
      </c>
      <c r="L440" t="s">
        <v>42</v>
      </c>
      <c r="M440" t="s">
        <v>9607</v>
      </c>
      <c r="N440" t="s">
        <v>9441</v>
      </c>
    </row>
    <row r="441" spans="1:14" x14ac:dyDescent="0.25">
      <c r="A441" t="s">
        <v>2622</v>
      </c>
      <c r="B441" t="s">
        <v>1214</v>
      </c>
      <c r="C441" t="s">
        <v>69</v>
      </c>
      <c r="D441" t="s">
        <v>637</v>
      </c>
      <c r="E441" t="s">
        <v>18</v>
      </c>
      <c r="F441" t="s">
        <v>2623</v>
      </c>
      <c r="G441" t="s">
        <v>2624</v>
      </c>
      <c r="H441" t="s">
        <v>2625</v>
      </c>
      <c r="I441" t="s">
        <v>32</v>
      </c>
      <c r="J441" t="s">
        <v>1207</v>
      </c>
      <c r="K441" t="s">
        <v>24</v>
      </c>
      <c r="L441" t="s">
        <v>643</v>
      </c>
      <c r="M441" t="s">
        <v>9438</v>
      </c>
      <c r="N441" t="s">
        <v>9439</v>
      </c>
    </row>
    <row r="442" spans="1:14" x14ac:dyDescent="0.25">
      <c r="A442" t="s">
        <v>2626</v>
      </c>
      <c r="B442" t="s">
        <v>2627</v>
      </c>
      <c r="C442" t="s">
        <v>16</v>
      </c>
      <c r="D442" t="s">
        <v>523</v>
      </c>
      <c r="E442" t="s">
        <v>18</v>
      </c>
      <c r="F442" t="s">
        <v>2628</v>
      </c>
      <c r="G442" t="s">
        <v>2629</v>
      </c>
      <c r="H442" t="s">
        <v>2630</v>
      </c>
      <c r="I442" t="s">
        <v>32</v>
      </c>
      <c r="J442" t="s">
        <v>991</v>
      </c>
      <c r="K442" t="s">
        <v>24</v>
      </c>
      <c r="L442" t="s">
        <v>607</v>
      </c>
      <c r="M442" t="s">
        <v>9608</v>
      </c>
      <c r="N442" t="s">
        <v>9441</v>
      </c>
    </row>
    <row r="443" spans="1:14" x14ac:dyDescent="0.25">
      <c r="A443" t="s">
        <v>2631</v>
      </c>
      <c r="B443" t="s">
        <v>2632</v>
      </c>
      <c r="C443" t="s">
        <v>16</v>
      </c>
      <c r="D443" t="s">
        <v>2241</v>
      </c>
      <c r="E443" t="s">
        <v>18</v>
      </c>
      <c r="F443" t="s">
        <v>2633</v>
      </c>
      <c r="G443" t="s">
        <v>2634</v>
      </c>
      <c r="H443" t="s">
        <v>2635</v>
      </c>
      <c r="I443" t="s">
        <v>32</v>
      </c>
      <c r="J443" t="s">
        <v>506</v>
      </c>
      <c r="K443" t="s">
        <v>24</v>
      </c>
      <c r="L443" t="s">
        <v>204</v>
      </c>
      <c r="M443" t="s">
        <v>9609</v>
      </c>
      <c r="N443" t="s">
        <v>9441</v>
      </c>
    </row>
    <row r="444" spans="1:14" x14ac:dyDescent="0.25">
      <c r="A444" t="s">
        <v>2636</v>
      </c>
      <c r="B444" t="s">
        <v>2637</v>
      </c>
      <c r="C444" t="s">
        <v>16</v>
      </c>
      <c r="D444" t="s">
        <v>696</v>
      </c>
      <c r="E444" t="s">
        <v>18</v>
      </c>
      <c r="F444" t="s">
        <v>2638</v>
      </c>
      <c r="G444" t="s">
        <v>2639</v>
      </c>
      <c r="H444" t="s">
        <v>2640</v>
      </c>
      <c r="I444" t="s">
        <v>32</v>
      </c>
      <c r="J444" t="s">
        <v>479</v>
      </c>
      <c r="K444" t="s">
        <v>24</v>
      </c>
      <c r="L444" t="s">
        <v>2641</v>
      </c>
      <c r="M444" t="s">
        <v>9438</v>
      </c>
      <c r="N444" t="s">
        <v>9439</v>
      </c>
    </row>
    <row r="445" spans="1:14" x14ac:dyDescent="0.25">
      <c r="A445" t="s">
        <v>2642</v>
      </c>
      <c r="B445" t="s">
        <v>2643</v>
      </c>
      <c r="C445" t="s">
        <v>16</v>
      </c>
      <c r="D445" t="s">
        <v>2543</v>
      </c>
      <c r="E445" t="s">
        <v>18</v>
      </c>
      <c r="F445" t="s">
        <v>2644</v>
      </c>
      <c r="G445" t="s">
        <v>2645</v>
      </c>
      <c r="H445" t="s">
        <v>2646</v>
      </c>
      <c r="I445" t="s">
        <v>32</v>
      </c>
      <c r="J445" t="s">
        <v>1461</v>
      </c>
      <c r="K445" t="s">
        <v>24</v>
      </c>
      <c r="L445" t="s">
        <v>58</v>
      </c>
      <c r="M445" t="s">
        <v>9610</v>
      </c>
      <c r="N445" t="s">
        <v>9441</v>
      </c>
    </row>
    <row r="446" spans="1:14" x14ac:dyDescent="0.25">
      <c r="A446" t="s">
        <v>2647</v>
      </c>
      <c r="B446" t="s">
        <v>2648</v>
      </c>
      <c r="C446" t="s">
        <v>16</v>
      </c>
      <c r="D446" t="s">
        <v>2649</v>
      </c>
      <c r="E446" t="s">
        <v>18</v>
      </c>
      <c r="F446" t="s">
        <v>2650</v>
      </c>
      <c r="G446" t="s">
        <v>2651</v>
      </c>
      <c r="H446" t="s">
        <v>2652</v>
      </c>
      <c r="I446" t="s">
        <v>32</v>
      </c>
      <c r="J446" t="s">
        <v>183</v>
      </c>
      <c r="K446" t="s">
        <v>24</v>
      </c>
      <c r="L446" t="s">
        <v>227</v>
      </c>
      <c r="M446" t="s">
        <v>9611</v>
      </c>
      <c r="N446" t="s">
        <v>9441</v>
      </c>
    </row>
    <row r="447" spans="1:14" x14ac:dyDescent="0.25">
      <c r="A447" t="s">
        <v>2653</v>
      </c>
      <c r="B447" t="s">
        <v>2654</v>
      </c>
      <c r="C447" t="s">
        <v>16</v>
      </c>
      <c r="D447" t="s">
        <v>2655</v>
      </c>
      <c r="E447" t="s">
        <v>18</v>
      </c>
      <c r="F447" t="s">
        <v>2656</v>
      </c>
      <c r="G447" t="s">
        <v>2657</v>
      </c>
      <c r="H447" t="s">
        <v>2658</v>
      </c>
      <c r="I447" t="s">
        <v>320</v>
      </c>
      <c r="J447" t="s">
        <v>115</v>
      </c>
      <c r="K447" t="s">
        <v>24</v>
      </c>
      <c r="L447" t="s">
        <v>361</v>
      </c>
      <c r="M447" t="s">
        <v>9612</v>
      </c>
      <c r="N447" t="s">
        <v>9441</v>
      </c>
    </row>
    <row r="448" spans="1:14" x14ac:dyDescent="0.25">
      <c r="A448" t="s">
        <v>2659</v>
      </c>
      <c r="B448" t="s">
        <v>2660</v>
      </c>
      <c r="C448" t="s">
        <v>69</v>
      </c>
      <c r="D448" t="s">
        <v>2146</v>
      </c>
      <c r="E448" t="s">
        <v>18</v>
      </c>
      <c r="F448" t="s">
        <v>2661</v>
      </c>
      <c r="G448" t="s">
        <v>2662</v>
      </c>
      <c r="H448" t="s">
        <v>2663</v>
      </c>
      <c r="I448" t="s">
        <v>32</v>
      </c>
      <c r="J448" t="s">
        <v>148</v>
      </c>
      <c r="K448" t="s">
        <v>24</v>
      </c>
      <c r="L448" t="s">
        <v>204</v>
      </c>
      <c r="M448" t="s">
        <v>9613</v>
      </c>
      <c r="N448" t="s">
        <v>9441</v>
      </c>
    </row>
    <row r="449" spans="1:14" x14ac:dyDescent="0.25">
      <c r="A449" t="s">
        <v>2664</v>
      </c>
      <c r="B449" t="s">
        <v>370</v>
      </c>
      <c r="C449" t="s">
        <v>16</v>
      </c>
      <c r="D449" t="s">
        <v>2665</v>
      </c>
      <c r="E449" t="s">
        <v>18</v>
      </c>
      <c r="F449" t="s">
        <v>2666</v>
      </c>
      <c r="G449" t="s">
        <v>2667</v>
      </c>
      <c r="H449" t="s">
        <v>2668</v>
      </c>
      <c r="I449" t="s">
        <v>32</v>
      </c>
      <c r="J449" t="s">
        <v>398</v>
      </c>
      <c r="K449" t="s">
        <v>24</v>
      </c>
      <c r="L449" t="s">
        <v>75</v>
      </c>
      <c r="M449" t="s">
        <v>9438</v>
      </c>
      <c r="N449" t="s">
        <v>9439</v>
      </c>
    </row>
    <row r="450" spans="1:14" x14ac:dyDescent="0.25">
      <c r="A450" t="s">
        <v>2669</v>
      </c>
      <c r="B450" t="s">
        <v>2670</v>
      </c>
      <c r="C450" t="s">
        <v>69</v>
      </c>
      <c r="D450" t="s">
        <v>2671</v>
      </c>
      <c r="E450" t="s">
        <v>18</v>
      </c>
      <c r="F450" t="s">
        <v>2672</v>
      </c>
      <c r="G450" t="s">
        <v>2673</v>
      </c>
      <c r="H450" t="s">
        <v>2674</v>
      </c>
      <c r="I450" t="s">
        <v>32</v>
      </c>
      <c r="J450" t="s">
        <v>2164</v>
      </c>
      <c r="K450" t="s">
        <v>24</v>
      </c>
      <c r="L450" t="s">
        <v>75</v>
      </c>
      <c r="M450" t="s">
        <v>9614</v>
      </c>
      <c r="N450" t="s">
        <v>9441</v>
      </c>
    </row>
    <row r="451" spans="1:14" x14ac:dyDescent="0.25">
      <c r="A451" t="s">
        <v>2675</v>
      </c>
      <c r="B451" t="s">
        <v>2611</v>
      </c>
      <c r="C451" t="s">
        <v>69</v>
      </c>
      <c r="D451" t="s">
        <v>93</v>
      </c>
      <c r="E451" t="s">
        <v>18</v>
      </c>
      <c r="F451" t="s">
        <v>2676</v>
      </c>
      <c r="G451" t="s">
        <v>2677</v>
      </c>
      <c r="H451" t="s">
        <v>2678</v>
      </c>
      <c r="I451" t="s">
        <v>32</v>
      </c>
      <c r="J451" t="s">
        <v>486</v>
      </c>
      <c r="K451" t="s">
        <v>24</v>
      </c>
      <c r="L451" t="s">
        <v>75</v>
      </c>
      <c r="M451" t="s">
        <v>9615</v>
      </c>
      <c r="N451" t="s">
        <v>9441</v>
      </c>
    </row>
    <row r="452" spans="1:14" x14ac:dyDescent="0.25">
      <c r="A452" t="s">
        <v>2679</v>
      </c>
      <c r="B452" t="s">
        <v>2680</v>
      </c>
      <c r="C452" t="s">
        <v>16</v>
      </c>
      <c r="D452" t="s">
        <v>2681</v>
      </c>
      <c r="E452" t="s">
        <v>18</v>
      </c>
      <c r="F452" t="s">
        <v>2682</v>
      </c>
      <c r="G452" t="s">
        <v>2683</v>
      </c>
      <c r="H452" t="s">
        <v>2684</v>
      </c>
      <c r="I452" t="s">
        <v>32</v>
      </c>
      <c r="J452" t="s">
        <v>575</v>
      </c>
      <c r="K452" t="s">
        <v>24</v>
      </c>
      <c r="L452" t="s">
        <v>2685</v>
      </c>
      <c r="M452" t="s">
        <v>9616</v>
      </c>
      <c r="N452" t="s">
        <v>9441</v>
      </c>
    </row>
    <row r="453" spans="1:14" x14ac:dyDescent="0.25">
      <c r="A453" t="s">
        <v>2686</v>
      </c>
      <c r="B453" t="s">
        <v>2687</v>
      </c>
      <c r="C453" t="s">
        <v>69</v>
      </c>
      <c r="D453" t="s">
        <v>1297</v>
      </c>
      <c r="E453" t="s">
        <v>18</v>
      </c>
      <c r="F453" t="s">
        <v>2688</v>
      </c>
      <c r="G453" t="s">
        <v>2689</v>
      </c>
      <c r="H453" t="s">
        <v>2690</v>
      </c>
      <c r="I453" t="s">
        <v>32</v>
      </c>
      <c r="J453" t="s">
        <v>183</v>
      </c>
      <c r="K453" t="s">
        <v>24</v>
      </c>
      <c r="L453" t="s">
        <v>439</v>
      </c>
      <c r="M453" t="s">
        <v>9617</v>
      </c>
      <c r="N453" t="s">
        <v>9441</v>
      </c>
    </row>
    <row r="454" spans="1:14" x14ac:dyDescent="0.25">
      <c r="A454" t="s">
        <v>2691</v>
      </c>
      <c r="B454" t="s">
        <v>2692</v>
      </c>
      <c r="C454" t="s">
        <v>69</v>
      </c>
      <c r="D454" t="s">
        <v>2693</v>
      </c>
      <c r="E454" t="s">
        <v>638</v>
      </c>
      <c r="F454" t="s">
        <v>2694</v>
      </c>
      <c r="G454" t="s">
        <v>2695</v>
      </c>
      <c r="H454" t="s">
        <v>2696</v>
      </c>
      <c r="I454" t="s">
        <v>22</v>
      </c>
      <c r="J454" t="s">
        <v>246</v>
      </c>
      <c r="K454" t="s">
        <v>24</v>
      </c>
      <c r="L454" t="s">
        <v>2697</v>
      </c>
      <c r="M454" t="s">
        <v>9438</v>
      </c>
      <c r="N454" t="s">
        <v>9439</v>
      </c>
    </row>
    <row r="455" spans="1:14" x14ac:dyDescent="0.25">
      <c r="A455" t="s">
        <v>2698</v>
      </c>
      <c r="B455" t="s">
        <v>2699</v>
      </c>
      <c r="C455" t="s">
        <v>69</v>
      </c>
      <c r="D455" t="s">
        <v>93</v>
      </c>
      <c r="E455" t="s">
        <v>638</v>
      </c>
      <c r="F455" t="s">
        <v>2700</v>
      </c>
      <c r="G455" t="s">
        <v>2701</v>
      </c>
      <c r="H455" t="s">
        <v>2702</v>
      </c>
      <c r="I455" t="s">
        <v>32</v>
      </c>
      <c r="J455" t="s">
        <v>306</v>
      </c>
      <c r="K455" t="s">
        <v>24</v>
      </c>
      <c r="L455" t="s">
        <v>75</v>
      </c>
      <c r="M455" t="s">
        <v>9618</v>
      </c>
      <c r="N455" t="s">
        <v>9441</v>
      </c>
    </row>
    <row r="456" spans="1:14" x14ac:dyDescent="0.25">
      <c r="A456" t="s">
        <v>2703</v>
      </c>
      <c r="B456" t="s">
        <v>2704</v>
      </c>
      <c r="C456" t="s">
        <v>16</v>
      </c>
      <c r="D456" t="s">
        <v>93</v>
      </c>
      <c r="E456" t="s">
        <v>638</v>
      </c>
      <c r="F456" t="s">
        <v>2705</v>
      </c>
      <c r="G456" t="s">
        <v>2706</v>
      </c>
      <c r="H456" t="s">
        <v>2707</v>
      </c>
      <c r="I456" t="s">
        <v>32</v>
      </c>
      <c r="J456" t="s">
        <v>1350</v>
      </c>
      <c r="K456" t="s">
        <v>24</v>
      </c>
      <c r="L456" t="s">
        <v>75</v>
      </c>
      <c r="M456" t="s">
        <v>9619</v>
      </c>
      <c r="N456" t="s">
        <v>9441</v>
      </c>
    </row>
    <row r="457" spans="1:14" x14ac:dyDescent="0.25">
      <c r="A457" t="s">
        <v>2714</v>
      </c>
      <c r="B457" t="s">
        <v>2715</v>
      </c>
      <c r="C457" t="s">
        <v>16</v>
      </c>
      <c r="D457" t="s">
        <v>2716</v>
      </c>
      <c r="E457" t="s">
        <v>638</v>
      </c>
      <c r="F457" t="s">
        <v>2717</v>
      </c>
      <c r="G457" t="s">
        <v>2718</v>
      </c>
      <c r="H457" t="s">
        <v>2719</v>
      </c>
      <c r="I457" t="s">
        <v>32</v>
      </c>
      <c r="J457" t="s">
        <v>472</v>
      </c>
      <c r="K457" t="s">
        <v>24</v>
      </c>
      <c r="L457" t="s">
        <v>34</v>
      </c>
      <c r="M457" t="s">
        <v>9438</v>
      </c>
      <c r="N457" t="s">
        <v>9439</v>
      </c>
    </row>
    <row r="458" spans="1:14" x14ac:dyDescent="0.25">
      <c r="A458" t="s">
        <v>2725</v>
      </c>
      <c r="C458" t="s">
        <v>69</v>
      </c>
      <c r="D458" t="s">
        <v>2726</v>
      </c>
      <c r="E458" t="s">
        <v>638</v>
      </c>
      <c r="F458" t="s">
        <v>2727</v>
      </c>
      <c r="G458" t="s">
        <v>2728</v>
      </c>
      <c r="H458" t="s">
        <v>2729</v>
      </c>
      <c r="I458" t="s">
        <v>32</v>
      </c>
      <c r="J458" t="s">
        <v>575</v>
      </c>
      <c r="K458" t="s">
        <v>24</v>
      </c>
      <c r="L458" t="s">
        <v>2730</v>
      </c>
      <c r="M458" t="s">
        <v>9620</v>
      </c>
      <c r="N458" t="s">
        <v>9441</v>
      </c>
    </row>
    <row r="459" spans="1:14" x14ac:dyDescent="0.25">
      <c r="A459" t="s">
        <v>2720</v>
      </c>
      <c r="B459" t="s">
        <v>2731</v>
      </c>
      <c r="C459" t="s">
        <v>16</v>
      </c>
      <c r="D459" t="s">
        <v>93</v>
      </c>
      <c r="E459" t="s">
        <v>638</v>
      </c>
      <c r="F459" t="s">
        <v>2732</v>
      </c>
      <c r="G459" t="s">
        <v>2733</v>
      </c>
      <c r="H459" t="s">
        <v>2734</v>
      </c>
      <c r="I459" t="s">
        <v>32</v>
      </c>
      <c r="J459" t="s">
        <v>527</v>
      </c>
      <c r="K459" t="s">
        <v>24</v>
      </c>
      <c r="L459" t="s">
        <v>75</v>
      </c>
      <c r="M459" t="s">
        <v>9621</v>
      </c>
      <c r="N459" t="s">
        <v>9441</v>
      </c>
    </row>
    <row r="460" spans="1:14" x14ac:dyDescent="0.25">
      <c r="A460" t="s">
        <v>2735</v>
      </c>
      <c r="B460" t="s">
        <v>2736</v>
      </c>
      <c r="C460" t="s">
        <v>69</v>
      </c>
      <c r="D460" t="s">
        <v>2737</v>
      </c>
      <c r="E460" t="s">
        <v>638</v>
      </c>
      <c r="F460" t="s">
        <v>2738</v>
      </c>
      <c r="G460" t="s">
        <v>2739</v>
      </c>
      <c r="H460" t="s">
        <v>2740</v>
      </c>
      <c r="I460" t="s">
        <v>32</v>
      </c>
      <c r="J460" t="s">
        <v>41</v>
      </c>
      <c r="K460" t="s">
        <v>24</v>
      </c>
      <c r="L460" t="s">
        <v>212</v>
      </c>
      <c r="M460" t="s">
        <v>9622</v>
      </c>
      <c r="N460" t="s">
        <v>9441</v>
      </c>
    </row>
    <row r="461" spans="1:14" x14ac:dyDescent="0.25">
      <c r="A461" t="s">
        <v>2741</v>
      </c>
      <c r="B461" t="s">
        <v>2742</v>
      </c>
      <c r="C461" t="s">
        <v>16</v>
      </c>
      <c r="D461" t="s">
        <v>2743</v>
      </c>
      <c r="E461" t="s">
        <v>638</v>
      </c>
      <c r="F461" t="s">
        <v>2744</v>
      </c>
      <c r="G461" t="s">
        <v>2745</v>
      </c>
      <c r="H461" t="s">
        <v>2746</v>
      </c>
      <c r="I461" t="s">
        <v>32</v>
      </c>
      <c r="J461" t="s">
        <v>121</v>
      </c>
      <c r="K461" t="s">
        <v>24</v>
      </c>
      <c r="L461" t="s">
        <v>227</v>
      </c>
      <c r="M461" t="s">
        <v>9438</v>
      </c>
      <c r="N461" t="s">
        <v>9439</v>
      </c>
    </row>
    <row r="462" spans="1:14" x14ac:dyDescent="0.25">
      <c r="A462" t="s">
        <v>2754</v>
      </c>
      <c r="B462" t="s">
        <v>1864</v>
      </c>
      <c r="C462" t="s">
        <v>69</v>
      </c>
      <c r="D462" t="s">
        <v>2755</v>
      </c>
      <c r="E462" t="s">
        <v>638</v>
      </c>
      <c r="F462" t="s">
        <v>2756</v>
      </c>
      <c r="G462" t="s">
        <v>2757</v>
      </c>
      <c r="H462" t="s">
        <v>2758</v>
      </c>
      <c r="I462" t="s">
        <v>32</v>
      </c>
      <c r="J462" t="s">
        <v>1584</v>
      </c>
      <c r="K462" t="s">
        <v>24</v>
      </c>
      <c r="L462" t="s">
        <v>2759</v>
      </c>
      <c r="M462" t="s">
        <v>9438</v>
      </c>
      <c r="N462" t="s">
        <v>9439</v>
      </c>
    </row>
    <row r="463" spans="1:14" x14ac:dyDescent="0.25">
      <c r="A463" t="s">
        <v>2760</v>
      </c>
      <c r="B463" t="s">
        <v>2761</v>
      </c>
      <c r="C463" t="s">
        <v>16</v>
      </c>
      <c r="D463" t="s">
        <v>2762</v>
      </c>
      <c r="E463" t="s">
        <v>638</v>
      </c>
      <c r="F463" t="s">
        <v>2763</v>
      </c>
      <c r="G463" t="s">
        <v>2764</v>
      </c>
      <c r="H463" t="s">
        <v>2765</v>
      </c>
      <c r="I463" t="s">
        <v>32</v>
      </c>
      <c r="J463" t="s">
        <v>412</v>
      </c>
      <c r="K463" t="s">
        <v>24</v>
      </c>
      <c r="L463" t="s">
        <v>2766</v>
      </c>
      <c r="M463" t="s">
        <v>9438</v>
      </c>
      <c r="N463" t="s">
        <v>9439</v>
      </c>
    </row>
    <row r="464" spans="1:14" x14ac:dyDescent="0.25">
      <c r="A464" t="s">
        <v>2767</v>
      </c>
      <c r="B464" t="s">
        <v>2768</v>
      </c>
      <c r="C464" t="s">
        <v>69</v>
      </c>
      <c r="D464" t="s">
        <v>2769</v>
      </c>
      <c r="E464" t="s">
        <v>638</v>
      </c>
      <c r="F464" t="s">
        <v>2770</v>
      </c>
      <c r="G464" t="s">
        <v>2771</v>
      </c>
      <c r="H464" t="s">
        <v>2772</v>
      </c>
      <c r="I464" t="s">
        <v>32</v>
      </c>
      <c r="J464" t="s">
        <v>1207</v>
      </c>
      <c r="K464" t="s">
        <v>24</v>
      </c>
      <c r="L464" t="s">
        <v>494</v>
      </c>
      <c r="M464" t="s">
        <v>9438</v>
      </c>
      <c r="N464" t="s">
        <v>9439</v>
      </c>
    </row>
    <row r="465" spans="1:14" x14ac:dyDescent="0.25">
      <c r="A465" t="s">
        <v>2773</v>
      </c>
      <c r="B465" t="s">
        <v>2774</v>
      </c>
      <c r="C465" t="s">
        <v>69</v>
      </c>
      <c r="D465" t="s">
        <v>2775</v>
      </c>
      <c r="E465" t="s">
        <v>638</v>
      </c>
      <c r="F465" t="s">
        <v>2776</v>
      </c>
      <c r="G465" t="s">
        <v>2777</v>
      </c>
      <c r="H465" t="s">
        <v>2778</v>
      </c>
      <c r="I465" t="s">
        <v>32</v>
      </c>
      <c r="J465" t="s">
        <v>826</v>
      </c>
      <c r="K465" t="s">
        <v>24</v>
      </c>
      <c r="L465" t="s">
        <v>2779</v>
      </c>
      <c r="M465" t="s">
        <v>9438</v>
      </c>
      <c r="N465" t="s">
        <v>9439</v>
      </c>
    </row>
    <row r="466" spans="1:14" x14ac:dyDescent="0.25">
      <c r="A466" t="s">
        <v>2780</v>
      </c>
      <c r="B466" t="s">
        <v>2781</v>
      </c>
      <c r="C466" t="s">
        <v>16</v>
      </c>
      <c r="D466" t="s">
        <v>1513</v>
      </c>
      <c r="E466" t="s">
        <v>638</v>
      </c>
      <c r="F466" t="s">
        <v>2782</v>
      </c>
      <c r="G466" t="s">
        <v>2783</v>
      </c>
      <c r="H466" t="s">
        <v>2784</v>
      </c>
      <c r="I466" t="s">
        <v>32</v>
      </c>
      <c r="J466" t="s">
        <v>219</v>
      </c>
      <c r="K466" t="s">
        <v>24</v>
      </c>
      <c r="L466" t="s">
        <v>75</v>
      </c>
      <c r="M466" t="s">
        <v>9438</v>
      </c>
      <c r="N466" t="s">
        <v>9439</v>
      </c>
    </row>
    <row r="467" spans="1:14" x14ac:dyDescent="0.25">
      <c r="A467" t="s">
        <v>2725</v>
      </c>
      <c r="C467" t="s">
        <v>69</v>
      </c>
      <c r="D467" t="s">
        <v>2726</v>
      </c>
      <c r="E467" t="s">
        <v>638</v>
      </c>
      <c r="F467" t="s">
        <v>2785</v>
      </c>
      <c r="G467" t="s">
        <v>2786</v>
      </c>
      <c r="H467" t="s">
        <v>2787</v>
      </c>
      <c r="I467" t="s">
        <v>32</v>
      </c>
      <c r="J467" t="s">
        <v>575</v>
      </c>
      <c r="K467" t="s">
        <v>24</v>
      </c>
      <c r="L467" t="s">
        <v>2730</v>
      </c>
      <c r="M467" t="s">
        <v>9623</v>
      </c>
      <c r="N467" t="s">
        <v>9441</v>
      </c>
    </row>
    <row r="468" spans="1:14" x14ac:dyDescent="0.25">
      <c r="A468" t="s">
        <v>2794</v>
      </c>
      <c r="B468" t="s">
        <v>2795</v>
      </c>
      <c r="C468" t="s">
        <v>16</v>
      </c>
      <c r="D468" t="s">
        <v>2796</v>
      </c>
      <c r="E468" t="s">
        <v>638</v>
      </c>
      <c r="F468" t="s">
        <v>2797</v>
      </c>
      <c r="G468" t="s">
        <v>2798</v>
      </c>
      <c r="H468" t="s">
        <v>2799</v>
      </c>
      <c r="I468" t="s">
        <v>320</v>
      </c>
      <c r="J468" t="s">
        <v>826</v>
      </c>
      <c r="K468" t="s">
        <v>24</v>
      </c>
      <c r="L468" t="s">
        <v>361</v>
      </c>
      <c r="M468" t="s">
        <v>9438</v>
      </c>
      <c r="N468" t="s">
        <v>9439</v>
      </c>
    </row>
    <row r="469" spans="1:14" x14ac:dyDescent="0.25">
      <c r="A469" t="s">
        <v>2800</v>
      </c>
      <c r="B469" t="s">
        <v>695</v>
      </c>
      <c r="C469" t="s">
        <v>69</v>
      </c>
      <c r="D469" t="s">
        <v>696</v>
      </c>
      <c r="E469" t="s">
        <v>638</v>
      </c>
      <c r="F469" t="s">
        <v>2801</v>
      </c>
      <c r="G469" t="s">
        <v>2802</v>
      </c>
      <c r="H469" t="s">
        <v>2803</v>
      </c>
      <c r="I469" t="s">
        <v>32</v>
      </c>
      <c r="J469" t="s">
        <v>506</v>
      </c>
      <c r="K469" t="s">
        <v>24</v>
      </c>
      <c r="L469" t="s">
        <v>75</v>
      </c>
      <c r="M469" t="s">
        <v>9624</v>
      </c>
      <c r="N469" t="s">
        <v>9441</v>
      </c>
    </row>
    <row r="470" spans="1:14" x14ac:dyDescent="0.25">
      <c r="A470" t="s">
        <v>2804</v>
      </c>
      <c r="B470" t="s">
        <v>92</v>
      </c>
      <c r="C470" t="s">
        <v>16</v>
      </c>
      <c r="D470" t="s">
        <v>93</v>
      </c>
      <c r="E470" t="s">
        <v>638</v>
      </c>
      <c r="F470" t="s">
        <v>2805</v>
      </c>
      <c r="G470" t="s">
        <v>2806</v>
      </c>
      <c r="H470" t="s">
        <v>2807</v>
      </c>
      <c r="I470" t="s">
        <v>32</v>
      </c>
      <c r="J470" t="s">
        <v>451</v>
      </c>
      <c r="K470" t="s">
        <v>24</v>
      </c>
      <c r="L470" t="s">
        <v>75</v>
      </c>
      <c r="M470" t="s">
        <v>9625</v>
      </c>
      <c r="N470" t="s">
        <v>9441</v>
      </c>
    </row>
    <row r="471" spans="1:14" x14ac:dyDescent="0.25">
      <c r="A471" t="s">
        <v>2812</v>
      </c>
      <c r="B471" t="s">
        <v>2813</v>
      </c>
      <c r="C471" t="s">
        <v>69</v>
      </c>
      <c r="D471" t="s">
        <v>1278</v>
      </c>
      <c r="E471" t="s">
        <v>638</v>
      </c>
      <c r="F471" t="s">
        <v>2814</v>
      </c>
      <c r="G471" t="s">
        <v>2815</v>
      </c>
      <c r="H471" t="s">
        <v>2816</v>
      </c>
      <c r="I471" t="s">
        <v>32</v>
      </c>
      <c r="J471" t="s">
        <v>493</v>
      </c>
      <c r="K471" t="s">
        <v>24</v>
      </c>
      <c r="L471" t="s">
        <v>1282</v>
      </c>
      <c r="M471" t="s">
        <v>9626</v>
      </c>
      <c r="N471" t="s">
        <v>9441</v>
      </c>
    </row>
    <row r="472" spans="1:14" x14ac:dyDescent="0.25">
      <c r="A472" t="s">
        <v>2817</v>
      </c>
      <c r="B472" t="s">
        <v>2818</v>
      </c>
      <c r="C472" t="s">
        <v>69</v>
      </c>
      <c r="D472" t="s">
        <v>2819</v>
      </c>
      <c r="E472" t="s">
        <v>638</v>
      </c>
      <c r="F472" t="s">
        <v>2820</v>
      </c>
      <c r="G472" t="s">
        <v>2821</v>
      </c>
      <c r="H472" t="s">
        <v>2822</v>
      </c>
      <c r="I472" t="s">
        <v>32</v>
      </c>
      <c r="J472" t="s">
        <v>2823</v>
      </c>
      <c r="K472" t="s">
        <v>24</v>
      </c>
      <c r="L472" t="s">
        <v>2824</v>
      </c>
      <c r="M472" t="s">
        <v>9627</v>
      </c>
      <c r="N472" t="s">
        <v>9441</v>
      </c>
    </row>
    <row r="473" spans="1:14" x14ac:dyDescent="0.25">
      <c r="A473" t="s">
        <v>2825</v>
      </c>
      <c r="B473" t="s">
        <v>2795</v>
      </c>
      <c r="C473" t="s">
        <v>16</v>
      </c>
      <c r="D473" t="s">
        <v>2796</v>
      </c>
      <c r="E473" t="s">
        <v>638</v>
      </c>
      <c r="F473" t="s">
        <v>2826</v>
      </c>
      <c r="G473" t="s">
        <v>2827</v>
      </c>
      <c r="H473" t="s">
        <v>2828</v>
      </c>
      <c r="I473" t="s">
        <v>320</v>
      </c>
      <c r="J473" t="s">
        <v>282</v>
      </c>
      <c r="K473" t="s">
        <v>24</v>
      </c>
      <c r="L473" t="s">
        <v>361</v>
      </c>
      <c r="M473" t="s">
        <v>9438</v>
      </c>
      <c r="N473" t="s">
        <v>9439</v>
      </c>
    </row>
    <row r="474" spans="1:14" x14ac:dyDescent="0.25">
      <c r="A474" t="s">
        <v>2835</v>
      </c>
      <c r="B474" t="s">
        <v>92</v>
      </c>
      <c r="C474" t="s">
        <v>16</v>
      </c>
      <c r="D474" t="s">
        <v>93</v>
      </c>
      <c r="E474" t="s">
        <v>638</v>
      </c>
      <c r="F474" t="s">
        <v>2836</v>
      </c>
      <c r="G474" t="s">
        <v>2837</v>
      </c>
      <c r="H474" t="s">
        <v>2838</v>
      </c>
      <c r="I474" t="s">
        <v>32</v>
      </c>
      <c r="J474" t="s">
        <v>49</v>
      </c>
      <c r="K474" t="s">
        <v>24</v>
      </c>
      <c r="L474" t="s">
        <v>184</v>
      </c>
      <c r="M474" t="s">
        <v>9628</v>
      </c>
      <c r="N474" t="s">
        <v>9441</v>
      </c>
    </row>
    <row r="475" spans="1:14" x14ac:dyDescent="0.25">
      <c r="A475" t="s">
        <v>2839</v>
      </c>
      <c r="B475" t="s">
        <v>678</v>
      </c>
      <c r="C475" t="s">
        <v>16</v>
      </c>
      <c r="D475" t="s">
        <v>1003</v>
      </c>
      <c r="E475" t="s">
        <v>638</v>
      </c>
      <c r="F475" t="s">
        <v>2840</v>
      </c>
      <c r="G475" t="s">
        <v>2841</v>
      </c>
      <c r="H475" t="s">
        <v>2842</v>
      </c>
      <c r="I475" t="s">
        <v>32</v>
      </c>
      <c r="J475" t="s">
        <v>121</v>
      </c>
      <c r="K475" t="s">
        <v>24</v>
      </c>
      <c r="L475" t="s">
        <v>75</v>
      </c>
      <c r="M475" t="s">
        <v>9438</v>
      </c>
      <c r="N475" t="s">
        <v>9439</v>
      </c>
    </row>
    <row r="476" spans="1:14" x14ac:dyDescent="0.25">
      <c r="A476" t="s">
        <v>2843</v>
      </c>
      <c r="B476" t="s">
        <v>2844</v>
      </c>
      <c r="C476" t="s">
        <v>16</v>
      </c>
      <c r="D476" t="s">
        <v>2845</v>
      </c>
      <c r="E476" t="s">
        <v>638</v>
      </c>
      <c r="F476" t="s">
        <v>2846</v>
      </c>
      <c r="G476" t="s">
        <v>2847</v>
      </c>
      <c r="H476" t="s">
        <v>2848</v>
      </c>
      <c r="I476" t="s">
        <v>320</v>
      </c>
      <c r="J476" t="s">
        <v>74</v>
      </c>
      <c r="K476" t="s">
        <v>24</v>
      </c>
      <c r="L476" t="s">
        <v>361</v>
      </c>
      <c r="M476" t="s">
        <v>9629</v>
      </c>
      <c r="N476" t="s">
        <v>9441</v>
      </c>
    </row>
    <row r="477" spans="1:14" x14ac:dyDescent="0.25">
      <c r="A477" t="s">
        <v>2861</v>
      </c>
      <c r="B477" t="s">
        <v>92</v>
      </c>
      <c r="C477" t="s">
        <v>16</v>
      </c>
      <c r="D477" t="s">
        <v>93</v>
      </c>
      <c r="E477" t="s">
        <v>638</v>
      </c>
      <c r="F477" t="s">
        <v>2862</v>
      </c>
      <c r="G477" t="s">
        <v>2863</v>
      </c>
      <c r="H477" t="s">
        <v>2864</v>
      </c>
      <c r="I477" t="s">
        <v>32</v>
      </c>
      <c r="J477" t="s">
        <v>49</v>
      </c>
      <c r="K477" t="s">
        <v>24</v>
      </c>
      <c r="L477" t="s">
        <v>184</v>
      </c>
      <c r="M477" t="s">
        <v>9630</v>
      </c>
      <c r="N477" t="s">
        <v>9441</v>
      </c>
    </row>
    <row r="478" spans="1:14" x14ac:dyDescent="0.25">
      <c r="A478" t="s">
        <v>2865</v>
      </c>
      <c r="B478" t="s">
        <v>2866</v>
      </c>
      <c r="C478" t="s">
        <v>69</v>
      </c>
      <c r="D478" t="s">
        <v>2867</v>
      </c>
      <c r="E478" t="s">
        <v>638</v>
      </c>
      <c r="F478" t="s">
        <v>2868</v>
      </c>
      <c r="G478" t="s">
        <v>2869</v>
      </c>
      <c r="H478" t="s">
        <v>2870</v>
      </c>
      <c r="I478" t="s">
        <v>32</v>
      </c>
      <c r="J478" t="s">
        <v>1381</v>
      </c>
      <c r="K478" t="s">
        <v>24</v>
      </c>
      <c r="L478" t="s">
        <v>204</v>
      </c>
      <c r="M478" t="s">
        <v>9631</v>
      </c>
      <c r="N478" t="s">
        <v>9441</v>
      </c>
    </row>
    <row r="479" spans="1:14" x14ac:dyDescent="0.25">
      <c r="A479" t="s">
        <v>2871</v>
      </c>
      <c r="B479" t="s">
        <v>2748</v>
      </c>
      <c r="C479" t="s">
        <v>69</v>
      </c>
      <c r="D479" t="s">
        <v>2749</v>
      </c>
      <c r="E479" t="s">
        <v>638</v>
      </c>
      <c r="F479" t="s">
        <v>2872</v>
      </c>
      <c r="G479" t="s">
        <v>2873</v>
      </c>
      <c r="H479" t="s">
        <v>2874</v>
      </c>
      <c r="I479" t="s">
        <v>32</v>
      </c>
      <c r="J479" t="s">
        <v>2365</v>
      </c>
      <c r="K479" t="s">
        <v>24</v>
      </c>
      <c r="L479" t="s">
        <v>2753</v>
      </c>
      <c r="M479" t="s">
        <v>9632</v>
      </c>
      <c r="N479" t="s">
        <v>9441</v>
      </c>
    </row>
    <row r="480" spans="1:14" x14ac:dyDescent="0.25">
      <c r="A480" t="s">
        <v>2714</v>
      </c>
      <c r="B480" t="s">
        <v>2715</v>
      </c>
      <c r="C480" t="s">
        <v>16</v>
      </c>
      <c r="D480" t="s">
        <v>2716</v>
      </c>
      <c r="E480" t="s">
        <v>638</v>
      </c>
      <c r="F480" t="s">
        <v>2875</v>
      </c>
      <c r="G480" t="s">
        <v>2876</v>
      </c>
      <c r="H480" t="s">
        <v>2877</v>
      </c>
      <c r="I480" t="s">
        <v>32</v>
      </c>
      <c r="J480" t="s">
        <v>1394</v>
      </c>
      <c r="K480" t="s">
        <v>24</v>
      </c>
      <c r="L480" t="s">
        <v>34</v>
      </c>
      <c r="M480" t="s">
        <v>9438</v>
      </c>
      <c r="N480" t="s">
        <v>9439</v>
      </c>
    </row>
    <row r="481" spans="1:14" x14ac:dyDescent="0.25">
      <c r="A481" t="s">
        <v>2878</v>
      </c>
      <c r="B481" t="s">
        <v>2709</v>
      </c>
      <c r="C481" t="s">
        <v>16</v>
      </c>
      <c r="D481" t="s">
        <v>2710</v>
      </c>
      <c r="E481" t="s">
        <v>638</v>
      </c>
      <c r="F481" t="s">
        <v>2879</v>
      </c>
      <c r="G481" t="s">
        <v>2880</v>
      </c>
      <c r="H481" t="s">
        <v>2881</v>
      </c>
      <c r="I481" t="s">
        <v>22</v>
      </c>
      <c r="J481" t="s">
        <v>391</v>
      </c>
      <c r="K481" t="s">
        <v>24</v>
      </c>
      <c r="L481" t="s">
        <v>83</v>
      </c>
      <c r="M481" t="s">
        <v>9438</v>
      </c>
      <c r="N481" t="s">
        <v>9439</v>
      </c>
    </row>
    <row r="482" spans="1:14" x14ac:dyDescent="0.25">
      <c r="A482" t="s">
        <v>2887</v>
      </c>
      <c r="B482" t="s">
        <v>2795</v>
      </c>
      <c r="C482" t="s">
        <v>16</v>
      </c>
      <c r="D482" t="s">
        <v>2796</v>
      </c>
      <c r="E482" t="s">
        <v>638</v>
      </c>
      <c r="F482" t="s">
        <v>2888</v>
      </c>
      <c r="G482" t="s">
        <v>2889</v>
      </c>
      <c r="H482" t="s">
        <v>2890</v>
      </c>
      <c r="I482" t="s">
        <v>320</v>
      </c>
      <c r="J482" t="s">
        <v>253</v>
      </c>
      <c r="K482" t="s">
        <v>24</v>
      </c>
      <c r="L482" t="s">
        <v>361</v>
      </c>
      <c r="M482" t="s">
        <v>9438</v>
      </c>
      <c r="N482" t="s">
        <v>9439</v>
      </c>
    </row>
    <row r="483" spans="1:14" x14ac:dyDescent="0.25">
      <c r="A483" t="s">
        <v>2891</v>
      </c>
      <c r="B483" t="s">
        <v>2892</v>
      </c>
      <c r="C483" t="s">
        <v>69</v>
      </c>
      <c r="D483" t="s">
        <v>2856</v>
      </c>
      <c r="E483" t="s">
        <v>638</v>
      </c>
      <c r="F483" t="s">
        <v>2893</v>
      </c>
      <c r="G483" t="s">
        <v>2894</v>
      </c>
      <c r="H483" t="s">
        <v>2895</v>
      </c>
      <c r="I483" t="s">
        <v>32</v>
      </c>
      <c r="J483" t="s">
        <v>756</v>
      </c>
      <c r="K483" t="s">
        <v>24</v>
      </c>
      <c r="L483" t="s">
        <v>2860</v>
      </c>
      <c r="M483" t="s">
        <v>9438</v>
      </c>
      <c r="N483" t="s">
        <v>9439</v>
      </c>
    </row>
    <row r="484" spans="1:14" x14ac:dyDescent="0.25">
      <c r="A484" t="s">
        <v>2902</v>
      </c>
      <c r="B484" t="s">
        <v>2903</v>
      </c>
      <c r="C484" t="s">
        <v>16</v>
      </c>
      <c r="D484" t="s">
        <v>2904</v>
      </c>
      <c r="E484" t="s">
        <v>638</v>
      </c>
      <c r="F484" t="s">
        <v>2905</v>
      </c>
      <c r="G484" t="s">
        <v>2906</v>
      </c>
      <c r="H484" t="s">
        <v>2907</v>
      </c>
      <c r="I484" t="s">
        <v>32</v>
      </c>
      <c r="J484" t="s">
        <v>360</v>
      </c>
      <c r="K484" t="s">
        <v>24</v>
      </c>
      <c r="L484" t="s">
        <v>2908</v>
      </c>
      <c r="M484" t="s">
        <v>9438</v>
      </c>
      <c r="N484" t="s">
        <v>9439</v>
      </c>
    </row>
    <row r="485" spans="1:14" x14ac:dyDescent="0.25">
      <c r="A485" t="s">
        <v>2714</v>
      </c>
      <c r="B485" t="s">
        <v>2715</v>
      </c>
      <c r="C485" t="s">
        <v>16</v>
      </c>
      <c r="D485" t="s">
        <v>2716</v>
      </c>
      <c r="E485" t="s">
        <v>638</v>
      </c>
      <c r="F485" t="s">
        <v>2916</v>
      </c>
      <c r="G485" t="s">
        <v>2917</v>
      </c>
      <c r="H485" t="s">
        <v>2918</v>
      </c>
      <c r="I485" t="s">
        <v>32</v>
      </c>
      <c r="J485" t="s">
        <v>1394</v>
      </c>
      <c r="K485" t="s">
        <v>24</v>
      </c>
      <c r="L485" t="s">
        <v>34</v>
      </c>
      <c r="M485" t="s">
        <v>9438</v>
      </c>
      <c r="N485" t="s">
        <v>9439</v>
      </c>
    </row>
    <row r="486" spans="1:14" x14ac:dyDescent="0.25">
      <c r="A486" t="s">
        <v>2919</v>
      </c>
      <c r="B486" t="s">
        <v>2920</v>
      </c>
      <c r="C486" t="s">
        <v>16</v>
      </c>
      <c r="D486" t="s">
        <v>1513</v>
      </c>
      <c r="E486" t="s">
        <v>638</v>
      </c>
      <c r="F486" t="s">
        <v>2921</v>
      </c>
      <c r="G486" t="s">
        <v>2922</v>
      </c>
      <c r="H486" t="s">
        <v>2923</v>
      </c>
      <c r="I486" t="s">
        <v>32</v>
      </c>
      <c r="J486" t="s">
        <v>162</v>
      </c>
      <c r="K486" t="s">
        <v>24</v>
      </c>
      <c r="L486" t="s">
        <v>75</v>
      </c>
      <c r="M486" t="s">
        <v>9438</v>
      </c>
      <c r="N486" t="s">
        <v>9439</v>
      </c>
    </row>
    <row r="487" spans="1:14" x14ac:dyDescent="0.25">
      <c r="A487" t="s">
        <v>2924</v>
      </c>
      <c r="B487" t="s">
        <v>2844</v>
      </c>
      <c r="C487" t="s">
        <v>16</v>
      </c>
      <c r="D487" t="s">
        <v>2845</v>
      </c>
      <c r="E487" t="s">
        <v>638</v>
      </c>
      <c r="F487" t="s">
        <v>2925</v>
      </c>
      <c r="G487" t="s">
        <v>2926</v>
      </c>
      <c r="H487" t="s">
        <v>2927</v>
      </c>
      <c r="I487" t="s">
        <v>320</v>
      </c>
      <c r="J487" t="s">
        <v>183</v>
      </c>
      <c r="K487" t="s">
        <v>24</v>
      </c>
      <c r="L487" t="s">
        <v>361</v>
      </c>
      <c r="M487" t="s">
        <v>9633</v>
      </c>
      <c r="N487" t="s">
        <v>9441</v>
      </c>
    </row>
    <row r="488" spans="1:14" x14ac:dyDescent="0.25">
      <c r="A488" t="s">
        <v>2928</v>
      </c>
      <c r="B488" t="s">
        <v>986</v>
      </c>
      <c r="C488" t="s">
        <v>69</v>
      </c>
      <c r="D488" t="s">
        <v>987</v>
      </c>
      <c r="E488" t="s">
        <v>638</v>
      </c>
      <c r="F488" t="s">
        <v>2929</v>
      </c>
      <c r="G488" t="s">
        <v>2930</v>
      </c>
      <c r="H488" t="s">
        <v>2931</v>
      </c>
      <c r="I488" t="s">
        <v>32</v>
      </c>
      <c r="J488" t="s">
        <v>148</v>
      </c>
      <c r="K488" t="s">
        <v>24</v>
      </c>
      <c r="L488" t="s">
        <v>204</v>
      </c>
      <c r="M488" t="s">
        <v>9634</v>
      </c>
      <c r="N488" t="s">
        <v>9441</v>
      </c>
    </row>
    <row r="489" spans="1:14" x14ac:dyDescent="0.25">
      <c r="A489" t="s">
        <v>2843</v>
      </c>
      <c r="B489" t="s">
        <v>2844</v>
      </c>
      <c r="C489" t="s">
        <v>16</v>
      </c>
      <c r="D489" t="s">
        <v>2845</v>
      </c>
      <c r="E489" t="s">
        <v>638</v>
      </c>
      <c r="F489" t="s">
        <v>2935</v>
      </c>
      <c r="G489" t="s">
        <v>2936</v>
      </c>
      <c r="H489" t="s">
        <v>2937</v>
      </c>
      <c r="I489" t="s">
        <v>320</v>
      </c>
      <c r="J489" t="s">
        <v>74</v>
      </c>
      <c r="K489" t="s">
        <v>24</v>
      </c>
      <c r="L489" t="s">
        <v>361</v>
      </c>
      <c r="M489" t="s">
        <v>9635</v>
      </c>
      <c r="N489" t="s">
        <v>9441</v>
      </c>
    </row>
    <row r="490" spans="1:14" x14ac:dyDescent="0.25">
      <c r="A490" t="s">
        <v>2938</v>
      </c>
      <c r="B490" t="s">
        <v>2795</v>
      </c>
      <c r="C490" t="s">
        <v>16</v>
      </c>
      <c r="D490" t="s">
        <v>2796</v>
      </c>
      <c r="E490" t="s">
        <v>638</v>
      </c>
      <c r="F490" t="s">
        <v>2939</v>
      </c>
      <c r="G490" t="s">
        <v>2940</v>
      </c>
      <c r="H490" t="s">
        <v>2941</v>
      </c>
      <c r="I490" t="s">
        <v>320</v>
      </c>
      <c r="J490" t="s">
        <v>826</v>
      </c>
      <c r="K490" t="s">
        <v>24</v>
      </c>
      <c r="L490" t="s">
        <v>361</v>
      </c>
      <c r="M490" t="s">
        <v>9438</v>
      </c>
      <c r="N490" t="s">
        <v>9439</v>
      </c>
    </row>
    <row r="491" spans="1:14" x14ac:dyDescent="0.25">
      <c r="A491" t="s">
        <v>2963</v>
      </c>
      <c r="B491" t="s">
        <v>2964</v>
      </c>
      <c r="C491" t="s">
        <v>69</v>
      </c>
      <c r="D491" t="s">
        <v>2965</v>
      </c>
      <c r="E491" t="s">
        <v>638</v>
      </c>
      <c r="F491" t="s">
        <v>2966</v>
      </c>
      <c r="G491" t="s">
        <v>2967</v>
      </c>
      <c r="H491" t="s">
        <v>2968</v>
      </c>
      <c r="I491" t="s">
        <v>32</v>
      </c>
      <c r="J491" t="s">
        <v>2164</v>
      </c>
      <c r="K491" t="s">
        <v>24</v>
      </c>
      <c r="L491" t="s">
        <v>75</v>
      </c>
      <c r="M491" t="s">
        <v>9636</v>
      </c>
      <c r="N491" t="s">
        <v>9441</v>
      </c>
    </row>
    <row r="492" spans="1:14" x14ac:dyDescent="0.25">
      <c r="A492" t="s">
        <v>2969</v>
      </c>
      <c r="B492" t="s">
        <v>2795</v>
      </c>
      <c r="C492" t="s">
        <v>16</v>
      </c>
      <c r="D492" t="s">
        <v>2796</v>
      </c>
      <c r="E492" t="s">
        <v>638</v>
      </c>
      <c r="F492" t="s">
        <v>2970</v>
      </c>
      <c r="G492" t="s">
        <v>2971</v>
      </c>
      <c r="H492" t="s">
        <v>2972</v>
      </c>
      <c r="I492" t="s">
        <v>320</v>
      </c>
      <c r="J492" t="s">
        <v>826</v>
      </c>
      <c r="K492" t="s">
        <v>24</v>
      </c>
      <c r="L492" t="s">
        <v>361</v>
      </c>
      <c r="M492" t="s">
        <v>9438</v>
      </c>
      <c r="N492" t="s">
        <v>9439</v>
      </c>
    </row>
    <row r="493" spans="1:14" x14ac:dyDescent="0.25">
      <c r="A493" t="s">
        <v>2973</v>
      </c>
      <c r="B493" t="s">
        <v>2699</v>
      </c>
      <c r="C493" t="s">
        <v>69</v>
      </c>
      <c r="D493" t="s">
        <v>93</v>
      </c>
      <c r="E493" t="s">
        <v>638</v>
      </c>
      <c r="F493" t="s">
        <v>2974</v>
      </c>
      <c r="G493" t="s">
        <v>2975</v>
      </c>
      <c r="H493" t="s">
        <v>2976</v>
      </c>
      <c r="I493" t="s">
        <v>32</v>
      </c>
      <c r="J493" t="s">
        <v>306</v>
      </c>
      <c r="K493" t="s">
        <v>24</v>
      </c>
      <c r="L493" t="s">
        <v>75</v>
      </c>
      <c r="M493" t="s">
        <v>9637</v>
      </c>
      <c r="N493" t="s">
        <v>9441</v>
      </c>
    </row>
    <row r="494" spans="1:14" x14ac:dyDescent="0.25">
      <c r="A494" t="s">
        <v>2990</v>
      </c>
      <c r="B494" t="s">
        <v>2991</v>
      </c>
      <c r="C494" t="s">
        <v>16</v>
      </c>
      <c r="D494" t="s">
        <v>2831</v>
      </c>
      <c r="E494" t="s">
        <v>638</v>
      </c>
      <c r="F494" t="s">
        <v>2992</v>
      </c>
      <c r="G494" t="s">
        <v>2993</v>
      </c>
      <c r="H494" t="s">
        <v>2994</v>
      </c>
      <c r="I494" t="s">
        <v>22</v>
      </c>
      <c r="J494" t="s">
        <v>282</v>
      </c>
      <c r="K494" t="s">
        <v>24</v>
      </c>
      <c r="L494" t="s">
        <v>83</v>
      </c>
      <c r="M494" t="s">
        <v>9438</v>
      </c>
      <c r="N494" t="s">
        <v>9439</v>
      </c>
    </row>
    <row r="495" spans="1:14" x14ac:dyDescent="0.25">
      <c r="A495" t="s">
        <v>3001</v>
      </c>
      <c r="B495" t="s">
        <v>3002</v>
      </c>
      <c r="C495" t="s">
        <v>69</v>
      </c>
      <c r="D495" t="s">
        <v>987</v>
      </c>
      <c r="E495" t="s">
        <v>638</v>
      </c>
      <c r="F495" t="s">
        <v>3003</v>
      </c>
      <c r="G495" t="s">
        <v>3004</v>
      </c>
      <c r="H495" t="s">
        <v>3005</v>
      </c>
      <c r="I495" t="s">
        <v>32</v>
      </c>
      <c r="J495" t="s">
        <v>991</v>
      </c>
      <c r="K495" t="s">
        <v>24</v>
      </c>
      <c r="L495" t="s">
        <v>204</v>
      </c>
      <c r="M495" t="s">
        <v>9638</v>
      </c>
      <c r="N495" t="s">
        <v>9441</v>
      </c>
    </row>
    <row r="496" spans="1:14" x14ac:dyDescent="0.25">
      <c r="A496" t="s">
        <v>2981</v>
      </c>
      <c r="B496" t="s">
        <v>2982</v>
      </c>
      <c r="C496" t="s">
        <v>69</v>
      </c>
      <c r="D496" t="s">
        <v>3006</v>
      </c>
      <c r="E496" t="s">
        <v>638</v>
      </c>
      <c r="F496" t="s">
        <v>3007</v>
      </c>
      <c r="G496" t="s">
        <v>3008</v>
      </c>
      <c r="H496" t="s">
        <v>3009</v>
      </c>
      <c r="I496" t="s">
        <v>320</v>
      </c>
      <c r="J496" t="s">
        <v>49</v>
      </c>
      <c r="K496" t="s">
        <v>24</v>
      </c>
      <c r="L496" t="s">
        <v>361</v>
      </c>
      <c r="M496" t="s">
        <v>9639</v>
      </c>
      <c r="N496" t="s">
        <v>9441</v>
      </c>
    </row>
    <row r="497" spans="1:14" x14ac:dyDescent="0.25">
      <c r="A497" t="s">
        <v>3010</v>
      </c>
      <c r="B497" t="s">
        <v>2818</v>
      </c>
      <c r="C497" t="s">
        <v>69</v>
      </c>
      <c r="D497" t="s">
        <v>2819</v>
      </c>
      <c r="E497" t="s">
        <v>638</v>
      </c>
      <c r="F497" t="s">
        <v>3011</v>
      </c>
      <c r="G497" t="s">
        <v>3012</v>
      </c>
      <c r="H497" t="s">
        <v>3013</v>
      </c>
      <c r="I497" t="s">
        <v>32</v>
      </c>
      <c r="J497" t="s">
        <v>290</v>
      </c>
      <c r="K497" t="s">
        <v>24</v>
      </c>
      <c r="L497" t="s">
        <v>2824</v>
      </c>
      <c r="M497" t="s">
        <v>9640</v>
      </c>
      <c r="N497" t="s">
        <v>9441</v>
      </c>
    </row>
    <row r="498" spans="1:14" x14ac:dyDescent="0.25">
      <c r="A498" t="s">
        <v>3014</v>
      </c>
      <c r="B498" t="s">
        <v>3015</v>
      </c>
      <c r="C498" t="s">
        <v>69</v>
      </c>
      <c r="E498" t="s">
        <v>638</v>
      </c>
      <c r="F498" t="s">
        <v>3016</v>
      </c>
      <c r="G498" t="s">
        <v>3017</v>
      </c>
      <c r="H498" t="s">
        <v>3018</v>
      </c>
      <c r="I498" t="s">
        <v>32</v>
      </c>
      <c r="J498" t="s">
        <v>595</v>
      </c>
      <c r="K498" t="s">
        <v>24</v>
      </c>
      <c r="M498" t="s">
        <v>9641</v>
      </c>
      <c r="N498" t="s">
        <v>9441</v>
      </c>
    </row>
    <row r="499" spans="1:14" x14ac:dyDescent="0.25">
      <c r="A499" t="s">
        <v>3019</v>
      </c>
      <c r="B499" t="s">
        <v>3015</v>
      </c>
      <c r="C499" t="s">
        <v>69</v>
      </c>
      <c r="E499" t="s">
        <v>638</v>
      </c>
      <c r="F499" t="s">
        <v>3020</v>
      </c>
      <c r="G499" t="s">
        <v>3021</v>
      </c>
      <c r="H499" t="s">
        <v>3022</v>
      </c>
      <c r="I499" t="s">
        <v>32</v>
      </c>
      <c r="J499" t="s">
        <v>2448</v>
      </c>
      <c r="K499" t="s">
        <v>24</v>
      </c>
      <c r="M499" t="s">
        <v>9642</v>
      </c>
      <c r="N499" t="s">
        <v>9441</v>
      </c>
    </row>
    <row r="500" spans="1:14" x14ac:dyDescent="0.25">
      <c r="A500" t="s">
        <v>3023</v>
      </c>
      <c r="B500" t="s">
        <v>3024</v>
      </c>
      <c r="C500" t="s">
        <v>69</v>
      </c>
      <c r="D500" t="s">
        <v>200</v>
      </c>
      <c r="E500" t="s">
        <v>638</v>
      </c>
      <c r="F500" t="s">
        <v>3025</v>
      </c>
      <c r="G500" t="s">
        <v>3026</v>
      </c>
      <c r="H500" t="s">
        <v>3027</v>
      </c>
      <c r="I500" t="s">
        <v>32</v>
      </c>
      <c r="J500" t="s">
        <v>234</v>
      </c>
      <c r="K500" t="s">
        <v>24</v>
      </c>
      <c r="L500" t="s">
        <v>204</v>
      </c>
      <c r="M500" t="s">
        <v>9438</v>
      </c>
      <c r="N500" t="s">
        <v>9439</v>
      </c>
    </row>
    <row r="501" spans="1:14" x14ac:dyDescent="0.25">
      <c r="A501" t="s">
        <v>3028</v>
      </c>
      <c r="B501" t="s">
        <v>3029</v>
      </c>
      <c r="C501" t="s">
        <v>69</v>
      </c>
      <c r="D501" t="s">
        <v>3030</v>
      </c>
      <c r="E501" t="s">
        <v>638</v>
      </c>
      <c r="F501" t="s">
        <v>3031</v>
      </c>
      <c r="G501" t="s">
        <v>3032</v>
      </c>
      <c r="H501" t="s">
        <v>3033</v>
      </c>
      <c r="I501" t="s">
        <v>32</v>
      </c>
      <c r="J501" t="s">
        <v>82</v>
      </c>
      <c r="K501" t="s">
        <v>24</v>
      </c>
      <c r="L501" t="s">
        <v>3034</v>
      </c>
      <c r="M501" t="s">
        <v>9643</v>
      </c>
      <c r="N501" t="s">
        <v>9441</v>
      </c>
    </row>
    <row r="502" spans="1:14" x14ac:dyDescent="0.25">
      <c r="A502" t="s">
        <v>3040</v>
      </c>
      <c r="B502" t="s">
        <v>2795</v>
      </c>
      <c r="C502" t="s">
        <v>16</v>
      </c>
      <c r="D502" t="s">
        <v>2796</v>
      </c>
      <c r="E502" t="s">
        <v>638</v>
      </c>
      <c r="F502" t="s">
        <v>3041</v>
      </c>
      <c r="G502" t="s">
        <v>3042</v>
      </c>
      <c r="H502" t="s">
        <v>3043</v>
      </c>
      <c r="I502" t="s">
        <v>320</v>
      </c>
      <c r="J502" t="s">
        <v>253</v>
      </c>
      <c r="K502" t="s">
        <v>24</v>
      </c>
      <c r="L502" t="s">
        <v>361</v>
      </c>
      <c r="M502" t="s">
        <v>9438</v>
      </c>
      <c r="N502" t="s">
        <v>9439</v>
      </c>
    </row>
    <row r="503" spans="1:14" x14ac:dyDescent="0.25">
      <c r="A503" t="s">
        <v>3044</v>
      </c>
      <c r="C503" t="s">
        <v>16</v>
      </c>
      <c r="D503" t="s">
        <v>3045</v>
      </c>
      <c r="E503" t="s">
        <v>638</v>
      </c>
      <c r="F503" t="s">
        <v>3046</v>
      </c>
      <c r="G503" t="s">
        <v>3047</v>
      </c>
      <c r="H503" t="s">
        <v>3048</v>
      </c>
      <c r="I503" t="s">
        <v>32</v>
      </c>
      <c r="J503" t="s">
        <v>1951</v>
      </c>
      <c r="K503" t="s">
        <v>24</v>
      </c>
      <c r="L503" t="s">
        <v>235</v>
      </c>
      <c r="M503" t="s">
        <v>9438</v>
      </c>
      <c r="N503" t="s">
        <v>9439</v>
      </c>
    </row>
    <row r="504" spans="1:14" x14ac:dyDescent="0.25">
      <c r="A504" t="s">
        <v>2720</v>
      </c>
      <c r="B504" t="s">
        <v>2721</v>
      </c>
      <c r="C504" t="s">
        <v>16</v>
      </c>
      <c r="D504" t="s">
        <v>93</v>
      </c>
      <c r="E504" t="s">
        <v>638</v>
      </c>
      <c r="F504" t="s">
        <v>3049</v>
      </c>
      <c r="G504" t="s">
        <v>3050</v>
      </c>
      <c r="H504" t="s">
        <v>3051</v>
      </c>
      <c r="I504" t="s">
        <v>32</v>
      </c>
      <c r="J504" t="s">
        <v>991</v>
      </c>
      <c r="K504" t="s">
        <v>24</v>
      </c>
      <c r="L504" t="s">
        <v>75</v>
      </c>
      <c r="M504" t="s">
        <v>9644</v>
      </c>
      <c r="N504" t="s">
        <v>9441</v>
      </c>
    </row>
    <row r="505" spans="1:14" x14ac:dyDescent="0.25">
      <c r="A505" t="s">
        <v>3052</v>
      </c>
      <c r="B505" t="s">
        <v>2996</v>
      </c>
      <c r="C505" t="s">
        <v>69</v>
      </c>
      <c r="D505" t="s">
        <v>3053</v>
      </c>
      <c r="E505" t="s">
        <v>638</v>
      </c>
      <c r="F505" t="s">
        <v>3054</v>
      </c>
      <c r="G505" t="s">
        <v>3055</v>
      </c>
      <c r="H505" t="s">
        <v>3056</v>
      </c>
      <c r="I505" t="s">
        <v>32</v>
      </c>
      <c r="J505" t="s">
        <v>1662</v>
      </c>
      <c r="K505" t="s">
        <v>24</v>
      </c>
      <c r="L505" t="s">
        <v>75</v>
      </c>
      <c r="M505" t="s">
        <v>9438</v>
      </c>
      <c r="N505" t="s">
        <v>9439</v>
      </c>
    </row>
    <row r="506" spans="1:14" x14ac:dyDescent="0.25">
      <c r="A506" t="s">
        <v>2760</v>
      </c>
      <c r="B506" t="s">
        <v>2761</v>
      </c>
      <c r="C506" t="s">
        <v>16</v>
      </c>
      <c r="D506" t="s">
        <v>2762</v>
      </c>
      <c r="E506" t="s">
        <v>638</v>
      </c>
      <c r="F506" t="s">
        <v>3057</v>
      </c>
      <c r="G506" t="s">
        <v>3058</v>
      </c>
      <c r="H506" t="s">
        <v>3059</v>
      </c>
      <c r="I506" t="s">
        <v>32</v>
      </c>
      <c r="J506" t="s">
        <v>121</v>
      </c>
      <c r="K506" t="s">
        <v>24</v>
      </c>
      <c r="L506" t="s">
        <v>2766</v>
      </c>
      <c r="M506" t="s">
        <v>9438</v>
      </c>
      <c r="N506" t="s">
        <v>9439</v>
      </c>
    </row>
    <row r="507" spans="1:14" x14ac:dyDescent="0.25">
      <c r="A507" t="s">
        <v>3060</v>
      </c>
      <c r="B507" t="s">
        <v>2795</v>
      </c>
      <c r="C507" t="s">
        <v>16</v>
      </c>
      <c r="D507" t="s">
        <v>2796</v>
      </c>
      <c r="E507" t="s">
        <v>638</v>
      </c>
      <c r="F507" t="s">
        <v>3061</v>
      </c>
      <c r="G507" t="s">
        <v>3062</v>
      </c>
      <c r="H507" t="s">
        <v>3063</v>
      </c>
      <c r="I507" t="s">
        <v>320</v>
      </c>
      <c r="J507" t="s">
        <v>253</v>
      </c>
      <c r="K507" t="s">
        <v>24</v>
      </c>
      <c r="L507" t="s">
        <v>361</v>
      </c>
      <c r="M507" t="s">
        <v>9438</v>
      </c>
      <c r="N507" t="s">
        <v>9439</v>
      </c>
    </row>
    <row r="508" spans="1:14" x14ac:dyDescent="0.25">
      <c r="A508" t="s">
        <v>3073</v>
      </c>
      <c r="B508" t="s">
        <v>3074</v>
      </c>
      <c r="C508" t="s">
        <v>69</v>
      </c>
      <c r="D508" t="s">
        <v>3075</v>
      </c>
      <c r="E508" t="s">
        <v>638</v>
      </c>
      <c r="F508" t="s">
        <v>3076</v>
      </c>
      <c r="G508" t="s">
        <v>3077</v>
      </c>
      <c r="H508" t="s">
        <v>3078</v>
      </c>
      <c r="I508" t="s">
        <v>320</v>
      </c>
      <c r="J508" t="s">
        <v>23</v>
      </c>
      <c r="K508" t="s">
        <v>24</v>
      </c>
      <c r="L508" t="s">
        <v>361</v>
      </c>
      <c r="M508" t="s">
        <v>9438</v>
      </c>
      <c r="N508" t="s">
        <v>9439</v>
      </c>
    </row>
    <row r="509" spans="1:14" x14ac:dyDescent="0.25">
      <c r="A509" t="s">
        <v>3079</v>
      </c>
      <c r="B509" t="s">
        <v>2818</v>
      </c>
      <c r="C509" t="s">
        <v>69</v>
      </c>
      <c r="D509" t="s">
        <v>2819</v>
      </c>
      <c r="E509" t="s">
        <v>638</v>
      </c>
      <c r="F509" t="s">
        <v>3080</v>
      </c>
      <c r="G509" t="s">
        <v>3081</v>
      </c>
      <c r="H509" t="s">
        <v>3082</v>
      </c>
      <c r="I509" t="s">
        <v>32</v>
      </c>
      <c r="J509" t="s">
        <v>290</v>
      </c>
      <c r="K509" t="s">
        <v>24</v>
      </c>
      <c r="L509" t="s">
        <v>2824</v>
      </c>
      <c r="M509" t="s">
        <v>9645</v>
      </c>
      <c r="N509" t="s">
        <v>9441</v>
      </c>
    </row>
    <row r="510" spans="1:14" x14ac:dyDescent="0.25">
      <c r="A510" t="s">
        <v>3083</v>
      </c>
      <c r="B510" t="s">
        <v>3084</v>
      </c>
      <c r="C510" t="s">
        <v>16</v>
      </c>
      <c r="D510" t="s">
        <v>3053</v>
      </c>
      <c r="E510" t="s">
        <v>638</v>
      </c>
      <c r="F510" t="s">
        <v>3085</v>
      </c>
      <c r="G510" t="s">
        <v>3086</v>
      </c>
      <c r="H510" t="s">
        <v>3087</v>
      </c>
      <c r="I510" t="s">
        <v>32</v>
      </c>
      <c r="J510" t="s">
        <v>438</v>
      </c>
      <c r="K510" t="s">
        <v>24</v>
      </c>
      <c r="L510" t="s">
        <v>75</v>
      </c>
      <c r="M510" t="s">
        <v>9438</v>
      </c>
      <c r="N510" t="s">
        <v>9439</v>
      </c>
    </row>
    <row r="511" spans="1:14" x14ac:dyDescent="0.25">
      <c r="A511" t="s">
        <v>3088</v>
      </c>
      <c r="B511" t="s">
        <v>2959</v>
      </c>
      <c r="C511" t="s">
        <v>16</v>
      </c>
      <c r="D511" t="s">
        <v>942</v>
      </c>
      <c r="E511" t="s">
        <v>638</v>
      </c>
      <c r="F511" t="s">
        <v>3089</v>
      </c>
      <c r="G511" t="s">
        <v>3090</v>
      </c>
      <c r="H511" t="s">
        <v>3091</v>
      </c>
      <c r="I511" t="s">
        <v>32</v>
      </c>
      <c r="J511" t="s">
        <v>614</v>
      </c>
      <c r="K511" t="s">
        <v>24</v>
      </c>
      <c r="L511" t="s">
        <v>786</v>
      </c>
      <c r="M511" t="s">
        <v>9646</v>
      </c>
      <c r="N511" t="s">
        <v>9441</v>
      </c>
    </row>
    <row r="512" spans="1:14" x14ac:dyDescent="0.25">
      <c r="A512" t="s">
        <v>3092</v>
      </c>
      <c r="B512" t="s">
        <v>3093</v>
      </c>
      <c r="C512" t="s">
        <v>550</v>
      </c>
      <c r="D512" t="s">
        <v>3094</v>
      </c>
      <c r="E512" t="s">
        <v>638</v>
      </c>
      <c r="F512" t="s">
        <v>3095</v>
      </c>
      <c r="G512" t="s">
        <v>3096</v>
      </c>
      <c r="H512" t="s">
        <v>3097</v>
      </c>
      <c r="I512" t="s">
        <v>32</v>
      </c>
      <c r="J512" t="s">
        <v>1967</v>
      </c>
      <c r="K512" t="s">
        <v>556</v>
      </c>
      <c r="L512" t="s">
        <v>75</v>
      </c>
      <c r="M512" t="s">
        <v>9438</v>
      </c>
      <c r="N512" t="s">
        <v>9439</v>
      </c>
    </row>
    <row r="513" spans="1:14" x14ac:dyDescent="0.25">
      <c r="A513" t="s">
        <v>3098</v>
      </c>
      <c r="B513" t="s">
        <v>3099</v>
      </c>
      <c r="C513" t="s">
        <v>550</v>
      </c>
      <c r="D513" t="s">
        <v>3100</v>
      </c>
      <c r="E513" t="s">
        <v>18</v>
      </c>
      <c r="F513" t="s">
        <v>3101</v>
      </c>
      <c r="G513" t="s">
        <v>3102</v>
      </c>
      <c r="H513" t="s">
        <v>3103</v>
      </c>
      <c r="I513" t="s">
        <v>3104</v>
      </c>
      <c r="J513" t="s">
        <v>3105</v>
      </c>
      <c r="K513" t="s">
        <v>556</v>
      </c>
      <c r="L513" t="s">
        <v>3106</v>
      </c>
      <c r="M513" t="s">
        <v>9647</v>
      </c>
      <c r="N513" t="s">
        <v>9441</v>
      </c>
    </row>
    <row r="514" spans="1:14" x14ac:dyDescent="0.25">
      <c r="A514" t="s">
        <v>3107</v>
      </c>
      <c r="B514" t="s">
        <v>27</v>
      </c>
      <c r="C514" t="s">
        <v>550</v>
      </c>
      <c r="D514" t="s">
        <v>3108</v>
      </c>
      <c r="E514" t="s">
        <v>18</v>
      </c>
      <c r="F514" t="s">
        <v>3109</v>
      </c>
      <c r="G514" t="s">
        <v>3110</v>
      </c>
      <c r="H514" t="s">
        <v>3111</v>
      </c>
      <c r="I514" t="s">
        <v>32</v>
      </c>
      <c r="J514" t="s">
        <v>3112</v>
      </c>
      <c r="K514" t="s">
        <v>556</v>
      </c>
      <c r="L514" t="s">
        <v>780</v>
      </c>
      <c r="M514" t="s">
        <v>9438</v>
      </c>
      <c r="N514" t="s">
        <v>9439</v>
      </c>
    </row>
    <row r="515" spans="1:14" x14ac:dyDescent="0.25">
      <c r="A515" t="s">
        <v>3113</v>
      </c>
      <c r="B515" t="s">
        <v>27</v>
      </c>
      <c r="C515" t="s">
        <v>1962</v>
      </c>
      <c r="D515" t="s">
        <v>394</v>
      </c>
      <c r="E515" t="s">
        <v>18</v>
      </c>
      <c r="F515" t="s">
        <v>3114</v>
      </c>
      <c r="G515" t="s">
        <v>3115</v>
      </c>
      <c r="H515" t="s">
        <v>3116</v>
      </c>
      <c r="I515" t="s">
        <v>32</v>
      </c>
      <c r="J515" t="s">
        <v>1223</v>
      </c>
      <c r="K515" t="s">
        <v>556</v>
      </c>
      <c r="L515" t="s">
        <v>399</v>
      </c>
      <c r="M515" t="s">
        <v>9438</v>
      </c>
      <c r="N515" t="s">
        <v>9439</v>
      </c>
    </row>
    <row r="516" spans="1:14" x14ac:dyDescent="0.25">
      <c r="A516" t="s">
        <v>3117</v>
      </c>
      <c r="C516" t="s">
        <v>550</v>
      </c>
      <c r="D516" t="s">
        <v>3118</v>
      </c>
      <c r="E516" t="s">
        <v>18</v>
      </c>
      <c r="F516" t="s">
        <v>3119</v>
      </c>
      <c r="G516" t="s">
        <v>3120</v>
      </c>
      <c r="H516" t="s">
        <v>3121</v>
      </c>
      <c r="I516" t="s">
        <v>22</v>
      </c>
      <c r="J516" t="s">
        <v>1855</v>
      </c>
      <c r="K516" t="s">
        <v>556</v>
      </c>
      <c r="L516" t="s">
        <v>514</v>
      </c>
      <c r="M516" t="s">
        <v>9438</v>
      </c>
      <c r="N516" t="s">
        <v>9439</v>
      </c>
    </row>
    <row r="517" spans="1:14" x14ac:dyDescent="0.25">
      <c r="A517" t="s">
        <v>3122</v>
      </c>
      <c r="B517" t="s">
        <v>3123</v>
      </c>
      <c r="C517" t="s">
        <v>1943</v>
      </c>
      <c r="D517" t="s">
        <v>2393</v>
      </c>
      <c r="E517" t="s">
        <v>18</v>
      </c>
      <c r="F517" t="s">
        <v>3124</v>
      </c>
      <c r="G517" t="s">
        <v>3125</v>
      </c>
      <c r="H517" t="s">
        <v>3126</v>
      </c>
      <c r="I517" t="s">
        <v>32</v>
      </c>
      <c r="J517" t="s">
        <v>1093</v>
      </c>
      <c r="K517" t="s">
        <v>1600</v>
      </c>
      <c r="L517" t="s">
        <v>235</v>
      </c>
      <c r="M517" t="s">
        <v>9438</v>
      </c>
      <c r="N517" t="s">
        <v>9439</v>
      </c>
    </row>
    <row r="518" spans="1:14" x14ac:dyDescent="0.25">
      <c r="A518" t="s">
        <v>3127</v>
      </c>
      <c r="B518" t="s">
        <v>1061</v>
      </c>
      <c r="C518" t="s">
        <v>550</v>
      </c>
      <c r="D518" t="s">
        <v>3128</v>
      </c>
      <c r="E518" t="s">
        <v>638</v>
      </c>
      <c r="F518" t="s">
        <v>3129</v>
      </c>
      <c r="G518" t="s">
        <v>3130</v>
      </c>
      <c r="H518" t="s">
        <v>3131</v>
      </c>
      <c r="I518" t="s">
        <v>2352</v>
      </c>
      <c r="J518" t="s">
        <v>1980</v>
      </c>
      <c r="K518" t="s">
        <v>556</v>
      </c>
      <c r="L518" t="s">
        <v>3132</v>
      </c>
      <c r="M518" t="s">
        <v>9438</v>
      </c>
      <c r="N518" t="s">
        <v>9439</v>
      </c>
    </row>
    <row r="519" spans="1:14" x14ac:dyDescent="0.25">
      <c r="A519" t="s">
        <v>3133</v>
      </c>
      <c r="B519" t="s">
        <v>1061</v>
      </c>
      <c r="C519" t="s">
        <v>550</v>
      </c>
      <c r="E519" t="s">
        <v>638</v>
      </c>
      <c r="F519" t="s">
        <v>3134</v>
      </c>
      <c r="G519" t="s">
        <v>3135</v>
      </c>
      <c r="H519" t="s">
        <v>3136</v>
      </c>
      <c r="I519" t="s">
        <v>2352</v>
      </c>
      <c r="J519" t="s">
        <v>1980</v>
      </c>
      <c r="K519" t="s">
        <v>556</v>
      </c>
      <c r="L519" t="s">
        <v>3137</v>
      </c>
      <c r="M519" t="s">
        <v>9438</v>
      </c>
      <c r="N519" t="s">
        <v>9439</v>
      </c>
    </row>
    <row r="520" spans="1:14" x14ac:dyDescent="0.25">
      <c r="A520" t="s">
        <v>3138</v>
      </c>
      <c r="B520" t="s">
        <v>1061</v>
      </c>
      <c r="C520" t="s">
        <v>550</v>
      </c>
      <c r="D520" t="s">
        <v>3139</v>
      </c>
      <c r="E520" t="s">
        <v>638</v>
      </c>
      <c r="F520" t="s">
        <v>3140</v>
      </c>
      <c r="G520" t="s">
        <v>3141</v>
      </c>
      <c r="H520" t="s">
        <v>3142</v>
      </c>
      <c r="I520" t="s">
        <v>2352</v>
      </c>
      <c r="J520" t="s">
        <v>1980</v>
      </c>
      <c r="K520" t="s">
        <v>556</v>
      </c>
      <c r="L520" t="s">
        <v>3143</v>
      </c>
      <c r="M520" t="s">
        <v>9438</v>
      </c>
      <c r="N520" t="s">
        <v>9439</v>
      </c>
    </row>
    <row r="521" spans="1:14" x14ac:dyDescent="0.25">
      <c r="A521" t="s">
        <v>3144</v>
      </c>
      <c r="B521" t="s">
        <v>1061</v>
      </c>
      <c r="C521" t="s">
        <v>550</v>
      </c>
      <c r="E521" t="s">
        <v>638</v>
      </c>
      <c r="F521" t="s">
        <v>3145</v>
      </c>
      <c r="G521" t="s">
        <v>3146</v>
      </c>
      <c r="H521" t="s">
        <v>3147</v>
      </c>
      <c r="I521" t="s">
        <v>2352</v>
      </c>
      <c r="J521" t="s">
        <v>1980</v>
      </c>
      <c r="K521" t="s">
        <v>556</v>
      </c>
      <c r="L521" t="s">
        <v>3137</v>
      </c>
      <c r="M521" t="s">
        <v>9438</v>
      </c>
      <c r="N521" t="s">
        <v>9439</v>
      </c>
    </row>
    <row r="522" spans="1:14" x14ac:dyDescent="0.25">
      <c r="A522" t="s">
        <v>3154</v>
      </c>
      <c r="B522" t="s">
        <v>3155</v>
      </c>
      <c r="C522" t="s">
        <v>3156</v>
      </c>
      <c r="D522" t="s">
        <v>3157</v>
      </c>
      <c r="E522" t="s">
        <v>18</v>
      </c>
      <c r="F522" t="s">
        <v>3158</v>
      </c>
      <c r="G522" t="s">
        <v>3159</v>
      </c>
      <c r="H522" t="s">
        <v>3160</v>
      </c>
      <c r="I522" t="s">
        <v>32</v>
      </c>
      <c r="J522" t="s">
        <v>1093</v>
      </c>
      <c r="K522" t="s">
        <v>1600</v>
      </c>
      <c r="L522" t="s">
        <v>42</v>
      </c>
      <c r="M522" t="s">
        <v>9438</v>
      </c>
      <c r="N522" t="s">
        <v>9439</v>
      </c>
    </row>
    <row r="523" spans="1:14" x14ac:dyDescent="0.25">
      <c r="A523" t="s">
        <v>3161</v>
      </c>
      <c r="B523" t="s">
        <v>27</v>
      </c>
      <c r="C523" t="s">
        <v>1943</v>
      </c>
      <c r="E523" t="s">
        <v>18</v>
      </c>
      <c r="F523" t="s">
        <v>3162</v>
      </c>
      <c r="G523" t="s">
        <v>3163</v>
      </c>
      <c r="H523" t="s">
        <v>3164</v>
      </c>
      <c r="I523" t="s">
        <v>32</v>
      </c>
      <c r="J523" t="s">
        <v>1223</v>
      </c>
      <c r="K523" t="s">
        <v>1600</v>
      </c>
      <c r="L523" t="s">
        <v>122</v>
      </c>
      <c r="M523" t="s">
        <v>9438</v>
      </c>
      <c r="N523" t="s">
        <v>9439</v>
      </c>
    </row>
    <row r="524" spans="1:14" x14ac:dyDescent="0.25">
      <c r="A524" t="s">
        <v>3165</v>
      </c>
      <c r="B524" t="s">
        <v>3166</v>
      </c>
      <c r="C524" t="s">
        <v>1595</v>
      </c>
      <c r="D524" t="s">
        <v>3167</v>
      </c>
      <c r="E524" t="s">
        <v>18</v>
      </c>
      <c r="F524" t="s">
        <v>3168</v>
      </c>
      <c r="G524" t="s">
        <v>3169</v>
      </c>
      <c r="H524" t="s">
        <v>3170</v>
      </c>
      <c r="I524" t="s">
        <v>32</v>
      </c>
      <c r="J524" t="s">
        <v>3171</v>
      </c>
      <c r="K524" t="s">
        <v>1600</v>
      </c>
      <c r="L524" t="s">
        <v>786</v>
      </c>
      <c r="M524" t="s">
        <v>9438</v>
      </c>
      <c r="N524" t="s">
        <v>9439</v>
      </c>
    </row>
    <row r="525" spans="1:14" x14ac:dyDescent="0.25">
      <c r="A525" t="s">
        <v>3172</v>
      </c>
      <c r="B525" t="s">
        <v>3173</v>
      </c>
      <c r="C525" t="s">
        <v>1907</v>
      </c>
      <c r="D525" t="s">
        <v>3174</v>
      </c>
      <c r="E525" t="s">
        <v>18</v>
      </c>
      <c r="F525" t="s">
        <v>3175</v>
      </c>
      <c r="G525" t="s">
        <v>3176</v>
      </c>
      <c r="H525" t="s">
        <v>3177</v>
      </c>
      <c r="I525" t="s">
        <v>32</v>
      </c>
      <c r="J525" t="s">
        <v>3178</v>
      </c>
      <c r="K525" t="s">
        <v>1600</v>
      </c>
      <c r="L525" t="s">
        <v>75</v>
      </c>
      <c r="M525" t="s">
        <v>9438</v>
      </c>
      <c r="N525" t="s">
        <v>9439</v>
      </c>
    </row>
    <row r="526" spans="1:14" x14ac:dyDescent="0.25">
      <c r="A526" t="s">
        <v>3179</v>
      </c>
      <c r="B526" t="s">
        <v>3180</v>
      </c>
      <c r="C526" t="s">
        <v>1880</v>
      </c>
      <c r="E526" t="s">
        <v>18</v>
      </c>
      <c r="F526" t="s">
        <v>3181</v>
      </c>
      <c r="G526" t="s">
        <v>3182</v>
      </c>
      <c r="H526" t="s">
        <v>3183</v>
      </c>
      <c r="I526" t="s">
        <v>32</v>
      </c>
      <c r="J526" t="s">
        <v>1223</v>
      </c>
      <c r="K526" t="s">
        <v>556</v>
      </c>
      <c r="L526" t="s">
        <v>168</v>
      </c>
      <c r="M526" t="s">
        <v>9438</v>
      </c>
      <c r="N526" t="s">
        <v>9439</v>
      </c>
    </row>
    <row r="527" spans="1:14" x14ac:dyDescent="0.25">
      <c r="A527" t="s">
        <v>3184</v>
      </c>
      <c r="B527" t="s">
        <v>3185</v>
      </c>
      <c r="C527" t="s">
        <v>1907</v>
      </c>
      <c r="D527" t="s">
        <v>3186</v>
      </c>
      <c r="E527" t="s">
        <v>18</v>
      </c>
      <c r="F527" t="s">
        <v>3187</v>
      </c>
      <c r="G527" t="s">
        <v>3188</v>
      </c>
      <c r="H527" t="s">
        <v>3189</v>
      </c>
      <c r="I527" t="s">
        <v>32</v>
      </c>
      <c r="J527" t="s">
        <v>793</v>
      </c>
      <c r="K527" t="s">
        <v>1600</v>
      </c>
      <c r="L527" t="s">
        <v>439</v>
      </c>
      <c r="M527" t="s">
        <v>9438</v>
      </c>
      <c r="N527" t="s">
        <v>9439</v>
      </c>
    </row>
    <row r="528" spans="1:14" x14ac:dyDescent="0.25">
      <c r="A528" t="s">
        <v>2924</v>
      </c>
      <c r="B528" t="s">
        <v>2844</v>
      </c>
      <c r="C528" t="s">
        <v>16</v>
      </c>
      <c r="D528" t="s">
        <v>2845</v>
      </c>
      <c r="E528" t="s">
        <v>638</v>
      </c>
      <c r="F528" t="s">
        <v>3190</v>
      </c>
      <c r="G528" t="s">
        <v>3191</v>
      </c>
      <c r="H528" t="s">
        <v>3192</v>
      </c>
      <c r="I528" t="s">
        <v>320</v>
      </c>
      <c r="J528" t="s">
        <v>290</v>
      </c>
      <c r="K528" t="s">
        <v>24</v>
      </c>
      <c r="L528" t="s">
        <v>361</v>
      </c>
      <c r="M528" t="s">
        <v>9648</v>
      </c>
      <c r="N528" t="s">
        <v>9441</v>
      </c>
    </row>
    <row r="529" spans="1:14" x14ac:dyDescent="0.25">
      <c r="A529" t="s">
        <v>3193</v>
      </c>
      <c r="B529" t="s">
        <v>2866</v>
      </c>
      <c r="C529" t="s">
        <v>69</v>
      </c>
      <c r="D529" t="s">
        <v>2867</v>
      </c>
      <c r="E529" t="s">
        <v>638</v>
      </c>
      <c r="F529" t="s">
        <v>3194</v>
      </c>
      <c r="G529" t="s">
        <v>3195</v>
      </c>
      <c r="H529" t="s">
        <v>3196</v>
      </c>
      <c r="I529" t="s">
        <v>32</v>
      </c>
      <c r="J529" t="s">
        <v>2502</v>
      </c>
      <c r="K529" t="s">
        <v>24</v>
      </c>
      <c r="L529" t="s">
        <v>204</v>
      </c>
      <c r="M529" t="s">
        <v>9649</v>
      </c>
      <c r="N529" t="s">
        <v>9441</v>
      </c>
    </row>
    <row r="530" spans="1:14" x14ac:dyDescent="0.25">
      <c r="A530" t="s">
        <v>2754</v>
      </c>
      <c r="B530" t="s">
        <v>1864</v>
      </c>
      <c r="C530" t="s">
        <v>69</v>
      </c>
      <c r="D530" t="s">
        <v>2755</v>
      </c>
      <c r="E530" t="s">
        <v>638</v>
      </c>
      <c r="F530" t="s">
        <v>3205</v>
      </c>
      <c r="G530" t="s">
        <v>3206</v>
      </c>
      <c r="H530" t="s">
        <v>3207</v>
      </c>
      <c r="I530" t="s">
        <v>22</v>
      </c>
      <c r="J530" t="s">
        <v>3208</v>
      </c>
      <c r="K530" t="s">
        <v>24</v>
      </c>
      <c r="L530" t="s">
        <v>2759</v>
      </c>
      <c r="M530" t="s">
        <v>9438</v>
      </c>
      <c r="N530" t="s">
        <v>9439</v>
      </c>
    </row>
    <row r="531" spans="1:14" x14ac:dyDescent="0.25">
      <c r="A531" t="s">
        <v>2924</v>
      </c>
      <c r="B531" t="s">
        <v>2844</v>
      </c>
      <c r="C531" t="s">
        <v>16</v>
      </c>
      <c r="D531" t="s">
        <v>2845</v>
      </c>
      <c r="E531" t="s">
        <v>638</v>
      </c>
      <c r="F531" t="s">
        <v>3209</v>
      </c>
      <c r="G531" t="s">
        <v>3210</v>
      </c>
      <c r="H531" t="s">
        <v>3211</v>
      </c>
      <c r="I531" t="s">
        <v>320</v>
      </c>
      <c r="J531" t="s">
        <v>183</v>
      </c>
      <c r="K531" t="s">
        <v>24</v>
      </c>
      <c r="L531" t="s">
        <v>361</v>
      </c>
      <c r="M531" t="s">
        <v>9650</v>
      </c>
      <c r="N531" t="s">
        <v>9441</v>
      </c>
    </row>
    <row r="532" spans="1:14" x14ac:dyDescent="0.25">
      <c r="A532" t="s">
        <v>3212</v>
      </c>
      <c r="C532" t="s">
        <v>16</v>
      </c>
      <c r="D532" t="s">
        <v>2789</v>
      </c>
      <c r="E532" t="s">
        <v>638</v>
      </c>
      <c r="F532" t="s">
        <v>3213</v>
      </c>
      <c r="G532" t="s">
        <v>3214</v>
      </c>
      <c r="H532" t="s">
        <v>3215</v>
      </c>
      <c r="I532" t="s">
        <v>320</v>
      </c>
      <c r="J532" t="s">
        <v>341</v>
      </c>
      <c r="K532" t="s">
        <v>24</v>
      </c>
      <c r="L532" t="s">
        <v>2793</v>
      </c>
      <c r="M532" t="s">
        <v>9651</v>
      </c>
      <c r="N532" t="s">
        <v>9441</v>
      </c>
    </row>
    <row r="533" spans="1:14" x14ac:dyDescent="0.25">
      <c r="A533" t="s">
        <v>3216</v>
      </c>
      <c r="B533" t="s">
        <v>695</v>
      </c>
      <c r="C533" t="s">
        <v>69</v>
      </c>
      <c r="D533" t="s">
        <v>696</v>
      </c>
      <c r="E533" t="s">
        <v>638</v>
      </c>
      <c r="F533" t="s">
        <v>3217</v>
      </c>
      <c r="G533" t="s">
        <v>3218</v>
      </c>
      <c r="H533" t="s">
        <v>3219</v>
      </c>
      <c r="I533" t="s">
        <v>32</v>
      </c>
      <c r="J533" t="s">
        <v>506</v>
      </c>
      <c r="K533" t="s">
        <v>24</v>
      </c>
      <c r="L533" t="s">
        <v>75</v>
      </c>
      <c r="M533" t="s">
        <v>9652</v>
      </c>
      <c r="N533" t="s">
        <v>9441</v>
      </c>
    </row>
    <row r="534" spans="1:14" x14ac:dyDescent="0.25">
      <c r="A534" t="s">
        <v>3224</v>
      </c>
      <c r="B534" t="s">
        <v>3225</v>
      </c>
      <c r="C534" t="s">
        <v>16</v>
      </c>
      <c r="D534" t="s">
        <v>3226</v>
      </c>
      <c r="E534" t="s">
        <v>638</v>
      </c>
      <c r="F534" t="s">
        <v>3227</v>
      </c>
      <c r="G534" t="s">
        <v>3228</v>
      </c>
      <c r="H534" t="s">
        <v>3229</v>
      </c>
      <c r="I534" t="s">
        <v>32</v>
      </c>
      <c r="J534" t="s">
        <v>506</v>
      </c>
      <c r="K534" t="s">
        <v>24</v>
      </c>
      <c r="L534" t="s">
        <v>204</v>
      </c>
      <c r="M534" t="s">
        <v>9653</v>
      </c>
      <c r="N534" t="s">
        <v>9441</v>
      </c>
    </row>
    <row r="535" spans="1:14" x14ac:dyDescent="0.25">
      <c r="A535" t="s">
        <v>3230</v>
      </c>
      <c r="B535" t="s">
        <v>3231</v>
      </c>
      <c r="C535" t="s">
        <v>69</v>
      </c>
      <c r="D535" t="s">
        <v>3232</v>
      </c>
      <c r="E535" t="s">
        <v>638</v>
      </c>
      <c r="F535" t="s">
        <v>3233</v>
      </c>
      <c r="G535" t="s">
        <v>3234</v>
      </c>
      <c r="H535" t="s">
        <v>3235</v>
      </c>
      <c r="I535" t="s">
        <v>32</v>
      </c>
      <c r="J535" t="s">
        <v>1223</v>
      </c>
      <c r="K535" t="s">
        <v>24</v>
      </c>
      <c r="L535" t="s">
        <v>445</v>
      </c>
      <c r="M535" t="s">
        <v>9438</v>
      </c>
      <c r="N535" t="s">
        <v>9439</v>
      </c>
    </row>
    <row r="536" spans="1:14" x14ac:dyDescent="0.25">
      <c r="A536" t="s">
        <v>2891</v>
      </c>
      <c r="B536" t="s">
        <v>3236</v>
      </c>
      <c r="C536" t="s">
        <v>69</v>
      </c>
      <c r="D536" t="s">
        <v>2856</v>
      </c>
      <c r="E536" t="s">
        <v>638</v>
      </c>
      <c r="F536" t="s">
        <v>3237</v>
      </c>
      <c r="G536" t="s">
        <v>3238</v>
      </c>
      <c r="H536" t="s">
        <v>3239</v>
      </c>
      <c r="I536" t="s">
        <v>32</v>
      </c>
      <c r="J536" t="s">
        <v>756</v>
      </c>
      <c r="K536" t="s">
        <v>24</v>
      </c>
      <c r="L536" t="s">
        <v>2860</v>
      </c>
      <c r="M536" t="s">
        <v>9438</v>
      </c>
      <c r="N536" t="s">
        <v>9439</v>
      </c>
    </row>
    <row r="537" spans="1:14" x14ac:dyDescent="0.25">
      <c r="A537" t="s">
        <v>2780</v>
      </c>
      <c r="B537" t="s">
        <v>3240</v>
      </c>
      <c r="C537" t="s">
        <v>16</v>
      </c>
      <c r="D537" t="s">
        <v>1513</v>
      </c>
      <c r="E537" t="s">
        <v>638</v>
      </c>
      <c r="F537" t="s">
        <v>3241</v>
      </c>
      <c r="G537" t="s">
        <v>3242</v>
      </c>
      <c r="H537" t="s">
        <v>3243</v>
      </c>
      <c r="I537" t="s">
        <v>32</v>
      </c>
      <c r="J537" t="s">
        <v>955</v>
      </c>
      <c r="K537" t="s">
        <v>24</v>
      </c>
      <c r="L537" t="s">
        <v>75</v>
      </c>
      <c r="M537" t="s">
        <v>9438</v>
      </c>
      <c r="N537" t="s">
        <v>9439</v>
      </c>
    </row>
    <row r="538" spans="1:14" x14ac:dyDescent="0.25">
      <c r="A538" t="s">
        <v>2754</v>
      </c>
      <c r="B538" t="s">
        <v>1864</v>
      </c>
      <c r="C538" t="s">
        <v>69</v>
      </c>
      <c r="D538" t="s">
        <v>2755</v>
      </c>
      <c r="E538" t="s">
        <v>638</v>
      </c>
      <c r="F538" t="s">
        <v>3244</v>
      </c>
      <c r="G538" t="s">
        <v>3245</v>
      </c>
      <c r="H538" t="s">
        <v>3246</v>
      </c>
      <c r="I538" t="s">
        <v>22</v>
      </c>
      <c r="J538" t="s">
        <v>1572</v>
      </c>
      <c r="K538" t="s">
        <v>24</v>
      </c>
      <c r="L538" t="s">
        <v>2759</v>
      </c>
      <c r="M538" t="s">
        <v>9438</v>
      </c>
      <c r="N538" t="s">
        <v>9439</v>
      </c>
    </row>
    <row r="539" spans="1:14" x14ac:dyDescent="0.25">
      <c r="A539" t="s">
        <v>3247</v>
      </c>
      <c r="B539" t="s">
        <v>986</v>
      </c>
      <c r="C539" t="s">
        <v>69</v>
      </c>
      <c r="D539" t="s">
        <v>987</v>
      </c>
      <c r="E539" t="s">
        <v>638</v>
      </c>
      <c r="F539" t="s">
        <v>3248</v>
      </c>
      <c r="G539" t="s">
        <v>3249</v>
      </c>
      <c r="H539" t="s">
        <v>3250</v>
      </c>
      <c r="I539" t="s">
        <v>32</v>
      </c>
      <c r="J539" t="s">
        <v>991</v>
      </c>
      <c r="K539" t="s">
        <v>24</v>
      </c>
      <c r="L539" t="s">
        <v>204</v>
      </c>
      <c r="M539" t="s">
        <v>9654</v>
      </c>
      <c r="N539" t="s">
        <v>9441</v>
      </c>
    </row>
    <row r="540" spans="1:14" x14ac:dyDescent="0.25">
      <c r="A540" t="s">
        <v>3257</v>
      </c>
      <c r="B540" t="s">
        <v>2795</v>
      </c>
      <c r="C540" t="s">
        <v>16</v>
      </c>
      <c r="D540" t="s">
        <v>2796</v>
      </c>
      <c r="E540" t="s">
        <v>638</v>
      </c>
      <c r="F540" t="s">
        <v>3258</v>
      </c>
      <c r="G540" t="s">
        <v>3259</v>
      </c>
      <c r="H540" t="s">
        <v>3260</v>
      </c>
      <c r="I540" t="s">
        <v>320</v>
      </c>
      <c r="J540" t="s">
        <v>826</v>
      </c>
      <c r="K540" t="s">
        <v>24</v>
      </c>
      <c r="L540" t="s">
        <v>361</v>
      </c>
      <c r="M540" t="s">
        <v>9438</v>
      </c>
      <c r="N540" t="s">
        <v>9439</v>
      </c>
    </row>
    <row r="541" spans="1:14" x14ac:dyDescent="0.25">
      <c r="A541" t="s">
        <v>3261</v>
      </c>
      <c r="B541" t="s">
        <v>2795</v>
      </c>
      <c r="C541" t="s">
        <v>16</v>
      </c>
      <c r="D541" t="s">
        <v>2796</v>
      </c>
      <c r="E541" t="s">
        <v>638</v>
      </c>
      <c r="F541" t="s">
        <v>3262</v>
      </c>
      <c r="G541" t="s">
        <v>3263</v>
      </c>
      <c r="H541" t="s">
        <v>3264</v>
      </c>
      <c r="I541" t="s">
        <v>320</v>
      </c>
      <c r="J541" t="s">
        <v>826</v>
      </c>
      <c r="K541" t="s">
        <v>24</v>
      </c>
      <c r="L541" t="s">
        <v>361</v>
      </c>
      <c r="M541" t="s">
        <v>9438</v>
      </c>
      <c r="N541" t="s">
        <v>9439</v>
      </c>
    </row>
    <row r="542" spans="1:14" x14ac:dyDescent="0.25">
      <c r="A542" t="s">
        <v>2714</v>
      </c>
      <c r="B542" t="s">
        <v>2715</v>
      </c>
      <c r="C542" t="s">
        <v>16</v>
      </c>
      <c r="D542" t="s">
        <v>2716</v>
      </c>
      <c r="E542" t="s">
        <v>638</v>
      </c>
      <c r="F542" t="s">
        <v>3265</v>
      </c>
      <c r="G542" t="s">
        <v>3266</v>
      </c>
      <c r="H542" t="s">
        <v>3267</v>
      </c>
      <c r="I542" t="s">
        <v>32</v>
      </c>
      <c r="J542" t="s">
        <v>1394</v>
      </c>
      <c r="K542" t="s">
        <v>24</v>
      </c>
      <c r="L542" t="s">
        <v>34</v>
      </c>
      <c r="M542" t="s">
        <v>9438</v>
      </c>
      <c r="N542" t="s">
        <v>9439</v>
      </c>
    </row>
    <row r="543" spans="1:14" x14ac:dyDescent="0.25">
      <c r="A543" t="s">
        <v>3268</v>
      </c>
      <c r="B543" t="s">
        <v>2795</v>
      </c>
      <c r="C543" t="s">
        <v>16</v>
      </c>
      <c r="D543" t="s">
        <v>2796</v>
      </c>
      <c r="E543" t="s">
        <v>638</v>
      </c>
      <c r="F543" t="s">
        <v>3269</v>
      </c>
      <c r="G543" t="s">
        <v>3270</v>
      </c>
      <c r="H543" t="s">
        <v>3271</v>
      </c>
      <c r="I543" t="s">
        <v>320</v>
      </c>
      <c r="J543" t="s">
        <v>282</v>
      </c>
      <c r="K543" t="s">
        <v>24</v>
      </c>
      <c r="L543" t="s">
        <v>361</v>
      </c>
      <c r="M543" t="s">
        <v>9438</v>
      </c>
      <c r="N543" t="s">
        <v>9439</v>
      </c>
    </row>
    <row r="544" spans="1:14" x14ac:dyDescent="0.25">
      <c r="A544" t="s">
        <v>3272</v>
      </c>
      <c r="B544" t="s">
        <v>2795</v>
      </c>
      <c r="C544" t="s">
        <v>16</v>
      </c>
      <c r="D544" t="s">
        <v>2796</v>
      </c>
      <c r="E544" t="s">
        <v>638</v>
      </c>
      <c r="F544" t="s">
        <v>3273</v>
      </c>
      <c r="G544" t="s">
        <v>3274</v>
      </c>
      <c r="H544" t="s">
        <v>3275</v>
      </c>
      <c r="I544" t="s">
        <v>320</v>
      </c>
      <c r="J544" t="s">
        <v>234</v>
      </c>
      <c r="K544" t="s">
        <v>24</v>
      </c>
      <c r="L544" t="s">
        <v>361</v>
      </c>
      <c r="M544" t="s">
        <v>9438</v>
      </c>
      <c r="N544" t="s">
        <v>9439</v>
      </c>
    </row>
    <row r="545" spans="1:14" x14ac:dyDescent="0.25">
      <c r="A545" t="s">
        <v>2924</v>
      </c>
      <c r="B545" t="s">
        <v>2844</v>
      </c>
      <c r="C545" t="s">
        <v>16</v>
      </c>
      <c r="D545" t="s">
        <v>2845</v>
      </c>
      <c r="E545" t="s">
        <v>638</v>
      </c>
      <c r="F545" t="s">
        <v>3276</v>
      </c>
      <c r="G545" t="s">
        <v>3277</v>
      </c>
      <c r="H545" t="s">
        <v>3278</v>
      </c>
      <c r="I545" t="s">
        <v>320</v>
      </c>
      <c r="J545" t="s">
        <v>183</v>
      </c>
      <c r="K545" t="s">
        <v>24</v>
      </c>
      <c r="L545" t="s">
        <v>361</v>
      </c>
      <c r="M545" t="s">
        <v>9655</v>
      </c>
      <c r="N545" t="s">
        <v>9441</v>
      </c>
    </row>
    <row r="546" spans="1:14" x14ac:dyDescent="0.25">
      <c r="A546" t="s">
        <v>2754</v>
      </c>
      <c r="B546" t="s">
        <v>1864</v>
      </c>
      <c r="C546" t="s">
        <v>69</v>
      </c>
      <c r="D546" t="s">
        <v>2755</v>
      </c>
      <c r="E546" t="s">
        <v>638</v>
      </c>
      <c r="F546" t="s">
        <v>3292</v>
      </c>
      <c r="G546" t="s">
        <v>3293</v>
      </c>
      <c r="H546" t="s">
        <v>3294</v>
      </c>
      <c r="I546" t="s">
        <v>22</v>
      </c>
      <c r="J546" t="s">
        <v>3112</v>
      </c>
      <c r="K546" t="s">
        <v>24</v>
      </c>
      <c r="L546" t="s">
        <v>2759</v>
      </c>
      <c r="M546" t="s">
        <v>9438</v>
      </c>
      <c r="N546" t="s">
        <v>9439</v>
      </c>
    </row>
    <row r="547" spans="1:14" x14ac:dyDescent="0.25">
      <c r="A547" t="s">
        <v>2773</v>
      </c>
      <c r="B547" t="s">
        <v>2774</v>
      </c>
      <c r="C547" t="s">
        <v>69</v>
      </c>
      <c r="D547" t="s">
        <v>2775</v>
      </c>
      <c r="E547" t="s">
        <v>638</v>
      </c>
      <c r="F547" t="s">
        <v>3304</v>
      </c>
      <c r="G547" t="s">
        <v>3305</v>
      </c>
      <c r="H547" t="s">
        <v>3306</v>
      </c>
      <c r="I547" t="s">
        <v>32</v>
      </c>
      <c r="J547" t="s">
        <v>826</v>
      </c>
      <c r="K547" t="s">
        <v>24</v>
      </c>
      <c r="L547" t="s">
        <v>2779</v>
      </c>
      <c r="M547" t="s">
        <v>9438</v>
      </c>
      <c r="N547" t="s">
        <v>9439</v>
      </c>
    </row>
    <row r="548" spans="1:14" x14ac:dyDescent="0.25">
      <c r="A548" t="s">
        <v>3307</v>
      </c>
      <c r="B548" t="s">
        <v>2850</v>
      </c>
      <c r="C548" t="s">
        <v>69</v>
      </c>
      <c r="D548" t="s">
        <v>93</v>
      </c>
      <c r="E548" t="s">
        <v>638</v>
      </c>
      <c r="F548" t="s">
        <v>3308</v>
      </c>
      <c r="G548" t="s">
        <v>3309</v>
      </c>
      <c r="H548" t="s">
        <v>3310</v>
      </c>
      <c r="I548" t="s">
        <v>32</v>
      </c>
      <c r="J548" t="s">
        <v>97</v>
      </c>
      <c r="K548" t="s">
        <v>24</v>
      </c>
      <c r="L548" t="s">
        <v>75</v>
      </c>
      <c r="M548" t="s">
        <v>9656</v>
      </c>
      <c r="N548" t="s">
        <v>9441</v>
      </c>
    </row>
    <row r="549" spans="1:14" x14ac:dyDescent="0.25">
      <c r="A549" t="s">
        <v>2760</v>
      </c>
      <c r="B549" t="s">
        <v>2761</v>
      </c>
      <c r="C549" t="s">
        <v>16</v>
      </c>
      <c r="D549" t="s">
        <v>2762</v>
      </c>
      <c r="E549" t="s">
        <v>638</v>
      </c>
      <c r="F549" t="s">
        <v>3311</v>
      </c>
      <c r="G549" t="s">
        <v>3312</v>
      </c>
      <c r="H549" t="s">
        <v>3313</v>
      </c>
      <c r="I549" t="s">
        <v>32</v>
      </c>
      <c r="J549" t="s">
        <v>129</v>
      </c>
      <c r="K549" t="s">
        <v>24</v>
      </c>
      <c r="L549" t="s">
        <v>2766</v>
      </c>
      <c r="M549" t="s">
        <v>9438</v>
      </c>
      <c r="N549" t="s">
        <v>9439</v>
      </c>
    </row>
    <row r="550" spans="1:14" x14ac:dyDescent="0.25">
      <c r="A550" t="s">
        <v>3318</v>
      </c>
      <c r="B550" t="s">
        <v>1246</v>
      </c>
      <c r="C550" t="s">
        <v>69</v>
      </c>
      <c r="D550" t="s">
        <v>2949</v>
      </c>
      <c r="E550" t="s">
        <v>638</v>
      </c>
      <c r="F550" t="s">
        <v>3319</v>
      </c>
      <c r="G550" t="s">
        <v>3320</v>
      </c>
      <c r="H550" t="s">
        <v>3321</v>
      </c>
      <c r="I550" t="s">
        <v>32</v>
      </c>
      <c r="J550" t="s">
        <v>1000</v>
      </c>
      <c r="K550" t="s">
        <v>24</v>
      </c>
      <c r="L550" t="s">
        <v>2953</v>
      </c>
      <c r="M550" t="s">
        <v>9438</v>
      </c>
      <c r="N550" t="s">
        <v>9439</v>
      </c>
    </row>
    <row r="551" spans="1:14" x14ac:dyDescent="0.25">
      <c r="A551" t="s">
        <v>3322</v>
      </c>
      <c r="B551" t="s">
        <v>3323</v>
      </c>
      <c r="C551" t="s">
        <v>550</v>
      </c>
      <c r="D551" t="s">
        <v>3094</v>
      </c>
      <c r="E551" t="s">
        <v>638</v>
      </c>
      <c r="F551" t="s">
        <v>3324</v>
      </c>
      <c r="G551" t="s">
        <v>3325</v>
      </c>
      <c r="H551" t="s">
        <v>3326</v>
      </c>
      <c r="I551" t="s">
        <v>32</v>
      </c>
      <c r="J551" t="s">
        <v>2433</v>
      </c>
      <c r="K551" t="s">
        <v>556</v>
      </c>
      <c r="L551" t="s">
        <v>75</v>
      </c>
      <c r="M551" t="s">
        <v>9438</v>
      </c>
      <c r="N551" t="s">
        <v>9439</v>
      </c>
    </row>
    <row r="552" spans="1:14" x14ac:dyDescent="0.25">
      <c r="A552" t="s">
        <v>3331</v>
      </c>
      <c r="B552" t="s">
        <v>3332</v>
      </c>
      <c r="C552" t="s">
        <v>1880</v>
      </c>
      <c r="D552" t="s">
        <v>3333</v>
      </c>
      <c r="E552" t="s">
        <v>18</v>
      </c>
      <c r="F552" t="s">
        <v>3334</v>
      </c>
      <c r="G552" t="s">
        <v>3335</v>
      </c>
      <c r="H552" t="s">
        <v>3336</v>
      </c>
      <c r="I552" t="s">
        <v>22</v>
      </c>
      <c r="J552" t="s">
        <v>3337</v>
      </c>
      <c r="K552" t="s">
        <v>556</v>
      </c>
      <c r="L552" t="s">
        <v>3338</v>
      </c>
      <c r="M552" t="s">
        <v>9438</v>
      </c>
      <c r="N552" t="s">
        <v>9439</v>
      </c>
    </row>
    <row r="553" spans="1:14" x14ac:dyDescent="0.25">
      <c r="A553" t="s">
        <v>2703</v>
      </c>
      <c r="B553" t="s">
        <v>2704</v>
      </c>
      <c r="C553" t="s">
        <v>16</v>
      </c>
      <c r="D553" t="s">
        <v>93</v>
      </c>
      <c r="E553" t="s">
        <v>638</v>
      </c>
      <c r="F553" t="s">
        <v>3339</v>
      </c>
      <c r="G553" t="s">
        <v>3340</v>
      </c>
      <c r="H553" t="s">
        <v>3341</v>
      </c>
      <c r="I553" t="s">
        <v>32</v>
      </c>
      <c r="J553" t="s">
        <v>1350</v>
      </c>
      <c r="K553" t="s">
        <v>24</v>
      </c>
      <c r="L553" t="s">
        <v>75</v>
      </c>
      <c r="M553" t="s">
        <v>9657</v>
      </c>
      <c r="N553" t="s">
        <v>9441</v>
      </c>
    </row>
    <row r="554" spans="1:14" x14ac:dyDescent="0.25">
      <c r="A554" t="s">
        <v>3342</v>
      </c>
      <c r="B554" t="s">
        <v>3343</v>
      </c>
      <c r="C554" t="s">
        <v>16</v>
      </c>
      <c r="D554" t="s">
        <v>530</v>
      </c>
      <c r="E554" t="s">
        <v>638</v>
      </c>
      <c r="F554" t="s">
        <v>3344</v>
      </c>
      <c r="G554" t="s">
        <v>3345</v>
      </c>
      <c r="H554" t="s">
        <v>3346</v>
      </c>
      <c r="I554" t="s">
        <v>32</v>
      </c>
      <c r="J554" t="s">
        <v>2591</v>
      </c>
      <c r="K554" t="s">
        <v>24</v>
      </c>
      <c r="L554" t="s">
        <v>176</v>
      </c>
      <c r="M554" t="s">
        <v>9438</v>
      </c>
      <c r="N554" t="s">
        <v>9439</v>
      </c>
    </row>
    <row r="555" spans="1:14" x14ac:dyDescent="0.25">
      <c r="A555" t="s">
        <v>2919</v>
      </c>
      <c r="B555" t="s">
        <v>2920</v>
      </c>
      <c r="C555" t="s">
        <v>16</v>
      </c>
      <c r="D555" t="s">
        <v>1513</v>
      </c>
      <c r="E555" t="s">
        <v>638</v>
      </c>
      <c r="F555" t="s">
        <v>3347</v>
      </c>
      <c r="G555" t="s">
        <v>3348</v>
      </c>
      <c r="H555" t="s">
        <v>3349</v>
      </c>
      <c r="I555" t="s">
        <v>32</v>
      </c>
      <c r="J555" t="s">
        <v>162</v>
      </c>
      <c r="K555" t="s">
        <v>24</v>
      </c>
      <c r="L555" t="s">
        <v>75</v>
      </c>
      <c r="M555" t="s">
        <v>9438</v>
      </c>
      <c r="N555" t="s">
        <v>9439</v>
      </c>
    </row>
    <row r="556" spans="1:14" x14ac:dyDescent="0.25">
      <c r="A556" t="s">
        <v>3350</v>
      </c>
      <c r="B556" t="s">
        <v>3351</v>
      </c>
      <c r="C556" t="s">
        <v>16</v>
      </c>
      <c r="D556" t="s">
        <v>3352</v>
      </c>
      <c r="E556" t="s">
        <v>638</v>
      </c>
      <c r="F556" t="s">
        <v>3353</v>
      </c>
      <c r="G556" t="s">
        <v>3354</v>
      </c>
      <c r="H556" t="s">
        <v>3355</v>
      </c>
      <c r="I556" t="s">
        <v>22</v>
      </c>
      <c r="J556" t="s">
        <v>1223</v>
      </c>
      <c r="K556" t="s">
        <v>24</v>
      </c>
      <c r="L556" t="s">
        <v>83</v>
      </c>
      <c r="M556" t="s">
        <v>9438</v>
      </c>
      <c r="N556" t="s">
        <v>9439</v>
      </c>
    </row>
    <row r="557" spans="1:14" x14ac:dyDescent="0.25">
      <c r="A557" t="s">
        <v>3363</v>
      </c>
      <c r="B557" t="s">
        <v>2795</v>
      </c>
      <c r="C557" t="s">
        <v>16</v>
      </c>
      <c r="D557" t="s">
        <v>2796</v>
      </c>
      <c r="E557" t="s">
        <v>638</v>
      </c>
      <c r="F557" t="s">
        <v>3364</v>
      </c>
      <c r="G557" t="s">
        <v>3365</v>
      </c>
      <c r="H557" t="s">
        <v>3366</v>
      </c>
      <c r="I557" t="s">
        <v>320</v>
      </c>
      <c r="J557" t="s">
        <v>360</v>
      </c>
      <c r="K557" t="s">
        <v>24</v>
      </c>
      <c r="L557" t="s">
        <v>361</v>
      </c>
      <c r="M557" t="s">
        <v>9438</v>
      </c>
      <c r="N557" t="s">
        <v>9439</v>
      </c>
    </row>
    <row r="558" spans="1:14" x14ac:dyDescent="0.25">
      <c r="A558" t="s">
        <v>3367</v>
      </c>
      <c r="B558" t="s">
        <v>2910</v>
      </c>
      <c r="C558" t="s">
        <v>16</v>
      </c>
      <c r="D558" t="s">
        <v>2911</v>
      </c>
      <c r="E558" t="s">
        <v>638</v>
      </c>
      <c r="F558" t="s">
        <v>3368</v>
      </c>
      <c r="G558" t="s">
        <v>3369</v>
      </c>
      <c r="H558" t="s">
        <v>3370</v>
      </c>
      <c r="I558" t="s">
        <v>32</v>
      </c>
      <c r="J558" t="s">
        <v>341</v>
      </c>
      <c r="K558" t="s">
        <v>24</v>
      </c>
      <c r="L558" t="s">
        <v>3371</v>
      </c>
      <c r="M558" t="s">
        <v>9658</v>
      </c>
      <c r="N558" t="s">
        <v>9441</v>
      </c>
    </row>
    <row r="559" spans="1:14" x14ac:dyDescent="0.25">
      <c r="A559" t="s">
        <v>3372</v>
      </c>
      <c r="B559" t="s">
        <v>3373</v>
      </c>
      <c r="C559" t="s">
        <v>16</v>
      </c>
      <c r="D559" t="s">
        <v>3374</v>
      </c>
      <c r="E559" t="s">
        <v>638</v>
      </c>
      <c r="F559" t="s">
        <v>3375</v>
      </c>
      <c r="G559" t="s">
        <v>3376</v>
      </c>
      <c r="H559" t="s">
        <v>3377</v>
      </c>
      <c r="I559" t="s">
        <v>32</v>
      </c>
      <c r="J559" t="s">
        <v>219</v>
      </c>
      <c r="K559" t="s">
        <v>24</v>
      </c>
      <c r="L559" t="s">
        <v>34</v>
      </c>
      <c r="M559" t="s">
        <v>9438</v>
      </c>
      <c r="N559" t="s">
        <v>9439</v>
      </c>
    </row>
    <row r="560" spans="1:14" x14ac:dyDescent="0.25">
      <c r="A560" t="s">
        <v>3381</v>
      </c>
      <c r="B560" t="s">
        <v>3225</v>
      </c>
      <c r="C560" t="s">
        <v>16</v>
      </c>
      <c r="D560" t="s">
        <v>3226</v>
      </c>
      <c r="E560" t="s">
        <v>638</v>
      </c>
      <c r="F560" t="s">
        <v>3382</v>
      </c>
      <c r="G560" t="s">
        <v>3383</v>
      </c>
      <c r="H560" t="s">
        <v>3384</v>
      </c>
      <c r="I560" t="s">
        <v>32</v>
      </c>
      <c r="J560" t="s">
        <v>506</v>
      </c>
      <c r="K560" t="s">
        <v>24</v>
      </c>
      <c r="L560" t="s">
        <v>204</v>
      </c>
      <c r="M560" t="s">
        <v>9659</v>
      </c>
      <c r="N560" t="s">
        <v>9441</v>
      </c>
    </row>
    <row r="561" spans="1:14" x14ac:dyDescent="0.25">
      <c r="A561" t="s">
        <v>3385</v>
      </c>
      <c r="B561" t="s">
        <v>2897</v>
      </c>
      <c r="C561" t="s">
        <v>16</v>
      </c>
      <c r="D561" t="s">
        <v>2898</v>
      </c>
      <c r="E561" t="s">
        <v>638</v>
      </c>
      <c r="F561" t="s">
        <v>3386</v>
      </c>
      <c r="G561" t="s">
        <v>3387</v>
      </c>
      <c r="H561" t="s">
        <v>3388</v>
      </c>
      <c r="I561" t="s">
        <v>32</v>
      </c>
      <c r="J561" t="s">
        <v>282</v>
      </c>
      <c r="K561" t="s">
        <v>24</v>
      </c>
      <c r="L561" t="s">
        <v>439</v>
      </c>
      <c r="M561" t="s">
        <v>9438</v>
      </c>
      <c r="N561" t="s">
        <v>9439</v>
      </c>
    </row>
    <row r="562" spans="1:14" x14ac:dyDescent="0.25">
      <c r="A562" t="s">
        <v>3389</v>
      </c>
      <c r="B562" t="s">
        <v>3068</v>
      </c>
      <c r="C562" t="s">
        <v>69</v>
      </c>
      <c r="D562" t="s">
        <v>3069</v>
      </c>
      <c r="E562" t="s">
        <v>638</v>
      </c>
      <c r="F562" t="s">
        <v>3390</v>
      </c>
      <c r="G562" t="s">
        <v>3391</v>
      </c>
      <c r="H562" t="s">
        <v>3392</v>
      </c>
      <c r="I562" t="s">
        <v>22</v>
      </c>
      <c r="J562" t="s">
        <v>148</v>
      </c>
      <c r="K562" t="s">
        <v>24</v>
      </c>
      <c r="L562" t="s">
        <v>83</v>
      </c>
      <c r="M562" t="s">
        <v>9660</v>
      </c>
      <c r="N562" t="s">
        <v>9441</v>
      </c>
    </row>
    <row r="563" spans="1:14" x14ac:dyDescent="0.25">
      <c r="A563" t="s">
        <v>2878</v>
      </c>
      <c r="B563" t="s">
        <v>2709</v>
      </c>
      <c r="C563" t="s">
        <v>16</v>
      </c>
      <c r="D563" t="s">
        <v>2710</v>
      </c>
      <c r="E563" t="s">
        <v>638</v>
      </c>
      <c r="F563" t="s">
        <v>3397</v>
      </c>
      <c r="G563" t="s">
        <v>3398</v>
      </c>
      <c r="H563" t="s">
        <v>3399</v>
      </c>
      <c r="I563" t="s">
        <v>22</v>
      </c>
      <c r="J563" t="s">
        <v>391</v>
      </c>
      <c r="K563" t="s">
        <v>24</v>
      </c>
      <c r="L563" t="s">
        <v>83</v>
      </c>
      <c r="M563" t="s">
        <v>9438</v>
      </c>
      <c r="N563" t="s">
        <v>9439</v>
      </c>
    </row>
    <row r="564" spans="1:14" x14ac:dyDescent="0.25">
      <c r="A564" t="s">
        <v>2754</v>
      </c>
      <c r="B564" t="s">
        <v>1864</v>
      </c>
      <c r="C564" t="s">
        <v>69</v>
      </c>
      <c r="D564" t="s">
        <v>2755</v>
      </c>
      <c r="E564" t="s">
        <v>638</v>
      </c>
      <c r="F564" t="s">
        <v>3400</v>
      </c>
      <c r="G564" t="s">
        <v>3401</v>
      </c>
      <c r="H564" t="s">
        <v>3402</v>
      </c>
      <c r="I564" t="s">
        <v>22</v>
      </c>
      <c r="J564" t="s">
        <v>1912</v>
      </c>
      <c r="K564" t="s">
        <v>24</v>
      </c>
      <c r="L564" t="s">
        <v>2759</v>
      </c>
      <c r="M564" t="s">
        <v>9438</v>
      </c>
      <c r="N564" t="s">
        <v>9439</v>
      </c>
    </row>
    <row r="565" spans="1:14" x14ac:dyDescent="0.25">
      <c r="A565" t="s">
        <v>2760</v>
      </c>
      <c r="B565" t="s">
        <v>658</v>
      </c>
      <c r="C565" t="s">
        <v>16</v>
      </c>
      <c r="D565" t="s">
        <v>2762</v>
      </c>
      <c r="E565" t="s">
        <v>638</v>
      </c>
      <c r="F565" t="s">
        <v>3403</v>
      </c>
      <c r="G565" t="s">
        <v>3404</v>
      </c>
      <c r="H565" t="s">
        <v>3405</v>
      </c>
      <c r="I565" t="s">
        <v>32</v>
      </c>
      <c r="J565" t="s">
        <v>162</v>
      </c>
      <c r="K565" t="s">
        <v>24</v>
      </c>
      <c r="L565" t="s">
        <v>2766</v>
      </c>
      <c r="M565" t="s">
        <v>9438</v>
      </c>
      <c r="N565" t="s">
        <v>9439</v>
      </c>
    </row>
    <row r="566" spans="1:14" x14ac:dyDescent="0.25">
      <c r="A566" t="s">
        <v>3406</v>
      </c>
      <c r="B566" t="s">
        <v>2996</v>
      </c>
      <c r="C566" t="s">
        <v>16</v>
      </c>
      <c r="D566" t="s">
        <v>2997</v>
      </c>
      <c r="E566" t="s">
        <v>638</v>
      </c>
      <c r="F566" t="s">
        <v>3407</v>
      </c>
      <c r="G566" t="s">
        <v>3408</v>
      </c>
      <c r="H566" t="s">
        <v>3409</v>
      </c>
      <c r="I566" t="s">
        <v>32</v>
      </c>
      <c r="J566" t="s">
        <v>234</v>
      </c>
      <c r="K566" t="s">
        <v>24</v>
      </c>
      <c r="L566" t="s">
        <v>75</v>
      </c>
      <c r="M566" t="s">
        <v>9438</v>
      </c>
      <c r="N566" t="s">
        <v>9439</v>
      </c>
    </row>
    <row r="567" spans="1:14" x14ac:dyDescent="0.25">
      <c r="A567" t="s">
        <v>2714</v>
      </c>
      <c r="B567" t="s">
        <v>2715</v>
      </c>
      <c r="C567" t="s">
        <v>16</v>
      </c>
      <c r="D567" t="s">
        <v>2716</v>
      </c>
      <c r="E567" t="s">
        <v>638</v>
      </c>
      <c r="F567" t="s">
        <v>3410</v>
      </c>
      <c r="G567" t="s">
        <v>3411</v>
      </c>
      <c r="H567" t="s">
        <v>3412</v>
      </c>
      <c r="I567" t="s">
        <v>32</v>
      </c>
      <c r="J567" t="s">
        <v>1394</v>
      </c>
      <c r="K567" t="s">
        <v>24</v>
      </c>
      <c r="L567" t="s">
        <v>34</v>
      </c>
      <c r="M567" t="s">
        <v>9438</v>
      </c>
      <c r="N567" t="s">
        <v>9439</v>
      </c>
    </row>
    <row r="568" spans="1:14" x14ac:dyDescent="0.25">
      <c r="A568" t="s">
        <v>3413</v>
      </c>
      <c r="B568" t="s">
        <v>3414</v>
      </c>
      <c r="C568" t="s">
        <v>16</v>
      </c>
      <c r="D568" t="s">
        <v>2898</v>
      </c>
      <c r="E568" t="s">
        <v>638</v>
      </c>
      <c r="F568" t="s">
        <v>3415</v>
      </c>
      <c r="G568" t="s">
        <v>3416</v>
      </c>
      <c r="H568" t="s">
        <v>3417</v>
      </c>
      <c r="I568" t="s">
        <v>32</v>
      </c>
      <c r="J568" t="s">
        <v>282</v>
      </c>
      <c r="K568" t="s">
        <v>24</v>
      </c>
      <c r="L568" t="s">
        <v>439</v>
      </c>
      <c r="M568" t="s">
        <v>9438</v>
      </c>
      <c r="N568" t="s">
        <v>9439</v>
      </c>
    </row>
    <row r="569" spans="1:14" x14ac:dyDescent="0.25">
      <c r="A569" t="s">
        <v>3418</v>
      </c>
      <c r="B569" t="s">
        <v>986</v>
      </c>
      <c r="C569" t="s">
        <v>69</v>
      </c>
      <c r="D569" t="s">
        <v>987</v>
      </c>
      <c r="E569" t="s">
        <v>638</v>
      </c>
      <c r="F569" t="s">
        <v>3419</v>
      </c>
      <c r="G569" t="s">
        <v>3420</v>
      </c>
      <c r="H569" t="s">
        <v>3421</v>
      </c>
      <c r="I569" t="s">
        <v>32</v>
      </c>
      <c r="J569" t="s">
        <v>148</v>
      </c>
      <c r="K569" t="s">
        <v>24</v>
      </c>
      <c r="L569" t="s">
        <v>204</v>
      </c>
      <c r="M569" t="s">
        <v>9661</v>
      </c>
      <c r="N569" t="s">
        <v>9441</v>
      </c>
    </row>
    <row r="570" spans="1:14" x14ac:dyDescent="0.25">
      <c r="A570" t="s">
        <v>3422</v>
      </c>
      <c r="B570" t="s">
        <v>1433</v>
      </c>
      <c r="C570" t="s">
        <v>16</v>
      </c>
      <c r="D570" t="s">
        <v>2516</v>
      </c>
      <c r="E570" t="s">
        <v>638</v>
      </c>
      <c r="F570" t="s">
        <v>3423</v>
      </c>
      <c r="G570" t="s">
        <v>3424</v>
      </c>
      <c r="H570" t="s">
        <v>3425</v>
      </c>
      <c r="I570" t="s">
        <v>32</v>
      </c>
      <c r="J570" t="s">
        <v>379</v>
      </c>
      <c r="K570" t="s">
        <v>24</v>
      </c>
      <c r="L570" t="s">
        <v>75</v>
      </c>
      <c r="M570" t="s">
        <v>9662</v>
      </c>
      <c r="N570" t="s">
        <v>9441</v>
      </c>
    </row>
    <row r="571" spans="1:14" x14ac:dyDescent="0.25">
      <c r="A571" t="s">
        <v>3426</v>
      </c>
      <c r="B571" t="s">
        <v>3343</v>
      </c>
      <c r="C571" t="s">
        <v>16</v>
      </c>
      <c r="D571" t="s">
        <v>530</v>
      </c>
      <c r="E571" t="s">
        <v>638</v>
      </c>
      <c r="F571" t="s">
        <v>3427</v>
      </c>
      <c r="G571" t="s">
        <v>3428</v>
      </c>
      <c r="H571" t="s">
        <v>3429</v>
      </c>
      <c r="I571" t="s">
        <v>32</v>
      </c>
      <c r="J571" t="s">
        <v>2591</v>
      </c>
      <c r="K571" t="s">
        <v>24</v>
      </c>
      <c r="L571" t="s">
        <v>176</v>
      </c>
      <c r="M571" t="s">
        <v>9438</v>
      </c>
      <c r="N571" t="s">
        <v>9439</v>
      </c>
    </row>
    <row r="572" spans="1:14" x14ac:dyDescent="0.25">
      <c r="A572" t="s">
        <v>3083</v>
      </c>
      <c r="B572" t="s">
        <v>3434</v>
      </c>
      <c r="C572" t="s">
        <v>69</v>
      </c>
      <c r="D572" t="s">
        <v>2997</v>
      </c>
      <c r="E572" t="s">
        <v>638</v>
      </c>
      <c r="F572" t="s">
        <v>3435</v>
      </c>
      <c r="G572" t="s">
        <v>3436</v>
      </c>
      <c r="H572" t="s">
        <v>3437</v>
      </c>
      <c r="I572" t="s">
        <v>32</v>
      </c>
      <c r="J572" t="s">
        <v>1545</v>
      </c>
      <c r="K572" t="s">
        <v>24</v>
      </c>
      <c r="L572" t="s">
        <v>75</v>
      </c>
      <c r="M572" t="s">
        <v>9438</v>
      </c>
      <c r="N572" t="s">
        <v>9439</v>
      </c>
    </row>
    <row r="573" spans="1:14" x14ac:dyDescent="0.25">
      <c r="A573" t="s">
        <v>3446</v>
      </c>
      <c r="B573" t="s">
        <v>3447</v>
      </c>
      <c r="C573" t="s">
        <v>16</v>
      </c>
      <c r="D573" t="s">
        <v>3448</v>
      </c>
      <c r="E573" t="s">
        <v>18</v>
      </c>
      <c r="F573" t="s">
        <v>3449</v>
      </c>
      <c r="G573" t="s">
        <v>3450</v>
      </c>
      <c r="H573" t="s">
        <v>3451</v>
      </c>
      <c r="I573" t="s">
        <v>32</v>
      </c>
      <c r="J573" t="s">
        <v>197</v>
      </c>
      <c r="K573" t="s">
        <v>24</v>
      </c>
      <c r="L573" t="s">
        <v>75</v>
      </c>
      <c r="M573" t="s">
        <v>9438</v>
      </c>
      <c r="N573" t="s">
        <v>9439</v>
      </c>
    </row>
    <row r="574" spans="1:14" x14ac:dyDescent="0.25">
      <c r="A574" t="s">
        <v>3452</v>
      </c>
      <c r="B574" t="s">
        <v>3453</v>
      </c>
      <c r="C574" t="s">
        <v>69</v>
      </c>
      <c r="D574" t="s">
        <v>207</v>
      </c>
      <c r="E574" t="s">
        <v>18</v>
      </c>
      <c r="F574" t="s">
        <v>3454</v>
      </c>
      <c r="G574" t="s">
        <v>3455</v>
      </c>
      <c r="H574" t="s">
        <v>3456</v>
      </c>
      <c r="I574" t="s">
        <v>32</v>
      </c>
      <c r="J574" t="s">
        <v>379</v>
      </c>
      <c r="K574" t="s">
        <v>24</v>
      </c>
      <c r="L574" t="s">
        <v>75</v>
      </c>
      <c r="M574" t="s">
        <v>9663</v>
      </c>
      <c r="N574" t="s">
        <v>9441</v>
      </c>
    </row>
    <row r="575" spans="1:14" x14ac:dyDescent="0.25">
      <c r="A575" t="s">
        <v>3457</v>
      </c>
      <c r="B575" t="s">
        <v>2367</v>
      </c>
      <c r="C575" t="s">
        <v>16</v>
      </c>
      <c r="D575" t="s">
        <v>3458</v>
      </c>
      <c r="E575" t="s">
        <v>18</v>
      </c>
      <c r="F575" t="s">
        <v>3459</v>
      </c>
      <c r="G575" t="s">
        <v>3460</v>
      </c>
      <c r="H575" t="s">
        <v>3461</v>
      </c>
      <c r="I575" t="s">
        <v>32</v>
      </c>
      <c r="J575" t="s">
        <v>2591</v>
      </c>
      <c r="K575" t="s">
        <v>24</v>
      </c>
      <c r="L575" t="s">
        <v>3462</v>
      </c>
      <c r="M575" t="s">
        <v>9438</v>
      </c>
      <c r="N575" t="s">
        <v>9439</v>
      </c>
    </row>
    <row r="576" spans="1:14" x14ac:dyDescent="0.25">
      <c r="A576" t="s">
        <v>3463</v>
      </c>
      <c r="B576" t="s">
        <v>3464</v>
      </c>
      <c r="C576" t="s">
        <v>69</v>
      </c>
      <c r="D576" t="s">
        <v>3465</v>
      </c>
      <c r="E576" t="s">
        <v>18</v>
      </c>
      <c r="F576" t="s">
        <v>3466</v>
      </c>
      <c r="G576" t="s">
        <v>3467</v>
      </c>
      <c r="H576" t="s">
        <v>3468</v>
      </c>
      <c r="I576" t="s">
        <v>32</v>
      </c>
      <c r="J576" t="s">
        <v>290</v>
      </c>
      <c r="K576" t="s">
        <v>24</v>
      </c>
      <c r="L576" t="s">
        <v>75</v>
      </c>
      <c r="M576" t="s">
        <v>9664</v>
      </c>
      <c r="N576" t="s">
        <v>9441</v>
      </c>
    </row>
    <row r="577" spans="1:14" x14ac:dyDescent="0.25">
      <c r="A577" t="s">
        <v>3469</v>
      </c>
      <c r="B577" t="s">
        <v>3470</v>
      </c>
      <c r="C577" t="s">
        <v>16</v>
      </c>
      <c r="D577" t="s">
        <v>3471</v>
      </c>
      <c r="E577" t="s">
        <v>18</v>
      </c>
      <c r="F577" t="s">
        <v>3472</v>
      </c>
      <c r="G577" t="s">
        <v>3473</v>
      </c>
      <c r="H577" t="s">
        <v>3474</v>
      </c>
      <c r="I577" t="s">
        <v>32</v>
      </c>
      <c r="J577" t="s">
        <v>74</v>
      </c>
      <c r="K577" t="s">
        <v>24</v>
      </c>
      <c r="L577" t="s">
        <v>3475</v>
      </c>
      <c r="M577" t="s">
        <v>9665</v>
      </c>
      <c r="N577" t="s">
        <v>9441</v>
      </c>
    </row>
    <row r="578" spans="1:14" x14ac:dyDescent="0.25">
      <c r="A578" t="s">
        <v>3476</v>
      </c>
      <c r="B578" t="s">
        <v>3477</v>
      </c>
      <c r="C578" t="s">
        <v>69</v>
      </c>
      <c r="D578" t="s">
        <v>1003</v>
      </c>
      <c r="E578" t="s">
        <v>18</v>
      </c>
      <c r="F578" t="s">
        <v>3478</v>
      </c>
      <c r="G578" t="s">
        <v>3479</v>
      </c>
      <c r="H578" t="s">
        <v>3480</v>
      </c>
      <c r="I578" t="s">
        <v>32</v>
      </c>
      <c r="J578" t="s">
        <v>1727</v>
      </c>
      <c r="K578" t="s">
        <v>24</v>
      </c>
      <c r="L578" t="s">
        <v>34</v>
      </c>
      <c r="M578" t="s">
        <v>9666</v>
      </c>
      <c r="N578" t="s">
        <v>9441</v>
      </c>
    </row>
    <row r="579" spans="1:14" x14ac:dyDescent="0.25">
      <c r="A579" t="s">
        <v>3481</v>
      </c>
      <c r="B579" t="s">
        <v>3482</v>
      </c>
      <c r="C579" t="s">
        <v>16</v>
      </c>
      <c r="D579" t="s">
        <v>3483</v>
      </c>
      <c r="E579" t="s">
        <v>18</v>
      </c>
      <c r="F579" t="s">
        <v>3484</v>
      </c>
      <c r="G579" t="s">
        <v>3485</v>
      </c>
      <c r="H579" t="s">
        <v>3486</v>
      </c>
      <c r="I579" t="s">
        <v>22</v>
      </c>
      <c r="J579" t="s">
        <v>129</v>
      </c>
      <c r="K579" t="s">
        <v>24</v>
      </c>
      <c r="L579" t="s">
        <v>83</v>
      </c>
      <c r="M579" t="s">
        <v>9438</v>
      </c>
      <c r="N579" t="s">
        <v>9439</v>
      </c>
    </row>
    <row r="580" spans="1:14" x14ac:dyDescent="0.25">
      <c r="A580" t="s">
        <v>3487</v>
      </c>
      <c r="B580" t="s">
        <v>3488</v>
      </c>
      <c r="C580" t="s">
        <v>16</v>
      </c>
      <c r="D580" t="s">
        <v>3489</v>
      </c>
      <c r="E580" t="s">
        <v>18</v>
      </c>
      <c r="F580" t="s">
        <v>3490</v>
      </c>
      <c r="G580" t="s">
        <v>3491</v>
      </c>
      <c r="H580" t="s">
        <v>3492</v>
      </c>
      <c r="I580" t="s">
        <v>32</v>
      </c>
      <c r="J580" t="s">
        <v>360</v>
      </c>
      <c r="K580" t="s">
        <v>24</v>
      </c>
      <c r="L580" t="s">
        <v>3493</v>
      </c>
      <c r="M580" t="s">
        <v>9438</v>
      </c>
      <c r="N580" t="s">
        <v>9439</v>
      </c>
    </row>
    <row r="581" spans="1:14" x14ac:dyDescent="0.25">
      <c r="A581" t="s">
        <v>3494</v>
      </c>
      <c r="B581" t="s">
        <v>2587</v>
      </c>
      <c r="C581" t="s">
        <v>69</v>
      </c>
      <c r="D581" t="s">
        <v>434</v>
      </c>
      <c r="E581" t="s">
        <v>18</v>
      </c>
      <c r="F581" t="s">
        <v>3495</v>
      </c>
      <c r="G581" t="s">
        <v>3496</v>
      </c>
      <c r="H581" t="s">
        <v>3497</v>
      </c>
      <c r="I581" t="s">
        <v>32</v>
      </c>
      <c r="J581" t="s">
        <v>219</v>
      </c>
      <c r="K581" t="s">
        <v>24</v>
      </c>
      <c r="L581" t="s">
        <v>439</v>
      </c>
      <c r="M581" t="s">
        <v>9438</v>
      </c>
      <c r="N581" t="s">
        <v>9439</v>
      </c>
    </row>
    <row r="582" spans="1:14" x14ac:dyDescent="0.25">
      <c r="A582" t="s">
        <v>3498</v>
      </c>
      <c r="B582" t="s">
        <v>3499</v>
      </c>
      <c r="C582" t="s">
        <v>16</v>
      </c>
      <c r="D582" t="s">
        <v>85</v>
      </c>
      <c r="E582" t="s">
        <v>18</v>
      </c>
      <c r="F582" t="s">
        <v>3500</v>
      </c>
      <c r="G582" t="s">
        <v>3501</v>
      </c>
      <c r="H582" t="s">
        <v>3502</v>
      </c>
      <c r="I582" t="s">
        <v>32</v>
      </c>
      <c r="J582" t="s">
        <v>398</v>
      </c>
      <c r="K582" t="s">
        <v>24</v>
      </c>
      <c r="L582" t="s">
        <v>3503</v>
      </c>
      <c r="M582" t="s">
        <v>9438</v>
      </c>
      <c r="N582" t="s">
        <v>9439</v>
      </c>
    </row>
    <row r="583" spans="1:14" x14ac:dyDescent="0.25">
      <c r="A583" t="s">
        <v>3504</v>
      </c>
      <c r="B583" t="s">
        <v>92</v>
      </c>
      <c r="C583" t="s">
        <v>69</v>
      </c>
      <c r="D583" t="s">
        <v>93</v>
      </c>
      <c r="E583" t="s">
        <v>18</v>
      </c>
      <c r="F583" t="s">
        <v>3505</v>
      </c>
      <c r="G583" t="s">
        <v>3506</v>
      </c>
      <c r="H583" t="s">
        <v>3507</v>
      </c>
      <c r="I583" t="s">
        <v>32</v>
      </c>
      <c r="J583" t="s">
        <v>1400</v>
      </c>
      <c r="K583" t="s">
        <v>24</v>
      </c>
      <c r="L583" t="s">
        <v>75</v>
      </c>
      <c r="M583" t="s">
        <v>9667</v>
      </c>
      <c r="N583" t="s">
        <v>9441</v>
      </c>
    </row>
    <row r="584" spans="1:14" x14ac:dyDescent="0.25">
      <c r="A584" t="s">
        <v>3508</v>
      </c>
      <c r="B584" t="s">
        <v>616</v>
      </c>
      <c r="C584" t="s">
        <v>16</v>
      </c>
      <c r="D584" t="s">
        <v>434</v>
      </c>
      <c r="E584" t="s">
        <v>18</v>
      </c>
      <c r="F584" t="s">
        <v>3509</v>
      </c>
      <c r="G584" t="s">
        <v>3510</v>
      </c>
      <c r="H584" t="s">
        <v>3511</v>
      </c>
      <c r="I584" t="s">
        <v>32</v>
      </c>
      <c r="J584" t="s">
        <v>1751</v>
      </c>
      <c r="K584" t="s">
        <v>24</v>
      </c>
      <c r="L584" t="s">
        <v>786</v>
      </c>
      <c r="M584" t="s">
        <v>9438</v>
      </c>
      <c r="N584" t="s">
        <v>9439</v>
      </c>
    </row>
    <row r="585" spans="1:14" x14ac:dyDescent="0.25">
      <c r="A585" t="s">
        <v>3512</v>
      </c>
      <c r="B585" t="s">
        <v>3513</v>
      </c>
      <c r="C585" t="s">
        <v>69</v>
      </c>
      <c r="D585" t="s">
        <v>2041</v>
      </c>
      <c r="E585" t="s">
        <v>18</v>
      </c>
      <c r="F585" t="s">
        <v>3514</v>
      </c>
      <c r="G585" t="s">
        <v>3515</v>
      </c>
      <c r="H585" t="s">
        <v>3516</v>
      </c>
      <c r="I585" t="s">
        <v>32</v>
      </c>
      <c r="J585" t="s">
        <v>109</v>
      </c>
      <c r="K585" t="s">
        <v>24</v>
      </c>
      <c r="L585" t="s">
        <v>176</v>
      </c>
      <c r="M585" t="s">
        <v>9668</v>
      </c>
      <c r="N585" t="s">
        <v>9441</v>
      </c>
    </row>
    <row r="586" spans="1:14" x14ac:dyDescent="0.25">
      <c r="A586" t="s">
        <v>3517</v>
      </c>
      <c r="B586" t="s">
        <v>264</v>
      </c>
      <c r="C586" t="s">
        <v>16</v>
      </c>
      <c r="D586" t="s">
        <v>702</v>
      </c>
      <c r="E586" t="s">
        <v>18</v>
      </c>
      <c r="F586" t="s">
        <v>3518</v>
      </c>
      <c r="G586" t="s">
        <v>3519</v>
      </c>
      <c r="H586" t="s">
        <v>3520</v>
      </c>
      <c r="I586" t="s">
        <v>32</v>
      </c>
      <c r="J586" t="s">
        <v>575</v>
      </c>
      <c r="K586" t="s">
        <v>24</v>
      </c>
      <c r="L586" t="s">
        <v>204</v>
      </c>
      <c r="M586" t="s">
        <v>9669</v>
      </c>
      <c r="N586" t="s">
        <v>9441</v>
      </c>
    </row>
    <row r="587" spans="1:14" x14ac:dyDescent="0.25">
      <c r="A587" t="s">
        <v>3521</v>
      </c>
      <c r="B587" t="s">
        <v>2367</v>
      </c>
      <c r="C587" t="s">
        <v>16</v>
      </c>
      <c r="D587" t="s">
        <v>3522</v>
      </c>
      <c r="E587" t="s">
        <v>18</v>
      </c>
      <c r="F587" t="s">
        <v>3523</v>
      </c>
      <c r="G587" t="s">
        <v>3524</v>
      </c>
      <c r="H587" t="s">
        <v>3525</v>
      </c>
      <c r="I587" t="s">
        <v>3526</v>
      </c>
      <c r="J587" t="s">
        <v>412</v>
      </c>
      <c r="K587" t="s">
        <v>24</v>
      </c>
      <c r="L587" t="s">
        <v>3527</v>
      </c>
      <c r="M587" t="s">
        <v>9438</v>
      </c>
      <c r="N587" t="s">
        <v>9439</v>
      </c>
    </row>
    <row r="588" spans="1:14" x14ac:dyDescent="0.25">
      <c r="A588" t="s">
        <v>3528</v>
      </c>
      <c r="B588" t="s">
        <v>3529</v>
      </c>
      <c r="C588" t="s">
        <v>69</v>
      </c>
      <c r="D588" t="s">
        <v>579</v>
      </c>
      <c r="E588" t="s">
        <v>18</v>
      </c>
      <c r="F588" t="s">
        <v>3530</v>
      </c>
      <c r="G588" t="s">
        <v>3531</v>
      </c>
      <c r="H588" t="s">
        <v>3532</v>
      </c>
      <c r="I588" t="s">
        <v>32</v>
      </c>
      <c r="J588" t="s">
        <v>57</v>
      </c>
      <c r="K588" t="s">
        <v>24</v>
      </c>
      <c r="L588" t="s">
        <v>3533</v>
      </c>
      <c r="M588" t="s">
        <v>9670</v>
      </c>
      <c r="N588" t="s">
        <v>9441</v>
      </c>
    </row>
    <row r="589" spans="1:14" x14ac:dyDescent="0.25">
      <c r="A589" t="s">
        <v>3534</v>
      </c>
      <c r="B589" t="s">
        <v>3535</v>
      </c>
      <c r="C589" t="s">
        <v>69</v>
      </c>
      <c r="D589" t="s">
        <v>3536</v>
      </c>
      <c r="E589" t="s">
        <v>18</v>
      </c>
      <c r="F589" t="s">
        <v>3537</v>
      </c>
      <c r="G589" t="s">
        <v>3538</v>
      </c>
      <c r="H589" t="s">
        <v>3539</v>
      </c>
      <c r="I589" t="s">
        <v>32</v>
      </c>
      <c r="J589" t="s">
        <v>175</v>
      </c>
      <c r="K589" t="s">
        <v>24</v>
      </c>
      <c r="L589" t="s">
        <v>3540</v>
      </c>
      <c r="M589" t="s">
        <v>9671</v>
      </c>
      <c r="N589" t="s">
        <v>9441</v>
      </c>
    </row>
    <row r="590" spans="1:14" x14ac:dyDescent="0.25">
      <c r="A590" t="s">
        <v>3541</v>
      </c>
      <c r="C590" t="s">
        <v>69</v>
      </c>
      <c r="D590" t="s">
        <v>332</v>
      </c>
      <c r="E590" t="s">
        <v>18</v>
      </c>
      <c r="F590" t="s">
        <v>3542</v>
      </c>
      <c r="G590" t="s">
        <v>3543</v>
      </c>
      <c r="H590" t="s">
        <v>3544</v>
      </c>
      <c r="I590" t="s">
        <v>32</v>
      </c>
      <c r="J590" t="s">
        <v>583</v>
      </c>
      <c r="K590" t="s">
        <v>24</v>
      </c>
      <c r="L590" t="s">
        <v>3545</v>
      </c>
      <c r="M590" t="s">
        <v>9672</v>
      </c>
      <c r="N590" t="s">
        <v>9441</v>
      </c>
    </row>
    <row r="591" spans="1:14" x14ac:dyDescent="0.25">
      <c r="A591" t="s">
        <v>1301</v>
      </c>
      <c r="B591" t="s">
        <v>92</v>
      </c>
      <c r="C591" t="s">
        <v>69</v>
      </c>
      <c r="D591" t="s">
        <v>93</v>
      </c>
      <c r="E591" t="s">
        <v>18</v>
      </c>
      <c r="F591" t="s">
        <v>3546</v>
      </c>
      <c r="G591" t="s">
        <v>3547</v>
      </c>
      <c r="H591" t="s">
        <v>3548</v>
      </c>
      <c r="I591" t="s">
        <v>32</v>
      </c>
      <c r="J591" t="s">
        <v>175</v>
      </c>
      <c r="K591" t="s">
        <v>24</v>
      </c>
      <c r="L591" t="s">
        <v>75</v>
      </c>
      <c r="M591" t="s">
        <v>9673</v>
      </c>
      <c r="N591" t="s">
        <v>9441</v>
      </c>
    </row>
    <row r="592" spans="1:14" x14ac:dyDescent="0.25">
      <c r="A592" t="s">
        <v>3549</v>
      </c>
      <c r="B592" t="s">
        <v>3550</v>
      </c>
      <c r="C592" t="s">
        <v>16</v>
      </c>
      <c r="D592" t="s">
        <v>1254</v>
      </c>
      <c r="E592" t="s">
        <v>18</v>
      </c>
      <c r="F592" t="s">
        <v>3551</v>
      </c>
      <c r="G592" t="s">
        <v>3552</v>
      </c>
      <c r="H592" t="s">
        <v>3553</v>
      </c>
      <c r="I592" t="s">
        <v>32</v>
      </c>
      <c r="J592" t="s">
        <v>540</v>
      </c>
      <c r="K592" t="s">
        <v>24</v>
      </c>
      <c r="L592" t="s">
        <v>3554</v>
      </c>
      <c r="M592" t="s">
        <v>9674</v>
      </c>
      <c r="N592" t="s">
        <v>9441</v>
      </c>
    </row>
    <row r="593" spans="1:14" x14ac:dyDescent="0.25">
      <c r="A593" t="s">
        <v>3555</v>
      </c>
      <c r="B593" t="s">
        <v>3556</v>
      </c>
      <c r="C593" t="s">
        <v>16</v>
      </c>
      <c r="E593" t="s">
        <v>18</v>
      </c>
      <c r="F593" t="s">
        <v>3557</v>
      </c>
      <c r="G593" t="s">
        <v>3558</v>
      </c>
      <c r="H593" t="s">
        <v>3559</v>
      </c>
      <c r="I593" t="s">
        <v>32</v>
      </c>
      <c r="J593" t="s">
        <v>398</v>
      </c>
      <c r="K593" t="s">
        <v>24</v>
      </c>
      <c r="M593" t="s">
        <v>9438</v>
      </c>
      <c r="N593" t="s">
        <v>9439</v>
      </c>
    </row>
    <row r="594" spans="1:14" x14ac:dyDescent="0.25">
      <c r="A594" t="s">
        <v>3560</v>
      </c>
      <c r="B594" t="s">
        <v>3561</v>
      </c>
      <c r="C594" t="s">
        <v>16</v>
      </c>
      <c r="D594" t="s">
        <v>3562</v>
      </c>
      <c r="E594" t="s">
        <v>18</v>
      </c>
      <c r="F594" t="s">
        <v>3563</v>
      </c>
      <c r="G594" t="s">
        <v>3564</v>
      </c>
      <c r="H594" t="s">
        <v>3565</v>
      </c>
      <c r="I594" t="s">
        <v>32</v>
      </c>
      <c r="J594" t="s">
        <v>2591</v>
      </c>
      <c r="K594" t="s">
        <v>24</v>
      </c>
      <c r="L594" t="s">
        <v>75</v>
      </c>
      <c r="M594" t="s">
        <v>9438</v>
      </c>
      <c r="N594" t="s">
        <v>9439</v>
      </c>
    </row>
    <row r="595" spans="1:14" x14ac:dyDescent="0.25">
      <c r="A595" t="s">
        <v>3566</v>
      </c>
      <c r="B595" t="s">
        <v>3567</v>
      </c>
      <c r="C595" t="s">
        <v>69</v>
      </c>
      <c r="D595" t="s">
        <v>3568</v>
      </c>
      <c r="E595" t="s">
        <v>18</v>
      </c>
      <c r="F595" t="s">
        <v>3569</v>
      </c>
      <c r="G595" t="s">
        <v>3570</v>
      </c>
      <c r="H595" t="s">
        <v>3571</v>
      </c>
      <c r="I595" t="s">
        <v>32</v>
      </c>
      <c r="J595" t="s">
        <v>97</v>
      </c>
      <c r="K595" t="s">
        <v>24</v>
      </c>
      <c r="L595" t="s">
        <v>3572</v>
      </c>
      <c r="M595" t="s">
        <v>9675</v>
      </c>
      <c r="N595" t="s">
        <v>9441</v>
      </c>
    </row>
    <row r="596" spans="1:14" x14ac:dyDescent="0.25">
      <c r="A596" t="s">
        <v>3573</v>
      </c>
      <c r="C596" t="s">
        <v>69</v>
      </c>
      <c r="D596" t="s">
        <v>3574</v>
      </c>
      <c r="E596" t="s">
        <v>18</v>
      </c>
      <c r="F596" t="s">
        <v>3575</v>
      </c>
      <c r="G596" t="s">
        <v>3576</v>
      </c>
      <c r="H596" t="s">
        <v>3577</v>
      </c>
      <c r="I596" t="s">
        <v>32</v>
      </c>
      <c r="J596" t="s">
        <v>1381</v>
      </c>
      <c r="K596" t="s">
        <v>24</v>
      </c>
      <c r="L596" t="s">
        <v>3578</v>
      </c>
      <c r="M596" t="s">
        <v>9676</v>
      </c>
      <c r="N596" t="s">
        <v>9441</v>
      </c>
    </row>
    <row r="597" spans="1:14" x14ac:dyDescent="0.25">
      <c r="A597" t="s">
        <v>26</v>
      </c>
      <c r="B597" t="s">
        <v>393</v>
      </c>
      <c r="C597" t="s">
        <v>69</v>
      </c>
      <c r="D597" t="s">
        <v>3579</v>
      </c>
      <c r="E597" t="s">
        <v>18</v>
      </c>
      <c r="F597" t="s">
        <v>3580</v>
      </c>
      <c r="G597" t="s">
        <v>3581</v>
      </c>
      <c r="H597" t="s">
        <v>3582</v>
      </c>
      <c r="I597" t="s">
        <v>32</v>
      </c>
      <c r="J597" t="s">
        <v>2591</v>
      </c>
      <c r="K597" t="s">
        <v>24</v>
      </c>
      <c r="L597" t="s">
        <v>34</v>
      </c>
      <c r="M597" t="s">
        <v>9438</v>
      </c>
      <c r="N597" t="s">
        <v>9439</v>
      </c>
    </row>
    <row r="598" spans="1:14" x14ac:dyDescent="0.25">
      <c r="A598" t="s">
        <v>3583</v>
      </c>
      <c r="B598" t="s">
        <v>3584</v>
      </c>
      <c r="C598" t="s">
        <v>16</v>
      </c>
      <c r="D598" t="s">
        <v>3585</v>
      </c>
      <c r="E598" t="s">
        <v>18</v>
      </c>
      <c r="F598" t="s">
        <v>3586</v>
      </c>
      <c r="G598" t="s">
        <v>3587</v>
      </c>
      <c r="H598" t="s">
        <v>3588</v>
      </c>
      <c r="I598" t="s">
        <v>32</v>
      </c>
      <c r="J598" t="s">
        <v>493</v>
      </c>
      <c r="K598" t="s">
        <v>24</v>
      </c>
      <c r="L598" t="s">
        <v>3589</v>
      </c>
      <c r="M598" t="s">
        <v>9677</v>
      </c>
      <c r="N598" t="s">
        <v>9441</v>
      </c>
    </row>
    <row r="599" spans="1:14" x14ac:dyDescent="0.25">
      <c r="A599" t="s">
        <v>3590</v>
      </c>
      <c r="B599" t="s">
        <v>3591</v>
      </c>
      <c r="C599" t="s">
        <v>16</v>
      </c>
      <c r="D599" t="s">
        <v>2898</v>
      </c>
      <c r="E599" t="s">
        <v>18</v>
      </c>
      <c r="F599" t="s">
        <v>3592</v>
      </c>
      <c r="G599" t="s">
        <v>3593</v>
      </c>
      <c r="H599" t="s">
        <v>3594</v>
      </c>
      <c r="I599" t="s">
        <v>32</v>
      </c>
      <c r="J599" t="s">
        <v>3595</v>
      </c>
      <c r="K599" t="s">
        <v>3596</v>
      </c>
      <c r="L599" t="s">
        <v>439</v>
      </c>
      <c r="M599" t="s">
        <v>9438</v>
      </c>
      <c r="N599" t="s">
        <v>9439</v>
      </c>
    </row>
    <row r="600" spans="1:14" x14ac:dyDescent="0.25">
      <c r="A600" t="s">
        <v>534</v>
      </c>
      <c r="B600" t="s">
        <v>535</v>
      </c>
      <c r="C600" t="s">
        <v>69</v>
      </c>
      <c r="D600" t="s">
        <v>3597</v>
      </c>
      <c r="E600" t="s">
        <v>18</v>
      </c>
      <c r="F600" t="s">
        <v>3598</v>
      </c>
      <c r="G600" t="s">
        <v>3599</v>
      </c>
      <c r="H600" t="s">
        <v>3600</v>
      </c>
      <c r="I600" t="s">
        <v>32</v>
      </c>
      <c r="J600" t="s">
        <v>991</v>
      </c>
      <c r="K600" t="s">
        <v>24</v>
      </c>
      <c r="L600" t="s">
        <v>541</v>
      </c>
      <c r="M600" t="s">
        <v>9678</v>
      </c>
      <c r="N600" t="s">
        <v>9441</v>
      </c>
    </row>
    <row r="601" spans="1:14" x14ac:dyDescent="0.25">
      <c r="A601" t="s">
        <v>3601</v>
      </c>
      <c r="B601" t="s">
        <v>3602</v>
      </c>
      <c r="C601" t="s">
        <v>69</v>
      </c>
      <c r="D601" t="s">
        <v>3603</v>
      </c>
      <c r="E601" t="s">
        <v>18</v>
      </c>
      <c r="F601" t="s">
        <v>3604</v>
      </c>
      <c r="G601" t="s">
        <v>3605</v>
      </c>
      <c r="H601" t="s">
        <v>3606</v>
      </c>
      <c r="I601" t="s">
        <v>3607</v>
      </c>
      <c r="J601" t="s">
        <v>234</v>
      </c>
      <c r="K601" t="s">
        <v>24</v>
      </c>
      <c r="L601" t="s">
        <v>3608</v>
      </c>
      <c r="M601" t="s">
        <v>9438</v>
      </c>
      <c r="N601" t="s">
        <v>9439</v>
      </c>
    </row>
    <row r="602" spans="1:14" x14ac:dyDescent="0.25">
      <c r="A602" t="s">
        <v>3609</v>
      </c>
      <c r="B602" t="s">
        <v>3610</v>
      </c>
      <c r="C602" t="s">
        <v>16</v>
      </c>
      <c r="D602" t="s">
        <v>3611</v>
      </c>
      <c r="E602" t="s">
        <v>18</v>
      </c>
      <c r="F602" t="s">
        <v>3612</v>
      </c>
      <c r="G602" t="s">
        <v>3613</v>
      </c>
      <c r="H602" t="s">
        <v>3614</v>
      </c>
      <c r="I602" t="s">
        <v>22</v>
      </c>
      <c r="J602" t="s">
        <v>1751</v>
      </c>
      <c r="K602" t="s">
        <v>24</v>
      </c>
      <c r="L602" t="s">
        <v>83</v>
      </c>
      <c r="M602" t="s">
        <v>9438</v>
      </c>
      <c r="N602" t="s">
        <v>9439</v>
      </c>
    </row>
    <row r="603" spans="1:14" x14ac:dyDescent="0.25">
      <c r="A603" t="s">
        <v>3615</v>
      </c>
      <c r="B603" t="s">
        <v>3616</v>
      </c>
      <c r="C603" t="s">
        <v>16</v>
      </c>
      <c r="D603" t="s">
        <v>2309</v>
      </c>
      <c r="E603" t="s">
        <v>18</v>
      </c>
      <c r="F603" t="s">
        <v>3617</v>
      </c>
      <c r="G603" t="s">
        <v>3618</v>
      </c>
      <c r="H603" t="s">
        <v>3619</v>
      </c>
      <c r="I603" t="s">
        <v>32</v>
      </c>
      <c r="J603" t="s">
        <v>391</v>
      </c>
      <c r="K603" t="s">
        <v>24</v>
      </c>
      <c r="L603" t="s">
        <v>3620</v>
      </c>
      <c r="M603" t="s">
        <v>9438</v>
      </c>
      <c r="N603" t="s">
        <v>9439</v>
      </c>
    </row>
    <row r="604" spans="1:14" x14ac:dyDescent="0.25">
      <c r="A604" t="s">
        <v>3621</v>
      </c>
      <c r="B604" t="s">
        <v>3622</v>
      </c>
      <c r="C604" t="s">
        <v>69</v>
      </c>
      <c r="D604" t="s">
        <v>3623</v>
      </c>
      <c r="E604" t="s">
        <v>18</v>
      </c>
      <c r="F604" t="s">
        <v>3624</v>
      </c>
      <c r="G604" t="s">
        <v>3625</v>
      </c>
      <c r="H604" t="s">
        <v>3626</v>
      </c>
      <c r="I604" t="s">
        <v>320</v>
      </c>
      <c r="J604" t="s">
        <v>1294</v>
      </c>
      <c r="K604" t="s">
        <v>24</v>
      </c>
      <c r="L604" t="s">
        <v>3627</v>
      </c>
      <c r="M604" t="s">
        <v>9679</v>
      </c>
      <c r="N604" t="s">
        <v>9441</v>
      </c>
    </row>
    <row r="605" spans="1:14" x14ac:dyDescent="0.25">
      <c r="A605" t="s">
        <v>3628</v>
      </c>
      <c r="C605" t="s">
        <v>69</v>
      </c>
      <c r="D605" t="s">
        <v>3629</v>
      </c>
      <c r="E605" t="s">
        <v>18</v>
      </c>
      <c r="F605" t="s">
        <v>3630</v>
      </c>
      <c r="G605" t="s">
        <v>3631</v>
      </c>
      <c r="H605" t="s">
        <v>3632</v>
      </c>
      <c r="I605" t="s">
        <v>32</v>
      </c>
      <c r="J605" t="s">
        <v>1137</v>
      </c>
      <c r="K605" t="s">
        <v>24</v>
      </c>
      <c r="L605" t="s">
        <v>254</v>
      </c>
      <c r="M605" t="s">
        <v>9438</v>
      </c>
      <c r="N605" t="s">
        <v>9439</v>
      </c>
    </row>
    <row r="606" spans="1:14" x14ac:dyDescent="0.25">
      <c r="A606" t="s">
        <v>3633</v>
      </c>
      <c r="B606" t="s">
        <v>214</v>
      </c>
      <c r="C606" t="s">
        <v>69</v>
      </c>
      <c r="D606" t="s">
        <v>3634</v>
      </c>
      <c r="E606" t="s">
        <v>18</v>
      </c>
      <c r="F606" t="s">
        <v>3635</v>
      </c>
      <c r="G606" t="s">
        <v>3636</v>
      </c>
      <c r="H606" t="s">
        <v>3637</v>
      </c>
      <c r="I606" t="s">
        <v>32</v>
      </c>
      <c r="J606" t="s">
        <v>282</v>
      </c>
      <c r="K606" t="s">
        <v>24</v>
      </c>
      <c r="L606" t="s">
        <v>3638</v>
      </c>
      <c r="M606" t="s">
        <v>9438</v>
      </c>
      <c r="N606" t="s">
        <v>9439</v>
      </c>
    </row>
    <row r="607" spans="1:14" x14ac:dyDescent="0.25">
      <c r="A607" t="s">
        <v>3639</v>
      </c>
      <c r="B607" t="s">
        <v>3640</v>
      </c>
      <c r="C607" t="s">
        <v>69</v>
      </c>
      <c r="D607" t="s">
        <v>78</v>
      </c>
      <c r="E607" t="s">
        <v>18</v>
      </c>
      <c r="F607" t="s">
        <v>3641</v>
      </c>
      <c r="G607" t="s">
        <v>3642</v>
      </c>
      <c r="H607" t="s">
        <v>3643</v>
      </c>
      <c r="I607" t="s">
        <v>22</v>
      </c>
      <c r="J607" t="s">
        <v>2365</v>
      </c>
      <c r="K607" t="s">
        <v>24</v>
      </c>
      <c r="L607" t="s">
        <v>83</v>
      </c>
      <c r="M607" t="s">
        <v>9680</v>
      </c>
      <c r="N607" t="s">
        <v>9441</v>
      </c>
    </row>
    <row r="608" spans="1:14" x14ac:dyDescent="0.25">
      <c r="A608" t="s">
        <v>3644</v>
      </c>
      <c r="B608" t="s">
        <v>3645</v>
      </c>
      <c r="C608" t="s">
        <v>69</v>
      </c>
      <c r="D608" t="s">
        <v>3646</v>
      </c>
      <c r="E608" t="s">
        <v>18</v>
      </c>
      <c r="F608" t="s">
        <v>3647</v>
      </c>
      <c r="G608" t="s">
        <v>3648</v>
      </c>
      <c r="H608" t="s">
        <v>3649</v>
      </c>
      <c r="I608" t="s">
        <v>32</v>
      </c>
      <c r="J608" t="s">
        <v>688</v>
      </c>
      <c r="K608" t="s">
        <v>24</v>
      </c>
      <c r="L608" t="s">
        <v>42</v>
      </c>
      <c r="M608" t="s">
        <v>9438</v>
      </c>
      <c r="N608" t="s">
        <v>9439</v>
      </c>
    </row>
    <row r="609" spans="1:14" x14ac:dyDescent="0.25">
      <c r="A609" t="s">
        <v>3650</v>
      </c>
      <c r="B609" t="s">
        <v>3651</v>
      </c>
      <c r="C609" t="s">
        <v>69</v>
      </c>
      <c r="D609" t="s">
        <v>3652</v>
      </c>
      <c r="E609" t="s">
        <v>18</v>
      </c>
      <c r="F609" t="s">
        <v>3653</v>
      </c>
      <c r="G609" t="s">
        <v>3654</v>
      </c>
      <c r="H609" t="s">
        <v>3655</v>
      </c>
      <c r="I609" t="s">
        <v>22</v>
      </c>
      <c r="J609" t="s">
        <v>3656</v>
      </c>
      <c r="K609" t="s">
        <v>24</v>
      </c>
      <c r="L609" t="s">
        <v>3657</v>
      </c>
      <c r="M609" t="s">
        <v>9438</v>
      </c>
      <c r="N609" t="s">
        <v>9439</v>
      </c>
    </row>
    <row r="610" spans="1:14" x14ac:dyDescent="0.25">
      <c r="A610" t="s">
        <v>3658</v>
      </c>
      <c r="B610" t="s">
        <v>3659</v>
      </c>
      <c r="C610" t="s">
        <v>16</v>
      </c>
      <c r="D610" t="s">
        <v>2123</v>
      </c>
      <c r="E610" t="s">
        <v>18</v>
      </c>
      <c r="F610" t="s">
        <v>3660</v>
      </c>
      <c r="G610" t="s">
        <v>3661</v>
      </c>
      <c r="H610" t="s">
        <v>3662</v>
      </c>
      <c r="I610" t="s">
        <v>32</v>
      </c>
      <c r="J610" t="s">
        <v>606</v>
      </c>
      <c r="K610" t="s">
        <v>24</v>
      </c>
      <c r="L610" t="s">
        <v>75</v>
      </c>
      <c r="M610" t="s">
        <v>9438</v>
      </c>
      <c r="N610" t="s">
        <v>9439</v>
      </c>
    </row>
    <row r="611" spans="1:14" x14ac:dyDescent="0.25">
      <c r="A611" t="s">
        <v>3663</v>
      </c>
      <c r="B611" t="s">
        <v>3664</v>
      </c>
      <c r="C611" t="s">
        <v>16</v>
      </c>
      <c r="D611" t="s">
        <v>1434</v>
      </c>
      <c r="E611" t="s">
        <v>18</v>
      </c>
      <c r="F611" t="s">
        <v>3665</v>
      </c>
      <c r="G611" t="s">
        <v>3666</v>
      </c>
      <c r="H611" t="s">
        <v>3667</v>
      </c>
      <c r="I611" t="s">
        <v>32</v>
      </c>
      <c r="J611" t="s">
        <v>253</v>
      </c>
      <c r="K611" t="s">
        <v>24</v>
      </c>
      <c r="L611" t="s">
        <v>1438</v>
      </c>
      <c r="M611" t="s">
        <v>9438</v>
      </c>
      <c r="N611" t="s">
        <v>9439</v>
      </c>
    </row>
    <row r="612" spans="1:14" x14ac:dyDescent="0.25">
      <c r="A612" t="s">
        <v>3668</v>
      </c>
      <c r="B612" t="s">
        <v>3669</v>
      </c>
      <c r="C612" t="s">
        <v>69</v>
      </c>
      <c r="D612" t="s">
        <v>3670</v>
      </c>
      <c r="E612" t="s">
        <v>18</v>
      </c>
      <c r="F612" t="s">
        <v>3671</v>
      </c>
      <c r="G612" t="s">
        <v>3672</v>
      </c>
      <c r="H612" t="s">
        <v>3673</v>
      </c>
      <c r="I612" t="s">
        <v>32</v>
      </c>
      <c r="J612" t="s">
        <v>723</v>
      </c>
      <c r="K612" t="s">
        <v>24</v>
      </c>
      <c r="L612" t="s">
        <v>42</v>
      </c>
      <c r="M612" t="s">
        <v>9438</v>
      </c>
      <c r="N612" t="s">
        <v>9439</v>
      </c>
    </row>
    <row r="613" spans="1:14" x14ac:dyDescent="0.25">
      <c r="A613" t="s">
        <v>3674</v>
      </c>
      <c r="B613" t="s">
        <v>1266</v>
      </c>
      <c r="C613" t="s">
        <v>16</v>
      </c>
      <c r="D613" t="s">
        <v>942</v>
      </c>
      <c r="E613" t="s">
        <v>18</v>
      </c>
      <c r="F613" t="s">
        <v>3675</v>
      </c>
      <c r="G613" t="s">
        <v>3676</v>
      </c>
      <c r="H613" t="s">
        <v>3677</v>
      </c>
      <c r="I613" t="s">
        <v>32</v>
      </c>
      <c r="J613" t="s">
        <v>756</v>
      </c>
      <c r="K613" t="s">
        <v>24</v>
      </c>
      <c r="L613" t="s">
        <v>786</v>
      </c>
      <c r="M613" t="s">
        <v>9438</v>
      </c>
      <c r="N613" t="s">
        <v>9439</v>
      </c>
    </row>
    <row r="614" spans="1:14" x14ac:dyDescent="0.25">
      <c r="A614" t="s">
        <v>3678</v>
      </c>
      <c r="C614" t="s">
        <v>16</v>
      </c>
      <c r="D614" t="s">
        <v>579</v>
      </c>
      <c r="E614" t="s">
        <v>18</v>
      </c>
      <c r="F614" t="s">
        <v>3679</v>
      </c>
      <c r="G614" t="s">
        <v>3680</v>
      </c>
      <c r="H614" t="s">
        <v>3681</v>
      </c>
      <c r="I614" t="s">
        <v>32</v>
      </c>
      <c r="J614" t="s">
        <v>583</v>
      </c>
      <c r="K614" t="s">
        <v>24</v>
      </c>
      <c r="L614" t="s">
        <v>58</v>
      </c>
      <c r="M614" t="s">
        <v>9681</v>
      </c>
      <c r="N614" t="s">
        <v>9441</v>
      </c>
    </row>
    <row r="615" spans="1:14" x14ac:dyDescent="0.25">
      <c r="A615" t="s">
        <v>3682</v>
      </c>
      <c r="B615" t="s">
        <v>2145</v>
      </c>
      <c r="C615" t="s">
        <v>16</v>
      </c>
      <c r="D615" t="s">
        <v>489</v>
      </c>
      <c r="E615" t="s">
        <v>18</v>
      </c>
      <c r="F615" t="s">
        <v>3683</v>
      </c>
      <c r="G615" t="s">
        <v>3684</v>
      </c>
      <c r="H615" t="s">
        <v>3685</v>
      </c>
      <c r="I615" t="s">
        <v>32</v>
      </c>
      <c r="J615" t="s">
        <v>148</v>
      </c>
      <c r="K615" t="s">
        <v>24</v>
      </c>
      <c r="L615" t="s">
        <v>494</v>
      </c>
      <c r="M615" t="s">
        <v>9682</v>
      </c>
      <c r="N615" t="s">
        <v>9441</v>
      </c>
    </row>
    <row r="616" spans="1:14" x14ac:dyDescent="0.25">
      <c r="A616" t="s">
        <v>3686</v>
      </c>
      <c r="B616" t="s">
        <v>3687</v>
      </c>
      <c r="C616" t="s">
        <v>69</v>
      </c>
      <c r="D616" t="s">
        <v>2671</v>
      </c>
      <c r="E616" t="s">
        <v>18</v>
      </c>
      <c r="F616" t="s">
        <v>3688</v>
      </c>
      <c r="G616" t="s">
        <v>3689</v>
      </c>
      <c r="H616" t="s">
        <v>3690</v>
      </c>
      <c r="I616" t="s">
        <v>32</v>
      </c>
      <c r="J616" t="s">
        <v>2164</v>
      </c>
      <c r="K616" t="s">
        <v>24</v>
      </c>
      <c r="L616" t="s">
        <v>75</v>
      </c>
      <c r="M616" t="s">
        <v>9683</v>
      </c>
      <c r="N616" t="s">
        <v>9441</v>
      </c>
    </row>
    <row r="617" spans="1:14" x14ac:dyDescent="0.25">
      <c r="A617" t="s">
        <v>3700</v>
      </c>
      <c r="B617" t="s">
        <v>2818</v>
      </c>
      <c r="C617" t="s">
        <v>69</v>
      </c>
      <c r="D617" t="s">
        <v>2819</v>
      </c>
      <c r="E617" t="s">
        <v>638</v>
      </c>
      <c r="F617" t="s">
        <v>3701</v>
      </c>
      <c r="G617" t="s">
        <v>3702</v>
      </c>
      <c r="H617" t="s">
        <v>3703</v>
      </c>
      <c r="I617" t="s">
        <v>32</v>
      </c>
      <c r="J617" t="s">
        <v>290</v>
      </c>
      <c r="K617" t="s">
        <v>24</v>
      </c>
      <c r="L617" t="s">
        <v>2824</v>
      </c>
      <c r="M617" t="s">
        <v>9684</v>
      </c>
      <c r="N617" t="s">
        <v>9441</v>
      </c>
    </row>
    <row r="618" spans="1:14" x14ac:dyDescent="0.25">
      <c r="A618" t="s">
        <v>3694</v>
      </c>
      <c r="B618" t="s">
        <v>3695</v>
      </c>
      <c r="C618" t="s">
        <v>16</v>
      </c>
      <c r="D618" t="s">
        <v>3696</v>
      </c>
      <c r="E618" t="s">
        <v>638</v>
      </c>
      <c r="F618" t="s">
        <v>3704</v>
      </c>
      <c r="G618" t="s">
        <v>3705</v>
      </c>
      <c r="H618" t="s">
        <v>3706</v>
      </c>
      <c r="I618" t="s">
        <v>32</v>
      </c>
      <c r="J618" t="s">
        <v>1093</v>
      </c>
      <c r="K618" t="s">
        <v>24</v>
      </c>
      <c r="L618" t="s">
        <v>2307</v>
      </c>
      <c r="M618" t="s">
        <v>9438</v>
      </c>
      <c r="N618" t="s">
        <v>9439</v>
      </c>
    </row>
    <row r="619" spans="1:14" x14ac:dyDescent="0.25">
      <c r="A619" t="s">
        <v>3389</v>
      </c>
      <c r="B619" t="s">
        <v>3068</v>
      </c>
      <c r="C619" t="s">
        <v>69</v>
      </c>
      <c r="D619" t="s">
        <v>78</v>
      </c>
      <c r="E619" t="s">
        <v>638</v>
      </c>
      <c r="F619" t="s">
        <v>3714</v>
      </c>
      <c r="G619" t="s">
        <v>3715</v>
      </c>
      <c r="H619" t="s">
        <v>3716</v>
      </c>
      <c r="I619" t="s">
        <v>22</v>
      </c>
      <c r="J619" t="s">
        <v>148</v>
      </c>
      <c r="K619" t="s">
        <v>24</v>
      </c>
      <c r="L619" t="s">
        <v>83</v>
      </c>
      <c r="M619" t="s">
        <v>9685</v>
      </c>
      <c r="N619" t="s">
        <v>9441</v>
      </c>
    </row>
    <row r="620" spans="1:14" x14ac:dyDescent="0.25">
      <c r="A620" t="s">
        <v>3717</v>
      </c>
      <c r="B620" t="s">
        <v>2818</v>
      </c>
      <c r="C620" t="s">
        <v>69</v>
      </c>
      <c r="D620" t="s">
        <v>2819</v>
      </c>
      <c r="E620" t="s">
        <v>638</v>
      </c>
      <c r="F620" t="s">
        <v>3718</v>
      </c>
      <c r="G620" t="s">
        <v>3719</v>
      </c>
      <c r="H620" t="s">
        <v>3720</v>
      </c>
      <c r="I620" t="s">
        <v>32</v>
      </c>
      <c r="J620" t="s">
        <v>74</v>
      </c>
      <c r="K620" t="s">
        <v>24</v>
      </c>
      <c r="L620" t="s">
        <v>3721</v>
      </c>
      <c r="M620" t="s">
        <v>9686</v>
      </c>
      <c r="N620" t="s">
        <v>9441</v>
      </c>
    </row>
    <row r="621" spans="1:14" x14ac:dyDescent="0.25">
      <c r="A621" t="s">
        <v>3733</v>
      </c>
      <c r="B621" t="s">
        <v>3734</v>
      </c>
      <c r="C621" t="s">
        <v>69</v>
      </c>
      <c r="D621" t="s">
        <v>2949</v>
      </c>
      <c r="E621" t="s">
        <v>638</v>
      </c>
      <c r="F621" t="s">
        <v>3735</v>
      </c>
      <c r="G621" t="s">
        <v>3736</v>
      </c>
      <c r="H621" t="s">
        <v>3737</v>
      </c>
      <c r="I621" t="s">
        <v>32</v>
      </c>
      <c r="J621" t="s">
        <v>1000</v>
      </c>
      <c r="K621" t="s">
        <v>24</v>
      </c>
      <c r="L621" t="s">
        <v>2953</v>
      </c>
      <c r="M621" t="s">
        <v>9438</v>
      </c>
      <c r="N621" t="s">
        <v>9439</v>
      </c>
    </row>
    <row r="622" spans="1:14" x14ac:dyDescent="0.25">
      <c r="A622" t="s">
        <v>2977</v>
      </c>
      <c r="B622" t="s">
        <v>678</v>
      </c>
      <c r="C622" t="s">
        <v>16</v>
      </c>
      <c r="D622" t="s">
        <v>1003</v>
      </c>
      <c r="E622" t="s">
        <v>638</v>
      </c>
      <c r="F622" t="s">
        <v>3742</v>
      </c>
      <c r="G622" t="s">
        <v>3743</v>
      </c>
      <c r="H622" t="s">
        <v>3744</v>
      </c>
      <c r="I622" t="s">
        <v>32</v>
      </c>
      <c r="J622" t="s">
        <v>634</v>
      </c>
      <c r="K622" t="s">
        <v>24</v>
      </c>
      <c r="L622" t="s">
        <v>75</v>
      </c>
      <c r="M622" t="s">
        <v>9438</v>
      </c>
      <c r="N622" t="s">
        <v>9439</v>
      </c>
    </row>
    <row r="623" spans="1:14" x14ac:dyDescent="0.25">
      <c r="A623" t="s">
        <v>3745</v>
      </c>
      <c r="B623" t="s">
        <v>3746</v>
      </c>
      <c r="C623" t="s">
        <v>16</v>
      </c>
      <c r="D623" t="s">
        <v>942</v>
      </c>
      <c r="E623" t="s">
        <v>638</v>
      </c>
      <c r="F623" t="s">
        <v>3747</v>
      </c>
      <c r="G623" t="s">
        <v>3748</v>
      </c>
      <c r="H623" t="s">
        <v>3749</v>
      </c>
      <c r="I623" t="s">
        <v>32</v>
      </c>
      <c r="J623" t="s">
        <v>614</v>
      </c>
      <c r="K623" t="s">
        <v>24</v>
      </c>
      <c r="L623" t="s">
        <v>786</v>
      </c>
      <c r="M623" t="s">
        <v>9687</v>
      </c>
      <c r="N623" t="s">
        <v>9441</v>
      </c>
    </row>
    <row r="624" spans="1:14" x14ac:dyDescent="0.25">
      <c r="A624" t="s">
        <v>3422</v>
      </c>
      <c r="B624" t="s">
        <v>1433</v>
      </c>
      <c r="C624" t="s">
        <v>16</v>
      </c>
      <c r="D624" t="s">
        <v>2516</v>
      </c>
      <c r="E624" t="s">
        <v>638</v>
      </c>
      <c r="F624" t="s">
        <v>3750</v>
      </c>
      <c r="G624" t="s">
        <v>3751</v>
      </c>
      <c r="H624" t="s">
        <v>3752</v>
      </c>
      <c r="I624" t="s">
        <v>32</v>
      </c>
      <c r="J624" t="s">
        <v>521</v>
      </c>
      <c r="K624" t="s">
        <v>24</v>
      </c>
      <c r="L624" t="s">
        <v>75</v>
      </c>
      <c r="M624" t="s">
        <v>9688</v>
      </c>
      <c r="N624" t="s">
        <v>9441</v>
      </c>
    </row>
    <row r="625" spans="1:14" x14ac:dyDescent="0.25">
      <c r="A625" t="s">
        <v>3757</v>
      </c>
      <c r="B625" t="s">
        <v>2795</v>
      </c>
      <c r="C625" t="s">
        <v>16</v>
      </c>
      <c r="D625" t="s">
        <v>2796</v>
      </c>
      <c r="E625" t="s">
        <v>638</v>
      </c>
      <c r="F625" t="s">
        <v>3758</v>
      </c>
      <c r="G625" t="s">
        <v>3759</v>
      </c>
      <c r="H625" t="s">
        <v>3760</v>
      </c>
      <c r="I625" t="s">
        <v>320</v>
      </c>
      <c r="J625" t="s">
        <v>826</v>
      </c>
      <c r="K625" t="s">
        <v>24</v>
      </c>
      <c r="L625" t="s">
        <v>361</v>
      </c>
      <c r="M625" t="s">
        <v>9438</v>
      </c>
      <c r="N625" t="s">
        <v>9439</v>
      </c>
    </row>
    <row r="626" spans="1:14" x14ac:dyDescent="0.25">
      <c r="A626" t="s">
        <v>3765</v>
      </c>
      <c r="B626" t="s">
        <v>3766</v>
      </c>
      <c r="C626" t="s">
        <v>550</v>
      </c>
      <c r="D626" t="s">
        <v>3603</v>
      </c>
      <c r="E626" t="s">
        <v>638</v>
      </c>
      <c r="F626" t="s">
        <v>3767</v>
      </c>
      <c r="G626" t="s">
        <v>3768</v>
      </c>
      <c r="H626" t="s">
        <v>3769</v>
      </c>
      <c r="I626" t="s">
        <v>32</v>
      </c>
      <c r="J626" t="s">
        <v>1855</v>
      </c>
      <c r="K626" t="s">
        <v>556</v>
      </c>
      <c r="L626" t="s">
        <v>3770</v>
      </c>
      <c r="M626" t="s">
        <v>9438</v>
      </c>
      <c r="N626" t="s">
        <v>9439</v>
      </c>
    </row>
    <row r="627" spans="1:14" x14ac:dyDescent="0.25">
      <c r="A627" t="s">
        <v>3771</v>
      </c>
      <c r="B627" t="s">
        <v>3772</v>
      </c>
      <c r="C627" t="s">
        <v>550</v>
      </c>
      <c r="D627" t="s">
        <v>1062</v>
      </c>
      <c r="E627" t="s">
        <v>638</v>
      </c>
      <c r="F627" t="s">
        <v>3773</v>
      </c>
      <c r="G627" t="s">
        <v>3774</v>
      </c>
      <c r="H627" t="s">
        <v>3775</v>
      </c>
      <c r="I627" t="s">
        <v>32</v>
      </c>
      <c r="J627" t="s">
        <v>3776</v>
      </c>
      <c r="K627" t="s">
        <v>556</v>
      </c>
      <c r="L627" t="s">
        <v>75</v>
      </c>
      <c r="M627" t="s">
        <v>9438</v>
      </c>
      <c r="N627" t="s">
        <v>9439</v>
      </c>
    </row>
    <row r="628" spans="1:14" x14ac:dyDescent="0.25">
      <c r="A628" t="s">
        <v>3777</v>
      </c>
      <c r="B628" t="s">
        <v>3772</v>
      </c>
      <c r="C628" t="s">
        <v>550</v>
      </c>
      <c r="D628" t="s">
        <v>1062</v>
      </c>
      <c r="E628" t="s">
        <v>638</v>
      </c>
      <c r="F628" t="s">
        <v>3778</v>
      </c>
      <c r="G628" t="s">
        <v>3779</v>
      </c>
      <c r="H628" t="s">
        <v>3780</v>
      </c>
      <c r="I628" t="s">
        <v>32</v>
      </c>
      <c r="J628" t="s">
        <v>1584</v>
      </c>
      <c r="K628" t="s">
        <v>556</v>
      </c>
      <c r="L628" t="s">
        <v>75</v>
      </c>
      <c r="M628" t="s">
        <v>9438</v>
      </c>
      <c r="N628" t="s">
        <v>9439</v>
      </c>
    </row>
    <row r="629" spans="1:14" x14ac:dyDescent="0.25">
      <c r="A629" t="s">
        <v>3790</v>
      </c>
      <c r="B629" t="s">
        <v>3791</v>
      </c>
      <c r="C629" t="s">
        <v>16</v>
      </c>
      <c r="D629" t="s">
        <v>3792</v>
      </c>
      <c r="E629" t="s">
        <v>18</v>
      </c>
      <c r="F629" t="s">
        <v>3793</v>
      </c>
      <c r="G629" t="s">
        <v>3794</v>
      </c>
      <c r="H629" t="s">
        <v>3795</v>
      </c>
      <c r="I629" t="s">
        <v>32</v>
      </c>
      <c r="J629" t="s">
        <v>1639</v>
      </c>
      <c r="K629" t="s">
        <v>24</v>
      </c>
      <c r="L629" t="s">
        <v>75</v>
      </c>
      <c r="M629" t="s">
        <v>9689</v>
      </c>
      <c r="N629" t="s">
        <v>9441</v>
      </c>
    </row>
    <row r="630" spans="1:14" x14ac:dyDescent="0.25">
      <c r="A630" t="s">
        <v>3796</v>
      </c>
      <c r="C630" t="s">
        <v>1475</v>
      </c>
      <c r="D630" t="s">
        <v>579</v>
      </c>
      <c r="E630" t="s">
        <v>18</v>
      </c>
      <c r="F630" t="s">
        <v>3797</v>
      </c>
      <c r="G630" t="s">
        <v>3798</v>
      </c>
      <c r="H630" t="s">
        <v>3799</v>
      </c>
      <c r="I630" t="s">
        <v>32</v>
      </c>
      <c r="J630" t="s">
        <v>1461</v>
      </c>
      <c r="K630" t="s">
        <v>24</v>
      </c>
      <c r="L630" t="s">
        <v>58</v>
      </c>
      <c r="M630" t="s">
        <v>9690</v>
      </c>
      <c r="N630" t="s">
        <v>9441</v>
      </c>
    </row>
    <row r="631" spans="1:14" x14ac:dyDescent="0.25">
      <c r="A631" t="s">
        <v>3800</v>
      </c>
      <c r="C631" t="s">
        <v>16</v>
      </c>
      <c r="D631" t="s">
        <v>3801</v>
      </c>
      <c r="E631" t="s">
        <v>18</v>
      </c>
      <c r="F631" t="s">
        <v>3802</v>
      </c>
      <c r="G631" t="s">
        <v>3803</v>
      </c>
      <c r="H631" t="s">
        <v>3804</v>
      </c>
      <c r="I631" t="s">
        <v>32</v>
      </c>
      <c r="J631" t="s">
        <v>472</v>
      </c>
      <c r="K631" t="s">
        <v>24</v>
      </c>
      <c r="L631" t="s">
        <v>204</v>
      </c>
      <c r="M631" t="s">
        <v>9438</v>
      </c>
      <c r="N631" t="s">
        <v>9439</v>
      </c>
    </row>
    <row r="632" spans="1:14" x14ac:dyDescent="0.25">
      <c r="A632" t="s">
        <v>3805</v>
      </c>
      <c r="B632" t="s">
        <v>2964</v>
      </c>
      <c r="C632" t="s">
        <v>69</v>
      </c>
      <c r="D632" t="s">
        <v>2965</v>
      </c>
      <c r="E632" t="s">
        <v>18</v>
      </c>
      <c r="F632" t="s">
        <v>3806</v>
      </c>
      <c r="G632" t="s">
        <v>3807</v>
      </c>
      <c r="H632" t="s">
        <v>3808</v>
      </c>
      <c r="I632" t="s">
        <v>32</v>
      </c>
      <c r="J632" t="s">
        <v>2164</v>
      </c>
      <c r="K632" t="s">
        <v>24</v>
      </c>
      <c r="L632" t="s">
        <v>75</v>
      </c>
      <c r="M632" t="s">
        <v>9691</v>
      </c>
      <c r="N632" t="s">
        <v>9441</v>
      </c>
    </row>
    <row r="633" spans="1:14" x14ac:dyDescent="0.25">
      <c r="A633" t="s">
        <v>3809</v>
      </c>
      <c r="B633" t="s">
        <v>3810</v>
      </c>
      <c r="C633" t="s">
        <v>16</v>
      </c>
      <c r="D633" t="s">
        <v>371</v>
      </c>
      <c r="E633" t="s">
        <v>18</v>
      </c>
      <c r="F633" t="s">
        <v>3811</v>
      </c>
      <c r="G633" t="s">
        <v>3812</v>
      </c>
      <c r="H633" t="s">
        <v>3813</v>
      </c>
      <c r="I633" t="s">
        <v>32</v>
      </c>
      <c r="J633" t="s">
        <v>211</v>
      </c>
      <c r="K633" t="s">
        <v>24</v>
      </c>
      <c r="L633" t="s">
        <v>75</v>
      </c>
      <c r="M633" t="s">
        <v>9438</v>
      </c>
      <c r="N633" t="s">
        <v>9439</v>
      </c>
    </row>
    <row r="634" spans="1:14" x14ac:dyDescent="0.25">
      <c r="A634" t="s">
        <v>3814</v>
      </c>
      <c r="C634" t="s">
        <v>69</v>
      </c>
      <c r="D634" t="s">
        <v>3815</v>
      </c>
      <c r="E634" t="s">
        <v>18</v>
      </c>
      <c r="F634" t="s">
        <v>3816</v>
      </c>
      <c r="G634" t="s">
        <v>3817</v>
      </c>
      <c r="H634" t="s">
        <v>3818</v>
      </c>
      <c r="I634" t="s">
        <v>22</v>
      </c>
      <c r="J634" t="s">
        <v>82</v>
      </c>
      <c r="K634" t="s">
        <v>24</v>
      </c>
      <c r="L634" t="s">
        <v>3819</v>
      </c>
      <c r="M634" t="s">
        <v>9692</v>
      </c>
      <c r="N634" t="s">
        <v>9441</v>
      </c>
    </row>
    <row r="635" spans="1:14" x14ac:dyDescent="0.25">
      <c r="A635" t="s">
        <v>3820</v>
      </c>
      <c r="B635" t="s">
        <v>3821</v>
      </c>
      <c r="C635" t="s">
        <v>69</v>
      </c>
      <c r="D635" t="s">
        <v>482</v>
      </c>
      <c r="E635" t="s">
        <v>18</v>
      </c>
      <c r="F635" t="s">
        <v>3822</v>
      </c>
      <c r="G635" t="s">
        <v>3823</v>
      </c>
      <c r="H635" t="s">
        <v>3824</v>
      </c>
      <c r="I635" t="s">
        <v>32</v>
      </c>
      <c r="J635" t="s">
        <v>385</v>
      </c>
      <c r="K635" t="s">
        <v>24</v>
      </c>
      <c r="L635" t="s">
        <v>204</v>
      </c>
      <c r="M635" t="s">
        <v>9693</v>
      </c>
      <c r="N635" t="s">
        <v>9441</v>
      </c>
    </row>
    <row r="636" spans="1:14" x14ac:dyDescent="0.25">
      <c r="A636" t="s">
        <v>3825</v>
      </c>
      <c r="B636" t="s">
        <v>27</v>
      </c>
      <c r="C636" t="s">
        <v>16</v>
      </c>
      <c r="D636" t="s">
        <v>394</v>
      </c>
      <c r="E636" t="s">
        <v>18</v>
      </c>
      <c r="F636" t="s">
        <v>3826</v>
      </c>
      <c r="G636" t="s">
        <v>3827</v>
      </c>
      <c r="H636" t="s">
        <v>3828</v>
      </c>
      <c r="I636" t="s">
        <v>32</v>
      </c>
      <c r="J636" t="s">
        <v>2591</v>
      </c>
      <c r="K636" t="s">
        <v>24</v>
      </c>
      <c r="L636" t="s">
        <v>399</v>
      </c>
      <c r="M636" t="s">
        <v>9438</v>
      </c>
      <c r="N636" t="s">
        <v>9439</v>
      </c>
    </row>
    <row r="637" spans="1:14" x14ac:dyDescent="0.25">
      <c r="A637" t="s">
        <v>3829</v>
      </c>
      <c r="B637" t="s">
        <v>3830</v>
      </c>
      <c r="C637" t="s">
        <v>16</v>
      </c>
      <c r="D637" t="s">
        <v>3831</v>
      </c>
      <c r="E637" t="s">
        <v>18</v>
      </c>
      <c r="F637" t="s">
        <v>3832</v>
      </c>
      <c r="G637" t="s">
        <v>3833</v>
      </c>
      <c r="H637" t="s">
        <v>3834</v>
      </c>
      <c r="I637" t="s">
        <v>320</v>
      </c>
      <c r="J637" t="s">
        <v>2164</v>
      </c>
      <c r="K637" t="s">
        <v>24</v>
      </c>
      <c r="L637" t="s">
        <v>3627</v>
      </c>
      <c r="M637" t="s">
        <v>9694</v>
      </c>
      <c r="N637" t="s">
        <v>9441</v>
      </c>
    </row>
    <row r="638" spans="1:14" x14ac:dyDescent="0.25">
      <c r="A638" t="s">
        <v>3835</v>
      </c>
      <c r="B638" t="s">
        <v>3836</v>
      </c>
      <c r="C638" t="s">
        <v>1475</v>
      </c>
      <c r="D638" t="s">
        <v>579</v>
      </c>
      <c r="E638" t="s">
        <v>18</v>
      </c>
      <c r="F638" t="s">
        <v>3837</v>
      </c>
      <c r="G638" t="s">
        <v>3838</v>
      </c>
      <c r="H638" t="s">
        <v>3839</v>
      </c>
      <c r="I638" t="s">
        <v>32</v>
      </c>
      <c r="J638" t="s">
        <v>290</v>
      </c>
      <c r="K638" t="s">
        <v>24</v>
      </c>
      <c r="L638" t="s">
        <v>2331</v>
      </c>
      <c r="M638" t="s">
        <v>9695</v>
      </c>
      <c r="N638" t="s">
        <v>9441</v>
      </c>
    </row>
    <row r="639" spans="1:14" x14ac:dyDescent="0.25">
      <c r="A639" t="s">
        <v>3840</v>
      </c>
      <c r="C639" t="s">
        <v>16</v>
      </c>
      <c r="D639" t="s">
        <v>364</v>
      </c>
      <c r="E639" t="s">
        <v>18</v>
      </c>
      <c r="F639" t="s">
        <v>3841</v>
      </c>
      <c r="G639" t="s">
        <v>3842</v>
      </c>
      <c r="H639" t="s">
        <v>3843</v>
      </c>
      <c r="I639" t="s">
        <v>32</v>
      </c>
      <c r="J639" t="s">
        <v>261</v>
      </c>
      <c r="K639" t="s">
        <v>24</v>
      </c>
      <c r="L639" t="s">
        <v>368</v>
      </c>
      <c r="M639" t="s">
        <v>9438</v>
      </c>
      <c r="N639" t="s">
        <v>9439</v>
      </c>
    </row>
    <row r="640" spans="1:14" x14ac:dyDescent="0.25">
      <c r="A640" t="s">
        <v>3844</v>
      </c>
      <c r="B640" t="s">
        <v>370</v>
      </c>
      <c r="C640" t="s">
        <v>16</v>
      </c>
      <c r="D640" t="s">
        <v>364</v>
      </c>
      <c r="E640" t="s">
        <v>18</v>
      </c>
      <c r="F640" t="s">
        <v>3845</v>
      </c>
      <c r="G640" t="s">
        <v>3846</v>
      </c>
      <c r="H640" t="s">
        <v>3847</v>
      </c>
      <c r="I640" t="s">
        <v>32</v>
      </c>
      <c r="J640" t="s">
        <v>866</v>
      </c>
      <c r="K640" t="s">
        <v>24</v>
      </c>
      <c r="L640" t="s">
        <v>368</v>
      </c>
      <c r="M640" t="s">
        <v>9438</v>
      </c>
      <c r="N640" t="s">
        <v>9439</v>
      </c>
    </row>
    <row r="641" spans="1:14" x14ac:dyDescent="0.25">
      <c r="A641" t="s">
        <v>3848</v>
      </c>
      <c r="B641" t="s">
        <v>3849</v>
      </c>
      <c r="C641" t="s">
        <v>69</v>
      </c>
      <c r="D641" t="s">
        <v>3850</v>
      </c>
      <c r="E641" t="s">
        <v>18</v>
      </c>
      <c r="F641" t="s">
        <v>3851</v>
      </c>
      <c r="G641" t="s">
        <v>3852</v>
      </c>
      <c r="H641" t="s">
        <v>3853</v>
      </c>
      <c r="I641" t="s">
        <v>22</v>
      </c>
      <c r="J641" t="s">
        <v>1400</v>
      </c>
      <c r="K641" t="s">
        <v>24</v>
      </c>
      <c r="L641" t="s">
        <v>83</v>
      </c>
      <c r="M641" t="s">
        <v>9696</v>
      </c>
      <c r="N641" t="s">
        <v>9441</v>
      </c>
    </row>
    <row r="642" spans="1:14" x14ac:dyDescent="0.25">
      <c r="A642" t="s">
        <v>3854</v>
      </c>
      <c r="C642" t="s">
        <v>69</v>
      </c>
      <c r="D642" t="s">
        <v>3855</v>
      </c>
      <c r="E642" t="s">
        <v>18</v>
      </c>
      <c r="F642" t="s">
        <v>3856</v>
      </c>
      <c r="G642" t="s">
        <v>3857</v>
      </c>
      <c r="H642" t="s">
        <v>3858</v>
      </c>
      <c r="I642" t="s">
        <v>32</v>
      </c>
      <c r="J642" t="s">
        <v>991</v>
      </c>
      <c r="K642" t="s">
        <v>24</v>
      </c>
      <c r="L642" t="s">
        <v>1368</v>
      </c>
      <c r="M642" t="s">
        <v>9697</v>
      </c>
      <c r="N642" t="s">
        <v>9441</v>
      </c>
    </row>
    <row r="643" spans="1:14" x14ac:dyDescent="0.25">
      <c r="A643" t="s">
        <v>3859</v>
      </c>
      <c r="B643" t="s">
        <v>3860</v>
      </c>
      <c r="C643" t="s">
        <v>69</v>
      </c>
      <c r="D643" t="s">
        <v>1254</v>
      </c>
      <c r="E643" t="s">
        <v>18</v>
      </c>
      <c r="F643" t="s">
        <v>3861</v>
      </c>
      <c r="G643" t="s">
        <v>3862</v>
      </c>
      <c r="H643" t="s">
        <v>3863</v>
      </c>
      <c r="I643" t="s">
        <v>32</v>
      </c>
      <c r="J643" t="s">
        <v>183</v>
      </c>
      <c r="K643" t="s">
        <v>24</v>
      </c>
      <c r="L643" t="s">
        <v>1258</v>
      </c>
      <c r="M643" t="s">
        <v>9698</v>
      </c>
      <c r="N643" t="s">
        <v>9441</v>
      </c>
    </row>
    <row r="644" spans="1:14" x14ac:dyDescent="0.25">
      <c r="A644" t="s">
        <v>3864</v>
      </c>
      <c r="B644" t="s">
        <v>3865</v>
      </c>
      <c r="C644" t="s">
        <v>16</v>
      </c>
      <c r="D644" t="s">
        <v>1916</v>
      </c>
      <c r="E644" t="s">
        <v>18</v>
      </c>
      <c r="F644" t="s">
        <v>3866</v>
      </c>
      <c r="G644" t="s">
        <v>3867</v>
      </c>
      <c r="H644" t="s">
        <v>3868</v>
      </c>
      <c r="I644" t="s">
        <v>32</v>
      </c>
      <c r="J644" t="s">
        <v>41</v>
      </c>
      <c r="K644" t="s">
        <v>24</v>
      </c>
      <c r="L644" t="s">
        <v>75</v>
      </c>
      <c r="M644" t="s">
        <v>9699</v>
      </c>
      <c r="N644" t="s">
        <v>9441</v>
      </c>
    </row>
    <row r="645" spans="1:14" x14ac:dyDescent="0.25">
      <c r="A645" t="s">
        <v>3869</v>
      </c>
      <c r="B645" t="s">
        <v>3870</v>
      </c>
      <c r="C645" t="s">
        <v>16</v>
      </c>
      <c r="D645" t="s">
        <v>3871</v>
      </c>
      <c r="E645" t="s">
        <v>18</v>
      </c>
      <c r="F645" t="s">
        <v>3872</v>
      </c>
      <c r="G645" t="s">
        <v>3873</v>
      </c>
      <c r="H645" t="s">
        <v>3874</v>
      </c>
      <c r="I645" t="s">
        <v>32</v>
      </c>
      <c r="J645" t="s">
        <v>438</v>
      </c>
      <c r="K645" t="s">
        <v>24</v>
      </c>
      <c r="L645" t="s">
        <v>176</v>
      </c>
      <c r="M645" t="s">
        <v>9438</v>
      </c>
      <c r="N645" t="s">
        <v>9439</v>
      </c>
    </row>
    <row r="646" spans="1:14" x14ac:dyDescent="0.25">
      <c r="A646" t="s">
        <v>3875</v>
      </c>
      <c r="B646" t="s">
        <v>3876</v>
      </c>
      <c r="C646" t="s">
        <v>16</v>
      </c>
      <c r="D646" t="s">
        <v>3877</v>
      </c>
      <c r="E646" t="s">
        <v>18</v>
      </c>
      <c r="F646" t="s">
        <v>3878</v>
      </c>
      <c r="G646" t="s">
        <v>3879</v>
      </c>
      <c r="H646" t="s">
        <v>3880</v>
      </c>
      <c r="I646" t="s">
        <v>32</v>
      </c>
      <c r="J646" t="s">
        <v>391</v>
      </c>
      <c r="K646" t="s">
        <v>24</v>
      </c>
      <c r="L646" t="s">
        <v>3881</v>
      </c>
      <c r="M646" t="s">
        <v>9438</v>
      </c>
      <c r="N646" t="s">
        <v>9439</v>
      </c>
    </row>
    <row r="647" spans="1:14" x14ac:dyDescent="0.25">
      <c r="A647" t="s">
        <v>3882</v>
      </c>
      <c r="B647" t="s">
        <v>3883</v>
      </c>
      <c r="C647" t="s">
        <v>16</v>
      </c>
      <c r="D647" t="s">
        <v>2146</v>
      </c>
      <c r="E647" t="s">
        <v>18</v>
      </c>
      <c r="F647" t="s">
        <v>3884</v>
      </c>
      <c r="G647" t="s">
        <v>3885</v>
      </c>
      <c r="H647" t="s">
        <v>3886</v>
      </c>
      <c r="I647" t="s">
        <v>32</v>
      </c>
      <c r="J647" t="s">
        <v>712</v>
      </c>
      <c r="K647" t="s">
        <v>24</v>
      </c>
      <c r="L647" t="s">
        <v>204</v>
      </c>
      <c r="M647" t="s">
        <v>9700</v>
      </c>
      <c r="N647" t="s">
        <v>9441</v>
      </c>
    </row>
    <row r="648" spans="1:14" x14ac:dyDescent="0.25">
      <c r="A648" t="s">
        <v>3887</v>
      </c>
      <c r="B648" t="s">
        <v>3888</v>
      </c>
      <c r="C648" t="s">
        <v>69</v>
      </c>
      <c r="D648" t="s">
        <v>3889</v>
      </c>
      <c r="E648" t="s">
        <v>18</v>
      </c>
      <c r="F648" t="s">
        <v>3890</v>
      </c>
      <c r="G648" t="s">
        <v>3891</v>
      </c>
      <c r="H648" t="s">
        <v>3892</v>
      </c>
      <c r="I648" t="s">
        <v>32</v>
      </c>
      <c r="J648" t="s">
        <v>398</v>
      </c>
      <c r="K648" t="s">
        <v>24</v>
      </c>
      <c r="L648" t="s">
        <v>42</v>
      </c>
      <c r="M648" t="s">
        <v>9438</v>
      </c>
      <c r="N648" t="s">
        <v>9439</v>
      </c>
    </row>
    <row r="649" spans="1:14" x14ac:dyDescent="0.25">
      <c r="A649" t="s">
        <v>3893</v>
      </c>
      <c r="B649" t="s">
        <v>3894</v>
      </c>
      <c r="C649" t="s">
        <v>69</v>
      </c>
      <c r="D649" t="s">
        <v>3895</v>
      </c>
      <c r="E649" t="s">
        <v>18</v>
      </c>
      <c r="F649" t="s">
        <v>3896</v>
      </c>
      <c r="G649" t="s">
        <v>3897</v>
      </c>
      <c r="H649" t="s">
        <v>3898</v>
      </c>
      <c r="I649" t="s">
        <v>32</v>
      </c>
      <c r="J649" t="s">
        <v>183</v>
      </c>
      <c r="K649" t="s">
        <v>24</v>
      </c>
      <c r="L649" t="s">
        <v>212</v>
      </c>
      <c r="M649" t="s">
        <v>9701</v>
      </c>
      <c r="N649" t="s">
        <v>9441</v>
      </c>
    </row>
    <row r="650" spans="1:14" x14ac:dyDescent="0.25">
      <c r="A650" t="s">
        <v>3899</v>
      </c>
      <c r="C650" t="s">
        <v>16</v>
      </c>
      <c r="D650" t="s">
        <v>3900</v>
      </c>
      <c r="E650" t="s">
        <v>18</v>
      </c>
      <c r="F650" t="s">
        <v>3901</v>
      </c>
      <c r="G650" t="s">
        <v>3902</v>
      </c>
      <c r="H650" t="s">
        <v>3903</v>
      </c>
      <c r="I650" t="s">
        <v>32</v>
      </c>
      <c r="J650" t="s">
        <v>234</v>
      </c>
      <c r="K650" t="s">
        <v>24</v>
      </c>
      <c r="L650" t="s">
        <v>663</v>
      </c>
      <c r="M650" t="s">
        <v>9438</v>
      </c>
      <c r="N650" t="s">
        <v>9439</v>
      </c>
    </row>
    <row r="651" spans="1:14" x14ac:dyDescent="0.25">
      <c r="A651" t="s">
        <v>3904</v>
      </c>
      <c r="B651" t="s">
        <v>3905</v>
      </c>
      <c r="C651" t="s">
        <v>16</v>
      </c>
      <c r="D651" t="s">
        <v>78</v>
      </c>
      <c r="E651" t="s">
        <v>18</v>
      </c>
      <c r="F651" t="s">
        <v>3906</v>
      </c>
      <c r="G651" t="s">
        <v>3907</v>
      </c>
      <c r="H651" t="s">
        <v>3908</v>
      </c>
      <c r="I651" t="s">
        <v>22</v>
      </c>
      <c r="J651" t="s">
        <v>583</v>
      </c>
      <c r="K651" t="s">
        <v>24</v>
      </c>
      <c r="L651" t="s">
        <v>83</v>
      </c>
      <c r="M651" t="s">
        <v>9702</v>
      </c>
      <c r="N651" t="s">
        <v>9441</v>
      </c>
    </row>
    <row r="652" spans="1:14" x14ac:dyDescent="0.25">
      <c r="A652" t="s">
        <v>3909</v>
      </c>
      <c r="B652" t="s">
        <v>3910</v>
      </c>
      <c r="C652" t="s">
        <v>69</v>
      </c>
      <c r="D652" t="s">
        <v>3911</v>
      </c>
      <c r="E652" t="s">
        <v>18</v>
      </c>
      <c r="F652" t="s">
        <v>3912</v>
      </c>
      <c r="G652" t="s">
        <v>3913</v>
      </c>
      <c r="H652" t="s">
        <v>3914</v>
      </c>
      <c r="I652" t="s">
        <v>32</v>
      </c>
      <c r="J652" t="s">
        <v>41</v>
      </c>
      <c r="K652" t="s">
        <v>24</v>
      </c>
      <c r="L652" t="s">
        <v>3915</v>
      </c>
      <c r="M652" t="s">
        <v>9703</v>
      </c>
      <c r="N652" t="s">
        <v>9441</v>
      </c>
    </row>
    <row r="653" spans="1:14" x14ac:dyDescent="0.25">
      <c r="A653" t="s">
        <v>3916</v>
      </c>
      <c r="B653" t="s">
        <v>3917</v>
      </c>
      <c r="C653" t="s">
        <v>16</v>
      </c>
      <c r="D653" t="s">
        <v>3918</v>
      </c>
      <c r="E653" t="s">
        <v>18</v>
      </c>
      <c r="F653" t="s">
        <v>3919</v>
      </c>
      <c r="G653" t="s">
        <v>3920</v>
      </c>
      <c r="H653" t="s">
        <v>3921</v>
      </c>
      <c r="I653" t="s">
        <v>320</v>
      </c>
      <c r="J653" t="s">
        <v>1449</v>
      </c>
      <c r="K653" t="s">
        <v>24</v>
      </c>
      <c r="L653" t="s">
        <v>361</v>
      </c>
      <c r="M653" t="s">
        <v>9704</v>
      </c>
      <c r="N653" t="s">
        <v>9441</v>
      </c>
    </row>
    <row r="654" spans="1:14" x14ac:dyDescent="0.25">
      <c r="A654" t="s">
        <v>3922</v>
      </c>
      <c r="B654" t="s">
        <v>3923</v>
      </c>
      <c r="C654" t="s">
        <v>16</v>
      </c>
      <c r="D654" t="s">
        <v>2532</v>
      </c>
      <c r="E654" t="s">
        <v>18</v>
      </c>
      <c r="F654" t="s">
        <v>3924</v>
      </c>
      <c r="G654" t="s">
        <v>3925</v>
      </c>
      <c r="H654" t="s">
        <v>3926</v>
      </c>
      <c r="I654" t="s">
        <v>32</v>
      </c>
      <c r="J654" t="s">
        <v>74</v>
      </c>
      <c r="K654" t="s">
        <v>24</v>
      </c>
      <c r="L654" t="s">
        <v>204</v>
      </c>
      <c r="M654" t="s">
        <v>9705</v>
      </c>
      <c r="N654" t="s">
        <v>9441</v>
      </c>
    </row>
    <row r="655" spans="1:14" x14ac:dyDescent="0.25">
      <c r="A655" t="s">
        <v>3927</v>
      </c>
      <c r="B655" t="s">
        <v>3928</v>
      </c>
      <c r="C655" t="s">
        <v>16</v>
      </c>
      <c r="D655" t="s">
        <v>3929</v>
      </c>
      <c r="E655" t="s">
        <v>18</v>
      </c>
      <c r="F655" t="s">
        <v>3930</v>
      </c>
      <c r="G655" t="s">
        <v>3931</v>
      </c>
      <c r="H655" t="s">
        <v>3932</v>
      </c>
      <c r="I655" t="s">
        <v>32</v>
      </c>
      <c r="J655" t="s">
        <v>595</v>
      </c>
      <c r="K655" t="s">
        <v>24</v>
      </c>
      <c r="L655" t="s">
        <v>3933</v>
      </c>
      <c r="M655" t="s">
        <v>9706</v>
      </c>
      <c r="N655" t="s">
        <v>9441</v>
      </c>
    </row>
    <row r="656" spans="1:14" x14ac:dyDescent="0.25">
      <c r="A656" t="s">
        <v>3934</v>
      </c>
      <c r="B656" t="s">
        <v>1232</v>
      </c>
      <c r="C656" t="s">
        <v>16</v>
      </c>
      <c r="D656" t="s">
        <v>987</v>
      </c>
      <c r="E656" t="s">
        <v>18</v>
      </c>
      <c r="F656" t="s">
        <v>3935</v>
      </c>
      <c r="G656" t="s">
        <v>3936</v>
      </c>
      <c r="H656" t="s">
        <v>3937</v>
      </c>
      <c r="I656" t="s">
        <v>32</v>
      </c>
      <c r="J656" t="s">
        <v>1727</v>
      </c>
      <c r="K656" t="s">
        <v>24</v>
      </c>
      <c r="L656" t="s">
        <v>204</v>
      </c>
      <c r="M656" t="s">
        <v>9707</v>
      </c>
      <c r="N656" t="s">
        <v>9441</v>
      </c>
    </row>
    <row r="657" spans="1:14" x14ac:dyDescent="0.25">
      <c r="A657" t="s">
        <v>446</v>
      </c>
      <c r="B657" t="s">
        <v>92</v>
      </c>
      <c r="C657" t="s">
        <v>69</v>
      </c>
      <c r="D657" t="s">
        <v>93</v>
      </c>
      <c r="E657" t="s">
        <v>18</v>
      </c>
      <c r="F657" t="s">
        <v>3938</v>
      </c>
      <c r="G657" t="s">
        <v>3939</v>
      </c>
      <c r="H657" t="s">
        <v>3940</v>
      </c>
      <c r="I657" t="s">
        <v>32</v>
      </c>
      <c r="J657" t="s">
        <v>1305</v>
      </c>
      <c r="K657" t="s">
        <v>24</v>
      </c>
      <c r="L657" t="s">
        <v>75</v>
      </c>
      <c r="M657" t="s">
        <v>9708</v>
      </c>
      <c r="N657" t="s">
        <v>9441</v>
      </c>
    </row>
    <row r="658" spans="1:14" x14ac:dyDescent="0.25">
      <c r="A658" t="s">
        <v>3941</v>
      </c>
      <c r="B658" t="s">
        <v>3942</v>
      </c>
      <c r="C658" t="s">
        <v>16</v>
      </c>
      <c r="D658" t="s">
        <v>3943</v>
      </c>
      <c r="E658" t="s">
        <v>18</v>
      </c>
      <c r="F658" t="s">
        <v>3944</v>
      </c>
      <c r="G658" t="s">
        <v>3945</v>
      </c>
      <c r="H658" t="s">
        <v>3946</v>
      </c>
      <c r="I658" t="s">
        <v>32</v>
      </c>
      <c r="J658" t="s">
        <v>379</v>
      </c>
      <c r="K658" t="s">
        <v>24</v>
      </c>
      <c r="L658" t="s">
        <v>262</v>
      </c>
      <c r="M658" t="s">
        <v>9709</v>
      </c>
      <c r="N658" t="s">
        <v>9441</v>
      </c>
    </row>
    <row r="659" spans="1:14" x14ac:dyDescent="0.25">
      <c r="A659" t="s">
        <v>3947</v>
      </c>
      <c r="B659" t="s">
        <v>3948</v>
      </c>
      <c r="C659" t="s">
        <v>16</v>
      </c>
      <c r="D659" t="s">
        <v>1019</v>
      </c>
      <c r="E659" t="s">
        <v>18</v>
      </c>
      <c r="F659" t="s">
        <v>3949</v>
      </c>
      <c r="G659" t="s">
        <v>3950</v>
      </c>
      <c r="H659" t="s">
        <v>3951</v>
      </c>
      <c r="I659" t="s">
        <v>32</v>
      </c>
      <c r="J659" t="s">
        <v>23</v>
      </c>
      <c r="K659" t="s">
        <v>24</v>
      </c>
      <c r="L659" t="s">
        <v>75</v>
      </c>
      <c r="M659" t="s">
        <v>9438</v>
      </c>
      <c r="N659" t="s">
        <v>9439</v>
      </c>
    </row>
    <row r="660" spans="1:14" x14ac:dyDescent="0.25">
      <c r="A660" t="s">
        <v>3952</v>
      </c>
      <c r="C660" t="s">
        <v>16</v>
      </c>
      <c r="D660" t="s">
        <v>579</v>
      </c>
      <c r="E660" t="s">
        <v>18</v>
      </c>
      <c r="F660" t="s">
        <v>3953</v>
      </c>
      <c r="G660" t="s">
        <v>3954</v>
      </c>
      <c r="H660" t="s">
        <v>3955</v>
      </c>
      <c r="I660" t="s">
        <v>32</v>
      </c>
      <c r="J660" t="s">
        <v>74</v>
      </c>
      <c r="K660" t="s">
        <v>24</v>
      </c>
      <c r="L660" t="s">
        <v>58</v>
      </c>
      <c r="M660" t="s">
        <v>9710</v>
      </c>
      <c r="N660" t="s">
        <v>9441</v>
      </c>
    </row>
    <row r="661" spans="1:14" x14ac:dyDescent="0.25">
      <c r="A661" t="s">
        <v>3956</v>
      </c>
      <c r="B661" t="s">
        <v>3957</v>
      </c>
      <c r="C661" t="s">
        <v>69</v>
      </c>
      <c r="D661" t="s">
        <v>3958</v>
      </c>
      <c r="E661" t="s">
        <v>18</v>
      </c>
      <c r="F661" t="s">
        <v>3959</v>
      </c>
      <c r="G661" t="s">
        <v>3960</v>
      </c>
      <c r="H661" t="s">
        <v>3961</v>
      </c>
      <c r="I661" t="s">
        <v>32</v>
      </c>
      <c r="J661" t="s">
        <v>2262</v>
      </c>
      <c r="K661" t="s">
        <v>24</v>
      </c>
      <c r="L661" t="s">
        <v>439</v>
      </c>
      <c r="M661" t="s">
        <v>9438</v>
      </c>
      <c r="N661" t="s">
        <v>9439</v>
      </c>
    </row>
    <row r="662" spans="1:14" x14ac:dyDescent="0.25">
      <c r="A662" t="s">
        <v>3962</v>
      </c>
      <c r="C662" t="s">
        <v>69</v>
      </c>
      <c r="D662" t="s">
        <v>3963</v>
      </c>
      <c r="E662" t="s">
        <v>18</v>
      </c>
      <c r="F662" t="s">
        <v>3964</v>
      </c>
      <c r="G662" t="s">
        <v>3965</v>
      </c>
      <c r="H662" t="s">
        <v>3966</v>
      </c>
      <c r="I662" t="s">
        <v>32</v>
      </c>
      <c r="J662" t="s">
        <v>426</v>
      </c>
      <c r="K662" t="s">
        <v>24</v>
      </c>
      <c r="L662" t="s">
        <v>3967</v>
      </c>
      <c r="M662" t="s">
        <v>9711</v>
      </c>
      <c r="N662" t="s">
        <v>9441</v>
      </c>
    </row>
    <row r="663" spans="1:14" x14ac:dyDescent="0.25">
      <c r="A663" t="s">
        <v>3968</v>
      </c>
      <c r="B663" t="s">
        <v>206</v>
      </c>
      <c r="C663" t="s">
        <v>16</v>
      </c>
      <c r="D663" t="s">
        <v>523</v>
      </c>
      <c r="E663" t="s">
        <v>18</v>
      </c>
      <c r="F663" t="s">
        <v>3969</v>
      </c>
      <c r="G663" t="s">
        <v>3970</v>
      </c>
      <c r="H663" t="s">
        <v>3971</v>
      </c>
      <c r="I663" t="s">
        <v>32</v>
      </c>
      <c r="J663" t="s">
        <v>527</v>
      </c>
      <c r="K663" t="s">
        <v>24</v>
      </c>
      <c r="L663" t="s">
        <v>3972</v>
      </c>
      <c r="M663" t="s">
        <v>9712</v>
      </c>
      <c r="N663" t="s">
        <v>9441</v>
      </c>
    </row>
    <row r="664" spans="1:14" x14ac:dyDescent="0.25">
      <c r="A664" t="s">
        <v>3973</v>
      </c>
      <c r="B664" t="s">
        <v>3974</v>
      </c>
      <c r="C664" t="s">
        <v>69</v>
      </c>
      <c r="D664" t="s">
        <v>3975</v>
      </c>
      <c r="E664" t="s">
        <v>18</v>
      </c>
      <c r="F664" t="s">
        <v>3976</v>
      </c>
      <c r="G664" t="s">
        <v>3977</v>
      </c>
      <c r="H664" t="s">
        <v>3978</v>
      </c>
      <c r="I664" t="s">
        <v>32</v>
      </c>
      <c r="J664" t="s">
        <v>1330</v>
      </c>
      <c r="K664" t="s">
        <v>24</v>
      </c>
      <c r="L664" t="s">
        <v>104</v>
      </c>
      <c r="M664" t="s">
        <v>9713</v>
      </c>
      <c r="N664" t="s">
        <v>9441</v>
      </c>
    </row>
    <row r="665" spans="1:14" x14ac:dyDescent="0.25">
      <c r="A665" t="s">
        <v>3979</v>
      </c>
      <c r="B665" t="s">
        <v>1340</v>
      </c>
      <c r="C665" t="s">
        <v>16</v>
      </c>
      <c r="D665" t="s">
        <v>265</v>
      </c>
      <c r="E665" t="s">
        <v>18</v>
      </c>
      <c r="F665" t="s">
        <v>3980</v>
      </c>
      <c r="G665" t="s">
        <v>3981</v>
      </c>
      <c r="H665" t="s">
        <v>3982</v>
      </c>
      <c r="I665" t="s">
        <v>32</v>
      </c>
      <c r="J665" t="s">
        <v>197</v>
      </c>
      <c r="K665" t="s">
        <v>24</v>
      </c>
      <c r="L665" t="s">
        <v>204</v>
      </c>
      <c r="M665" t="s">
        <v>9438</v>
      </c>
      <c r="N665" t="s">
        <v>9439</v>
      </c>
    </row>
    <row r="666" spans="1:14" x14ac:dyDescent="0.25">
      <c r="A666" t="s">
        <v>3983</v>
      </c>
      <c r="B666" t="s">
        <v>92</v>
      </c>
      <c r="C666" t="s">
        <v>69</v>
      </c>
      <c r="D666" t="s">
        <v>93</v>
      </c>
      <c r="E666" t="s">
        <v>18</v>
      </c>
      <c r="F666" t="s">
        <v>3984</v>
      </c>
      <c r="G666" t="s">
        <v>3985</v>
      </c>
      <c r="H666" t="s">
        <v>3986</v>
      </c>
      <c r="I666" t="s">
        <v>32</v>
      </c>
      <c r="J666" t="s">
        <v>718</v>
      </c>
      <c r="K666" t="s">
        <v>24</v>
      </c>
      <c r="L666" t="s">
        <v>75</v>
      </c>
      <c r="M666" t="s">
        <v>9714</v>
      </c>
      <c r="N666" t="s">
        <v>9441</v>
      </c>
    </row>
    <row r="667" spans="1:14" x14ac:dyDescent="0.25">
      <c r="A667" t="s">
        <v>3987</v>
      </c>
      <c r="C667" t="s">
        <v>69</v>
      </c>
      <c r="D667" t="s">
        <v>434</v>
      </c>
      <c r="E667" t="s">
        <v>18</v>
      </c>
      <c r="F667" t="s">
        <v>3988</v>
      </c>
      <c r="G667" t="s">
        <v>3989</v>
      </c>
      <c r="H667" t="s">
        <v>3990</v>
      </c>
      <c r="I667" t="s">
        <v>32</v>
      </c>
      <c r="J667" t="s">
        <v>438</v>
      </c>
      <c r="K667" t="s">
        <v>24</v>
      </c>
      <c r="L667" t="s">
        <v>439</v>
      </c>
      <c r="M667" t="s">
        <v>9438</v>
      </c>
      <c r="N667" t="s">
        <v>9439</v>
      </c>
    </row>
    <row r="668" spans="1:14" x14ac:dyDescent="0.25">
      <c r="A668" t="s">
        <v>3991</v>
      </c>
      <c r="B668" t="s">
        <v>3992</v>
      </c>
      <c r="C668" t="s">
        <v>16</v>
      </c>
      <c r="D668" t="s">
        <v>402</v>
      </c>
      <c r="E668" t="s">
        <v>18</v>
      </c>
      <c r="F668" t="s">
        <v>3993</v>
      </c>
      <c r="G668" t="s">
        <v>3994</v>
      </c>
      <c r="H668" t="s">
        <v>3995</v>
      </c>
      <c r="I668" t="s">
        <v>32</v>
      </c>
      <c r="J668" t="s">
        <v>735</v>
      </c>
      <c r="K668" t="s">
        <v>24</v>
      </c>
      <c r="L668" t="s">
        <v>406</v>
      </c>
      <c r="M668" t="s">
        <v>9715</v>
      </c>
      <c r="N668" t="s">
        <v>9441</v>
      </c>
    </row>
    <row r="669" spans="1:14" x14ac:dyDescent="0.25">
      <c r="A669" t="s">
        <v>3996</v>
      </c>
      <c r="B669" t="s">
        <v>3997</v>
      </c>
      <c r="C669" t="s">
        <v>16</v>
      </c>
      <c r="D669" t="s">
        <v>402</v>
      </c>
      <c r="E669" t="s">
        <v>18</v>
      </c>
      <c r="F669" t="s">
        <v>3998</v>
      </c>
      <c r="G669" t="s">
        <v>3999</v>
      </c>
      <c r="H669" t="s">
        <v>4000</v>
      </c>
      <c r="I669" t="s">
        <v>32</v>
      </c>
      <c r="J669" t="s">
        <v>109</v>
      </c>
      <c r="K669" t="s">
        <v>24</v>
      </c>
      <c r="L669" t="s">
        <v>406</v>
      </c>
      <c r="M669" t="s">
        <v>9716</v>
      </c>
      <c r="N669" t="s">
        <v>9441</v>
      </c>
    </row>
    <row r="670" spans="1:14" x14ac:dyDescent="0.25">
      <c r="A670" t="s">
        <v>4001</v>
      </c>
      <c r="C670" t="s">
        <v>69</v>
      </c>
      <c r="D670" t="s">
        <v>4002</v>
      </c>
      <c r="E670" t="s">
        <v>18</v>
      </c>
      <c r="F670" t="s">
        <v>4003</v>
      </c>
      <c r="G670" t="s">
        <v>4004</v>
      </c>
      <c r="H670" t="s">
        <v>4005</v>
      </c>
      <c r="I670" t="s">
        <v>32</v>
      </c>
      <c r="J670" t="s">
        <v>634</v>
      </c>
      <c r="K670" t="s">
        <v>24</v>
      </c>
      <c r="L670" t="s">
        <v>1981</v>
      </c>
      <c r="M670" t="s">
        <v>9438</v>
      </c>
      <c r="N670" t="s">
        <v>9439</v>
      </c>
    </row>
    <row r="671" spans="1:14" x14ac:dyDescent="0.25">
      <c r="A671" t="s">
        <v>4006</v>
      </c>
      <c r="C671" t="s">
        <v>16</v>
      </c>
      <c r="D671" t="s">
        <v>610</v>
      </c>
      <c r="E671" t="s">
        <v>18</v>
      </c>
      <c r="F671" t="s">
        <v>4007</v>
      </c>
      <c r="G671" t="s">
        <v>4008</v>
      </c>
      <c r="H671" t="s">
        <v>4009</v>
      </c>
      <c r="I671" t="s">
        <v>32</v>
      </c>
      <c r="J671" t="s">
        <v>1662</v>
      </c>
      <c r="K671" t="s">
        <v>24</v>
      </c>
      <c r="L671" t="s">
        <v>42</v>
      </c>
      <c r="M671" t="s">
        <v>9438</v>
      </c>
      <c r="N671" t="s">
        <v>9439</v>
      </c>
    </row>
    <row r="672" spans="1:14" x14ac:dyDescent="0.25">
      <c r="A672" t="s">
        <v>4010</v>
      </c>
      <c r="B672" t="s">
        <v>4011</v>
      </c>
      <c r="C672" t="s">
        <v>69</v>
      </c>
      <c r="D672" t="s">
        <v>93</v>
      </c>
      <c r="E672" t="s">
        <v>18</v>
      </c>
      <c r="F672" t="s">
        <v>4012</v>
      </c>
      <c r="G672" t="s">
        <v>4013</v>
      </c>
      <c r="H672" t="s">
        <v>4014</v>
      </c>
      <c r="I672" t="s">
        <v>32</v>
      </c>
      <c r="J672" t="s">
        <v>115</v>
      </c>
      <c r="K672" t="s">
        <v>24</v>
      </c>
      <c r="L672" t="s">
        <v>75</v>
      </c>
      <c r="M672" t="s">
        <v>9717</v>
      </c>
      <c r="N672" t="s">
        <v>9441</v>
      </c>
    </row>
    <row r="673" spans="1:14" x14ac:dyDescent="0.25">
      <c r="A673" t="s">
        <v>4015</v>
      </c>
      <c r="B673" t="s">
        <v>4016</v>
      </c>
      <c r="C673" t="s">
        <v>16</v>
      </c>
      <c r="D673" t="s">
        <v>3958</v>
      </c>
      <c r="E673" t="s">
        <v>18</v>
      </c>
      <c r="F673" t="s">
        <v>4017</v>
      </c>
      <c r="G673" t="s">
        <v>4018</v>
      </c>
      <c r="H673" t="s">
        <v>4019</v>
      </c>
      <c r="I673" t="s">
        <v>32</v>
      </c>
      <c r="J673" t="s">
        <v>65</v>
      </c>
      <c r="K673" t="s">
        <v>24</v>
      </c>
      <c r="L673" t="s">
        <v>439</v>
      </c>
      <c r="M673" t="s">
        <v>9718</v>
      </c>
      <c r="N673" t="s">
        <v>9441</v>
      </c>
    </row>
    <row r="674" spans="1:14" x14ac:dyDescent="0.25">
      <c r="A674" t="s">
        <v>4020</v>
      </c>
      <c r="B674" t="s">
        <v>501</v>
      </c>
      <c r="C674" t="s">
        <v>69</v>
      </c>
      <c r="D674" t="s">
        <v>502</v>
      </c>
      <c r="E674" t="s">
        <v>18</v>
      </c>
      <c r="F674" t="s">
        <v>4021</v>
      </c>
      <c r="G674" t="s">
        <v>4022</v>
      </c>
      <c r="H674" t="s">
        <v>4023</v>
      </c>
      <c r="I674" t="s">
        <v>32</v>
      </c>
      <c r="J674" t="s">
        <v>379</v>
      </c>
      <c r="K674" t="s">
        <v>24</v>
      </c>
      <c r="L674" t="s">
        <v>507</v>
      </c>
      <c r="M674" t="s">
        <v>9719</v>
      </c>
      <c r="N674" t="s">
        <v>9441</v>
      </c>
    </row>
    <row r="675" spans="1:14" x14ac:dyDescent="0.25">
      <c r="A675" t="s">
        <v>4024</v>
      </c>
      <c r="C675" t="s">
        <v>16</v>
      </c>
      <c r="D675" t="s">
        <v>4025</v>
      </c>
      <c r="E675" t="s">
        <v>18</v>
      </c>
      <c r="F675" t="s">
        <v>4026</v>
      </c>
      <c r="G675" t="s">
        <v>4027</v>
      </c>
      <c r="H675" t="s">
        <v>4028</v>
      </c>
      <c r="I675" t="s">
        <v>320</v>
      </c>
      <c r="J675" t="s">
        <v>211</v>
      </c>
      <c r="K675" t="s">
        <v>24</v>
      </c>
      <c r="L675" t="s">
        <v>361</v>
      </c>
      <c r="M675" t="s">
        <v>9438</v>
      </c>
      <c r="N675" t="s">
        <v>9439</v>
      </c>
    </row>
    <row r="676" spans="1:14" x14ac:dyDescent="0.25">
      <c r="A676" t="s">
        <v>4029</v>
      </c>
      <c r="B676" t="s">
        <v>4030</v>
      </c>
      <c r="C676" t="s">
        <v>16</v>
      </c>
      <c r="D676" t="s">
        <v>4031</v>
      </c>
      <c r="E676" t="s">
        <v>18</v>
      </c>
      <c r="F676" t="s">
        <v>4032</v>
      </c>
      <c r="G676" t="s">
        <v>4033</v>
      </c>
      <c r="H676" t="s">
        <v>4034</v>
      </c>
      <c r="I676" t="s">
        <v>32</v>
      </c>
      <c r="J676" t="s">
        <v>290</v>
      </c>
      <c r="K676" t="s">
        <v>24</v>
      </c>
      <c r="L676" t="s">
        <v>34</v>
      </c>
      <c r="M676" t="s">
        <v>9720</v>
      </c>
      <c r="N676" t="s">
        <v>9441</v>
      </c>
    </row>
    <row r="677" spans="1:14" x14ac:dyDescent="0.25">
      <c r="A677" t="s">
        <v>4035</v>
      </c>
      <c r="B677" t="s">
        <v>4036</v>
      </c>
      <c r="C677" t="s">
        <v>69</v>
      </c>
      <c r="D677" t="s">
        <v>4037</v>
      </c>
      <c r="E677" t="s">
        <v>18</v>
      </c>
      <c r="F677" t="s">
        <v>4038</v>
      </c>
      <c r="G677" t="s">
        <v>4039</v>
      </c>
      <c r="H677" t="s">
        <v>4040</v>
      </c>
      <c r="I677" t="s">
        <v>32</v>
      </c>
      <c r="J677" t="s">
        <v>2353</v>
      </c>
      <c r="K677" t="s">
        <v>24</v>
      </c>
      <c r="L677" t="s">
        <v>4041</v>
      </c>
      <c r="M677" t="s">
        <v>9438</v>
      </c>
      <c r="N677" t="s">
        <v>9439</v>
      </c>
    </row>
    <row r="678" spans="1:14" x14ac:dyDescent="0.25">
      <c r="A678" t="s">
        <v>4042</v>
      </c>
      <c r="B678" t="s">
        <v>4043</v>
      </c>
      <c r="C678" t="s">
        <v>16</v>
      </c>
      <c r="D678" t="s">
        <v>1916</v>
      </c>
      <c r="E678" t="s">
        <v>18</v>
      </c>
      <c r="F678" t="s">
        <v>4044</v>
      </c>
      <c r="G678" t="s">
        <v>4045</v>
      </c>
      <c r="H678" t="s">
        <v>4046</v>
      </c>
      <c r="I678" t="s">
        <v>32</v>
      </c>
      <c r="J678" t="s">
        <v>162</v>
      </c>
      <c r="K678" t="s">
        <v>24</v>
      </c>
      <c r="L678" t="s">
        <v>314</v>
      </c>
      <c r="M678" t="s">
        <v>9438</v>
      </c>
      <c r="N678" t="s">
        <v>9439</v>
      </c>
    </row>
    <row r="679" spans="1:14" x14ac:dyDescent="0.25">
      <c r="A679" t="s">
        <v>91</v>
      </c>
      <c r="B679" t="s">
        <v>92</v>
      </c>
      <c r="C679" t="s">
        <v>69</v>
      </c>
      <c r="D679" t="s">
        <v>93</v>
      </c>
      <c r="E679" t="s">
        <v>18</v>
      </c>
      <c r="F679" t="s">
        <v>4047</v>
      </c>
      <c r="G679" t="s">
        <v>4048</v>
      </c>
      <c r="H679" t="s">
        <v>4049</v>
      </c>
      <c r="I679" t="s">
        <v>32</v>
      </c>
      <c r="J679" t="s">
        <v>1305</v>
      </c>
      <c r="K679" t="s">
        <v>24</v>
      </c>
      <c r="L679" t="s">
        <v>75</v>
      </c>
      <c r="M679" t="s">
        <v>9721</v>
      </c>
      <c r="N679" t="s">
        <v>9441</v>
      </c>
    </row>
    <row r="680" spans="1:14" x14ac:dyDescent="0.25">
      <c r="A680" t="s">
        <v>26</v>
      </c>
      <c r="B680" t="s">
        <v>4050</v>
      </c>
      <c r="C680" t="s">
        <v>16</v>
      </c>
      <c r="D680" t="s">
        <v>585</v>
      </c>
      <c r="E680" t="s">
        <v>18</v>
      </c>
      <c r="F680" t="s">
        <v>4051</v>
      </c>
      <c r="G680" t="s">
        <v>4052</v>
      </c>
      <c r="H680" t="s">
        <v>4053</v>
      </c>
      <c r="I680" t="s">
        <v>32</v>
      </c>
      <c r="J680" t="s">
        <v>438</v>
      </c>
      <c r="K680" t="s">
        <v>24</v>
      </c>
      <c r="L680" t="s">
        <v>75</v>
      </c>
      <c r="M680" t="s">
        <v>9438</v>
      </c>
      <c r="N680" t="s">
        <v>9439</v>
      </c>
    </row>
    <row r="681" spans="1:14" x14ac:dyDescent="0.25">
      <c r="A681" t="s">
        <v>4054</v>
      </c>
      <c r="B681" t="s">
        <v>4055</v>
      </c>
      <c r="C681" t="s">
        <v>69</v>
      </c>
      <c r="D681" t="s">
        <v>4056</v>
      </c>
      <c r="E681" t="s">
        <v>18</v>
      </c>
      <c r="F681" t="s">
        <v>4057</v>
      </c>
      <c r="G681" t="s">
        <v>4058</v>
      </c>
      <c r="H681" t="s">
        <v>4059</v>
      </c>
      <c r="I681" t="s">
        <v>32</v>
      </c>
      <c r="J681" t="s">
        <v>412</v>
      </c>
      <c r="K681" t="s">
        <v>24</v>
      </c>
      <c r="L681" t="s">
        <v>204</v>
      </c>
      <c r="M681" t="s">
        <v>9438</v>
      </c>
      <c r="N681" t="s">
        <v>9439</v>
      </c>
    </row>
    <row r="682" spans="1:14" x14ac:dyDescent="0.25">
      <c r="A682" t="s">
        <v>4060</v>
      </c>
      <c r="B682" t="s">
        <v>4061</v>
      </c>
      <c r="C682" t="s">
        <v>69</v>
      </c>
      <c r="D682" t="s">
        <v>85</v>
      </c>
      <c r="E682" t="s">
        <v>18</v>
      </c>
      <c r="F682" t="s">
        <v>4062</v>
      </c>
      <c r="G682" t="s">
        <v>4063</v>
      </c>
      <c r="H682" t="s">
        <v>4064</v>
      </c>
      <c r="I682" t="s">
        <v>32</v>
      </c>
      <c r="J682" t="s">
        <v>253</v>
      </c>
      <c r="K682" t="s">
        <v>24</v>
      </c>
      <c r="L682" t="s">
        <v>3503</v>
      </c>
      <c r="M682" t="s">
        <v>9438</v>
      </c>
      <c r="N682" t="s">
        <v>9439</v>
      </c>
    </row>
    <row r="683" spans="1:14" x14ac:dyDescent="0.25">
      <c r="A683" t="s">
        <v>4065</v>
      </c>
      <c r="C683" t="s">
        <v>16</v>
      </c>
      <c r="D683" t="s">
        <v>2867</v>
      </c>
      <c r="E683" t="s">
        <v>18</v>
      </c>
      <c r="F683" t="s">
        <v>4066</v>
      </c>
      <c r="G683" t="s">
        <v>4067</v>
      </c>
      <c r="H683" t="s">
        <v>4068</v>
      </c>
      <c r="I683" t="s">
        <v>32</v>
      </c>
      <c r="J683" t="s">
        <v>274</v>
      </c>
      <c r="K683" t="s">
        <v>24</v>
      </c>
      <c r="L683" t="s">
        <v>204</v>
      </c>
      <c r="M683" t="s">
        <v>9722</v>
      </c>
      <c r="N683" t="s">
        <v>9441</v>
      </c>
    </row>
    <row r="684" spans="1:14" x14ac:dyDescent="0.25">
      <c r="A684" t="s">
        <v>4069</v>
      </c>
      <c r="B684" t="s">
        <v>4070</v>
      </c>
      <c r="C684" t="s">
        <v>16</v>
      </c>
      <c r="D684" t="s">
        <v>4071</v>
      </c>
      <c r="E684" t="s">
        <v>18</v>
      </c>
      <c r="F684" t="s">
        <v>4072</v>
      </c>
      <c r="G684" t="s">
        <v>4073</v>
      </c>
      <c r="H684" t="s">
        <v>4074</v>
      </c>
      <c r="I684" t="s">
        <v>32</v>
      </c>
      <c r="J684" t="s">
        <v>991</v>
      </c>
      <c r="K684" t="s">
        <v>24</v>
      </c>
      <c r="L684" t="s">
        <v>4075</v>
      </c>
      <c r="M684" t="s">
        <v>9723</v>
      </c>
      <c r="N684" t="s">
        <v>9441</v>
      </c>
    </row>
    <row r="685" spans="1:14" x14ac:dyDescent="0.25">
      <c r="A685" t="s">
        <v>4076</v>
      </c>
      <c r="B685" t="s">
        <v>4077</v>
      </c>
      <c r="C685" t="s">
        <v>69</v>
      </c>
      <c r="D685" t="s">
        <v>3568</v>
      </c>
      <c r="E685" t="s">
        <v>18</v>
      </c>
      <c r="F685" t="s">
        <v>4078</v>
      </c>
      <c r="G685" t="s">
        <v>4079</v>
      </c>
      <c r="H685" t="s">
        <v>4080</v>
      </c>
      <c r="I685" t="s">
        <v>32</v>
      </c>
      <c r="J685" t="s">
        <v>2502</v>
      </c>
      <c r="K685" t="s">
        <v>24</v>
      </c>
      <c r="L685" t="s">
        <v>3572</v>
      </c>
      <c r="M685" t="s">
        <v>9724</v>
      </c>
      <c r="N685" t="s">
        <v>9441</v>
      </c>
    </row>
    <row r="686" spans="1:14" x14ac:dyDescent="0.25">
      <c r="A686" t="s">
        <v>4081</v>
      </c>
      <c r="B686" t="s">
        <v>4082</v>
      </c>
      <c r="C686" t="s">
        <v>69</v>
      </c>
      <c r="D686" t="s">
        <v>740</v>
      </c>
      <c r="E686" t="s">
        <v>18</v>
      </c>
      <c r="F686" t="s">
        <v>4083</v>
      </c>
      <c r="G686" t="s">
        <v>4084</v>
      </c>
      <c r="H686" t="s">
        <v>4085</v>
      </c>
      <c r="I686" t="s">
        <v>32</v>
      </c>
      <c r="J686" t="s">
        <v>321</v>
      </c>
      <c r="K686" t="s">
        <v>24</v>
      </c>
      <c r="L686" t="s">
        <v>837</v>
      </c>
      <c r="M686" t="s">
        <v>9725</v>
      </c>
      <c r="N686" t="s">
        <v>9441</v>
      </c>
    </row>
    <row r="687" spans="1:14" x14ac:dyDescent="0.25">
      <c r="A687" t="s">
        <v>4086</v>
      </c>
      <c r="C687" t="s">
        <v>16</v>
      </c>
      <c r="D687" t="s">
        <v>4087</v>
      </c>
      <c r="E687" t="s">
        <v>18</v>
      </c>
      <c r="F687" t="s">
        <v>4088</v>
      </c>
      <c r="G687" t="s">
        <v>4089</v>
      </c>
      <c r="H687" t="s">
        <v>4090</v>
      </c>
      <c r="I687" t="s">
        <v>22</v>
      </c>
      <c r="J687" t="s">
        <v>438</v>
      </c>
      <c r="K687" t="s">
        <v>24</v>
      </c>
      <c r="L687" t="s">
        <v>168</v>
      </c>
      <c r="M687" t="s">
        <v>9438</v>
      </c>
      <c r="N687" t="s">
        <v>9439</v>
      </c>
    </row>
    <row r="688" spans="1:14" x14ac:dyDescent="0.25">
      <c r="A688" t="s">
        <v>4091</v>
      </c>
      <c r="B688" t="s">
        <v>4092</v>
      </c>
      <c r="C688" t="s">
        <v>69</v>
      </c>
      <c r="D688" t="s">
        <v>93</v>
      </c>
      <c r="E688" t="s">
        <v>18</v>
      </c>
      <c r="F688" t="s">
        <v>4093</v>
      </c>
      <c r="G688" t="s">
        <v>4094</v>
      </c>
      <c r="H688" t="s">
        <v>4095</v>
      </c>
      <c r="I688" t="s">
        <v>32</v>
      </c>
      <c r="J688" t="s">
        <v>712</v>
      </c>
      <c r="K688" t="s">
        <v>24</v>
      </c>
      <c r="L688" t="s">
        <v>75</v>
      </c>
      <c r="M688" t="s">
        <v>9726</v>
      </c>
      <c r="N688" t="s">
        <v>9441</v>
      </c>
    </row>
    <row r="689" spans="1:14" x14ac:dyDescent="0.25">
      <c r="A689" t="s">
        <v>4096</v>
      </c>
      <c r="B689" t="s">
        <v>350</v>
      </c>
      <c r="C689" t="s">
        <v>69</v>
      </c>
      <c r="D689" t="s">
        <v>1272</v>
      </c>
      <c r="E689" t="s">
        <v>18</v>
      </c>
      <c r="F689" t="s">
        <v>4097</v>
      </c>
      <c r="G689" t="s">
        <v>4098</v>
      </c>
      <c r="H689" t="s">
        <v>4099</v>
      </c>
      <c r="I689" t="s">
        <v>32</v>
      </c>
      <c r="J689" t="s">
        <v>1294</v>
      </c>
      <c r="K689" t="s">
        <v>24</v>
      </c>
      <c r="L689" t="s">
        <v>184</v>
      </c>
      <c r="M689" t="s">
        <v>9727</v>
      </c>
      <c r="N689" t="s">
        <v>9441</v>
      </c>
    </row>
    <row r="690" spans="1:14" x14ac:dyDescent="0.25">
      <c r="A690" t="s">
        <v>4100</v>
      </c>
      <c r="B690" t="s">
        <v>3870</v>
      </c>
      <c r="C690" t="s">
        <v>16</v>
      </c>
      <c r="D690" t="s">
        <v>394</v>
      </c>
      <c r="E690" t="s">
        <v>18</v>
      </c>
      <c r="F690" t="s">
        <v>4101</v>
      </c>
      <c r="G690" t="s">
        <v>4102</v>
      </c>
      <c r="H690" t="s">
        <v>4103</v>
      </c>
      <c r="I690" t="s">
        <v>32</v>
      </c>
      <c r="J690" t="s">
        <v>955</v>
      </c>
      <c r="K690" t="s">
        <v>24</v>
      </c>
      <c r="L690" t="s">
        <v>399</v>
      </c>
      <c r="M690" t="s">
        <v>9438</v>
      </c>
      <c r="N690" t="s">
        <v>9439</v>
      </c>
    </row>
    <row r="691" spans="1:14" x14ac:dyDescent="0.25">
      <c r="A691" t="s">
        <v>4104</v>
      </c>
      <c r="B691" t="s">
        <v>4105</v>
      </c>
      <c r="C691" t="s">
        <v>16</v>
      </c>
      <c r="D691" t="s">
        <v>4106</v>
      </c>
      <c r="E691" t="s">
        <v>18</v>
      </c>
      <c r="F691" t="s">
        <v>4107</v>
      </c>
      <c r="G691" t="s">
        <v>4108</v>
      </c>
      <c r="H691" t="s">
        <v>4109</v>
      </c>
      <c r="I691" t="s">
        <v>22</v>
      </c>
      <c r="J691" t="s">
        <v>1912</v>
      </c>
      <c r="K691" t="s">
        <v>24</v>
      </c>
      <c r="L691" t="s">
        <v>83</v>
      </c>
      <c r="M691" t="s">
        <v>9438</v>
      </c>
      <c r="N691" t="s">
        <v>9439</v>
      </c>
    </row>
    <row r="692" spans="1:14" x14ac:dyDescent="0.25">
      <c r="A692" t="s">
        <v>4110</v>
      </c>
      <c r="B692" t="s">
        <v>4111</v>
      </c>
      <c r="C692" t="s">
        <v>16</v>
      </c>
      <c r="D692" t="s">
        <v>2532</v>
      </c>
      <c r="E692" t="s">
        <v>18</v>
      </c>
      <c r="F692" t="s">
        <v>4112</v>
      </c>
      <c r="G692" t="s">
        <v>4113</v>
      </c>
      <c r="H692" t="s">
        <v>4114</v>
      </c>
      <c r="I692" t="s">
        <v>32</v>
      </c>
      <c r="J692" t="s">
        <v>341</v>
      </c>
      <c r="K692" t="s">
        <v>24</v>
      </c>
      <c r="L692" t="s">
        <v>204</v>
      </c>
      <c r="M692" t="s">
        <v>9728</v>
      </c>
      <c r="N692" t="s">
        <v>9441</v>
      </c>
    </row>
    <row r="693" spans="1:14" x14ac:dyDescent="0.25">
      <c r="A693" t="s">
        <v>4115</v>
      </c>
      <c r="B693" t="s">
        <v>4116</v>
      </c>
      <c r="C693" t="s">
        <v>16</v>
      </c>
      <c r="D693" t="s">
        <v>4117</v>
      </c>
      <c r="E693" t="s">
        <v>18</v>
      </c>
      <c r="F693" t="s">
        <v>4118</v>
      </c>
      <c r="G693" t="s">
        <v>4119</v>
      </c>
      <c r="H693" t="s">
        <v>4120</v>
      </c>
      <c r="I693" t="s">
        <v>32</v>
      </c>
      <c r="J693" t="s">
        <v>290</v>
      </c>
      <c r="K693" t="s">
        <v>24</v>
      </c>
      <c r="L693" t="s">
        <v>212</v>
      </c>
      <c r="M693" t="s">
        <v>9729</v>
      </c>
      <c r="N693" t="s">
        <v>9441</v>
      </c>
    </row>
    <row r="694" spans="1:14" x14ac:dyDescent="0.25">
      <c r="A694" t="s">
        <v>4121</v>
      </c>
      <c r="B694" t="s">
        <v>4122</v>
      </c>
      <c r="C694" t="s">
        <v>16</v>
      </c>
      <c r="D694" t="s">
        <v>1359</v>
      </c>
      <c r="E694" t="s">
        <v>18</v>
      </c>
      <c r="F694" t="s">
        <v>4123</v>
      </c>
      <c r="G694" t="s">
        <v>4124</v>
      </c>
      <c r="H694" t="s">
        <v>4125</v>
      </c>
      <c r="I694" t="s">
        <v>22</v>
      </c>
      <c r="J694" t="s">
        <v>527</v>
      </c>
      <c r="K694" t="s">
        <v>24</v>
      </c>
      <c r="L694" t="s">
        <v>83</v>
      </c>
      <c r="M694" t="s">
        <v>9730</v>
      </c>
      <c r="N694" t="s">
        <v>9441</v>
      </c>
    </row>
    <row r="695" spans="1:14" x14ac:dyDescent="0.25">
      <c r="A695" t="s">
        <v>4126</v>
      </c>
      <c r="B695" t="s">
        <v>4127</v>
      </c>
      <c r="C695" t="s">
        <v>16</v>
      </c>
      <c r="D695" t="s">
        <v>4128</v>
      </c>
      <c r="E695" t="s">
        <v>18</v>
      </c>
      <c r="F695" t="s">
        <v>4129</v>
      </c>
      <c r="G695" t="s">
        <v>4130</v>
      </c>
      <c r="H695" t="s">
        <v>4131</v>
      </c>
      <c r="I695" t="s">
        <v>32</v>
      </c>
      <c r="J695" t="s">
        <v>74</v>
      </c>
      <c r="K695" t="s">
        <v>24</v>
      </c>
      <c r="L695" t="s">
        <v>204</v>
      </c>
      <c r="M695" t="s">
        <v>9731</v>
      </c>
      <c r="N695" t="s">
        <v>9441</v>
      </c>
    </row>
    <row r="696" spans="1:14" x14ac:dyDescent="0.25">
      <c r="A696" t="s">
        <v>4132</v>
      </c>
      <c r="B696" t="s">
        <v>206</v>
      </c>
      <c r="C696" t="s">
        <v>16</v>
      </c>
      <c r="D696" t="s">
        <v>1364</v>
      </c>
      <c r="E696" t="s">
        <v>18</v>
      </c>
      <c r="F696" t="s">
        <v>4133</v>
      </c>
      <c r="G696" t="s">
        <v>4134</v>
      </c>
      <c r="H696" t="s">
        <v>4135</v>
      </c>
      <c r="I696" t="s">
        <v>32</v>
      </c>
      <c r="J696" t="s">
        <v>923</v>
      </c>
      <c r="K696" t="s">
        <v>24</v>
      </c>
      <c r="L696" t="s">
        <v>1368</v>
      </c>
      <c r="M696" t="s">
        <v>9438</v>
      </c>
      <c r="N696" t="s">
        <v>9439</v>
      </c>
    </row>
    <row r="697" spans="1:14" x14ac:dyDescent="0.25">
      <c r="A697" t="s">
        <v>4136</v>
      </c>
      <c r="B697" t="s">
        <v>144</v>
      </c>
      <c r="C697" t="s">
        <v>1475</v>
      </c>
      <c r="D697" t="s">
        <v>93</v>
      </c>
      <c r="E697" t="s">
        <v>18</v>
      </c>
      <c r="F697" t="s">
        <v>4137</v>
      </c>
      <c r="G697" t="s">
        <v>4138</v>
      </c>
      <c r="H697" t="s">
        <v>4139</v>
      </c>
      <c r="I697" t="s">
        <v>32</v>
      </c>
      <c r="J697" t="s">
        <v>991</v>
      </c>
      <c r="K697" t="s">
        <v>24</v>
      </c>
      <c r="L697" t="s">
        <v>75</v>
      </c>
      <c r="M697" t="s">
        <v>9732</v>
      </c>
      <c r="N697" t="s">
        <v>9441</v>
      </c>
    </row>
    <row r="698" spans="1:14" x14ac:dyDescent="0.25">
      <c r="A698" t="s">
        <v>4140</v>
      </c>
      <c r="B698" t="s">
        <v>4141</v>
      </c>
      <c r="C698" t="s">
        <v>16</v>
      </c>
      <c r="D698" t="s">
        <v>2241</v>
      </c>
      <c r="E698" t="s">
        <v>18</v>
      </c>
      <c r="F698" t="s">
        <v>4142</v>
      </c>
      <c r="G698" t="s">
        <v>4143</v>
      </c>
      <c r="H698" t="s">
        <v>4144</v>
      </c>
      <c r="I698" t="s">
        <v>32</v>
      </c>
      <c r="J698" t="s">
        <v>527</v>
      </c>
      <c r="K698" t="s">
        <v>24</v>
      </c>
      <c r="L698" t="s">
        <v>204</v>
      </c>
      <c r="M698" t="s">
        <v>9733</v>
      </c>
      <c r="N698" t="s">
        <v>9441</v>
      </c>
    </row>
    <row r="699" spans="1:14" x14ac:dyDescent="0.25">
      <c r="A699" t="s">
        <v>4145</v>
      </c>
      <c r="B699" t="s">
        <v>4146</v>
      </c>
      <c r="C699" t="s">
        <v>16</v>
      </c>
      <c r="D699" t="s">
        <v>4147</v>
      </c>
      <c r="E699" t="s">
        <v>18</v>
      </c>
      <c r="F699" t="s">
        <v>4148</v>
      </c>
      <c r="G699" t="s">
        <v>4149</v>
      </c>
      <c r="H699" t="s">
        <v>4150</v>
      </c>
      <c r="I699" t="s">
        <v>32</v>
      </c>
      <c r="J699" t="s">
        <v>234</v>
      </c>
      <c r="K699" t="s">
        <v>24</v>
      </c>
      <c r="L699" t="s">
        <v>4151</v>
      </c>
      <c r="M699" t="s">
        <v>9438</v>
      </c>
      <c r="N699" t="s">
        <v>9439</v>
      </c>
    </row>
    <row r="700" spans="1:14" x14ac:dyDescent="0.25">
      <c r="A700" t="s">
        <v>4152</v>
      </c>
      <c r="B700" t="s">
        <v>4153</v>
      </c>
      <c r="C700" t="s">
        <v>16</v>
      </c>
      <c r="D700" t="s">
        <v>4154</v>
      </c>
      <c r="E700" t="s">
        <v>18</v>
      </c>
      <c r="F700" t="s">
        <v>4155</v>
      </c>
      <c r="G700" t="s">
        <v>4156</v>
      </c>
      <c r="H700" t="s">
        <v>4157</v>
      </c>
      <c r="I700" t="s">
        <v>32</v>
      </c>
      <c r="J700" t="s">
        <v>379</v>
      </c>
      <c r="K700" t="s">
        <v>24</v>
      </c>
      <c r="L700" t="s">
        <v>75</v>
      </c>
      <c r="M700" t="s">
        <v>9734</v>
      </c>
      <c r="N700" t="s">
        <v>9441</v>
      </c>
    </row>
    <row r="701" spans="1:14" x14ac:dyDescent="0.25">
      <c r="A701" t="s">
        <v>4158</v>
      </c>
      <c r="B701" t="s">
        <v>206</v>
      </c>
      <c r="C701" t="s">
        <v>16</v>
      </c>
      <c r="D701" t="s">
        <v>4159</v>
      </c>
      <c r="E701" t="s">
        <v>18</v>
      </c>
      <c r="F701" t="s">
        <v>4160</v>
      </c>
      <c r="G701" t="s">
        <v>4161</v>
      </c>
      <c r="H701" t="s">
        <v>4162</v>
      </c>
      <c r="I701" t="s">
        <v>32</v>
      </c>
      <c r="J701" t="s">
        <v>614</v>
      </c>
      <c r="K701" t="s">
        <v>24</v>
      </c>
      <c r="L701" t="s">
        <v>4163</v>
      </c>
      <c r="M701" t="s">
        <v>9735</v>
      </c>
      <c r="N701" t="s">
        <v>9441</v>
      </c>
    </row>
    <row r="702" spans="1:14" x14ac:dyDescent="0.25">
      <c r="A702" t="s">
        <v>4164</v>
      </c>
      <c r="B702" t="s">
        <v>4165</v>
      </c>
      <c r="C702" t="s">
        <v>69</v>
      </c>
      <c r="D702" t="s">
        <v>4166</v>
      </c>
      <c r="E702" t="s">
        <v>18</v>
      </c>
      <c r="F702" t="s">
        <v>4167</v>
      </c>
      <c r="G702" t="s">
        <v>4168</v>
      </c>
      <c r="H702" t="s">
        <v>4169</v>
      </c>
      <c r="I702" t="s">
        <v>32</v>
      </c>
      <c r="J702" t="s">
        <v>4170</v>
      </c>
      <c r="K702" t="s">
        <v>24</v>
      </c>
      <c r="L702" t="s">
        <v>204</v>
      </c>
      <c r="M702" t="s">
        <v>9736</v>
      </c>
      <c r="N702" t="s">
        <v>9441</v>
      </c>
    </row>
    <row r="703" spans="1:14" x14ac:dyDescent="0.25">
      <c r="A703" t="s">
        <v>4171</v>
      </c>
      <c r="B703" t="s">
        <v>4172</v>
      </c>
      <c r="C703" t="s">
        <v>16</v>
      </c>
      <c r="D703" t="s">
        <v>93</v>
      </c>
      <c r="E703" t="s">
        <v>18</v>
      </c>
      <c r="F703" t="s">
        <v>4173</v>
      </c>
      <c r="G703" t="s">
        <v>4174</v>
      </c>
      <c r="H703" t="s">
        <v>4175</v>
      </c>
      <c r="I703" t="s">
        <v>32</v>
      </c>
      <c r="J703" t="s">
        <v>115</v>
      </c>
      <c r="K703" t="s">
        <v>24</v>
      </c>
      <c r="L703" t="s">
        <v>75</v>
      </c>
      <c r="M703" t="s">
        <v>9737</v>
      </c>
      <c r="N703" t="s">
        <v>9441</v>
      </c>
    </row>
    <row r="704" spans="1:14" x14ac:dyDescent="0.25">
      <c r="A704" t="s">
        <v>4176</v>
      </c>
      <c r="B704" t="s">
        <v>4177</v>
      </c>
      <c r="C704" t="s">
        <v>16</v>
      </c>
      <c r="D704" t="s">
        <v>1313</v>
      </c>
      <c r="E704" t="s">
        <v>18</v>
      </c>
      <c r="F704" t="s">
        <v>4178</v>
      </c>
      <c r="G704" t="s">
        <v>4179</v>
      </c>
      <c r="H704" t="s">
        <v>4180</v>
      </c>
      <c r="I704" t="s">
        <v>32</v>
      </c>
      <c r="J704" t="s">
        <v>33</v>
      </c>
      <c r="K704" t="s">
        <v>24</v>
      </c>
      <c r="L704" t="s">
        <v>235</v>
      </c>
      <c r="M704" t="s">
        <v>9438</v>
      </c>
      <c r="N704" t="s">
        <v>9439</v>
      </c>
    </row>
    <row r="705" spans="1:14" x14ac:dyDescent="0.25">
      <c r="A705" t="s">
        <v>4181</v>
      </c>
      <c r="C705" t="s">
        <v>16</v>
      </c>
      <c r="D705" t="s">
        <v>502</v>
      </c>
      <c r="E705" t="s">
        <v>18</v>
      </c>
      <c r="F705" t="s">
        <v>4182</v>
      </c>
      <c r="G705" t="s">
        <v>4183</v>
      </c>
      <c r="H705" t="s">
        <v>4184</v>
      </c>
      <c r="I705" t="s">
        <v>32</v>
      </c>
      <c r="J705" t="s">
        <v>360</v>
      </c>
      <c r="K705" t="s">
        <v>24</v>
      </c>
      <c r="L705" t="s">
        <v>507</v>
      </c>
      <c r="M705" t="s">
        <v>9438</v>
      </c>
      <c r="N705" t="s">
        <v>9439</v>
      </c>
    </row>
    <row r="706" spans="1:14" x14ac:dyDescent="0.25">
      <c r="A706" t="s">
        <v>4185</v>
      </c>
      <c r="B706" t="s">
        <v>4186</v>
      </c>
      <c r="C706" t="s">
        <v>69</v>
      </c>
      <c r="D706" t="s">
        <v>61</v>
      </c>
      <c r="E706" t="s">
        <v>18</v>
      </c>
      <c r="F706" t="s">
        <v>4187</v>
      </c>
      <c r="G706" t="s">
        <v>4188</v>
      </c>
      <c r="H706" t="s">
        <v>4189</v>
      </c>
      <c r="I706" t="s">
        <v>32</v>
      </c>
      <c r="J706" t="s">
        <v>290</v>
      </c>
      <c r="K706" t="s">
        <v>24</v>
      </c>
      <c r="L706" t="s">
        <v>4190</v>
      </c>
      <c r="M706" t="s">
        <v>9738</v>
      </c>
      <c r="N706" t="s">
        <v>9441</v>
      </c>
    </row>
    <row r="707" spans="1:14" x14ac:dyDescent="0.25">
      <c r="A707" t="s">
        <v>4191</v>
      </c>
      <c r="B707" t="s">
        <v>4192</v>
      </c>
      <c r="C707" t="s">
        <v>69</v>
      </c>
      <c r="D707" t="s">
        <v>4193</v>
      </c>
      <c r="E707" t="s">
        <v>18</v>
      </c>
      <c r="F707" t="s">
        <v>4194</v>
      </c>
      <c r="G707" t="s">
        <v>4195</v>
      </c>
      <c r="H707" t="s">
        <v>4196</v>
      </c>
      <c r="I707" t="s">
        <v>32</v>
      </c>
      <c r="J707" t="s">
        <v>329</v>
      </c>
      <c r="K707" t="s">
        <v>24</v>
      </c>
      <c r="L707" t="s">
        <v>4197</v>
      </c>
      <c r="M707" t="s">
        <v>9739</v>
      </c>
      <c r="N707" t="s">
        <v>9441</v>
      </c>
    </row>
    <row r="708" spans="1:14" x14ac:dyDescent="0.25">
      <c r="A708" t="s">
        <v>4198</v>
      </c>
      <c r="B708" t="s">
        <v>3894</v>
      </c>
      <c r="C708" t="s">
        <v>69</v>
      </c>
      <c r="D708" t="s">
        <v>3895</v>
      </c>
      <c r="E708" t="s">
        <v>18</v>
      </c>
      <c r="F708" t="s">
        <v>4199</v>
      </c>
      <c r="G708" t="s">
        <v>4200</v>
      </c>
      <c r="H708" t="s">
        <v>4201</v>
      </c>
      <c r="I708" t="s">
        <v>32</v>
      </c>
      <c r="J708" t="s">
        <v>1317</v>
      </c>
      <c r="K708" t="s">
        <v>24</v>
      </c>
      <c r="L708" t="s">
        <v>212</v>
      </c>
      <c r="M708" t="s">
        <v>9740</v>
      </c>
      <c r="N708" t="s">
        <v>9441</v>
      </c>
    </row>
    <row r="709" spans="1:14" x14ac:dyDescent="0.25">
      <c r="A709" t="s">
        <v>4202</v>
      </c>
      <c r="B709" t="s">
        <v>4203</v>
      </c>
      <c r="C709" t="s">
        <v>69</v>
      </c>
      <c r="D709" t="s">
        <v>45</v>
      </c>
      <c r="E709" t="s">
        <v>18</v>
      </c>
      <c r="F709" t="s">
        <v>4204</v>
      </c>
      <c r="G709" t="s">
        <v>4205</v>
      </c>
      <c r="H709" t="s">
        <v>4206</v>
      </c>
      <c r="I709" t="s">
        <v>32</v>
      </c>
      <c r="J709" t="s">
        <v>1461</v>
      </c>
      <c r="K709" t="s">
        <v>24</v>
      </c>
      <c r="L709" t="s">
        <v>50</v>
      </c>
      <c r="M709" t="s">
        <v>9741</v>
      </c>
      <c r="N709" t="s">
        <v>9441</v>
      </c>
    </row>
    <row r="710" spans="1:14" x14ac:dyDescent="0.25">
      <c r="A710" t="s">
        <v>4207</v>
      </c>
      <c r="B710" t="s">
        <v>4208</v>
      </c>
      <c r="C710" t="s">
        <v>16</v>
      </c>
      <c r="D710" t="s">
        <v>4209</v>
      </c>
      <c r="E710" t="s">
        <v>18</v>
      </c>
      <c r="F710" t="s">
        <v>4210</v>
      </c>
      <c r="G710" t="s">
        <v>4211</v>
      </c>
      <c r="H710" t="s">
        <v>4212</v>
      </c>
      <c r="I710" t="s">
        <v>32</v>
      </c>
      <c r="J710" t="s">
        <v>426</v>
      </c>
      <c r="K710" t="s">
        <v>24</v>
      </c>
      <c r="L710" t="s">
        <v>204</v>
      </c>
      <c r="M710" t="s">
        <v>9438</v>
      </c>
      <c r="N710" t="s">
        <v>9439</v>
      </c>
    </row>
    <row r="711" spans="1:14" x14ac:dyDescent="0.25">
      <c r="A711" t="s">
        <v>4213</v>
      </c>
      <c r="C711" t="s">
        <v>16</v>
      </c>
      <c r="D711" t="s">
        <v>4214</v>
      </c>
      <c r="E711" t="s">
        <v>18</v>
      </c>
      <c r="F711" t="s">
        <v>4215</v>
      </c>
      <c r="G711" t="s">
        <v>4216</v>
      </c>
      <c r="H711" t="s">
        <v>4217</v>
      </c>
      <c r="I711" t="s">
        <v>32</v>
      </c>
      <c r="J711" t="s">
        <v>1207</v>
      </c>
      <c r="K711" t="s">
        <v>24</v>
      </c>
      <c r="L711" t="s">
        <v>4218</v>
      </c>
      <c r="M711" t="s">
        <v>9438</v>
      </c>
      <c r="N711" t="s">
        <v>9439</v>
      </c>
    </row>
    <row r="712" spans="1:14" x14ac:dyDescent="0.25">
      <c r="A712" t="s">
        <v>4219</v>
      </c>
      <c r="B712" t="s">
        <v>2333</v>
      </c>
      <c r="C712" t="s">
        <v>16</v>
      </c>
      <c r="D712" t="s">
        <v>530</v>
      </c>
      <c r="E712" t="s">
        <v>18</v>
      </c>
      <c r="F712" t="s">
        <v>4220</v>
      </c>
      <c r="G712" t="s">
        <v>4221</v>
      </c>
      <c r="H712" t="s">
        <v>4222</v>
      </c>
      <c r="I712" t="s">
        <v>32</v>
      </c>
      <c r="J712" t="s">
        <v>211</v>
      </c>
      <c r="K712" t="s">
        <v>24</v>
      </c>
      <c r="L712" t="s">
        <v>176</v>
      </c>
      <c r="M712" t="s">
        <v>9438</v>
      </c>
      <c r="N712" t="s">
        <v>9439</v>
      </c>
    </row>
    <row r="713" spans="1:14" x14ac:dyDescent="0.25">
      <c r="A713" t="s">
        <v>4223</v>
      </c>
      <c r="B713" t="s">
        <v>4224</v>
      </c>
      <c r="C713" t="s">
        <v>16</v>
      </c>
      <c r="D713" t="s">
        <v>2671</v>
      </c>
      <c r="E713" t="s">
        <v>18</v>
      </c>
      <c r="F713" t="s">
        <v>4225</v>
      </c>
      <c r="G713" t="s">
        <v>4226</v>
      </c>
      <c r="H713" t="s">
        <v>4227</v>
      </c>
      <c r="I713" t="s">
        <v>32</v>
      </c>
      <c r="J713" t="s">
        <v>74</v>
      </c>
      <c r="K713" t="s">
        <v>24</v>
      </c>
      <c r="L713" t="s">
        <v>75</v>
      </c>
      <c r="M713" t="s">
        <v>9742</v>
      </c>
      <c r="N713" t="s">
        <v>9441</v>
      </c>
    </row>
    <row r="714" spans="1:14" x14ac:dyDescent="0.25">
      <c r="A714" t="s">
        <v>4228</v>
      </c>
      <c r="B714" t="s">
        <v>4229</v>
      </c>
      <c r="C714" t="s">
        <v>16</v>
      </c>
      <c r="D714" t="s">
        <v>4230</v>
      </c>
      <c r="E714" t="s">
        <v>18</v>
      </c>
      <c r="F714" t="s">
        <v>4231</v>
      </c>
      <c r="G714" t="s">
        <v>4232</v>
      </c>
      <c r="H714" t="s">
        <v>4233</v>
      </c>
      <c r="I714" t="s">
        <v>32</v>
      </c>
      <c r="J714" t="s">
        <v>82</v>
      </c>
      <c r="K714" t="s">
        <v>24</v>
      </c>
      <c r="L714" t="s">
        <v>176</v>
      </c>
      <c r="M714" t="s">
        <v>9743</v>
      </c>
      <c r="N714" t="s">
        <v>9441</v>
      </c>
    </row>
    <row r="715" spans="1:14" x14ac:dyDescent="0.25">
      <c r="A715" t="s">
        <v>4234</v>
      </c>
      <c r="B715" t="s">
        <v>4235</v>
      </c>
      <c r="C715" t="s">
        <v>69</v>
      </c>
      <c r="D715" t="s">
        <v>4236</v>
      </c>
      <c r="E715" t="s">
        <v>18</v>
      </c>
      <c r="F715" t="s">
        <v>4237</v>
      </c>
      <c r="G715" t="s">
        <v>4238</v>
      </c>
      <c r="H715" t="s">
        <v>4239</v>
      </c>
      <c r="I715" t="s">
        <v>32</v>
      </c>
      <c r="J715" t="s">
        <v>306</v>
      </c>
      <c r="K715" t="s">
        <v>24</v>
      </c>
      <c r="L715" t="s">
        <v>204</v>
      </c>
      <c r="M715" t="s">
        <v>9744</v>
      </c>
      <c r="N715" t="s">
        <v>9441</v>
      </c>
    </row>
    <row r="716" spans="1:14" x14ac:dyDescent="0.25">
      <c r="A716" t="s">
        <v>4240</v>
      </c>
      <c r="B716" t="s">
        <v>4241</v>
      </c>
      <c r="C716" t="s">
        <v>16</v>
      </c>
      <c r="D716" t="s">
        <v>1254</v>
      </c>
      <c r="E716" t="s">
        <v>18</v>
      </c>
      <c r="F716" t="s">
        <v>4242</v>
      </c>
      <c r="G716" t="s">
        <v>4243</v>
      </c>
      <c r="H716" t="s">
        <v>4244</v>
      </c>
      <c r="I716" t="s">
        <v>32</v>
      </c>
      <c r="J716" t="s">
        <v>1639</v>
      </c>
      <c r="K716" t="s">
        <v>24</v>
      </c>
      <c r="L716" t="s">
        <v>1258</v>
      </c>
      <c r="M716" t="s">
        <v>9745</v>
      </c>
      <c r="N716" t="s">
        <v>9441</v>
      </c>
    </row>
    <row r="717" spans="1:14" x14ac:dyDescent="0.25">
      <c r="A717" t="s">
        <v>26</v>
      </c>
      <c r="B717" t="s">
        <v>27</v>
      </c>
      <c r="C717" t="s">
        <v>69</v>
      </c>
      <c r="D717" t="s">
        <v>394</v>
      </c>
      <c r="E717" t="s">
        <v>18</v>
      </c>
      <c r="F717" t="s">
        <v>4245</v>
      </c>
      <c r="G717" t="s">
        <v>4246</v>
      </c>
      <c r="H717" t="s">
        <v>4247</v>
      </c>
      <c r="I717" t="s">
        <v>32</v>
      </c>
      <c r="J717" t="s">
        <v>2591</v>
      </c>
      <c r="K717" t="s">
        <v>24</v>
      </c>
      <c r="L717" t="s">
        <v>399</v>
      </c>
      <c r="M717" t="s">
        <v>9438</v>
      </c>
      <c r="N717" t="s">
        <v>9439</v>
      </c>
    </row>
    <row r="718" spans="1:14" x14ac:dyDescent="0.25">
      <c r="A718" t="s">
        <v>26</v>
      </c>
      <c r="B718" t="s">
        <v>4248</v>
      </c>
      <c r="C718" t="s">
        <v>16</v>
      </c>
      <c r="D718" t="s">
        <v>4249</v>
      </c>
      <c r="E718" t="s">
        <v>18</v>
      </c>
      <c r="F718" t="s">
        <v>4250</v>
      </c>
      <c r="G718" t="s">
        <v>4251</v>
      </c>
      <c r="H718" t="s">
        <v>4252</v>
      </c>
      <c r="I718" t="s">
        <v>32</v>
      </c>
      <c r="J718" t="s">
        <v>197</v>
      </c>
      <c r="K718" t="s">
        <v>24</v>
      </c>
      <c r="L718" t="s">
        <v>4253</v>
      </c>
      <c r="M718" t="s">
        <v>9438</v>
      </c>
      <c r="N718" t="s">
        <v>9439</v>
      </c>
    </row>
    <row r="719" spans="1:14" x14ac:dyDescent="0.25">
      <c r="A719" t="s">
        <v>4254</v>
      </c>
      <c r="B719" t="s">
        <v>4255</v>
      </c>
      <c r="C719" t="s">
        <v>69</v>
      </c>
      <c r="D719" t="s">
        <v>2867</v>
      </c>
      <c r="E719" t="s">
        <v>18</v>
      </c>
      <c r="F719" t="s">
        <v>4256</v>
      </c>
      <c r="G719" t="s">
        <v>4257</v>
      </c>
      <c r="H719" t="s">
        <v>4258</v>
      </c>
      <c r="I719" t="s">
        <v>32</v>
      </c>
      <c r="J719" t="s">
        <v>1294</v>
      </c>
      <c r="K719" t="s">
        <v>24</v>
      </c>
      <c r="L719" t="s">
        <v>204</v>
      </c>
      <c r="M719" t="s">
        <v>9746</v>
      </c>
      <c r="N719" t="s">
        <v>9441</v>
      </c>
    </row>
    <row r="720" spans="1:14" x14ac:dyDescent="0.25">
      <c r="A720" t="s">
        <v>4259</v>
      </c>
      <c r="C720" t="s">
        <v>16</v>
      </c>
      <c r="D720" t="s">
        <v>1445</v>
      </c>
      <c r="E720" t="s">
        <v>18</v>
      </c>
      <c r="F720" t="s">
        <v>4260</v>
      </c>
      <c r="G720" t="s">
        <v>4261</v>
      </c>
      <c r="H720" t="s">
        <v>4262</v>
      </c>
      <c r="I720" t="s">
        <v>32</v>
      </c>
      <c r="J720" t="s">
        <v>1330</v>
      </c>
      <c r="K720" t="s">
        <v>24</v>
      </c>
      <c r="L720" t="s">
        <v>204</v>
      </c>
      <c r="M720" t="s">
        <v>9747</v>
      </c>
      <c r="N720" t="s">
        <v>9441</v>
      </c>
    </row>
    <row r="721" spans="1:14" x14ac:dyDescent="0.25">
      <c r="A721" t="s">
        <v>4263</v>
      </c>
      <c r="B721" t="s">
        <v>4092</v>
      </c>
      <c r="C721" t="s">
        <v>69</v>
      </c>
      <c r="D721" t="s">
        <v>93</v>
      </c>
      <c r="E721" t="s">
        <v>18</v>
      </c>
      <c r="F721" t="s">
        <v>4264</v>
      </c>
      <c r="G721" t="s">
        <v>4265</v>
      </c>
      <c r="H721" t="s">
        <v>4266</v>
      </c>
      <c r="I721" t="s">
        <v>32</v>
      </c>
      <c r="J721" t="s">
        <v>142</v>
      </c>
      <c r="K721" t="s">
        <v>24</v>
      </c>
      <c r="L721" t="s">
        <v>75</v>
      </c>
      <c r="M721" t="s">
        <v>9748</v>
      </c>
      <c r="N721" t="s">
        <v>9441</v>
      </c>
    </row>
    <row r="722" spans="1:14" x14ac:dyDescent="0.25">
      <c r="A722" t="s">
        <v>4267</v>
      </c>
      <c r="C722" t="s">
        <v>16</v>
      </c>
      <c r="D722" t="s">
        <v>2543</v>
      </c>
      <c r="E722" t="s">
        <v>18</v>
      </c>
      <c r="F722" t="s">
        <v>4268</v>
      </c>
      <c r="G722" t="s">
        <v>4269</v>
      </c>
      <c r="H722" t="s">
        <v>4270</v>
      </c>
      <c r="I722" t="s">
        <v>32</v>
      </c>
      <c r="J722" t="s">
        <v>2164</v>
      </c>
      <c r="K722" t="s">
        <v>24</v>
      </c>
      <c r="L722" t="s">
        <v>2331</v>
      </c>
      <c r="M722" t="s">
        <v>9749</v>
      </c>
      <c r="N722" t="s">
        <v>9441</v>
      </c>
    </row>
    <row r="723" spans="1:14" x14ac:dyDescent="0.25">
      <c r="A723" t="s">
        <v>4271</v>
      </c>
      <c r="B723" t="s">
        <v>4272</v>
      </c>
      <c r="C723" t="s">
        <v>16</v>
      </c>
      <c r="D723" t="s">
        <v>4273</v>
      </c>
      <c r="E723" t="s">
        <v>18</v>
      </c>
      <c r="F723" t="s">
        <v>4274</v>
      </c>
      <c r="G723" t="s">
        <v>4275</v>
      </c>
      <c r="H723" t="s">
        <v>4276</v>
      </c>
      <c r="I723" t="s">
        <v>22</v>
      </c>
      <c r="J723" t="s">
        <v>148</v>
      </c>
      <c r="K723" t="s">
        <v>24</v>
      </c>
      <c r="L723" t="s">
        <v>4277</v>
      </c>
      <c r="M723" t="s">
        <v>9750</v>
      </c>
      <c r="N723" t="s">
        <v>9441</v>
      </c>
    </row>
    <row r="724" spans="1:14" x14ac:dyDescent="0.25">
      <c r="A724" t="s">
        <v>4278</v>
      </c>
      <c r="B724" t="s">
        <v>888</v>
      </c>
      <c r="C724" t="s">
        <v>69</v>
      </c>
      <c r="D724" t="s">
        <v>4279</v>
      </c>
      <c r="E724" t="s">
        <v>18</v>
      </c>
      <c r="F724" t="s">
        <v>4280</v>
      </c>
      <c r="G724" t="s">
        <v>4281</v>
      </c>
      <c r="H724" t="s">
        <v>4282</v>
      </c>
      <c r="I724" t="s">
        <v>22</v>
      </c>
      <c r="J724" t="s">
        <v>1000</v>
      </c>
      <c r="K724" t="s">
        <v>24</v>
      </c>
      <c r="L724" t="s">
        <v>4283</v>
      </c>
      <c r="M724" t="s">
        <v>9438</v>
      </c>
      <c r="N724" t="s">
        <v>9439</v>
      </c>
    </row>
    <row r="725" spans="1:14" x14ac:dyDescent="0.25">
      <c r="A725" t="s">
        <v>4284</v>
      </c>
      <c r="B725" t="s">
        <v>4285</v>
      </c>
      <c r="C725" t="s">
        <v>69</v>
      </c>
      <c r="D725" t="s">
        <v>610</v>
      </c>
      <c r="E725" t="s">
        <v>18</v>
      </c>
      <c r="F725" t="s">
        <v>4286</v>
      </c>
      <c r="G725" t="s">
        <v>4287</v>
      </c>
      <c r="H725" t="s">
        <v>4288</v>
      </c>
      <c r="I725" t="s">
        <v>32</v>
      </c>
      <c r="J725" t="s">
        <v>234</v>
      </c>
      <c r="K725" t="s">
        <v>24</v>
      </c>
      <c r="L725" t="s">
        <v>42</v>
      </c>
      <c r="M725" t="s">
        <v>9438</v>
      </c>
      <c r="N725" t="s">
        <v>9439</v>
      </c>
    </row>
    <row r="726" spans="1:14" x14ac:dyDescent="0.25">
      <c r="A726" t="s">
        <v>4289</v>
      </c>
      <c r="B726" t="s">
        <v>4290</v>
      </c>
      <c r="C726" t="s">
        <v>16</v>
      </c>
      <c r="D726" t="s">
        <v>4291</v>
      </c>
      <c r="E726" t="s">
        <v>638</v>
      </c>
      <c r="F726" t="s">
        <v>4292</v>
      </c>
      <c r="G726" t="s">
        <v>4293</v>
      </c>
      <c r="H726" t="s">
        <v>4294</v>
      </c>
      <c r="I726" t="s">
        <v>32</v>
      </c>
      <c r="J726" t="s">
        <v>3776</v>
      </c>
      <c r="K726" t="s">
        <v>24</v>
      </c>
      <c r="L726" t="s">
        <v>75</v>
      </c>
      <c r="M726" t="s">
        <v>9438</v>
      </c>
      <c r="N726" t="s">
        <v>9439</v>
      </c>
    </row>
    <row r="727" spans="1:14" x14ac:dyDescent="0.25">
      <c r="A727" t="s">
        <v>4295</v>
      </c>
      <c r="B727" t="s">
        <v>4296</v>
      </c>
      <c r="C727" t="s">
        <v>69</v>
      </c>
      <c r="D727" t="s">
        <v>402</v>
      </c>
      <c r="E727" t="s">
        <v>638</v>
      </c>
      <c r="F727" t="s">
        <v>4297</v>
      </c>
      <c r="G727" t="s">
        <v>4298</v>
      </c>
      <c r="H727" t="s">
        <v>4299</v>
      </c>
      <c r="I727" t="s">
        <v>32</v>
      </c>
      <c r="J727" t="s">
        <v>1350</v>
      </c>
      <c r="K727" t="s">
        <v>24</v>
      </c>
      <c r="L727" t="s">
        <v>406</v>
      </c>
      <c r="M727" t="s">
        <v>9751</v>
      </c>
      <c r="N727" t="s">
        <v>9441</v>
      </c>
    </row>
    <row r="728" spans="1:14" x14ac:dyDescent="0.25">
      <c r="A728" t="s">
        <v>4300</v>
      </c>
      <c r="B728" t="s">
        <v>4301</v>
      </c>
      <c r="C728" t="s">
        <v>69</v>
      </c>
      <c r="D728" t="s">
        <v>4302</v>
      </c>
      <c r="E728" t="s">
        <v>638</v>
      </c>
      <c r="F728" t="s">
        <v>4303</v>
      </c>
      <c r="G728" t="s">
        <v>4304</v>
      </c>
      <c r="H728" t="s">
        <v>4305</v>
      </c>
      <c r="I728" t="s">
        <v>32</v>
      </c>
      <c r="J728" t="s">
        <v>1545</v>
      </c>
      <c r="K728" t="s">
        <v>24</v>
      </c>
      <c r="L728" t="s">
        <v>34</v>
      </c>
      <c r="M728" t="s">
        <v>9438</v>
      </c>
      <c r="N728" t="s">
        <v>9439</v>
      </c>
    </row>
    <row r="729" spans="1:14" x14ac:dyDescent="0.25">
      <c r="A729" t="s">
        <v>4309</v>
      </c>
      <c r="B729" t="s">
        <v>4310</v>
      </c>
      <c r="C729" t="s">
        <v>16</v>
      </c>
      <c r="D729" t="s">
        <v>3646</v>
      </c>
      <c r="E729" t="s">
        <v>638</v>
      </c>
      <c r="F729" t="s">
        <v>4311</v>
      </c>
      <c r="G729" t="s">
        <v>4312</v>
      </c>
      <c r="H729" t="s">
        <v>4313</v>
      </c>
      <c r="I729" t="s">
        <v>32</v>
      </c>
      <c r="J729" t="s">
        <v>234</v>
      </c>
      <c r="K729" t="s">
        <v>24</v>
      </c>
      <c r="L729" t="s">
        <v>42</v>
      </c>
      <c r="M729" t="s">
        <v>9438</v>
      </c>
      <c r="N729" t="s">
        <v>9439</v>
      </c>
    </row>
    <row r="730" spans="1:14" x14ac:dyDescent="0.25">
      <c r="A730" t="s">
        <v>4314</v>
      </c>
      <c r="B730" t="s">
        <v>4315</v>
      </c>
      <c r="C730" t="s">
        <v>69</v>
      </c>
      <c r="D730" t="s">
        <v>4316</v>
      </c>
      <c r="E730" t="s">
        <v>638</v>
      </c>
      <c r="F730" t="s">
        <v>4317</v>
      </c>
      <c r="G730" t="s">
        <v>4318</v>
      </c>
      <c r="H730" t="s">
        <v>4319</v>
      </c>
      <c r="I730" t="s">
        <v>32</v>
      </c>
      <c r="J730" t="s">
        <v>4320</v>
      </c>
      <c r="K730" t="s">
        <v>24</v>
      </c>
      <c r="L730" t="s">
        <v>4321</v>
      </c>
      <c r="M730" t="s">
        <v>9752</v>
      </c>
      <c r="N730" t="s">
        <v>9441</v>
      </c>
    </row>
    <row r="731" spans="1:14" x14ac:dyDescent="0.25">
      <c r="A731" t="s">
        <v>4322</v>
      </c>
      <c r="B731" t="s">
        <v>4323</v>
      </c>
      <c r="C731" t="s">
        <v>16</v>
      </c>
      <c r="D731" t="s">
        <v>4324</v>
      </c>
      <c r="E731" t="s">
        <v>638</v>
      </c>
      <c r="F731" t="s">
        <v>4325</v>
      </c>
      <c r="G731" t="s">
        <v>4326</v>
      </c>
      <c r="H731" t="s">
        <v>4327</v>
      </c>
      <c r="I731" t="s">
        <v>22</v>
      </c>
      <c r="J731" t="s">
        <v>1584</v>
      </c>
      <c r="K731" t="s">
        <v>24</v>
      </c>
      <c r="L731" t="s">
        <v>4328</v>
      </c>
      <c r="M731" t="s">
        <v>9438</v>
      </c>
      <c r="N731" t="s">
        <v>9439</v>
      </c>
    </row>
    <row r="732" spans="1:14" x14ac:dyDescent="0.25">
      <c r="A732" t="s">
        <v>4329</v>
      </c>
      <c r="B732" t="s">
        <v>4330</v>
      </c>
      <c r="C732" t="s">
        <v>16</v>
      </c>
      <c r="E732" t="s">
        <v>638</v>
      </c>
      <c r="F732" t="s">
        <v>4331</v>
      </c>
      <c r="G732" t="s">
        <v>4332</v>
      </c>
      <c r="H732" t="s">
        <v>4333</v>
      </c>
      <c r="I732" t="s">
        <v>22</v>
      </c>
      <c r="J732" t="s">
        <v>4334</v>
      </c>
      <c r="K732" t="s">
        <v>24</v>
      </c>
      <c r="M732" t="s">
        <v>9438</v>
      </c>
      <c r="N732" t="s">
        <v>9439</v>
      </c>
    </row>
    <row r="733" spans="1:14" x14ac:dyDescent="0.25">
      <c r="A733" t="s">
        <v>4341</v>
      </c>
      <c r="B733" t="s">
        <v>4342</v>
      </c>
      <c r="C733" t="s">
        <v>69</v>
      </c>
      <c r="D733" t="s">
        <v>4343</v>
      </c>
      <c r="E733" t="s">
        <v>638</v>
      </c>
      <c r="F733" t="s">
        <v>4344</v>
      </c>
      <c r="G733" t="s">
        <v>4345</v>
      </c>
      <c r="H733" t="s">
        <v>4346</v>
      </c>
      <c r="I733" t="s">
        <v>32</v>
      </c>
      <c r="J733" t="s">
        <v>142</v>
      </c>
      <c r="K733" t="s">
        <v>24</v>
      </c>
      <c r="L733" t="s">
        <v>42</v>
      </c>
      <c r="M733" t="s">
        <v>9753</v>
      </c>
      <c r="N733" t="s">
        <v>9441</v>
      </c>
    </row>
    <row r="734" spans="1:14" x14ac:dyDescent="0.25">
      <c r="A734" t="s">
        <v>4359</v>
      </c>
      <c r="B734" t="s">
        <v>2531</v>
      </c>
      <c r="C734" t="s">
        <v>16</v>
      </c>
      <c r="D734" t="s">
        <v>37</v>
      </c>
      <c r="E734" t="s">
        <v>638</v>
      </c>
      <c r="F734" t="s">
        <v>4360</v>
      </c>
      <c r="G734" t="s">
        <v>4361</v>
      </c>
      <c r="H734" t="s">
        <v>4362</v>
      </c>
      <c r="I734" t="s">
        <v>32</v>
      </c>
      <c r="J734" t="s">
        <v>290</v>
      </c>
      <c r="K734" t="s">
        <v>24</v>
      </c>
      <c r="L734" t="s">
        <v>4363</v>
      </c>
      <c r="M734" t="s">
        <v>9754</v>
      </c>
      <c r="N734" t="s">
        <v>9441</v>
      </c>
    </row>
    <row r="735" spans="1:14" x14ac:dyDescent="0.25">
      <c r="A735" t="s">
        <v>4314</v>
      </c>
      <c r="B735" t="s">
        <v>4369</v>
      </c>
      <c r="C735" t="s">
        <v>16</v>
      </c>
      <c r="D735" t="s">
        <v>4370</v>
      </c>
      <c r="E735" t="s">
        <v>638</v>
      </c>
      <c r="F735" t="s">
        <v>4371</v>
      </c>
      <c r="G735" t="s">
        <v>4372</v>
      </c>
      <c r="H735" t="s">
        <v>4373</v>
      </c>
      <c r="I735" t="s">
        <v>32</v>
      </c>
      <c r="J735" t="s">
        <v>420</v>
      </c>
      <c r="K735" t="s">
        <v>24</v>
      </c>
      <c r="L735" t="s">
        <v>4321</v>
      </c>
      <c r="M735" t="s">
        <v>9755</v>
      </c>
      <c r="N735" t="s">
        <v>9441</v>
      </c>
    </row>
    <row r="736" spans="1:14" x14ac:dyDescent="0.25">
      <c r="A736" t="s">
        <v>4374</v>
      </c>
      <c r="B736" t="s">
        <v>3865</v>
      </c>
      <c r="C736" t="s">
        <v>69</v>
      </c>
      <c r="D736" t="s">
        <v>1916</v>
      </c>
      <c r="E736" t="s">
        <v>638</v>
      </c>
      <c r="F736" t="s">
        <v>4375</v>
      </c>
      <c r="G736" t="s">
        <v>4376</v>
      </c>
      <c r="H736" t="s">
        <v>4377</v>
      </c>
      <c r="I736" t="s">
        <v>32</v>
      </c>
      <c r="J736" t="s">
        <v>175</v>
      </c>
      <c r="K736" t="s">
        <v>24</v>
      </c>
      <c r="L736" t="s">
        <v>75</v>
      </c>
      <c r="M736" t="s">
        <v>9756</v>
      </c>
      <c r="N736" t="s">
        <v>9441</v>
      </c>
    </row>
    <row r="737" spans="1:14" x14ac:dyDescent="0.25">
      <c r="A737" t="s">
        <v>4378</v>
      </c>
      <c r="B737" t="s">
        <v>4379</v>
      </c>
      <c r="C737" t="s">
        <v>16</v>
      </c>
      <c r="D737" t="s">
        <v>2510</v>
      </c>
      <c r="E737" t="s">
        <v>638</v>
      </c>
      <c r="F737" t="s">
        <v>4380</v>
      </c>
      <c r="G737" t="s">
        <v>4381</v>
      </c>
      <c r="H737" t="s">
        <v>4382</v>
      </c>
      <c r="I737" t="s">
        <v>32</v>
      </c>
      <c r="J737" t="s">
        <v>412</v>
      </c>
      <c r="K737" t="s">
        <v>24</v>
      </c>
      <c r="L737" t="s">
        <v>4383</v>
      </c>
      <c r="M737" t="s">
        <v>9438</v>
      </c>
      <c r="N737" t="s">
        <v>9439</v>
      </c>
    </row>
    <row r="738" spans="1:14" x14ac:dyDescent="0.25">
      <c r="A738" t="s">
        <v>4396</v>
      </c>
      <c r="B738" t="s">
        <v>4365</v>
      </c>
      <c r="C738" t="s">
        <v>69</v>
      </c>
      <c r="D738" t="s">
        <v>1513</v>
      </c>
      <c r="E738" t="s">
        <v>638</v>
      </c>
      <c r="F738" t="s">
        <v>4397</v>
      </c>
      <c r="G738" t="s">
        <v>4398</v>
      </c>
      <c r="H738" t="s">
        <v>4399</v>
      </c>
      <c r="I738" t="s">
        <v>32</v>
      </c>
      <c r="J738" t="s">
        <v>1000</v>
      </c>
      <c r="K738" t="s">
        <v>24</v>
      </c>
      <c r="L738" t="s">
        <v>75</v>
      </c>
      <c r="M738" t="s">
        <v>9438</v>
      </c>
      <c r="N738" t="s">
        <v>9439</v>
      </c>
    </row>
    <row r="739" spans="1:14" x14ac:dyDescent="0.25">
      <c r="A739" t="s">
        <v>4400</v>
      </c>
      <c r="B739" t="s">
        <v>4401</v>
      </c>
      <c r="C739" t="s">
        <v>16</v>
      </c>
      <c r="D739" t="s">
        <v>2510</v>
      </c>
      <c r="E739" t="s">
        <v>638</v>
      </c>
      <c r="F739" t="s">
        <v>4402</v>
      </c>
      <c r="G739" t="s">
        <v>4403</v>
      </c>
      <c r="H739" t="s">
        <v>4404</v>
      </c>
      <c r="I739" t="s">
        <v>32</v>
      </c>
      <c r="J739" t="s">
        <v>261</v>
      </c>
      <c r="K739" t="s">
        <v>24</v>
      </c>
      <c r="L739" t="s">
        <v>786</v>
      </c>
      <c r="M739" t="s">
        <v>9438</v>
      </c>
      <c r="N739" t="s">
        <v>9439</v>
      </c>
    </row>
    <row r="740" spans="1:14" x14ac:dyDescent="0.25">
      <c r="A740" t="s">
        <v>3389</v>
      </c>
      <c r="B740" t="s">
        <v>3068</v>
      </c>
      <c r="C740" t="s">
        <v>69</v>
      </c>
      <c r="D740" t="s">
        <v>4405</v>
      </c>
      <c r="E740" t="s">
        <v>638</v>
      </c>
      <c r="F740" t="s">
        <v>4406</v>
      </c>
      <c r="G740" t="s">
        <v>4407</v>
      </c>
      <c r="H740" t="s">
        <v>4408</v>
      </c>
      <c r="I740" t="s">
        <v>22</v>
      </c>
      <c r="J740" t="s">
        <v>148</v>
      </c>
      <c r="K740" t="s">
        <v>24</v>
      </c>
      <c r="L740" t="s">
        <v>83</v>
      </c>
      <c r="M740" t="s">
        <v>9757</v>
      </c>
      <c r="N740" t="s">
        <v>9441</v>
      </c>
    </row>
    <row r="741" spans="1:14" x14ac:dyDescent="0.25">
      <c r="A741" t="s">
        <v>4409</v>
      </c>
      <c r="B741" t="s">
        <v>4365</v>
      </c>
      <c r="C741" t="s">
        <v>69</v>
      </c>
      <c r="D741" t="s">
        <v>1513</v>
      </c>
      <c r="E741" t="s">
        <v>638</v>
      </c>
      <c r="F741" t="s">
        <v>4410</v>
      </c>
      <c r="G741" t="s">
        <v>4411</v>
      </c>
      <c r="H741" t="s">
        <v>4412</v>
      </c>
      <c r="I741" t="s">
        <v>32</v>
      </c>
      <c r="J741" t="s">
        <v>642</v>
      </c>
      <c r="K741" t="s">
        <v>24</v>
      </c>
      <c r="L741" t="s">
        <v>75</v>
      </c>
      <c r="M741" t="s">
        <v>9438</v>
      </c>
      <c r="N741" t="s">
        <v>9439</v>
      </c>
    </row>
    <row r="742" spans="1:14" x14ac:dyDescent="0.25">
      <c r="A742" t="s">
        <v>4413</v>
      </c>
      <c r="B742" t="s">
        <v>4414</v>
      </c>
      <c r="C742" t="s">
        <v>69</v>
      </c>
      <c r="D742" t="s">
        <v>4355</v>
      </c>
      <c r="E742" t="s">
        <v>638</v>
      </c>
      <c r="F742" t="s">
        <v>4415</v>
      </c>
      <c r="G742" t="s">
        <v>4416</v>
      </c>
      <c r="H742" t="s">
        <v>4417</v>
      </c>
      <c r="I742" t="s">
        <v>32</v>
      </c>
      <c r="J742" t="s">
        <v>162</v>
      </c>
      <c r="K742" t="s">
        <v>24</v>
      </c>
      <c r="L742" t="s">
        <v>1368</v>
      </c>
      <c r="M742" t="s">
        <v>9438</v>
      </c>
      <c r="N742" t="s">
        <v>9439</v>
      </c>
    </row>
    <row r="743" spans="1:14" x14ac:dyDescent="0.25">
      <c r="A743" t="s">
        <v>4418</v>
      </c>
      <c r="B743" t="s">
        <v>4419</v>
      </c>
      <c r="C743" t="s">
        <v>16</v>
      </c>
      <c r="D743" t="s">
        <v>93</v>
      </c>
      <c r="E743" t="s">
        <v>638</v>
      </c>
      <c r="F743" t="s">
        <v>4420</v>
      </c>
      <c r="G743" t="s">
        <v>4421</v>
      </c>
      <c r="H743" t="s">
        <v>4422</v>
      </c>
      <c r="I743" t="s">
        <v>32</v>
      </c>
      <c r="J743" t="s">
        <v>1381</v>
      </c>
      <c r="K743" t="s">
        <v>24</v>
      </c>
      <c r="L743" t="s">
        <v>75</v>
      </c>
      <c r="M743" t="s">
        <v>9758</v>
      </c>
      <c r="N743" t="s">
        <v>9441</v>
      </c>
    </row>
    <row r="744" spans="1:14" x14ac:dyDescent="0.25">
      <c r="A744" t="s">
        <v>4427</v>
      </c>
      <c r="B744" t="s">
        <v>4365</v>
      </c>
      <c r="C744" t="s">
        <v>69</v>
      </c>
      <c r="D744" t="s">
        <v>1513</v>
      </c>
      <c r="E744" t="s">
        <v>638</v>
      </c>
      <c r="F744" t="s">
        <v>4428</v>
      </c>
      <c r="G744" t="s">
        <v>4429</v>
      </c>
      <c r="H744" t="s">
        <v>4430</v>
      </c>
      <c r="I744" t="s">
        <v>32</v>
      </c>
      <c r="J744" t="s">
        <v>398</v>
      </c>
      <c r="K744" t="s">
        <v>24</v>
      </c>
      <c r="L744" t="s">
        <v>75</v>
      </c>
      <c r="M744" t="s">
        <v>9438</v>
      </c>
      <c r="N744" t="s">
        <v>9439</v>
      </c>
    </row>
    <row r="745" spans="1:14" x14ac:dyDescent="0.25">
      <c r="A745" t="s">
        <v>4431</v>
      </c>
      <c r="C745" t="s">
        <v>16</v>
      </c>
      <c r="D745" t="s">
        <v>4432</v>
      </c>
      <c r="E745" t="s">
        <v>638</v>
      </c>
      <c r="F745" t="s">
        <v>4433</v>
      </c>
      <c r="G745" t="s">
        <v>4434</v>
      </c>
      <c r="H745" t="s">
        <v>4435</v>
      </c>
      <c r="I745" t="s">
        <v>22</v>
      </c>
      <c r="J745" t="s">
        <v>438</v>
      </c>
      <c r="K745" t="s">
        <v>24</v>
      </c>
      <c r="L745" t="s">
        <v>83</v>
      </c>
      <c r="M745" t="s">
        <v>9438</v>
      </c>
      <c r="N745" t="s">
        <v>9439</v>
      </c>
    </row>
    <row r="746" spans="1:14" x14ac:dyDescent="0.25">
      <c r="A746" t="s">
        <v>4436</v>
      </c>
      <c r="B746" t="s">
        <v>4437</v>
      </c>
      <c r="C746" t="s">
        <v>69</v>
      </c>
      <c r="D746" t="s">
        <v>4438</v>
      </c>
      <c r="E746" t="s">
        <v>638</v>
      </c>
      <c r="F746" t="s">
        <v>4439</v>
      </c>
      <c r="G746" t="s">
        <v>4440</v>
      </c>
      <c r="H746" t="s">
        <v>4441</v>
      </c>
      <c r="I746" t="s">
        <v>32</v>
      </c>
      <c r="J746" t="s">
        <v>1137</v>
      </c>
      <c r="K746" t="s">
        <v>24</v>
      </c>
      <c r="L746" t="s">
        <v>75</v>
      </c>
      <c r="M746" t="s">
        <v>9438</v>
      </c>
      <c r="N746" t="s">
        <v>9439</v>
      </c>
    </row>
    <row r="747" spans="1:14" x14ac:dyDescent="0.25">
      <c r="A747" t="s">
        <v>4442</v>
      </c>
      <c r="B747" t="s">
        <v>4443</v>
      </c>
      <c r="C747" t="s">
        <v>16</v>
      </c>
      <c r="D747" t="s">
        <v>4438</v>
      </c>
      <c r="E747" t="s">
        <v>638</v>
      </c>
      <c r="F747" t="s">
        <v>4444</v>
      </c>
      <c r="G747" t="s">
        <v>4445</v>
      </c>
      <c r="H747" t="s">
        <v>4446</v>
      </c>
      <c r="I747" t="s">
        <v>32</v>
      </c>
      <c r="J747" t="s">
        <v>634</v>
      </c>
      <c r="K747" t="s">
        <v>24</v>
      </c>
      <c r="L747" t="s">
        <v>75</v>
      </c>
      <c r="M747" t="s">
        <v>9438</v>
      </c>
      <c r="N747" t="s">
        <v>9439</v>
      </c>
    </row>
    <row r="748" spans="1:14" x14ac:dyDescent="0.25">
      <c r="A748" t="s">
        <v>4314</v>
      </c>
      <c r="B748" t="s">
        <v>4447</v>
      </c>
      <c r="C748" t="s">
        <v>69</v>
      </c>
      <c r="D748" t="s">
        <v>4448</v>
      </c>
      <c r="E748" t="s">
        <v>638</v>
      </c>
      <c r="F748" t="s">
        <v>4449</v>
      </c>
      <c r="G748" t="s">
        <v>4450</v>
      </c>
      <c r="H748" t="s">
        <v>4451</v>
      </c>
      <c r="I748" t="s">
        <v>32</v>
      </c>
      <c r="J748" t="s">
        <v>4320</v>
      </c>
      <c r="K748" t="s">
        <v>24</v>
      </c>
      <c r="L748" t="s">
        <v>4321</v>
      </c>
      <c r="M748" t="s">
        <v>9759</v>
      </c>
      <c r="N748" t="s">
        <v>9441</v>
      </c>
    </row>
    <row r="749" spans="1:14" x14ac:dyDescent="0.25">
      <c r="A749" t="s">
        <v>4452</v>
      </c>
      <c r="B749" t="s">
        <v>4437</v>
      </c>
      <c r="C749" t="s">
        <v>69</v>
      </c>
      <c r="D749" t="s">
        <v>4438</v>
      </c>
      <c r="E749" t="s">
        <v>638</v>
      </c>
      <c r="F749" t="s">
        <v>4453</v>
      </c>
      <c r="G749" t="s">
        <v>4454</v>
      </c>
      <c r="H749" t="s">
        <v>4455</v>
      </c>
      <c r="I749" t="s">
        <v>32</v>
      </c>
      <c r="J749" t="s">
        <v>1137</v>
      </c>
      <c r="K749" t="s">
        <v>24</v>
      </c>
      <c r="L749" t="s">
        <v>75</v>
      </c>
      <c r="M749" t="s">
        <v>9438</v>
      </c>
      <c r="N749" t="s">
        <v>9439</v>
      </c>
    </row>
    <row r="750" spans="1:14" x14ac:dyDescent="0.25">
      <c r="A750" t="s">
        <v>4462</v>
      </c>
      <c r="B750" t="s">
        <v>4463</v>
      </c>
      <c r="C750" t="s">
        <v>69</v>
      </c>
      <c r="D750" t="s">
        <v>4464</v>
      </c>
      <c r="E750" t="s">
        <v>638</v>
      </c>
      <c r="F750" t="s">
        <v>4465</v>
      </c>
      <c r="G750" t="s">
        <v>4466</v>
      </c>
      <c r="H750" t="s">
        <v>4467</v>
      </c>
      <c r="I750" t="s">
        <v>32</v>
      </c>
      <c r="J750" t="s">
        <v>2262</v>
      </c>
      <c r="K750" t="s">
        <v>24</v>
      </c>
      <c r="L750" t="s">
        <v>4468</v>
      </c>
      <c r="M750" t="s">
        <v>9438</v>
      </c>
      <c r="N750" t="s">
        <v>9439</v>
      </c>
    </row>
    <row r="751" spans="1:14" x14ac:dyDescent="0.25">
      <c r="A751" t="s">
        <v>4469</v>
      </c>
      <c r="B751" t="s">
        <v>651</v>
      </c>
      <c r="C751" t="s">
        <v>16</v>
      </c>
      <c r="D751" t="s">
        <v>4470</v>
      </c>
      <c r="E751" t="s">
        <v>638</v>
      </c>
      <c r="F751" t="s">
        <v>4471</v>
      </c>
      <c r="G751" t="s">
        <v>4472</v>
      </c>
      <c r="H751" t="s">
        <v>4473</v>
      </c>
      <c r="I751" t="s">
        <v>32</v>
      </c>
      <c r="J751" t="s">
        <v>809</v>
      </c>
      <c r="K751" t="s">
        <v>24</v>
      </c>
      <c r="L751" t="s">
        <v>851</v>
      </c>
      <c r="M751" t="s">
        <v>9438</v>
      </c>
      <c r="N751" t="s">
        <v>9439</v>
      </c>
    </row>
    <row r="752" spans="1:14" x14ac:dyDescent="0.25">
      <c r="A752" t="s">
        <v>4314</v>
      </c>
      <c r="B752" t="s">
        <v>92</v>
      </c>
      <c r="C752" t="s">
        <v>69</v>
      </c>
      <c r="D752" t="s">
        <v>4370</v>
      </c>
      <c r="E752" t="s">
        <v>638</v>
      </c>
      <c r="F752" t="s">
        <v>4480</v>
      </c>
      <c r="G752" t="s">
        <v>4481</v>
      </c>
      <c r="H752" t="s">
        <v>4482</v>
      </c>
      <c r="I752" t="s">
        <v>32</v>
      </c>
      <c r="J752" t="s">
        <v>329</v>
      </c>
      <c r="K752" t="s">
        <v>24</v>
      </c>
      <c r="L752" t="s">
        <v>4321</v>
      </c>
      <c r="M752" t="s">
        <v>9760</v>
      </c>
      <c r="N752" t="s">
        <v>9441</v>
      </c>
    </row>
    <row r="753" spans="1:14" x14ac:dyDescent="0.25">
      <c r="A753" t="s">
        <v>4483</v>
      </c>
      <c r="B753" t="s">
        <v>4484</v>
      </c>
      <c r="C753" t="s">
        <v>69</v>
      </c>
      <c r="D753" t="s">
        <v>4485</v>
      </c>
      <c r="E753" t="s">
        <v>638</v>
      </c>
      <c r="F753" t="s">
        <v>4486</v>
      </c>
      <c r="G753" t="s">
        <v>4487</v>
      </c>
      <c r="H753" t="s">
        <v>4488</v>
      </c>
      <c r="I753" t="s">
        <v>32</v>
      </c>
      <c r="J753" t="s">
        <v>109</v>
      </c>
      <c r="K753" t="s">
        <v>24</v>
      </c>
      <c r="L753" t="s">
        <v>1331</v>
      </c>
      <c r="M753" t="s">
        <v>9761</v>
      </c>
      <c r="N753" t="s">
        <v>9441</v>
      </c>
    </row>
    <row r="754" spans="1:14" x14ac:dyDescent="0.25">
      <c r="A754" t="s">
        <v>4489</v>
      </c>
      <c r="B754" t="s">
        <v>4379</v>
      </c>
      <c r="C754" t="s">
        <v>16</v>
      </c>
      <c r="D754" t="s">
        <v>2510</v>
      </c>
      <c r="E754" t="s">
        <v>638</v>
      </c>
      <c r="F754" t="s">
        <v>4490</v>
      </c>
      <c r="G754" t="s">
        <v>4491</v>
      </c>
      <c r="H754" t="s">
        <v>4492</v>
      </c>
      <c r="I754" t="s">
        <v>32</v>
      </c>
      <c r="J754" t="s">
        <v>412</v>
      </c>
      <c r="K754" t="s">
        <v>24</v>
      </c>
      <c r="L754" t="s">
        <v>4395</v>
      </c>
      <c r="M754" t="s">
        <v>9438</v>
      </c>
      <c r="N754" t="s">
        <v>9439</v>
      </c>
    </row>
    <row r="755" spans="1:14" x14ac:dyDescent="0.25">
      <c r="A755" t="s">
        <v>4493</v>
      </c>
      <c r="B755" t="s">
        <v>4336</v>
      </c>
      <c r="C755" t="s">
        <v>16</v>
      </c>
      <c r="D755" t="s">
        <v>4337</v>
      </c>
      <c r="E755" t="s">
        <v>638</v>
      </c>
      <c r="F755" t="s">
        <v>4494</v>
      </c>
      <c r="G755" t="s">
        <v>4495</v>
      </c>
      <c r="H755" t="s">
        <v>4496</v>
      </c>
      <c r="I755" t="s">
        <v>32</v>
      </c>
      <c r="J755" t="s">
        <v>1000</v>
      </c>
      <c r="K755" t="s">
        <v>24</v>
      </c>
      <c r="L755" t="s">
        <v>2609</v>
      </c>
      <c r="M755" t="s">
        <v>9438</v>
      </c>
      <c r="N755" t="s">
        <v>9439</v>
      </c>
    </row>
    <row r="756" spans="1:14" x14ac:dyDescent="0.25">
      <c r="A756" t="s">
        <v>4497</v>
      </c>
      <c r="B756" t="s">
        <v>4365</v>
      </c>
      <c r="C756" t="s">
        <v>69</v>
      </c>
      <c r="D756" t="s">
        <v>1513</v>
      </c>
      <c r="E756" t="s">
        <v>638</v>
      </c>
      <c r="F756" t="s">
        <v>4498</v>
      </c>
      <c r="G756" t="s">
        <v>4499</v>
      </c>
      <c r="H756" t="s">
        <v>4500</v>
      </c>
      <c r="I756" t="s">
        <v>32</v>
      </c>
      <c r="J756" t="s">
        <v>688</v>
      </c>
      <c r="K756" t="s">
        <v>24</v>
      </c>
      <c r="L756" t="s">
        <v>75</v>
      </c>
      <c r="M756" t="s">
        <v>9438</v>
      </c>
      <c r="N756" t="s">
        <v>9439</v>
      </c>
    </row>
    <row r="757" spans="1:14" x14ac:dyDescent="0.25">
      <c r="A757" t="s">
        <v>4501</v>
      </c>
      <c r="B757" t="s">
        <v>4502</v>
      </c>
      <c r="C757" t="s">
        <v>69</v>
      </c>
      <c r="D757" t="s">
        <v>4302</v>
      </c>
      <c r="E757" t="s">
        <v>638</v>
      </c>
      <c r="F757" t="s">
        <v>4503</v>
      </c>
      <c r="G757" t="s">
        <v>4504</v>
      </c>
      <c r="H757" t="s">
        <v>4505</v>
      </c>
      <c r="I757" t="s">
        <v>32</v>
      </c>
      <c r="J757" t="s">
        <v>1545</v>
      </c>
      <c r="K757" t="s">
        <v>24</v>
      </c>
      <c r="L757" t="s">
        <v>34</v>
      </c>
      <c r="M757" t="s">
        <v>9438</v>
      </c>
      <c r="N757" t="s">
        <v>9439</v>
      </c>
    </row>
    <row r="758" spans="1:14" x14ac:dyDescent="0.25">
      <c r="A758" t="s">
        <v>4483</v>
      </c>
      <c r="B758" t="s">
        <v>4484</v>
      </c>
      <c r="C758" t="s">
        <v>69</v>
      </c>
      <c r="D758" t="s">
        <v>4485</v>
      </c>
      <c r="E758" t="s">
        <v>638</v>
      </c>
      <c r="F758" t="s">
        <v>4506</v>
      </c>
      <c r="G758" t="s">
        <v>4507</v>
      </c>
      <c r="H758" t="s">
        <v>4508</v>
      </c>
      <c r="I758" t="s">
        <v>32</v>
      </c>
      <c r="J758" t="s">
        <v>486</v>
      </c>
      <c r="K758" t="s">
        <v>24</v>
      </c>
      <c r="L758" t="s">
        <v>1331</v>
      </c>
      <c r="M758" t="s">
        <v>9762</v>
      </c>
      <c r="N758" t="s">
        <v>9441</v>
      </c>
    </row>
    <row r="759" spans="1:14" x14ac:dyDescent="0.25">
      <c r="A759" t="s">
        <v>4513</v>
      </c>
      <c r="B759" t="s">
        <v>4457</v>
      </c>
      <c r="C759" t="s">
        <v>69</v>
      </c>
      <c r="D759" t="s">
        <v>179</v>
      </c>
      <c r="E759" t="s">
        <v>638</v>
      </c>
      <c r="F759" t="s">
        <v>4514</v>
      </c>
      <c r="G759" t="s">
        <v>4515</v>
      </c>
      <c r="H759" t="s">
        <v>4516</v>
      </c>
      <c r="I759" t="s">
        <v>32</v>
      </c>
      <c r="J759" t="s">
        <v>4461</v>
      </c>
      <c r="K759" t="s">
        <v>24</v>
      </c>
      <c r="L759" t="s">
        <v>342</v>
      </c>
      <c r="M759" t="s">
        <v>9763</v>
      </c>
      <c r="N759" t="s">
        <v>9441</v>
      </c>
    </row>
    <row r="760" spans="1:14" x14ac:dyDescent="0.25">
      <c r="A760" t="s">
        <v>4517</v>
      </c>
      <c r="B760" t="s">
        <v>4457</v>
      </c>
      <c r="C760" t="s">
        <v>69</v>
      </c>
      <c r="D760" t="s">
        <v>179</v>
      </c>
      <c r="E760" t="s">
        <v>638</v>
      </c>
      <c r="F760" t="s">
        <v>4518</v>
      </c>
      <c r="G760" t="s">
        <v>4519</v>
      </c>
      <c r="H760" t="s">
        <v>4520</v>
      </c>
      <c r="I760" t="s">
        <v>32</v>
      </c>
      <c r="J760" t="s">
        <v>290</v>
      </c>
      <c r="K760" t="s">
        <v>24</v>
      </c>
      <c r="L760" t="s">
        <v>184</v>
      </c>
      <c r="M760" t="s">
        <v>9764</v>
      </c>
      <c r="N760" t="s">
        <v>9441</v>
      </c>
    </row>
    <row r="761" spans="1:14" x14ac:dyDescent="0.25">
      <c r="A761" t="s">
        <v>4431</v>
      </c>
      <c r="C761" t="s">
        <v>16</v>
      </c>
      <c r="D761" t="s">
        <v>4432</v>
      </c>
      <c r="E761" t="s">
        <v>638</v>
      </c>
      <c r="F761" t="s">
        <v>4521</v>
      </c>
      <c r="G761" t="s">
        <v>4522</v>
      </c>
      <c r="H761" t="s">
        <v>4523</v>
      </c>
      <c r="I761" t="s">
        <v>22</v>
      </c>
      <c r="J761" t="s">
        <v>438</v>
      </c>
      <c r="K761" t="s">
        <v>24</v>
      </c>
      <c r="L761" t="s">
        <v>83</v>
      </c>
      <c r="M761" t="s">
        <v>9438</v>
      </c>
      <c r="N761" t="s">
        <v>9439</v>
      </c>
    </row>
    <row r="762" spans="1:14" x14ac:dyDescent="0.25">
      <c r="A762" t="s">
        <v>4524</v>
      </c>
      <c r="B762" t="s">
        <v>2768</v>
      </c>
      <c r="C762" t="s">
        <v>69</v>
      </c>
      <c r="D762" t="s">
        <v>2769</v>
      </c>
      <c r="E762" t="s">
        <v>638</v>
      </c>
      <c r="F762" t="s">
        <v>4525</v>
      </c>
      <c r="G762" t="s">
        <v>4526</v>
      </c>
      <c r="H762" t="s">
        <v>4527</v>
      </c>
      <c r="I762" t="s">
        <v>32</v>
      </c>
      <c r="J762" t="s">
        <v>398</v>
      </c>
      <c r="K762" t="s">
        <v>24</v>
      </c>
      <c r="L762" t="s">
        <v>494</v>
      </c>
      <c r="M762" t="s">
        <v>9438</v>
      </c>
      <c r="N762" t="s">
        <v>9439</v>
      </c>
    </row>
    <row r="763" spans="1:14" x14ac:dyDescent="0.25">
      <c r="A763" t="s">
        <v>4314</v>
      </c>
      <c r="B763" t="s">
        <v>4528</v>
      </c>
      <c r="C763" t="s">
        <v>16</v>
      </c>
      <c r="D763" t="s">
        <v>4370</v>
      </c>
      <c r="E763" t="s">
        <v>638</v>
      </c>
      <c r="F763" t="s">
        <v>4529</v>
      </c>
      <c r="G763" t="s">
        <v>4530</v>
      </c>
      <c r="H763" t="s">
        <v>4531</v>
      </c>
      <c r="I763" t="s">
        <v>32</v>
      </c>
      <c r="J763" t="s">
        <v>527</v>
      </c>
      <c r="K763" t="s">
        <v>24</v>
      </c>
      <c r="L763" t="s">
        <v>4321</v>
      </c>
      <c r="M763" t="s">
        <v>9765</v>
      </c>
      <c r="N763" t="s">
        <v>9441</v>
      </c>
    </row>
    <row r="764" spans="1:14" x14ac:dyDescent="0.25">
      <c r="A764" t="s">
        <v>4532</v>
      </c>
      <c r="B764" t="s">
        <v>4533</v>
      </c>
      <c r="C764" t="s">
        <v>69</v>
      </c>
      <c r="D764" t="s">
        <v>1513</v>
      </c>
      <c r="E764" t="s">
        <v>638</v>
      </c>
      <c r="F764" t="s">
        <v>4534</v>
      </c>
      <c r="G764" t="s">
        <v>4535</v>
      </c>
      <c r="H764" t="s">
        <v>4536</v>
      </c>
      <c r="I764" t="s">
        <v>32</v>
      </c>
      <c r="J764" t="s">
        <v>1207</v>
      </c>
      <c r="K764" t="s">
        <v>24</v>
      </c>
      <c r="L764" t="s">
        <v>75</v>
      </c>
      <c r="M764" t="s">
        <v>9438</v>
      </c>
      <c r="N764" t="s">
        <v>9439</v>
      </c>
    </row>
    <row r="765" spans="1:14" x14ac:dyDescent="0.25">
      <c r="A765" t="s">
        <v>4537</v>
      </c>
      <c r="B765" t="s">
        <v>4538</v>
      </c>
      <c r="C765" t="s">
        <v>69</v>
      </c>
      <c r="D765" t="s">
        <v>4539</v>
      </c>
      <c r="E765" t="s">
        <v>638</v>
      </c>
      <c r="F765" t="s">
        <v>4540</v>
      </c>
      <c r="G765" t="s">
        <v>4541</v>
      </c>
      <c r="H765" t="s">
        <v>4542</v>
      </c>
      <c r="I765" t="s">
        <v>32</v>
      </c>
      <c r="J765" t="s">
        <v>4543</v>
      </c>
      <c r="K765" t="s">
        <v>24</v>
      </c>
      <c r="L765" t="s">
        <v>4544</v>
      </c>
      <c r="M765" t="s">
        <v>9766</v>
      </c>
      <c r="N765" t="s">
        <v>9441</v>
      </c>
    </row>
    <row r="766" spans="1:14" x14ac:dyDescent="0.25">
      <c r="A766" t="s">
        <v>3389</v>
      </c>
      <c r="B766" t="s">
        <v>3068</v>
      </c>
      <c r="C766" t="s">
        <v>69</v>
      </c>
      <c r="D766" t="s">
        <v>4405</v>
      </c>
      <c r="E766" t="s">
        <v>638</v>
      </c>
      <c r="F766" t="s">
        <v>4551</v>
      </c>
      <c r="G766" t="s">
        <v>4552</v>
      </c>
      <c r="H766" t="s">
        <v>4553</v>
      </c>
      <c r="I766" t="s">
        <v>22</v>
      </c>
      <c r="J766" t="s">
        <v>148</v>
      </c>
      <c r="K766" t="s">
        <v>24</v>
      </c>
      <c r="L766" t="s">
        <v>83</v>
      </c>
      <c r="M766" t="s">
        <v>9767</v>
      </c>
      <c r="N766" t="s">
        <v>9441</v>
      </c>
    </row>
    <row r="767" spans="1:14" x14ac:dyDescent="0.25">
      <c r="A767" t="s">
        <v>4557</v>
      </c>
      <c r="B767" t="s">
        <v>4365</v>
      </c>
      <c r="C767" t="s">
        <v>69</v>
      </c>
      <c r="D767" t="s">
        <v>1513</v>
      </c>
      <c r="E767" t="s">
        <v>638</v>
      </c>
      <c r="F767" t="s">
        <v>4558</v>
      </c>
      <c r="G767" t="s">
        <v>4559</v>
      </c>
      <c r="H767" t="s">
        <v>4560</v>
      </c>
      <c r="I767" t="s">
        <v>32</v>
      </c>
      <c r="J767" t="s">
        <v>398</v>
      </c>
      <c r="K767" t="s">
        <v>24</v>
      </c>
      <c r="L767" t="s">
        <v>75</v>
      </c>
      <c r="M767" t="s">
        <v>9438</v>
      </c>
      <c r="N767" t="s">
        <v>9439</v>
      </c>
    </row>
    <row r="768" spans="1:14" x14ac:dyDescent="0.25">
      <c r="A768" t="s">
        <v>4570</v>
      </c>
      <c r="B768" t="s">
        <v>928</v>
      </c>
      <c r="C768" t="s">
        <v>16</v>
      </c>
      <c r="D768" t="s">
        <v>3186</v>
      </c>
      <c r="E768" t="s">
        <v>638</v>
      </c>
      <c r="F768" t="s">
        <v>4571</v>
      </c>
      <c r="G768" t="s">
        <v>4572</v>
      </c>
      <c r="H768" t="s">
        <v>4573</v>
      </c>
      <c r="I768" t="s">
        <v>32</v>
      </c>
      <c r="J768" t="s">
        <v>4574</v>
      </c>
      <c r="K768" t="s">
        <v>24</v>
      </c>
      <c r="L768" t="s">
        <v>4575</v>
      </c>
      <c r="M768" t="s">
        <v>9438</v>
      </c>
      <c r="N768" t="s">
        <v>9439</v>
      </c>
    </row>
    <row r="769" spans="1:14" x14ac:dyDescent="0.25">
      <c r="A769" t="s">
        <v>4576</v>
      </c>
      <c r="B769" t="s">
        <v>665</v>
      </c>
      <c r="C769" t="s">
        <v>69</v>
      </c>
      <c r="D769" t="s">
        <v>4566</v>
      </c>
      <c r="E769" t="s">
        <v>638</v>
      </c>
      <c r="F769" t="s">
        <v>4577</v>
      </c>
      <c r="G769" t="s">
        <v>4578</v>
      </c>
      <c r="H769" t="s">
        <v>4579</v>
      </c>
      <c r="I769" t="s">
        <v>32</v>
      </c>
      <c r="J769" t="s">
        <v>634</v>
      </c>
      <c r="K769" t="s">
        <v>24</v>
      </c>
      <c r="L769" t="s">
        <v>2585</v>
      </c>
      <c r="M769" t="s">
        <v>9438</v>
      </c>
      <c r="N769" t="s">
        <v>9439</v>
      </c>
    </row>
    <row r="770" spans="1:14" x14ac:dyDescent="0.25">
      <c r="A770" t="s">
        <v>4580</v>
      </c>
      <c r="B770" t="s">
        <v>4385</v>
      </c>
      <c r="C770" t="s">
        <v>69</v>
      </c>
      <c r="D770" t="s">
        <v>3448</v>
      </c>
      <c r="E770" t="s">
        <v>638</v>
      </c>
      <c r="F770" t="s">
        <v>4581</v>
      </c>
      <c r="G770" t="s">
        <v>4582</v>
      </c>
      <c r="H770" t="s">
        <v>4583</v>
      </c>
      <c r="I770" t="s">
        <v>32</v>
      </c>
      <c r="J770" t="s">
        <v>614</v>
      </c>
      <c r="K770" t="s">
        <v>24</v>
      </c>
      <c r="L770" t="s">
        <v>75</v>
      </c>
      <c r="M770" t="s">
        <v>9768</v>
      </c>
      <c r="N770" t="s">
        <v>9441</v>
      </c>
    </row>
    <row r="771" spans="1:14" x14ac:dyDescent="0.25">
      <c r="A771" t="s">
        <v>4431</v>
      </c>
      <c r="C771" t="s">
        <v>16</v>
      </c>
      <c r="D771" t="s">
        <v>4432</v>
      </c>
      <c r="E771" t="s">
        <v>638</v>
      </c>
      <c r="F771" t="s">
        <v>4584</v>
      </c>
      <c r="G771" t="s">
        <v>4585</v>
      </c>
      <c r="H771" t="s">
        <v>4586</v>
      </c>
      <c r="I771" t="s">
        <v>22</v>
      </c>
      <c r="J771" t="s">
        <v>438</v>
      </c>
      <c r="K771" t="s">
        <v>24</v>
      </c>
      <c r="L771" t="s">
        <v>83</v>
      </c>
      <c r="M771" t="s">
        <v>9438</v>
      </c>
      <c r="N771" t="s">
        <v>9439</v>
      </c>
    </row>
    <row r="772" spans="1:14" x14ac:dyDescent="0.25">
      <c r="A772" t="s">
        <v>4587</v>
      </c>
      <c r="B772" t="s">
        <v>4588</v>
      </c>
      <c r="C772" t="s">
        <v>69</v>
      </c>
      <c r="D772" t="s">
        <v>1513</v>
      </c>
      <c r="E772" t="s">
        <v>638</v>
      </c>
      <c r="F772" t="s">
        <v>4589</v>
      </c>
      <c r="G772" t="s">
        <v>4590</v>
      </c>
      <c r="H772" t="s">
        <v>4591</v>
      </c>
      <c r="I772" t="s">
        <v>32</v>
      </c>
      <c r="J772" t="s">
        <v>642</v>
      </c>
      <c r="K772" t="s">
        <v>24</v>
      </c>
      <c r="L772" t="s">
        <v>75</v>
      </c>
      <c r="M772" t="s">
        <v>9438</v>
      </c>
      <c r="N772" t="s">
        <v>9439</v>
      </c>
    </row>
    <row r="773" spans="1:14" x14ac:dyDescent="0.25">
      <c r="A773" t="s">
        <v>4592</v>
      </c>
      <c r="B773" t="s">
        <v>3865</v>
      </c>
      <c r="C773" t="s">
        <v>69</v>
      </c>
      <c r="D773" t="s">
        <v>1916</v>
      </c>
      <c r="E773" t="s">
        <v>638</v>
      </c>
      <c r="F773" t="s">
        <v>4593</v>
      </c>
      <c r="G773" t="s">
        <v>4594</v>
      </c>
      <c r="H773" t="s">
        <v>4595</v>
      </c>
      <c r="I773" t="s">
        <v>32</v>
      </c>
      <c r="J773" t="s">
        <v>183</v>
      </c>
      <c r="K773" t="s">
        <v>24</v>
      </c>
      <c r="L773" t="s">
        <v>75</v>
      </c>
      <c r="M773" t="s">
        <v>9769</v>
      </c>
      <c r="N773" t="s">
        <v>9441</v>
      </c>
    </row>
    <row r="774" spans="1:14" x14ac:dyDescent="0.25">
      <c r="A774" t="s">
        <v>4596</v>
      </c>
      <c r="B774" t="s">
        <v>821</v>
      </c>
      <c r="C774" t="s">
        <v>16</v>
      </c>
      <c r="D774" t="s">
        <v>3536</v>
      </c>
      <c r="E774" t="s">
        <v>638</v>
      </c>
      <c r="F774" t="s">
        <v>4597</v>
      </c>
      <c r="G774" t="s">
        <v>4598</v>
      </c>
      <c r="H774" t="s">
        <v>4599</v>
      </c>
      <c r="I774" t="s">
        <v>32</v>
      </c>
      <c r="J774" t="s">
        <v>946</v>
      </c>
      <c r="K774" t="s">
        <v>24</v>
      </c>
      <c r="L774" t="s">
        <v>42</v>
      </c>
      <c r="M774" t="s">
        <v>9438</v>
      </c>
      <c r="N774" t="s">
        <v>9439</v>
      </c>
    </row>
    <row r="775" spans="1:14" x14ac:dyDescent="0.25">
      <c r="A775" t="s">
        <v>4600</v>
      </c>
      <c r="C775" t="s">
        <v>16</v>
      </c>
      <c r="D775" t="s">
        <v>4601</v>
      </c>
      <c r="E775" t="s">
        <v>638</v>
      </c>
      <c r="F775" t="s">
        <v>4602</v>
      </c>
      <c r="G775" t="s">
        <v>4603</v>
      </c>
      <c r="H775" t="s">
        <v>4604</v>
      </c>
      <c r="I775" t="s">
        <v>32</v>
      </c>
      <c r="J775" t="s">
        <v>1751</v>
      </c>
      <c r="K775" t="s">
        <v>24</v>
      </c>
      <c r="L775" t="s">
        <v>227</v>
      </c>
      <c r="M775" t="s">
        <v>9438</v>
      </c>
      <c r="N775" t="s">
        <v>9439</v>
      </c>
    </row>
    <row r="776" spans="1:14" x14ac:dyDescent="0.25">
      <c r="A776" t="s">
        <v>4610</v>
      </c>
      <c r="B776" t="s">
        <v>4611</v>
      </c>
      <c r="C776" t="s">
        <v>69</v>
      </c>
      <c r="D776" t="s">
        <v>4612</v>
      </c>
      <c r="E776" t="s">
        <v>638</v>
      </c>
      <c r="F776" t="s">
        <v>4613</v>
      </c>
      <c r="G776" t="s">
        <v>4614</v>
      </c>
      <c r="H776" t="s">
        <v>4615</v>
      </c>
      <c r="I776" t="s">
        <v>32</v>
      </c>
      <c r="J776" t="s">
        <v>41</v>
      </c>
      <c r="K776" t="s">
        <v>24</v>
      </c>
      <c r="L776" t="s">
        <v>75</v>
      </c>
      <c r="M776" t="s">
        <v>9770</v>
      </c>
      <c r="N776" t="s">
        <v>9441</v>
      </c>
    </row>
    <row r="777" spans="1:14" x14ac:dyDescent="0.25">
      <c r="A777" t="s">
        <v>4469</v>
      </c>
      <c r="B777" t="s">
        <v>651</v>
      </c>
      <c r="C777" t="s">
        <v>16</v>
      </c>
      <c r="D777" t="s">
        <v>4470</v>
      </c>
      <c r="E777" t="s">
        <v>638</v>
      </c>
      <c r="F777" t="s">
        <v>4616</v>
      </c>
      <c r="G777" t="s">
        <v>4617</v>
      </c>
      <c r="H777" t="s">
        <v>4618</v>
      </c>
      <c r="I777" t="s">
        <v>32</v>
      </c>
      <c r="J777" t="s">
        <v>809</v>
      </c>
      <c r="K777" t="s">
        <v>24</v>
      </c>
      <c r="L777" t="s">
        <v>851</v>
      </c>
      <c r="M777" t="s">
        <v>9438</v>
      </c>
      <c r="N777" t="s">
        <v>9439</v>
      </c>
    </row>
    <row r="778" spans="1:14" x14ac:dyDescent="0.25">
      <c r="A778" t="s">
        <v>4314</v>
      </c>
      <c r="B778" t="s">
        <v>4619</v>
      </c>
      <c r="C778" t="s">
        <v>69</v>
      </c>
      <c r="D778" t="s">
        <v>4370</v>
      </c>
      <c r="E778" t="s">
        <v>638</v>
      </c>
      <c r="F778" t="s">
        <v>4620</v>
      </c>
      <c r="G778" t="s">
        <v>4621</v>
      </c>
      <c r="H778" t="s">
        <v>4622</v>
      </c>
      <c r="I778" t="s">
        <v>32</v>
      </c>
      <c r="J778" t="s">
        <v>142</v>
      </c>
      <c r="K778" t="s">
        <v>24</v>
      </c>
      <c r="L778" t="s">
        <v>4321</v>
      </c>
      <c r="M778" t="s">
        <v>9771</v>
      </c>
      <c r="N778" t="s">
        <v>9441</v>
      </c>
    </row>
    <row r="779" spans="1:14" x14ac:dyDescent="0.25">
      <c r="A779" t="s">
        <v>4309</v>
      </c>
      <c r="B779" t="s">
        <v>4310</v>
      </c>
      <c r="C779" t="s">
        <v>69</v>
      </c>
      <c r="D779" t="s">
        <v>3646</v>
      </c>
      <c r="E779" t="s">
        <v>638</v>
      </c>
      <c r="F779" t="s">
        <v>4623</v>
      </c>
      <c r="G779" t="s">
        <v>4624</v>
      </c>
      <c r="H779" t="s">
        <v>4625</v>
      </c>
      <c r="I779" t="s">
        <v>32</v>
      </c>
      <c r="J779" t="s">
        <v>1650</v>
      </c>
      <c r="K779" t="s">
        <v>24</v>
      </c>
      <c r="L779" t="s">
        <v>42</v>
      </c>
      <c r="M779" t="s">
        <v>9438</v>
      </c>
      <c r="N779" t="s">
        <v>9439</v>
      </c>
    </row>
    <row r="780" spans="1:14" x14ac:dyDescent="0.25">
      <c r="A780" t="s">
        <v>4626</v>
      </c>
      <c r="C780" t="s">
        <v>16</v>
      </c>
      <c r="D780" t="s">
        <v>4627</v>
      </c>
      <c r="E780" t="s">
        <v>638</v>
      </c>
      <c r="F780" t="s">
        <v>4628</v>
      </c>
      <c r="G780" t="s">
        <v>4629</v>
      </c>
      <c r="H780" t="s">
        <v>4630</v>
      </c>
      <c r="I780" t="s">
        <v>32</v>
      </c>
      <c r="J780" t="s">
        <v>234</v>
      </c>
      <c r="K780" t="s">
        <v>24</v>
      </c>
      <c r="L780" t="s">
        <v>4631</v>
      </c>
      <c r="M780" t="s">
        <v>9438</v>
      </c>
      <c r="N780" t="s">
        <v>9439</v>
      </c>
    </row>
    <row r="781" spans="1:14" x14ac:dyDescent="0.25">
      <c r="A781" t="s">
        <v>4639</v>
      </c>
      <c r="B781" t="s">
        <v>4419</v>
      </c>
      <c r="C781" t="s">
        <v>16</v>
      </c>
      <c r="D781" t="s">
        <v>93</v>
      </c>
      <c r="E781" t="s">
        <v>638</v>
      </c>
      <c r="F781" t="s">
        <v>4640</v>
      </c>
      <c r="G781" t="s">
        <v>4641</v>
      </c>
      <c r="H781" t="s">
        <v>4642</v>
      </c>
      <c r="I781" t="s">
        <v>32</v>
      </c>
      <c r="J781" t="s">
        <v>1381</v>
      </c>
      <c r="K781" t="s">
        <v>24</v>
      </c>
      <c r="L781" t="s">
        <v>75</v>
      </c>
      <c r="M781" t="s">
        <v>9772</v>
      </c>
      <c r="N781" t="s">
        <v>9441</v>
      </c>
    </row>
    <row r="782" spans="1:14" x14ac:dyDescent="0.25">
      <c r="A782" t="s">
        <v>4314</v>
      </c>
      <c r="B782" t="s">
        <v>4643</v>
      </c>
      <c r="C782" t="s">
        <v>69</v>
      </c>
      <c r="D782" t="s">
        <v>4370</v>
      </c>
      <c r="E782" t="s">
        <v>638</v>
      </c>
      <c r="F782" t="s">
        <v>4644</v>
      </c>
      <c r="G782" t="s">
        <v>4645</v>
      </c>
      <c r="H782" t="s">
        <v>4646</v>
      </c>
      <c r="I782" t="s">
        <v>32</v>
      </c>
      <c r="J782" t="s">
        <v>109</v>
      </c>
      <c r="K782" t="s">
        <v>24</v>
      </c>
      <c r="L782" t="s">
        <v>4321</v>
      </c>
      <c r="M782" t="s">
        <v>9773</v>
      </c>
      <c r="N782" t="s">
        <v>9441</v>
      </c>
    </row>
    <row r="783" spans="1:14" x14ac:dyDescent="0.25">
      <c r="A783" t="s">
        <v>4431</v>
      </c>
      <c r="C783" t="s">
        <v>16</v>
      </c>
      <c r="D783" t="s">
        <v>4432</v>
      </c>
      <c r="E783" t="s">
        <v>638</v>
      </c>
      <c r="F783" t="s">
        <v>4647</v>
      </c>
      <c r="G783" t="s">
        <v>4648</v>
      </c>
      <c r="H783" t="s">
        <v>4649</v>
      </c>
      <c r="I783" t="s">
        <v>22</v>
      </c>
      <c r="J783" t="s">
        <v>438</v>
      </c>
      <c r="K783" t="s">
        <v>24</v>
      </c>
      <c r="L783" t="s">
        <v>83</v>
      </c>
      <c r="M783" t="s">
        <v>9438</v>
      </c>
      <c r="N783" t="s">
        <v>9439</v>
      </c>
    </row>
    <row r="784" spans="1:14" x14ac:dyDescent="0.25">
      <c r="A784" t="s">
        <v>4650</v>
      </c>
      <c r="B784" t="s">
        <v>4651</v>
      </c>
      <c r="C784" t="s">
        <v>16</v>
      </c>
      <c r="D784" t="s">
        <v>4652</v>
      </c>
      <c r="E784" t="s">
        <v>638</v>
      </c>
      <c r="F784" t="s">
        <v>4653</v>
      </c>
      <c r="G784" t="s">
        <v>4654</v>
      </c>
      <c r="H784" t="s">
        <v>4655</v>
      </c>
      <c r="I784" t="s">
        <v>32</v>
      </c>
      <c r="J784" t="s">
        <v>506</v>
      </c>
      <c r="K784" t="s">
        <v>24</v>
      </c>
      <c r="L784" t="s">
        <v>4656</v>
      </c>
      <c r="M784" t="s">
        <v>9774</v>
      </c>
      <c r="N784" t="s">
        <v>9441</v>
      </c>
    </row>
    <row r="785" spans="1:14" x14ac:dyDescent="0.25">
      <c r="A785" t="s">
        <v>4657</v>
      </c>
      <c r="B785" t="s">
        <v>4385</v>
      </c>
      <c r="C785" t="s">
        <v>69</v>
      </c>
      <c r="D785" t="s">
        <v>3448</v>
      </c>
      <c r="E785" t="s">
        <v>638</v>
      </c>
      <c r="F785" t="s">
        <v>4658</v>
      </c>
      <c r="G785" t="s">
        <v>4659</v>
      </c>
      <c r="H785" t="s">
        <v>4660</v>
      </c>
      <c r="I785" t="s">
        <v>32</v>
      </c>
      <c r="J785" t="s">
        <v>33</v>
      </c>
      <c r="K785" t="s">
        <v>24</v>
      </c>
      <c r="L785" t="s">
        <v>75</v>
      </c>
      <c r="M785" t="s">
        <v>9438</v>
      </c>
      <c r="N785" t="s">
        <v>9439</v>
      </c>
    </row>
    <row r="786" spans="1:14" x14ac:dyDescent="0.25">
      <c r="A786" t="s">
        <v>4666</v>
      </c>
      <c r="B786" t="s">
        <v>4348</v>
      </c>
      <c r="C786" t="s">
        <v>69</v>
      </c>
      <c r="E786" t="s">
        <v>638</v>
      </c>
      <c r="F786" t="s">
        <v>4667</v>
      </c>
      <c r="G786" t="s">
        <v>4668</v>
      </c>
      <c r="H786" t="s">
        <v>4669</v>
      </c>
      <c r="I786" t="s">
        <v>32</v>
      </c>
      <c r="J786" t="s">
        <v>688</v>
      </c>
      <c r="K786" t="s">
        <v>24</v>
      </c>
      <c r="M786" t="s">
        <v>9438</v>
      </c>
      <c r="N786" t="s">
        <v>9439</v>
      </c>
    </row>
    <row r="787" spans="1:14" x14ac:dyDescent="0.25">
      <c r="A787" t="s">
        <v>4674</v>
      </c>
      <c r="B787" t="s">
        <v>4348</v>
      </c>
      <c r="C787" t="s">
        <v>69</v>
      </c>
      <c r="E787" t="s">
        <v>638</v>
      </c>
      <c r="F787" t="s">
        <v>4675</v>
      </c>
      <c r="G787" t="s">
        <v>4676</v>
      </c>
      <c r="H787" t="s">
        <v>4677</v>
      </c>
      <c r="I787" t="s">
        <v>32</v>
      </c>
      <c r="J787" t="s">
        <v>1650</v>
      </c>
      <c r="K787" t="s">
        <v>24</v>
      </c>
      <c r="M787" t="s">
        <v>9438</v>
      </c>
      <c r="N787" t="s">
        <v>9439</v>
      </c>
    </row>
    <row r="788" spans="1:14" x14ac:dyDescent="0.25">
      <c r="A788" t="s">
        <v>4314</v>
      </c>
      <c r="B788" t="s">
        <v>4678</v>
      </c>
      <c r="C788" t="s">
        <v>69</v>
      </c>
      <c r="D788" t="s">
        <v>4370</v>
      </c>
      <c r="E788" t="s">
        <v>638</v>
      </c>
      <c r="F788" t="s">
        <v>4679</v>
      </c>
      <c r="G788" t="s">
        <v>4680</v>
      </c>
      <c r="H788" t="s">
        <v>4681</v>
      </c>
      <c r="I788" t="s">
        <v>32</v>
      </c>
      <c r="J788" t="s">
        <v>306</v>
      </c>
      <c r="K788" t="s">
        <v>24</v>
      </c>
      <c r="L788" t="s">
        <v>4321</v>
      </c>
      <c r="M788" t="s">
        <v>9775</v>
      </c>
      <c r="N788" t="s">
        <v>9441</v>
      </c>
    </row>
    <row r="789" spans="1:14" x14ac:dyDescent="0.25">
      <c r="A789" t="s">
        <v>2374</v>
      </c>
      <c r="B789" t="s">
        <v>4687</v>
      </c>
      <c r="C789" t="s">
        <v>69</v>
      </c>
      <c r="D789" t="s">
        <v>4230</v>
      </c>
      <c r="E789" t="s">
        <v>638</v>
      </c>
      <c r="F789" t="s">
        <v>4688</v>
      </c>
      <c r="G789" t="s">
        <v>4689</v>
      </c>
      <c r="H789" t="s">
        <v>4690</v>
      </c>
      <c r="I789" t="s">
        <v>32</v>
      </c>
      <c r="J789" t="s">
        <v>4320</v>
      </c>
      <c r="K789" t="s">
        <v>24</v>
      </c>
      <c r="L789" t="s">
        <v>176</v>
      </c>
      <c r="M789" t="s">
        <v>9776</v>
      </c>
      <c r="N789" t="s">
        <v>9441</v>
      </c>
    </row>
    <row r="790" spans="1:14" x14ac:dyDescent="0.25">
      <c r="A790" t="s">
        <v>4691</v>
      </c>
      <c r="B790" t="s">
        <v>92</v>
      </c>
      <c r="C790" t="s">
        <v>16</v>
      </c>
      <c r="D790" t="s">
        <v>302</v>
      </c>
      <c r="E790" t="s">
        <v>638</v>
      </c>
      <c r="F790" t="s">
        <v>4692</v>
      </c>
      <c r="G790" t="s">
        <v>4693</v>
      </c>
      <c r="H790" t="s">
        <v>4694</v>
      </c>
      <c r="I790" t="s">
        <v>32</v>
      </c>
      <c r="J790" t="s">
        <v>1330</v>
      </c>
      <c r="K790" t="s">
        <v>24</v>
      </c>
      <c r="L790" t="s">
        <v>307</v>
      </c>
      <c r="M790" t="s">
        <v>9777</v>
      </c>
      <c r="N790" t="s">
        <v>9441</v>
      </c>
    </row>
    <row r="791" spans="1:14" x14ac:dyDescent="0.25">
      <c r="A791" t="s">
        <v>4695</v>
      </c>
      <c r="B791" t="s">
        <v>4696</v>
      </c>
      <c r="C791" t="s">
        <v>16</v>
      </c>
      <c r="D791" t="s">
        <v>93</v>
      </c>
      <c r="E791" t="s">
        <v>638</v>
      </c>
      <c r="F791" t="s">
        <v>4697</v>
      </c>
      <c r="G791" t="s">
        <v>4698</v>
      </c>
      <c r="H791" t="s">
        <v>4699</v>
      </c>
      <c r="I791" t="s">
        <v>32</v>
      </c>
      <c r="J791" t="s">
        <v>1449</v>
      </c>
      <c r="K791" t="s">
        <v>24</v>
      </c>
      <c r="L791" t="s">
        <v>75</v>
      </c>
      <c r="M791" t="s">
        <v>9778</v>
      </c>
      <c r="N791" t="s">
        <v>9441</v>
      </c>
    </row>
    <row r="792" spans="1:14" x14ac:dyDescent="0.25">
      <c r="A792" t="s">
        <v>4469</v>
      </c>
      <c r="B792" t="s">
        <v>4700</v>
      </c>
      <c r="C792" t="s">
        <v>16</v>
      </c>
      <c r="D792" t="s">
        <v>4701</v>
      </c>
      <c r="E792" t="s">
        <v>638</v>
      </c>
      <c r="F792" t="s">
        <v>4702</v>
      </c>
      <c r="G792" t="s">
        <v>4703</v>
      </c>
      <c r="H792" t="s">
        <v>4704</v>
      </c>
      <c r="I792" t="s">
        <v>22</v>
      </c>
      <c r="J792" t="s">
        <v>162</v>
      </c>
      <c r="K792" t="s">
        <v>24</v>
      </c>
      <c r="L792" t="s">
        <v>851</v>
      </c>
      <c r="M792" t="s">
        <v>9438</v>
      </c>
      <c r="N792" t="s">
        <v>9439</v>
      </c>
    </row>
    <row r="793" spans="1:14" x14ac:dyDescent="0.25">
      <c r="A793" t="s">
        <v>4705</v>
      </c>
      <c r="B793" t="s">
        <v>4706</v>
      </c>
      <c r="C793" t="s">
        <v>16</v>
      </c>
      <c r="D793" t="s">
        <v>4476</v>
      </c>
      <c r="E793" t="s">
        <v>638</v>
      </c>
      <c r="F793" t="s">
        <v>4707</v>
      </c>
      <c r="G793" t="s">
        <v>4708</v>
      </c>
      <c r="H793" t="s">
        <v>4709</v>
      </c>
      <c r="I793" t="s">
        <v>22</v>
      </c>
      <c r="J793" t="s">
        <v>642</v>
      </c>
      <c r="K793" t="s">
        <v>24</v>
      </c>
      <c r="L793" t="s">
        <v>83</v>
      </c>
      <c r="M793" t="s">
        <v>9438</v>
      </c>
      <c r="N793" t="s">
        <v>9439</v>
      </c>
    </row>
    <row r="794" spans="1:14" x14ac:dyDescent="0.25">
      <c r="A794" t="s">
        <v>4469</v>
      </c>
      <c r="B794" t="s">
        <v>651</v>
      </c>
      <c r="C794" t="s">
        <v>16</v>
      </c>
      <c r="D794" t="s">
        <v>4470</v>
      </c>
      <c r="E794" t="s">
        <v>638</v>
      </c>
      <c r="F794" t="s">
        <v>4710</v>
      </c>
      <c r="G794" t="s">
        <v>4711</v>
      </c>
      <c r="H794" t="s">
        <v>4712</v>
      </c>
      <c r="I794" t="s">
        <v>32</v>
      </c>
      <c r="J794" t="s">
        <v>809</v>
      </c>
      <c r="K794" t="s">
        <v>24</v>
      </c>
      <c r="L794" t="s">
        <v>851</v>
      </c>
      <c r="M794" t="s">
        <v>9438</v>
      </c>
      <c r="N794" t="s">
        <v>9439</v>
      </c>
    </row>
    <row r="795" spans="1:14" x14ac:dyDescent="0.25">
      <c r="A795" t="s">
        <v>4309</v>
      </c>
      <c r="B795" t="s">
        <v>4310</v>
      </c>
      <c r="C795" t="s">
        <v>69</v>
      </c>
      <c r="D795" t="s">
        <v>3646</v>
      </c>
      <c r="E795" t="s">
        <v>638</v>
      </c>
      <c r="F795" t="s">
        <v>4713</v>
      </c>
      <c r="G795" t="s">
        <v>4714</v>
      </c>
      <c r="H795" t="s">
        <v>4715</v>
      </c>
      <c r="I795" t="s">
        <v>32</v>
      </c>
      <c r="J795" t="s">
        <v>1650</v>
      </c>
      <c r="K795" t="s">
        <v>24</v>
      </c>
      <c r="L795" t="s">
        <v>42</v>
      </c>
      <c r="M795" t="s">
        <v>9438</v>
      </c>
      <c r="N795" t="s">
        <v>9439</v>
      </c>
    </row>
    <row r="796" spans="1:14" x14ac:dyDescent="0.25">
      <c r="A796" t="s">
        <v>4716</v>
      </c>
      <c r="B796" t="s">
        <v>4385</v>
      </c>
      <c r="C796" t="s">
        <v>69</v>
      </c>
      <c r="D796" t="s">
        <v>3448</v>
      </c>
      <c r="E796" t="s">
        <v>638</v>
      </c>
      <c r="F796" t="s">
        <v>4717</v>
      </c>
      <c r="G796" t="s">
        <v>4718</v>
      </c>
      <c r="H796" t="s">
        <v>4719</v>
      </c>
      <c r="I796" t="s">
        <v>32</v>
      </c>
      <c r="J796" t="s">
        <v>4389</v>
      </c>
      <c r="K796" t="s">
        <v>24</v>
      </c>
      <c r="L796" t="s">
        <v>75</v>
      </c>
      <c r="M796" t="s">
        <v>9438</v>
      </c>
      <c r="N796" t="s">
        <v>9439</v>
      </c>
    </row>
    <row r="797" spans="1:14" x14ac:dyDescent="0.25">
      <c r="A797" t="s">
        <v>4720</v>
      </c>
      <c r="B797" t="s">
        <v>4463</v>
      </c>
      <c r="C797" t="s">
        <v>69</v>
      </c>
      <c r="D797" t="s">
        <v>4464</v>
      </c>
      <c r="E797" t="s">
        <v>638</v>
      </c>
      <c r="F797" t="s">
        <v>4721</v>
      </c>
      <c r="G797" t="s">
        <v>4722</v>
      </c>
      <c r="H797" t="s">
        <v>4723</v>
      </c>
      <c r="I797" t="s">
        <v>32</v>
      </c>
      <c r="J797" t="s">
        <v>33</v>
      </c>
      <c r="K797" t="s">
        <v>24</v>
      </c>
      <c r="L797" t="s">
        <v>4468</v>
      </c>
      <c r="M797" t="s">
        <v>9438</v>
      </c>
      <c r="N797" t="s">
        <v>9439</v>
      </c>
    </row>
    <row r="798" spans="1:14" x14ac:dyDescent="0.25">
      <c r="A798" t="s">
        <v>4724</v>
      </c>
      <c r="B798" t="s">
        <v>4687</v>
      </c>
      <c r="C798" t="s">
        <v>69</v>
      </c>
      <c r="D798" t="s">
        <v>4230</v>
      </c>
      <c r="E798" t="s">
        <v>638</v>
      </c>
      <c r="F798" t="s">
        <v>4725</v>
      </c>
      <c r="G798" t="s">
        <v>4726</v>
      </c>
      <c r="H798" t="s">
        <v>4727</v>
      </c>
      <c r="I798" t="s">
        <v>32</v>
      </c>
      <c r="J798" t="s">
        <v>4320</v>
      </c>
      <c r="K798" t="s">
        <v>24</v>
      </c>
      <c r="L798" t="s">
        <v>176</v>
      </c>
      <c r="M798" t="s">
        <v>9779</v>
      </c>
      <c r="N798" t="s">
        <v>9441</v>
      </c>
    </row>
    <row r="799" spans="1:14" x14ac:dyDescent="0.25">
      <c r="A799" t="s">
        <v>4728</v>
      </c>
      <c r="B799" t="s">
        <v>2768</v>
      </c>
      <c r="C799" t="s">
        <v>69</v>
      </c>
      <c r="D799" t="s">
        <v>2769</v>
      </c>
      <c r="E799" t="s">
        <v>638</v>
      </c>
      <c r="F799" t="s">
        <v>4729</v>
      </c>
      <c r="G799" t="s">
        <v>4730</v>
      </c>
      <c r="H799" t="s">
        <v>4731</v>
      </c>
      <c r="I799" t="s">
        <v>32</v>
      </c>
      <c r="J799" t="s">
        <v>398</v>
      </c>
      <c r="K799" t="s">
        <v>24</v>
      </c>
      <c r="L799" t="s">
        <v>494</v>
      </c>
      <c r="M799" t="s">
        <v>9438</v>
      </c>
      <c r="N799" t="s">
        <v>9439</v>
      </c>
    </row>
    <row r="800" spans="1:14" x14ac:dyDescent="0.25">
      <c r="A800" t="s">
        <v>4469</v>
      </c>
      <c r="B800" t="s">
        <v>651</v>
      </c>
      <c r="C800" t="s">
        <v>16</v>
      </c>
      <c r="D800" t="s">
        <v>4470</v>
      </c>
      <c r="E800" t="s">
        <v>638</v>
      </c>
      <c r="F800" t="s">
        <v>4732</v>
      </c>
      <c r="G800" t="s">
        <v>4733</v>
      </c>
      <c r="H800" t="s">
        <v>4734</v>
      </c>
      <c r="I800" t="s">
        <v>32</v>
      </c>
      <c r="J800" t="s">
        <v>1951</v>
      </c>
      <c r="K800" t="s">
        <v>24</v>
      </c>
      <c r="L800" t="s">
        <v>851</v>
      </c>
      <c r="M800" t="s">
        <v>9438</v>
      </c>
      <c r="N800" t="s">
        <v>9439</v>
      </c>
    </row>
    <row r="801" spans="1:14" x14ac:dyDescent="0.25">
      <c r="A801" t="s">
        <v>4735</v>
      </c>
      <c r="B801" t="s">
        <v>4736</v>
      </c>
      <c r="C801" t="s">
        <v>69</v>
      </c>
      <c r="D801" t="s">
        <v>4737</v>
      </c>
      <c r="E801" t="s">
        <v>638</v>
      </c>
      <c r="F801" t="s">
        <v>4738</v>
      </c>
      <c r="G801" t="s">
        <v>4739</v>
      </c>
      <c r="H801" t="s">
        <v>4740</v>
      </c>
      <c r="I801" t="s">
        <v>32</v>
      </c>
      <c r="J801" t="s">
        <v>148</v>
      </c>
      <c r="K801" t="s">
        <v>24</v>
      </c>
      <c r="L801" t="s">
        <v>4656</v>
      </c>
      <c r="M801" t="s">
        <v>9780</v>
      </c>
      <c r="N801" t="s">
        <v>9441</v>
      </c>
    </row>
    <row r="802" spans="1:14" x14ac:dyDescent="0.25">
      <c r="A802" t="s">
        <v>4741</v>
      </c>
      <c r="B802" t="s">
        <v>4365</v>
      </c>
      <c r="C802" t="s">
        <v>69</v>
      </c>
      <c r="D802" t="s">
        <v>1513</v>
      </c>
      <c r="E802" t="s">
        <v>638</v>
      </c>
      <c r="F802" t="s">
        <v>4742</v>
      </c>
      <c r="G802" t="s">
        <v>4743</v>
      </c>
      <c r="H802" t="s">
        <v>4744</v>
      </c>
      <c r="I802" t="s">
        <v>32</v>
      </c>
      <c r="J802" t="s">
        <v>756</v>
      </c>
      <c r="K802" t="s">
        <v>24</v>
      </c>
      <c r="L802" t="s">
        <v>75</v>
      </c>
      <c r="M802" t="s">
        <v>9438</v>
      </c>
      <c r="N802" t="s">
        <v>9439</v>
      </c>
    </row>
    <row r="803" spans="1:14" x14ac:dyDescent="0.25">
      <c r="A803" t="s">
        <v>4289</v>
      </c>
      <c r="B803" t="s">
        <v>4745</v>
      </c>
      <c r="C803" t="s">
        <v>16</v>
      </c>
      <c r="D803" t="s">
        <v>4291</v>
      </c>
      <c r="E803" t="s">
        <v>638</v>
      </c>
      <c r="F803" t="s">
        <v>4746</v>
      </c>
      <c r="G803" t="s">
        <v>4747</v>
      </c>
      <c r="H803" t="s">
        <v>4748</v>
      </c>
      <c r="I803" t="s">
        <v>32</v>
      </c>
      <c r="J803" t="s">
        <v>3171</v>
      </c>
      <c r="K803" t="s">
        <v>24</v>
      </c>
      <c r="L803" t="s">
        <v>75</v>
      </c>
      <c r="M803" t="s">
        <v>9438</v>
      </c>
      <c r="N803" t="s">
        <v>9439</v>
      </c>
    </row>
    <row r="804" spans="1:14" x14ac:dyDescent="0.25">
      <c r="A804" t="s">
        <v>4353</v>
      </c>
      <c r="B804" t="s">
        <v>4414</v>
      </c>
      <c r="C804" t="s">
        <v>69</v>
      </c>
      <c r="D804" t="s">
        <v>4749</v>
      </c>
      <c r="E804" t="s">
        <v>638</v>
      </c>
      <c r="F804" t="s">
        <v>4750</v>
      </c>
      <c r="G804" t="s">
        <v>4751</v>
      </c>
      <c r="H804" t="s">
        <v>4752</v>
      </c>
      <c r="I804" t="s">
        <v>32</v>
      </c>
      <c r="J804" t="s">
        <v>246</v>
      </c>
      <c r="K804" t="s">
        <v>24</v>
      </c>
      <c r="L804" t="s">
        <v>4753</v>
      </c>
      <c r="M804" t="s">
        <v>9438</v>
      </c>
      <c r="N804" t="s">
        <v>9439</v>
      </c>
    </row>
    <row r="805" spans="1:14" x14ac:dyDescent="0.25">
      <c r="A805" t="s">
        <v>4754</v>
      </c>
      <c r="B805" t="s">
        <v>3343</v>
      </c>
      <c r="C805" t="s">
        <v>16</v>
      </c>
      <c r="D805" t="s">
        <v>530</v>
      </c>
      <c r="E805" t="s">
        <v>638</v>
      </c>
      <c r="F805" t="s">
        <v>4755</v>
      </c>
      <c r="G805" t="s">
        <v>4756</v>
      </c>
      <c r="H805" t="s">
        <v>4757</v>
      </c>
      <c r="I805" t="s">
        <v>32</v>
      </c>
      <c r="J805" t="s">
        <v>606</v>
      </c>
      <c r="K805" t="s">
        <v>24</v>
      </c>
      <c r="L805" t="s">
        <v>176</v>
      </c>
      <c r="M805" t="s">
        <v>9438</v>
      </c>
      <c r="N805" t="s">
        <v>9439</v>
      </c>
    </row>
    <row r="806" spans="1:14" x14ac:dyDescent="0.25">
      <c r="A806" t="s">
        <v>4758</v>
      </c>
      <c r="B806" t="s">
        <v>3093</v>
      </c>
      <c r="C806" t="s">
        <v>1475</v>
      </c>
      <c r="D806" t="s">
        <v>3094</v>
      </c>
      <c r="E806" t="s">
        <v>638</v>
      </c>
      <c r="F806" t="s">
        <v>4759</v>
      </c>
      <c r="G806" t="s">
        <v>4760</v>
      </c>
      <c r="H806" t="s">
        <v>4761</v>
      </c>
      <c r="I806" t="s">
        <v>32</v>
      </c>
      <c r="J806" t="s">
        <v>4762</v>
      </c>
      <c r="K806" t="s">
        <v>24</v>
      </c>
      <c r="L806" t="s">
        <v>75</v>
      </c>
      <c r="M806" t="s">
        <v>9438</v>
      </c>
      <c r="N806" t="s">
        <v>9439</v>
      </c>
    </row>
    <row r="807" spans="1:14" x14ac:dyDescent="0.25">
      <c r="A807" t="s">
        <v>4772</v>
      </c>
      <c r="B807" t="s">
        <v>4336</v>
      </c>
      <c r="C807" t="s">
        <v>16</v>
      </c>
      <c r="D807" t="s">
        <v>4337</v>
      </c>
      <c r="E807" t="s">
        <v>638</v>
      </c>
      <c r="F807" t="s">
        <v>4773</v>
      </c>
      <c r="G807" t="s">
        <v>4774</v>
      </c>
      <c r="H807" t="s">
        <v>4775</v>
      </c>
      <c r="I807" t="s">
        <v>32</v>
      </c>
      <c r="J807" t="s">
        <v>1000</v>
      </c>
      <c r="K807" t="s">
        <v>24</v>
      </c>
      <c r="L807" t="s">
        <v>2609</v>
      </c>
      <c r="M807" t="s">
        <v>9438</v>
      </c>
      <c r="N807" t="s">
        <v>9439</v>
      </c>
    </row>
    <row r="808" spans="1:14" x14ac:dyDescent="0.25">
      <c r="A808" t="s">
        <v>4691</v>
      </c>
      <c r="B808" t="s">
        <v>4776</v>
      </c>
      <c r="C808" t="s">
        <v>16</v>
      </c>
      <c r="D808" t="s">
        <v>302</v>
      </c>
      <c r="E808" t="s">
        <v>638</v>
      </c>
      <c r="F808" t="s">
        <v>4777</v>
      </c>
      <c r="G808" t="s">
        <v>4778</v>
      </c>
      <c r="H808" t="s">
        <v>4779</v>
      </c>
      <c r="I808" t="s">
        <v>32</v>
      </c>
      <c r="J808" t="s">
        <v>1350</v>
      </c>
      <c r="K808" t="s">
        <v>24</v>
      </c>
      <c r="L808" t="s">
        <v>307</v>
      </c>
      <c r="M808" t="s">
        <v>9781</v>
      </c>
      <c r="N808" t="s">
        <v>9441</v>
      </c>
    </row>
    <row r="809" spans="1:14" x14ac:dyDescent="0.25">
      <c r="A809" t="s">
        <v>4772</v>
      </c>
      <c r="B809" t="s">
        <v>4336</v>
      </c>
      <c r="C809" t="s">
        <v>16</v>
      </c>
      <c r="D809" t="s">
        <v>4337</v>
      </c>
      <c r="E809" t="s">
        <v>638</v>
      </c>
      <c r="F809" t="s">
        <v>4791</v>
      </c>
      <c r="G809" t="s">
        <v>4792</v>
      </c>
      <c r="H809" t="s">
        <v>4793</v>
      </c>
      <c r="I809" t="s">
        <v>32</v>
      </c>
      <c r="J809" t="s">
        <v>1000</v>
      </c>
      <c r="K809" t="s">
        <v>24</v>
      </c>
      <c r="L809" t="s">
        <v>2609</v>
      </c>
      <c r="M809" t="s">
        <v>9438</v>
      </c>
      <c r="N809" t="s">
        <v>9439</v>
      </c>
    </row>
    <row r="810" spans="1:14" x14ac:dyDescent="0.25">
      <c r="A810" t="s">
        <v>4314</v>
      </c>
      <c r="B810" t="s">
        <v>4643</v>
      </c>
      <c r="C810" t="s">
        <v>69</v>
      </c>
      <c r="D810" t="s">
        <v>4370</v>
      </c>
      <c r="E810" t="s">
        <v>638</v>
      </c>
      <c r="F810" t="s">
        <v>4794</v>
      </c>
      <c r="G810" t="s">
        <v>4795</v>
      </c>
      <c r="H810" t="s">
        <v>4796</v>
      </c>
      <c r="I810" t="s">
        <v>32</v>
      </c>
      <c r="J810" t="s">
        <v>329</v>
      </c>
      <c r="K810" t="s">
        <v>24</v>
      </c>
      <c r="L810" t="s">
        <v>4321</v>
      </c>
      <c r="M810" t="s">
        <v>9782</v>
      </c>
      <c r="N810" t="s">
        <v>9441</v>
      </c>
    </row>
    <row r="811" spans="1:14" x14ac:dyDescent="0.25">
      <c r="A811" t="s">
        <v>4797</v>
      </c>
      <c r="C811" t="s">
        <v>69</v>
      </c>
      <c r="D811" t="s">
        <v>4798</v>
      </c>
      <c r="E811" t="s">
        <v>638</v>
      </c>
      <c r="F811" t="s">
        <v>4799</v>
      </c>
      <c r="G811" t="s">
        <v>4800</v>
      </c>
      <c r="H811" t="s">
        <v>4801</v>
      </c>
      <c r="I811" t="s">
        <v>32</v>
      </c>
      <c r="J811" t="s">
        <v>183</v>
      </c>
      <c r="K811" t="s">
        <v>24</v>
      </c>
      <c r="L811" t="s">
        <v>4802</v>
      </c>
      <c r="M811" t="s">
        <v>9783</v>
      </c>
      <c r="N811" t="s">
        <v>9441</v>
      </c>
    </row>
    <row r="812" spans="1:14" x14ac:dyDescent="0.25">
      <c r="A812" t="s">
        <v>4803</v>
      </c>
      <c r="B812" t="s">
        <v>4804</v>
      </c>
      <c r="C812" t="s">
        <v>16</v>
      </c>
      <c r="D812" t="s">
        <v>530</v>
      </c>
      <c r="E812" t="s">
        <v>638</v>
      </c>
      <c r="F812" t="s">
        <v>4805</v>
      </c>
      <c r="G812" t="s">
        <v>4806</v>
      </c>
      <c r="H812" t="s">
        <v>4807</v>
      </c>
      <c r="I812" t="s">
        <v>32</v>
      </c>
      <c r="J812" t="s">
        <v>234</v>
      </c>
      <c r="K812" t="s">
        <v>24</v>
      </c>
      <c r="L812" t="s">
        <v>176</v>
      </c>
      <c r="M812" t="s">
        <v>9438</v>
      </c>
      <c r="N812" t="s">
        <v>9439</v>
      </c>
    </row>
    <row r="813" spans="1:14" x14ac:dyDescent="0.25">
      <c r="A813" t="s">
        <v>4808</v>
      </c>
      <c r="B813" t="s">
        <v>4809</v>
      </c>
      <c r="C813" t="s">
        <v>69</v>
      </c>
      <c r="D813" t="s">
        <v>4810</v>
      </c>
      <c r="E813" t="s">
        <v>638</v>
      </c>
      <c r="F813" t="s">
        <v>4811</v>
      </c>
      <c r="G813" t="s">
        <v>4812</v>
      </c>
      <c r="H813" t="s">
        <v>4813</v>
      </c>
      <c r="I813" t="s">
        <v>32</v>
      </c>
      <c r="J813" t="s">
        <v>162</v>
      </c>
      <c r="K813" t="s">
        <v>24</v>
      </c>
      <c r="L813" t="s">
        <v>4814</v>
      </c>
      <c r="M813" t="s">
        <v>9438</v>
      </c>
      <c r="N813" t="s">
        <v>9439</v>
      </c>
    </row>
    <row r="814" spans="1:14" x14ac:dyDescent="0.25">
      <c r="A814" t="s">
        <v>4431</v>
      </c>
      <c r="C814" t="s">
        <v>16</v>
      </c>
      <c r="D814" t="s">
        <v>4432</v>
      </c>
      <c r="E814" t="s">
        <v>638</v>
      </c>
      <c r="F814" t="s">
        <v>4815</v>
      </c>
      <c r="G814" t="s">
        <v>4816</v>
      </c>
      <c r="H814" t="s">
        <v>4817</v>
      </c>
      <c r="I814" t="s">
        <v>22</v>
      </c>
      <c r="J814" t="s">
        <v>438</v>
      </c>
      <c r="K814" t="s">
        <v>24</v>
      </c>
      <c r="L814" t="s">
        <v>83</v>
      </c>
      <c r="M814" t="s">
        <v>9438</v>
      </c>
      <c r="N814" t="s">
        <v>9439</v>
      </c>
    </row>
    <row r="815" spans="1:14" x14ac:dyDescent="0.25">
      <c r="A815" t="s">
        <v>4610</v>
      </c>
      <c r="B815" t="s">
        <v>4818</v>
      </c>
      <c r="C815" t="s">
        <v>69</v>
      </c>
      <c r="D815" t="s">
        <v>4612</v>
      </c>
      <c r="E815" t="s">
        <v>638</v>
      </c>
      <c r="F815" t="s">
        <v>4819</v>
      </c>
      <c r="G815" t="s">
        <v>4820</v>
      </c>
      <c r="H815" t="s">
        <v>4821</v>
      </c>
      <c r="I815" t="s">
        <v>32</v>
      </c>
      <c r="J815" t="s">
        <v>341</v>
      </c>
      <c r="K815" t="s">
        <v>24</v>
      </c>
      <c r="L815" t="s">
        <v>75</v>
      </c>
      <c r="M815" t="s">
        <v>9784</v>
      </c>
      <c r="N815" t="s">
        <v>9441</v>
      </c>
    </row>
    <row r="816" spans="1:14" x14ac:dyDescent="0.25">
      <c r="A816" t="s">
        <v>4600</v>
      </c>
      <c r="C816" t="s">
        <v>16</v>
      </c>
      <c r="D816" t="s">
        <v>4601</v>
      </c>
      <c r="E816" t="s">
        <v>638</v>
      </c>
      <c r="F816" t="s">
        <v>4822</v>
      </c>
      <c r="G816" t="s">
        <v>4823</v>
      </c>
      <c r="H816" t="s">
        <v>4824</v>
      </c>
      <c r="I816" t="s">
        <v>32</v>
      </c>
      <c r="J816" t="s">
        <v>1751</v>
      </c>
      <c r="K816" t="s">
        <v>24</v>
      </c>
      <c r="L816" t="s">
        <v>227</v>
      </c>
      <c r="M816" t="s">
        <v>9438</v>
      </c>
      <c r="N816" t="s">
        <v>9439</v>
      </c>
    </row>
    <row r="817" spans="1:14" x14ac:dyDescent="0.25">
      <c r="A817" t="s">
        <v>4825</v>
      </c>
      <c r="B817" t="s">
        <v>4379</v>
      </c>
      <c r="C817" t="s">
        <v>16</v>
      </c>
      <c r="D817" t="s">
        <v>2510</v>
      </c>
      <c r="E817" t="s">
        <v>638</v>
      </c>
      <c r="F817" t="s">
        <v>4826</v>
      </c>
      <c r="G817" t="s">
        <v>4827</v>
      </c>
      <c r="H817" t="s">
        <v>4828</v>
      </c>
      <c r="I817" t="s">
        <v>32</v>
      </c>
      <c r="J817" t="s">
        <v>412</v>
      </c>
      <c r="K817" t="s">
        <v>24</v>
      </c>
      <c r="L817" t="s">
        <v>4383</v>
      </c>
      <c r="M817" t="s">
        <v>9438</v>
      </c>
      <c r="N817" t="s">
        <v>9439</v>
      </c>
    </row>
    <row r="818" spans="1:14" x14ac:dyDescent="0.25">
      <c r="A818" t="s">
        <v>4829</v>
      </c>
      <c r="B818" t="s">
        <v>4365</v>
      </c>
      <c r="C818" t="s">
        <v>69</v>
      </c>
      <c r="D818" t="s">
        <v>1513</v>
      </c>
      <c r="E818" t="s">
        <v>638</v>
      </c>
      <c r="F818" t="s">
        <v>4830</v>
      </c>
      <c r="G818" t="s">
        <v>4831</v>
      </c>
      <c r="H818" t="s">
        <v>4832</v>
      </c>
      <c r="I818" t="s">
        <v>32</v>
      </c>
      <c r="J818" t="s">
        <v>923</v>
      </c>
      <c r="K818" t="s">
        <v>24</v>
      </c>
      <c r="L818" t="s">
        <v>75</v>
      </c>
      <c r="M818" t="s">
        <v>9438</v>
      </c>
      <c r="N818" t="s">
        <v>9439</v>
      </c>
    </row>
    <row r="819" spans="1:14" x14ac:dyDescent="0.25">
      <c r="A819" t="s">
        <v>4838</v>
      </c>
      <c r="B819" t="s">
        <v>4633</v>
      </c>
      <c r="C819" t="s">
        <v>69</v>
      </c>
      <c r="D819" t="s">
        <v>4634</v>
      </c>
      <c r="E819" t="s">
        <v>638</v>
      </c>
      <c r="F819" t="s">
        <v>4839</v>
      </c>
      <c r="G819" t="s">
        <v>4840</v>
      </c>
      <c r="H819" t="s">
        <v>4841</v>
      </c>
      <c r="I819" t="s">
        <v>32</v>
      </c>
      <c r="J819" t="s">
        <v>1203</v>
      </c>
      <c r="K819" t="s">
        <v>24</v>
      </c>
      <c r="L819" t="s">
        <v>4638</v>
      </c>
      <c r="M819" t="s">
        <v>9438</v>
      </c>
      <c r="N819" t="s">
        <v>9439</v>
      </c>
    </row>
    <row r="820" spans="1:14" x14ac:dyDescent="0.25">
      <c r="A820" t="s">
        <v>4842</v>
      </c>
      <c r="B820" t="s">
        <v>4843</v>
      </c>
      <c r="C820" t="s">
        <v>16</v>
      </c>
      <c r="D820" t="s">
        <v>530</v>
      </c>
      <c r="E820" t="s">
        <v>638</v>
      </c>
      <c r="F820" t="s">
        <v>4844</v>
      </c>
      <c r="G820" t="s">
        <v>4845</v>
      </c>
      <c r="H820" t="s">
        <v>4846</v>
      </c>
      <c r="I820" t="s">
        <v>32</v>
      </c>
      <c r="J820" t="s">
        <v>606</v>
      </c>
      <c r="K820" t="s">
        <v>24</v>
      </c>
      <c r="L820" t="s">
        <v>176</v>
      </c>
      <c r="M820" t="s">
        <v>9438</v>
      </c>
      <c r="N820" t="s">
        <v>9439</v>
      </c>
    </row>
    <row r="821" spans="1:14" x14ac:dyDescent="0.25">
      <c r="A821" t="s">
        <v>4309</v>
      </c>
      <c r="B821" t="s">
        <v>4310</v>
      </c>
      <c r="C821" t="s">
        <v>16</v>
      </c>
      <c r="D821" t="s">
        <v>3646</v>
      </c>
      <c r="E821" t="s">
        <v>638</v>
      </c>
      <c r="F821" t="s">
        <v>4847</v>
      </c>
      <c r="G821" t="s">
        <v>4848</v>
      </c>
      <c r="H821" t="s">
        <v>4849</v>
      </c>
      <c r="I821" t="s">
        <v>32</v>
      </c>
      <c r="J821" t="s">
        <v>89</v>
      </c>
      <c r="K821" t="s">
        <v>24</v>
      </c>
      <c r="L821" t="s">
        <v>42</v>
      </c>
      <c r="M821" t="s">
        <v>9438</v>
      </c>
      <c r="N821" t="s">
        <v>9439</v>
      </c>
    </row>
    <row r="822" spans="1:14" x14ac:dyDescent="0.25">
      <c r="A822" t="s">
        <v>4786</v>
      </c>
      <c r="B822" t="s">
        <v>4787</v>
      </c>
      <c r="C822" t="s">
        <v>16</v>
      </c>
      <c r="D822" t="s">
        <v>3094</v>
      </c>
      <c r="E822" t="s">
        <v>638</v>
      </c>
      <c r="F822" t="s">
        <v>4863</v>
      </c>
      <c r="G822" t="s">
        <v>4864</v>
      </c>
      <c r="H822" t="s">
        <v>4865</v>
      </c>
      <c r="I822" t="s">
        <v>32</v>
      </c>
      <c r="J822" t="s">
        <v>1967</v>
      </c>
      <c r="K822" t="s">
        <v>24</v>
      </c>
      <c r="L822" t="s">
        <v>75</v>
      </c>
      <c r="M822" t="s">
        <v>9438</v>
      </c>
      <c r="N822" t="s">
        <v>9439</v>
      </c>
    </row>
    <row r="823" spans="1:14" x14ac:dyDescent="0.25">
      <c r="A823" t="s">
        <v>4870</v>
      </c>
      <c r="B823" t="s">
        <v>4502</v>
      </c>
      <c r="C823" t="s">
        <v>69</v>
      </c>
      <c r="D823" t="s">
        <v>4302</v>
      </c>
      <c r="E823" t="s">
        <v>638</v>
      </c>
      <c r="F823" t="s">
        <v>4871</v>
      </c>
      <c r="G823" t="s">
        <v>4872</v>
      </c>
      <c r="H823" t="s">
        <v>4873</v>
      </c>
      <c r="I823" t="s">
        <v>32</v>
      </c>
      <c r="J823" t="s">
        <v>1545</v>
      </c>
      <c r="K823" t="s">
        <v>24</v>
      </c>
      <c r="L823" t="s">
        <v>34</v>
      </c>
      <c r="M823" t="s">
        <v>9438</v>
      </c>
      <c r="N823" t="s">
        <v>9439</v>
      </c>
    </row>
    <row r="824" spans="1:14" x14ac:dyDescent="0.25">
      <c r="A824" t="s">
        <v>4874</v>
      </c>
      <c r="B824" t="s">
        <v>4379</v>
      </c>
      <c r="C824" t="s">
        <v>16</v>
      </c>
      <c r="D824" t="s">
        <v>2510</v>
      </c>
      <c r="E824" t="s">
        <v>638</v>
      </c>
      <c r="F824" t="s">
        <v>4875</v>
      </c>
      <c r="G824" t="s">
        <v>4876</v>
      </c>
      <c r="H824" t="s">
        <v>4877</v>
      </c>
      <c r="I824" t="s">
        <v>32</v>
      </c>
      <c r="J824" t="s">
        <v>412</v>
      </c>
      <c r="K824" t="s">
        <v>24</v>
      </c>
      <c r="L824" t="s">
        <v>4395</v>
      </c>
      <c r="M824" t="s">
        <v>9438</v>
      </c>
      <c r="N824" t="s">
        <v>9439</v>
      </c>
    </row>
    <row r="825" spans="1:14" x14ac:dyDescent="0.25">
      <c r="A825" t="s">
        <v>4884</v>
      </c>
      <c r="B825" t="s">
        <v>4885</v>
      </c>
      <c r="C825" t="s">
        <v>69</v>
      </c>
      <c r="D825" t="s">
        <v>402</v>
      </c>
      <c r="E825" t="s">
        <v>638</v>
      </c>
      <c r="F825" t="s">
        <v>4886</v>
      </c>
      <c r="G825" t="s">
        <v>4887</v>
      </c>
      <c r="H825" t="s">
        <v>4888</v>
      </c>
      <c r="I825" t="s">
        <v>32</v>
      </c>
      <c r="J825" t="s">
        <v>155</v>
      </c>
      <c r="K825" t="s">
        <v>24</v>
      </c>
      <c r="L825" t="s">
        <v>406</v>
      </c>
      <c r="M825" t="s">
        <v>9785</v>
      </c>
      <c r="N825" t="s">
        <v>9441</v>
      </c>
    </row>
    <row r="826" spans="1:14" x14ac:dyDescent="0.25">
      <c r="A826" t="s">
        <v>4469</v>
      </c>
      <c r="B826" t="s">
        <v>651</v>
      </c>
      <c r="C826" t="s">
        <v>16</v>
      </c>
      <c r="D826" t="s">
        <v>4470</v>
      </c>
      <c r="E826" t="s">
        <v>638</v>
      </c>
      <c r="F826" t="s">
        <v>4889</v>
      </c>
      <c r="G826" t="s">
        <v>4890</v>
      </c>
      <c r="H826" t="s">
        <v>4891</v>
      </c>
      <c r="I826" t="s">
        <v>32</v>
      </c>
      <c r="J826" t="s">
        <v>555</v>
      </c>
      <c r="K826" t="s">
        <v>24</v>
      </c>
      <c r="L826" t="s">
        <v>851</v>
      </c>
      <c r="M826" t="s">
        <v>9438</v>
      </c>
      <c r="N826" t="s">
        <v>9439</v>
      </c>
    </row>
    <row r="827" spans="1:14" x14ac:dyDescent="0.25">
      <c r="A827" t="s">
        <v>4892</v>
      </c>
      <c r="B827" t="s">
        <v>4859</v>
      </c>
      <c r="C827" t="s">
        <v>16</v>
      </c>
      <c r="D827" t="s">
        <v>4652</v>
      </c>
      <c r="E827" t="s">
        <v>638</v>
      </c>
      <c r="F827" t="s">
        <v>4893</v>
      </c>
      <c r="G827" t="s">
        <v>4894</v>
      </c>
      <c r="H827" t="s">
        <v>4895</v>
      </c>
      <c r="I827" t="s">
        <v>32</v>
      </c>
      <c r="J827" t="s">
        <v>506</v>
      </c>
      <c r="K827" t="s">
        <v>24</v>
      </c>
      <c r="L827" t="s">
        <v>4656</v>
      </c>
      <c r="M827" t="s">
        <v>9786</v>
      </c>
      <c r="N827" t="s">
        <v>9441</v>
      </c>
    </row>
    <row r="828" spans="1:14" x14ac:dyDescent="0.25">
      <c r="A828" t="s">
        <v>4576</v>
      </c>
      <c r="B828" t="s">
        <v>665</v>
      </c>
      <c r="C828" t="s">
        <v>69</v>
      </c>
      <c r="D828" t="s">
        <v>4566</v>
      </c>
      <c r="E828" t="s">
        <v>638</v>
      </c>
      <c r="F828" t="s">
        <v>4896</v>
      </c>
      <c r="G828" t="s">
        <v>4897</v>
      </c>
      <c r="H828" t="s">
        <v>4898</v>
      </c>
      <c r="I828" t="s">
        <v>32</v>
      </c>
      <c r="J828" t="s">
        <v>634</v>
      </c>
      <c r="K828" t="s">
        <v>24</v>
      </c>
      <c r="L828" t="s">
        <v>2585</v>
      </c>
      <c r="M828" t="s">
        <v>9438</v>
      </c>
      <c r="N828" t="s">
        <v>9439</v>
      </c>
    </row>
    <row r="829" spans="1:14" x14ac:dyDescent="0.25">
      <c r="A829" t="s">
        <v>4899</v>
      </c>
      <c r="B829" t="s">
        <v>2611</v>
      </c>
      <c r="C829" t="s">
        <v>69</v>
      </c>
      <c r="D829" t="s">
        <v>93</v>
      </c>
      <c r="E829" t="s">
        <v>18</v>
      </c>
      <c r="F829" t="s">
        <v>4900</v>
      </c>
      <c r="G829" t="s">
        <v>4901</v>
      </c>
      <c r="H829" t="s">
        <v>4902</v>
      </c>
      <c r="I829" t="s">
        <v>32</v>
      </c>
      <c r="J829" t="s">
        <v>65</v>
      </c>
      <c r="K829" t="s">
        <v>24</v>
      </c>
      <c r="L829" t="s">
        <v>75</v>
      </c>
      <c r="M829" t="s">
        <v>9787</v>
      </c>
      <c r="N829" t="s">
        <v>9441</v>
      </c>
    </row>
    <row r="830" spans="1:14" x14ac:dyDescent="0.25">
      <c r="A830" t="s">
        <v>2297</v>
      </c>
      <c r="B830" t="s">
        <v>1451</v>
      </c>
      <c r="C830" t="s">
        <v>69</v>
      </c>
      <c r="D830" t="s">
        <v>45</v>
      </c>
      <c r="E830" t="s">
        <v>18</v>
      </c>
      <c r="F830" t="s">
        <v>4903</v>
      </c>
      <c r="G830" t="s">
        <v>4904</v>
      </c>
      <c r="H830" t="s">
        <v>4905</v>
      </c>
      <c r="I830" t="s">
        <v>32</v>
      </c>
      <c r="J830" t="s">
        <v>1449</v>
      </c>
      <c r="K830" t="s">
        <v>24</v>
      </c>
      <c r="L830" t="s">
        <v>50</v>
      </c>
      <c r="M830" t="s">
        <v>9788</v>
      </c>
      <c r="N830" t="s">
        <v>9441</v>
      </c>
    </row>
    <row r="831" spans="1:14" x14ac:dyDescent="0.25">
      <c r="A831" t="s">
        <v>4906</v>
      </c>
      <c r="B831" t="s">
        <v>4907</v>
      </c>
      <c r="C831" t="s">
        <v>69</v>
      </c>
      <c r="E831" t="s">
        <v>18</v>
      </c>
      <c r="F831" t="s">
        <v>4908</v>
      </c>
      <c r="G831" t="s">
        <v>4909</v>
      </c>
      <c r="H831" t="s">
        <v>4910</v>
      </c>
      <c r="I831" t="s">
        <v>32</v>
      </c>
      <c r="J831" t="s">
        <v>583</v>
      </c>
      <c r="K831" t="s">
        <v>24</v>
      </c>
      <c r="L831" t="s">
        <v>4911</v>
      </c>
      <c r="M831" t="s">
        <v>9789</v>
      </c>
      <c r="N831" t="s">
        <v>9441</v>
      </c>
    </row>
    <row r="832" spans="1:14" x14ac:dyDescent="0.25">
      <c r="A832" t="s">
        <v>4912</v>
      </c>
      <c r="B832" t="s">
        <v>4153</v>
      </c>
      <c r="C832" t="s">
        <v>16</v>
      </c>
      <c r="D832" t="s">
        <v>4913</v>
      </c>
      <c r="E832" t="s">
        <v>18</v>
      </c>
      <c r="F832" t="s">
        <v>4914</v>
      </c>
      <c r="G832" t="s">
        <v>4915</v>
      </c>
      <c r="H832" t="s">
        <v>4916</v>
      </c>
      <c r="I832" t="s">
        <v>32</v>
      </c>
      <c r="J832" t="s">
        <v>1727</v>
      </c>
      <c r="K832" t="s">
        <v>24</v>
      </c>
      <c r="L832" t="s">
        <v>275</v>
      </c>
      <c r="M832" t="s">
        <v>9790</v>
      </c>
      <c r="N832" t="s">
        <v>9441</v>
      </c>
    </row>
    <row r="833" spans="1:14" x14ac:dyDescent="0.25">
      <c r="A833" t="s">
        <v>4917</v>
      </c>
      <c r="B833" t="s">
        <v>1402</v>
      </c>
      <c r="C833" t="s">
        <v>69</v>
      </c>
      <c r="D833" t="s">
        <v>1403</v>
      </c>
      <c r="E833" t="s">
        <v>18</v>
      </c>
      <c r="F833" t="s">
        <v>4918</v>
      </c>
      <c r="G833" t="s">
        <v>4919</v>
      </c>
      <c r="H833" t="s">
        <v>4920</v>
      </c>
      <c r="I833" t="s">
        <v>32</v>
      </c>
      <c r="J833" t="s">
        <v>379</v>
      </c>
      <c r="K833" t="s">
        <v>24</v>
      </c>
      <c r="L833" t="s">
        <v>104</v>
      </c>
      <c r="M833" t="s">
        <v>9791</v>
      </c>
      <c r="N833" t="s">
        <v>9441</v>
      </c>
    </row>
    <row r="834" spans="1:14" x14ac:dyDescent="0.25">
      <c r="A834" t="s">
        <v>4921</v>
      </c>
      <c r="B834" t="s">
        <v>92</v>
      </c>
      <c r="C834" t="s">
        <v>69</v>
      </c>
      <c r="D834" t="s">
        <v>93</v>
      </c>
      <c r="E834" t="s">
        <v>18</v>
      </c>
      <c r="F834" t="s">
        <v>4922</v>
      </c>
      <c r="G834" t="s">
        <v>4923</v>
      </c>
      <c r="H834" t="s">
        <v>4924</v>
      </c>
      <c r="I834" t="s">
        <v>32</v>
      </c>
      <c r="J834" t="s">
        <v>298</v>
      </c>
      <c r="K834" t="s">
        <v>24</v>
      </c>
      <c r="L834" t="s">
        <v>75</v>
      </c>
      <c r="M834" t="s">
        <v>9792</v>
      </c>
      <c r="N834" t="s">
        <v>9441</v>
      </c>
    </row>
    <row r="835" spans="1:14" x14ac:dyDescent="0.25">
      <c r="A835" t="s">
        <v>4925</v>
      </c>
      <c r="B835" t="s">
        <v>2632</v>
      </c>
      <c r="C835" t="s">
        <v>69</v>
      </c>
      <c r="D835" t="s">
        <v>4926</v>
      </c>
      <c r="E835" t="s">
        <v>18</v>
      </c>
      <c r="F835" t="s">
        <v>4927</v>
      </c>
      <c r="G835" t="s">
        <v>4928</v>
      </c>
      <c r="H835" t="s">
        <v>4929</v>
      </c>
      <c r="I835" t="s">
        <v>32</v>
      </c>
      <c r="J835" t="s">
        <v>148</v>
      </c>
      <c r="K835" t="s">
        <v>24</v>
      </c>
      <c r="L835" t="s">
        <v>204</v>
      </c>
      <c r="M835" t="s">
        <v>9793</v>
      </c>
      <c r="N835" t="s">
        <v>9441</v>
      </c>
    </row>
    <row r="836" spans="1:14" x14ac:dyDescent="0.25">
      <c r="A836" t="s">
        <v>4930</v>
      </c>
      <c r="B836" t="s">
        <v>4931</v>
      </c>
      <c r="C836" t="s">
        <v>16</v>
      </c>
      <c r="D836" t="s">
        <v>2532</v>
      </c>
      <c r="E836" t="s">
        <v>18</v>
      </c>
      <c r="F836" t="s">
        <v>4932</v>
      </c>
      <c r="G836" t="s">
        <v>4933</v>
      </c>
      <c r="H836" t="s">
        <v>4934</v>
      </c>
      <c r="I836" t="s">
        <v>32</v>
      </c>
      <c r="J836" t="s">
        <v>4935</v>
      </c>
      <c r="K836" t="s">
        <v>24</v>
      </c>
      <c r="L836" t="s">
        <v>58</v>
      </c>
      <c r="M836" t="s">
        <v>9794</v>
      </c>
      <c r="N836" t="s">
        <v>9441</v>
      </c>
    </row>
    <row r="837" spans="1:14" x14ac:dyDescent="0.25">
      <c r="A837" t="s">
        <v>4936</v>
      </c>
      <c r="B837" t="s">
        <v>4937</v>
      </c>
      <c r="C837" t="s">
        <v>69</v>
      </c>
      <c r="D837" t="s">
        <v>4938</v>
      </c>
      <c r="E837" t="s">
        <v>18</v>
      </c>
      <c r="F837" t="s">
        <v>4939</v>
      </c>
      <c r="G837" t="s">
        <v>4940</v>
      </c>
      <c r="H837" t="s">
        <v>4941</v>
      </c>
      <c r="I837" t="s">
        <v>32</v>
      </c>
      <c r="J837" t="s">
        <v>1650</v>
      </c>
      <c r="K837" t="s">
        <v>24</v>
      </c>
      <c r="L837" t="s">
        <v>4151</v>
      </c>
      <c r="M837" t="s">
        <v>9438</v>
      </c>
      <c r="N837" t="s">
        <v>9439</v>
      </c>
    </row>
    <row r="838" spans="1:14" x14ac:dyDescent="0.25">
      <c r="A838" t="s">
        <v>4942</v>
      </c>
      <c r="B838" t="s">
        <v>4943</v>
      </c>
      <c r="C838" t="s">
        <v>16</v>
      </c>
      <c r="D838" t="s">
        <v>4944</v>
      </c>
      <c r="E838" t="s">
        <v>18</v>
      </c>
      <c r="F838" t="s">
        <v>4945</v>
      </c>
      <c r="G838" t="s">
        <v>4946</v>
      </c>
      <c r="H838" t="s">
        <v>4947</v>
      </c>
      <c r="I838" t="s">
        <v>32</v>
      </c>
      <c r="J838" t="s">
        <v>74</v>
      </c>
      <c r="K838" t="s">
        <v>24</v>
      </c>
      <c r="L838" t="s">
        <v>104</v>
      </c>
      <c r="M838" t="s">
        <v>9795</v>
      </c>
      <c r="N838" t="s">
        <v>9441</v>
      </c>
    </row>
    <row r="839" spans="1:14" x14ac:dyDescent="0.25">
      <c r="A839" t="s">
        <v>4948</v>
      </c>
      <c r="B839" t="s">
        <v>4949</v>
      </c>
      <c r="C839" t="s">
        <v>16</v>
      </c>
      <c r="D839" t="s">
        <v>151</v>
      </c>
      <c r="E839" t="s">
        <v>18</v>
      </c>
      <c r="F839" t="s">
        <v>4950</v>
      </c>
      <c r="G839" t="s">
        <v>4951</v>
      </c>
      <c r="H839" t="s">
        <v>4952</v>
      </c>
      <c r="I839" t="s">
        <v>32</v>
      </c>
      <c r="J839" t="s">
        <v>341</v>
      </c>
      <c r="K839" t="s">
        <v>24</v>
      </c>
      <c r="L839" t="s">
        <v>104</v>
      </c>
      <c r="M839" t="s">
        <v>9796</v>
      </c>
      <c r="N839" t="s">
        <v>9441</v>
      </c>
    </row>
    <row r="840" spans="1:14" x14ac:dyDescent="0.25">
      <c r="A840" t="s">
        <v>4953</v>
      </c>
      <c r="B840" t="s">
        <v>3535</v>
      </c>
      <c r="C840" t="s">
        <v>69</v>
      </c>
      <c r="D840" t="s">
        <v>4954</v>
      </c>
      <c r="E840" t="s">
        <v>18</v>
      </c>
      <c r="F840" t="s">
        <v>4955</v>
      </c>
      <c r="G840" t="s">
        <v>4956</v>
      </c>
      <c r="H840" t="s">
        <v>4957</v>
      </c>
      <c r="I840" t="s">
        <v>32</v>
      </c>
      <c r="J840" t="s">
        <v>321</v>
      </c>
      <c r="K840" t="s">
        <v>24</v>
      </c>
      <c r="L840" t="s">
        <v>42</v>
      </c>
      <c r="M840" t="s">
        <v>9797</v>
      </c>
      <c r="N840" t="s">
        <v>9441</v>
      </c>
    </row>
    <row r="841" spans="1:14" x14ac:dyDescent="0.25">
      <c r="A841" t="s">
        <v>4958</v>
      </c>
      <c r="B841" t="s">
        <v>4959</v>
      </c>
      <c r="C841" t="s">
        <v>69</v>
      </c>
      <c r="D841" t="s">
        <v>179</v>
      </c>
      <c r="E841" t="s">
        <v>18</v>
      </c>
      <c r="F841" t="s">
        <v>4960</v>
      </c>
      <c r="G841" t="s">
        <v>4961</v>
      </c>
      <c r="H841" t="s">
        <v>4962</v>
      </c>
      <c r="I841" t="s">
        <v>32</v>
      </c>
      <c r="J841" t="s">
        <v>341</v>
      </c>
      <c r="K841" t="s">
        <v>24</v>
      </c>
      <c r="L841" t="s">
        <v>342</v>
      </c>
      <c r="M841" t="s">
        <v>9798</v>
      </c>
      <c r="N841" t="s">
        <v>9441</v>
      </c>
    </row>
    <row r="842" spans="1:14" x14ac:dyDescent="0.25">
      <c r="A842" t="s">
        <v>4963</v>
      </c>
      <c r="C842" t="s">
        <v>69</v>
      </c>
      <c r="D842" t="s">
        <v>434</v>
      </c>
      <c r="E842" t="s">
        <v>18</v>
      </c>
      <c r="F842" t="s">
        <v>4964</v>
      </c>
      <c r="G842" t="s">
        <v>4965</v>
      </c>
      <c r="H842" t="s">
        <v>4966</v>
      </c>
      <c r="I842" t="s">
        <v>32</v>
      </c>
      <c r="J842" t="s">
        <v>261</v>
      </c>
      <c r="K842" t="s">
        <v>24</v>
      </c>
      <c r="L842" t="s">
        <v>439</v>
      </c>
      <c r="M842" t="s">
        <v>9438</v>
      </c>
      <c r="N842" t="s">
        <v>9439</v>
      </c>
    </row>
    <row r="843" spans="1:14" x14ac:dyDescent="0.25">
      <c r="A843" t="s">
        <v>1383</v>
      </c>
      <c r="B843" t="s">
        <v>1384</v>
      </c>
      <c r="C843" t="s">
        <v>69</v>
      </c>
      <c r="D843" t="s">
        <v>585</v>
      </c>
      <c r="E843" t="s">
        <v>18</v>
      </c>
      <c r="F843" t="s">
        <v>4967</v>
      </c>
      <c r="G843" t="s">
        <v>4968</v>
      </c>
      <c r="H843" t="s">
        <v>4969</v>
      </c>
      <c r="I843" t="s">
        <v>32</v>
      </c>
      <c r="J843" t="s">
        <v>826</v>
      </c>
      <c r="K843" t="s">
        <v>24</v>
      </c>
      <c r="L843" t="s">
        <v>75</v>
      </c>
      <c r="M843" t="s">
        <v>9438</v>
      </c>
      <c r="N843" t="s">
        <v>9439</v>
      </c>
    </row>
    <row r="844" spans="1:14" x14ac:dyDescent="0.25">
      <c r="A844" t="s">
        <v>4970</v>
      </c>
      <c r="B844" t="s">
        <v>4971</v>
      </c>
      <c r="C844" t="s">
        <v>16</v>
      </c>
      <c r="D844" t="s">
        <v>371</v>
      </c>
      <c r="E844" t="s">
        <v>18</v>
      </c>
      <c r="F844" t="s">
        <v>4972</v>
      </c>
      <c r="G844" t="s">
        <v>4973</v>
      </c>
      <c r="H844" t="s">
        <v>4974</v>
      </c>
      <c r="I844" t="s">
        <v>32</v>
      </c>
      <c r="J844" t="s">
        <v>1000</v>
      </c>
      <c r="K844" t="s">
        <v>24</v>
      </c>
      <c r="L844" t="s">
        <v>75</v>
      </c>
      <c r="M844" t="s">
        <v>9438</v>
      </c>
      <c r="N844" t="s">
        <v>9439</v>
      </c>
    </row>
    <row r="845" spans="1:14" x14ac:dyDescent="0.25">
      <c r="A845" t="s">
        <v>4975</v>
      </c>
      <c r="B845" t="s">
        <v>4976</v>
      </c>
      <c r="C845" t="s">
        <v>16</v>
      </c>
      <c r="D845" t="s">
        <v>179</v>
      </c>
      <c r="E845" t="s">
        <v>18</v>
      </c>
      <c r="F845" t="s">
        <v>4977</v>
      </c>
      <c r="G845" t="s">
        <v>4978</v>
      </c>
      <c r="H845" t="s">
        <v>4979</v>
      </c>
      <c r="I845" t="s">
        <v>32</v>
      </c>
      <c r="J845" t="s">
        <v>290</v>
      </c>
      <c r="K845" t="s">
        <v>24</v>
      </c>
      <c r="L845" t="s">
        <v>3475</v>
      </c>
      <c r="M845" t="s">
        <v>9799</v>
      </c>
      <c r="N845" t="s">
        <v>9441</v>
      </c>
    </row>
    <row r="846" spans="1:14" x14ac:dyDescent="0.25">
      <c r="A846" t="s">
        <v>1383</v>
      </c>
      <c r="B846" t="s">
        <v>1384</v>
      </c>
      <c r="C846" t="s">
        <v>69</v>
      </c>
      <c r="D846" t="s">
        <v>585</v>
      </c>
      <c r="E846" t="s">
        <v>18</v>
      </c>
      <c r="F846" t="s">
        <v>4980</v>
      </c>
      <c r="G846" t="s">
        <v>4981</v>
      </c>
      <c r="H846" t="s">
        <v>4982</v>
      </c>
      <c r="I846" t="s">
        <v>32</v>
      </c>
      <c r="J846" t="s">
        <v>253</v>
      </c>
      <c r="K846" t="s">
        <v>24</v>
      </c>
      <c r="L846" t="s">
        <v>75</v>
      </c>
      <c r="M846" t="s">
        <v>9438</v>
      </c>
      <c r="N846" t="s">
        <v>9439</v>
      </c>
    </row>
    <row r="847" spans="1:14" x14ac:dyDescent="0.25">
      <c r="A847" t="s">
        <v>4983</v>
      </c>
      <c r="B847" t="s">
        <v>4984</v>
      </c>
      <c r="C847" t="s">
        <v>16</v>
      </c>
      <c r="D847" t="s">
        <v>4985</v>
      </c>
      <c r="E847" t="s">
        <v>18</v>
      </c>
      <c r="F847" t="s">
        <v>4986</v>
      </c>
      <c r="G847" t="s">
        <v>4987</v>
      </c>
      <c r="H847" t="s">
        <v>4988</v>
      </c>
      <c r="I847" t="s">
        <v>32</v>
      </c>
      <c r="J847" t="s">
        <v>234</v>
      </c>
      <c r="K847" t="s">
        <v>24</v>
      </c>
      <c r="L847" t="s">
        <v>204</v>
      </c>
      <c r="M847" t="s">
        <v>9438</v>
      </c>
      <c r="N847" t="s">
        <v>9439</v>
      </c>
    </row>
    <row r="848" spans="1:14" x14ac:dyDescent="0.25">
      <c r="A848" t="s">
        <v>4989</v>
      </c>
      <c r="B848" t="s">
        <v>4990</v>
      </c>
      <c r="C848" t="s">
        <v>16</v>
      </c>
      <c r="D848" t="s">
        <v>3536</v>
      </c>
      <c r="E848" t="s">
        <v>18</v>
      </c>
      <c r="F848" t="s">
        <v>4991</v>
      </c>
      <c r="G848" t="s">
        <v>4992</v>
      </c>
      <c r="H848" t="s">
        <v>4993</v>
      </c>
      <c r="I848" t="s">
        <v>32</v>
      </c>
      <c r="J848" t="s">
        <v>175</v>
      </c>
      <c r="K848" t="s">
        <v>24</v>
      </c>
      <c r="L848" t="s">
        <v>104</v>
      </c>
      <c r="M848" t="s">
        <v>9800</v>
      </c>
      <c r="N848" t="s">
        <v>9441</v>
      </c>
    </row>
    <row r="849" spans="1:14" x14ac:dyDescent="0.25">
      <c r="A849" t="s">
        <v>4994</v>
      </c>
      <c r="B849" t="s">
        <v>4995</v>
      </c>
      <c r="C849" t="s">
        <v>69</v>
      </c>
      <c r="D849" t="s">
        <v>4996</v>
      </c>
      <c r="E849" t="s">
        <v>18</v>
      </c>
      <c r="F849" t="s">
        <v>4997</v>
      </c>
      <c r="G849" t="s">
        <v>4998</v>
      </c>
      <c r="H849" t="s">
        <v>4999</v>
      </c>
      <c r="I849" t="s">
        <v>32</v>
      </c>
      <c r="J849" t="s">
        <v>282</v>
      </c>
      <c r="K849" t="s">
        <v>24</v>
      </c>
      <c r="L849" t="s">
        <v>227</v>
      </c>
      <c r="M849" t="s">
        <v>9438</v>
      </c>
      <c r="N849" t="s">
        <v>9439</v>
      </c>
    </row>
    <row r="850" spans="1:14" x14ac:dyDescent="0.25">
      <c r="A850" t="s">
        <v>1487</v>
      </c>
      <c r="B850" t="s">
        <v>1488</v>
      </c>
      <c r="C850" t="s">
        <v>16</v>
      </c>
      <c r="D850" t="s">
        <v>434</v>
      </c>
      <c r="E850" t="s">
        <v>18</v>
      </c>
      <c r="F850" t="s">
        <v>5000</v>
      </c>
      <c r="G850" t="s">
        <v>5001</v>
      </c>
      <c r="H850" t="s">
        <v>5002</v>
      </c>
      <c r="I850" t="s">
        <v>32</v>
      </c>
      <c r="J850" t="s">
        <v>642</v>
      </c>
      <c r="K850" t="s">
        <v>24</v>
      </c>
      <c r="L850" t="s">
        <v>439</v>
      </c>
      <c r="M850" t="s">
        <v>9438</v>
      </c>
      <c r="N850" t="s">
        <v>9439</v>
      </c>
    </row>
    <row r="851" spans="1:14" x14ac:dyDescent="0.25">
      <c r="A851" t="s">
        <v>5003</v>
      </c>
      <c r="B851" t="s">
        <v>5004</v>
      </c>
      <c r="C851" t="s">
        <v>69</v>
      </c>
      <c r="D851" t="s">
        <v>5005</v>
      </c>
      <c r="E851" t="s">
        <v>18</v>
      </c>
      <c r="F851" t="s">
        <v>5006</v>
      </c>
      <c r="G851" t="s">
        <v>5007</v>
      </c>
      <c r="H851" t="s">
        <v>5008</v>
      </c>
      <c r="I851" t="s">
        <v>32</v>
      </c>
      <c r="J851" t="s">
        <v>1317</v>
      </c>
      <c r="K851" t="s">
        <v>24</v>
      </c>
      <c r="L851" t="s">
        <v>643</v>
      </c>
      <c r="M851" t="s">
        <v>9801</v>
      </c>
      <c r="N851" t="s">
        <v>9441</v>
      </c>
    </row>
    <row r="852" spans="1:14" x14ac:dyDescent="0.25">
      <c r="A852" t="s">
        <v>5009</v>
      </c>
      <c r="B852" t="s">
        <v>5010</v>
      </c>
      <c r="C852" t="s">
        <v>16</v>
      </c>
      <c r="D852" t="s">
        <v>200</v>
      </c>
      <c r="E852" t="s">
        <v>18</v>
      </c>
      <c r="F852" t="s">
        <v>5011</v>
      </c>
      <c r="G852" t="s">
        <v>5012</v>
      </c>
      <c r="H852" t="s">
        <v>5013</v>
      </c>
      <c r="I852" t="s">
        <v>32</v>
      </c>
      <c r="J852" t="s">
        <v>2107</v>
      </c>
      <c r="K852" t="s">
        <v>24</v>
      </c>
      <c r="L852" t="s">
        <v>204</v>
      </c>
      <c r="M852" t="s">
        <v>9438</v>
      </c>
      <c r="N852" t="s">
        <v>9439</v>
      </c>
    </row>
    <row r="853" spans="1:14" x14ac:dyDescent="0.25">
      <c r="A853" t="s">
        <v>5014</v>
      </c>
      <c r="B853" t="s">
        <v>5015</v>
      </c>
      <c r="C853" t="s">
        <v>1475</v>
      </c>
      <c r="D853" t="s">
        <v>5016</v>
      </c>
      <c r="E853" t="s">
        <v>18</v>
      </c>
      <c r="F853" t="s">
        <v>5017</v>
      </c>
      <c r="G853" t="s">
        <v>5018</v>
      </c>
      <c r="H853" t="s">
        <v>5019</v>
      </c>
      <c r="I853" t="s">
        <v>32</v>
      </c>
      <c r="J853" t="s">
        <v>1461</v>
      </c>
      <c r="K853" t="s">
        <v>24</v>
      </c>
      <c r="L853" t="s">
        <v>204</v>
      </c>
      <c r="M853" t="s">
        <v>9802</v>
      </c>
      <c r="N853" t="s">
        <v>9441</v>
      </c>
    </row>
    <row r="854" spans="1:14" x14ac:dyDescent="0.25">
      <c r="A854" t="s">
        <v>5020</v>
      </c>
      <c r="B854" t="s">
        <v>5021</v>
      </c>
      <c r="C854" t="s">
        <v>16</v>
      </c>
      <c r="D854" t="s">
        <v>5022</v>
      </c>
      <c r="E854" t="s">
        <v>18</v>
      </c>
      <c r="F854" t="s">
        <v>5023</v>
      </c>
      <c r="G854" t="s">
        <v>5024</v>
      </c>
      <c r="H854" t="s">
        <v>5025</v>
      </c>
      <c r="I854" t="s">
        <v>32</v>
      </c>
      <c r="J854" t="s">
        <v>583</v>
      </c>
      <c r="K854" t="s">
        <v>24</v>
      </c>
      <c r="L854" t="s">
        <v>42</v>
      </c>
      <c r="M854" t="s">
        <v>9803</v>
      </c>
      <c r="N854" t="s">
        <v>9441</v>
      </c>
    </row>
    <row r="855" spans="1:14" x14ac:dyDescent="0.25">
      <c r="A855" t="s">
        <v>5026</v>
      </c>
      <c r="B855" t="s">
        <v>5027</v>
      </c>
      <c r="C855" t="s">
        <v>16</v>
      </c>
      <c r="D855" t="s">
        <v>2671</v>
      </c>
      <c r="E855" t="s">
        <v>18</v>
      </c>
      <c r="F855" t="s">
        <v>5028</v>
      </c>
      <c r="G855" t="s">
        <v>5029</v>
      </c>
      <c r="H855" t="s">
        <v>5030</v>
      </c>
      <c r="I855" t="s">
        <v>32</v>
      </c>
      <c r="J855" t="s">
        <v>493</v>
      </c>
      <c r="K855" t="s">
        <v>24</v>
      </c>
      <c r="L855" t="s">
        <v>75</v>
      </c>
      <c r="M855" t="s">
        <v>9804</v>
      </c>
      <c r="N855" t="s">
        <v>9441</v>
      </c>
    </row>
    <row r="856" spans="1:14" x14ac:dyDescent="0.25">
      <c r="A856" t="s">
        <v>5031</v>
      </c>
      <c r="B856" t="s">
        <v>5032</v>
      </c>
      <c r="C856" t="s">
        <v>16</v>
      </c>
      <c r="D856" t="s">
        <v>5033</v>
      </c>
      <c r="E856" t="s">
        <v>18</v>
      </c>
      <c r="F856" t="s">
        <v>5034</v>
      </c>
      <c r="G856" t="s">
        <v>5035</v>
      </c>
      <c r="H856" t="s">
        <v>5036</v>
      </c>
      <c r="I856" t="s">
        <v>32</v>
      </c>
      <c r="J856" t="s">
        <v>634</v>
      </c>
      <c r="K856" t="s">
        <v>24</v>
      </c>
      <c r="L856" t="s">
        <v>227</v>
      </c>
      <c r="M856" t="s">
        <v>9438</v>
      </c>
      <c r="N856" t="s">
        <v>9439</v>
      </c>
    </row>
    <row r="857" spans="1:14" x14ac:dyDescent="0.25">
      <c r="A857" t="s">
        <v>5037</v>
      </c>
      <c r="B857" t="s">
        <v>5038</v>
      </c>
      <c r="C857" t="s">
        <v>16</v>
      </c>
      <c r="D857" t="s">
        <v>502</v>
      </c>
      <c r="E857" t="s">
        <v>18</v>
      </c>
      <c r="F857" t="s">
        <v>5039</v>
      </c>
      <c r="G857" t="s">
        <v>5040</v>
      </c>
      <c r="H857" t="s">
        <v>5041</v>
      </c>
      <c r="I857" t="s">
        <v>32</v>
      </c>
      <c r="J857" t="s">
        <v>306</v>
      </c>
      <c r="K857" t="s">
        <v>24</v>
      </c>
      <c r="L857" t="s">
        <v>507</v>
      </c>
      <c r="M857" t="s">
        <v>9805</v>
      </c>
      <c r="N857" t="s">
        <v>9441</v>
      </c>
    </row>
    <row r="858" spans="1:14" x14ac:dyDescent="0.25">
      <c r="A858" t="s">
        <v>5042</v>
      </c>
      <c r="B858" t="s">
        <v>5043</v>
      </c>
      <c r="C858" t="s">
        <v>16</v>
      </c>
      <c r="D858" t="s">
        <v>3585</v>
      </c>
      <c r="E858" t="s">
        <v>18</v>
      </c>
      <c r="F858" t="s">
        <v>5044</v>
      </c>
      <c r="G858" t="s">
        <v>5045</v>
      </c>
      <c r="H858" t="s">
        <v>5046</v>
      </c>
      <c r="I858" t="s">
        <v>32</v>
      </c>
      <c r="J858" t="s">
        <v>341</v>
      </c>
      <c r="K858" t="s">
        <v>24</v>
      </c>
      <c r="L858" t="s">
        <v>786</v>
      </c>
      <c r="M858" t="s">
        <v>9806</v>
      </c>
      <c r="N858" t="s">
        <v>9441</v>
      </c>
    </row>
    <row r="859" spans="1:14" x14ac:dyDescent="0.25">
      <c r="A859" t="s">
        <v>5047</v>
      </c>
      <c r="B859" t="s">
        <v>5048</v>
      </c>
      <c r="C859" t="s">
        <v>69</v>
      </c>
      <c r="D859" t="s">
        <v>179</v>
      </c>
      <c r="E859" t="s">
        <v>18</v>
      </c>
      <c r="F859" t="s">
        <v>5049</v>
      </c>
      <c r="G859" t="s">
        <v>5050</v>
      </c>
      <c r="H859" t="s">
        <v>5051</v>
      </c>
      <c r="I859" t="s">
        <v>32</v>
      </c>
      <c r="J859" t="s">
        <v>290</v>
      </c>
      <c r="K859" t="s">
        <v>24</v>
      </c>
      <c r="L859" t="s">
        <v>184</v>
      </c>
      <c r="M859" t="s">
        <v>9807</v>
      </c>
      <c r="N859" t="s">
        <v>9441</v>
      </c>
    </row>
    <row r="860" spans="1:14" x14ac:dyDescent="0.25">
      <c r="A860" t="s">
        <v>5052</v>
      </c>
      <c r="C860" t="s">
        <v>69</v>
      </c>
      <c r="D860" t="s">
        <v>5053</v>
      </c>
      <c r="E860" t="s">
        <v>18</v>
      </c>
      <c r="F860" t="s">
        <v>5054</v>
      </c>
      <c r="G860" t="s">
        <v>5055</v>
      </c>
      <c r="H860" t="s">
        <v>5056</v>
      </c>
      <c r="I860" t="s">
        <v>32</v>
      </c>
      <c r="J860" t="s">
        <v>155</v>
      </c>
      <c r="K860" t="s">
        <v>24</v>
      </c>
      <c r="L860" t="s">
        <v>42</v>
      </c>
      <c r="M860" t="s">
        <v>9808</v>
      </c>
      <c r="N860" t="s">
        <v>9441</v>
      </c>
    </row>
    <row r="861" spans="1:14" x14ac:dyDescent="0.25">
      <c r="A861" t="s">
        <v>5057</v>
      </c>
      <c r="C861" t="s">
        <v>69</v>
      </c>
      <c r="D861" t="s">
        <v>462</v>
      </c>
      <c r="E861" t="s">
        <v>18</v>
      </c>
      <c r="F861" t="s">
        <v>5058</v>
      </c>
      <c r="G861" t="s">
        <v>5059</v>
      </c>
      <c r="H861" t="s">
        <v>5060</v>
      </c>
      <c r="I861" t="s">
        <v>32</v>
      </c>
      <c r="J861" t="s">
        <v>148</v>
      </c>
      <c r="K861" t="s">
        <v>24</v>
      </c>
      <c r="L861" t="s">
        <v>204</v>
      </c>
      <c r="M861" t="s">
        <v>9809</v>
      </c>
      <c r="N861" t="s">
        <v>9441</v>
      </c>
    </row>
    <row r="862" spans="1:14" x14ac:dyDescent="0.25">
      <c r="A862" t="s">
        <v>5061</v>
      </c>
      <c r="B862" t="s">
        <v>2504</v>
      </c>
      <c r="C862" t="s">
        <v>69</v>
      </c>
      <c r="D862" t="s">
        <v>5062</v>
      </c>
      <c r="E862" t="s">
        <v>18</v>
      </c>
      <c r="F862" t="s">
        <v>5063</v>
      </c>
      <c r="G862" t="s">
        <v>5064</v>
      </c>
      <c r="H862" t="s">
        <v>5065</v>
      </c>
      <c r="I862" t="s">
        <v>320</v>
      </c>
      <c r="J862" t="s">
        <v>253</v>
      </c>
      <c r="K862" t="s">
        <v>24</v>
      </c>
      <c r="L862" t="s">
        <v>5066</v>
      </c>
      <c r="M862" t="s">
        <v>9438</v>
      </c>
      <c r="N862" t="s">
        <v>9439</v>
      </c>
    </row>
    <row r="863" spans="1:14" x14ac:dyDescent="0.25">
      <c r="A863" t="s">
        <v>5067</v>
      </c>
      <c r="B863" t="s">
        <v>5068</v>
      </c>
      <c r="C863" t="s">
        <v>16</v>
      </c>
      <c r="D863" t="s">
        <v>93</v>
      </c>
      <c r="E863" t="s">
        <v>18</v>
      </c>
      <c r="F863" t="s">
        <v>5069</v>
      </c>
      <c r="G863" t="s">
        <v>5070</v>
      </c>
      <c r="H863" t="s">
        <v>5071</v>
      </c>
      <c r="I863" t="s">
        <v>32</v>
      </c>
      <c r="J863" t="s">
        <v>65</v>
      </c>
      <c r="K863" t="s">
        <v>24</v>
      </c>
      <c r="L863" t="s">
        <v>75</v>
      </c>
      <c r="M863" t="s">
        <v>9810</v>
      </c>
      <c r="N863" t="s">
        <v>9441</v>
      </c>
    </row>
    <row r="864" spans="1:14" x14ac:dyDescent="0.25">
      <c r="A864" t="s">
        <v>5072</v>
      </c>
      <c r="B864" t="s">
        <v>5073</v>
      </c>
      <c r="C864" t="s">
        <v>69</v>
      </c>
      <c r="D864" t="s">
        <v>5074</v>
      </c>
      <c r="E864" t="s">
        <v>18</v>
      </c>
      <c r="F864" t="s">
        <v>5075</v>
      </c>
      <c r="G864" t="s">
        <v>5076</v>
      </c>
      <c r="H864" t="s">
        <v>5077</v>
      </c>
      <c r="I864" t="s">
        <v>32</v>
      </c>
      <c r="J864" t="s">
        <v>506</v>
      </c>
      <c r="K864" t="s">
        <v>24</v>
      </c>
      <c r="L864" t="s">
        <v>5078</v>
      </c>
      <c r="M864" t="s">
        <v>9811</v>
      </c>
      <c r="N864" t="s">
        <v>9441</v>
      </c>
    </row>
    <row r="865" spans="1:14" x14ac:dyDescent="0.25">
      <c r="A865" t="s">
        <v>5020</v>
      </c>
      <c r="B865" t="s">
        <v>5079</v>
      </c>
      <c r="C865" t="s">
        <v>69</v>
      </c>
      <c r="D865" t="s">
        <v>5022</v>
      </c>
      <c r="E865" t="s">
        <v>18</v>
      </c>
      <c r="F865" t="s">
        <v>5080</v>
      </c>
      <c r="G865" t="s">
        <v>5081</v>
      </c>
      <c r="H865" t="s">
        <v>5082</v>
      </c>
      <c r="I865" t="s">
        <v>32</v>
      </c>
      <c r="J865" t="s">
        <v>341</v>
      </c>
      <c r="K865" t="s">
        <v>24</v>
      </c>
      <c r="L865" t="s">
        <v>42</v>
      </c>
      <c r="M865" t="s">
        <v>9812</v>
      </c>
      <c r="N865" t="s">
        <v>9441</v>
      </c>
    </row>
    <row r="866" spans="1:14" x14ac:dyDescent="0.25">
      <c r="A866" t="s">
        <v>5083</v>
      </c>
      <c r="B866" t="s">
        <v>3640</v>
      </c>
      <c r="C866" t="s">
        <v>69</v>
      </c>
      <c r="D866" t="s">
        <v>78</v>
      </c>
      <c r="E866" t="s">
        <v>18</v>
      </c>
      <c r="F866" t="s">
        <v>5084</v>
      </c>
      <c r="G866" t="s">
        <v>5085</v>
      </c>
      <c r="H866" t="s">
        <v>5086</v>
      </c>
      <c r="I866" t="s">
        <v>22</v>
      </c>
      <c r="J866" t="s">
        <v>540</v>
      </c>
      <c r="K866" t="s">
        <v>24</v>
      </c>
      <c r="L866" t="s">
        <v>83</v>
      </c>
      <c r="M866" t="s">
        <v>9813</v>
      </c>
      <c r="N866" t="s">
        <v>9441</v>
      </c>
    </row>
    <row r="867" spans="1:14" x14ac:dyDescent="0.25">
      <c r="A867" t="s">
        <v>5087</v>
      </c>
      <c r="B867" t="s">
        <v>4538</v>
      </c>
      <c r="C867" t="s">
        <v>69</v>
      </c>
      <c r="D867" t="s">
        <v>2898</v>
      </c>
      <c r="E867" t="s">
        <v>18</v>
      </c>
      <c r="F867" t="s">
        <v>5088</v>
      </c>
      <c r="G867" t="s">
        <v>5089</v>
      </c>
      <c r="H867" t="s">
        <v>5090</v>
      </c>
      <c r="I867" t="s">
        <v>32</v>
      </c>
      <c r="J867" t="s">
        <v>5091</v>
      </c>
      <c r="K867" t="s">
        <v>3596</v>
      </c>
      <c r="L867" t="s">
        <v>3106</v>
      </c>
      <c r="M867" t="s">
        <v>9438</v>
      </c>
      <c r="N867" t="s">
        <v>9439</v>
      </c>
    </row>
    <row r="868" spans="1:14" x14ac:dyDescent="0.25">
      <c r="A868" t="s">
        <v>5092</v>
      </c>
      <c r="C868" t="s">
        <v>16</v>
      </c>
      <c r="D868" t="s">
        <v>5093</v>
      </c>
      <c r="E868" t="s">
        <v>18</v>
      </c>
      <c r="F868" t="s">
        <v>5094</v>
      </c>
      <c r="G868" t="s">
        <v>5095</v>
      </c>
      <c r="H868" t="s">
        <v>5096</v>
      </c>
      <c r="I868" t="s">
        <v>32</v>
      </c>
      <c r="J868" t="s">
        <v>162</v>
      </c>
      <c r="K868" t="s">
        <v>24</v>
      </c>
      <c r="L868" t="s">
        <v>5097</v>
      </c>
      <c r="M868" t="s">
        <v>9438</v>
      </c>
      <c r="N868" t="s">
        <v>9439</v>
      </c>
    </row>
    <row r="869" spans="1:14" x14ac:dyDescent="0.25">
      <c r="A869" t="s">
        <v>5098</v>
      </c>
      <c r="B869" t="s">
        <v>5099</v>
      </c>
      <c r="C869" t="s">
        <v>69</v>
      </c>
      <c r="D869" t="s">
        <v>5100</v>
      </c>
      <c r="E869" t="s">
        <v>18</v>
      </c>
      <c r="F869" t="s">
        <v>5101</v>
      </c>
      <c r="G869" t="s">
        <v>5102</v>
      </c>
      <c r="H869" t="s">
        <v>5103</v>
      </c>
      <c r="I869" t="s">
        <v>32</v>
      </c>
      <c r="J869" t="s">
        <v>2502</v>
      </c>
      <c r="K869" t="s">
        <v>24</v>
      </c>
      <c r="L869" t="s">
        <v>5104</v>
      </c>
      <c r="M869" t="s">
        <v>9814</v>
      </c>
      <c r="N869" t="s">
        <v>9441</v>
      </c>
    </row>
    <row r="870" spans="1:14" x14ac:dyDescent="0.25">
      <c r="A870" t="s">
        <v>349</v>
      </c>
      <c r="B870" t="s">
        <v>350</v>
      </c>
      <c r="C870" t="s">
        <v>69</v>
      </c>
      <c r="D870" t="s">
        <v>179</v>
      </c>
      <c r="E870" t="s">
        <v>18</v>
      </c>
      <c r="F870" t="s">
        <v>5105</v>
      </c>
      <c r="G870" t="s">
        <v>5106</v>
      </c>
      <c r="H870" t="s">
        <v>5107</v>
      </c>
      <c r="I870" t="s">
        <v>32</v>
      </c>
      <c r="J870" t="s">
        <v>2127</v>
      </c>
      <c r="K870" t="s">
        <v>24</v>
      </c>
      <c r="L870" t="s">
        <v>5108</v>
      </c>
      <c r="M870" t="s">
        <v>9815</v>
      </c>
      <c r="N870" t="s">
        <v>9441</v>
      </c>
    </row>
    <row r="871" spans="1:14" x14ac:dyDescent="0.25">
      <c r="A871" t="s">
        <v>5109</v>
      </c>
      <c r="B871" t="s">
        <v>5110</v>
      </c>
      <c r="C871" t="s">
        <v>16</v>
      </c>
      <c r="D871" t="s">
        <v>5111</v>
      </c>
      <c r="E871" t="s">
        <v>18</v>
      </c>
      <c r="F871" t="s">
        <v>5112</v>
      </c>
      <c r="G871" t="s">
        <v>5113</v>
      </c>
      <c r="H871" t="s">
        <v>5114</v>
      </c>
      <c r="I871" t="s">
        <v>32</v>
      </c>
      <c r="J871" t="s">
        <v>412</v>
      </c>
      <c r="K871" t="s">
        <v>24</v>
      </c>
      <c r="L871" t="s">
        <v>42</v>
      </c>
      <c r="M871" t="s">
        <v>9438</v>
      </c>
      <c r="N871" t="s">
        <v>9439</v>
      </c>
    </row>
    <row r="872" spans="1:14" x14ac:dyDescent="0.25">
      <c r="A872" t="s">
        <v>5115</v>
      </c>
      <c r="B872" t="s">
        <v>5116</v>
      </c>
      <c r="C872" t="s">
        <v>69</v>
      </c>
      <c r="D872" t="s">
        <v>5117</v>
      </c>
      <c r="E872" t="s">
        <v>18</v>
      </c>
      <c r="F872" t="s">
        <v>5118</v>
      </c>
      <c r="G872" t="s">
        <v>5119</v>
      </c>
      <c r="H872" t="s">
        <v>5120</v>
      </c>
      <c r="I872" t="s">
        <v>32</v>
      </c>
      <c r="J872" t="s">
        <v>575</v>
      </c>
      <c r="K872" t="s">
        <v>24</v>
      </c>
      <c r="L872" t="s">
        <v>757</v>
      </c>
      <c r="M872" t="s">
        <v>9816</v>
      </c>
      <c r="N872" t="s">
        <v>9441</v>
      </c>
    </row>
    <row r="873" spans="1:14" x14ac:dyDescent="0.25">
      <c r="A873" t="s">
        <v>5121</v>
      </c>
      <c r="B873" t="s">
        <v>5122</v>
      </c>
      <c r="C873" t="s">
        <v>69</v>
      </c>
      <c r="D873" t="s">
        <v>5123</v>
      </c>
      <c r="E873" t="s">
        <v>18</v>
      </c>
      <c r="F873" t="s">
        <v>5124</v>
      </c>
      <c r="G873" t="s">
        <v>5125</v>
      </c>
      <c r="H873" t="s">
        <v>5126</v>
      </c>
      <c r="I873" t="s">
        <v>32</v>
      </c>
      <c r="J873" t="s">
        <v>1000</v>
      </c>
      <c r="K873" t="s">
        <v>24</v>
      </c>
      <c r="L873" t="s">
        <v>2307</v>
      </c>
      <c r="M873" t="s">
        <v>9438</v>
      </c>
      <c r="N873" t="s">
        <v>9439</v>
      </c>
    </row>
    <row r="874" spans="1:14" x14ac:dyDescent="0.25">
      <c r="A874" t="s">
        <v>5127</v>
      </c>
      <c r="B874" t="s">
        <v>5128</v>
      </c>
      <c r="C874" t="s">
        <v>69</v>
      </c>
      <c r="D874" t="s">
        <v>5129</v>
      </c>
      <c r="E874" t="s">
        <v>18</v>
      </c>
      <c r="F874" t="s">
        <v>5130</v>
      </c>
      <c r="G874" t="s">
        <v>5131</v>
      </c>
      <c r="H874" t="s">
        <v>5132</v>
      </c>
      <c r="I874" t="s">
        <v>32</v>
      </c>
      <c r="J874" t="s">
        <v>1381</v>
      </c>
      <c r="K874" t="s">
        <v>24</v>
      </c>
      <c r="L874" t="s">
        <v>4656</v>
      </c>
      <c r="M874" t="s">
        <v>9817</v>
      </c>
      <c r="N874" t="s">
        <v>9441</v>
      </c>
    </row>
    <row r="875" spans="1:14" x14ac:dyDescent="0.25">
      <c r="A875" t="s">
        <v>5133</v>
      </c>
      <c r="B875" t="s">
        <v>5134</v>
      </c>
      <c r="C875" t="s">
        <v>16</v>
      </c>
      <c r="D875" t="s">
        <v>200</v>
      </c>
      <c r="E875" t="s">
        <v>18</v>
      </c>
      <c r="F875" t="s">
        <v>5135</v>
      </c>
      <c r="G875" t="s">
        <v>5136</v>
      </c>
      <c r="H875" t="s">
        <v>5137</v>
      </c>
      <c r="I875" t="s">
        <v>32</v>
      </c>
      <c r="J875" t="s">
        <v>2353</v>
      </c>
      <c r="K875" t="s">
        <v>24</v>
      </c>
      <c r="L875" t="s">
        <v>204</v>
      </c>
      <c r="M875" t="s">
        <v>9438</v>
      </c>
      <c r="N875" t="s">
        <v>9439</v>
      </c>
    </row>
    <row r="876" spans="1:14" x14ac:dyDescent="0.25">
      <c r="A876" t="s">
        <v>5138</v>
      </c>
      <c r="B876" t="s">
        <v>5139</v>
      </c>
      <c r="C876" t="s">
        <v>69</v>
      </c>
      <c r="D876" t="s">
        <v>5140</v>
      </c>
      <c r="E876" t="s">
        <v>18</v>
      </c>
      <c r="F876" t="s">
        <v>5141</v>
      </c>
      <c r="G876" t="s">
        <v>5142</v>
      </c>
      <c r="H876" t="s">
        <v>5143</v>
      </c>
      <c r="I876" t="s">
        <v>22</v>
      </c>
      <c r="J876" t="s">
        <v>420</v>
      </c>
      <c r="K876" t="s">
        <v>24</v>
      </c>
      <c r="L876" t="s">
        <v>514</v>
      </c>
      <c r="M876" t="s">
        <v>9818</v>
      </c>
      <c r="N876" t="s">
        <v>9441</v>
      </c>
    </row>
    <row r="877" spans="1:14" x14ac:dyDescent="0.25">
      <c r="A877" t="s">
        <v>263</v>
      </c>
      <c r="B877" t="s">
        <v>264</v>
      </c>
      <c r="C877" t="s">
        <v>16</v>
      </c>
      <c r="D877" t="s">
        <v>265</v>
      </c>
      <c r="E877" t="s">
        <v>18</v>
      </c>
      <c r="F877" t="s">
        <v>5144</v>
      </c>
      <c r="G877" t="s">
        <v>5145</v>
      </c>
      <c r="H877" t="s">
        <v>5146</v>
      </c>
      <c r="I877" t="s">
        <v>32</v>
      </c>
      <c r="J877" t="s">
        <v>115</v>
      </c>
      <c r="K877" t="s">
        <v>24</v>
      </c>
      <c r="L877" t="s">
        <v>204</v>
      </c>
      <c r="M877" t="s">
        <v>9819</v>
      </c>
      <c r="N877" t="s">
        <v>9441</v>
      </c>
    </row>
    <row r="878" spans="1:14" x14ac:dyDescent="0.25">
      <c r="A878" t="s">
        <v>5147</v>
      </c>
      <c r="B878" t="s">
        <v>5148</v>
      </c>
      <c r="C878" t="s">
        <v>69</v>
      </c>
      <c r="D878" t="s">
        <v>93</v>
      </c>
      <c r="E878" t="s">
        <v>18</v>
      </c>
      <c r="F878" t="s">
        <v>5149</v>
      </c>
      <c r="G878" t="s">
        <v>5150</v>
      </c>
      <c r="H878" t="s">
        <v>5151</v>
      </c>
      <c r="I878" t="s">
        <v>32</v>
      </c>
      <c r="J878" t="s">
        <v>595</v>
      </c>
      <c r="K878" t="s">
        <v>24</v>
      </c>
      <c r="L878" t="s">
        <v>75</v>
      </c>
      <c r="M878" t="s">
        <v>9820</v>
      </c>
      <c r="N878" t="s">
        <v>9441</v>
      </c>
    </row>
    <row r="879" spans="1:14" x14ac:dyDescent="0.25">
      <c r="A879" t="s">
        <v>5152</v>
      </c>
      <c r="C879" t="s">
        <v>16</v>
      </c>
      <c r="D879" t="s">
        <v>3801</v>
      </c>
      <c r="E879" t="s">
        <v>18</v>
      </c>
      <c r="F879" t="s">
        <v>5153</v>
      </c>
      <c r="G879" t="s">
        <v>5154</v>
      </c>
      <c r="H879" t="s">
        <v>5155</v>
      </c>
      <c r="I879" t="s">
        <v>32</v>
      </c>
      <c r="J879" t="s">
        <v>472</v>
      </c>
      <c r="K879" t="s">
        <v>24</v>
      </c>
      <c r="L879" t="s">
        <v>204</v>
      </c>
      <c r="M879" t="s">
        <v>9438</v>
      </c>
      <c r="N879" t="s">
        <v>9439</v>
      </c>
    </row>
    <row r="880" spans="1:14" x14ac:dyDescent="0.25">
      <c r="A880" t="s">
        <v>5156</v>
      </c>
      <c r="B880" t="s">
        <v>2795</v>
      </c>
      <c r="C880" t="s">
        <v>16</v>
      </c>
      <c r="D880" t="s">
        <v>5157</v>
      </c>
      <c r="E880" t="s">
        <v>18</v>
      </c>
      <c r="F880" t="s">
        <v>5158</v>
      </c>
      <c r="G880" t="s">
        <v>5159</v>
      </c>
      <c r="H880" t="s">
        <v>5160</v>
      </c>
      <c r="I880" t="s">
        <v>320</v>
      </c>
      <c r="J880" t="s">
        <v>134</v>
      </c>
      <c r="K880" t="s">
        <v>24</v>
      </c>
      <c r="L880" t="s">
        <v>361</v>
      </c>
      <c r="M880" t="s">
        <v>9438</v>
      </c>
      <c r="N880" t="s">
        <v>9439</v>
      </c>
    </row>
    <row r="881" spans="1:14" x14ac:dyDescent="0.25">
      <c r="A881" t="s">
        <v>5161</v>
      </c>
      <c r="B881" t="s">
        <v>5162</v>
      </c>
      <c r="C881" t="s">
        <v>69</v>
      </c>
      <c r="D881" t="s">
        <v>5163</v>
      </c>
      <c r="E881" t="s">
        <v>18</v>
      </c>
      <c r="F881" t="s">
        <v>5164</v>
      </c>
      <c r="G881" t="s">
        <v>5165</v>
      </c>
      <c r="H881" t="s">
        <v>5166</v>
      </c>
      <c r="I881" t="s">
        <v>32</v>
      </c>
      <c r="J881" t="s">
        <v>880</v>
      </c>
      <c r="K881" t="s">
        <v>24</v>
      </c>
      <c r="L881" t="s">
        <v>75</v>
      </c>
      <c r="M881" t="s">
        <v>9438</v>
      </c>
      <c r="N881" t="s">
        <v>9439</v>
      </c>
    </row>
    <row r="882" spans="1:14" x14ac:dyDescent="0.25">
      <c r="A882" t="s">
        <v>5167</v>
      </c>
      <c r="B882" t="s">
        <v>1246</v>
      </c>
      <c r="C882" t="s">
        <v>16</v>
      </c>
      <c r="D882" t="s">
        <v>1247</v>
      </c>
      <c r="E882" t="s">
        <v>18</v>
      </c>
      <c r="F882" t="s">
        <v>5168</v>
      </c>
      <c r="G882" t="s">
        <v>5169</v>
      </c>
      <c r="H882" t="s">
        <v>5170</v>
      </c>
      <c r="I882" t="s">
        <v>32</v>
      </c>
      <c r="J882" t="s">
        <v>826</v>
      </c>
      <c r="K882" t="s">
        <v>24</v>
      </c>
      <c r="L882" t="s">
        <v>1251</v>
      </c>
      <c r="M882" t="s">
        <v>9438</v>
      </c>
      <c r="N882" t="s">
        <v>9439</v>
      </c>
    </row>
    <row r="883" spans="1:14" x14ac:dyDescent="0.25">
      <c r="A883" t="s">
        <v>5171</v>
      </c>
      <c r="B883" t="s">
        <v>5172</v>
      </c>
      <c r="C883" t="s">
        <v>69</v>
      </c>
      <c r="D883" t="s">
        <v>5173</v>
      </c>
      <c r="E883" t="s">
        <v>18</v>
      </c>
      <c r="F883" t="s">
        <v>5174</v>
      </c>
      <c r="G883" t="s">
        <v>5175</v>
      </c>
      <c r="H883" t="s">
        <v>5176</v>
      </c>
      <c r="I883" t="s">
        <v>32</v>
      </c>
      <c r="J883" t="s">
        <v>341</v>
      </c>
      <c r="K883" t="s">
        <v>24</v>
      </c>
      <c r="L883" t="s">
        <v>75</v>
      </c>
      <c r="M883" t="s">
        <v>9821</v>
      </c>
      <c r="N883" t="s">
        <v>9441</v>
      </c>
    </row>
    <row r="884" spans="1:14" x14ac:dyDescent="0.25">
      <c r="A884" t="s">
        <v>5177</v>
      </c>
      <c r="B884" t="s">
        <v>5178</v>
      </c>
      <c r="C884" t="s">
        <v>16</v>
      </c>
      <c r="D884" t="s">
        <v>1822</v>
      </c>
      <c r="E884" t="s">
        <v>18</v>
      </c>
      <c r="F884" t="s">
        <v>5179</v>
      </c>
      <c r="G884" t="s">
        <v>5180</v>
      </c>
      <c r="H884" t="s">
        <v>5181</v>
      </c>
      <c r="I884" t="s">
        <v>32</v>
      </c>
      <c r="J884" t="s">
        <v>1650</v>
      </c>
      <c r="K884" t="s">
        <v>24</v>
      </c>
      <c r="L884" t="s">
        <v>42</v>
      </c>
      <c r="M884" t="s">
        <v>9438</v>
      </c>
      <c r="N884" t="s">
        <v>9439</v>
      </c>
    </row>
    <row r="885" spans="1:14" x14ac:dyDescent="0.25">
      <c r="A885" t="s">
        <v>5182</v>
      </c>
      <c r="B885" t="s">
        <v>5183</v>
      </c>
      <c r="C885" t="s">
        <v>16</v>
      </c>
      <c r="D885" t="s">
        <v>2575</v>
      </c>
      <c r="E885" t="s">
        <v>18</v>
      </c>
      <c r="F885" t="s">
        <v>5184</v>
      </c>
      <c r="G885" t="s">
        <v>5185</v>
      </c>
      <c r="H885" t="s">
        <v>5186</v>
      </c>
      <c r="I885" t="s">
        <v>22</v>
      </c>
      <c r="J885" t="s">
        <v>2107</v>
      </c>
      <c r="K885" t="s">
        <v>24</v>
      </c>
      <c r="L885" t="s">
        <v>2579</v>
      </c>
      <c r="M885" t="s">
        <v>9438</v>
      </c>
      <c r="N885" t="s">
        <v>9439</v>
      </c>
    </row>
    <row r="886" spans="1:14" x14ac:dyDescent="0.25">
      <c r="A886" t="s">
        <v>5187</v>
      </c>
      <c r="C886" t="s">
        <v>16</v>
      </c>
      <c r="D886" t="s">
        <v>5188</v>
      </c>
      <c r="E886" t="s">
        <v>18</v>
      </c>
      <c r="F886" t="s">
        <v>5189</v>
      </c>
      <c r="G886" t="s">
        <v>5190</v>
      </c>
      <c r="H886" t="s">
        <v>5191</v>
      </c>
      <c r="I886" t="s">
        <v>32</v>
      </c>
      <c r="J886" t="s">
        <v>438</v>
      </c>
      <c r="K886" t="s">
        <v>24</v>
      </c>
      <c r="L886" t="s">
        <v>5192</v>
      </c>
      <c r="M886" t="s">
        <v>9438</v>
      </c>
      <c r="N886" t="s">
        <v>9439</v>
      </c>
    </row>
    <row r="887" spans="1:14" x14ac:dyDescent="0.25">
      <c r="A887" t="s">
        <v>4442</v>
      </c>
      <c r="B887" t="s">
        <v>4443</v>
      </c>
      <c r="C887" t="s">
        <v>16</v>
      </c>
      <c r="D887" t="s">
        <v>4438</v>
      </c>
      <c r="E887" t="s">
        <v>638</v>
      </c>
      <c r="F887" t="s">
        <v>5193</v>
      </c>
      <c r="G887" t="s">
        <v>5194</v>
      </c>
      <c r="H887" t="s">
        <v>5195</v>
      </c>
      <c r="I887" t="s">
        <v>32</v>
      </c>
      <c r="J887" t="s">
        <v>1093</v>
      </c>
      <c r="K887" t="s">
        <v>24</v>
      </c>
      <c r="L887" t="s">
        <v>75</v>
      </c>
      <c r="M887" t="s">
        <v>9438</v>
      </c>
      <c r="N887" t="s">
        <v>9439</v>
      </c>
    </row>
    <row r="888" spans="1:14" x14ac:dyDescent="0.25">
      <c r="A888" t="s">
        <v>5196</v>
      </c>
      <c r="B888" t="s">
        <v>4879</v>
      </c>
      <c r="C888" t="s">
        <v>69</v>
      </c>
      <c r="D888" t="s">
        <v>4880</v>
      </c>
      <c r="E888" t="s">
        <v>638</v>
      </c>
      <c r="F888" t="s">
        <v>5197</v>
      </c>
      <c r="G888" t="s">
        <v>5198</v>
      </c>
      <c r="H888" t="s">
        <v>5199</v>
      </c>
      <c r="I888" t="s">
        <v>32</v>
      </c>
      <c r="J888" t="s">
        <v>49</v>
      </c>
      <c r="K888" t="s">
        <v>24</v>
      </c>
      <c r="L888" t="s">
        <v>2685</v>
      </c>
      <c r="M888" t="s">
        <v>9822</v>
      </c>
      <c r="N888" t="s">
        <v>9441</v>
      </c>
    </row>
    <row r="889" spans="1:14" x14ac:dyDescent="0.25">
      <c r="A889" t="s">
        <v>5200</v>
      </c>
      <c r="B889" t="s">
        <v>5201</v>
      </c>
      <c r="C889" t="s">
        <v>69</v>
      </c>
      <c r="D889" t="s">
        <v>5202</v>
      </c>
      <c r="E889" t="s">
        <v>638</v>
      </c>
      <c r="F889" t="s">
        <v>5203</v>
      </c>
      <c r="G889" t="s">
        <v>5204</v>
      </c>
      <c r="H889" t="s">
        <v>5205</v>
      </c>
      <c r="I889" t="s">
        <v>32</v>
      </c>
      <c r="J889" t="s">
        <v>1350</v>
      </c>
      <c r="K889" t="s">
        <v>24</v>
      </c>
      <c r="L889" t="s">
        <v>1331</v>
      </c>
      <c r="M889" t="s">
        <v>9823</v>
      </c>
      <c r="N889" t="s">
        <v>9441</v>
      </c>
    </row>
    <row r="890" spans="1:14" x14ac:dyDescent="0.25">
      <c r="A890" t="s">
        <v>5206</v>
      </c>
      <c r="B890" t="s">
        <v>2531</v>
      </c>
      <c r="C890" t="s">
        <v>16</v>
      </c>
      <c r="D890" t="s">
        <v>37</v>
      </c>
      <c r="E890" t="s">
        <v>638</v>
      </c>
      <c r="F890" t="s">
        <v>5207</v>
      </c>
      <c r="G890" t="s">
        <v>5208</v>
      </c>
      <c r="H890" t="s">
        <v>5209</v>
      </c>
      <c r="I890" t="s">
        <v>32</v>
      </c>
      <c r="J890" t="s">
        <v>290</v>
      </c>
      <c r="K890" t="s">
        <v>24</v>
      </c>
      <c r="L890" t="s">
        <v>4363</v>
      </c>
      <c r="M890" t="s">
        <v>9824</v>
      </c>
      <c r="N890" t="s">
        <v>9441</v>
      </c>
    </row>
    <row r="891" spans="1:14" x14ac:dyDescent="0.25">
      <c r="A891" t="s">
        <v>5210</v>
      </c>
      <c r="B891" t="s">
        <v>4365</v>
      </c>
      <c r="C891" t="s">
        <v>69</v>
      </c>
      <c r="D891" t="s">
        <v>1513</v>
      </c>
      <c r="E891" t="s">
        <v>638</v>
      </c>
      <c r="F891" t="s">
        <v>5211</v>
      </c>
      <c r="G891" t="s">
        <v>5212</v>
      </c>
      <c r="H891" t="s">
        <v>5213</v>
      </c>
      <c r="I891" t="s">
        <v>32</v>
      </c>
      <c r="J891" t="s">
        <v>642</v>
      </c>
      <c r="K891" t="s">
        <v>24</v>
      </c>
      <c r="L891" t="s">
        <v>75</v>
      </c>
      <c r="M891" t="s">
        <v>9438</v>
      </c>
      <c r="N891" t="s">
        <v>9439</v>
      </c>
    </row>
    <row r="892" spans="1:14" x14ac:dyDescent="0.25">
      <c r="A892" t="s">
        <v>5217</v>
      </c>
      <c r="B892" t="s">
        <v>4546</v>
      </c>
      <c r="C892" t="s">
        <v>16</v>
      </c>
      <c r="D892" t="s">
        <v>5218</v>
      </c>
      <c r="E892" t="s">
        <v>638</v>
      </c>
      <c r="F892" t="s">
        <v>5219</v>
      </c>
      <c r="G892" t="s">
        <v>5220</v>
      </c>
      <c r="H892" t="s">
        <v>5221</v>
      </c>
      <c r="I892" t="s">
        <v>32</v>
      </c>
      <c r="J892" t="s">
        <v>2107</v>
      </c>
      <c r="K892" t="s">
        <v>24</v>
      </c>
      <c r="L892" t="s">
        <v>663</v>
      </c>
      <c r="M892" t="s">
        <v>9438</v>
      </c>
      <c r="N892" t="s">
        <v>9439</v>
      </c>
    </row>
    <row r="893" spans="1:14" x14ac:dyDescent="0.25">
      <c r="A893" t="s">
        <v>4772</v>
      </c>
      <c r="B893" t="s">
        <v>4336</v>
      </c>
      <c r="C893" t="s">
        <v>16</v>
      </c>
      <c r="D893" t="s">
        <v>4337</v>
      </c>
      <c r="E893" t="s">
        <v>638</v>
      </c>
      <c r="F893" t="s">
        <v>5222</v>
      </c>
      <c r="G893" t="s">
        <v>5223</v>
      </c>
      <c r="H893" t="s">
        <v>5224</v>
      </c>
      <c r="I893" t="s">
        <v>32</v>
      </c>
      <c r="J893" t="s">
        <v>1000</v>
      </c>
      <c r="K893" t="s">
        <v>24</v>
      </c>
      <c r="L893" t="s">
        <v>2609</v>
      </c>
      <c r="M893" t="s">
        <v>9438</v>
      </c>
      <c r="N893" t="s">
        <v>9439</v>
      </c>
    </row>
    <row r="894" spans="1:14" x14ac:dyDescent="0.25">
      <c r="A894" t="s">
        <v>4314</v>
      </c>
      <c r="B894" t="s">
        <v>92</v>
      </c>
      <c r="C894" t="s">
        <v>69</v>
      </c>
      <c r="D894" t="s">
        <v>4370</v>
      </c>
      <c r="E894" t="s">
        <v>638</v>
      </c>
      <c r="F894" t="s">
        <v>5235</v>
      </c>
      <c r="G894" t="s">
        <v>5236</v>
      </c>
      <c r="H894" t="s">
        <v>5237</v>
      </c>
      <c r="I894" t="s">
        <v>32</v>
      </c>
      <c r="J894" t="s">
        <v>521</v>
      </c>
      <c r="K894" t="s">
        <v>24</v>
      </c>
      <c r="L894" t="s">
        <v>4321</v>
      </c>
      <c r="M894" t="s">
        <v>9825</v>
      </c>
      <c r="N894" t="s">
        <v>9441</v>
      </c>
    </row>
    <row r="895" spans="1:14" x14ac:dyDescent="0.25">
      <c r="A895" t="s">
        <v>5238</v>
      </c>
      <c r="B895" t="s">
        <v>5239</v>
      </c>
      <c r="C895" t="s">
        <v>550</v>
      </c>
      <c r="D895" t="s">
        <v>3174</v>
      </c>
      <c r="E895" t="s">
        <v>18</v>
      </c>
      <c r="F895" t="s">
        <v>5240</v>
      </c>
      <c r="G895" t="s">
        <v>5241</v>
      </c>
      <c r="H895" t="s">
        <v>5242</v>
      </c>
      <c r="I895" t="s">
        <v>32</v>
      </c>
      <c r="J895" t="s">
        <v>1155</v>
      </c>
      <c r="K895" t="s">
        <v>556</v>
      </c>
      <c r="L895" t="s">
        <v>75</v>
      </c>
      <c r="M895" t="s">
        <v>9438</v>
      </c>
      <c r="N895" t="s">
        <v>9439</v>
      </c>
    </row>
    <row r="896" spans="1:14" x14ac:dyDescent="0.25">
      <c r="A896" t="s">
        <v>5243</v>
      </c>
      <c r="B896" t="s">
        <v>5244</v>
      </c>
      <c r="C896" t="s">
        <v>550</v>
      </c>
      <c r="D896" t="s">
        <v>5245</v>
      </c>
      <c r="E896" t="s">
        <v>18</v>
      </c>
      <c r="F896" t="s">
        <v>5246</v>
      </c>
      <c r="G896" t="s">
        <v>5247</v>
      </c>
      <c r="H896" t="s">
        <v>5248</v>
      </c>
      <c r="I896" t="s">
        <v>32</v>
      </c>
      <c r="J896" t="s">
        <v>5249</v>
      </c>
      <c r="K896" t="s">
        <v>556</v>
      </c>
      <c r="L896" t="s">
        <v>439</v>
      </c>
      <c r="M896" t="s">
        <v>9438</v>
      </c>
      <c r="N896" t="s">
        <v>9439</v>
      </c>
    </row>
    <row r="897" spans="1:14" x14ac:dyDescent="0.25">
      <c r="A897" t="s">
        <v>5253</v>
      </c>
      <c r="B897" t="s">
        <v>5254</v>
      </c>
      <c r="C897" t="s">
        <v>550</v>
      </c>
      <c r="D897" t="s">
        <v>3186</v>
      </c>
      <c r="E897" t="s">
        <v>638</v>
      </c>
      <c r="F897" t="s">
        <v>5255</v>
      </c>
      <c r="G897" t="s">
        <v>5256</v>
      </c>
      <c r="H897" t="s">
        <v>5257</v>
      </c>
      <c r="I897" t="s">
        <v>32</v>
      </c>
      <c r="J897" t="s">
        <v>3112</v>
      </c>
      <c r="K897" t="s">
        <v>24</v>
      </c>
      <c r="L897" t="s">
        <v>5258</v>
      </c>
      <c r="M897" t="s">
        <v>9438</v>
      </c>
      <c r="N897" t="s">
        <v>9439</v>
      </c>
    </row>
    <row r="898" spans="1:14" x14ac:dyDescent="0.25">
      <c r="A898" t="s">
        <v>5259</v>
      </c>
      <c r="B898" t="s">
        <v>5260</v>
      </c>
      <c r="C898" t="s">
        <v>550</v>
      </c>
      <c r="D898" t="s">
        <v>5261</v>
      </c>
      <c r="E898" t="s">
        <v>18</v>
      </c>
      <c r="F898" t="s">
        <v>5262</v>
      </c>
      <c r="G898" t="s">
        <v>5263</v>
      </c>
      <c r="H898" t="s">
        <v>5264</v>
      </c>
      <c r="I898" t="s">
        <v>32</v>
      </c>
      <c r="J898" t="s">
        <v>1878</v>
      </c>
      <c r="K898" t="s">
        <v>556</v>
      </c>
      <c r="L898" t="s">
        <v>2585</v>
      </c>
      <c r="M898" t="s">
        <v>9438</v>
      </c>
      <c r="N898" t="s">
        <v>9439</v>
      </c>
    </row>
    <row r="899" spans="1:14" x14ac:dyDescent="0.25">
      <c r="A899" t="s">
        <v>1574</v>
      </c>
      <c r="B899" t="s">
        <v>5265</v>
      </c>
      <c r="C899" t="s">
        <v>1880</v>
      </c>
      <c r="D899" t="s">
        <v>1576</v>
      </c>
      <c r="E899" t="s">
        <v>638</v>
      </c>
      <c r="F899" t="s">
        <v>5266</v>
      </c>
      <c r="G899" t="s">
        <v>5267</v>
      </c>
      <c r="H899" t="s">
        <v>5268</v>
      </c>
      <c r="I899" t="s">
        <v>32</v>
      </c>
      <c r="J899" t="s">
        <v>1885</v>
      </c>
      <c r="K899" t="s">
        <v>556</v>
      </c>
      <c r="L899" t="s">
        <v>75</v>
      </c>
      <c r="M899" t="s">
        <v>9438</v>
      </c>
      <c r="N899" t="s">
        <v>9439</v>
      </c>
    </row>
    <row r="900" spans="1:14" x14ac:dyDescent="0.25">
      <c r="A900" t="s">
        <v>5269</v>
      </c>
      <c r="B900" t="s">
        <v>5270</v>
      </c>
      <c r="C900" t="s">
        <v>1880</v>
      </c>
      <c r="D900" t="s">
        <v>760</v>
      </c>
      <c r="E900" t="s">
        <v>18</v>
      </c>
      <c r="F900" t="s">
        <v>5271</v>
      </c>
      <c r="G900" t="s">
        <v>5272</v>
      </c>
      <c r="H900" t="s">
        <v>5273</v>
      </c>
      <c r="I900" t="s">
        <v>32</v>
      </c>
      <c r="J900" t="s">
        <v>1951</v>
      </c>
      <c r="K900" t="s">
        <v>556</v>
      </c>
      <c r="L900" t="s">
        <v>75</v>
      </c>
      <c r="M900" t="s">
        <v>9438</v>
      </c>
      <c r="N900" t="s">
        <v>9439</v>
      </c>
    </row>
    <row r="901" spans="1:14" x14ac:dyDescent="0.25">
      <c r="A901" t="s">
        <v>5253</v>
      </c>
      <c r="B901" t="s">
        <v>5254</v>
      </c>
      <c r="C901" t="s">
        <v>550</v>
      </c>
      <c r="D901" t="s">
        <v>3186</v>
      </c>
      <c r="E901" t="s">
        <v>638</v>
      </c>
      <c r="F901" t="s">
        <v>5274</v>
      </c>
      <c r="G901" t="s">
        <v>5275</v>
      </c>
      <c r="H901" t="s">
        <v>5276</v>
      </c>
      <c r="I901" t="s">
        <v>32</v>
      </c>
      <c r="J901" t="s">
        <v>1584</v>
      </c>
      <c r="K901" t="s">
        <v>24</v>
      </c>
      <c r="L901" t="s">
        <v>5277</v>
      </c>
      <c r="M901" t="s">
        <v>9438</v>
      </c>
      <c r="N901" t="s">
        <v>9439</v>
      </c>
    </row>
    <row r="902" spans="1:14" x14ac:dyDescent="0.25">
      <c r="A902" t="s">
        <v>1574</v>
      </c>
      <c r="B902" t="s">
        <v>1580</v>
      </c>
      <c r="C902" t="s">
        <v>1880</v>
      </c>
      <c r="D902" t="s">
        <v>1576</v>
      </c>
      <c r="E902" t="s">
        <v>638</v>
      </c>
      <c r="F902" t="s">
        <v>5278</v>
      </c>
      <c r="G902" t="s">
        <v>5279</v>
      </c>
      <c r="H902" t="s">
        <v>5280</v>
      </c>
      <c r="I902" t="s">
        <v>32</v>
      </c>
      <c r="J902" t="s">
        <v>5281</v>
      </c>
      <c r="K902" t="s">
        <v>556</v>
      </c>
      <c r="L902" t="s">
        <v>75</v>
      </c>
      <c r="M902" t="s">
        <v>9438</v>
      </c>
      <c r="N902" t="s">
        <v>9439</v>
      </c>
    </row>
    <row r="903" spans="1:14" x14ac:dyDescent="0.25">
      <c r="A903" t="s">
        <v>5282</v>
      </c>
      <c r="B903" t="s">
        <v>5283</v>
      </c>
      <c r="C903" t="s">
        <v>1880</v>
      </c>
      <c r="D903" t="s">
        <v>394</v>
      </c>
      <c r="E903" t="s">
        <v>18</v>
      </c>
      <c r="F903" t="s">
        <v>5284</v>
      </c>
      <c r="G903" t="s">
        <v>5285</v>
      </c>
      <c r="H903" t="s">
        <v>5286</v>
      </c>
      <c r="I903" t="s">
        <v>32</v>
      </c>
      <c r="J903" t="s">
        <v>1940</v>
      </c>
      <c r="K903" t="s">
        <v>556</v>
      </c>
      <c r="L903" t="s">
        <v>399</v>
      </c>
      <c r="M903" t="s">
        <v>9438</v>
      </c>
      <c r="N903" t="s">
        <v>9439</v>
      </c>
    </row>
    <row r="904" spans="1:14" x14ac:dyDescent="0.25">
      <c r="A904" t="s">
        <v>1574</v>
      </c>
      <c r="B904" t="s">
        <v>1580</v>
      </c>
      <c r="C904" t="s">
        <v>1880</v>
      </c>
      <c r="D904" t="s">
        <v>1576</v>
      </c>
      <c r="E904" t="s">
        <v>638</v>
      </c>
      <c r="F904" t="s">
        <v>5287</v>
      </c>
      <c r="G904" t="s">
        <v>5288</v>
      </c>
      <c r="H904" t="s">
        <v>5289</v>
      </c>
      <c r="I904" t="s">
        <v>32</v>
      </c>
      <c r="J904" t="s">
        <v>5290</v>
      </c>
      <c r="K904" t="s">
        <v>556</v>
      </c>
      <c r="L904" t="s">
        <v>75</v>
      </c>
      <c r="M904" t="s">
        <v>9438</v>
      </c>
      <c r="N904" t="s">
        <v>9439</v>
      </c>
    </row>
    <row r="905" spans="1:14" x14ac:dyDescent="0.25">
      <c r="A905" t="s">
        <v>5295</v>
      </c>
      <c r="C905" t="s">
        <v>1595</v>
      </c>
      <c r="E905" t="s">
        <v>18</v>
      </c>
      <c r="F905" t="s">
        <v>5296</v>
      </c>
      <c r="G905" t="s">
        <v>5297</v>
      </c>
      <c r="H905" t="s">
        <v>5298</v>
      </c>
      <c r="I905" t="s">
        <v>22</v>
      </c>
      <c r="J905" t="s">
        <v>1878</v>
      </c>
      <c r="K905" t="s">
        <v>1600</v>
      </c>
      <c r="L905" t="s">
        <v>5299</v>
      </c>
      <c r="M905" t="s">
        <v>9438</v>
      </c>
      <c r="N905" t="s">
        <v>9439</v>
      </c>
    </row>
    <row r="906" spans="1:14" x14ac:dyDescent="0.25">
      <c r="A906" t="s">
        <v>4469</v>
      </c>
      <c r="B906" t="s">
        <v>5300</v>
      </c>
      <c r="C906" t="s">
        <v>1595</v>
      </c>
      <c r="D906" t="s">
        <v>4470</v>
      </c>
      <c r="E906" t="s">
        <v>638</v>
      </c>
      <c r="F906" t="s">
        <v>5301</v>
      </c>
      <c r="G906" t="s">
        <v>5302</v>
      </c>
      <c r="H906" t="s">
        <v>5303</v>
      </c>
      <c r="I906" t="s">
        <v>3607</v>
      </c>
      <c r="J906" t="s">
        <v>809</v>
      </c>
      <c r="K906" t="s">
        <v>1600</v>
      </c>
      <c r="L906" t="s">
        <v>851</v>
      </c>
      <c r="M906" t="s">
        <v>9438</v>
      </c>
      <c r="N906" t="s">
        <v>9439</v>
      </c>
    </row>
    <row r="907" spans="1:14" x14ac:dyDescent="0.25">
      <c r="A907" t="s">
        <v>4469</v>
      </c>
      <c r="B907" t="s">
        <v>5304</v>
      </c>
      <c r="C907" t="s">
        <v>1595</v>
      </c>
      <c r="D907" t="s">
        <v>5305</v>
      </c>
      <c r="E907" t="s">
        <v>638</v>
      </c>
      <c r="F907" t="s">
        <v>5306</v>
      </c>
      <c r="G907" t="s">
        <v>5307</v>
      </c>
      <c r="H907" t="s">
        <v>5308</v>
      </c>
      <c r="I907" t="s">
        <v>5309</v>
      </c>
      <c r="J907" t="s">
        <v>261</v>
      </c>
      <c r="K907" t="s">
        <v>1600</v>
      </c>
      <c r="L907" t="s">
        <v>851</v>
      </c>
      <c r="M907" t="s">
        <v>9438</v>
      </c>
      <c r="N907" t="s">
        <v>9439</v>
      </c>
    </row>
    <row r="908" spans="1:14" x14ac:dyDescent="0.25">
      <c r="A908" t="s">
        <v>4469</v>
      </c>
      <c r="B908" t="s">
        <v>5310</v>
      </c>
      <c r="C908" t="s">
        <v>1595</v>
      </c>
      <c r="D908" t="s">
        <v>4470</v>
      </c>
      <c r="E908" t="s">
        <v>638</v>
      </c>
      <c r="F908" t="s">
        <v>5311</v>
      </c>
      <c r="G908" t="s">
        <v>5312</v>
      </c>
      <c r="H908" t="s">
        <v>5313</v>
      </c>
      <c r="I908" t="s">
        <v>3607</v>
      </c>
      <c r="J908" t="s">
        <v>1855</v>
      </c>
      <c r="K908" t="s">
        <v>1600</v>
      </c>
      <c r="L908" t="s">
        <v>851</v>
      </c>
      <c r="M908" t="s">
        <v>9438</v>
      </c>
      <c r="N908" t="s">
        <v>9439</v>
      </c>
    </row>
    <row r="909" spans="1:14" x14ac:dyDescent="0.25">
      <c r="A909" t="s">
        <v>4469</v>
      </c>
      <c r="B909" t="s">
        <v>5314</v>
      </c>
      <c r="C909" t="s">
        <v>1595</v>
      </c>
      <c r="D909" t="s">
        <v>5305</v>
      </c>
      <c r="E909" t="s">
        <v>638</v>
      </c>
      <c r="F909" t="s">
        <v>5315</v>
      </c>
      <c r="G909" t="s">
        <v>5316</v>
      </c>
      <c r="H909" t="s">
        <v>5317</v>
      </c>
      <c r="I909" t="s">
        <v>3607</v>
      </c>
      <c r="J909" t="s">
        <v>642</v>
      </c>
      <c r="K909" t="s">
        <v>1600</v>
      </c>
      <c r="L909" t="s">
        <v>851</v>
      </c>
      <c r="M909" t="s">
        <v>9438</v>
      </c>
      <c r="N909" t="s">
        <v>9439</v>
      </c>
    </row>
    <row r="910" spans="1:14" x14ac:dyDescent="0.25">
      <c r="A910" t="s">
        <v>5318</v>
      </c>
      <c r="B910" t="s">
        <v>5319</v>
      </c>
      <c r="C910" t="s">
        <v>16</v>
      </c>
      <c r="D910" t="s">
        <v>5320</v>
      </c>
      <c r="E910" t="s">
        <v>638</v>
      </c>
      <c r="F910" t="s">
        <v>5321</v>
      </c>
      <c r="G910" t="s">
        <v>5322</v>
      </c>
      <c r="H910" t="s">
        <v>5323</v>
      </c>
      <c r="I910" t="s">
        <v>32</v>
      </c>
      <c r="J910" t="s">
        <v>246</v>
      </c>
      <c r="K910" t="s">
        <v>24</v>
      </c>
      <c r="L910" t="s">
        <v>786</v>
      </c>
      <c r="M910" t="s">
        <v>9438</v>
      </c>
      <c r="N910" t="s">
        <v>9439</v>
      </c>
    </row>
    <row r="911" spans="1:14" x14ac:dyDescent="0.25">
      <c r="A911" t="s">
        <v>5196</v>
      </c>
      <c r="B911" t="s">
        <v>4879</v>
      </c>
      <c r="C911" t="s">
        <v>69</v>
      </c>
      <c r="D911" t="s">
        <v>4880</v>
      </c>
      <c r="E911" t="s">
        <v>638</v>
      </c>
      <c r="F911" t="s">
        <v>5324</v>
      </c>
      <c r="G911" t="s">
        <v>5325</v>
      </c>
      <c r="H911" t="s">
        <v>5326</v>
      </c>
      <c r="I911" t="s">
        <v>32</v>
      </c>
      <c r="J911" t="s">
        <v>49</v>
      </c>
      <c r="K911" t="s">
        <v>24</v>
      </c>
      <c r="L911" t="s">
        <v>2685</v>
      </c>
      <c r="M911" t="s">
        <v>9826</v>
      </c>
      <c r="N911" t="s">
        <v>9441</v>
      </c>
    </row>
    <row r="912" spans="1:14" x14ac:dyDescent="0.25">
      <c r="A912" t="s">
        <v>4483</v>
      </c>
      <c r="B912" t="s">
        <v>4484</v>
      </c>
      <c r="C912" t="s">
        <v>69</v>
      </c>
      <c r="D912" t="s">
        <v>4485</v>
      </c>
      <c r="E912" t="s">
        <v>638</v>
      </c>
      <c r="F912" t="s">
        <v>5327</v>
      </c>
      <c r="G912" t="s">
        <v>5328</v>
      </c>
      <c r="H912" t="s">
        <v>5329</v>
      </c>
      <c r="I912" t="s">
        <v>32</v>
      </c>
      <c r="J912" t="s">
        <v>115</v>
      </c>
      <c r="K912" t="s">
        <v>24</v>
      </c>
      <c r="L912" t="s">
        <v>1331</v>
      </c>
      <c r="M912" t="s">
        <v>9827</v>
      </c>
      <c r="N912" t="s">
        <v>9441</v>
      </c>
    </row>
    <row r="913" spans="1:14" x14ac:dyDescent="0.25">
      <c r="A913" t="s">
        <v>5330</v>
      </c>
      <c r="B913" t="s">
        <v>4437</v>
      </c>
      <c r="C913" t="s">
        <v>69</v>
      </c>
      <c r="D913" t="s">
        <v>4764</v>
      </c>
      <c r="E913" t="s">
        <v>638</v>
      </c>
      <c r="F913" t="s">
        <v>5331</v>
      </c>
      <c r="G913" t="s">
        <v>5332</v>
      </c>
      <c r="H913" t="s">
        <v>5333</v>
      </c>
      <c r="I913" t="s">
        <v>32</v>
      </c>
      <c r="J913" t="s">
        <v>723</v>
      </c>
      <c r="K913" t="s">
        <v>24</v>
      </c>
      <c r="L913" t="s">
        <v>42</v>
      </c>
      <c r="M913" t="s">
        <v>9438</v>
      </c>
      <c r="N913" t="s">
        <v>9439</v>
      </c>
    </row>
    <row r="914" spans="1:14" x14ac:dyDescent="0.25">
      <c r="A914" t="s">
        <v>5334</v>
      </c>
      <c r="B914" t="s">
        <v>5335</v>
      </c>
      <c r="C914" t="s">
        <v>69</v>
      </c>
      <c r="D914" t="s">
        <v>3603</v>
      </c>
      <c r="E914" t="s">
        <v>638</v>
      </c>
      <c r="F914" t="s">
        <v>5336</v>
      </c>
      <c r="G914" t="s">
        <v>5337</v>
      </c>
      <c r="H914" t="s">
        <v>5338</v>
      </c>
      <c r="I914" t="s">
        <v>22</v>
      </c>
      <c r="J914" t="s">
        <v>438</v>
      </c>
      <c r="K914" t="s">
        <v>24</v>
      </c>
      <c r="L914" t="s">
        <v>34</v>
      </c>
      <c r="M914" t="s">
        <v>9438</v>
      </c>
      <c r="N914" t="s">
        <v>9439</v>
      </c>
    </row>
    <row r="915" spans="1:14" x14ac:dyDescent="0.25">
      <c r="A915" t="s">
        <v>5339</v>
      </c>
      <c r="B915" t="s">
        <v>4633</v>
      </c>
      <c r="C915" t="s">
        <v>69</v>
      </c>
      <c r="D915" t="s">
        <v>4634</v>
      </c>
      <c r="E915" t="s">
        <v>638</v>
      </c>
      <c r="F915" t="s">
        <v>5340</v>
      </c>
      <c r="G915" t="s">
        <v>5341</v>
      </c>
      <c r="H915" t="s">
        <v>5342</v>
      </c>
      <c r="I915" t="s">
        <v>32</v>
      </c>
      <c r="J915" t="s">
        <v>479</v>
      </c>
      <c r="K915" t="s">
        <v>24</v>
      </c>
      <c r="L915" t="s">
        <v>4638</v>
      </c>
      <c r="M915" t="s">
        <v>9438</v>
      </c>
      <c r="N915" t="s">
        <v>9439</v>
      </c>
    </row>
    <row r="916" spans="1:14" x14ac:dyDescent="0.25">
      <c r="A916" t="s">
        <v>5343</v>
      </c>
      <c r="B916" t="s">
        <v>5344</v>
      </c>
      <c r="C916" t="s">
        <v>16</v>
      </c>
      <c r="D916" t="s">
        <v>2997</v>
      </c>
      <c r="E916" t="s">
        <v>638</v>
      </c>
      <c r="F916" t="s">
        <v>5345</v>
      </c>
      <c r="G916" t="s">
        <v>5346</v>
      </c>
      <c r="H916" t="s">
        <v>5347</v>
      </c>
      <c r="I916" t="s">
        <v>32</v>
      </c>
      <c r="J916" t="s">
        <v>955</v>
      </c>
      <c r="K916" t="s">
        <v>24</v>
      </c>
      <c r="L916" t="s">
        <v>75</v>
      </c>
      <c r="M916" t="s">
        <v>9438</v>
      </c>
      <c r="N916" t="s">
        <v>9439</v>
      </c>
    </row>
    <row r="917" spans="1:14" x14ac:dyDescent="0.25">
      <c r="A917" t="s">
        <v>5348</v>
      </c>
      <c r="B917" t="s">
        <v>5230</v>
      </c>
      <c r="C917" t="s">
        <v>16</v>
      </c>
      <c r="D917" t="s">
        <v>5231</v>
      </c>
      <c r="E917" t="s">
        <v>638</v>
      </c>
      <c r="F917" t="s">
        <v>5349</v>
      </c>
      <c r="G917" t="s">
        <v>5350</v>
      </c>
      <c r="H917" t="s">
        <v>5351</v>
      </c>
      <c r="I917" t="s">
        <v>32</v>
      </c>
      <c r="J917" t="s">
        <v>5352</v>
      </c>
      <c r="K917" t="s">
        <v>24</v>
      </c>
      <c r="L917" t="s">
        <v>75</v>
      </c>
      <c r="M917" t="s">
        <v>9438</v>
      </c>
      <c r="N917" t="s">
        <v>9439</v>
      </c>
    </row>
    <row r="918" spans="1:14" x14ac:dyDescent="0.25">
      <c r="A918" t="s">
        <v>5357</v>
      </c>
      <c r="C918" t="s">
        <v>69</v>
      </c>
      <c r="D918" t="s">
        <v>402</v>
      </c>
      <c r="E918" t="s">
        <v>638</v>
      </c>
      <c r="F918" t="s">
        <v>5358</v>
      </c>
      <c r="G918" t="s">
        <v>5359</v>
      </c>
      <c r="H918" t="s">
        <v>5360</v>
      </c>
      <c r="I918" t="s">
        <v>32</v>
      </c>
      <c r="J918" t="s">
        <v>109</v>
      </c>
      <c r="K918" t="s">
        <v>24</v>
      </c>
      <c r="L918" t="s">
        <v>406</v>
      </c>
      <c r="M918" t="s">
        <v>9828</v>
      </c>
      <c r="N918" t="s">
        <v>9441</v>
      </c>
    </row>
    <row r="919" spans="1:14" x14ac:dyDescent="0.25">
      <c r="A919" t="s">
        <v>4309</v>
      </c>
      <c r="B919" t="s">
        <v>4310</v>
      </c>
      <c r="C919" t="s">
        <v>16</v>
      </c>
      <c r="D919" t="s">
        <v>3646</v>
      </c>
      <c r="E919" t="s">
        <v>638</v>
      </c>
      <c r="F919" t="s">
        <v>5365</v>
      </c>
      <c r="G919" t="s">
        <v>5366</v>
      </c>
      <c r="H919" t="s">
        <v>5367</v>
      </c>
      <c r="I919" t="s">
        <v>32</v>
      </c>
      <c r="J919" t="s">
        <v>234</v>
      </c>
      <c r="K919" t="s">
        <v>24</v>
      </c>
      <c r="L919" t="s">
        <v>42</v>
      </c>
      <c r="M919" t="s">
        <v>9438</v>
      </c>
      <c r="N919" t="s">
        <v>9439</v>
      </c>
    </row>
    <row r="920" spans="1:14" x14ac:dyDescent="0.25">
      <c r="A920" t="s">
        <v>4469</v>
      </c>
      <c r="B920" t="s">
        <v>651</v>
      </c>
      <c r="C920" t="s">
        <v>16</v>
      </c>
      <c r="D920" t="s">
        <v>4470</v>
      </c>
      <c r="E920" t="s">
        <v>638</v>
      </c>
      <c r="F920" t="s">
        <v>5368</v>
      </c>
      <c r="G920" t="s">
        <v>5369</v>
      </c>
      <c r="H920" t="s">
        <v>5370</v>
      </c>
      <c r="I920" t="s">
        <v>32</v>
      </c>
      <c r="J920" t="s">
        <v>809</v>
      </c>
      <c r="K920" t="s">
        <v>24</v>
      </c>
      <c r="L920" t="s">
        <v>851</v>
      </c>
      <c r="M920" t="s">
        <v>9438</v>
      </c>
      <c r="N920" t="s">
        <v>9439</v>
      </c>
    </row>
    <row r="921" spans="1:14" x14ac:dyDescent="0.25">
      <c r="A921" t="s">
        <v>5375</v>
      </c>
      <c r="B921" t="s">
        <v>4859</v>
      </c>
      <c r="C921" t="s">
        <v>16</v>
      </c>
      <c r="D921" t="s">
        <v>4652</v>
      </c>
      <c r="E921" t="s">
        <v>638</v>
      </c>
      <c r="F921" t="s">
        <v>5376</v>
      </c>
      <c r="G921" t="s">
        <v>5377</v>
      </c>
      <c r="H921" t="s">
        <v>5378</v>
      </c>
      <c r="I921" t="s">
        <v>32</v>
      </c>
      <c r="J921" t="s">
        <v>379</v>
      </c>
      <c r="K921" t="s">
        <v>24</v>
      </c>
      <c r="L921" t="s">
        <v>4656</v>
      </c>
      <c r="M921" t="s">
        <v>9829</v>
      </c>
      <c r="N921" t="s">
        <v>9441</v>
      </c>
    </row>
    <row r="922" spans="1:14" x14ac:dyDescent="0.25">
      <c r="A922" t="s">
        <v>5383</v>
      </c>
      <c r="B922" t="s">
        <v>4385</v>
      </c>
      <c r="C922" t="s">
        <v>69</v>
      </c>
      <c r="D922" t="s">
        <v>3448</v>
      </c>
      <c r="E922" t="s">
        <v>638</v>
      </c>
      <c r="F922" t="s">
        <v>5384</v>
      </c>
      <c r="G922" t="s">
        <v>5385</v>
      </c>
      <c r="H922" t="s">
        <v>5386</v>
      </c>
      <c r="I922" t="s">
        <v>32</v>
      </c>
      <c r="J922" t="s">
        <v>2107</v>
      </c>
      <c r="K922" t="s">
        <v>24</v>
      </c>
      <c r="L922" t="s">
        <v>75</v>
      </c>
      <c r="M922" t="s">
        <v>9438</v>
      </c>
      <c r="N922" t="s">
        <v>9439</v>
      </c>
    </row>
    <row r="923" spans="1:14" x14ac:dyDescent="0.25">
      <c r="A923" t="s">
        <v>4469</v>
      </c>
      <c r="B923" t="s">
        <v>651</v>
      </c>
      <c r="C923" t="s">
        <v>16</v>
      </c>
      <c r="D923" t="s">
        <v>4470</v>
      </c>
      <c r="E923" t="s">
        <v>638</v>
      </c>
      <c r="F923" t="s">
        <v>5396</v>
      </c>
      <c r="G923" t="s">
        <v>5397</v>
      </c>
      <c r="H923" t="s">
        <v>5398</v>
      </c>
      <c r="I923" t="s">
        <v>32</v>
      </c>
      <c r="J923" t="s">
        <v>1951</v>
      </c>
      <c r="K923" t="s">
        <v>24</v>
      </c>
      <c r="L923" t="s">
        <v>851</v>
      </c>
      <c r="M923" t="s">
        <v>9438</v>
      </c>
      <c r="N923" t="s">
        <v>9439</v>
      </c>
    </row>
    <row r="924" spans="1:14" x14ac:dyDescent="0.25">
      <c r="A924" t="s">
        <v>5399</v>
      </c>
      <c r="B924" t="s">
        <v>4365</v>
      </c>
      <c r="C924" t="s">
        <v>69</v>
      </c>
      <c r="D924" t="s">
        <v>1513</v>
      </c>
      <c r="E924" t="s">
        <v>638</v>
      </c>
      <c r="F924" t="s">
        <v>5400</v>
      </c>
      <c r="G924" t="s">
        <v>5401</v>
      </c>
      <c r="H924" t="s">
        <v>5402</v>
      </c>
      <c r="I924" t="s">
        <v>32</v>
      </c>
      <c r="J924" t="s">
        <v>1000</v>
      </c>
      <c r="K924" t="s">
        <v>24</v>
      </c>
      <c r="L924" t="s">
        <v>75</v>
      </c>
      <c r="M924" t="s">
        <v>9438</v>
      </c>
      <c r="N924" t="s">
        <v>9439</v>
      </c>
    </row>
    <row r="925" spans="1:14" x14ac:dyDescent="0.25">
      <c r="A925" t="s">
        <v>5403</v>
      </c>
      <c r="B925" t="s">
        <v>4804</v>
      </c>
      <c r="C925" t="s">
        <v>16</v>
      </c>
      <c r="D925" t="s">
        <v>530</v>
      </c>
      <c r="E925" t="s">
        <v>638</v>
      </c>
      <c r="F925" t="s">
        <v>5404</v>
      </c>
      <c r="G925" t="s">
        <v>5405</v>
      </c>
      <c r="H925" t="s">
        <v>5406</v>
      </c>
      <c r="I925" t="s">
        <v>32</v>
      </c>
      <c r="J925" t="s">
        <v>234</v>
      </c>
      <c r="K925" t="s">
        <v>24</v>
      </c>
      <c r="L925" t="s">
        <v>176</v>
      </c>
      <c r="M925" t="s">
        <v>9438</v>
      </c>
      <c r="N925" t="s">
        <v>9439</v>
      </c>
    </row>
    <row r="926" spans="1:14" x14ac:dyDescent="0.25">
      <c r="A926" t="s">
        <v>5411</v>
      </c>
      <c r="B926" t="s">
        <v>3093</v>
      </c>
      <c r="C926" t="s">
        <v>69</v>
      </c>
      <c r="D926" t="s">
        <v>3094</v>
      </c>
      <c r="E926" t="s">
        <v>638</v>
      </c>
      <c r="F926" t="s">
        <v>5412</v>
      </c>
      <c r="G926" t="s">
        <v>5413</v>
      </c>
      <c r="H926" t="s">
        <v>5414</v>
      </c>
      <c r="I926" t="s">
        <v>32</v>
      </c>
      <c r="J926" t="s">
        <v>5281</v>
      </c>
      <c r="K926" t="s">
        <v>24</v>
      </c>
      <c r="L926" t="s">
        <v>75</v>
      </c>
      <c r="M926" t="s">
        <v>9438</v>
      </c>
      <c r="N926" t="s">
        <v>9439</v>
      </c>
    </row>
    <row r="927" spans="1:14" x14ac:dyDescent="0.25">
      <c r="A927" t="s">
        <v>5419</v>
      </c>
      <c r="B927" t="s">
        <v>3093</v>
      </c>
      <c r="C927" t="s">
        <v>69</v>
      </c>
      <c r="D927" t="s">
        <v>3094</v>
      </c>
      <c r="E927" t="s">
        <v>638</v>
      </c>
      <c r="F927" t="s">
        <v>5420</v>
      </c>
      <c r="G927" t="s">
        <v>5421</v>
      </c>
      <c r="H927" t="s">
        <v>5422</v>
      </c>
      <c r="I927" t="s">
        <v>32</v>
      </c>
      <c r="J927" t="s">
        <v>1223</v>
      </c>
      <c r="K927" t="s">
        <v>24</v>
      </c>
      <c r="L927" t="s">
        <v>75</v>
      </c>
      <c r="M927" t="s">
        <v>9438</v>
      </c>
      <c r="N927" t="s">
        <v>9439</v>
      </c>
    </row>
    <row r="928" spans="1:14" x14ac:dyDescent="0.25">
      <c r="A928" t="s">
        <v>5423</v>
      </c>
      <c r="B928" t="s">
        <v>4633</v>
      </c>
      <c r="C928" t="s">
        <v>69</v>
      </c>
      <c r="D928" t="s">
        <v>4634</v>
      </c>
      <c r="E928" t="s">
        <v>638</v>
      </c>
      <c r="F928" t="s">
        <v>5424</v>
      </c>
      <c r="G928" t="s">
        <v>5425</v>
      </c>
      <c r="H928" t="s">
        <v>5426</v>
      </c>
      <c r="I928" t="s">
        <v>32</v>
      </c>
      <c r="J928" t="s">
        <v>1203</v>
      </c>
      <c r="K928" t="s">
        <v>24</v>
      </c>
      <c r="L928" t="s">
        <v>4638</v>
      </c>
      <c r="M928" t="s">
        <v>9438</v>
      </c>
      <c r="N928" t="s">
        <v>9439</v>
      </c>
    </row>
    <row r="929" spans="1:14" x14ac:dyDescent="0.25">
      <c r="A929" t="s">
        <v>5433</v>
      </c>
      <c r="B929" t="s">
        <v>4696</v>
      </c>
      <c r="C929" t="s">
        <v>16</v>
      </c>
      <c r="D929" t="s">
        <v>93</v>
      </c>
      <c r="E929" t="s">
        <v>638</v>
      </c>
      <c r="F929" t="s">
        <v>5434</v>
      </c>
      <c r="G929" t="s">
        <v>5435</v>
      </c>
      <c r="H929" t="s">
        <v>5436</v>
      </c>
      <c r="I929" t="s">
        <v>32</v>
      </c>
      <c r="J929" t="s">
        <v>1350</v>
      </c>
      <c r="K929" t="s">
        <v>24</v>
      </c>
      <c r="L929" t="s">
        <v>75</v>
      </c>
      <c r="M929" t="s">
        <v>9830</v>
      </c>
      <c r="N929" t="s">
        <v>9441</v>
      </c>
    </row>
    <row r="930" spans="1:14" x14ac:dyDescent="0.25">
      <c r="A930" t="s">
        <v>5437</v>
      </c>
      <c r="B930" t="s">
        <v>4502</v>
      </c>
      <c r="C930" t="s">
        <v>69</v>
      </c>
      <c r="D930" t="s">
        <v>4302</v>
      </c>
      <c r="E930" t="s">
        <v>638</v>
      </c>
      <c r="F930" t="s">
        <v>5438</v>
      </c>
      <c r="G930" t="s">
        <v>5439</v>
      </c>
      <c r="H930" t="s">
        <v>5440</v>
      </c>
      <c r="I930" t="s">
        <v>32</v>
      </c>
      <c r="J930" t="s">
        <v>1545</v>
      </c>
      <c r="K930" t="s">
        <v>24</v>
      </c>
      <c r="L930" t="s">
        <v>34</v>
      </c>
      <c r="M930" t="s">
        <v>9438</v>
      </c>
      <c r="N930" t="s">
        <v>9439</v>
      </c>
    </row>
    <row r="931" spans="1:14" x14ac:dyDescent="0.25">
      <c r="A931" t="s">
        <v>5441</v>
      </c>
      <c r="B931" t="s">
        <v>4502</v>
      </c>
      <c r="C931" t="s">
        <v>69</v>
      </c>
      <c r="D931" t="s">
        <v>4302</v>
      </c>
      <c r="E931" t="s">
        <v>638</v>
      </c>
      <c r="F931" t="s">
        <v>5442</v>
      </c>
      <c r="G931" t="s">
        <v>5443</v>
      </c>
      <c r="H931" t="s">
        <v>5444</v>
      </c>
      <c r="I931" t="s">
        <v>32</v>
      </c>
      <c r="J931" t="s">
        <v>1545</v>
      </c>
      <c r="K931" t="s">
        <v>24</v>
      </c>
      <c r="L931" t="s">
        <v>34</v>
      </c>
      <c r="M931" t="s">
        <v>9438</v>
      </c>
      <c r="N931" t="s">
        <v>9439</v>
      </c>
    </row>
    <row r="932" spans="1:14" x14ac:dyDescent="0.25">
      <c r="A932" t="s">
        <v>4650</v>
      </c>
      <c r="B932" t="s">
        <v>4859</v>
      </c>
      <c r="C932" t="s">
        <v>16</v>
      </c>
      <c r="D932" t="s">
        <v>4652</v>
      </c>
      <c r="E932" t="s">
        <v>638</v>
      </c>
      <c r="F932" t="s">
        <v>5445</v>
      </c>
      <c r="G932" t="s">
        <v>5446</v>
      </c>
      <c r="H932" t="s">
        <v>5447</v>
      </c>
      <c r="I932" t="s">
        <v>32</v>
      </c>
      <c r="J932" t="s">
        <v>379</v>
      </c>
      <c r="K932" t="s">
        <v>24</v>
      </c>
      <c r="L932" t="s">
        <v>4656</v>
      </c>
      <c r="M932" t="s">
        <v>9831</v>
      </c>
      <c r="N932" t="s">
        <v>9441</v>
      </c>
    </row>
    <row r="933" spans="1:14" x14ac:dyDescent="0.25">
      <c r="A933" t="s">
        <v>4309</v>
      </c>
      <c r="B933" t="s">
        <v>4310</v>
      </c>
      <c r="C933" t="s">
        <v>16</v>
      </c>
      <c r="D933" t="s">
        <v>3646</v>
      </c>
      <c r="E933" t="s">
        <v>638</v>
      </c>
      <c r="F933" t="s">
        <v>5448</v>
      </c>
      <c r="G933" t="s">
        <v>5449</v>
      </c>
      <c r="H933" t="s">
        <v>5450</v>
      </c>
      <c r="I933" t="s">
        <v>32</v>
      </c>
      <c r="J933" t="s">
        <v>89</v>
      </c>
      <c r="K933" t="s">
        <v>24</v>
      </c>
      <c r="L933" t="s">
        <v>42</v>
      </c>
      <c r="M933" t="s">
        <v>9438</v>
      </c>
      <c r="N933" t="s">
        <v>9439</v>
      </c>
    </row>
    <row r="934" spans="1:14" x14ac:dyDescent="0.25">
      <c r="A934" t="s">
        <v>5451</v>
      </c>
      <c r="B934" t="s">
        <v>4538</v>
      </c>
      <c r="C934" t="s">
        <v>69</v>
      </c>
      <c r="D934" t="s">
        <v>4539</v>
      </c>
      <c r="E934" t="s">
        <v>638</v>
      </c>
      <c r="F934" t="s">
        <v>5452</v>
      </c>
      <c r="G934" t="s">
        <v>5453</v>
      </c>
      <c r="H934" t="s">
        <v>5454</v>
      </c>
      <c r="I934" t="s">
        <v>32</v>
      </c>
      <c r="J934" t="s">
        <v>4543</v>
      </c>
      <c r="K934" t="s">
        <v>24</v>
      </c>
      <c r="L934" t="s">
        <v>3106</v>
      </c>
      <c r="M934" t="s">
        <v>9438</v>
      </c>
      <c r="N934" t="s">
        <v>9439</v>
      </c>
    </row>
    <row r="935" spans="1:14" x14ac:dyDescent="0.25">
      <c r="A935" t="s">
        <v>4469</v>
      </c>
      <c r="B935" t="s">
        <v>5463</v>
      </c>
      <c r="C935" t="s">
        <v>16</v>
      </c>
      <c r="D935" t="s">
        <v>5464</v>
      </c>
      <c r="E935" t="s">
        <v>638</v>
      </c>
      <c r="F935" t="s">
        <v>5465</v>
      </c>
      <c r="G935" t="s">
        <v>5466</v>
      </c>
      <c r="H935" t="s">
        <v>5467</v>
      </c>
      <c r="I935" t="s">
        <v>22</v>
      </c>
      <c r="J935" t="s">
        <v>261</v>
      </c>
      <c r="K935" t="s">
        <v>24</v>
      </c>
      <c r="L935" t="s">
        <v>851</v>
      </c>
      <c r="M935" t="s">
        <v>9438</v>
      </c>
      <c r="N935" t="s">
        <v>9439</v>
      </c>
    </row>
    <row r="936" spans="1:14" x14ac:dyDescent="0.25">
      <c r="A936" t="s">
        <v>4592</v>
      </c>
      <c r="B936" t="s">
        <v>3865</v>
      </c>
      <c r="C936" t="s">
        <v>69</v>
      </c>
      <c r="D936" t="s">
        <v>1916</v>
      </c>
      <c r="E936" t="s">
        <v>638</v>
      </c>
      <c r="F936" t="s">
        <v>5468</v>
      </c>
      <c r="G936" t="s">
        <v>5469</v>
      </c>
      <c r="H936" t="s">
        <v>5470</v>
      </c>
      <c r="I936" t="s">
        <v>32</v>
      </c>
      <c r="J936" t="s">
        <v>290</v>
      </c>
      <c r="K936" t="s">
        <v>24</v>
      </c>
      <c r="L936" t="s">
        <v>75</v>
      </c>
      <c r="M936" t="s">
        <v>9832</v>
      </c>
      <c r="N936" t="s">
        <v>9441</v>
      </c>
    </row>
    <row r="937" spans="1:14" x14ac:dyDescent="0.25">
      <c r="A937" t="s">
        <v>5475</v>
      </c>
      <c r="B937" t="s">
        <v>4391</v>
      </c>
      <c r="C937" t="s">
        <v>16</v>
      </c>
      <c r="D937" t="s">
        <v>2510</v>
      </c>
      <c r="E937" t="s">
        <v>638</v>
      </c>
      <c r="F937" t="s">
        <v>5476</v>
      </c>
      <c r="G937" t="s">
        <v>5477</v>
      </c>
      <c r="H937" t="s">
        <v>5478</v>
      </c>
      <c r="I937" t="s">
        <v>32</v>
      </c>
      <c r="J937" t="s">
        <v>412</v>
      </c>
      <c r="K937" t="s">
        <v>24</v>
      </c>
      <c r="L937" t="s">
        <v>4383</v>
      </c>
      <c r="M937" t="s">
        <v>9438</v>
      </c>
      <c r="N937" t="s">
        <v>9439</v>
      </c>
    </row>
    <row r="938" spans="1:14" x14ac:dyDescent="0.25">
      <c r="A938" t="s">
        <v>5479</v>
      </c>
      <c r="B938" t="s">
        <v>4502</v>
      </c>
      <c r="C938" t="s">
        <v>69</v>
      </c>
      <c r="D938" t="s">
        <v>4302</v>
      </c>
      <c r="E938" t="s">
        <v>638</v>
      </c>
      <c r="F938" t="s">
        <v>5480</v>
      </c>
      <c r="G938" t="s">
        <v>5481</v>
      </c>
      <c r="H938" t="s">
        <v>5482</v>
      </c>
      <c r="I938" t="s">
        <v>32</v>
      </c>
      <c r="J938" t="s">
        <v>1545</v>
      </c>
      <c r="K938" t="s">
        <v>24</v>
      </c>
      <c r="L938" t="s">
        <v>34</v>
      </c>
      <c r="M938" t="s">
        <v>9438</v>
      </c>
      <c r="N938" t="s">
        <v>9439</v>
      </c>
    </row>
    <row r="939" spans="1:14" x14ac:dyDescent="0.25">
      <c r="A939" t="s">
        <v>5483</v>
      </c>
      <c r="B939" t="s">
        <v>4651</v>
      </c>
      <c r="C939" t="s">
        <v>69</v>
      </c>
      <c r="D939" t="s">
        <v>5484</v>
      </c>
      <c r="E939" t="s">
        <v>638</v>
      </c>
      <c r="F939" t="s">
        <v>5485</v>
      </c>
      <c r="G939" t="s">
        <v>5486</v>
      </c>
      <c r="H939" t="s">
        <v>5487</v>
      </c>
      <c r="I939" t="s">
        <v>32</v>
      </c>
      <c r="J939" t="s">
        <v>306</v>
      </c>
      <c r="K939" t="s">
        <v>24</v>
      </c>
      <c r="L939" t="s">
        <v>4656</v>
      </c>
      <c r="M939" t="s">
        <v>9833</v>
      </c>
      <c r="N939" t="s">
        <v>9441</v>
      </c>
    </row>
    <row r="940" spans="1:14" x14ac:dyDescent="0.25">
      <c r="A940" t="s">
        <v>5488</v>
      </c>
      <c r="B940" t="s">
        <v>5456</v>
      </c>
      <c r="C940" t="s">
        <v>69</v>
      </c>
      <c r="D940" t="s">
        <v>3465</v>
      </c>
      <c r="E940" t="s">
        <v>638</v>
      </c>
      <c r="F940" t="s">
        <v>5489</v>
      </c>
      <c r="G940" t="s">
        <v>5490</v>
      </c>
      <c r="H940" t="s">
        <v>5491</v>
      </c>
      <c r="I940" t="s">
        <v>32</v>
      </c>
      <c r="J940" t="s">
        <v>614</v>
      </c>
      <c r="K940" t="s">
        <v>24</v>
      </c>
      <c r="L940" t="s">
        <v>75</v>
      </c>
      <c r="M940" t="s">
        <v>9834</v>
      </c>
      <c r="N940" t="s">
        <v>9441</v>
      </c>
    </row>
    <row r="941" spans="1:14" x14ac:dyDescent="0.25">
      <c r="A941" t="s">
        <v>5492</v>
      </c>
      <c r="B941" t="s">
        <v>4365</v>
      </c>
      <c r="C941" t="s">
        <v>69</v>
      </c>
      <c r="D941" t="s">
        <v>1513</v>
      </c>
      <c r="E941" t="s">
        <v>638</v>
      </c>
      <c r="F941" t="s">
        <v>5493</v>
      </c>
      <c r="G941" t="s">
        <v>5494</v>
      </c>
      <c r="H941" t="s">
        <v>5495</v>
      </c>
      <c r="I941" t="s">
        <v>32</v>
      </c>
      <c r="J941" t="s">
        <v>253</v>
      </c>
      <c r="K941" t="s">
        <v>24</v>
      </c>
      <c r="L941" t="s">
        <v>75</v>
      </c>
      <c r="M941" t="s">
        <v>9438</v>
      </c>
      <c r="N941" t="s">
        <v>9439</v>
      </c>
    </row>
    <row r="942" spans="1:14" x14ac:dyDescent="0.25">
      <c r="A942" t="s">
        <v>4322</v>
      </c>
      <c r="B942" t="s">
        <v>4323</v>
      </c>
      <c r="C942" t="s">
        <v>16</v>
      </c>
      <c r="D942" t="s">
        <v>4324</v>
      </c>
      <c r="E942" t="s">
        <v>638</v>
      </c>
      <c r="F942" t="s">
        <v>5496</v>
      </c>
      <c r="G942" t="s">
        <v>5497</v>
      </c>
      <c r="H942" t="s">
        <v>5498</v>
      </c>
      <c r="I942" t="s">
        <v>22</v>
      </c>
      <c r="J942" t="s">
        <v>2433</v>
      </c>
      <c r="K942" t="s">
        <v>24</v>
      </c>
      <c r="L942" t="s">
        <v>4328</v>
      </c>
      <c r="M942" t="s">
        <v>9438</v>
      </c>
      <c r="N942" t="s">
        <v>9439</v>
      </c>
    </row>
    <row r="943" spans="1:14" x14ac:dyDescent="0.25">
      <c r="A943" t="s">
        <v>4808</v>
      </c>
      <c r="B943" t="s">
        <v>4809</v>
      </c>
      <c r="C943" t="s">
        <v>69</v>
      </c>
      <c r="D943" t="s">
        <v>4810</v>
      </c>
      <c r="E943" t="s">
        <v>638</v>
      </c>
      <c r="F943" t="s">
        <v>5499</v>
      </c>
      <c r="G943" t="s">
        <v>5500</v>
      </c>
      <c r="H943" t="s">
        <v>5501</v>
      </c>
      <c r="I943" t="s">
        <v>32</v>
      </c>
      <c r="J943" t="s">
        <v>162</v>
      </c>
      <c r="K943" t="s">
        <v>24</v>
      </c>
      <c r="L943" t="s">
        <v>4814</v>
      </c>
      <c r="M943" t="s">
        <v>9438</v>
      </c>
      <c r="N943" t="s">
        <v>9439</v>
      </c>
    </row>
    <row r="944" spans="1:14" x14ac:dyDescent="0.25">
      <c r="A944" t="s">
        <v>4892</v>
      </c>
      <c r="B944" t="s">
        <v>4859</v>
      </c>
      <c r="C944" t="s">
        <v>16</v>
      </c>
      <c r="D944" t="s">
        <v>5507</v>
      </c>
      <c r="E944" t="s">
        <v>638</v>
      </c>
      <c r="F944" t="s">
        <v>5508</v>
      </c>
      <c r="G944" t="s">
        <v>5509</v>
      </c>
      <c r="H944" t="s">
        <v>5510</v>
      </c>
      <c r="I944" t="s">
        <v>32</v>
      </c>
      <c r="J944" t="s">
        <v>606</v>
      </c>
      <c r="K944" t="s">
        <v>24</v>
      </c>
      <c r="L944" t="s">
        <v>4656</v>
      </c>
      <c r="M944" t="s">
        <v>9438</v>
      </c>
      <c r="N944" t="s">
        <v>9439</v>
      </c>
    </row>
    <row r="945" spans="1:14" x14ac:dyDescent="0.25">
      <c r="A945" t="s">
        <v>5348</v>
      </c>
      <c r="B945" t="s">
        <v>5511</v>
      </c>
      <c r="C945" t="s">
        <v>16</v>
      </c>
      <c r="D945" t="s">
        <v>5231</v>
      </c>
      <c r="E945" t="s">
        <v>638</v>
      </c>
      <c r="F945" t="s">
        <v>5512</v>
      </c>
      <c r="G945" t="s">
        <v>5513</v>
      </c>
      <c r="H945" t="s">
        <v>5514</v>
      </c>
      <c r="I945" t="s">
        <v>32</v>
      </c>
      <c r="J945" t="s">
        <v>745</v>
      </c>
      <c r="K945" t="s">
        <v>24</v>
      </c>
      <c r="L945" t="s">
        <v>75</v>
      </c>
      <c r="M945" t="s">
        <v>9438</v>
      </c>
      <c r="N945" t="s">
        <v>9439</v>
      </c>
    </row>
    <row r="946" spans="1:14" x14ac:dyDescent="0.25">
      <c r="A946" t="s">
        <v>5515</v>
      </c>
      <c r="B946" t="s">
        <v>4651</v>
      </c>
      <c r="C946" t="s">
        <v>69</v>
      </c>
      <c r="D946" t="s">
        <v>5516</v>
      </c>
      <c r="E946" t="s">
        <v>638</v>
      </c>
      <c r="F946" t="s">
        <v>5517</v>
      </c>
      <c r="G946" t="s">
        <v>5518</v>
      </c>
      <c r="H946" t="s">
        <v>5519</v>
      </c>
      <c r="I946" t="s">
        <v>32</v>
      </c>
      <c r="J946" t="s">
        <v>329</v>
      </c>
      <c r="K946" t="s">
        <v>24</v>
      </c>
      <c r="L946" t="s">
        <v>4656</v>
      </c>
      <c r="M946" t="s">
        <v>9835</v>
      </c>
      <c r="N946" t="s">
        <v>9441</v>
      </c>
    </row>
    <row r="947" spans="1:14" x14ac:dyDescent="0.25">
      <c r="A947" t="s">
        <v>4808</v>
      </c>
      <c r="B947" t="s">
        <v>4809</v>
      </c>
      <c r="C947" t="s">
        <v>69</v>
      </c>
      <c r="D947" t="s">
        <v>4810</v>
      </c>
      <c r="E947" t="s">
        <v>638</v>
      </c>
      <c r="F947" t="s">
        <v>5520</v>
      </c>
      <c r="G947" t="s">
        <v>5521</v>
      </c>
      <c r="H947" t="s">
        <v>5522</v>
      </c>
      <c r="I947" t="s">
        <v>32</v>
      </c>
      <c r="J947" t="s">
        <v>246</v>
      </c>
      <c r="K947" t="s">
        <v>24</v>
      </c>
      <c r="L947" t="s">
        <v>4814</v>
      </c>
      <c r="M947" t="s">
        <v>9438</v>
      </c>
      <c r="N947" t="s">
        <v>9439</v>
      </c>
    </row>
    <row r="948" spans="1:14" x14ac:dyDescent="0.25">
      <c r="A948" t="s">
        <v>5523</v>
      </c>
      <c r="B948" t="s">
        <v>4781</v>
      </c>
      <c r="C948" t="s">
        <v>16</v>
      </c>
      <c r="D948" t="s">
        <v>565</v>
      </c>
      <c r="E948" t="s">
        <v>638</v>
      </c>
      <c r="F948" t="s">
        <v>5524</v>
      </c>
      <c r="G948" t="s">
        <v>5525</v>
      </c>
      <c r="H948" t="s">
        <v>5526</v>
      </c>
      <c r="I948" t="s">
        <v>32</v>
      </c>
      <c r="J948" t="s">
        <v>880</v>
      </c>
      <c r="K948" t="s">
        <v>24</v>
      </c>
      <c r="L948" t="s">
        <v>4785</v>
      </c>
      <c r="M948" t="s">
        <v>9438</v>
      </c>
      <c r="N948" t="s">
        <v>9439</v>
      </c>
    </row>
    <row r="949" spans="1:14" x14ac:dyDescent="0.25">
      <c r="A949" t="s">
        <v>5527</v>
      </c>
      <c r="B949" t="s">
        <v>3865</v>
      </c>
      <c r="C949" t="s">
        <v>69</v>
      </c>
      <c r="D949" t="s">
        <v>1916</v>
      </c>
      <c r="E949" t="s">
        <v>638</v>
      </c>
      <c r="F949" t="s">
        <v>5528</v>
      </c>
      <c r="G949" t="s">
        <v>5529</v>
      </c>
      <c r="H949" t="s">
        <v>5530</v>
      </c>
      <c r="I949" t="s">
        <v>32</v>
      </c>
      <c r="J949" t="s">
        <v>183</v>
      </c>
      <c r="K949" t="s">
        <v>24</v>
      </c>
      <c r="L949" t="s">
        <v>75</v>
      </c>
      <c r="M949" t="s">
        <v>9836</v>
      </c>
      <c r="N949" t="s">
        <v>9441</v>
      </c>
    </row>
    <row r="950" spans="1:14" x14ac:dyDescent="0.25">
      <c r="A950" t="s">
        <v>5536</v>
      </c>
      <c r="B950" t="s">
        <v>5537</v>
      </c>
      <c r="C950" t="s">
        <v>16</v>
      </c>
      <c r="E950" t="s">
        <v>638</v>
      </c>
      <c r="F950" t="s">
        <v>5538</v>
      </c>
      <c r="G950" t="s">
        <v>5539</v>
      </c>
      <c r="H950" t="s">
        <v>5540</v>
      </c>
      <c r="I950" t="s">
        <v>22</v>
      </c>
      <c r="J950" t="s">
        <v>5541</v>
      </c>
      <c r="K950" t="s">
        <v>24</v>
      </c>
      <c r="M950" t="s">
        <v>9837</v>
      </c>
      <c r="N950" t="s">
        <v>9441</v>
      </c>
    </row>
    <row r="951" spans="1:14" x14ac:dyDescent="0.25">
      <c r="A951" t="s">
        <v>5542</v>
      </c>
      <c r="B951" t="s">
        <v>4365</v>
      </c>
      <c r="C951" t="s">
        <v>69</v>
      </c>
      <c r="D951" t="s">
        <v>1513</v>
      </c>
      <c r="E951" t="s">
        <v>638</v>
      </c>
      <c r="F951" t="s">
        <v>5543</v>
      </c>
      <c r="G951" t="s">
        <v>5544</v>
      </c>
      <c r="H951" t="s">
        <v>5545</v>
      </c>
      <c r="I951" t="s">
        <v>32</v>
      </c>
      <c r="J951" t="s">
        <v>211</v>
      </c>
      <c r="K951" t="s">
        <v>24</v>
      </c>
      <c r="L951" t="s">
        <v>75</v>
      </c>
      <c r="M951" t="s">
        <v>9438</v>
      </c>
      <c r="N951" t="s">
        <v>9439</v>
      </c>
    </row>
    <row r="952" spans="1:14" x14ac:dyDescent="0.25">
      <c r="A952" t="s">
        <v>4626</v>
      </c>
      <c r="C952" t="s">
        <v>16</v>
      </c>
      <c r="D952" t="s">
        <v>4627</v>
      </c>
      <c r="E952" t="s">
        <v>638</v>
      </c>
      <c r="F952" t="s">
        <v>5546</v>
      </c>
      <c r="G952" t="s">
        <v>5547</v>
      </c>
      <c r="H952" t="s">
        <v>5548</v>
      </c>
      <c r="I952" t="s">
        <v>32</v>
      </c>
      <c r="J952" t="s">
        <v>234</v>
      </c>
      <c r="K952" t="s">
        <v>24</v>
      </c>
      <c r="L952" t="s">
        <v>4631</v>
      </c>
      <c r="M952" t="s">
        <v>9438</v>
      </c>
      <c r="N952" t="s">
        <v>9439</v>
      </c>
    </row>
    <row r="953" spans="1:14" x14ac:dyDescent="0.25">
      <c r="A953" t="s">
        <v>5549</v>
      </c>
      <c r="B953" t="s">
        <v>4310</v>
      </c>
      <c r="C953" t="s">
        <v>16</v>
      </c>
      <c r="D953" t="s">
        <v>3646</v>
      </c>
      <c r="E953" t="s">
        <v>638</v>
      </c>
      <c r="F953" t="s">
        <v>5550</v>
      </c>
      <c r="G953" t="s">
        <v>5551</v>
      </c>
      <c r="H953" t="s">
        <v>5552</v>
      </c>
      <c r="I953" t="s">
        <v>32</v>
      </c>
      <c r="J953" t="s">
        <v>398</v>
      </c>
      <c r="K953" t="s">
        <v>24</v>
      </c>
      <c r="L953" t="s">
        <v>42</v>
      </c>
      <c r="M953" t="s">
        <v>9438</v>
      </c>
      <c r="N953" t="s">
        <v>9439</v>
      </c>
    </row>
    <row r="954" spans="1:14" x14ac:dyDescent="0.25">
      <c r="A954" t="s">
        <v>5553</v>
      </c>
      <c r="B954" t="s">
        <v>4365</v>
      </c>
      <c r="C954" t="s">
        <v>69</v>
      </c>
      <c r="D954" t="s">
        <v>1513</v>
      </c>
      <c r="E954" t="s">
        <v>638</v>
      </c>
      <c r="F954" t="s">
        <v>5554</v>
      </c>
      <c r="G954" t="s">
        <v>5555</v>
      </c>
      <c r="H954" t="s">
        <v>5556</v>
      </c>
      <c r="I954" t="s">
        <v>32</v>
      </c>
      <c r="J954" t="s">
        <v>1207</v>
      </c>
      <c r="K954" t="s">
        <v>24</v>
      </c>
      <c r="L954" t="s">
        <v>75</v>
      </c>
      <c r="M954" t="s">
        <v>9438</v>
      </c>
      <c r="N954" t="s">
        <v>9439</v>
      </c>
    </row>
    <row r="955" spans="1:14" x14ac:dyDescent="0.25">
      <c r="A955" t="s">
        <v>5557</v>
      </c>
      <c r="B955" t="s">
        <v>4365</v>
      </c>
      <c r="C955" t="s">
        <v>69</v>
      </c>
      <c r="D955" t="s">
        <v>1513</v>
      </c>
      <c r="E955" t="s">
        <v>638</v>
      </c>
      <c r="F955" t="s">
        <v>5558</v>
      </c>
      <c r="G955" t="s">
        <v>5559</v>
      </c>
      <c r="H955" t="s">
        <v>5560</v>
      </c>
      <c r="I955" t="s">
        <v>32</v>
      </c>
      <c r="J955" t="s">
        <v>756</v>
      </c>
      <c r="K955" t="s">
        <v>24</v>
      </c>
      <c r="L955" t="s">
        <v>75</v>
      </c>
      <c r="M955" t="s">
        <v>9438</v>
      </c>
      <c r="N955" t="s">
        <v>9439</v>
      </c>
    </row>
    <row r="956" spans="1:14" x14ac:dyDescent="0.25">
      <c r="A956" t="s">
        <v>4808</v>
      </c>
      <c r="B956" t="s">
        <v>4809</v>
      </c>
      <c r="C956" t="s">
        <v>69</v>
      </c>
      <c r="D956" t="s">
        <v>5392</v>
      </c>
      <c r="E956" t="s">
        <v>638</v>
      </c>
      <c r="F956" t="s">
        <v>5561</v>
      </c>
      <c r="G956" t="s">
        <v>5562</v>
      </c>
      <c r="H956" t="s">
        <v>5563</v>
      </c>
      <c r="I956" t="s">
        <v>32</v>
      </c>
      <c r="J956" t="s">
        <v>121</v>
      </c>
      <c r="K956" t="s">
        <v>24</v>
      </c>
      <c r="L956" t="s">
        <v>4814</v>
      </c>
      <c r="M956" t="s">
        <v>9438</v>
      </c>
      <c r="N956" t="s">
        <v>9439</v>
      </c>
    </row>
    <row r="957" spans="1:14" x14ac:dyDescent="0.25">
      <c r="A957" t="s">
        <v>5564</v>
      </c>
      <c r="C957" t="s">
        <v>16</v>
      </c>
      <c r="D957" t="s">
        <v>5565</v>
      </c>
      <c r="E957" t="s">
        <v>638</v>
      </c>
      <c r="F957" t="s">
        <v>5566</v>
      </c>
      <c r="G957" t="s">
        <v>5567</v>
      </c>
      <c r="H957" t="s">
        <v>5568</v>
      </c>
      <c r="I957" t="s">
        <v>22</v>
      </c>
      <c r="J957" t="s">
        <v>3208</v>
      </c>
      <c r="K957" t="s">
        <v>24</v>
      </c>
      <c r="L957" t="s">
        <v>83</v>
      </c>
      <c r="M957" t="s">
        <v>9438</v>
      </c>
      <c r="N957" t="s">
        <v>9439</v>
      </c>
    </row>
    <row r="958" spans="1:14" x14ac:dyDescent="0.25">
      <c r="A958" t="s">
        <v>4786</v>
      </c>
      <c r="B958" t="s">
        <v>4787</v>
      </c>
      <c r="C958" t="s">
        <v>16</v>
      </c>
      <c r="D958" t="s">
        <v>3094</v>
      </c>
      <c r="E958" t="s">
        <v>638</v>
      </c>
      <c r="F958" t="s">
        <v>5572</v>
      </c>
      <c r="G958" t="s">
        <v>5573</v>
      </c>
      <c r="H958" t="s">
        <v>5574</v>
      </c>
      <c r="I958" t="s">
        <v>32</v>
      </c>
      <c r="J958" t="s">
        <v>1878</v>
      </c>
      <c r="K958" t="s">
        <v>24</v>
      </c>
      <c r="L958" t="s">
        <v>75</v>
      </c>
      <c r="M958" t="s">
        <v>9438</v>
      </c>
      <c r="N958" t="s">
        <v>9439</v>
      </c>
    </row>
    <row r="959" spans="1:14" x14ac:dyDescent="0.25">
      <c r="A959" t="s">
        <v>3694</v>
      </c>
      <c r="B959" t="s">
        <v>3695</v>
      </c>
      <c r="C959" t="s">
        <v>16</v>
      </c>
      <c r="D959" t="s">
        <v>5532</v>
      </c>
      <c r="E959" t="s">
        <v>638</v>
      </c>
      <c r="F959" t="s">
        <v>5579</v>
      </c>
      <c r="G959" t="s">
        <v>5580</v>
      </c>
      <c r="H959" t="s">
        <v>5581</v>
      </c>
      <c r="I959" t="s">
        <v>32</v>
      </c>
      <c r="J959" t="s">
        <v>1599</v>
      </c>
      <c r="K959" t="s">
        <v>24</v>
      </c>
      <c r="L959" t="s">
        <v>2585</v>
      </c>
      <c r="M959" t="s">
        <v>9438</v>
      </c>
      <c r="N959" t="s">
        <v>9439</v>
      </c>
    </row>
    <row r="960" spans="1:14" x14ac:dyDescent="0.25">
      <c r="A960" t="s">
        <v>5437</v>
      </c>
      <c r="B960" t="s">
        <v>4502</v>
      </c>
      <c r="C960" t="s">
        <v>69</v>
      </c>
      <c r="D960" t="s">
        <v>4302</v>
      </c>
      <c r="E960" t="s">
        <v>638</v>
      </c>
      <c r="F960" t="s">
        <v>5582</v>
      </c>
      <c r="G960" t="s">
        <v>5583</v>
      </c>
      <c r="H960" t="s">
        <v>5584</v>
      </c>
      <c r="I960" t="s">
        <v>32</v>
      </c>
      <c r="J960" t="s">
        <v>1545</v>
      </c>
      <c r="K960" t="s">
        <v>24</v>
      </c>
      <c r="L960" t="s">
        <v>34</v>
      </c>
      <c r="M960" t="s">
        <v>9438</v>
      </c>
      <c r="N960" t="s">
        <v>9439</v>
      </c>
    </row>
    <row r="961" spans="1:14" x14ac:dyDescent="0.25">
      <c r="A961" t="s">
        <v>4469</v>
      </c>
      <c r="B961" t="s">
        <v>5596</v>
      </c>
      <c r="C961" t="s">
        <v>1595</v>
      </c>
      <c r="D961" t="s">
        <v>5305</v>
      </c>
      <c r="E961" t="s">
        <v>638</v>
      </c>
      <c r="F961" t="s">
        <v>5597</v>
      </c>
      <c r="G961" t="s">
        <v>5598</v>
      </c>
      <c r="H961" t="s">
        <v>5599</v>
      </c>
      <c r="I961" t="s">
        <v>3607</v>
      </c>
      <c r="J961" t="s">
        <v>253</v>
      </c>
      <c r="K961" t="s">
        <v>1600</v>
      </c>
      <c r="L961" t="s">
        <v>851</v>
      </c>
      <c r="M961" t="s">
        <v>9438</v>
      </c>
      <c r="N961" t="s">
        <v>9439</v>
      </c>
    </row>
    <row r="962" spans="1:14" x14ac:dyDescent="0.25">
      <c r="A962" t="s">
        <v>4469</v>
      </c>
      <c r="B962" t="s">
        <v>5600</v>
      </c>
      <c r="C962" t="s">
        <v>1595</v>
      </c>
      <c r="D962" t="s">
        <v>5601</v>
      </c>
      <c r="E962" t="s">
        <v>638</v>
      </c>
      <c r="F962" t="s">
        <v>5602</v>
      </c>
      <c r="G962" t="s">
        <v>5603</v>
      </c>
      <c r="H962" t="s">
        <v>5604</v>
      </c>
      <c r="I962" t="s">
        <v>32</v>
      </c>
      <c r="J962" t="s">
        <v>1912</v>
      </c>
      <c r="K962" t="s">
        <v>1600</v>
      </c>
      <c r="L962" t="s">
        <v>5605</v>
      </c>
      <c r="M962" t="s">
        <v>9438</v>
      </c>
      <c r="N962" t="s">
        <v>9439</v>
      </c>
    </row>
    <row r="963" spans="1:14" x14ac:dyDescent="0.25">
      <c r="A963" t="s">
        <v>4469</v>
      </c>
      <c r="B963" t="s">
        <v>5314</v>
      </c>
      <c r="C963" t="s">
        <v>1595</v>
      </c>
      <c r="D963" t="s">
        <v>5305</v>
      </c>
      <c r="E963" t="s">
        <v>638</v>
      </c>
      <c r="F963" t="s">
        <v>5606</v>
      </c>
      <c r="G963" t="s">
        <v>5607</v>
      </c>
      <c r="H963" t="s">
        <v>5608</v>
      </c>
      <c r="I963" t="s">
        <v>3607</v>
      </c>
      <c r="J963" t="s">
        <v>1000</v>
      </c>
      <c r="K963" t="s">
        <v>1600</v>
      </c>
      <c r="L963" t="s">
        <v>851</v>
      </c>
      <c r="M963" t="s">
        <v>9438</v>
      </c>
      <c r="N963" t="s">
        <v>9439</v>
      </c>
    </row>
    <row r="964" spans="1:14" x14ac:dyDescent="0.25">
      <c r="A964" t="s">
        <v>4469</v>
      </c>
      <c r="B964" t="s">
        <v>5609</v>
      </c>
      <c r="C964" t="s">
        <v>1595</v>
      </c>
      <c r="D964" t="s">
        <v>4470</v>
      </c>
      <c r="E964" t="s">
        <v>638</v>
      </c>
      <c r="F964" t="s">
        <v>5610</v>
      </c>
      <c r="G964" t="s">
        <v>5611</v>
      </c>
      <c r="H964" t="s">
        <v>5612</v>
      </c>
      <c r="I964" t="s">
        <v>5309</v>
      </c>
      <c r="J964" t="s">
        <v>121</v>
      </c>
      <c r="K964" t="s">
        <v>1600</v>
      </c>
      <c r="L964" t="s">
        <v>851</v>
      </c>
      <c r="M964" t="s">
        <v>9438</v>
      </c>
      <c r="N964" t="s">
        <v>9439</v>
      </c>
    </row>
    <row r="965" spans="1:14" x14ac:dyDescent="0.25">
      <c r="A965" t="s">
        <v>4469</v>
      </c>
      <c r="B965" t="s">
        <v>5613</v>
      </c>
      <c r="C965" t="s">
        <v>1595</v>
      </c>
      <c r="D965" t="s">
        <v>4470</v>
      </c>
      <c r="E965" t="s">
        <v>638</v>
      </c>
      <c r="F965" t="s">
        <v>5614</v>
      </c>
      <c r="G965" t="s">
        <v>5615</v>
      </c>
      <c r="H965" t="s">
        <v>5616</v>
      </c>
      <c r="I965" t="s">
        <v>3607</v>
      </c>
      <c r="J965" t="s">
        <v>1951</v>
      </c>
      <c r="K965" t="s">
        <v>1600</v>
      </c>
      <c r="L965" t="s">
        <v>851</v>
      </c>
      <c r="M965" t="s">
        <v>9438</v>
      </c>
      <c r="N965" t="s">
        <v>9439</v>
      </c>
    </row>
    <row r="966" spans="1:14" x14ac:dyDescent="0.25">
      <c r="A966" t="s">
        <v>4469</v>
      </c>
      <c r="B966" t="s">
        <v>5304</v>
      </c>
      <c r="C966" t="s">
        <v>1595</v>
      </c>
      <c r="D966" t="s">
        <v>5305</v>
      </c>
      <c r="E966" t="s">
        <v>638</v>
      </c>
      <c r="F966" t="s">
        <v>5617</v>
      </c>
      <c r="G966" t="s">
        <v>5618</v>
      </c>
      <c r="H966" t="s">
        <v>5619</v>
      </c>
      <c r="I966" t="s">
        <v>3607</v>
      </c>
      <c r="J966" t="s">
        <v>1472</v>
      </c>
      <c r="K966" t="s">
        <v>1600</v>
      </c>
      <c r="L966" t="s">
        <v>851</v>
      </c>
      <c r="M966" t="s">
        <v>9438</v>
      </c>
      <c r="N966" t="s">
        <v>9439</v>
      </c>
    </row>
    <row r="967" spans="1:14" x14ac:dyDescent="0.25">
      <c r="A967" t="s">
        <v>4469</v>
      </c>
      <c r="B967" t="s">
        <v>5625</v>
      </c>
      <c r="C967" t="s">
        <v>1595</v>
      </c>
      <c r="D967" t="s">
        <v>5305</v>
      </c>
      <c r="E967" t="s">
        <v>638</v>
      </c>
      <c r="F967" t="s">
        <v>5626</v>
      </c>
      <c r="G967" t="s">
        <v>5627</v>
      </c>
      <c r="H967" t="s">
        <v>5628</v>
      </c>
      <c r="I967" t="s">
        <v>3607</v>
      </c>
      <c r="J967" t="s">
        <v>23</v>
      </c>
      <c r="K967" t="s">
        <v>1600</v>
      </c>
      <c r="L967" t="s">
        <v>851</v>
      </c>
      <c r="M967" t="s">
        <v>9438</v>
      </c>
      <c r="N967" t="s">
        <v>9439</v>
      </c>
    </row>
    <row r="968" spans="1:14" x14ac:dyDescent="0.25">
      <c r="A968" t="s">
        <v>5629</v>
      </c>
      <c r="B968" t="s">
        <v>5630</v>
      </c>
      <c r="C968" t="s">
        <v>1880</v>
      </c>
      <c r="D968" t="s">
        <v>61</v>
      </c>
      <c r="E968" t="s">
        <v>638</v>
      </c>
      <c r="F968" t="s">
        <v>5631</v>
      </c>
      <c r="G968" t="s">
        <v>5632</v>
      </c>
      <c r="H968" t="s">
        <v>5633</v>
      </c>
      <c r="I968" t="s">
        <v>32</v>
      </c>
      <c r="J968" t="s">
        <v>246</v>
      </c>
      <c r="K968" t="s">
        <v>556</v>
      </c>
      <c r="L968" t="s">
        <v>42</v>
      </c>
      <c r="M968" t="s">
        <v>9438</v>
      </c>
      <c r="N968" t="s">
        <v>9439</v>
      </c>
    </row>
    <row r="969" spans="1:14" x14ac:dyDescent="0.25">
      <c r="A969" t="s">
        <v>5634</v>
      </c>
      <c r="B969" t="s">
        <v>5635</v>
      </c>
      <c r="C969" t="s">
        <v>550</v>
      </c>
      <c r="D969" t="s">
        <v>2393</v>
      </c>
      <c r="E969" t="s">
        <v>638</v>
      </c>
      <c r="F969" t="s">
        <v>5636</v>
      </c>
      <c r="G969" t="s">
        <v>5637</v>
      </c>
      <c r="H969" t="s">
        <v>5638</v>
      </c>
      <c r="I969" t="s">
        <v>32</v>
      </c>
      <c r="J969" t="s">
        <v>1599</v>
      </c>
      <c r="K969" t="s">
        <v>556</v>
      </c>
      <c r="L969" t="s">
        <v>235</v>
      </c>
      <c r="M969" t="s">
        <v>9438</v>
      </c>
      <c r="N969" t="s">
        <v>9439</v>
      </c>
    </row>
    <row r="970" spans="1:14" x14ac:dyDescent="0.25">
      <c r="A970" t="s">
        <v>5639</v>
      </c>
      <c r="B970" t="s">
        <v>5640</v>
      </c>
      <c r="C970" t="s">
        <v>550</v>
      </c>
      <c r="D970" t="s">
        <v>2393</v>
      </c>
      <c r="E970" t="s">
        <v>638</v>
      </c>
      <c r="F970" t="s">
        <v>5641</v>
      </c>
      <c r="G970" t="s">
        <v>5642</v>
      </c>
      <c r="H970" t="s">
        <v>5643</v>
      </c>
      <c r="I970" t="s">
        <v>32</v>
      </c>
      <c r="J970" t="s">
        <v>1967</v>
      </c>
      <c r="K970" t="s">
        <v>556</v>
      </c>
      <c r="L970" t="s">
        <v>235</v>
      </c>
      <c r="M970" t="s">
        <v>9838</v>
      </c>
      <c r="N970" t="s">
        <v>9441</v>
      </c>
    </row>
    <row r="971" spans="1:14" x14ac:dyDescent="0.25">
      <c r="A971" t="s">
        <v>5644</v>
      </c>
      <c r="B971" t="s">
        <v>5645</v>
      </c>
      <c r="C971" t="s">
        <v>550</v>
      </c>
      <c r="D971" t="s">
        <v>5646</v>
      </c>
      <c r="E971" t="s">
        <v>638</v>
      </c>
      <c r="F971" t="s">
        <v>5647</v>
      </c>
      <c r="G971" t="s">
        <v>5648</v>
      </c>
      <c r="H971" t="s">
        <v>5649</v>
      </c>
      <c r="I971" t="s">
        <v>32</v>
      </c>
      <c r="J971" t="s">
        <v>1855</v>
      </c>
      <c r="K971" t="s">
        <v>556</v>
      </c>
      <c r="L971" t="s">
        <v>5650</v>
      </c>
      <c r="M971" t="s">
        <v>9438</v>
      </c>
      <c r="N971" t="s">
        <v>9439</v>
      </c>
    </row>
    <row r="972" spans="1:14" x14ac:dyDescent="0.25">
      <c r="A972" t="s">
        <v>5651</v>
      </c>
      <c r="B972" t="s">
        <v>5630</v>
      </c>
      <c r="C972" t="s">
        <v>1880</v>
      </c>
      <c r="D972" t="s">
        <v>61</v>
      </c>
      <c r="E972" t="s">
        <v>638</v>
      </c>
      <c r="F972" t="s">
        <v>5652</v>
      </c>
      <c r="G972" t="s">
        <v>5653</v>
      </c>
      <c r="H972" t="s">
        <v>5654</v>
      </c>
      <c r="I972" t="s">
        <v>32</v>
      </c>
      <c r="J972" t="s">
        <v>121</v>
      </c>
      <c r="K972" t="s">
        <v>556</v>
      </c>
      <c r="L972" t="s">
        <v>42</v>
      </c>
      <c r="M972" t="s">
        <v>9438</v>
      </c>
      <c r="N972" t="s">
        <v>9439</v>
      </c>
    </row>
    <row r="973" spans="1:14" x14ac:dyDescent="0.25">
      <c r="A973" t="s">
        <v>5655</v>
      </c>
      <c r="B973" t="s">
        <v>5656</v>
      </c>
      <c r="C973" t="s">
        <v>550</v>
      </c>
      <c r="D973" t="s">
        <v>5657</v>
      </c>
      <c r="E973" t="s">
        <v>638</v>
      </c>
      <c r="F973" t="s">
        <v>5658</v>
      </c>
      <c r="G973" t="s">
        <v>5659</v>
      </c>
      <c r="H973" t="s">
        <v>5660</v>
      </c>
      <c r="I973" t="s">
        <v>32</v>
      </c>
      <c r="J973" t="s">
        <v>1940</v>
      </c>
      <c r="K973" t="s">
        <v>556</v>
      </c>
      <c r="L973" t="s">
        <v>42</v>
      </c>
      <c r="M973" t="s">
        <v>9438</v>
      </c>
      <c r="N973" t="s">
        <v>9439</v>
      </c>
    </row>
    <row r="974" spans="1:14" x14ac:dyDescent="0.25">
      <c r="A974" t="s">
        <v>5661</v>
      </c>
      <c r="B974" t="s">
        <v>5630</v>
      </c>
      <c r="C974" t="s">
        <v>1880</v>
      </c>
      <c r="D974" t="s">
        <v>61</v>
      </c>
      <c r="E974" t="s">
        <v>638</v>
      </c>
      <c r="F974" t="s">
        <v>5662</v>
      </c>
      <c r="G974" t="s">
        <v>5663</v>
      </c>
      <c r="H974" t="s">
        <v>5664</v>
      </c>
      <c r="I974" t="s">
        <v>32</v>
      </c>
      <c r="J974" t="s">
        <v>809</v>
      </c>
      <c r="K974" t="s">
        <v>556</v>
      </c>
      <c r="L974" t="s">
        <v>42</v>
      </c>
      <c r="M974" t="s">
        <v>9438</v>
      </c>
      <c r="N974" t="s">
        <v>9439</v>
      </c>
    </row>
    <row r="975" spans="1:14" x14ac:dyDescent="0.25">
      <c r="A975" t="s">
        <v>5669</v>
      </c>
      <c r="B975" t="s">
        <v>5630</v>
      </c>
      <c r="C975" t="s">
        <v>550</v>
      </c>
      <c r="D975" t="s">
        <v>61</v>
      </c>
      <c r="E975" t="s">
        <v>638</v>
      </c>
      <c r="F975" t="s">
        <v>5670</v>
      </c>
      <c r="G975" t="s">
        <v>5671</v>
      </c>
      <c r="H975" t="s">
        <v>5672</v>
      </c>
      <c r="I975" t="s">
        <v>32</v>
      </c>
      <c r="J975" t="s">
        <v>1545</v>
      </c>
      <c r="K975" t="s">
        <v>556</v>
      </c>
      <c r="L975" t="s">
        <v>42</v>
      </c>
      <c r="M975" t="s">
        <v>9438</v>
      </c>
      <c r="N975" t="s">
        <v>9439</v>
      </c>
    </row>
    <row r="976" spans="1:14" x14ac:dyDescent="0.25">
      <c r="A976" t="s">
        <v>5644</v>
      </c>
      <c r="B976" t="s">
        <v>5645</v>
      </c>
      <c r="C976" t="s">
        <v>550</v>
      </c>
      <c r="D976" t="s">
        <v>2393</v>
      </c>
      <c r="E976" t="s">
        <v>638</v>
      </c>
      <c r="F976" t="s">
        <v>5683</v>
      </c>
      <c r="G976" t="s">
        <v>5684</v>
      </c>
      <c r="H976" t="s">
        <v>5685</v>
      </c>
      <c r="I976" t="s">
        <v>32</v>
      </c>
      <c r="J976" t="s">
        <v>1782</v>
      </c>
      <c r="K976" t="s">
        <v>5686</v>
      </c>
      <c r="L976" t="s">
        <v>235</v>
      </c>
      <c r="M976" t="s">
        <v>9438</v>
      </c>
      <c r="N976" t="s">
        <v>9439</v>
      </c>
    </row>
    <row r="977" spans="1:14" x14ac:dyDescent="0.25">
      <c r="A977" t="s">
        <v>5639</v>
      </c>
      <c r="B977" t="s">
        <v>5640</v>
      </c>
      <c r="C977" t="s">
        <v>550</v>
      </c>
      <c r="D977" t="s">
        <v>5646</v>
      </c>
      <c r="E977" t="s">
        <v>638</v>
      </c>
      <c r="F977" t="s">
        <v>5687</v>
      </c>
      <c r="G977" t="s">
        <v>5688</v>
      </c>
      <c r="H977" t="s">
        <v>5689</v>
      </c>
      <c r="I977" t="s">
        <v>32</v>
      </c>
      <c r="J977" t="s">
        <v>1951</v>
      </c>
      <c r="K977" t="s">
        <v>556</v>
      </c>
      <c r="L977" t="s">
        <v>5650</v>
      </c>
      <c r="M977" t="s">
        <v>9438</v>
      </c>
      <c r="N977" t="s">
        <v>9439</v>
      </c>
    </row>
    <row r="978" spans="1:14" x14ac:dyDescent="0.25">
      <c r="A978" t="s">
        <v>5690</v>
      </c>
      <c r="B978" t="s">
        <v>5630</v>
      </c>
      <c r="C978" t="s">
        <v>1880</v>
      </c>
      <c r="D978" t="s">
        <v>61</v>
      </c>
      <c r="E978" t="s">
        <v>638</v>
      </c>
      <c r="F978" t="s">
        <v>5691</v>
      </c>
      <c r="G978" t="s">
        <v>5692</v>
      </c>
      <c r="H978" t="s">
        <v>5693</v>
      </c>
      <c r="I978" t="s">
        <v>32</v>
      </c>
      <c r="J978" t="s">
        <v>1093</v>
      </c>
      <c r="K978" t="s">
        <v>556</v>
      </c>
      <c r="L978" t="s">
        <v>42</v>
      </c>
      <c r="M978" t="s">
        <v>9438</v>
      </c>
      <c r="N978" t="s">
        <v>9439</v>
      </c>
    </row>
    <row r="979" spans="1:14" x14ac:dyDescent="0.25">
      <c r="A979" t="s">
        <v>5694</v>
      </c>
      <c r="B979" t="s">
        <v>5695</v>
      </c>
      <c r="C979" t="s">
        <v>1595</v>
      </c>
      <c r="D979" t="s">
        <v>5696</v>
      </c>
      <c r="E979" t="s">
        <v>638</v>
      </c>
      <c r="F979" t="s">
        <v>5697</v>
      </c>
      <c r="G979" t="s">
        <v>5698</v>
      </c>
      <c r="H979" t="s">
        <v>5699</v>
      </c>
      <c r="I979" t="s">
        <v>32</v>
      </c>
      <c r="J979" t="s">
        <v>4543</v>
      </c>
      <c r="K979" t="s">
        <v>1600</v>
      </c>
      <c r="L979" t="s">
        <v>1331</v>
      </c>
      <c r="M979" t="s">
        <v>9438</v>
      </c>
      <c r="N979" t="s">
        <v>9439</v>
      </c>
    </row>
    <row r="980" spans="1:14" x14ac:dyDescent="0.25">
      <c r="A980" t="s">
        <v>2092</v>
      </c>
      <c r="B980" t="s">
        <v>549</v>
      </c>
      <c r="C980" t="s">
        <v>1595</v>
      </c>
      <c r="D980" t="s">
        <v>1513</v>
      </c>
      <c r="E980" t="s">
        <v>638</v>
      </c>
      <c r="F980" t="s">
        <v>5700</v>
      </c>
      <c r="G980" t="s">
        <v>5701</v>
      </c>
      <c r="H980" t="s">
        <v>5702</v>
      </c>
      <c r="I980" t="s">
        <v>32</v>
      </c>
      <c r="J980" t="s">
        <v>1967</v>
      </c>
      <c r="K980" t="s">
        <v>1600</v>
      </c>
      <c r="L980" t="s">
        <v>75</v>
      </c>
      <c r="M980" t="s">
        <v>9438</v>
      </c>
      <c r="N980" t="s">
        <v>9439</v>
      </c>
    </row>
    <row r="981" spans="1:14" x14ac:dyDescent="0.25">
      <c r="A981" t="s">
        <v>5703</v>
      </c>
      <c r="C981" t="s">
        <v>1943</v>
      </c>
      <c r="D981" t="s">
        <v>5704</v>
      </c>
      <c r="E981" t="s">
        <v>18</v>
      </c>
      <c r="F981" t="s">
        <v>5705</v>
      </c>
      <c r="G981" t="s">
        <v>5706</v>
      </c>
      <c r="H981" t="s">
        <v>5707</v>
      </c>
      <c r="I981" t="s">
        <v>32</v>
      </c>
      <c r="J981" t="s">
        <v>1782</v>
      </c>
      <c r="K981" t="s">
        <v>1600</v>
      </c>
      <c r="L981" t="s">
        <v>75</v>
      </c>
      <c r="M981" t="s">
        <v>9438</v>
      </c>
      <c r="N981" t="s">
        <v>9439</v>
      </c>
    </row>
    <row r="982" spans="1:14" x14ac:dyDescent="0.25">
      <c r="A982" t="s">
        <v>5708</v>
      </c>
      <c r="B982" t="s">
        <v>5709</v>
      </c>
      <c r="C982" t="s">
        <v>5710</v>
      </c>
      <c r="D982" t="s">
        <v>5711</v>
      </c>
      <c r="E982" t="s">
        <v>18</v>
      </c>
      <c r="F982" t="s">
        <v>5712</v>
      </c>
      <c r="G982" t="s">
        <v>5713</v>
      </c>
      <c r="H982" t="s">
        <v>5714</v>
      </c>
      <c r="I982" t="s">
        <v>32</v>
      </c>
      <c r="J982" t="s">
        <v>1855</v>
      </c>
      <c r="K982" t="s">
        <v>1600</v>
      </c>
      <c r="L982" t="s">
        <v>1368</v>
      </c>
      <c r="M982" t="s">
        <v>9438</v>
      </c>
      <c r="N982" t="s">
        <v>9439</v>
      </c>
    </row>
    <row r="983" spans="1:14" x14ac:dyDescent="0.25">
      <c r="A983" t="s">
        <v>5589</v>
      </c>
      <c r="B983" t="s">
        <v>5590</v>
      </c>
      <c r="C983" t="s">
        <v>1595</v>
      </c>
      <c r="D983" t="s">
        <v>5591</v>
      </c>
      <c r="E983" t="s">
        <v>638</v>
      </c>
      <c r="F983" t="s">
        <v>5719</v>
      </c>
      <c r="G983" t="s">
        <v>5720</v>
      </c>
      <c r="H983" t="s">
        <v>5721</v>
      </c>
      <c r="I983" t="s">
        <v>32</v>
      </c>
      <c r="J983" t="s">
        <v>3208</v>
      </c>
      <c r="K983" t="s">
        <v>1600</v>
      </c>
      <c r="L983" t="s">
        <v>5595</v>
      </c>
      <c r="M983" t="s">
        <v>9438</v>
      </c>
      <c r="N983" t="s">
        <v>9439</v>
      </c>
    </row>
    <row r="984" spans="1:14" x14ac:dyDescent="0.25">
      <c r="A984" t="s">
        <v>4322</v>
      </c>
      <c r="B984" t="s">
        <v>4323</v>
      </c>
      <c r="C984" t="s">
        <v>550</v>
      </c>
      <c r="D984" t="s">
        <v>4324</v>
      </c>
      <c r="E984" t="s">
        <v>18</v>
      </c>
      <c r="F984" t="s">
        <v>5722</v>
      </c>
      <c r="G984" t="s">
        <v>5723</v>
      </c>
      <c r="H984" t="s">
        <v>5724</v>
      </c>
      <c r="I984" t="s">
        <v>22</v>
      </c>
      <c r="J984" t="s">
        <v>5725</v>
      </c>
      <c r="K984" t="s">
        <v>556</v>
      </c>
      <c r="L984" t="s">
        <v>4328</v>
      </c>
      <c r="M984" t="s">
        <v>9438</v>
      </c>
      <c r="N984" t="s">
        <v>9439</v>
      </c>
    </row>
    <row r="985" spans="1:14" x14ac:dyDescent="0.25">
      <c r="A985" t="s">
        <v>5726</v>
      </c>
      <c r="B985" t="s">
        <v>549</v>
      </c>
      <c r="C985" t="s">
        <v>1887</v>
      </c>
      <c r="D985" t="s">
        <v>1513</v>
      </c>
      <c r="E985" t="s">
        <v>638</v>
      </c>
      <c r="F985" t="s">
        <v>5727</v>
      </c>
      <c r="G985" t="s">
        <v>5728</v>
      </c>
      <c r="H985" t="s">
        <v>5729</v>
      </c>
      <c r="I985" t="s">
        <v>32</v>
      </c>
      <c r="J985" t="s">
        <v>438</v>
      </c>
      <c r="K985" t="s">
        <v>24</v>
      </c>
      <c r="L985" t="s">
        <v>75</v>
      </c>
      <c r="M985" t="s">
        <v>9438</v>
      </c>
      <c r="N985" t="s">
        <v>9439</v>
      </c>
    </row>
    <row r="986" spans="1:14" x14ac:dyDescent="0.25">
      <c r="A986" t="s">
        <v>5589</v>
      </c>
      <c r="B986" t="s">
        <v>5740</v>
      </c>
      <c r="C986" t="s">
        <v>1595</v>
      </c>
      <c r="D986" t="s">
        <v>5591</v>
      </c>
      <c r="E986" t="s">
        <v>638</v>
      </c>
      <c r="F986" t="s">
        <v>5741</v>
      </c>
      <c r="G986" t="s">
        <v>5742</v>
      </c>
      <c r="H986" t="s">
        <v>5743</v>
      </c>
      <c r="I986" t="s">
        <v>32</v>
      </c>
      <c r="J986" t="s">
        <v>3208</v>
      </c>
      <c r="K986" t="s">
        <v>1600</v>
      </c>
      <c r="L986" t="s">
        <v>5595</v>
      </c>
      <c r="M986" t="s">
        <v>9438</v>
      </c>
      <c r="N986" t="s">
        <v>9439</v>
      </c>
    </row>
    <row r="987" spans="1:14" x14ac:dyDescent="0.25">
      <c r="A987" t="s">
        <v>5744</v>
      </c>
      <c r="B987" t="s">
        <v>5745</v>
      </c>
      <c r="C987" t="s">
        <v>16</v>
      </c>
      <c r="D987" t="s">
        <v>1476</v>
      </c>
      <c r="E987" t="s">
        <v>18</v>
      </c>
      <c r="F987" t="s">
        <v>5746</v>
      </c>
      <c r="G987" t="s">
        <v>5747</v>
      </c>
      <c r="H987" t="s">
        <v>5748</v>
      </c>
      <c r="I987" t="s">
        <v>32</v>
      </c>
      <c r="J987" t="s">
        <v>2119</v>
      </c>
      <c r="K987" t="s">
        <v>24</v>
      </c>
      <c r="L987" t="s">
        <v>1480</v>
      </c>
      <c r="M987" t="s">
        <v>9839</v>
      </c>
      <c r="N987" t="s">
        <v>9441</v>
      </c>
    </row>
    <row r="988" spans="1:14" x14ac:dyDescent="0.25">
      <c r="A988" t="s">
        <v>5749</v>
      </c>
      <c r="B988" t="s">
        <v>5750</v>
      </c>
      <c r="C988" t="s">
        <v>69</v>
      </c>
      <c r="D988" t="s">
        <v>2204</v>
      </c>
      <c r="E988" t="s">
        <v>18</v>
      </c>
      <c r="F988" t="s">
        <v>5751</v>
      </c>
      <c r="G988" t="s">
        <v>5752</v>
      </c>
      <c r="H988" t="s">
        <v>5753</v>
      </c>
      <c r="I988" t="s">
        <v>32</v>
      </c>
      <c r="J988" t="s">
        <v>2107</v>
      </c>
      <c r="K988" t="s">
        <v>24</v>
      </c>
      <c r="L988" t="s">
        <v>42</v>
      </c>
      <c r="M988" t="s">
        <v>9438</v>
      </c>
      <c r="N988" t="s">
        <v>9439</v>
      </c>
    </row>
    <row r="989" spans="1:14" x14ac:dyDescent="0.25">
      <c r="A989" t="s">
        <v>5757</v>
      </c>
      <c r="B989" t="s">
        <v>5695</v>
      </c>
      <c r="C989" t="s">
        <v>1595</v>
      </c>
      <c r="D989" t="s">
        <v>5696</v>
      </c>
      <c r="E989" t="s">
        <v>638</v>
      </c>
      <c r="F989" t="s">
        <v>5758</v>
      </c>
      <c r="G989" t="s">
        <v>5759</v>
      </c>
      <c r="H989" t="s">
        <v>5760</v>
      </c>
      <c r="I989" t="s">
        <v>32</v>
      </c>
      <c r="J989" t="s">
        <v>4543</v>
      </c>
      <c r="K989" t="s">
        <v>1600</v>
      </c>
      <c r="L989" t="s">
        <v>1331</v>
      </c>
      <c r="M989" t="s">
        <v>9438</v>
      </c>
      <c r="N989" t="s">
        <v>9439</v>
      </c>
    </row>
    <row r="990" spans="1:14" x14ac:dyDescent="0.25">
      <c r="A990" t="s">
        <v>2092</v>
      </c>
      <c r="B990" t="s">
        <v>549</v>
      </c>
      <c r="C990" t="s">
        <v>1595</v>
      </c>
      <c r="D990" t="s">
        <v>1513</v>
      </c>
      <c r="E990" t="s">
        <v>638</v>
      </c>
      <c r="F990" t="s">
        <v>5761</v>
      </c>
      <c r="G990" t="s">
        <v>5762</v>
      </c>
      <c r="H990" t="s">
        <v>5763</v>
      </c>
      <c r="I990" t="s">
        <v>32</v>
      </c>
      <c r="J990" t="s">
        <v>1093</v>
      </c>
      <c r="K990" t="s">
        <v>1600</v>
      </c>
      <c r="L990" t="s">
        <v>75</v>
      </c>
      <c r="M990" t="s">
        <v>9438</v>
      </c>
      <c r="N990" t="s">
        <v>9439</v>
      </c>
    </row>
    <row r="991" spans="1:14" x14ac:dyDescent="0.25">
      <c r="A991" t="s">
        <v>5764</v>
      </c>
      <c r="B991" t="s">
        <v>5765</v>
      </c>
      <c r="C991" t="s">
        <v>550</v>
      </c>
      <c r="D991" t="s">
        <v>585</v>
      </c>
      <c r="E991" t="s">
        <v>18</v>
      </c>
      <c r="F991" t="s">
        <v>5766</v>
      </c>
      <c r="G991" t="s">
        <v>5767</v>
      </c>
      <c r="H991" t="s">
        <v>5768</v>
      </c>
      <c r="I991" t="s">
        <v>5769</v>
      </c>
      <c r="J991" t="s">
        <v>1855</v>
      </c>
      <c r="K991" t="s">
        <v>556</v>
      </c>
      <c r="L991" t="s">
        <v>5770</v>
      </c>
      <c r="M991" t="s">
        <v>9438</v>
      </c>
      <c r="N991" t="s">
        <v>9439</v>
      </c>
    </row>
    <row r="992" spans="1:14" x14ac:dyDescent="0.25">
      <c r="A992" t="s">
        <v>5771</v>
      </c>
      <c r="B992" t="s">
        <v>5772</v>
      </c>
      <c r="C992" t="s">
        <v>1595</v>
      </c>
      <c r="D992" t="s">
        <v>5773</v>
      </c>
      <c r="E992" t="s">
        <v>18</v>
      </c>
      <c r="F992" t="s">
        <v>5774</v>
      </c>
      <c r="G992" t="s">
        <v>5775</v>
      </c>
      <c r="H992" t="s">
        <v>5776</v>
      </c>
      <c r="I992" t="s">
        <v>32</v>
      </c>
      <c r="J992" t="s">
        <v>4543</v>
      </c>
      <c r="K992" t="s">
        <v>1600</v>
      </c>
      <c r="L992" t="s">
        <v>5777</v>
      </c>
      <c r="M992" t="s">
        <v>9438</v>
      </c>
      <c r="N992" t="s">
        <v>9439</v>
      </c>
    </row>
    <row r="993" spans="1:14" x14ac:dyDescent="0.25">
      <c r="A993" t="s">
        <v>5778</v>
      </c>
      <c r="B993" t="s">
        <v>5779</v>
      </c>
      <c r="C993" t="s">
        <v>1943</v>
      </c>
      <c r="D993" t="s">
        <v>5780</v>
      </c>
      <c r="E993" t="s">
        <v>18</v>
      </c>
      <c r="F993" t="s">
        <v>5781</v>
      </c>
      <c r="G993" t="s">
        <v>5782</v>
      </c>
      <c r="H993" t="s">
        <v>5783</v>
      </c>
      <c r="I993" t="s">
        <v>32</v>
      </c>
      <c r="J993" t="s">
        <v>809</v>
      </c>
      <c r="K993" t="s">
        <v>1600</v>
      </c>
      <c r="L993" t="s">
        <v>5784</v>
      </c>
      <c r="M993" t="s">
        <v>9438</v>
      </c>
      <c r="N993" t="s">
        <v>9439</v>
      </c>
    </row>
    <row r="994" spans="1:14" x14ac:dyDescent="0.25">
      <c r="A994" t="s">
        <v>5785</v>
      </c>
      <c r="C994" t="s">
        <v>550</v>
      </c>
      <c r="D994" t="s">
        <v>5786</v>
      </c>
      <c r="E994" t="s">
        <v>18</v>
      </c>
      <c r="F994" t="s">
        <v>5787</v>
      </c>
      <c r="G994" t="s">
        <v>5788</v>
      </c>
      <c r="H994" t="s">
        <v>5789</v>
      </c>
      <c r="I994" t="s">
        <v>5790</v>
      </c>
      <c r="J994" t="s">
        <v>907</v>
      </c>
      <c r="K994" t="s">
        <v>556</v>
      </c>
      <c r="L994" t="s">
        <v>439</v>
      </c>
      <c r="M994" t="s">
        <v>9438</v>
      </c>
      <c r="N994" t="s">
        <v>9439</v>
      </c>
    </row>
    <row r="995" spans="1:14" x14ac:dyDescent="0.25">
      <c r="A995" t="s">
        <v>5669</v>
      </c>
      <c r="B995" t="s">
        <v>5791</v>
      </c>
      <c r="C995" t="s">
        <v>1595</v>
      </c>
      <c r="D995" t="s">
        <v>5792</v>
      </c>
      <c r="E995" t="s">
        <v>638</v>
      </c>
      <c r="F995" t="s">
        <v>5793</v>
      </c>
      <c r="G995" t="s">
        <v>5671</v>
      </c>
      <c r="H995" t="s">
        <v>5794</v>
      </c>
      <c r="I995" t="s">
        <v>32</v>
      </c>
      <c r="J995" t="s">
        <v>1545</v>
      </c>
      <c r="K995" t="s">
        <v>1600</v>
      </c>
      <c r="L995" t="s">
        <v>3638</v>
      </c>
      <c r="M995" t="s">
        <v>9438</v>
      </c>
      <c r="N995" t="s">
        <v>9439</v>
      </c>
    </row>
    <row r="996" spans="1:14" x14ac:dyDescent="0.25">
      <c r="A996" t="s">
        <v>5795</v>
      </c>
      <c r="B996" t="s">
        <v>5796</v>
      </c>
      <c r="C996" t="s">
        <v>5797</v>
      </c>
      <c r="D996" t="s">
        <v>2898</v>
      </c>
      <c r="E996" t="s">
        <v>638</v>
      </c>
      <c r="F996" t="s">
        <v>5798</v>
      </c>
      <c r="G996" t="s">
        <v>5799</v>
      </c>
      <c r="H996" t="s">
        <v>5800</v>
      </c>
      <c r="I996" t="s">
        <v>32</v>
      </c>
      <c r="J996" t="s">
        <v>5801</v>
      </c>
      <c r="K996" t="s">
        <v>1600</v>
      </c>
      <c r="L996" t="s">
        <v>3106</v>
      </c>
      <c r="M996" t="s">
        <v>9438</v>
      </c>
      <c r="N996" t="s">
        <v>9439</v>
      </c>
    </row>
    <row r="997" spans="1:14" x14ac:dyDescent="0.25">
      <c r="A997" t="s">
        <v>5589</v>
      </c>
      <c r="B997" t="s">
        <v>5590</v>
      </c>
      <c r="C997" t="s">
        <v>1595</v>
      </c>
      <c r="D997" t="s">
        <v>5591</v>
      </c>
      <c r="E997" t="s">
        <v>638</v>
      </c>
      <c r="F997" t="s">
        <v>5802</v>
      </c>
      <c r="G997" t="s">
        <v>5803</v>
      </c>
      <c r="H997" t="s">
        <v>5804</v>
      </c>
      <c r="I997" t="s">
        <v>32</v>
      </c>
      <c r="J997" t="s">
        <v>1912</v>
      </c>
      <c r="K997" t="s">
        <v>1600</v>
      </c>
      <c r="L997" t="s">
        <v>5595</v>
      </c>
      <c r="M997" t="s">
        <v>9438</v>
      </c>
      <c r="N997" t="s">
        <v>9439</v>
      </c>
    </row>
    <row r="998" spans="1:14" x14ac:dyDescent="0.25">
      <c r="A998" t="s">
        <v>5805</v>
      </c>
      <c r="B998" t="s">
        <v>5806</v>
      </c>
      <c r="C998" t="s">
        <v>1880</v>
      </c>
      <c r="D998" t="s">
        <v>5696</v>
      </c>
      <c r="E998" t="s">
        <v>18</v>
      </c>
      <c r="F998" t="s">
        <v>5807</v>
      </c>
      <c r="G998" t="s">
        <v>5808</v>
      </c>
      <c r="H998" t="s">
        <v>5809</v>
      </c>
      <c r="I998" t="s">
        <v>32</v>
      </c>
      <c r="J998" t="s">
        <v>1940</v>
      </c>
      <c r="K998" t="s">
        <v>556</v>
      </c>
      <c r="L998" t="s">
        <v>1331</v>
      </c>
      <c r="M998" t="s">
        <v>9438</v>
      </c>
      <c r="N998" t="s">
        <v>9439</v>
      </c>
    </row>
    <row r="999" spans="1:14" x14ac:dyDescent="0.25">
      <c r="A999" t="s">
        <v>5810</v>
      </c>
      <c r="B999" t="s">
        <v>1864</v>
      </c>
      <c r="C999" t="s">
        <v>550</v>
      </c>
      <c r="D999" t="s">
        <v>5811</v>
      </c>
      <c r="E999" t="s">
        <v>18</v>
      </c>
      <c r="F999" t="s">
        <v>5812</v>
      </c>
      <c r="G999" t="s">
        <v>5813</v>
      </c>
      <c r="H999" t="s">
        <v>5814</v>
      </c>
      <c r="I999" t="s">
        <v>32</v>
      </c>
      <c r="J999" t="s">
        <v>1878</v>
      </c>
      <c r="K999" t="s">
        <v>556</v>
      </c>
      <c r="L999" t="s">
        <v>235</v>
      </c>
      <c r="M999" t="s">
        <v>9438</v>
      </c>
      <c r="N999" t="s">
        <v>9439</v>
      </c>
    </row>
    <row r="1000" spans="1:14" x14ac:dyDescent="0.25">
      <c r="A1000" t="s">
        <v>5815</v>
      </c>
      <c r="B1000" t="s">
        <v>5765</v>
      </c>
      <c r="C1000" t="s">
        <v>550</v>
      </c>
      <c r="D1000" t="s">
        <v>585</v>
      </c>
      <c r="E1000" t="s">
        <v>18</v>
      </c>
      <c r="F1000" t="s">
        <v>5816</v>
      </c>
      <c r="G1000" t="s">
        <v>5817</v>
      </c>
      <c r="H1000" t="s">
        <v>5818</v>
      </c>
      <c r="I1000" t="s">
        <v>32</v>
      </c>
      <c r="J1000" t="s">
        <v>1782</v>
      </c>
      <c r="K1000" t="s">
        <v>556</v>
      </c>
      <c r="L1000" t="s">
        <v>75</v>
      </c>
      <c r="M1000" t="s">
        <v>9438</v>
      </c>
      <c r="N1000" t="s">
        <v>9439</v>
      </c>
    </row>
    <row r="1001" spans="1:14" x14ac:dyDescent="0.25">
      <c r="A1001" t="s">
        <v>5823</v>
      </c>
      <c r="B1001" t="s">
        <v>5824</v>
      </c>
      <c r="C1001" t="s">
        <v>16</v>
      </c>
      <c r="D1001" t="s">
        <v>5825</v>
      </c>
      <c r="E1001" t="s">
        <v>18</v>
      </c>
      <c r="F1001" t="s">
        <v>5826</v>
      </c>
      <c r="G1001" t="s">
        <v>5827</v>
      </c>
      <c r="H1001" t="s">
        <v>5828</v>
      </c>
      <c r="I1001" t="s">
        <v>22</v>
      </c>
      <c r="J1001" t="s">
        <v>1317</v>
      </c>
      <c r="K1001" t="s">
        <v>24</v>
      </c>
      <c r="L1001" t="s">
        <v>83</v>
      </c>
      <c r="M1001" t="s">
        <v>9840</v>
      </c>
      <c r="N1001" t="s">
        <v>9441</v>
      </c>
    </row>
    <row r="1002" spans="1:14" x14ac:dyDescent="0.25">
      <c r="A1002" t="s">
        <v>5829</v>
      </c>
      <c r="C1002" t="s">
        <v>16</v>
      </c>
      <c r="D1002" t="s">
        <v>2867</v>
      </c>
      <c r="E1002" t="s">
        <v>18</v>
      </c>
      <c r="F1002" t="s">
        <v>5830</v>
      </c>
      <c r="G1002" t="s">
        <v>5831</v>
      </c>
      <c r="H1002" t="s">
        <v>5832</v>
      </c>
      <c r="I1002" t="s">
        <v>32</v>
      </c>
      <c r="J1002" t="s">
        <v>493</v>
      </c>
      <c r="K1002" t="s">
        <v>24</v>
      </c>
      <c r="L1002" t="s">
        <v>204</v>
      </c>
      <c r="M1002" t="s">
        <v>9841</v>
      </c>
      <c r="N1002" t="s">
        <v>9441</v>
      </c>
    </row>
    <row r="1003" spans="1:14" x14ac:dyDescent="0.25">
      <c r="A1003" t="s">
        <v>5833</v>
      </c>
      <c r="B1003" t="s">
        <v>5834</v>
      </c>
      <c r="C1003" t="s">
        <v>69</v>
      </c>
      <c r="D1003" t="s">
        <v>5835</v>
      </c>
      <c r="E1003" t="s">
        <v>18</v>
      </c>
      <c r="F1003" t="s">
        <v>5836</v>
      </c>
      <c r="G1003" t="s">
        <v>5837</v>
      </c>
      <c r="H1003" t="s">
        <v>5838</v>
      </c>
      <c r="I1003" t="s">
        <v>320</v>
      </c>
      <c r="J1003" t="s">
        <v>2353</v>
      </c>
      <c r="K1003" t="s">
        <v>24</v>
      </c>
      <c r="L1003" t="s">
        <v>5078</v>
      </c>
      <c r="M1003" t="s">
        <v>9438</v>
      </c>
      <c r="N1003" t="s">
        <v>9439</v>
      </c>
    </row>
    <row r="1004" spans="1:14" x14ac:dyDescent="0.25">
      <c r="A1004" t="s">
        <v>5843</v>
      </c>
      <c r="B1004" t="s">
        <v>5844</v>
      </c>
      <c r="C1004" t="s">
        <v>16</v>
      </c>
      <c r="D1004" t="s">
        <v>1278</v>
      </c>
      <c r="E1004" t="s">
        <v>18</v>
      </c>
      <c r="F1004" t="s">
        <v>5845</v>
      </c>
      <c r="G1004" t="s">
        <v>5846</v>
      </c>
      <c r="H1004" t="s">
        <v>5847</v>
      </c>
      <c r="I1004" t="s">
        <v>32</v>
      </c>
      <c r="J1004" t="s">
        <v>2127</v>
      </c>
      <c r="K1004" t="s">
        <v>24</v>
      </c>
      <c r="L1004" t="s">
        <v>1282</v>
      </c>
      <c r="M1004" t="s">
        <v>9842</v>
      </c>
      <c r="N1004" t="s">
        <v>9441</v>
      </c>
    </row>
    <row r="1005" spans="1:14" x14ac:dyDescent="0.25">
      <c r="A1005" t="s">
        <v>4431</v>
      </c>
      <c r="C1005" t="s">
        <v>16</v>
      </c>
      <c r="D1005" t="s">
        <v>4432</v>
      </c>
      <c r="E1005" t="s">
        <v>638</v>
      </c>
      <c r="F1005" t="s">
        <v>5848</v>
      </c>
      <c r="G1005" t="s">
        <v>5849</v>
      </c>
      <c r="H1005" t="s">
        <v>5850</v>
      </c>
      <c r="I1005" t="s">
        <v>22</v>
      </c>
      <c r="J1005" t="s">
        <v>438</v>
      </c>
      <c r="K1005" t="s">
        <v>24</v>
      </c>
      <c r="L1005" t="s">
        <v>83</v>
      </c>
      <c r="M1005" t="s">
        <v>9438</v>
      </c>
      <c r="N1005" t="s">
        <v>9439</v>
      </c>
    </row>
    <row r="1006" spans="1:14" x14ac:dyDescent="0.25">
      <c r="A1006" t="s">
        <v>5851</v>
      </c>
      <c r="C1006" t="s">
        <v>16</v>
      </c>
      <c r="E1006" t="s">
        <v>18</v>
      </c>
      <c r="F1006" t="s">
        <v>5852</v>
      </c>
      <c r="G1006" t="s">
        <v>5853</v>
      </c>
      <c r="H1006" t="s">
        <v>5854</v>
      </c>
      <c r="I1006" t="s">
        <v>32</v>
      </c>
      <c r="J1006" t="s">
        <v>583</v>
      </c>
      <c r="K1006" t="s">
        <v>24</v>
      </c>
      <c r="L1006" t="s">
        <v>168</v>
      </c>
      <c r="M1006" t="s">
        <v>9843</v>
      </c>
      <c r="N1006" t="s">
        <v>9441</v>
      </c>
    </row>
    <row r="1007" spans="1:14" x14ac:dyDescent="0.25">
      <c r="A1007" t="s">
        <v>5589</v>
      </c>
      <c r="B1007" t="s">
        <v>5590</v>
      </c>
      <c r="C1007" t="s">
        <v>1595</v>
      </c>
      <c r="D1007" t="s">
        <v>5591</v>
      </c>
      <c r="E1007" t="s">
        <v>638</v>
      </c>
      <c r="F1007" t="s">
        <v>5855</v>
      </c>
      <c r="G1007" t="s">
        <v>5856</v>
      </c>
      <c r="H1007" t="s">
        <v>5857</v>
      </c>
      <c r="I1007" t="s">
        <v>32</v>
      </c>
      <c r="J1007" t="s">
        <v>1912</v>
      </c>
      <c r="K1007" t="s">
        <v>1600</v>
      </c>
      <c r="L1007" t="s">
        <v>5595</v>
      </c>
      <c r="M1007" t="s">
        <v>9438</v>
      </c>
      <c r="N1007" t="s">
        <v>9439</v>
      </c>
    </row>
    <row r="1008" spans="1:14" x14ac:dyDescent="0.25">
      <c r="A1008" t="s">
        <v>5726</v>
      </c>
      <c r="B1008" t="s">
        <v>549</v>
      </c>
      <c r="C1008" t="s">
        <v>1887</v>
      </c>
      <c r="D1008" t="s">
        <v>1513</v>
      </c>
      <c r="E1008" t="s">
        <v>638</v>
      </c>
      <c r="F1008" t="s">
        <v>5858</v>
      </c>
      <c r="G1008" t="s">
        <v>5859</v>
      </c>
      <c r="H1008" t="s">
        <v>5860</v>
      </c>
      <c r="I1008" t="s">
        <v>32</v>
      </c>
      <c r="J1008" t="s">
        <v>89</v>
      </c>
      <c r="K1008" t="s">
        <v>24</v>
      </c>
      <c r="L1008" t="s">
        <v>75</v>
      </c>
      <c r="M1008" t="s">
        <v>9438</v>
      </c>
      <c r="N1008" t="s">
        <v>9439</v>
      </c>
    </row>
    <row r="1009" spans="1:14" x14ac:dyDescent="0.25">
      <c r="A1009" t="s">
        <v>3771</v>
      </c>
      <c r="B1009" t="s">
        <v>3786</v>
      </c>
      <c r="C1009" t="s">
        <v>550</v>
      </c>
      <c r="E1009" t="s">
        <v>638</v>
      </c>
      <c r="F1009" t="s">
        <v>5861</v>
      </c>
      <c r="G1009" t="s">
        <v>5862</v>
      </c>
      <c r="H1009" t="s">
        <v>5863</v>
      </c>
      <c r="I1009" t="s">
        <v>32</v>
      </c>
      <c r="J1009" t="s">
        <v>3337</v>
      </c>
      <c r="K1009" t="s">
        <v>556</v>
      </c>
      <c r="L1009" t="s">
        <v>5864</v>
      </c>
      <c r="M1009" t="s">
        <v>9438</v>
      </c>
      <c r="N1009" t="s">
        <v>9439</v>
      </c>
    </row>
    <row r="1010" spans="1:14" x14ac:dyDescent="0.25">
      <c r="A1010" t="s">
        <v>5869</v>
      </c>
      <c r="B1010" t="s">
        <v>5870</v>
      </c>
      <c r="C1010" t="s">
        <v>16</v>
      </c>
      <c r="D1010" t="s">
        <v>1254</v>
      </c>
      <c r="E1010" t="s">
        <v>18</v>
      </c>
      <c r="F1010" t="s">
        <v>5871</v>
      </c>
      <c r="G1010" t="s">
        <v>3862</v>
      </c>
      <c r="H1010" t="s">
        <v>5872</v>
      </c>
      <c r="I1010" t="s">
        <v>32</v>
      </c>
      <c r="J1010" t="s">
        <v>183</v>
      </c>
      <c r="K1010" t="s">
        <v>24</v>
      </c>
      <c r="L1010" t="s">
        <v>1258</v>
      </c>
      <c r="M1010" t="s">
        <v>9844</v>
      </c>
      <c r="N1010" t="s">
        <v>9441</v>
      </c>
    </row>
    <row r="1011" spans="1:14" x14ac:dyDescent="0.25">
      <c r="A1011" t="s">
        <v>5873</v>
      </c>
      <c r="B1011" t="s">
        <v>5874</v>
      </c>
      <c r="C1011" t="s">
        <v>69</v>
      </c>
      <c r="D1011" t="s">
        <v>332</v>
      </c>
      <c r="E1011" t="s">
        <v>18</v>
      </c>
      <c r="F1011" t="s">
        <v>5875</v>
      </c>
      <c r="G1011" t="s">
        <v>5876</v>
      </c>
      <c r="H1011" t="s">
        <v>5877</v>
      </c>
      <c r="I1011" t="s">
        <v>32</v>
      </c>
      <c r="J1011" t="s">
        <v>2615</v>
      </c>
      <c r="K1011" t="s">
        <v>24</v>
      </c>
      <c r="L1011" t="s">
        <v>104</v>
      </c>
      <c r="M1011" t="s">
        <v>9845</v>
      </c>
      <c r="N1011" t="s">
        <v>9441</v>
      </c>
    </row>
    <row r="1012" spans="1:14" x14ac:dyDescent="0.25">
      <c r="A1012" t="s">
        <v>5878</v>
      </c>
      <c r="B1012" t="s">
        <v>5879</v>
      </c>
      <c r="C1012" t="s">
        <v>16</v>
      </c>
      <c r="D1012" t="s">
        <v>93</v>
      </c>
      <c r="E1012" t="s">
        <v>18</v>
      </c>
      <c r="F1012" t="s">
        <v>5880</v>
      </c>
      <c r="G1012" t="s">
        <v>5881</v>
      </c>
      <c r="H1012" t="s">
        <v>5882</v>
      </c>
      <c r="I1012" t="s">
        <v>32</v>
      </c>
      <c r="J1012" t="s">
        <v>2615</v>
      </c>
      <c r="K1012" t="s">
        <v>24</v>
      </c>
      <c r="L1012" t="s">
        <v>75</v>
      </c>
      <c r="M1012" t="s">
        <v>9846</v>
      </c>
      <c r="N1012" t="s">
        <v>9441</v>
      </c>
    </row>
    <row r="1013" spans="1:14" x14ac:dyDescent="0.25">
      <c r="A1013" t="s">
        <v>5883</v>
      </c>
      <c r="B1013" t="s">
        <v>584</v>
      </c>
      <c r="C1013" t="s">
        <v>16</v>
      </c>
      <c r="D1013" t="s">
        <v>585</v>
      </c>
      <c r="E1013" t="s">
        <v>18</v>
      </c>
      <c r="F1013" t="s">
        <v>5884</v>
      </c>
      <c r="G1013" t="s">
        <v>5885</v>
      </c>
      <c r="H1013" t="s">
        <v>5886</v>
      </c>
      <c r="I1013" t="s">
        <v>32</v>
      </c>
      <c r="J1013" t="s">
        <v>391</v>
      </c>
      <c r="K1013" t="s">
        <v>24</v>
      </c>
      <c r="L1013" t="s">
        <v>75</v>
      </c>
      <c r="M1013" t="s">
        <v>9438</v>
      </c>
      <c r="N1013" t="s">
        <v>9439</v>
      </c>
    </row>
    <row r="1014" spans="1:14" x14ac:dyDescent="0.25">
      <c r="A1014" t="s">
        <v>2476</v>
      </c>
      <c r="B1014" t="s">
        <v>44</v>
      </c>
      <c r="C1014" t="s">
        <v>69</v>
      </c>
      <c r="D1014" t="s">
        <v>45</v>
      </c>
      <c r="E1014" t="s">
        <v>18</v>
      </c>
      <c r="F1014" t="s">
        <v>5887</v>
      </c>
      <c r="G1014" t="s">
        <v>5888</v>
      </c>
      <c r="H1014" t="s">
        <v>5889</v>
      </c>
      <c r="I1014" t="s">
        <v>32</v>
      </c>
      <c r="J1014" t="s">
        <v>426</v>
      </c>
      <c r="K1014" t="s">
        <v>24</v>
      </c>
      <c r="L1014" t="s">
        <v>50</v>
      </c>
      <c r="M1014" t="s">
        <v>9847</v>
      </c>
      <c r="N1014" t="s">
        <v>9441</v>
      </c>
    </row>
    <row r="1015" spans="1:14" x14ac:dyDescent="0.25">
      <c r="A1015" t="s">
        <v>5890</v>
      </c>
      <c r="C1015" t="s">
        <v>16</v>
      </c>
      <c r="D1015" t="s">
        <v>402</v>
      </c>
      <c r="E1015" t="s">
        <v>18</v>
      </c>
      <c r="F1015" t="s">
        <v>5891</v>
      </c>
      <c r="G1015" t="s">
        <v>5892</v>
      </c>
      <c r="H1015" t="s">
        <v>5893</v>
      </c>
      <c r="I1015" t="s">
        <v>22</v>
      </c>
      <c r="J1015" t="s">
        <v>506</v>
      </c>
      <c r="K1015" t="s">
        <v>24</v>
      </c>
      <c r="L1015" t="s">
        <v>406</v>
      </c>
      <c r="M1015" t="s">
        <v>9848</v>
      </c>
      <c r="N1015" t="s">
        <v>9441</v>
      </c>
    </row>
    <row r="1016" spans="1:14" x14ac:dyDescent="0.25">
      <c r="A1016" t="s">
        <v>5894</v>
      </c>
      <c r="C1016" t="s">
        <v>16</v>
      </c>
      <c r="D1016" t="s">
        <v>200</v>
      </c>
      <c r="E1016" t="s">
        <v>18</v>
      </c>
      <c r="F1016" t="s">
        <v>5895</v>
      </c>
      <c r="G1016" t="s">
        <v>5896</v>
      </c>
      <c r="H1016" t="s">
        <v>5897</v>
      </c>
      <c r="I1016" t="s">
        <v>32</v>
      </c>
      <c r="J1016" t="s">
        <v>2353</v>
      </c>
      <c r="K1016" t="s">
        <v>24</v>
      </c>
      <c r="L1016" t="s">
        <v>204</v>
      </c>
      <c r="M1016" t="s">
        <v>9438</v>
      </c>
      <c r="N1016" t="s">
        <v>9439</v>
      </c>
    </row>
    <row r="1017" spans="1:14" x14ac:dyDescent="0.25">
      <c r="A1017" t="s">
        <v>5898</v>
      </c>
      <c r="B1017" t="s">
        <v>5899</v>
      </c>
      <c r="C1017" t="s">
        <v>16</v>
      </c>
      <c r="D1017" t="s">
        <v>5900</v>
      </c>
      <c r="E1017" t="s">
        <v>18</v>
      </c>
      <c r="F1017" t="s">
        <v>5901</v>
      </c>
      <c r="G1017" t="s">
        <v>5902</v>
      </c>
      <c r="H1017" t="s">
        <v>5903</v>
      </c>
      <c r="I1017" t="s">
        <v>32</v>
      </c>
      <c r="J1017" t="s">
        <v>2591</v>
      </c>
      <c r="K1017" t="s">
        <v>24</v>
      </c>
      <c r="L1017" t="s">
        <v>439</v>
      </c>
      <c r="M1017" t="s">
        <v>9438</v>
      </c>
      <c r="N1017" t="s">
        <v>9439</v>
      </c>
    </row>
    <row r="1018" spans="1:14" x14ac:dyDescent="0.25">
      <c r="A1018" t="s">
        <v>5904</v>
      </c>
      <c r="B1018" t="s">
        <v>3610</v>
      </c>
      <c r="C1018" t="s">
        <v>16</v>
      </c>
      <c r="D1018" t="s">
        <v>5905</v>
      </c>
      <c r="E1018" t="s">
        <v>18</v>
      </c>
      <c r="F1018" t="s">
        <v>5906</v>
      </c>
      <c r="G1018" t="s">
        <v>5907</v>
      </c>
      <c r="H1018" t="s">
        <v>5908</v>
      </c>
      <c r="I1018" t="s">
        <v>22</v>
      </c>
      <c r="J1018" t="s">
        <v>642</v>
      </c>
      <c r="K1018" t="s">
        <v>24</v>
      </c>
      <c r="L1018" t="s">
        <v>83</v>
      </c>
      <c r="M1018" t="s">
        <v>9438</v>
      </c>
      <c r="N1018" t="s">
        <v>9439</v>
      </c>
    </row>
    <row r="1019" spans="1:14" x14ac:dyDescent="0.25">
      <c r="A1019" t="s">
        <v>5909</v>
      </c>
      <c r="B1019" t="s">
        <v>5910</v>
      </c>
      <c r="C1019" t="s">
        <v>69</v>
      </c>
      <c r="D1019" t="s">
        <v>4002</v>
      </c>
      <c r="E1019" t="s">
        <v>18</v>
      </c>
      <c r="F1019" t="s">
        <v>5911</v>
      </c>
      <c r="G1019" t="s">
        <v>5912</v>
      </c>
      <c r="H1019" t="s">
        <v>5913</v>
      </c>
      <c r="I1019" t="s">
        <v>32</v>
      </c>
      <c r="J1019" t="s">
        <v>826</v>
      </c>
      <c r="K1019" t="s">
        <v>24</v>
      </c>
      <c r="L1019" t="s">
        <v>1981</v>
      </c>
      <c r="M1019" t="s">
        <v>9438</v>
      </c>
      <c r="N1019" t="s">
        <v>9439</v>
      </c>
    </row>
    <row r="1020" spans="1:14" x14ac:dyDescent="0.25">
      <c r="A1020" t="s">
        <v>5914</v>
      </c>
      <c r="B1020" t="s">
        <v>5915</v>
      </c>
      <c r="C1020" t="s">
        <v>69</v>
      </c>
      <c r="D1020" t="s">
        <v>5916</v>
      </c>
      <c r="E1020" t="s">
        <v>18</v>
      </c>
      <c r="F1020" t="s">
        <v>5917</v>
      </c>
      <c r="G1020" t="s">
        <v>5918</v>
      </c>
      <c r="H1020" t="s">
        <v>5919</v>
      </c>
      <c r="I1020" t="s">
        <v>32</v>
      </c>
      <c r="J1020" t="s">
        <v>197</v>
      </c>
      <c r="K1020" t="s">
        <v>24</v>
      </c>
      <c r="L1020" t="s">
        <v>5920</v>
      </c>
      <c r="M1020" t="s">
        <v>9438</v>
      </c>
      <c r="N1020" t="s">
        <v>9439</v>
      </c>
    </row>
    <row r="1021" spans="1:14" x14ac:dyDescent="0.25">
      <c r="A1021" t="s">
        <v>5921</v>
      </c>
      <c r="B1021" t="s">
        <v>5922</v>
      </c>
      <c r="C1021" t="s">
        <v>69</v>
      </c>
      <c r="D1021" t="s">
        <v>489</v>
      </c>
      <c r="E1021" t="s">
        <v>18</v>
      </c>
      <c r="F1021" t="s">
        <v>5923</v>
      </c>
      <c r="G1021" t="s">
        <v>5924</v>
      </c>
      <c r="H1021" t="s">
        <v>5925</v>
      </c>
      <c r="I1021" t="s">
        <v>32</v>
      </c>
      <c r="J1021" t="s">
        <v>506</v>
      </c>
      <c r="K1021" t="s">
        <v>24</v>
      </c>
      <c r="L1021" t="s">
        <v>494</v>
      </c>
      <c r="M1021" t="s">
        <v>9849</v>
      </c>
      <c r="N1021" t="s">
        <v>9441</v>
      </c>
    </row>
    <row r="1022" spans="1:14" x14ac:dyDescent="0.25">
      <c r="A1022" t="s">
        <v>5926</v>
      </c>
      <c r="B1022" t="s">
        <v>5927</v>
      </c>
      <c r="C1022" t="s">
        <v>16</v>
      </c>
      <c r="D1022" t="s">
        <v>5928</v>
      </c>
      <c r="E1022" t="s">
        <v>18</v>
      </c>
      <c r="F1022" t="s">
        <v>5929</v>
      </c>
      <c r="G1022" t="s">
        <v>5930</v>
      </c>
      <c r="H1022" t="s">
        <v>5931</v>
      </c>
      <c r="I1022" t="s">
        <v>32</v>
      </c>
      <c r="J1022" t="s">
        <v>2107</v>
      </c>
      <c r="K1022" t="s">
        <v>24</v>
      </c>
      <c r="L1022" t="s">
        <v>227</v>
      </c>
      <c r="M1022" t="s">
        <v>9438</v>
      </c>
      <c r="N1022" t="s">
        <v>9439</v>
      </c>
    </row>
    <row r="1023" spans="1:14" x14ac:dyDescent="0.25">
      <c r="A1023" t="s">
        <v>5932</v>
      </c>
      <c r="B1023" t="s">
        <v>5933</v>
      </c>
      <c r="C1023" t="s">
        <v>16</v>
      </c>
      <c r="D1023" t="s">
        <v>61</v>
      </c>
      <c r="E1023" t="s">
        <v>18</v>
      </c>
      <c r="F1023" t="s">
        <v>5934</v>
      </c>
      <c r="G1023" t="s">
        <v>5935</v>
      </c>
      <c r="H1023" t="s">
        <v>5936</v>
      </c>
      <c r="I1023" t="s">
        <v>32</v>
      </c>
      <c r="J1023" t="s">
        <v>162</v>
      </c>
      <c r="K1023" t="s">
        <v>24</v>
      </c>
      <c r="L1023" t="s">
        <v>42</v>
      </c>
      <c r="M1023" t="s">
        <v>9438</v>
      </c>
      <c r="N1023" t="s">
        <v>9439</v>
      </c>
    </row>
    <row r="1024" spans="1:14" x14ac:dyDescent="0.25">
      <c r="A1024" t="s">
        <v>5937</v>
      </c>
      <c r="B1024" t="s">
        <v>5938</v>
      </c>
      <c r="C1024" t="s">
        <v>16</v>
      </c>
      <c r="D1024" t="s">
        <v>5939</v>
      </c>
      <c r="E1024" t="s">
        <v>18</v>
      </c>
      <c r="F1024" t="s">
        <v>5940</v>
      </c>
      <c r="G1024" t="s">
        <v>5941</v>
      </c>
      <c r="H1024" t="s">
        <v>5942</v>
      </c>
      <c r="I1024" t="s">
        <v>32</v>
      </c>
      <c r="J1024" t="s">
        <v>282</v>
      </c>
      <c r="K1024" t="s">
        <v>24</v>
      </c>
      <c r="L1024" t="s">
        <v>75</v>
      </c>
      <c r="M1024" t="s">
        <v>9438</v>
      </c>
      <c r="N1024" t="s">
        <v>9439</v>
      </c>
    </row>
    <row r="1025" spans="1:14" x14ac:dyDescent="0.25">
      <c r="A1025" t="s">
        <v>5943</v>
      </c>
      <c r="C1025" t="s">
        <v>16</v>
      </c>
      <c r="D1025" t="s">
        <v>5944</v>
      </c>
      <c r="E1025" t="s">
        <v>18</v>
      </c>
      <c r="F1025" t="s">
        <v>5945</v>
      </c>
      <c r="G1025" t="s">
        <v>5946</v>
      </c>
      <c r="H1025" t="s">
        <v>5947</v>
      </c>
      <c r="I1025" t="s">
        <v>22</v>
      </c>
      <c r="J1025" t="s">
        <v>162</v>
      </c>
      <c r="K1025" t="s">
        <v>24</v>
      </c>
      <c r="L1025" t="s">
        <v>83</v>
      </c>
      <c r="M1025" t="s">
        <v>9438</v>
      </c>
      <c r="N1025" t="s">
        <v>9439</v>
      </c>
    </row>
    <row r="1026" spans="1:14" x14ac:dyDescent="0.25">
      <c r="A1026" t="s">
        <v>5948</v>
      </c>
      <c r="B1026" t="s">
        <v>277</v>
      </c>
      <c r="C1026" t="s">
        <v>69</v>
      </c>
      <c r="D1026" t="s">
        <v>5949</v>
      </c>
      <c r="E1026" t="s">
        <v>18</v>
      </c>
      <c r="F1026" t="s">
        <v>5950</v>
      </c>
      <c r="G1026" t="s">
        <v>5951</v>
      </c>
      <c r="H1026" t="s">
        <v>5952</v>
      </c>
      <c r="I1026" t="s">
        <v>32</v>
      </c>
      <c r="J1026" t="s">
        <v>479</v>
      </c>
      <c r="K1026" t="s">
        <v>24</v>
      </c>
      <c r="L1026" t="s">
        <v>75</v>
      </c>
      <c r="M1026" t="s">
        <v>9438</v>
      </c>
      <c r="N1026" t="s">
        <v>9439</v>
      </c>
    </row>
    <row r="1027" spans="1:14" x14ac:dyDescent="0.25">
      <c r="A1027" t="s">
        <v>5953</v>
      </c>
      <c r="B1027" t="s">
        <v>5954</v>
      </c>
      <c r="C1027" t="s">
        <v>16</v>
      </c>
      <c r="D1027" t="s">
        <v>5955</v>
      </c>
      <c r="E1027" t="s">
        <v>18</v>
      </c>
      <c r="F1027" t="s">
        <v>5956</v>
      </c>
      <c r="G1027" t="s">
        <v>5957</v>
      </c>
      <c r="H1027" t="s">
        <v>5958</v>
      </c>
      <c r="I1027" t="s">
        <v>32</v>
      </c>
      <c r="J1027" t="s">
        <v>1400</v>
      </c>
      <c r="K1027" t="s">
        <v>24</v>
      </c>
      <c r="L1027" t="s">
        <v>212</v>
      </c>
      <c r="M1027" t="s">
        <v>9850</v>
      </c>
      <c r="N1027" t="s">
        <v>9441</v>
      </c>
    </row>
    <row r="1028" spans="1:14" x14ac:dyDescent="0.25">
      <c r="A1028" t="s">
        <v>5959</v>
      </c>
      <c r="B1028" t="s">
        <v>5960</v>
      </c>
      <c r="C1028" t="s">
        <v>69</v>
      </c>
      <c r="D1028" t="s">
        <v>5961</v>
      </c>
      <c r="E1028" t="s">
        <v>18</v>
      </c>
      <c r="F1028" t="s">
        <v>5962</v>
      </c>
      <c r="G1028" t="s">
        <v>5963</v>
      </c>
      <c r="H1028" t="s">
        <v>5964</v>
      </c>
      <c r="I1028" t="s">
        <v>32</v>
      </c>
      <c r="J1028" t="s">
        <v>74</v>
      </c>
      <c r="K1028" t="s">
        <v>24</v>
      </c>
      <c r="L1028" t="s">
        <v>42</v>
      </c>
      <c r="M1028" t="s">
        <v>9851</v>
      </c>
      <c r="N1028" t="s">
        <v>9441</v>
      </c>
    </row>
    <row r="1029" spans="1:14" x14ac:dyDescent="0.25">
      <c r="A1029" t="s">
        <v>5965</v>
      </c>
      <c r="B1029" t="s">
        <v>5966</v>
      </c>
      <c r="C1029" t="s">
        <v>69</v>
      </c>
      <c r="D1029" t="s">
        <v>265</v>
      </c>
      <c r="E1029" t="s">
        <v>18</v>
      </c>
      <c r="F1029" t="s">
        <v>5967</v>
      </c>
      <c r="G1029" t="s">
        <v>5968</v>
      </c>
      <c r="H1029" t="s">
        <v>5969</v>
      </c>
      <c r="I1029" t="s">
        <v>32</v>
      </c>
      <c r="J1029" t="s">
        <v>2365</v>
      </c>
      <c r="K1029" t="s">
        <v>24</v>
      </c>
      <c r="L1029" t="s">
        <v>204</v>
      </c>
      <c r="M1029" t="s">
        <v>9852</v>
      </c>
      <c r="N1029" t="s">
        <v>9441</v>
      </c>
    </row>
    <row r="1030" spans="1:14" x14ac:dyDescent="0.25">
      <c r="A1030" t="s">
        <v>5970</v>
      </c>
      <c r="B1030" t="s">
        <v>5971</v>
      </c>
      <c r="C1030" t="s">
        <v>16</v>
      </c>
      <c r="D1030" t="s">
        <v>2543</v>
      </c>
      <c r="E1030" t="s">
        <v>18</v>
      </c>
      <c r="F1030" t="s">
        <v>5972</v>
      </c>
      <c r="G1030" t="s">
        <v>5973</v>
      </c>
      <c r="H1030" t="s">
        <v>5974</v>
      </c>
      <c r="I1030" t="s">
        <v>32</v>
      </c>
      <c r="J1030" t="s">
        <v>290</v>
      </c>
      <c r="K1030" t="s">
        <v>24</v>
      </c>
      <c r="L1030" t="s">
        <v>58</v>
      </c>
      <c r="M1030" t="s">
        <v>9853</v>
      </c>
      <c r="N1030" t="s">
        <v>9441</v>
      </c>
    </row>
    <row r="1031" spans="1:14" x14ac:dyDescent="0.25">
      <c r="A1031" t="s">
        <v>199</v>
      </c>
      <c r="B1031" t="s">
        <v>92</v>
      </c>
      <c r="C1031" t="s">
        <v>69</v>
      </c>
      <c r="D1031" t="s">
        <v>482</v>
      </c>
      <c r="E1031" t="s">
        <v>18</v>
      </c>
      <c r="F1031" t="s">
        <v>5975</v>
      </c>
      <c r="G1031" t="s">
        <v>5976</v>
      </c>
      <c r="H1031" t="s">
        <v>5977</v>
      </c>
      <c r="I1031" t="s">
        <v>32</v>
      </c>
      <c r="J1031" t="s">
        <v>115</v>
      </c>
      <c r="K1031" t="s">
        <v>24</v>
      </c>
      <c r="L1031" t="s">
        <v>204</v>
      </c>
      <c r="M1031" t="s">
        <v>9854</v>
      </c>
      <c r="N1031" t="s">
        <v>9441</v>
      </c>
    </row>
    <row r="1032" spans="1:14" x14ac:dyDescent="0.25">
      <c r="A1032" t="s">
        <v>5978</v>
      </c>
      <c r="B1032" t="s">
        <v>5979</v>
      </c>
      <c r="C1032" t="s">
        <v>69</v>
      </c>
      <c r="D1032" t="s">
        <v>5980</v>
      </c>
      <c r="E1032" t="s">
        <v>18</v>
      </c>
      <c r="F1032" t="s">
        <v>5981</v>
      </c>
      <c r="G1032" t="s">
        <v>5982</v>
      </c>
      <c r="H1032" t="s">
        <v>5983</v>
      </c>
      <c r="I1032" t="s">
        <v>22</v>
      </c>
      <c r="J1032" t="s">
        <v>5984</v>
      </c>
      <c r="K1032" t="s">
        <v>3596</v>
      </c>
      <c r="L1032" t="s">
        <v>3106</v>
      </c>
      <c r="M1032" t="s">
        <v>9438</v>
      </c>
      <c r="N1032" t="s">
        <v>9439</v>
      </c>
    </row>
    <row r="1033" spans="1:14" x14ac:dyDescent="0.25">
      <c r="A1033" t="s">
        <v>5985</v>
      </c>
      <c r="B1033" t="s">
        <v>5986</v>
      </c>
      <c r="C1033" t="s">
        <v>69</v>
      </c>
      <c r="D1033" t="s">
        <v>2575</v>
      </c>
      <c r="E1033" t="s">
        <v>18</v>
      </c>
      <c r="F1033" t="s">
        <v>5987</v>
      </c>
      <c r="G1033" t="s">
        <v>5988</v>
      </c>
      <c r="H1033" t="s">
        <v>5989</v>
      </c>
      <c r="I1033" t="s">
        <v>22</v>
      </c>
      <c r="J1033" t="s">
        <v>2107</v>
      </c>
      <c r="K1033" t="s">
        <v>24</v>
      </c>
      <c r="L1033" t="s">
        <v>2579</v>
      </c>
      <c r="M1033" t="s">
        <v>9438</v>
      </c>
      <c r="N1033" t="s">
        <v>9439</v>
      </c>
    </row>
    <row r="1034" spans="1:14" x14ac:dyDescent="0.25">
      <c r="A1034" t="s">
        <v>5990</v>
      </c>
      <c r="B1034" t="s">
        <v>5991</v>
      </c>
      <c r="C1034" t="s">
        <v>16</v>
      </c>
      <c r="D1034" t="s">
        <v>1254</v>
      </c>
      <c r="E1034" t="s">
        <v>18</v>
      </c>
      <c r="F1034" t="s">
        <v>5992</v>
      </c>
      <c r="G1034" t="s">
        <v>5993</v>
      </c>
      <c r="H1034" t="s">
        <v>5994</v>
      </c>
      <c r="I1034" t="s">
        <v>32</v>
      </c>
      <c r="J1034" t="s">
        <v>1461</v>
      </c>
      <c r="K1034" t="s">
        <v>24</v>
      </c>
      <c r="L1034" t="s">
        <v>5995</v>
      </c>
      <c r="M1034" t="s">
        <v>9855</v>
      </c>
      <c r="N1034" t="s">
        <v>9441</v>
      </c>
    </row>
    <row r="1035" spans="1:14" x14ac:dyDescent="0.25">
      <c r="A1035" t="s">
        <v>5996</v>
      </c>
      <c r="C1035" t="s">
        <v>1475</v>
      </c>
      <c r="D1035" t="s">
        <v>502</v>
      </c>
      <c r="E1035" t="s">
        <v>18</v>
      </c>
      <c r="F1035" t="s">
        <v>5997</v>
      </c>
      <c r="G1035" t="s">
        <v>5998</v>
      </c>
      <c r="H1035" t="s">
        <v>5999</v>
      </c>
      <c r="I1035" t="s">
        <v>32</v>
      </c>
      <c r="J1035" t="s">
        <v>82</v>
      </c>
      <c r="K1035" t="s">
        <v>24</v>
      </c>
      <c r="L1035" t="s">
        <v>6000</v>
      </c>
      <c r="M1035" t="s">
        <v>9856</v>
      </c>
      <c r="N1035" t="s">
        <v>9441</v>
      </c>
    </row>
    <row r="1036" spans="1:14" x14ac:dyDescent="0.25">
      <c r="A1036" t="s">
        <v>6001</v>
      </c>
      <c r="C1036" t="s">
        <v>69</v>
      </c>
      <c r="D1036" t="s">
        <v>6002</v>
      </c>
      <c r="E1036" t="s">
        <v>18</v>
      </c>
      <c r="F1036" t="s">
        <v>6003</v>
      </c>
      <c r="G1036" t="s">
        <v>6004</v>
      </c>
      <c r="H1036" t="s">
        <v>6005</v>
      </c>
      <c r="I1036" t="s">
        <v>32</v>
      </c>
      <c r="J1036" t="s">
        <v>33</v>
      </c>
      <c r="K1036" t="s">
        <v>24</v>
      </c>
      <c r="L1036" t="s">
        <v>6006</v>
      </c>
      <c r="M1036" t="s">
        <v>9438</v>
      </c>
      <c r="N1036" t="s">
        <v>9439</v>
      </c>
    </row>
    <row r="1037" spans="1:14" x14ac:dyDescent="0.25">
      <c r="A1037" t="s">
        <v>6007</v>
      </c>
      <c r="B1037" t="s">
        <v>6008</v>
      </c>
      <c r="C1037" t="s">
        <v>69</v>
      </c>
      <c r="D1037" t="s">
        <v>93</v>
      </c>
      <c r="E1037" t="s">
        <v>18</v>
      </c>
      <c r="F1037" t="s">
        <v>6009</v>
      </c>
      <c r="G1037" t="s">
        <v>6010</v>
      </c>
      <c r="H1037" t="s">
        <v>6011</v>
      </c>
      <c r="I1037" t="s">
        <v>32</v>
      </c>
      <c r="J1037" t="s">
        <v>1330</v>
      </c>
      <c r="K1037" t="s">
        <v>24</v>
      </c>
      <c r="L1037" t="s">
        <v>75</v>
      </c>
      <c r="M1037" t="s">
        <v>9857</v>
      </c>
      <c r="N1037" t="s">
        <v>9441</v>
      </c>
    </row>
    <row r="1038" spans="1:14" x14ac:dyDescent="0.25">
      <c r="A1038" t="s">
        <v>4096</v>
      </c>
      <c r="B1038" t="s">
        <v>350</v>
      </c>
      <c r="C1038" t="s">
        <v>69</v>
      </c>
      <c r="D1038" t="s">
        <v>179</v>
      </c>
      <c r="E1038" t="s">
        <v>18</v>
      </c>
      <c r="F1038" t="s">
        <v>6012</v>
      </c>
      <c r="G1038" t="s">
        <v>6013</v>
      </c>
      <c r="H1038" t="s">
        <v>6014</v>
      </c>
      <c r="I1038" t="s">
        <v>32</v>
      </c>
      <c r="J1038" t="s">
        <v>175</v>
      </c>
      <c r="K1038" t="s">
        <v>24</v>
      </c>
      <c r="L1038" t="s">
        <v>342</v>
      </c>
      <c r="M1038" t="s">
        <v>9858</v>
      </c>
      <c r="N1038" t="s">
        <v>9441</v>
      </c>
    </row>
    <row r="1039" spans="1:14" x14ac:dyDescent="0.25">
      <c r="A1039" t="s">
        <v>6015</v>
      </c>
      <c r="B1039" t="s">
        <v>6016</v>
      </c>
      <c r="C1039" t="s">
        <v>16</v>
      </c>
      <c r="D1039" t="s">
        <v>6017</v>
      </c>
      <c r="E1039" t="s">
        <v>18</v>
      </c>
      <c r="F1039" t="s">
        <v>6018</v>
      </c>
      <c r="G1039" t="s">
        <v>6019</v>
      </c>
      <c r="H1039" t="s">
        <v>6020</v>
      </c>
      <c r="I1039" t="s">
        <v>32</v>
      </c>
      <c r="J1039" t="s">
        <v>2164</v>
      </c>
      <c r="K1039" t="s">
        <v>24</v>
      </c>
      <c r="L1039" t="s">
        <v>6021</v>
      </c>
      <c r="M1039" t="s">
        <v>9859</v>
      </c>
      <c r="N1039" t="s">
        <v>9441</v>
      </c>
    </row>
    <row r="1040" spans="1:14" x14ac:dyDescent="0.25">
      <c r="A1040" t="s">
        <v>6022</v>
      </c>
      <c r="B1040" t="s">
        <v>6023</v>
      </c>
      <c r="C1040" t="s">
        <v>69</v>
      </c>
      <c r="D1040" t="s">
        <v>3958</v>
      </c>
      <c r="E1040" t="s">
        <v>18</v>
      </c>
      <c r="F1040" t="s">
        <v>6024</v>
      </c>
      <c r="G1040" t="s">
        <v>6025</v>
      </c>
      <c r="H1040" t="s">
        <v>6026</v>
      </c>
      <c r="I1040" t="s">
        <v>32</v>
      </c>
      <c r="J1040" t="s">
        <v>1330</v>
      </c>
      <c r="K1040" t="s">
        <v>24</v>
      </c>
      <c r="L1040" t="s">
        <v>439</v>
      </c>
      <c r="M1040" t="s">
        <v>9860</v>
      </c>
      <c r="N1040" t="s">
        <v>9441</v>
      </c>
    </row>
    <row r="1041" spans="1:14" x14ac:dyDescent="0.25">
      <c r="A1041" t="s">
        <v>6027</v>
      </c>
      <c r="B1041" t="s">
        <v>6028</v>
      </c>
      <c r="C1041" t="s">
        <v>16</v>
      </c>
      <c r="D1041" t="s">
        <v>6029</v>
      </c>
      <c r="E1041" t="s">
        <v>18</v>
      </c>
      <c r="F1041" t="s">
        <v>6030</v>
      </c>
      <c r="G1041" t="s">
        <v>6031</v>
      </c>
      <c r="H1041" t="s">
        <v>6032</v>
      </c>
      <c r="I1041" t="s">
        <v>32</v>
      </c>
      <c r="J1041" t="s">
        <v>4320</v>
      </c>
      <c r="K1041" t="s">
        <v>24</v>
      </c>
      <c r="L1041" t="s">
        <v>3475</v>
      </c>
      <c r="M1041" t="s">
        <v>9861</v>
      </c>
      <c r="N1041" t="s">
        <v>9441</v>
      </c>
    </row>
    <row r="1042" spans="1:14" x14ac:dyDescent="0.25">
      <c r="A1042" t="s">
        <v>6033</v>
      </c>
      <c r="B1042" t="s">
        <v>6034</v>
      </c>
      <c r="C1042" t="s">
        <v>16</v>
      </c>
      <c r="D1042" t="s">
        <v>5532</v>
      </c>
      <c r="E1042" t="s">
        <v>18</v>
      </c>
      <c r="F1042" t="s">
        <v>6035</v>
      </c>
      <c r="G1042" t="s">
        <v>6036</v>
      </c>
      <c r="H1042" t="s">
        <v>6037</v>
      </c>
      <c r="I1042" t="s">
        <v>32</v>
      </c>
      <c r="J1042" t="s">
        <v>121</v>
      </c>
      <c r="K1042" t="s">
        <v>24</v>
      </c>
      <c r="L1042" t="s">
        <v>2585</v>
      </c>
      <c r="M1042" t="s">
        <v>9438</v>
      </c>
      <c r="N1042" t="s">
        <v>9439</v>
      </c>
    </row>
    <row r="1043" spans="1:14" x14ac:dyDescent="0.25">
      <c r="A1043" t="s">
        <v>6038</v>
      </c>
      <c r="B1043" t="s">
        <v>6039</v>
      </c>
      <c r="C1043" t="s">
        <v>69</v>
      </c>
      <c r="D1043" t="s">
        <v>325</v>
      </c>
      <c r="E1043" t="s">
        <v>18</v>
      </c>
      <c r="F1043" t="s">
        <v>6040</v>
      </c>
      <c r="G1043" t="s">
        <v>6041</v>
      </c>
      <c r="H1043" t="s">
        <v>6042</v>
      </c>
      <c r="I1043" t="s">
        <v>32</v>
      </c>
      <c r="J1043" t="s">
        <v>1411</v>
      </c>
      <c r="K1043" t="s">
        <v>24</v>
      </c>
      <c r="L1043" t="s">
        <v>104</v>
      </c>
      <c r="M1043" t="s">
        <v>9862</v>
      </c>
      <c r="N1043" t="s">
        <v>9441</v>
      </c>
    </row>
    <row r="1044" spans="1:14" x14ac:dyDescent="0.25">
      <c r="A1044" t="s">
        <v>6043</v>
      </c>
      <c r="B1044" t="s">
        <v>6044</v>
      </c>
      <c r="C1044" t="s">
        <v>16</v>
      </c>
      <c r="D1044" t="s">
        <v>364</v>
      </c>
      <c r="E1044" t="s">
        <v>18</v>
      </c>
      <c r="F1044" t="s">
        <v>6045</v>
      </c>
      <c r="G1044" t="s">
        <v>6046</v>
      </c>
      <c r="H1044" t="s">
        <v>6047</v>
      </c>
      <c r="I1044" t="s">
        <v>32</v>
      </c>
      <c r="J1044" t="s">
        <v>219</v>
      </c>
      <c r="K1044" t="s">
        <v>24</v>
      </c>
      <c r="L1044" t="s">
        <v>368</v>
      </c>
      <c r="M1044" t="s">
        <v>9438</v>
      </c>
      <c r="N1044" t="s">
        <v>9439</v>
      </c>
    </row>
    <row r="1045" spans="1:14" x14ac:dyDescent="0.25">
      <c r="A1045" t="s">
        <v>6048</v>
      </c>
      <c r="B1045" t="s">
        <v>6049</v>
      </c>
      <c r="C1045" t="s">
        <v>16</v>
      </c>
      <c r="D1045" t="s">
        <v>1822</v>
      </c>
      <c r="E1045" t="s">
        <v>18</v>
      </c>
      <c r="F1045" t="s">
        <v>6050</v>
      </c>
      <c r="G1045" t="s">
        <v>6051</v>
      </c>
      <c r="H1045" t="s">
        <v>6052</v>
      </c>
      <c r="I1045" t="s">
        <v>32</v>
      </c>
      <c r="J1045" t="s">
        <v>1207</v>
      </c>
      <c r="K1045" t="s">
        <v>24</v>
      </c>
      <c r="L1045" t="s">
        <v>42</v>
      </c>
      <c r="M1045" t="s">
        <v>9438</v>
      </c>
      <c r="N1045" t="s">
        <v>9439</v>
      </c>
    </row>
    <row r="1046" spans="1:14" x14ac:dyDescent="0.25">
      <c r="A1046" t="s">
        <v>6053</v>
      </c>
      <c r="B1046" t="s">
        <v>6054</v>
      </c>
      <c r="C1046" t="s">
        <v>69</v>
      </c>
      <c r="D1046" t="s">
        <v>85</v>
      </c>
      <c r="E1046" t="s">
        <v>18</v>
      </c>
      <c r="F1046" t="s">
        <v>6055</v>
      </c>
      <c r="G1046" t="s">
        <v>6056</v>
      </c>
      <c r="H1046" t="s">
        <v>6057</v>
      </c>
      <c r="I1046" t="s">
        <v>32</v>
      </c>
      <c r="J1046" t="s">
        <v>642</v>
      </c>
      <c r="K1046" t="s">
        <v>24</v>
      </c>
      <c r="L1046" t="s">
        <v>6058</v>
      </c>
      <c r="M1046" t="s">
        <v>9438</v>
      </c>
      <c r="N1046" t="s">
        <v>9439</v>
      </c>
    </row>
    <row r="1047" spans="1:14" x14ac:dyDescent="0.25">
      <c r="A1047" t="s">
        <v>6059</v>
      </c>
      <c r="B1047" t="s">
        <v>6060</v>
      </c>
      <c r="C1047" t="s">
        <v>16</v>
      </c>
      <c r="D1047" t="s">
        <v>502</v>
      </c>
      <c r="E1047" t="s">
        <v>18</v>
      </c>
      <c r="F1047" t="s">
        <v>6061</v>
      </c>
      <c r="G1047" t="s">
        <v>6062</v>
      </c>
      <c r="H1047" t="s">
        <v>6063</v>
      </c>
      <c r="I1047" t="s">
        <v>32</v>
      </c>
      <c r="J1047" t="s">
        <v>155</v>
      </c>
      <c r="K1047" t="s">
        <v>24</v>
      </c>
      <c r="L1047" t="s">
        <v>6064</v>
      </c>
      <c r="M1047" t="s">
        <v>9863</v>
      </c>
      <c r="N1047" t="s">
        <v>9441</v>
      </c>
    </row>
    <row r="1048" spans="1:14" x14ac:dyDescent="0.25">
      <c r="A1048" t="s">
        <v>3504</v>
      </c>
      <c r="B1048" t="s">
        <v>92</v>
      </c>
      <c r="C1048" t="s">
        <v>69</v>
      </c>
      <c r="D1048" t="s">
        <v>93</v>
      </c>
      <c r="E1048" t="s">
        <v>18</v>
      </c>
      <c r="F1048" t="s">
        <v>6065</v>
      </c>
      <c r="G1048" t="s">
        <v>6066</v>
      </c>
      <c r="H1048" t="s">
        <v>6067</v>
      </c>
      <c r="I1048" t="s">
        <v>32</v>
      </c>
      <c r="J1048" t="s">
        <v>4170</v>
      </c>
      <c r="K1048" t="s">
        <v>24</v>
      </c>
      <c r="L1048" t="s">
        <v>342</v>
      </c>
      <c r="M1048" t="s">
        <v>9864</v>
      </c>
      <c r="N1048" t="s">
        <v>9441</v>
      </c>
    </row>
    <row r="1049" spans="1:14" x14ac:dyDescent="0.25">
      <c r="A1049" t="s">
        <v>6068</v>
      </c>
      <c r="B1049" t="s">
        <v>6069</v>
      </c>
      <c r="C1049" t="s">
        <v>69</v>
      </c>
      <c r="D1049" t="s">
        <v>1290</v>
      </c>
      <c r="E1049" t="s">
        <v>18</v>
      </c>
      <c r="F1049" t="s">
        <v>6070</v>
      </c>
      <c r="G1049" t="s">
        <v>6071</v>
      </c>
      <c r="H1049" t="s">
        <v>6072</v>
      </c>
      <c r="I1049" t="s">
        <v>32</v>
      </c>
      <c r="J1049" t="s">
        <v>115</v>
      </c>
      <c r="K1049" t="s">
        <v>24</v>
      </c>
      <c r="L1049" t="s">
        <v>235</v>
      </c>
      <c r="M1049" t="s">
        <v>9865</v>
      </c>
      <c r="N1049" t="s">
        <v>9441</v>
      </c>
    </row>
    <row r="1050" spans="1:14" x14ac:dyDescent="0.25">
      <c r="A1050" t="s">
        <v>6073</v>
      </c>
      <c r="B1050" t="s">
        <v>549</v>
      </c>
      <c r="C1050" t="s">
        <v>16</v>
      </c>
      <c r="D1050" t="s">
        <v>6074</v>
      </c>
      <c r="E1050" t="s">
        <v>18</v>
      </c>
      <c r="F1050" t="s">
        <v>6075</v>
      </c>
      <c r="G1050" t="s">
        <v>6076</v>
      </c>
      <c r="H1050" t="s">
        <v>6077</v>
      </c>
      <c r="I1050" t="s">
        <v>32</v>
      </c>
      <c r="J1050" t="s">
        <v>246</v>
      </c>
      <c r="K1050" t="s">
        <v>24</v>
      </c>
      <c r="L1050" t="s">
        <v>6078</v>
      </c>
      <c r="M1050" t="s">
        <v>9438</v>
      </c>
      <c r="N1050" t="s">
        <v>9439</v>
      </c>
    </row>
    <row r="1051" spans="1:14" x14ac:dyDescent="0.25">
      <c r="A1051" t="s">
        <v>6079</v>
      </c>
      <c r="B1051" t="s">
        <v>6080</v>
      </c>
      <c r="C1051" t="s">
        <v>69</v>
      </c>
      <c r="D1051" t="s">
        <v>2516</v>
      </c>
      <c r="E1051" t="s">
        <v>18</v>
      </c>
      <c r="F1051" t="s">
        <v>6081</v>
      </c>
      <c r="G1051" t="s">
        <v>6082</v>
      </c>
      <c r="H1051" t="s">
        <v>6083</v>
      </c>
      <c r="I1051" t="s">
        <v>32</v>
      </c>
      <c r="J1051" t="s">
        <v>1400</v>
      </c>
      <c r="K1051" t="s">
        <v>24</v>
      </c>
      <c r="L1051" t="s">
        <v>75</v>
      </c>
      <c r="M1051" t="s">
        <v>9866</v>
      </c>
      <c r="N1051" t="s">
        <v>9441</v>
      </c>
    </row>
    <row r="1052" spans="1:14" x14ac:dyDescent="0.25">
      <c r="A1052" t="s">
        <v>6084</v>
      </c>
      <c r="B1052" t="s">
        <v>1296</v>
      </c>
      <c r="C1052" t="s">
        <v>69</v>
      </c>
      <c r="D1052" t="s">
        <v>1297</v>
      </c>
      <c r="E1052" t="s">
        <v>18</v>
      </c>
      <c r="F1052" t="s">
        <v>6085</v>
      </c>
      <c r="G1052" t="s">
        <v>6086</v>
      </c>
      <c r="H1052" t="s">
        <v>6087</v>
      </c>
      <c r="I1052" t="s">
        <v>32</v>
      </c>
      <c r="J1052" t="s">
        <v>2164</v>
      </c>
      <c r="K1052" t="s">
        <v>24</v>
      </c>
      <c r="L1052" t="s">
        <v>439</v>
      </c>
      <c r="M1052" t="s">
        <v>9867</v>
      </c>
      <c r="N1052" t="s">
        <v>9441</v>
      </c>
    </row>
    <row r="1053" spans="1:14" x14ac:dyDescent="0.25">
      <c r="A1053" t="s">
        <v>6088</v>
      </c>
      <c r="B1053" t="s">
        <v>6089</v>
      </c>
      <c r="C1053" t="s">
        <v>16</v>
      </c>
      <c r="D1053" t="s">
        <v>265</v>
      </c>
      <c r="E1053" t="s">
        <v>18</v>
      </c>
      <c r="F1053" t="s">
        <v>6090</v>
      </c>
      <c r="G1053" t="s">
        <v>6091</v>
      </c>
      <c r="H1053" t="s">
        <v>6092</v>
      </c>
      <c r="I1053" t="s">
        <v>32</v>
      </c>
      <c r="J1053" t="s">
        <v>148</v>
      </c>
      <c r="K1053" t="s">
        <v>24</v>
      </c>
      <c r="L1053" t="s">
        <v>204</v>
      </c>
      <c r="M1053" t="s">
        <v>9868</v>
      </c>
      <c r="N1053" t="s">
        <v>9441</v>
      </c>
    </row>
    <row r="1054" spans="1:14" x14ac:dyDescent="0.25">
      <c r="A1054" t="s">
        <v>6093</v>
      </c>
      <c r="B1054" t="s">
        <v>6094</v>
      </c>
      <c r="C1054" t="s">
        <v>16</v>
      </c>
      <c r="D1054" t="s">
        <v>402</v>
      </c>
      <c r="E1054" t="s">
        <v>18</v>
      </c>
      <c r="F1054" t="s">
        <v>6095</v>
      </c>
      <c r="G1054" t="s">
        <v>6096</v>
      </c>
      <c r="H1054" t="s">
        <v>6097</v>
      </c>
      <c r="I1054" t="s">
        <v>22</v>
      </c>
      <c r="J1054" t="s">
        <v>1203</v>
      </c>
      <c r="K1054" t="s">
        <v>24</v>
      </c>
      <c r="L1054" t="s">
        <v>1338</v>
      </c>
      <c r="M1054" t="s">
        <v>9438</v>
      </c>
      <c r="N1054" t="s">
        <v>9439</v>
      </c>
    </row>
    <row r="1055" spans="1:14" x14ac:dyDescent="0.25">
      <c r="A1055" t="s">
        <v>6098</v>
      </c>
      <c r="B1055" t="s">
        <v>4502</v>
      </c>
      <c r="C1055" t="s">
        <v>69</v>
      </c>
      <c r="D1055" t="s">
        <v>4302</v>
      </c>
      <c r="E1055" t="s">
        <v>18</v>
      </c>
      <c r="F1055" t="s">
        <v>6099</v>
      </c>
      <c r="G1055" t="s">
        <v>6100</v>
      </c>
      <c r="H1055" t="s">
        <v>6101</v>
      </c>
      <c r="I1055" t="s">
        <v>32</v>
      </c>
      <c r="J1055" t="s">
        <v>1545</v>
      </c>
      <c r="K1055" t="s">
        <v>24</v>
      </c>
      <c r="L1055" t="s">
        <v>34</v>
      </c>
      <c r="M1055" t="s">
        <v>9438</v>
      </c>
      <c r="N1055" t="s">
        <v>9439</v>
      </c>
    </row>
    <row r="1056" spans="1:14" x14ac:dyDescent="0.25">
      <c r="A1056" t="s">
        <v>6102</v>
      </c>
      <c r="B1056" t="s">
        <v>6103</v>
      </c>
      <c r="C1056" t="s">
        <v>69</v>
      </c>
      <c r="D1056" t="s">
        <v>6104</v>
      </c>
      <c r="E1056" t="s">
        <v>18</v>
      </c>
      <c r="F1056" t="s">
        <v>6105</v>
      </c>
      <c r="G1056" t="s">
        <v>6106</v>
      </c>
      <c r="H1056" t="s">
        <v>6107</v>
      </c>
      <c r="I1056" t="s">
        <v>32</v>
      </c>
      <c r="J1056" t="s">
        <v>234</v>
      </c>
      <c r="K1056" t="s">
        <v>24</v>
      </c>
      <c r="L1056" t="s">
        <v>75</v>
      </c>
      <c r="M1056" t="s">
        <v>9438</v>
      </c>
      <c r="N1056" t="s">
        <v>9439</v>
      </c>
    </row>
    <row r="1057" spans="1:14" x14ac:dyDescent="0.25">
      <c r="A1057" t="s">
        <v>123</v>
      </c>
      <c r="B1057" t="s">
        <v>124</v>
      </c>
      <c r="C1057" t="s">
        <v>16</v>
      </c>
      <c r="D1057" t="s">
        <v>125</v>
      </c>
      <c r="E1057" t="s">
        <v>18</v>
      </c>
      <c r="F1057" t="s">
        <v>6108</v>
      </c>
      <c r="G1057" t="s">
        <v>6109</v>
      </c>
      <c r="H1057" t="s">
        <v>6110</v>
      </c>
      <c r="I1057" t="s">
        <v>32</v>
      </c>
      <c r="J1057" t="s">
        <v>121</v>
      </c>
      <c r="K1057" t="s">
        <v>24</v>
      </c>
      <c r="L1057" t="s">
        <v>75</v>
      </c>
      <c r="M1057" t="s">
        <v>9438</v>
      </c>
      <c r="N1057" t="s">
        <v>9439</v>
      </c>
    </row>
    <row r="1058" spans="1:14" x14ac:dyDescent="0.25">
      <c r="A1058" t="s">
        <v>6111</v>
      </c>
      <c r="C1058" t="s">
        <v>69</v>
      </c>
      <c r="D1058" t="s">
        <v>434</v>
      </c>
      <c r="E1058" t="s">
        <v>18</v>
      </c>
      <c r="F1058" t="s">
        <v>6112</v>
      </c>
      <c r="G1058" t="s">
        <v>6113</v>
      </c>
      <c r="H1058" t="s">
        <v>6114</v>
      </c>
      <c r="I1058" t="s">
        <v>32</v>
      </c>
      <c r="J1058" t="s">
        <v>134</v>
      </c>
      <c r="K1058" t="s">
        <v>24</v>
      </c>
      <c r="L1058" t="s">
        <v>439</v>
      </c>
      <c r="M1058" t="s">
        <v>9438</v>
      </c>
      <c r="N1058" t="s">
        <v>9439</v>
      </c>
    </row>
    <row r="1059" spans="1:14" x14ac:dyDescent="0.25">
      <c r="A1059" t="s">
        <v>6115</v>
      </c>
      <c r="B1059" t="s">
        <v>6116</v>
      </c>
      <c r="C1059" t="s">
        <v>16</v>
      </c>
      <c r="D1059" t="s">
        <v>6117</v>
      </c>
      <c r="E1059" t="s">
        <v>18</v>
      </c>
      <c r="F1059" t="s">
        <v>6118</v>
      </c>
      <c r="G1059" t="s">
        <v>6119</v>
      </c>
      <c r="H1059" t="s">
        <v>6120</v>
      </c>
      <c r="I1059" t="s">
        <v>22</v>
      </c>
      <c r="J1059" t="s">
        <v>3171</v>
      </c>
      <c r="K1059" t="s">
        <v>24</v>
      </c>
      <c r="L1059" t="s">
        <v>6121</v>
      </c>
      <c r="M1059" t="s">
        <v>9438</v>
      </c>
      <c r="N1059" t="s">
        <v>9439</v>
      </c>
    </row>
    <row r="1060" spans="1:14" x14ac:dyDescent="0.25">
      <c r="A1060" t="s">
        <v>4234</v>
      </c>
      <c r="B1060" t="s">
        <v>4235</v>
      </c>
      <c r="C1060" t="s">
        <v>16</v>
      </c>
      <c r="D1060" t="s">
        <v>6122</v>
      </c>
      <c r="E1060" t="s">
        <v>18</v>
      </c>
      <c r="F1060" t="s">
        <v>6123</v>
      </c>
      <c r="G1060" t="s">
        <v>6124</v>
      </c>
      <c r="H1060" t="s">
        <v>6125</v>
      </c>
      <c r="I1060" t="s">
        <v>32</v>
      </c>
      <c r="J1060" t="s">
        <v>718</v>
      </c>
      <c r="K1060" t="s">
        <v>24</v>
      </c>
      <c r="L1060" t="s">
        <v>75</v>
      </c>
      <c r="M1060" t="s">
        <v>9869</v>
      </c>
      <c r="N1060" t="s">
        <v>9441</v>
      </c>
    </row>
    <row r="1061" spans="1:14" x14ac:dyDescent="0.25">
      <c r="A1061" t="s">
        <v>6126</v>
      </c>
      <c r="B1061" t="s">
        <v>6127</v>
      </c>
      <c r="C1061" t="s">
        <v>16</v>
      </c>
      <c r="D1061" t="s">
        <v>6128</v>
      </c>
      <c r="E1061" t="s">
        <v>18</v>
      </c>
      <c r="F1061" t="s">
        <v>6129</v>
      </c>
      <c r="G1061" t="s">
        <v>6130</v>
      </c>
      <c r="H1061" t="s">
        <v>6131</v>
      </c>
      <c r="I1061" t="s">
        <v>22</v>
      </c>
      <c r="J1061" t="s">
        <v>2353</v>
      </c>
      <c r="K1061" t="s">
        <v>24</v>
      </c>
      <c r="L1061" t="s">
        <v>83</v>
      </c>
      <c r="M1061" t="s">
        <v>9438</v>
      </c>
      <c r="N1061" t="s">
        <v>9439</v>
      </c>
    </row>
    <row r="1062" spans="1:14" x14ac:dyDescent="0.25">
      <c r="A1062" t="s">
        <v>6132</v>
      </c>
      <c r="B1062" t="s">
        <v>6133</v>
      </c>
      <c r="C1062" t="s">
        <v>16</v>
      </c>
      <c r="D1062" t="s">
        <v>2671</v>
      </c>
      <c r="E1062" t="s">
        <v>18</v>
      </c>
      <c r="F1062" t="s">
        <v>6134</v>
      </c>
      <c r="G1062" t="s">
        <v>6135</v>
      </c>
      <c r="H1062" t="s">
        <v>6136</v>
      </c>
      <c r="I1062" t="s">
        <v>32</v>
      </c>
      <c r="J1062" t="s">
        <v>2164</v>
      </c>
      <c r="K1062" t="s">
        <v>24</v>
      </c>
      <c r="L1062" t="s">
        <v>75</v>
      </c>
      <c r="M1062" t="s">
        <v>9870</v>
      </c>
      <c r="N1062" t="s">
        <v>9441</v>
      </c>
    </row>
    <row r="1063" spans="1:14" x14ac:dyDescent="0.25">
      <c r="A1063" t="s">
        <v>6137</v>
      </c>
      <c r="C1063" t="s">
        <v>16</v>
      </c>
      <c r="D1063" t="s">
        <v>6138</v>
      </c>
      <c r="E1063" t="s">
        <v>18</v>
      </c>
      <c r="F1063" t="s">
        <v>6139</v>
      </c>
      <c r="G1063" t="s">
        <v>6140</v>
      </c>
      <c r="H1063" t="s">
        <v>6141</v>
      </c>
      <c r="I1063" t="s">
        <v>32</v>
      </c>
      <c r="J1063" t="s">
        <v>991</v>
      </c>
      <c r="K1063" t="s">
        <v>24</v>
      </c>
      <c r="L1063" t="s">
        <v>439</v>
      </c>
      <c r="M1063" t="s">
        <v>9871</v>
      </c>
      <c r="N1063" t="s">
        <v>9441</v>
      </c>
    </row>
    <row r="1064" spans="1:14" x14ac:dyDescent="0.25">
      <c r="A1064" t="s">
        <v>6142</v>
      </c>
      <c r="B1064" t="s">
        <v>1989</v>
      </c>
      <c r="C1064" t="s">
        <v>69</v>
      </c>
      <c r="D1064" t="s">
        <v>1278</v>
      </c>
      <c r="E1064" t="s">
        <v>18</v>
      </c>
      <c r="F1064" t="s">
        <v>6143</v>
      </c>
      <c r="G1064" t="s">
        <v>6144</v>
      </c>
      <c r="H1064" t="s">
        <v>6145</v>
      </c>
      <c r="I1064" t="s">
        <v>32</v>
      </c>
      <c r="J1064" t="s">
        <v>583</v>
      </c>
      <c r="K1064" t="s">
        <v>24</v>
      </c>
      <c r="L1064" t="s">
        <v>1282</v>
      </c>
      <c r="M1064" t="s">
        <v>9872</v>
      </c>
      <c r="N1064" t="s">
        <v>9441</v>
      </c>
    </row>
    <row r="1065" spans="1:14" x14ac:dyDescent="0.25">
      <c r="A1065" t="s">
        <v>6146</v>
      </c>
      <c r="B1065" t="s">
        <v>6147</v>
      </c>
      <c r="C1065" t="s">
        <v>16</v>
      </c>
      <c r="D1065" t="s">
        <v>6029</v>
      </c>
      <c r="E1065" t="s">
        <v>18</v>
      </c>
      <c r="F1065" t="s">
        <v>6148</v>
      </c>
      <c r="G1065" t="s">
        <v>6149</v>
      </c>
      <c r="H1065" t="s">
        <v>6150</v>
      </c>
      <c r="I1065" t="s">
        <v>32</v>
      </c>
      <c r="J1065" t="s">
        <v>2615</v>
      </c>
      <c r="K1065" t="s">
        <v>24</v>
      </c>
      <c r="L1065" t="s">
        <v>75</v>
      </c>
      <c r="M1065" t="s">
        <v>9873</v>
      </c>
      <c r="N1065" t="s">
        <v>9441</v>
      </c>
    </row>
    <row r="1066" spans="1:14" x14ac:dyDescent="0.25">
      <c r="A1066" t="s">
        <v>6151</v>
      </c>
      <c r="B1066" t="s">
        <v>6152</v>
      </c>
      <c r="C1066" t="s">
        <v>69</v>
      </c>
      <c r="D1066" t="s">
        <v>61</v>
      </c>
      <c r="E1066" t="s">
        <v>18</v>
      </c>
      <c r="F1066" t="s">
        <v>6153</v>
      </c>
      <c r="G1066" t="s">
        <v>6154</v>
      </c>
      <c r="H1066" t="s">
        <v>6155</v>
      </c>
      <c r="I1066" t="s">
        <v>32</v>
      </c>
      <c r="J1066" t="s">
        <v>148</v>
      </c>
      <c r="K1066" t="s">
        <v>24</v>
      </c>
      <c r="L1066" t="s">
        <v>75</v>
      </c>
      <c r="M1066" t="s">
        <v>9874</v>
      </c>
      <c r="N1066" t="s">
        <v>9441</v>
      </c>
    </row>
    <row r="1067" spans="1:14" x14ac:dyDescent="0.25">
      <c r="A1067" t="s">
        <v>6156</v>
      </c>
      <c r="C1067" t="s">
        <v>69</v>
      </c>
      <c r="D1067" t="s">
        <v>434</v>
      </c>
      <c r="E1067" t="s">
        <v>18</v>
      </c>
      <c r="F1067" t="s">
        <v>6157</v>
      </c>
      <c r="G1067" t="s">
        <v>6158</v>
      </c>
      <c r="H1067" t="s">
        <v>6159</v>
      </c>
      <c r="I1067" t="s">
        <v>32</v>
      </c>
      <c r="J1067" t="s">
        <v>946</v>
      </c>
      <c r="K1067" t="s">
        <v>24</v>
      </c>
      <c r="L1067" t="s">
        <v>439</v>
      </c>
      <c r="M1067" t="s">
        <v>9438</v>
      </c>
      <c r="N1067" t="s">
        <v>9439</v>
      </c>
    </row>
    <row r="1068" spans="1:14" x14ac:dyDescent="0.25">
      <c r="A1068" t="s">
        <v>6160</v>
      </c>
      <c r="C1068" t="s">
        <v>16</v>
      </c>
      <c r="D1068" t="s">
        <v>6161</v>
      </c>
      <c r="E1068" t="s">
        <v>18</v>
      </c>
      <c r="F1068" t="s">
        <v>6162</v>
      </c>
      <c r="G1068" t="s">
        <v>6163</v>
      </c>
      <c r="H1068" t="s">
        <v>6164</v>
      </c>
      <c r="I1068" t="s">
        <v>6165</v>
      </c>
      <c r="J1068" t="s">
        <v>1727</v>
      </c>
      <c r="K1068" t="s">
        <v>24</v>
      </c>
      <c r="L1068" t="s">
        <v>6166</v>
      </c>
      <c r="M1068" t="s">
        <v>9875</v>
      </c>
      <c r="N1068" t="s">
        <v>9441</v>
      </c>
    </row>
    <row r="1069" spans="1:14" x14ac:dyDescent="0.25">
      <c r="A1069" t="s">
        <v>6167</v>
      </c>
      <c r="B1069" t="s">
        <v>6168</v>
      </c>
      <c r="C1069" t="s">
        <v>69</v>
      </c>
      <c r="D1069" t="s">
        <v>6169</v>
      </c>
      <c r="E1069" t="s">
        <v>18</v>
      </c>
      <c r="F1069" t="s">
        <v>6170</v>
      </c>
      <c r="G1069" t="s">
        <v>6171</v>
      </c>
      <c r="H1069" t="s">
        <v>6172</v>
      </c>
      <c r="I1069" t="s">
        <v>32</v>
      </c>
      <c r="J1069" t="s">
        <v>65</v>
      </c>
      <c r="K1069" t="s">
        <v>24</v>
      </c>
      <c r="L1069" t="s">
        <v>42</v>
      </c>
      <c r="M1069" t="s">
        <v>9876</v>
      </c>
      <c r="N1069" t="s">
        <v>9441</v>
      </c>
    </row>
    <row r="1070" spans="1:14" x14ac:dyDescent="0.25">
      <c r="A1070" t="s">
        <v>6173</v>
      </c>
      <c r="B1070" t="s">
        <v>6174</v>
      </c>
      <c r="C1070" t="s">
        <v>69</v>
      </c>
      <c r="D1070" t="s">
        <v>6175</v>
      </c>
      <c r="E1070" t="s">
        <v>18</v>
      </c>
      <c r="F1070" t="s">
        <v>6176</v>
      </c>
      <c r="G1070" t="s">
        <v>6177</v>
      </c>
      <c r="H1070" t="s">
        <v>6178</v>
      </c>
      <c r="I1070" t="s">
        <v>32</v>
      </c>
      <c r="J1070" t="s">
        <v>398</v>
      </c>
      <c r="K1070" t="s">
        <v>24</v>
      </c>
      <c r="L1070" t="s">
        <v>34</v>
      </c>
      <c r="M1070" t="s">
        <v>9438</v>
      </c>
      <c r="N1070" t="s">
        <v>9439</v>
      </c>
    </row>
    <row r="1071" spans="1:14" x14ac:dyDescent="0.25">
      <c r="A1071" t="s">
        <v>6179</v>
      </c>
      <c r="B1071" t="s">
        <v>6180</v>
      </c>
      <c r="C1071" t="s">
        <v>16</v>
      </c>
      <c r="D1071" t="s">
        <v>6181</v>
      </c>
      <c r="E1071" t="s">
        <v>18</v>
      </c>
      <c r="F1071" t="s">
        <v>6182</v>
      </c>
      <c r="G1071" t="s">
        <v>6183</v>
      </c>
      <c r="H1071" t="s">
        <v>6184</v>
      </c>
      <c r="I1071" t="s">
        <v>32</v>
      </c>
      <c r="J1071" t="s">
        <v>219</v>
      </c>
      <c r="K1071" t="s">
        <v>24</v>
      </c>
      <c r="L1071" t="s">
        <v>6185</v>
      </c>
      <c r="M1071" t="s">
        <v>9438</v>
      </c>
      <c r="N1071" t="s">
        <v>9439</v>
      </c>
    </row>
    <row r="1072" spans="1:14" x14ac:dyDescent="0.25">
      <c r="A1072" t="s">
        <v>6186</v>
      </c>
      <c r="B1072" t="s">
        <v>264</v>
      </c>
      <c r="C1072" t="s">
        <v>16</v>
      </c>
      <c r="D1072" t="s">
        <v>265</v>
      </c>
      <c r="E1072" t="s">
        <v>18</v>
      </c>
      <c r="F1072" t="s">
        <v>6187</v>
      </c>
      <c r="G1072" t="s">
        <v>6188</v>
      </c>
      <c r="H1072" t="s">
        <v>6189</v>
      </c>
      <c r="I1072" t="s">
        <v>32</v>
      </c>
      <c r="J1072" t="s">
        <v>712</v>
      </c>
      <c r="K1072" t="s">
        <v>24</v>
      </c>
      <c r="L1072" t="s">
        <v>204</v>
      </c>
      <c r="M1072" t="s">
        <v>9877</v>
      </c>
      <c r="N1072" t="s">
        <v>9441</v>
      </c>
    </row>
    <row r="1073" spans="1:14" x14ac:dyDescent="0.25">
      <c r="A1073" t="s">
        <v>6190</v>
      </c>
      <c r="B1073" t="s">
        <v>2392</v>
      </c>
      <c r="C1073" t="s">
        <v>16</v>
      </c>
      <c r="D1073" t="s">
        <v>434</v>
      </c>
      <c r="E1073" t="s">
        <v>18</v>
      </c>
      <c r="F1073" t="s">
        <v>6191</v>
      </c>
      <c r="G1073" t="s">
        <v>6192</v>
      </c>
      <c r="H1073" t="s">
        <v>6193</v>
      </c>
      <c r="I1073" t="s">
        <v>32</v>
      </c>
      <c r="J1073" t="s">
        <v>1137</v>
      </c>
      <c r="K1073" t="s">
        <v>24</v>
      </c>
      <c r="L1073" t="s">
        <v>6194</v>
      </c>
      <c r="M1073" t="s">
        <v>9438</v>
      </c>
      <c r="N1073" t="s">
        <v>9439</v>
      </c>
    </row>
    <row r="1074" spans="1:14" x14ac:dyDescent="0.25">
      <c r="A1074" t="s">
        <v>6195</v>
      </c>
      <c r="C1074" t="s">
        <v>16</v>
      </c>
      <c r="D1074" t="s">
        <v>3603</v>
      </c>
      <c r="E1074" t="s">
        <v>18</v>
      </c>
      <c r="F1074" t="s">
        <v>6196</v>
      </c>
      <c r="G1074" t="s">
        <v>6197</v>
      </c>
      <c r="H1074" t="s">
        <v>6198</v>
      </c>
      <c r="I1074" t="s">
        <v>22</v>
      </c>
      <c r="J1074" t="s">
        <v>1650</v>
      </c>
      <c r="K1074" t="s">
        <v>24</v>
      </c>
      <c r="L1074" t="s">
        <v>34</v>
      </c>
      <c r="M1074" t="s">
        <v>9438</v>
      </c>
      <c r="N1074" t="s">
        <v>9439</v>
      </c>
    </row>
    <row r="1075" spans="1:14" x14ac:dyDescent="0.25">
      <c r="A1075" t="s">
        <v>6199</v>
      </c>
      <c r="B1075" t="s">
        <v>92</v>
      </c>
      <c r="C1075" t="s">
        <v>69</v>
      </c>
      <c r="D1075" t="s">
        <v>93</v>
      </c>
      <c r="E1075" t="s">
        <v>18</v>
      </c>
      <c r="F1075" t="s">
        <v>6200</v>
      </c>
      <c r="G1075" t="s">
        <v>6201</v>
      </c>
      <c r="H1075" t="s">
        <v>6202</v>
      </c>
      <c r="I1075" t="s">
        <v>32</v>
      </c>
      <c r="J1075" t="s">
        <v>115</v>
      </c>
      <c r="K1075" t="s">
        <v>24</v>
      </c>
      <c r="L1075" t="s">
        <v>75</v>
      </c>
      <c r="M1075" t="s">
        <v>9878</v>
      </c>
      <c r="N1075" t="s">
        <v>9441</v>
      </c>
    </row>
    <row r="1076" spans="1:14" x14ac:dyDescent="0.25">
      <c r="A1076" t="s">
        <v>6203</v>
      </c>
      <c r="B1076" t="s">
        <v>6204</v>
      </c>
      <c r="C1076" t="s">
        <v>69</v>
      </c>
      <c r="D1076" t="s">
        <v>1896</v>
      </c>
      <c r="E1076" t="s">
        <v>18</v>
      </c>
      <c r="F1076" t="s">
        <v>6205</v>
      </c>
      <c r="G1076" t="s">
        <v>6206</v>
      </c>
      <c r="H1076" t="s">
        <v>6207</v>
      </c>
      <c r="I1076" t="s">
        <v>32</v>
      </c>
      <c r="J1076" t="s">
        <v>1317</v>
      </c>
      <c r="K1076" t="s">
        <v>24</v>
      </c>
      <c r="L1076" t="s">
        <v>212</v>
      </c>
      <c r="M1076" t="s">
        <v>9879</v>
      </c>
      <c r="N1076" t="s">
        <v>9441</v>
      </c>
    </row>
    <row r="1077" spans="1:14" x14ac:dyDescent="0.25">
      <c r="A1077" t="s">
        <v>6208</v>
      </c>
      <c r="B1077" t="s">
        <v>92</v>
      </c>
      <c r="C1077" t="s">
        <v>16</v>
      </c>
      <c r="D1077" t="s">
        <v>302</v>
      </c>
      <c r="E1077" t="s">
        <v>18</v>
      </c>
      <c r="F1077" t="s">
        <v>6209</v>
      </c>
      <c r="G1077" t="s">
        <v>6210</v>
      </c>
      <c r="H1077" t="s">
        <v>6211</v>
      </c>
      <c r="I1077" t="s">
        <v>32</v>
      </c>
      <c r="J1077" t="s">
        <v>1350</v>
      </c>
      <c r="K1077" t="s">
        <v>24</v>
      </c>
      <c r="L1077" t="s">
        <v>307</v>
      </c>
      <c r="M1077" t="s">
        <v>9880</v>
      </c>
      <c r="N1077" t="s">
        <v>9441</v>
      </c>
    </row>
    <row r="1078" spans="1:14" x14ac:dyDescent="0.25">
      <c r="A1078" t="s">
        <v>6212</v>
      </c>
      <c r="B1078" t="s">
        <v>6213</v>
      </c>
      <c r="C1078" t="s">
        <v>16</v>
      </c>
      <c r="D1078" t="s">
        <v>6214</v>
      </c>
      <c r="E1078" t="s">
        <v>18</v>
      </c>
      <c r="F1078" t="s">
        <v>6215</v>
      </c>
      <c r="G1078" t="s">
        <v>6216</v>
      </c>
      <c r="H1078" t="s">
        <v>6217</v>
      </c>
      <c r="I1078" t="s">
        <v>32</v>
      </c>
      <c r="J1078" t="s">
        <v>595</v>
      </c>
      <c r="K1078" t="s">
        <v>24</v>
      </c>
      <c r="L1078" t="s">
        <v>212</v>
      </c>
      <c r="M1078" t="s">
        <v>9881</v>
      </c>
      <c r="N1078" t="s">
        <v>9441</v>
      </c>
    </row>
    <row r="1079" spans="1:14" x14ac:dyDescent="0.25">
      <c r="A1079" t="s">
        <v>6218</v>
      </c>
      <c r="B1079" t="s">
        <v>6219</v>
      </c>
      <c r="C1079" t="s">
        <v>16</v>
      </c>
      <c r="D1079" t="s">
        <v>93</v>
      </c>
      <c r="E1079" t="s">
        <v>18</v>
      </c>
      <c r="F1079" t="s">
        <v>6220</v>
      </c>
      <c r="G1079" t="s">
        <v>6221</v>
      </c>
      <c r="H1079" t="s">
        <v>6222</v>
      </c>
      <c r="I1079" t="s">
        <v>32</v>
      </c>
      <c r="J1079" t="s">
        <v>527</v>
      </c>
      <c r="K1079" t="s">
        <v>24</v>
      </c>
      <c r="L1079" t="s">
        <v>75</v>
      </c>
      <c r="M1079" t="s">
        <v>9882</v>
      </c>
      <c r="N1079" t="s">
        <v>9441</v>
      </c>
    </row>
    <row r="1080" spans="1:14" x14ac:dyDescent="0.25">
      <c r="A1080" t="s">
        <v>4930</v>
      </c>
      <c r="B1080" t="s">
        <v>6223</v>
      </c>
      <c r="C1080" t="s">
        <v>69</v>
      </c>
      <c r="D1080" t="s">
        <v>2463</v>
      </c>
      <c r="E1080" t="s">
        <v>18</v>
      </c>
      <c r="F1080" t="s">
        <v>6224</v>
      </c>
      <c r="G1080" t="s">
        <v>6225</v>
      </c>
      <c r="H1080" t="s">
        <v>6226</v>
      </c>
      <c r="I1080" t="s">
        <v>32</v>
      </c>
      <c r="J1080" t="s">
        <v>595</v>
      </c>
      <c r="K1080" t="s">
        <v>24</v>
      </c>
      <c r="L1080" t="s">
        <v>204</v>
      </c>
      <c r="M1080" t="s">
        <v>9883</v>
      </c>
      <c r="N1080" t="s">
        <v>9441</v>
      </c>
    </row>
    <row r="1081" spans="1:14" x14ac:dyDescent="0.25">
      <c r="A1081" t="s">
        <v>6227</v>
      </c>
      <c r="B1081" t="s">
        <v>92</v>
      </c>
      <c r="C1081" t="s">
        <v>69</v>
      </c>
      <c r="D1081" t="s">
        <v>93</v>
      </c>
      <c r="E1081" t="s">
        <v>18</v>
      </c>
      <c r="F1081" t="s">
        <v>6228</v>
      </c>
      <c r="G1081" t="s">
        <v>6229</v>
      </c>
      <c r="H1081" t="s">
        <v>6230</v>
      </c>
      <c r="I1081" t="s">
        <v>32</v>
      </c>
      <c r="J1081" t="s">
        <v>385</v>
      </c>
      <c r="K1081" t="s">
        <v>24</v>
      </c>
      <c r="L1081" t="s">
        <v>75</v>
      </c>
      <c r="M1081" t="s">
        <v>9884</v>
      </c>
      <c r="N1081" t="s">
        <v>9441</v>
      </c>
    </row>
    <row r="1082" spans="1:14" x14ac:dyDescent="0.25">
      <c r="A1082" t="s">
        <v>26</v>
      </c>
      <c r="B1082" t="s">
        <v>4050</v>
      </c>
      <c r="C1082" t="s">
        <v>16</v>
      </c>
      <c r="D1082" t="s">
        <v>585</v>
      </c>
      <c r="E1082" t="s">
        <v>18</v>
      </c>
      <c r="F1082" t="s">
        <v>6231</v>
      </c>
      <c r="G1082" t="s">
        <v>6232</v>
      </c>
      <c r="H1082" t="s">
        <v>6233</v>
      </c>
      <c r="I1082" t="s">
        <v>32</v>
      </c>
      <c r="J1082" t="s">
        <v>923</v>
      </c>
      <c r="K1082" t="s">
        <v>24</v>
      </c>
      <c r="L1082" t="s">
        <v>75</v>
      </c>
      <c r="M1082" t="s">
        <v>9438</v>
      </c>
      <c r="N1082" t="s">
        <v>9439</v>
      </c>
    </row>
    <row r="1083" spans="1:14" x14ac:dyDescent="0.25">
      <c r="A1083" t="s">
        <v>6234</v>
      </c>
      <c r="B1083" t="s">
        <v>206</v>
      </c>
      <c r="C1083" t="s">
        <v>16</v>
      </c>
      <c r="D1083" t="s">
        <v>402</v>
      </c>
      <c r="E1083" t="s">
        <v>18</v>
      </c>
      <c r="F1083" t="s">
        <v>6235</v>
      </c>
      <c r="G1083" t="s">
        <v>6236</v>
      </c>
      <c r="H1083" t="s">
        <v>6237</v>
      </c>
      <c r="I1083" t="s">
        <v>32</v>
      </c>
      <c r="J1083" t="s">
        <v>65</v>
      </c>
      <c r="K1083" t="s">
        <v>24</v>
      </c>
      <c r="L1083" t="s">
        <v>406</v>
      </c>
      <c r="M1083" t="s">
        <v>9885</v>
      </c>
      <c r="N1083" t="s">
        <v>9441</v>
      </c>
    </row>
    <row r="1084" spans="1:14" x14ac:dyDescent="0.25">
      <c r="A1084" t="s">
        <v>6238</v>
      </c>
      <c r="C1084" t="s">
        <v>69</v>
      </c>
      <c r="D1084" t="s">
        <v>6239</v>
      </c>
      <c r="E1084" t="s">
        <v>18</v>
      </c>
      <c r="F1084" t="s">
        <v>6240</v>
      </c>
      <c r="G1084" t="s">
        <v>6241</v>
      </c>
      <c r="H1084" t="s">
        <v>6242</v>
      </c>
      <c r="I1084" t="s">
        <v>32</v>
      </c>
      <c r="J1084" t="s">
        <v>712</v>
      </c>
      <c r="K1084" t="s">
        <v>24</v>
      </c>
      <c r="L1084" t="s">
        <v>6243</v>
      </c>
      <c r="M1084" t="s">
        <v>9886</v>
      </c>
      <c r="N1084" t="s">
        <v>9441</v>
      </c>
    </row>
    <row r="1085" spans="1:14" x14ac:dyDescent="0.25">
      <c r="A1085" t="s">
        <v>6244</v>
      </c>
      <c r="B1085" t="s">
        <v>6245</v>
      </c>
      <c r="C1085" t="s">
        <v>16</v>
      </c>
      <c r="D1085" t="s">
        <v>265</v>
      </c>
      <c r="E1085" t="s">
        <v>18</v>
      </c>
      <c r="F1085" t="s">
        <v>6246</v>
      </c>
      <c r="G1085" t="s">
        <v>6247</v>
      </c>
      <c r="H1085" t="s">
        <v>6248</v>
      </c>
      <c r="I1085" t="s">
        <v>32</v>
      </c>
      <c r="J1085" t="s">
        <v>142</v>
      </c>
      <c r="K1085" t="s">
        <v>24</v>
      </c>
      <c r="L1085" t="s">
        <v>6249</v>
      </c>
      <c r="M1085" t="s">
        <v>9887</v>
      </c>
      <c r="N1085" t="s">
        <v>9441</v>
      </c>
    </row>
    <row r="1086" spans="1:14" x14ac:dyDescent="0.25">
      <c r="A1086" t="s">
        <v>6250</v>
      </c>
      <c r="B1086" t="s">
        <v>2392</v>
      </c>
      <c r="C1086" t="s">
        <v>69</v>
      </c>
      <c r="D1086" t="s">
        <v>6251</v>
      </c>
      <c r="E1086" t="s">
        <v>18</v>
      </c>
      <c r="F1086" t="s">
        <v>6252</v>
      </c>
      <c r="G1086" t="s">
        <v>6253</v>
      </c>
      <c r="H1086" t="s">
        <v>6254</v>
      </c>
      <c r="I1086" t="s">
        <v>32</v>
      </c>
      <c r="J1086" t="s">
        <v>246</v>
      </c>
      <c r="K1086" t="s">
        <v>24</v>
      </c>
      <c r="L1086" t="s">
        <v>42</v>
      </c>
      <c r="M1086" t="s">
        <v>9438</v>
      </c>
      <c r="N1086" t="s">
        <v>9439</v>
      </c>
    </row>
    <row r="1087" spans="1:14" x14ac:dyDescent="0.25">
      <c r="A1087" t="s">
        <v>6255</v>
      </c>
      <c r="B1087" t="s">
        <v>6256</v>
      </c>
      <c r="C1087" t="s">
        <v>69</v>
      </c>
      <c r="D1087" t="s">
        <v>138</v>
      </c>
      <c r="E1087" t="s">
        <v>18</v>
      </c>
      <c r="F1087" t="s">
        <v>6257</v>
      </c>
      <c r="G1087" t="s">
        <v>6258</v>
      </c>
      <c r="H1087" t="s">
        <v>6259</v>
      </c>
      <c r="I1087" t="s">
        <v>32</v>
      </c>
      <c r="J1087" t="s">
        <v>226</v>
      </c>
      <c r="K1087" t="s">
        <v>24</v>
      </c>
      <c r="L1087" t="s">
        <v>104</v>
      </c>
      <c r="M1087" t="s">
        <v>9888</v>
      </c>
      <c r="N1087" t="s">
        <v>9441</v>
      </c>
    </row>
    <row r="1088" spans="1:14" x14ac:dyDescent="0.25">
      <c r="A1088" t="s">
        <v>6260</v>
      </c>
      <c r="C1088" t="s">
        <v>16</v>
      </c>
      <c r="D1088" t="s">
        <v>6261</v>
      </c>
      <c r="E1088" t="s">
        <v>18</v>
      </c>
      <c r="F1088" t="s">
        <v>6262</v>
      </c>
      <c r="G1088" t="s">
        <v>6263</v>
      </c>
      <c r="H1088" t="s">
        <v>6264</v>
      </c>
      <c r="I1088" t="s">
        <v>32</v>
      </c>
      <c r="J1088" t="s">
        <v>1207</v>
      </c>
      <c r="K1088" t="s">
        <v>24</v>
      </c>
      <c r="L1088" t="s">
        <v>1739</v>
      </c>
      <c r="M1088" t="s">
        <v>9438</v>
      </c>
      <c r="N1088" t="s">
        <v>9439</v>
      </c>
    </row>
    <row r="1089" spans="1:14" x14ac:dyDescent="0.25">
      <c r="A1089" t="s">
        <v>6265</v>
      </c>
      <c r="C1089" t="s">
        <v>69</v>
      </c>
      <c r="D1089" t="s">
        <v>6266</v>
      </c>
      <c r="E1089" t="s">
        <v>18</v>
      </c>
      <c r="F1089" t="s">
        <v>6267</v>
      </c>
      <c r="G1089" t="s">
        <v>6268</v>
      </c>
      <c r="H1089" t="s">
        <v>6269</v>
      </c>
      <c r="I1089" t="s">
        <v>32</v>
      </c>
      <c r="J1089" t="s">
        <v>2502</v>
      </c>
      <c r="K1089" t="s">
        <v>24</v>
      </c>
      <c r="L1089" t="s">
        <v>104</v>
      </c>
      <c r="M1089" t="s">
        <v>9889</v>
      </c>
      <c r="N1089" t="s">
        <v>9441</v>
      </c>
    </row>
    <row r="1090" spans="1:14" x14ac:dyDescent="0.25">
      <c r="A1090" t="s">
        <v>6270</v>
      </c>
      <c r="C1090" t="s">
        <v>16</v>
      </c>
      <c r="D1090" t="s">
        <v>6271</v>
      </c>
      <c r="E1090" t="s">
        <v>18</v>
      </c>
      <c r="F1090" t="s">
        <v>6272</v>
      </c>
      <c r="G1090" t="s">
        <v>6273</v>
      </c>
      <c r="H1090" t="s">
        <v>6274</v>
      </c>
      <c r="I1090" t="s">
        <v>22</v>
      </c>
      <c r="J1090" t="s">
        <v>1584</v>
      </c>
      <c r="K1090" t="s">
        <v>24</v>
      </c>
      <c r="L1090" t="s">
        <v>4277</v>
      </c>
      <c r="M1090" t="s">
        <v>9438</v>
      </c>
      <c r="N1090" t="s">
        <v>9439</v>
      </c>
    </row>
    <row r="1091" spans="1:14" x14ac:dyDescent="0.25">
      <c r="A1091" t="s">
        <v>6275</v>
      </c>
      <c r="C1091" t="s">
        <v>16</v>
      </c>
      <c r="D1091" t="s">
        <v>3603</v>
      </c>
      <c r="E1091" t="s">
        <v>18</v>
      </c>
      <c r="F1091" t="s">
        <v>6276</v>
      </c>
      <c r="G1091" t="s">
        <v>6277</v>
      </c>
      <c r="H1091" t="s">
        <v>6278</v>
      </c>
      <c r="I1091" t="s">
        <v>32</v>
      </c>
      <c r="J1091" t="s">
        <v>438</v>
      </c>
      <c r="K1091" t="s">
        <v>24</v>
      </c>
      <c r="L1091" t="s">
        <v>34</v>
      </c>
      <c r="M1091" t="s">
        <v>9438</v>
      </c>
      <c r="N1091" t="s">
        <v>9439</v>
      </c>
    </row>
    <row r="1092" spans="1:14" x14ac:dyDescent="0.25">
      <c r="A1092" t="s">
        <v>6279</v>
      </c>
      <c r="C1092" t="s">
        <v>69</v>
      </c>
      <c r="D1092" t="s">
        <v>6280</v>
      </c>
      <c r="E1092" t="s">
        <v>18</v>
      </c>
      <c r="F1092" t="s">
        <v>6281</v>
      </c>
      <c r="G1092" t="s">
        <v>6282</v>
      </c>
      <c r="H1092" t="s">
        <v>6283</v>
      </c>
      <c r="I1092" t="s">
        <v>22</v>
      </c>
      <c r="J1092" t="s">
        <v>4762</v>
      </c>
      <c r="K1092" t="s">
        <v>24</v>
      </c>
      <c r="L1092" t="s">
        <v>6284</v>
      </c>
      <c r="M1092" t="s">
        <v>9438</v>
      </c>
      <c r="N1092" t="s">
        <v>9439</v>
      </c>
    </row>
    <row r="1093" spans="1:14" x14ac:dyDescent="0.25">
      <c r="A1093" t="s">
        <v>6285</v>
      </c>
      <c r="B1093" t="s">
        <v>6286</v>
      </c>
      <c r="C1093" t="s">
        <v>69</v>
      </c>
      <c r="D1093" t="s">
        <v>4214</v>
      </c>
      <c r="E1093" t="s">
        <v>18</v>
      </c>
      <c r="F1093" t="s">
        <v>6287</v>
      </c>
      <c r="G1093" t="s">
        <v>6288</v>
      </c>
      <c r="H1093" t="s">
        <v>6289</v>
      </c>
      <c r="I1093" t="s">
        <v>32</v>
      </c>
      <c r="J1093" t="s">
        <v>398</v>
      </c>
      <c r="K1093" t="s">
        <v>24</v>
      </c>
      <c r="L1093" t="s">
        <v>6290</v>
      </c>
      <c r="M1093" t="s">
        <v>9438</v>
      </c>
      <c r="N1093" t="s">
        <v>9439</v>
      </c>
    </row>
    <row r="1094" spans="1:14" x14ac:dyDescent="0.25">
      <c r="A1094" t="s">
        <v>6291</v>
      </c>
      <c r="B1094" t="s">
        <v>6292</v>
      </c>
      <c r="C1094" t="s">
        <v>69</v>
      </c>
      <c r="D1094" t="s">
        <v>2543</v>
      </c>
      <c r="E1094" t="s">
        <v>18</v>
      </c>
      <c r="F1094" t="s">
        <v>6293</v>
      </c>
      <c r="G1094" t="s">
        <v>6294</v>
      </c>
      <c r="H1094" t="s">
        <v>6295</v>
      </c>
      <c r="I1094" t="s">
        <v>32</v>
      </c>
      <c r="J1094" t="s">
        <v>1317</v>
      </c>
      <c r="K1094" t="s">
        <v>24</v>
      </c>
      <c r="L1094" t="s">
        <v>2331</v>
      </c>
      <c r="M1094" t="s">
        <v>9890</v>
      </c>
      <c r="N1094" t="s">
        <v>9441</v>
      </c>
    </row>
    <row r="1095" spans="1:14" x14ac:dyDescent="0.25">
      <c r="A1095" t="s">
        <v>6296</v>
      </c>
      <c r="B1095" t="s">
        <v>2190</v>
      </c>
      <c r="C1095" t="s">
        <v>69</v>
      </c>
      <c r="D1095" t="s">
        <v>6297</v>
      </c>
      <c r="E1095" t="s">
        <v>18</v>
      </c>
      <c r="F1095" t="s">
        <v>6298</v>
      </c>
      <c r="G1095" t="s">
        <v>6299</v>
      </c>
      <c r="H1095" t="s">
        <v>6300</v>
      </c>
      <c r="I1095" t="s">
        <v>32</v>
      </c>
      <c r="J1095" t="s">
        <v>718</v>
      </c>
      <c r="K1095" t="s">
        <v>24</v>
      </c>
      <c r="L1095" t="s">
        <v>204</v>
      </c>
      <c r="M1095" t="s">
        <v>9891</v>
      </c>
      <c r="N1095" t="s">
        <v>9441</v>
      </c>
    </row>
    <row r="1096" spans="1:14" x14ac:dyDescent="0.25">
      <c r="A1096" t="s">
        <v>6301</v>
      </c>
      <c r="B1096" t="s">
        <v>6302</v>
      </c>
      <c r="C1096" t="s">
        <v>16</v>
      </c>
      <c r="D1096" t="s">
        <v>748</v>
      </c>
      <c r="E1096" t="s">
        <v>18</v>
      </c>
      <c r="F1096" t="s">
        <v>6303</v>
      </c>
      <c r="G1096" t="s">
        <v>6304</v>
      </c>
      <c r="H1096" t="s">
        <v>6305</v>
      </c>
      <c r="I1096" t="s">
        <v>32</v>
      </c>
      <c r="J1096" t="s">
        <v>420</v>
      </c>
      <c r="K1096" t="s">
        <v>24</v>
      </c>
      <c r="L1096" t="s">
        <v>75</v>
      </c>
      <c r="M1096" t="s">
        <v>9892</v>
      </c>
      <c r="N1096" t="s">
        <v>9441</v>
      </c>
    </row>
    <row r="1097" spans="1:14" x14ac:dyDescent="0.25">
      <c r="A1097" t="s">
        <v>26</v>
      </c>
      <c r="B1097" t="s">
        <v>393</v>
      </c>
      <c r="C1097" t="s">
        <v>69</v>
      </c>
      <c r="D1097" t="s">
        <v>4302</v>
      </c>
      <c r="E1097" t="s">
        <v>18</v>
      </c>
      <c r="F1097" t="s">
        <v>6306</v>
      </c>
      <c r="G1097" t="s">
        <v>6307</v>
      </c>
      <c r="H1097" t="s">
        <v>6308</v>
      </c>
      <c r="I1097" t="s">
        <v>32</v>
      </c>
      <c r="J1097" t="s">
        <v>1751</v>
      </c>
      <c r="K1097" t="s">
        <v>24</v>
      </c>
      <c r="L1097" t="s">
        <v>6309</v>
      </c>
      <c r="M1097" t="s">
        <v>9438</v>
      </c>
      <c r="N1097" t="s">
        <v>9439</v>
      </c>
    </row>
    <row r="1098" spans="1:14" x14ac:dyDescent="0.25">
      <c r="A1098" t="s">
        <v>6310</v>
      </c>
      <c r="B1098" t="s">
        <v>6311</v>
      </c>
      <c r="C1098" t="s">
        <v>69</v>
      </c>
      <c r="D1098" t="s">
        <v>3850</v>
      </c>
      <c r="E1098" t="s">
        <v>18</v>
      </c>
      <c r="F1098" t="s">
        <v>6312</v>
      </c>
      <c r="G1098" t="s">
        <v>6313</v>
      </c>
      <c r="H1098" t="s">
        <v>6314</v>
      </c>
      <c r="I1098" t="s">
        <v>22</v>
      </c>
      <c r="J1098" t="s">
        <v>97</v>
      </c>
      <c r="K1098" t="s">
        <v>24</v>
      </c>
      <c r="L1098" t="s">
        <v>83</v>
      </c>
      <c r="M1098" t="s">
        <v>9893</v>
      </c>
      <c r="N1098" t="s">
        <v>9441</v>
      </c>
    </row>
    <row r="1099" spans="1:14" x14ac:dyDescent="0.25">
      <c r="A1099" t="s">
        <v>6315</v>
      </c>
      <c r="B1099" t="s">
        <v>6316</v>
      </c>
      <c r="C1099" t="s">
        <v>16</v>
      </c>
      <c r="D1099" t="s">
        <v>6317</v>
      </c>
      <c r="E1099" t="s">
        <v>18</v>
      </c>
      <c r="F1099" t="s">
        <v>6318</v>
      </c>
      <c r="G1099" t="s">
        <v>6319</v>
      </c>
      <c r="H1099" t="s">
        <v>6320</v>
      </c>
      <c r="I1099" t="s">
        <v>32</v>
      </c>
      <c r="J1099" t="s">
        <v>290</v>
      </c>
      <c r="K1099" t="s">
        <v>24</v>
      </c>
      <c r="L1099" t="s">
        <v>3545</v>
      </c>
      <c r="M1099" t="s">
        <v>9894</v>
      </c>
      <c r="N1099" t="s">
        <v>9441</v>
      </c>
    </row>
    <row r="1100" spans="1:14" x14ac:dyDescent="0.25">
      <c r="A1100" t="s">
        <v>6321</v>
      </c>
      <c r="B1100" t="s">
        <v>6322</v>
      </c>
      <c r="C1100" t="s">
        <v>69</v>
      </c>
      <c r="D1100" t="s">
        <v>179</v>
      </c>
      <c r="E1100" t="s">
        <v>18</v>
      </c>
      <c r="F1100" t="s">
        <v>6323</v>
      </c>
      <c r="G1100" t="s">
        <v>6324</v>
      </c>
      <c r="H1100" t="s">
        <v>6325</v>
      </c>
      <c r="I1100" t="s">
        <v>32</v>
      </c>
      <c r="J1100" t="s">
        <v>1294</v>
      </c>
      <c r="K1100" t="s">
        <v>24</v>
      </c>
      <c r="L1100" t="s">
        <v>75</v>
      </c>
      <c r="M1100" t="s">
        <v>9895</v>
      </c>
      <c r="N1100" t="s">
        <v>9441</v>
      </c>
    </row>
    <row r="1101" spans="1:14" x14ac:dyDescent="0.25">
      <c r="A1101" t="s">
        <v>2703</v>
      </c>
      <c r="B1101" t="s">
        <v>6326</v>
      </c>
      <c r="C1101" t="s">
        <v>16</v>
      </c>
      <c r="D1101" t="s">
        <v>93</v>
      </c>
      <c r="E1101" t="s">
        <v>638</v>
      </c>
      <c r="F1101" t="s">
        <v>6327</v>
      </c>
      <c r="G1101" t="s">
        <v>6328</v>
      </c>
      <c r="H1101" t="s">
        <v>6329</v>
      </c>
      <c r="I1101" t="s">
        <v>32</v>
      </c>
      <c r="J1101" t="s">
        <v>1294</v>
      </c>
      <c r="K1101" t="s">
        <v>24</v>
      </c>
      <c r="L1101" t="s">
        <v>75</v>
      </c>
      <c r="M1101" t="s">
        <v>9896</v>
      </c>
      <c r="N1101" t="s">
        <v>9441</v>
      </c>
    </row>
    <row r="1102" spans="1:14" x14ac:dyDescent="0.25">
      <c r="A1102" t="s">
        <v>6330</v>
      </c>
      <c r="B1102" t="s">
        <v>6331</v>
      </c>
      <c r="C1102" t="s">
        <v>69</v>
      </c>
      <c r="D1102" t="s">
        <v>6332</v>
      </c>
      <c r="E1102" t="s">
        <v>638</v>
      </c>
      <c r="F1102" t="s">
        <v>6333</v>
      </c>
      <c r="G1102" t="s">
        <v>6334</v>
      </c>
      <c r="H1102" t="s">
        <v>6335</v>
      </c>
      <c r="I1102" t="s">
        <v>32</v>
      </c>
      <c r="J1102" t="s">
        <v>2433</v>
      </c>
      <c r="K1102" t="s">
        <v>24</v>
      </c>
      <c r="L1102" t="s">
        <v>34</v>
      </c>
      <c r="M1102" t="s">
        <v>9438</v>
      </c>
      <c r="N1102" t="s">
        <v>9439</v>
      </c>
    </row>
    <row r="1103" spans="1:14" x14ac:dyDescent="0.25">
      <c r="A1103" t="s">
        <v>6336</v>
      </c>
      <c r="B1103" t="s">
        <v>5032</v>
      </c>
      <c r="C1103" t="s">
        <v>69</v>
      </c>
      <c r="D1103" t="s">
        <v>6337</v>
      </c>
      <c r="E1103" t="s">
        <v>638</v>
      </c>
      <c r="F1103" t="s">
        <v>6338</v>
      </c>
      <c r="G1103" t="s">
        <v>6339</v>
      </c>
      <c r="H1103" t="s">
        <v>6340</v>
      </c>
      <c r="I1103" t="s">
        <v>32</v>
      </c>
      <c r="J1103" t="s">
        <v>398</v>
      </c>
      <c r="K1103" t="s">
        <v>24</v>
      </c>
      <c r="L1103" t="s">
        <v>227</v>
      </c>
      <c r="M1103" t="s">
        <v>9438</v>
      </c>
      <c r="N1103" t="s">
        <v>9439</v>
      </c>
    </row>
    <row r="1104" spans="1:14" x14ac:dyDescent="0.25">
      <c r="A1104" t="s">
        <v>6341</v>
      </c>
      <c r="B1104" t="s">
        <v>2844</v>
      </c>
      <c r="C1104" t="s">
        <v>16</v>
      </c>
      <c r="D1104" t="s">
        <v>6342</v>
      </c>
      <c r="E1104" t="s">
        <v>638</v>
      </c>
      <c r="F1104" t="s">
        <v>6343</v>
      </c>
      <c r="G1104" t="s">
        <v>6344</v>
      </c>
      <c r="H1104" t="s">
        <v>6345</v>
      </c>
      <c r="I1104" t="s">
        <v>320</v>
      </c>
      <c r="J1104" t="s">
        <v>341</v>
      </c>
      <c r="K1104" t="s">
        <v>24</v>
      </c>
      <c r="L1104" t="s">
        <v>361</v>
      </c>
      <c r="M1104" t="s">
        <v>9897</v>
      </c>
      <c r="N1104" t="s">
        <v>9441</v>
      </c>
    </row>
    <row r="1105" spans="1:14" x14ac:dyDescent="0.25">
      <c r="A1105" t="s">
        <v>6346</v>
      </c>
      <c r="B1105" t="s">
        <v>6347</v>
      </c>
      <c r="C1105" t="s">
        <v>16</v>
      </c>
      <c r="D1105" t="s">
        <v>402</v>
      </c>
      <c r="E1105" t="s">
        <v>638</v>
      </c>
      <c r="F1105" t="s">
        <v>6348</v>
      </c>
      <c r="G1105" t="s">
        <v>6349</v>
      </c>
      <c r="H1105" t="s">
        <v>6350</v>
      </c>
      <c r="I1105" t="s">
        <v>32</v>
      </c>
      <c r="J1105" t="s">
        <v>4170</v>
      </c>
      <c r="K1105" t="s">
        <v>24</v>
      </c>
      <c r="L1105" t="s">
        <v>6351</v>
      </c>
      <c r="M1105" t="s">
        <v>9898</v>
      </c>
      <c r="N1105" t="s">
        <v>9441</v>
      </c>
    </row>
    <row r="1106" spans="1:14" x14ac:dyDescent="0.25">
      <c r="A1106" t="s">
        <v>6357</v>
      </c>
      <c r="B1106" t="s">
        <v>6358</v>
      </c>
      <c r="C1106" t="s">
        <v>16</v>
      </c>
      <c r="D1106" t="s">
        <v>6359</v>
      </c>
      <c r="E1106" t="s">
        <v>638</v>
      </c>
      <c r="F1106" t="s">
        <v>6360</v>
      </c>
      <c r="G1106" t="s">
        <v>6361</v>
      </c>
      <c r="H1106" t="s">
        <v>6362</v>
      </c>
      <c r="I1106" t="s">
        <v>32</v>
      </c>
      <c r="J1106" t="s">
        <v>614</v>
      </c>
      <c r="K1106" t="s">
        <v>24</v>
      </c>
      <c r="L1106" t="s">
        <v>3638</v>
      </c>
      <c r="M1106" t="s">
        <v>9899</v>
      </c>
      <c r="N1106" t="s">
        <v>9441</v>
      </c>
    </row>
    <row r="1107" spans="1:14" x14ac:dyDescent="0.25">
      <c r="A1107" t="s">
        <v>6363</v>
      </c>
      <c r="C1107" t="s">
        <v>69</v>
      </c>
      <c r="D1107" t="s">
        <v>434</v>
      </c>
      <c r="E1107" t="s">
        <v>638</v>
      </c>
      <c r="F1107" t="s">
        <v>6364</v>
      </c>
      <c r="G1107" t="s">
        <v>6365</v>
      </c>
      <c r="H1107" t="s">
        <v>6366</v>
      </c>
      <c r="I1107" t="s">
        <v>32</v>
      </c>
      <c r="J1107" t="s">
        <v>438</v>
      </c>
      <c r="K1107" t="s">
        <v>24</v>
      </c>
      <c r="L1107" t="s">
        <v>439</v>
      </c>
      <c r="M1107" t="s">
        <v>9438</v>
      </c>
      <c r="N1107" t="s">
        <v>9439</v>
      </c>
    </row>
    <row r="1108" spans="1:14" x14ac:dyDescent="0.25">
      <c r="A1108" t="s">
        <v>6371</v>
      </c>
      <c r="B1108" t="s">
        <v>6372</v>
      </c>
      <c r="C1108" t="s">
        <v>16</v>
      </c>
      <c r="D1108" t="s">
        <v>3646</v>
      </c>
      <c r="E1108" t="s">
        <v>638</v>
      </c>
      <c r="F1108" t="s">
        <v>6373</v>
      </c>
      <c r="G1108" t="s">
        <v>6374</v>
      </c>
      <c r="H1108" t="s">
        <v>6375</v>
      </c>
      <c r="I1108" t="s">
        <v>32</v>
      </c>
      <c r="J1108" t="s">
        <v>756</v>
      </c>
      <c r="K1108" t="s">
        <v>24</v>
      </c>
      <c r="L1108" t="s">
        <v>42</v>
      </c>
      <c r="M1108" t="s">
        <v>9438</v>
      </c>
      <c r="N1108" t="s">
        <v>9439</v>
      </c>
    </row>
    <row r="1109" spans="1:14" x14ac:dyDescent="0.25">
      <c r="A1109" t="s">
        <v>6380</v>
      </c>
      <c r="B1109" t="s">
        <v>1061</v>
      </c>
      <c r="C1109" t="s">
        <v>550</v>
      </c>
      <c r="D1109" t="s">
        <v>3128</v>
      </c>
      <c r="E1109" t="s">
        <v>638</v>
      </c>
      <c r="F1109" t="s">
        <v>6381</v>
      </c>
      <c r="G1109" t="s">
        <v>6382</v>
      </c>
      <c r="H1109" t="s">
        <v>6383</v>
      </c>
      <c r="I1109" t="s">
        <v>32</v>
      </c>
      <c r="J1109" t="s">
        <v>1066</v>
      </c>
      <c r="K1109" t="s">
        <v>24</v>
      </c>
      <c r="L1109" t="s">
        <v>5864</v>
      </c>
      <c r="M1109" t="s">
        <v>9438</v>
      </c>
      <c r="N1109" t="s">
        <v>9439</v>
      </c>
    </row>
    <row r="1110" spans="1:14" x14ac:dyDescent="0.25">
      <c r="A1110" t="s">
        <v>6384</v>
      </c>
      <c r="B1110" t="s">
        <v>6385</v>
      </c>
      <c r="C1110" t="s">
        <v>1880</v>
      </c>
      <c r="D1110" t="s">
        <v>3232</v>
      </c>
      <c r="E1110" t="s">
        <v>18</v>
      </c>
      <c r="F1110" t="s">
        <v>6386</v>
      </c>
      <c r="G1110" t="s">
        <v>6387</v>
      </c>
      <c r="H1110" t="s">
        <v>6388</v>
      </c>
      <c r="I1110" t="s">
        <v>2352</v>
      </c>
      <c r="J1110" t="s">
        <v>6389</v>
      </c>
      <c r="K1110" t="s">
        <v>556</v>
      </c>
      <c r="L1110" t="s">
        <v>6390</v>
      </c>
      <c r="M1110" t="s">
        <v>9438</v>
      </c>
      <c r="N1110" t="s">
        <v>9439</v>
      </c>
    </row>
    <row r="1111" spans="1:14" x14ac:dyDescent="0.25">
      <c r="A1111" t="s">
        <v>6395</v>
      </c>
      <c r="B1111" t="s">
        <v>6396</v>
      </c>
      <c r="C1111" t="s">
        <v>550</v>
      </c>
      <c r="D1111" t="s">
        <v>6397</v>
      </c>
      <c r="E1111" t="s">
        <v>18</v>
      </c>
      <c r="F1111" t="s">
        <v>6398</v>
      </c>
      <c r="G1111" t="s">
        <v>6399</v>
      </c>
      <c r="H1111" t="s">
        <v>6400</v>
      </c>
      <c r="I1111" t="s">
        <v>32</v>
      </c>
      <c r="J1111" t="s">
        <v>809</v>
      </c>
      <c r="K1111" t="s">
        <v>556</v>
      </c>
      <c r="L1111" t="s">
        <v>6401</v>
      </c>
      <c r="M1111" t="s">
        <v>9438</v>
      </c>
      <c r="N1111" t="s">
        <v>9439</v>
      </c>
    </row>
    <row r="1112" spans="1:14" x14ac:dyDescent="0.25">
      <c r="A1112" t="s">
        <v>6402</v>
      </c>
      <c r="B1112" t="s">
        <v>6403</v>
      </c>
      <c r="C1112" t="s">
        <v>1880</v>
      </c>
      <c r="D1112" t="s">
        <v>6404</v>
      </c>
      <c r="E1112" t="s">
        <v>18</v>
      </c>
      <c r="F1112" t="s">
        <v>6405</v>
      </c>
      <c r="G1112" t="s">
        <v>6406</v>
      </c>
      <c r="H1112" t="s">
        <v>6407</v>
      </c>
      <c r="I1112" t="s">
        <v>32</v>
      </c>
      <c r="J1112" t="s">
        <v>555</v>
      </c>
      <c r="K1112" t="s">
        <v>556</v>
      </c>
      <c r="L1112" t="s">
        <v>75</v>
      </c>
      <c r="M1112" t="s">
        <v>9438</v>
      </c>
      <c r="N1112" t="s">
        <v>9439</v>
      </c>
    </row>
    <row r="1113" spans="1:14" x14ac:dyDescent="0.25">
      <c r="A1113" t="s">
        <v>6408</v>
      </c>
      <c r="B1113" t="s">
        <v>2367</v>
      </c>
      <c r="C1113" t="s">
        <v>550</v>
      </c>
      <c r="D1113" t="s">
        <v>6409</v>
      </c>
      <c r="E1113" t="s">
        <v>18</v>
      </c>
      <c r="F1113" t="s">
        <v>6410</v>
      </c>
      <c r="G1113" t="s">
        <v>6411</v>
      </c>
      <c r="H1113" t="s">
        <v>6412</v>
      </c>
      <c r="I1113" t="s">
        <v>5769</v>
      </c>
      <c r="J1113" t="s">
        <v>555</v>
      </c>
      <c r="K1113" t="s">
        <v>556</v>
      </c>
      <c r="L1113" t="s">
        <v>34</v>
      </c>
      <c r="M1113" t="s">
        <v>9438</v>
      </c>
      <c r="N1113" t="s">
        <v>9439</v>
      </c>
    </row>
    <row r="1114" spans="1:14" x14ac:dyDescent="0.25">
      <c r="A1114" t="s">
        <v>6413</v>
      </c>
      <c r="C1114" t="s">
        <v>69</v>
      </c>
      <c r="D1114" t="s">
        <v>6414</v>
      </c>
      <c r="E1114" t="s">
        <v>18</v>
      </c>
      <c r="F1114" t="s">
        <v>6415</v>
      </c>
      <c r="G1114" t="s">
        <v>6416</v>
      </c>
      <c r="H1114" t="s">
        <v>6417</v>
      </c>
      <c r="I1114" t="s">
        <v>22</v>
      </c>
      <c r="J1114" t="s">
        <v>219</v>
      </c>
      <c r="K1114" t="s">
        <v>24</v>
      </c>
      <c r="L1114" t="s">
        <v>83</v>
      </c>
      <c r="M1114" t="s">
        <v>9438</v>
      </c>
      <c r="N1114" t="s">
        <v>9439</v>
      </c>
    </row>
    <row r="1115" spans="1:14" x14ac:dyDescent="0.25">
      <c r="A1115" t="s">
        <v>6418</v>
      </c>
      <c r="C1115" t="s">
        <v>16</v>
      </c>
      <c r="D1115" t="s">
        <v>6419</v>
      </c>
      <c r="E1115" t="s">
        <v>18</v>
      </c>
      <c r="F1115" t="s">
        <v>6420</v>
      </c>
      <c r="G1115" t="s">
        <v>6421</v>
      </c>
      <c r="H1115" t="s">
        <v>6422</v>
      </c>
      <c r="I1115" t="s">
        <v>320</v>
      </c>
      <c r="J1115" t="s">
        <v>234</v>
      </c>
      <c r="K1115" t="s">
        <v>24</v>
      </c>
      <c r="L1115" t="s">
        <v>6423</v>
      </c>
      <c r="M1115" t="s">
        <v>9438</v>
      </c>
      <c r="N1115" t="s">
        <v>9439</v>
      </c>
    </row>
    <row r="1116" spans="1:14" x14ac:dyDescent="0.25">
      <c r="A1116" t="s">
        <v>6424</v>
      </c>
      <c r="B1116" t="s">
        <v>6425</v>
      </c>
      <c r="C1116" t="s">
        <v>69</v>
      </c>
      <c r="D1116" t="s">
        <v>987</v>
      </c>
      <c r="E1116" t="s">
        <v>18</v>
      </c>
      <c r="F1116" t="s">
        <v>6426</v>
      </c>
      <c r="G1116" t="s">
        <v>6427</v>
      </c>
      <c r="H1116" t="s">
        <v>6428</v>
      </c>
      <c r="I1116" t="s">
        <v>32</v>
      </c>
      <c r="J1116" t="s">
        <v>735</v>
      </c>
      <c r="K1116" t="s">
        <v>24</v>
      </c>
      <c r="L1116" t="s">
        <v>204</v>
      </c>
      <c r="M1116" t="s">
        <v>9900</v>
      </c>
      <c r="N1116" t="s">
        <v>9441</v>
      </c>
    </row>
    <row r="1117" spans="1:14" x14ac:dyDescent="0.25">
      <c r="A1117" t="s">
        <v>6429</v>
      </c>
      <c r="B1117" t="s">
        <v>616</v>
      </c>
      <c r="C1117" t="s">
        <v>16</v>
      </c>
      <c r="D1117" t="s">
        <v>6175</v>
      </c>
      <c r="E1117" t="s">
        <v>18</v>
      </c>
      <c r="F1117" t="s">
        <v>6430</v>
      </c>
      <c r="G1117" t="s">
        <v>6431</v>
      </c>
      <c r="H1117" t="s">
        <v>6432</v>
      </c>
      <c r="I1117" t="s">
        <v>32</v>
      </c>
      <c r="J1117" t="s">
        <v>162</v>
      </c>
      <c r="K1117" t="s">
        <v>24</v>
      </c>
      <c r="L1117" t="s">
        <v>34</v>
      </c>
      <c r="M1117" t="s">
        <v>9438</v>
      </c>
      <c r="N1117" t="s">
        <v>9439</v>
      </c>
    </row>
    <row r="1118" spans="1:14" x14ac:dyDescent="0.25">
      <c r="A1118" t="s">
        <v>6433</v>
      </c>
      <c r="B1118" t="s">
        <v>6434</v>
      </c>
      <c r="C1118" t="s">
        <v>16</v>
      </c>
      <c r="D1118" t="s">
        <v>2191</v>
      </c>
      <c r="E1118" t="s">
        <v>18</v>
      </c>
      <c r="F1118" t="s">
        <v>6435</v>
      </c>
      <c r="G1118" t="s">
        <v>6436</v>
      </c>
      <c r="H1118" t="s">
        <v>6437</v>
      </c>
      <c r="I1118" t="s">
        <v>32</v>
      </c>
      <c r="J1118" t="s">
        <v>234</v>
      </c>
      <c r="K1118" t="s">
        <v>24</v>
      </c>
      <c r="L1118" t="s">
        <v>406</v>
      </c>
      <c r="M1118" t="s">
        <v>9438</v>
      </c>
      <c r="N1118" t="s">
        <v>9439</v>
      </c>
    </row>
    <row r="1119" spans="1:14" x14ac:dyDescent="0.25">
      <c r="A1119" t="s">
        <v>6438</v>
      </c>
      <c r="B1119" t="s">
        <v>6439</v>
      </c>
      <c r="C1119" t="s">
        <v>16</v>
      </c>
      <c r="D1119" t="s">
        <v>6440</v>
      </c>
      <c r="E1119" t="s">
        <v>18</v>
      </c>
      <c r="F1119" t="s">
        <v>6441</v>
      </c>
      <c r="G1119" t="s">
        <v>6442</v>
      </c>
      <c r="H1119" t="s">
        <v>6443</v>
      </c>
      <c r="I1119" t="s">
        <v>32</v>
      </c>
      <c r="J1119" t="s">
        <v>6444</v>
      </c>
      <c r="K1119" t="s">
        <v>3596</v>
      </c>
      <c r="L1119" t="s">
        <v>6445</v>
      </c>
      <c r="M1119" t="s">
        <v>9438</v>
      </c>
      <c r="N1119" t="s">
        <v>9439</v>
      </c>
    </row>
    <row r="1120" spans="1:14" x14ac:dyDescent="0.25">
      <c r="A1120" t="s">
        <v>6446</v>
      </c>
      <c r="C1120" t="s">
        <v>16</v>
      </c>
      <c r="D1120" t="s">
        <v>6447</v>
      </c>
      <c r="E1120" t="s">
        <v>18</v>
      </c>
      <c r="F1120" t="s">
        <v>6448</v>
      </c>
      <c r="G1120" t="s">
        <v>6449</v>
      </c>
      <c r="H1120" t="s">
        <v>6450</v>
      </c>
      <c r="I1120" t="s">
        <v>32</v>
      </c>
      <c r="J1120" t="s">
        <v>614</v>
      </c>
      <c r="K1120" t="s">
        <v>24</v>
      </c>
      <c r="L1120" t="s">
        <v>1331</v>
      </c>
      <c r="M1120" t="s">
        <v>9901</v>
      </c>
      <c r="N1120" t="s">
        <v>9441</v>
      </c>
    </row>
    <row r="1121" spans="1:14" x14ac:dyDescent="0.25">
      <c r="A1121" t="s">
        <v>6451</v>
      </c>
      <c r="B1121" t="s">
        <v>6452</v>
      </c>
      <c r="C1121" t="s">
        <v>69</v>
      </c>
      <c r="D1121" t="s">
        <v>6453</v>
      </c>
      <c r="E1121" t="s">
        <v>18</v>
      </c>
      <c r="F1121" t="s">
        <v>6454</v>
      </c>
      <c r="G1121" t="s">
        <v>6455</v>
      </c>
      <c r="H1121" t="s">
        <v>6456</v>
      </c>
      <c r="I1121" t="s">
        <v>32</v>
      </c>
      <c r="J1121" t="s">
        <v>540</v>
      </c>
      <c r="K1121" t="s">
        <v>24</v>
      </c>
      <c r="L1121" t="s">
        <v>6457</v>
      </c>
      <c r="M1121" t="s">
        <v>9902</v>
      </c>
      <c r="N1121" t="s">
        <v>9441</v>
      </c>
    </row>
    <row r="1122" spans="1:14" x14ac:dyDescent="0.25">
      <c r="A1122" t="s">
        <v>6458</v>
      </c>
      <c r="B1122" t="s">
        <v>6459</v>
      </c>
      <c r="C1122" t="s">
        <v>16</v>
      </c>
      <c r="D1122" t="s">
        <v>371</v>
      </c>
      <c r="E1122" t="s">
        <v>18</v>
      </c>
      <c r="F1122" t="s">
        <v>6460</v>
      </c>
      <c r="G1122" t="s">
        <v>6461</v>
      </c>
      <c r="H1122" t="s">
        <v>6462</v>
      </c>
      <c r="I1122" t="s">
        <v>32</v>
      </c>
      <c r="J1122" t="s">
        <v>253</v>
      </c>
      <c r="K1122" t="s">
        <v>24</v>
      </c>
      <c r="L1122" t="s">
        <v>75</v>
      </c>
      <c r="M1122" t="s">
        <v>9438</v>
      </c>
      <c r="N1122" t="s">
        <v>9439</v>
      </c>
    </row>
    <row r="1123" spans="1:14" x14ac:dyDescent="0.25">
      <c r="A1123" t="s">
        <v>6463</v>
      </c>
      <c r="B1123" t="s">
        <v>4342</v>
      </c>
      <c r="C1123" t="s">
        <v>16</v>
      </c>
      <c r="D1123" t="s">
        <v>93</v>
      </c>
      <c r="E1123" t="s">
        <v>18</v>
      </c>
      <c r="F1123" t="s">
        <v>6464</v>
      </c>
      <c r="G1123" t="s">
        <v>6465</v>
      </c>
      <c r="H1123" t="s">
        <v>6466</v>
      </c>
      <c r="I1123" t="s">
        <v>32</v>
      </c>
      <c r="J1123" t="s">
        <v>115</v>
      </c>
      <c r="K1123" t="s">
        <v>24</v>
      </c>
      <c r="L1123" t="s">
        <v>75</v>
      </c>
      <c r="M1123" t="s">
        <v>9903</v>
      </c>
      <c r="N1123" t="s">
        <v>9441</v>
      </c>
    </row>
    <row r="1124" spans="1:14" x14ac:dyDescent="0.25">
      <c r="A1124" t="s">
        <v>6467</v>
      </c>
      <c r="C1124" t="s">
        <v>16</v>
      </c>
      <c r="D1124" t="s">
        <v>6468</v>
      </c>
      <c r="E1124" t="s">
        <v>18</v>
      </c>
      <c r="F1124" t="s">
        <v>6469</v>
      </c>
      <c r="G1124" t="s">
        <v>6470</v>
      </c>
      <c r="H1124" t="s">
        <v>6471</v>
      </c>
      <c r="I1124" t="s">
        <v>22</v>
      </c>
      <c r="J1124" t="s">
        <v>89</v>
      </c>
      <c r="K1124" t="s">
        <v>24</v>
      </c>
      <c r="L1124" t="s">
        <v>83</v>
      </c>
      <c r="M1124" t="s">
        <v>9438</v>
      </c>
      <c r="N1124" t="s">
        <v>9439</v>
      </c>
    </row>
    <row r="1125" spans="1:14" x14ac:dyDescent="0.25">
      <c r="A1125" t="s">
        <v>6472</v>
      </c>
      <c r="B1125" t="s">
        <v>6473</v>
      </c>
      <c r="C1125" t="s">
        <v>69</v>
      </c>
      <c r="D1125" t="s">
        <v>6474</v>
      </c>
      <c r="E1125" t="s">
        <v>18</v>
      </c>
      <c r="F1125" t="s">
        <v>6475</v>
      </c>
      <c r="G1125" t="s">
        <v>6476</v>
      </c>
      <c r="H1125" t="s">
        <v>6477</v>
      </c>
      <c r="I1125" t="s">
        <v>32</v>
      </c>
      <c r="J1125" t="s">
        <v>175</v>
      </c>
      <c r="K1125" t="s">
        <v>24</v>
      </c>
      <c r="L1125" t="s">
        <v>2331</v>
      </c>
      <c r="M1125" t="s">
        <v>9904</v>
      </c>
      <c r="N1125" t="s">
        <v>9441</v>
      </c>
    </row>
    <row r="1126" spans="1:14" x14ac:dyDescent="0.25">
      <c r="A1126" t="s">
        <v>6478</v>
      </c>
      <c r="B1126" t="s">
        <v>6479</v>
      </c>
      <c r="C1126" t="s">
        <v>69</v>
      </c>
      <c r="D1126" t="s">
        <v>6480</v>
      </c>
      <c r="E1126" t="s">
        <v>18</v>
      </c>
      <c r="F1126" t="s">
        <v>6481</v>
      </c>
      <c r="G1126" t="s">
        <v>6482</v>
      </c>
      <c r="H1126" t="s">
        <v>6483</v>
      </c>
      <c r="I1126" t="s">
        <v>32</v>
      </c>
      <c r="J1126" t="s">
        <v>290</v>
      </c>
      <c r="K1126" t="s">
        <v>24</v>
      </c>
      <c r="L1126" t="s">
        <v>6484</v>
      </c>
      <c r="M1126" t="s">
        <v>9905</v>
      </c>
      <c r="N1126" t="s">
        <v>9441</v>
      </c>
    </row>
    <row r="1127" spans="1:14" x14ac:dyDescent="0.25">
      <c r="A1127" t="s">
        <v>6485</v>
      </c>
      <c r="B1127" t="s">
        <v>6486</v>
      </c>
      <c r="C1127" t="s">
        <v>16</v>
      </c>
      <c r="D1127" t="s">
        <v>6487</v>
      </c>
      <c r="E1127" t="s">
        <v>18</v>
      </c>
      <c r="F1127" t="s">
        <v>6488</v>
      </c>
      <c r="G1127" t="s">
        <v>6489</v>
      </c>
      <c r="H1127" t="s">
        <v>6490</v>
      </c>
      <c r="I1127" t="s">
        <v>32</v>
      </c>
      <c r="J1127" t="s">
        <v>735</v>
      </c>
      <c r="K1127" t="s">
        <v>24</v>
      </c>
      <c r="L1127" t="s">
        <v>6491</v>
      </c>
      <c r="M1127" t="s">
        <v>9906</v>
      </c>
      <c r="N1127" t="s">
        <v>9441</v>
      </c>
    </row>
    <row r="1128" spans="1:14" x14ac:dyDescent="0.25">
      <c r="A1128" t="s">
        <v>6492</v>
      </c>
      <c r="B1128" t="s">
        <v>4235</v>
      </c>
      <c r="C1128" t="s">
        <v>16</v>
      </c>
      <c r="D1128" t="s">
        <v>3895</v>
      </c>
      <c r="E1128" t="s">
        <v>18</v>
      </c>
      <c r="F1128" t="s">
        <v>6493</v>
      </c>
      <c r="G1128" t="s">
        <v>6494</v>
      </c>
      <c r="H1128" t="s">
        <v>6495</v>
      </c>
      <c r="I1128" t="s">
        <v>32</v>
      </c>
      <c r="J1128" t="s">
        <v>74</v>
      </c>
      <c r="K1128" t="s">
        <v>24</v>
      </c>
      <c r="L1128" t="s">
        <v>212</v>
      </c>
      <c r="M1128" t="s">
        <v>9907</v>
      </c>
      <c r="N1128" t="s">
        <v>9441</v>
      </c>
    </row>
    <row r="1129" spans="1:14" x14ac:dyDescent="0.25">
      <c r="A1129" t="s">
        <v>6496</v>
      </c>
      <c r="B1129" t="s">
        <v>206</v>
      </c>
      <c r="C1129" t="s">
        <v>16</v>
      </c>
      <c r="D1129" t="s">
        <v>402</v>
      </c>
      <c r="E1129" t="s">
        <v>18</v>
      </c>
      <c r="F1129" t="s">
        <v>6497</v>
      </c>
      <c r="G1129" t="s">
        <v>6498</v>
      </c>
      <c r="H1129" t="s">
        <v>6499</v>
      </c>
      <c r="I1129" t="s">
        <v>22</v>
      </c>
      <c r="J1129" t="s">
        <v>1662</v>
      </c>
      <c r="K1129" t="s">
        <v>24</v>
      </c>
      <c r="L1129" t="s">
        <v>4665</v>
      </c>
      <c r="M1129" t="s">
        <v>9438</v>
      </c>
      <c r="N1129" t="s">
        <v>9439</v>
      </c>
    </row>
    <row r="1130" spans="1:14" x14ac:dyDescent="0.25">
      <c r="A1130" t="s">
        <v>6500</v>
      </c>
      <c r="C1130" t="s">
        <v>16</v>
      </c>
      <c r="D1130" t="s">
        <v>2568</v>
      </c>
      <c r="E1130" t="s">
        <v>18</v>
      </c>
      <c r="F1130" t="s">
        <v>6501</v>
      </c>
      <c r="G1130" t="s">
        <v>6502</v>
      </c>
      <c r="H1130" t="s">
        <v>6503</v>
      </c>
      <c r="I1130" t="s">
        <v>32</v>
      </c>
      <c r="J1130" t="s">
        <v>234</v>
      </c>
      <c r="K1130" t="s">
        <v>24</v>
      </c>
      <c r="L1130" t="s">
        <v>2572</v>
      </c>
      <c r="M1130" t="s">
        <v>9438</v>
      </c>
      <c r="N1130" t="s">
        <v>9439</v>
      </c>
    </row>
    <row r="1131" spans="1:14" x14ac:dyDescent="0.25">
      <c r="A1131" t="s">
        <v>6504</v>
      </c>
      <c r="B1131" t="s">
        <v>6505</v>
      </c>
      <c r="C1131" t="s">
        <v>16</v>
      </c>
      <c r="D1131" t="s">
        <v>179</v>
      </c>
      <c r="E1131" t="s">
        <v>18</v>
      </c>
      <c r="F1131" t="s">
        <v>6506</v>
      </c>
      <c r="G1131" t="s">
        <v>6507</v>
      </c>
      <c r="H1131" t="s">
        <v>6508</v>
      </c>
      <c r="I1131" t="s">
        <v>32</v>
      </c>
      <c r="J1131" t="s">
        <v>183</v>
      </c>
      <c r="K1131" t="s">
        <v>24</v>
      </c>
      <c r="L1131" t="s">
        <v>3475</v>
      </c>
      <c r="M1131" t="s">
        <v>9908</v>
      </c>
      <c r="N1131" t="s">
        <v>9441</v>
      </c>
    </row>
    <row r="1132" spans="1:14" x14ac:dyDescent="0.25">
      <c r="A1132" t="s">
        <v>6509</v>
      </c>
      <c r="B1132" t="s">
        <v>6510</v>
      </c>
      <c r="C1132" t="s">
        <v>69</v>
      </c>
      <c r="D1132" t="s">
        <v>740</v>
      </c>
      <c r="E1132" t="s">
        <v>18</v>
      </c>
      <c r="F1132" t="s">
        <v>6511</v>
      </c>
      <c r="G1132" t="s">
        <v>6512</v>
      </c>
      <c r="H1132" t="s">
        <v>6513</v>
      </c>
      <c r="I1132" t="s">
        <v>32</v>
      </c>
      <c r="J1132" t="s">
        <v>712</v>
      </c>
      <c r="K1132" t="s">
        <v>24</v>
      </c>
      <c r="L1132" t="s">
        <v>837</v>
      </c>
      <c r="M1132" t="s">
        <v>9909</v>
      </c>
      <c r="N1132" t="s">
        <v>9441</v>
      </c>
    </row>
    <row r="1133" spans="1:14" x14ac:dyDescent="0.25">
      <c r="A1133" t="s">
        <v>6514</v>
      </c>
      <c r="B1133" t="s">
        <v>6515</v>
      </c>
      <c r="C1133" t="s">
        <v>69</v>
      </c>
      <c r="D1133" t="s">
        <v>702</v>
      </c>
      <c r="E1133" t="s">
        <v>18</v>
      </c>
      <c r="F1133" t="s">
        <v>6516</v>
      </c>
      <c r="G1133" t="s">
        <v>6517</v>
      </c>
      <c r="H1133" t="s">
        <v>6518</v>
      </c>
      <c r="I1133" t="s">
        <v>32</v>
      </c>
      <c r="J1133" t="s">
        <v>866</v>
      </c>
      <c r="K1133" t="s">
        <v>24</v>
      </c>
      <c r="L1133" t="s">
        <v>75</v>
      </c>
      <c r="M1133" t="s">
        <v>9438</v>
      </c>
      <c r="N1133" t="s">
        <v>9439</v>
      </c>
    </row>
    <row r="1134" spans="1:14" x14ac:dyDescent="0.25">
      <c r="A1134" t="s">
        <v>6519</v>
      </c>
      <c r="B1134" t="s">
        <v>6520</v>
      </c>
      <c r="C1134" t="s">
        <v>69</v>
      </c>
      <c r="D1134" t="s">
        <v>37</v>
      </c>
      <c r="E1134" t="s">
        <v>18</v>
      </c>
      <c r="F1134" t="s">
        <v>6521</v>
      </c>
      <c r="G1134" t="s">
        <v>6522</v>
      </c>
      <c r="H1134" t="s">
        <v>6523</v>
      </c>
      <c r="I1134" t="s">
        <v>32</v>
      </c>
      <c r="J1134" t="s">
        <v>41</v>
      </c>
      <c r="K1134" t="s">
        <v>24</v>
      </c>
      <c r="L1134" t="s">
        <v>42</v>
      </c>
      <c r="M1134" t="s">
        <v>9910</v>
      </c>
      <c r="N1134" t="s">
        <v>9441</v>
      </c>
    </row>
    <row r="1135" spans="1:14" x14ac:dyDescent="0.25">
      <c r="A1135" t="s">
        <v>6524</v>
      </c>
      <c r="B1135" t="s">
        <v>6525</v>
      </c>
      <c r="C1135" t="s">
        <v>16</v>
      </c>
      <c r="D1135" t="s">
        <v>3646</v>
      </c>
      <c r="E1135" t="s">
        <v>18</v>
      </c>
      <c r="F1135" t="s">
        <v>6526</v>
      </c>
      <c r="G1135" t="s">
        <v>6527</v>
      </c>
      <c r="H1135" t="s">
        <v>6528</v>
      </c>
      <c r="I1135" t="s">
        <v>32</v>
      </c>
      <c r="J1135" t="s">
        <v>253</v>
      </c>
      <c r="K1135" t="s">
        <v>24</v>
      </c>
      <c r="L1135" t="s">
        <v>42</v>
      </c>
      <c r="M1135" t="s">
        <v>9438</v>
      </c>
      <c r="N1135" t="s">
        <v>9439</v>
      </c>
    </row>
    <row r="1136" spans="1:14" x14ac:dyDescent="0.25">
      <c r="A1136" t="s">
        <v>3504</v>
      </c>
      <c r="B1136" t="s">
        <v>6529</v>
      </c>
      <c r="C1136" t="s">
        <v>69</v>
      </c>
      <c r="D1136" t="s">
        <v>93</v>
      </c>
      <c r="E1136" t="s">
        <v>18</v>
      </c>
      <c r="F1136" t="s">
        <v>6530</v>
      </c>
      <c r="G1136" t="s">
        <v>6531</v>
      </c>
      <c r="H1136" t="s">
        <v>6532</v>
      </c>
      <c r="I1136" t="s">
        <v>32</v>
      </c>
      <c r="J1136" t="s">
        <v>1305</v>
      </c>
      <c r="K1136" t="s">
        <v>24</v>
      </c>
      <c r="L1136" t="s">
        <v>75</v>
      </c>
      <c r="M1136" t="s">
        <v>9911</v>
      </c>
      <c r="N1136" t="s">
        <v>9441</v>
      </c>
    </row>
    <row r="1137" spans="1:14" x14ac:dyDescent="0.25">
      <c r="A1137" t="s">
        <v>6533</v>
      </c>
      <c r="B1137" t="s">
        <v>206</v>
      </c>
      <c r="C1137" t="s">
        <v>16</v>
      </c>
      <c r="D1137" t="s">
        <v>1364</v>
      </c>
      <c r="E1137" t="s">
        <v>18</v>
      </c>
      <c r="F1137" t="s">
        <v>6534</v>
      </c>
      <c r="G1137" t="s">
        <v>6535</v>
      </c>
      <c r="H1137" t="s">
        <v>6536</v>
      </c>
      <c r="I1137" t="s">
        <v>32</v>
      </c>
      <c r="J1137" t="s">
        <v>826</v>
      </c>
      <c r="K1137" t="s">
        <v>24</v>
      </c>
      <c r="L1137" t="s">
        <v>1368</v>
      </c>
      <c r="M1137" t="s">
        <v>9438</v>
      </c>
      <c r="N1137" t="s">
        <v>9439</v>
      </c>
    </row>
    <row r="1138" spans="1:14" x14ac:dyDescent="0.25">
      <c r="A1138" t="s">
        <v>6537</v>
      </c>
      <c r="B1138" t="s">
        <v>6538</v>
      </c>
      <c r="C1138" t="s">
        <v>69</v>
      </c>
      <c r="D1138" t="s">
        <v>579</v>
      </c>
      <c r="E1138" t="s">
        <v>18</v>
      </c>
      <c r="F1138" t="s">
        <v>6539</v>
      </c>
      <c r="G1138" t="s">
        <v>6540</v>
      </c>
      <c r="H1138" t="s">
        <v>6541</v>
      </c>
      <c r="I1138" t="s">
        <v>32</v>
      </c>
      <c r="J1138" t="s">
        <v>290</v>
      </c>
      <c r="K1138" t="s">
        <v>24</v>
      </c>
      <c r="L1138" t="s">
        <v>2331</v>
      </c>
      <c r="M1138" t="s">
        <v>9912</v>
      </c>
      <c r="N1138" t="s">
        <v>9441</v>
      </c>
    </row>
    <row r="1139" spans="1:14" x14ac:dyDescent="0.25">
      <c r="A1139" t="s">
        <v>2263</v>
      </c>
      <c r="B1139" t="s">
        <v>3513</v>
      </c>
      <c r="C1139" t="s">
        <v>16</v>
      </c>
      <c r="D1139" t="s">
        <v>200</v>
      </c>
      <c r="E1139" t="s">
        <v>18</v>
      </c>
      <c r="F1139" t="s">
        <v>6542</v>
      </c>
      <c r="G1139" t="s">
        <v>6543</v>
      </c>
      <c r="H1139" t="s">
        <v>6544</v>
      </c>
      <c r="I1139" t="s">
        <v>32</v>
      </c>
      <c r="J1139" t="s">
        <v>1203</v>
      </c>
      <c r="K1139" t="s">
        <v>24</v>
      </c>
      <c r="L1139" t="s">
        <v>204</v>
      </c>
      <c r="M1139" t="s">
        <v>9438</v>
      </c>
      <c r="N1139" t="s">
        <v>9439</v>
      </c>
    </row>
    <row r="1140" spans="1:14" x14ac:dyDescent="0.25">
      <c r="A1140" t="s">
        <v>6545</v>
      </c>
      <c r="C1140" t="s">
        <v>16</v>
      </c>
      <c r="D1140" t="s">
        <v>585</v>
      </c>
      <c r="E1140" t="s">
        <v>18</v>
      </c>
      <c r="F1140" t="s">
        <v>6546</v>
      </c>
      <c r="G1140" t="s">
        <v>6547</v>
      </c>
      <c r="H1140" t="s">
        <v>6548</v>
      </c>
      <c r="I1140" t="s">
        <v>32</v>
      </c>
      <c r="J1140" t="s">
        <v>723</v>
      </c>
      <c r="K1140" t="s">
        <v>24</v>
      </c>
      <c r="L1140" t="s">
        <v>75</v>
      </c>
      <c r="M1140" t="s">
        <v>9438</v>
      </c>
      <c r="N1140" t="s">
        <v>9439</v>
      </c>
    </row>
    <row r="1141" spans="1:14" x14ac:dyDescent="0.25">
      <c r="A1141" t="s">
        <v>6549</v>
      </c>
      <c r="B1141" t="s">
        <v>6550</v>
      </c>
      <c r="C1141" t="s">
        <v>69</v>
      </c>
      <c r="D1141" t="s">
        <v>158</v>
      </c>
      <c r="E1141" t="s">
        <v>18</v>
      </c>
      <c r="F1141" t="s">
        <v>6551</v>
      </c>
      <c r="G1141" t="s">
        <v>6552</v>
      </c>
      <c r="H1141" t="s">
        <v>6553</v>
      </c>
      <c r="I1141" t="s">
        <v>32</v>
      </c>
      <c r="J1141" t="s">
        <v>438</v>
      </c>
      <c r="K1141" t="s">
        <v>24</v>
      </c>
      <c r="L1141" t="s">
        <v>163</v>
      </c>
      <c r="M1141" t="s">
        <v>9438</v>
      </c>
      <c r="N1141" t="s">
        <v>9439</v>
      </c>
    </row>
    <row r="1142" spans="1:14" x14ac:dyDescent="0.25">
      <c r="A1142" t="s">
        <v>6554</v>
      </c>
      <c r="B1142" t="s">
        <v>6555</v>
      </c>
      <c r="C1142" t="s">
        <v>69</v>
      </c>
      <c r="D1142" t="s">
        <v>78</v>
      </c>
      <c r="E1142" t="s">
        <v>18</v>
      </c>
      <c r="F1142" t="s">
        <v>6556</v>
      </c>
      <c r="G1142" t="s">
        <v>6557</v>
      </c>
      <c r="H1142" t="s">
        <v>6558</v>
      </c>
      <c r="I1142" t="s">
        <v>22</v>
      </c>
      <c r="J1142" t="s">
        <v>451</v>
      </c>
      <c r="K1142" t="s">
        <v>24</v>
      </c>
      <c r="L1142" t="s">
        <v>83</v>
      </c>
      <c r="M1142" t="s">
        <v>9913</v>
      </c>
      <c r="N1142" t="s">
        <v>9441</v>
      </c>
    </row>
    <row r="1143" spans="1:14" x14ac:dyDescent="0.25">
      <c r="A1143" t="s">
        <v>6559</v>
      </c>
      <c r="B1143" t="s">
        <v>6560</v>
      </c>
      <c r="C1143" t="s">
        <v>16</v>
      </c>
      <c r="D1143" t="s">
        <v>6561</v>
      </c>
      <c r="E1143" t="s">
        <v>18</v>
      </c>
      <c r="F1143" t="s">
        <v>6562</v>
      </c>
      <c r="G1143" t="s">
        <v>6563</v>
      </c>
      <c r="H1143" t="s">
        <v>6564</v>
      </c>
      <c r="I1143" t="s">
        <v>22</v>
      </c>
      <c r="J1143" t="s">
        <v>360</v>
      </c>
      <c r="K1143" t="s">
        <v>24</v>
      </c>
      <c r="L1143" t="s">
        <v>6565</v>
      </c>
      <c r="M1143" t="s">
        <v>9438</v>
      </c>
      <c r="N1143" t="s">
        <v>9439</v>
      </c>
    </row>
    <row r="1144" spans="1:14" x14ac:dyDescent="0.25">
      <c r="A1144" t="s">
        <v>6566</v>
      </c>
      <c r="B1144" t="s">
        <v>6567</v>
      </c>
      <c r="C1144" t="s">
        <v>69</v>
      </c>
      <c r="D1144" t="s">
        <v>1278</v>
      </c>
      <c r="E1144" t="s">
        <v>18</v>
      </c>
      <c r="F1144" t="s">
        <v>6568</v>
      </c>
      <c r="G1144" t="s">
        <v>6569</v>
      </c>
      <c r="H1144" t="s">
        <v>6570</v>
      </c>
      <c r="I1144" t="s">
        <v>32</v>
      </c>
      <c r="J1144" t="s">
        <v>175</v>
      </c>
      <c r="K1144" t="s">
        <v>24</v>
      </c>
      <c r="L1144" t="s">
        <v>1282</v>
      </c>
      <c r="M1144" t="s">
        <v>9914</v>
      </c>
      <c r="N1144" t="s">
        <v>9441</v>
      </c>
    </row>
    <row r="1145" spans="1:14" x14ac:dyDescent="0.25">
      <c r="A1145" t="s">
        <v>6571</v>
      </c>
      <c r="B1145" t="s">
        <v>6572</v>
      </c>
      <c r="C1145" t="s">
        <v>16</v>
      </c>
      <c r="D1145" t="s">
        <v>61</v>
      </c>
      <c r="E1145" t="s">
        <v>18</v>
      </c>
      <c r="F1145" t="s">
        <v>6573</v>
      </c>
      <c r="G1145" t="s">
        <v>6574</v>
      </c>
      <c r="H1145" t="s">
        <v>6575</v>
      </c>
      <c r="I1145" t="s">
        <v>32</v>
      </c>
      <c r="J1145" t="s">
        <v>298</v>
      </c>
      <c r="K1145" t="s">
        <v>24</v>
      </c>
      <c r="L1145" t="s">
        <v>6576</v>
      </c>
      <c r="M1145" t="s">
        <v>9915</v>
      </c>
      <c r="N1145" t="s">
        <v>9441</v>
      </c>
    </row>
    <row r="1146" spans="1:14" x14ac:dyDescent="0.25">
      <c r="A1146" t="s">
        <v>6577</v>
      </c>
      <c r="B1146" t="s">
        <v>6578</v>
      </c>
      <c r="C1146" t="s">
        <v>69</v>
      </c>
      <c r="D1146" t="s">
        <v>6579</v>
      </c>
      <c r="E1146" t="s">
        <v>18</v>
      </c>
      <c r="F1146" t="s">
        <v>6580</v>
      </c>
      <c r="G1146" t="s">
        <v>6581</v>
      </c>
      <c r="H1146" t="s">
        <v>6582</v>
      </c>
      <c r="I1146" t="s">
        <v>32</v>
      </c>
      <c r="J1146" t="s">
        <v>148</v>
      </c>
      <c r="K1146" t="s">
        <v>24</v>
      </c>
      <c r="L1146" t="s">
        <v>6583</v>
      </c>
      <c r="M1146" t="s">
        <v>9916</v>
      </c>
      <c r="N1146" t="s">
        <v>9441</v>
      </c>
    </row>
    <row r="1147" spans="1:14" x14ac:dyDescent="0.25">
      <c r="A1147" t="s">
        <v>6584</v>
      </c>
      <c r="B1147" t="s">
        <v>6585</v>
      </c>
      <c r="C1147" t="s">
        <v>69</v>
      </c>
      <c r="D1147" t="s">
        <v>1513</v>
      </c>
      <c r="E1147" t="s">
        <v>18</v>
      </c>
      <c r="F1147" t="s">
        <v>6586</v>
      </c>
      <c r="G1147" t="s">
        <v>6587</v>
      </c>
      <c r="H1147" t="s">
        <v>6588</v>
      </c>
      <c r="I1147" t="s">
        <v>32</v>
      </c>
      <c r="J1147" t="s">
        <v>261</v>
      </c>
      <c r="K1147" t="s">
        <v>24</v>
      </c>
      <c r="L1147" t="s">
        <v>75</v>
      </c>
      <c r="M1147" t="s">
        <v>9438</v>
      </c>
      <c r="N1147" t="s">
        <v>9439</v>
      </c>
    </row>
    <row r="1148" spans="1:14" x14ac:dyDescent="0.25">
      <c r="A1148" t="s">
        <v>6589</v>
      </c>
      <c r="B1148" t="s">
        <v>6590</v>
      </c>
      <c r="C1148" t="s">
        <v>69</v>
      </c>
      <c r="D1148" t="s">
        <v>93</v>
      </c>
      <c r="E1148" t="s">
        <v>18</v>
      </c>
      <c r="F1148" t="s">
        <v>6591</v>
      </c>
      <c r="G1148" t="s">
        <v>6592</v>
      </c>
      <c r="H1148" t="s">
        <v>6593</v>
      </c>
      <c r="I1148" t="s">
        <v>32</v>
      </c>
      <c r="J1148" t="s">
        <v>493</v>
      </c>
      <c r="K1148" t="s">
        <v>24</v>
      </c>
      <c r="L1148" t="s">
        <v>75</v>
      </c>
      <c r="M1148" t="s">
        <v>9917</v>
      </c>
      <c r="N1148" t="s">
        <v>9441</v>
      </c>
    </row>
    <row r="1149" spans="1:14" x14ac:dyDescent="0.25">
      <c r="A1149" t="s">
        <v>6594</v>
      </c>
      <c r="B1149" t="s">
        <v>6595</v>
      </c>
      <c r="C1149" t="s">
        <v>16</v>
      </c>
      <c r="D1149" t="s">
        <v>1254</v>
      </c>
      <c r="E1149" t="s">
        <v>18</v>
      </c>
      <c r="F1149" t="s">
        <v>6596</v>
      </c>
      <c r="G1149" t="s">
        <v>6597</v>
      </c>
      <c r="H1149" t="s">
        <v>6598</v>
      </c>
      <c r="I1149" t="s">
        <v>32</v>
      </c>
      <c r="J1149" t="s">
        <v>341</v>
      </c>
      <c r="K1149" t="s">
        <v>24</v>
      </c>
      <c r="L1149" t="s">
        <v>1258</v>
      </c>
      <c r="M1149" t="s">
        <v>9918</v>
      </c>
      <c r="N1149" t="s">
        <v>9441</v>
      </c>
    </row>
    <row r="1150" spans="1:14" x14ac:dyDescent="0.25">
      <c r="A1150" t="s">
        <v>6599</v>
      </c>
      <c r="B1150" t="s">
        <v>6600</v>
      </c>
      <c r="C1150" t="s">
        <v>69</v>
      </c>
      <c r="D1150" t="s">
        <v>6601</v>
      </c>
      <c r="E1150" t="s">
        <v>18</v>
      </c>
      <c r="F1150" t="s">
        <v>6602</v>
      </c>
      <c r="G1150" t="s">
        <v>6603</v>
      </c>
      <c r="H1150" t="s">
        <v>6604</v>
      </c>
      <c r="I1150" t="s">
        <v>32</v>
      </c>
      <c r="J1150" t="s">
        <v>1381</v>
      </c>
      <c r="K1150" t="s">
        <v>24</v>
      </c>
      <c r="L1150" t="s">
        <v>42</v>
      </c>
      <c r="M1150" t="s">
        <v>9919</v>
      </c>
      <c r="N1150" t="s">
        <v>9441</v>
      </c>
    </row>
    <row r="1151" spans="1:14" x14ac:dyDescent="0.25">
      <c r="A1151" t="s">
        <v>6605</v>
      </c>
      <c r="B1151" t="s">
        <v>92</v>
      </c>
      <c r="C1151" t="s">
        <v>16</v>
      </c>
      <c r="D1151" t="s">
        <v>93</v>
      </c>
      <c r="E1151" t="s">
        <v>18</v>
      </c>
      <c r="F1151" t="s">
        <v>6606</v>
      </c>
      <c r="G1151" t="s">
        <v>6607</v>
      </c>
      <c r="H1151" t="s">
        <v>6608</v>
      </c>
      <c r="I1151" t="s">
        <v>32</v>
      </c>
      <c r="J1151" t="s">
        <v>1411</v>
      </c>
      <c r="K1151" t="s">
        <v>24</v>
      </c>
      <c r="L1151" t="s">
        <v>75</v>
      </c>
      <c r="M1151" t="s">
        <v>9920</v>
      </c>
      <c r="N1151" t="s">
        <v>9441</v>
      </c>
    </row>
    <row r="1152" spans="1:14" x14ac:dyDescent="0.25">
      <c r="A1152" t="s">
        <v>6609</v>
      </c>
      <c r="B1152" t="s">
        <v>6610</v>
      </c>
      <c r="C1152" t="s">
        <v>69</v>
      </c>
      <c r="D1152" t="s">
        <v>6611</v>
      </c>
      <c r="E1152" t="s">
        <v>18</v>
      </c>
      <c r="F1152" t="s">
        <v>6612</v>
      </c>
      <c r="G1152" t="s">
        <v>6613</v>
      </c>
      <c r="H1152" t="s">
        <v>6614</v>
      </c>
      <c r="I1152" t="s">
        <v>32</v>
      </c>
      <c r="J1152" t="s">
        <v>5249</v>
      </c>
      <c r="K1152" t="s">
        <v>24</v>
      </c>
      <c r="L1152" t="s">
        <v>2307</v>
      </c>
      <c r="M1152" t="s">
        <v>9438</v>
      </c>
      <c r="N1152" t="s">
        <v>9439</v>
      </c>
    </row>
    <row r="1153" spans="1:14" x14ac:dyDescent="0.25">
      <c r="A1153" t="s">
        <v>6615</v>
      </c>
      <c r="B1153" t="s">
        <v>6616</v>
      </c>
      <c r="C1153" t="s">
        <v>16</v>
      </c>
      <c r="D1153" t="s">
        <v>85</v>
      </c>
      <c r="E1153" t="s">
        <v>18</v>
      </c>
      <c r="F1153" t="s">
        <v>6617</v>
      </c>
      <c r="G1153" t="s">
        <v>6618</v>
      </c>
      <c r="H1153" t="s">
        <v>6619</v>
      </c>
      <c r="I1153" t="s">
        <v>32</v>
      </c>
      <c r="J1153" t="s">
        <v>826</v>
      </c>
      <c r="K1153" t="s">
        <v>24</v>
      </c>
      <c r="L1153" t="s">
        <v>3503</v>
      </c>
      <c r="M1153" t="s">
        <v>9438</v>
      </c>
      <c r="N1153" t="s">
        <v>9439</v>
      </c>
    </row>
    <row r="1154" spans="1:14" x14ac:dyDescent="0.25">
      <c r="A1154" t="s">
        <v>6620</v>
      </c>
      <c r="B1154" t="s">
        <v>3810</v>
      </c>
      <c r="C1154" t="s">
        <v>16</v>
      </c>
      <c r="D1154" t="s">
        <v>2665</v>
      </c>
      <c r="E1154" t="s">
        <v>18</v>
      </c>
      <c r="F1154" t="s">
        <v>6621</v>
      </c>
      <c r="G1154" t="s">
        <v>6622</v>
      </c>
      <c r="H1154" t="s">
        <v>6623</v>
      </c>
      <c r="I1154" t="s">
        <v>32</v>
      </c>
      <c r="J1154" t="s">
        <v>1207</v>
      </c>
      <c r="K1154" t="s">
        <v>24</v>
      </c>
      <c r="L1154" t="s">
        <v>75</v>
      </c>
      <c r="M1154" t="s">
        <v>9438</v>
      </c>
      <c r="N1154" t="s">
        <v>9439</v>
      </c>
    </row>
    <row r="1155" spans="1:14" x14ac:dyDescent="0.25">
      <c r="A1155" t="s">
        <v>6624</v>
      </c>
      <c r="B1155" t="s">
        <v>5806</v>
      </c>
      <c r="C1155" t="s">
        <v>69</v>
      </c>
      <c r="D1155" t="s">
        <v>6625</v>
      </c>
      <c r="E1155" t="s">
        <v>18</v>
      </c>
      <c r="F1155" t="s">
        <v>6626</v>
      </c>
      <c r="G1155" t="s">
        <v>6627</v>
      </c>
      <c r="H1155" t="s">
        <v>6628</v>
      </c>
      <c r="I1155" t="s">
        <v>32</v>
      </c>
      <c r="J1155" t="s">
        <v>412</v>
      </c>
      <c r="K1155" t="s">
        <v>24</v>
      </c>
      <c r="L1155" t="s">
        <v>4197</v>
      </c>
      <c r="M1155" t="s">
        <v>9438</v>
      </c>
      <c r="N1155" t="s">
        <v>9439</v>
      </c>
    </row>
    <row r="1156" spans="1:14" x14ac:dyDescent="0.25">
      <c r="A1156" t="s">
        <v>6629</v>
      </c>
      <c r="B1156" t="s">
        <v>6630</v>
      </c>
      <c r="C1156" t="s">
        <v>16</v>
      </c>
      <c r="D1156" t="s">
        <v>364</v>
      </c>
      <c r="E1156" t="s">
        <v>18</v>
      </c>
      <c r="F1156" t="s">
        <v>6631</v>
      </c>
      <c r="G1156" t="s">
        <v>6632</v>
      </c>
      <c r="H1156" t="s">
        <v>6633</v>
      </c>
      <c r="I1156" t="s">
        <v>32</v>
      </c>
      <c r="J1156" t="s">
        <v>438</v>
      </c>
      <c r="K1156" t="s">
        <v>24</v>
      </c>
      <c r="L1156" t="s">
        <v>6634</v>
      </c>
      <c r="M1156" t="s">
        <v>9438</v>
      </c>
      <c r="N1156" t="s">
        <v>9439</v>
      </c>
    </row>
    <row r="1157" spans="1:14" x14ac:dyDescent="0.25">
      <c r="A1157" t="s">
        <v>5815</v>
      </c>
      <c r="B1157" t="s">
        <v>5765</v>
      </c>
      <c r="C1157" t="s">
        <v>16</v>
      </c>
      <c r="D1157" t="s">
        <v>585</v>
      </c>
      <c r="E1157" t="s">
        <v>18</v>
      </c>
      <c r="F1157" t="s">
        <v>6635</v>
      </c>
      <c r="G1157" t="s">
        <v>6636</v>
      </c>
      <c r="H1157" t="s">
        <v>6637</v>
      </c>
      <c r="I1157" t="s">
        <v>32</v>
      </c>
      <c r="J1157" t="s">
        <v>121</v>
      </c>
      <c r="K1157" t="s">
        <v>24</v>
      </c>
      <c r="L1157" t="s">
        <v>75</v>
      </c>
      <c r="M1157" t="s">
        <v>9438</v>
      </c>
      <c r="N1157" t="s">
        <v>9439</v>
      </c>
    </row>
    <row r="1158" spans="1:14" x14ac:dyDescent="0.25">
      <c r="A1158" t="s">
        <v>6638</v>
      </c>
      <c r="B1158" t="s">
        <v>2277</v>
      </c>
      <c r="C1158" t="s">
        <v>69</v>
      </c>
      <c r="D1158" t="s">
        <v>179</v>
      </c>
      <c r="E1158" t="s">
        <v>18</v>
      </c>
      <c r="F1158" t="s">
        <v>6639</v>
      </c>
      <c r="G1158" t="s">
        <v>6640</v>
      </c>
      <c r="H1158" t="s">
        <v>6641</v>
      </c>
      <c r="I1158" t="s">
        <v>32</v>
      </c>
      <c r="J1158" t="s">
        <v>493</v>
      </c>
      <c r="K1158" t="s">
        <v>24</v>
      </c>
      <c r="L1158" t="s">
        <v>184</v>
      </c>
      <c r="M1158" t="s">
        <v>9921</v>
      </c>
      <c r="N1158" t="s">
        <v>9441</v>
      </c>
    </row>
    <row r="1159" spans="1:14" x14ac:dyDescent="0.25">
      <c r="A1159" t="s">
        <v>6642</v>
      </c>
      <c r="B1159" t="s">
        <v>92</v>
      </c>
      <c r="C1159" t="s">
        <v>69</v>
      </c>
      <c r="D1159" t="s">
        <v>93</v>
      </c>
      <c r="E1159" t="s">
        <v>18</v>
      </c>
      <c r="F1159" t="s">
        <v>6643</v>
      </c>
      <c r="G1159" t="s">
        <v>6644</v>
      </c>
      <c r="H1159" t="s">
        <v>6645</v>
      </c>
      <c r="I1159" t="s">
        <v>32</v>
      </c>
      <c r="J1159" t="s">
        <v>65</v>
      </c>
      <c r="K1159" t="s">
        <v>24</v>
      </c>
      <c r="L1159" t="s">
        <v>75</v>
      </c>
      <c r="M1159" t="s">
        <v>9922</v>
      </c>
      <c r="N1159" t="s">
        <v>9441</v>
      </c>
    </row>
    <row r="1160" spans="1:14" x14ac:dyDescent="0.25">
      <c r="A1160" t="s">
        <v>6646</v>
      </c>
      <c r="B1160" t="s">
        <v>6647</v>
      </c>
      <c r="C1160" t="s">
        <v>16</v>
      </c>
      <c r="D1160" t="s">
        <v>2671</v>
      </c>
      <c r="E1160" t="s">
        <v>18</v>
      </c>
      <c r="F1160" t="s">
        <v>6648</v>
      </c>
      <c r="G1160" t="s">
        <v>6649</v>
      </c>
      <c r="H1160" t="s">
        <v>6650</v>
      </c>
      <c r="I1160" t="s">
        <v>32</v>
      </c>
      <c r="J1160" t="s">
        <v>290</v>
      </c>
      <c r="K1160" t="s">
        <v>24</v>
      </c>
      <c r="L1160" t="s">
        <v>75</v>
      </c>
      <c r="M1160" t="s">
        <v>9923</v>
      </c>
      <c r="N1160" t="s">
        <v>9441</v>
      </c>
    </row>
    <row r="1161" spans="1:14" x14ac:dyDescent="0.25">
      <c r="A1161" t="s">
        <v>6651</v>
      </c>
      <c r="B1161" t="s">
        <v>6652</v>
      </c>
      <c r="C1161" t="s">
        <v>69</v>
      </c>
      <c r="D1161" t="s">
        <v>138</v>
      </c>
      <c r="E1161" t="s">
        <v>18</v>
      </c>
      <c r="F1161" t="s">
        <v>6653</v>
      </c>
      <c r="G1161" t="s">
        <v>6654</v>
      </c>
      <c r="H1161" t="s">
        <v>6655</v>
      </c>
      <c r="I1161" t="s">
        <v>32</v>
      </c>
      <c r="J1161" t="s">
        <v>1449</v>
      </c>
      <c r="K1161" t="s">
        <v>24</v>
      </c>
      <c r="L1161" t="s">
        <v>104</v>
      </c>
      <c r="M1161" t="s">
        <v>9924</v>
      </c>
      <c r="N1161" t="s">
        <v>9441</v>
      </c>
    </row>
    <row r="1162" spans="1:14" x14ac:dyDescent="0.25">
      <c r="A1162" t="s">
        <v>6656</v>
      </c>
      <c r="B1162" t="s">
        <v>6657</v>
      </c>
      <c r="C1162" t="s">
        <v>69</v>
      </c>
      <c r="D1162" t="s">
        <v>702</v>
      </c>
      <c r="E1162" t="s">
        <v>18</v>
      </c>
      <c r="F1162" t="s">
        <v>6658</v>
      </c>
      <c r="G1162" t="s">
        <v>6659</v>
      </c>
      <c r="H1162" t="s">
        <v>6660</v>
      </c>
      <c r="I1162" t="s">
        <v>32</v>
      </c>
      <c r="J1162" t="s">
        <v>723</v>
      </c>
      <c r="K1162" t="s">
        <v>24</v>
      </c>
      <c r="L1162" t="s">
        <v>227</v>
      </c>
      <c r="M1162" t="s">
        <v>9438</v>
      </c>
      <c r="N1162" t="s">
        <v>9439</v>
      </c>
    </row>
    <row r="1163" spans="1:14" x14ac:dyDescent="0.25">
      <c r="A1163" t="s">
        <v>6661</v>
      </c>
      <c r="B1163" t="s">
        <v>2367</v>
      </c>
      <c r="C1163" t="s">
        <v>16</v>
      </c>
      <c r="D1163" t="s">
        <v>6662</v>
      </c>
      <c r="E1163" t="s">
        <v>18</v>
      </c>
      <c r="F1163" t="s">
        <v>6663</v>
      </c>
      <c r="G1163" t="s">
        <v>6664</v>
      </c>
      <c r="H1163" t="s">
        <v>6665</v>
      </c>
      <c r="I1163" t="s">
        <v>2352</v>
      </c>
      <c r="J1163" t="s">
        <v>121</v>
      </c>
      <c r="K1163" t="s">
        <v>24</v>
      </c>
      <c r="L1163" t="s">
        <v>6666</v>
      </c>
      <c r="M1163" t="s">
        <v>9438</v>
      </c>
      <c r="N1163" t="s">
        <v>9439</v>
      </c>
    </row>
    <row r="1164" spans="1:14" x14ac:dyDescent="0.25">
      <c r="A1164" t="s">
        <v>6667</v>
      </c>
      <c r="B1164" t="s">
        <v>6668</v>
      </c>
      <c r="C1164" t="s">
        <v>69</v>
      </c>
      <c r="D1164" t="s">
        <v>2997</v>
      </c>
      <c r="E1164" t="s">
        <v>18</v>
      </c>
      <c r="F1164" t="s">
        <v>6669</v>
      </c>
      <c r="G1164" t="s">
        <v>6670</v>
      </c>
      <c r="H1164" t="s">
        <v>6671</v>
      </c>
      <c r="I1164" t="s">
        <v>32</v>
      </c>
      <c r="J1164" t="s">
        <v>1751</v>
      </c>
      <c r="K1164" t="s">
        <v>24</v>
      </c>
      <c r="L1164" t="s">
        <v>75</v>
      </c>
      <c r="M1164" t="s">
        <v>9438</v>
      </c>
      <c r="N1164" t="s">
        <v>9439</v>
      </c>
    </row>
    <row r="1165" spans="1:14" x14ac:dyDescent="0.25">
      <c r="A1165" t="s">
        <v>26</v>
      </c>
      <c r="B1165" t="s">
        <v>393</v>
      </c>
      <c r="C1165" t="s">
        <v>69</v>
      </c>
      <c r="D1165" t="s">
        <v>6672</v>
      </c>
      <c r="E1165" t="s">
        <v>18</v>
      </c>
      <c r="F1165" t="s">
        <v>6673</v>
      </c>
      <c r="G1165" t="s">
        <v>6674</v>
      </c>
      <c r="H1165" t="s">
        <v>6675</v>
      </c>
      <c r="I1165" t="s">
        <v>32</v>
      </c>
      <c r="J1165" t="s">
        <v>282</v>
      </c>
      <c r="K1165" t="s">
        <v>24</v>
      </c>
      <c r="L1165" t="s">
        <v>176</v>
      </c>
      <c r="M1165" t="s">
        <v>9438</v>
      </c>
      <c r="N1165" t="s">
        <v>9439</v>
      </c>
    </row>
    <row r="1166" spans="1:14" x14ac:dyDescent="0.25">
      <c r="A1166" t="s">
        <v>6676</v>
      </c>
      <c r="B1166" t="s">
        <v>6677</v>
      </c>
      <c r="C1166" t="s">
        <v>69</v>
      </c>
      <c r="D1166" t="s">
        <v>2575</v>
      </c>
      <c r="E1166" t="s">
        <v>18</v>
      </c>
      <c r="F1166" t="s">
        <v>6678</v>
      </c>
      <c r="G1166" t="s">
        <v>6679</v>
      </c>
      <c r="H1166" t="s">
        <v>6680</v>
      </c>
      <c r="I1166" t="s">
        <v>22</v>
      </c>
      <c r="J1166" t="s">
        <v>1330</v>
      </c>
      <c r="K1166" t="s">
        <v>24</v>
      </c>
      <c r="L1166" t="s">
        <v>2579</v>
      </c>
      <c r="M1166" t="s">
        <v>9925</v>
      </c>
      <c r="N1166" t="s">
        <v>9441</v>
      </c>
    </row>
    <row r="1167" spans="1:14" x14ac:dyDescent="0.25">
      <c r="A1167" t="s">
        <v>6681</v>
      </c>
      <c r="B1167" t="s">
        <v>3284</v>
      </c>
      <c r="C1167" t="s">
        <v>16</v>
      </c>
      <c r="D1167" t="s">
        <v>3603</v>
      </c>
      <c r="E1167" t="s">
        <v>18</v>
      </c>
      <c r="F1167" t="s">
        <v>6682</v>
      </c>
      <c r="G1167" t="s">
        <v>6683</v>
      </c>
      <c r="H1167" t="s">
        <v>6684</v>
      </c>
      <c r="I1167" t="s">
        <v>32</v>
      </c>
      <c r="J1167" t="s">
        <v>438</v>
      </c>
      <c r="K1167" t="s">
        <v>24</v>
      </c>
      <c r="L1167" t="s">
        <v>34</v>
      </c>
      <c r="M1167" t="s">
        <v>9438</v>
      </c>
      <c r="N1167" t="s">
        <v>9439</v>
      </c>
    </row>
    <row r="1168" spans="1:14" x14ac:dyDescent="0.25">
      <c r="A1168" t="s">
        <v>6685</v>
      </c>
      <c r="B1168" t="s">
        <v>6686</v>
      </c>
      <c r="C1168" t="s">
        <v>16</v>
      </c>
      <c r="D1168" t="s">
        <v>3579</v>
      </c>
      <c r="E1168" t="s">
        <v>18</v>
      </c>
      <c r="F1168" t="s">
        <v>6687</v>
      </c>
      <c r="G1168" t="s">
        <v>6688</v>
      </c>
      <c r="H1168" t="s">
        <v>6689</v>
      </c>
      <c r="I1168" t="s">
        <v>32</v>
      </c>
      <c r="J1168" t="s">
        <v>234</v>
      </c>
      <c r="K1168" t="s">
        <v>24</v>
      </c>
      <c r="L1168" t="s">
        <v>34</v>
      </c>
      <c r="M1168" t="s">
        <v>9438</v>
      </c>
      <c r="N1168" t="s">
        <v>9439</v>
      </c>
    </row>
    <row r="1169" spans="1:14" x14ac:dyDescent="0.25">
      <c r="A1169" t="s">
        <v>6690</v>
      </c>
      <c r="B1169" t="s">
        <v>44</v>
      </c>
      <c r="C1169" t="s">
        <v>69</v>
      </c>
      <c r="D1169" t="s">
        <v>45</v>
      </c>
      <c r="E1169" t="s">
        <v>18</v>
      </c>
      <c r="F1169" t="s">
        <v>6691</v>
      </c>
      <c r="G1169" t="s">
        <v>6692</v>
      </c>
      <c r="H1169" t="s">
        <v>6693</v>
      </c>
      <c r="I1169" t="s">
        <v>32</v>
      </c>
      <c r="J1169" t="s">
        <v>1317</v>
      </c>
      <c r="K1169" t="s">
        <v>24</v>
      </c>
      <c r="L1169" t="s">
        <v>50</v>
      </c>
      <c r="M1169" t="s">
        <v>9926</v>
      </c>
      <c r="N1169" t="s">
        <v>9441</v>
      </c>
    </row>
    <row r="1170" spans="1:14" x14ac:dyDescent="0.25">
      <c r="A1170" t="s">
        <v>6694</v>
      </c>
      <c r="B1170" t="s">
        <v>6695</v>
      </c>
      <c r="C1170" t="s">
        <v>16</v>
      </c>
      <c r="D1170" t="s">
        <v>6696</v>
      </c>
      <c r="E1170" t="s">
        <v>18</v>
      </c>
      <c r="F1170" t="s">
        <v>6697</v>
      </c>
      <c r="G1170" t="s">
        <v>6698</v>
      </c>
      <c r="H1170" t="s">
        <v>6699</v>
      </c>
      <c r="I1170" t="s">
        <v>320</v>
      </c>
      <c r="J1170" t="s">
        <v>479</v>
      </c>
      <c r="K1170" t="s">
        <v>24</v>
      </c>
      <c r="L1170" t="s">
        <v>361</v>
      </c>
      <c r="M1170" t="s">
        <v>9438</v>
      </c>
      <c r="N1170" t="s">
        <v>9439</v>
      </c>
    </row>
    <row r="1171" spans="1:14" x14ac:dyDescent="0.25">
      <c r="A1171" t="s">
        <v>6700</v>
      </c>
      <c r="C1171" t="s">
        <v>16</v>
      </c>
      <c r="D1171" t="s">
        <v>6701</v>
      </c>
      <c r="E1171" t="s">
        <v>18</v>
      </c>
      <c r="F1171" t="s">
        <v>6702</v>
      </c>
      <c r="G1171" t="s">
        <v>6703</v>
      </c>
      <c r="H1171" t="s">
        <v>6704</v>
      </c>
      <c r="I1171" t="s">
        <v>320</v>
      </c>
      <c r="J1171" t="s">
        <v>1727</v>
      </c>
      <c r="K1171" t="s">
        <v>24</v>
      </c>
      <c r="L1171" t="s">
        <v>361</v>
      </c>
      <c r="M1171" t="s">
        <v>9927</v>
      </c>
      <c r="N1171" t="s">
        <v>9441</v>
      </c>
    </row>
    <row r="1172" spans="1:14" x14ac:dyDescent="0.25">
      <c r="A1172" t="s">
        <v>6705</v>
      </c>
      <c r="B1172" t="s">
        <v>2190</v>
      </c>
      <c r="C1172" t="s">
        <v>16</v>
      </c>
      <c r="D1172" t="s">
        <v>6002</v>
      </c>
      <c r="E1172" t="s">
        <v>18</v>
      </c>
      <c r="F1172" t="s">
        <v>6706</v>
      </c>
      <c r="G1172" t="s">
        <v>6707</v>
      </c>
      <c r="H1172" t="s">
        <v>6708</v>
      </c>
      <c r="I1172" t="s">
        <v>32</v>
      </c>
      <c r="J1172" t="s">
        <v>1662</v>
      </c>
      <c r="K1172" t="s">
        <v>24</v>
      </c>
      <c r="L1172" t="s">
        <v>406</v>
      </c>
      <c r="M1172" t="s">
        <v>9438</v>
      </c>
      <c r="N1172" t="s">
        <v>9439</v>
      </c>
    </row>
    <row r="1173" spans="1:14" x14ac:dyDescent="0.25">
      <c r="A1173" t="s">
        <v>6709</v>
      </c>
      <c r="B1173" t="s">
        <v>6710</v>
      </c>
      <c r="C1173" t="s">
        <v>16</v>
      </c>
      <c r="D1173" t="s">
        <v>6711</v>
      </c>
      <c r="E1173" t="s">
        <v>18</v>
      </c>
      <c r="F1173" t="s">
        <v>6712</v>
      </c>
      <c r="G1173" t="s">
        <v>6713</v>
      </c>
      <c r="H1173" t="s">
        <v>6714</v>
      </c>
      <c r="I1173" t="s">
        <v>2352</v>
      </c>
      <c r="J1173" t="s">
        <v>6715</v>
      </c>
      <c r="K1173" t="s">
        <v>3596</v>
      </c>
      <c r="L1173" t="s">
        <v>6716</v>
      </c>
      <c r="M1173" t="s">
        <v>9438</v>
      </c>
      <c r="N1173" t="s">
        <v>9439</v>
      </c>
    </row>
    <row r="1174" spans="1:14" x14ac:dyDescent="0.25">
      <c r="A1174" t="s">
        <v>6717</v>
      </c>
      <c r="B1174" t="s">
        <v>6718</v>
      </c>
      <c r="C1174" t="s">
        <v>69</v>
      </c>
      <c r="D1174" t="s">
        <v>4880</v>
      </c>
      <c r="E1174" t="s">
        <v>638</v>
      </c>
      <c r="F1174" t="s">
        <v>6719</v>
      </c>
      <c r="G1174" t="s">
        <v>6720</v>
      </c>
      <c r="H1174" t="s">
        <v>6721</v>
      </c>
      <c r="I1174" t="s">
        <v>32</v>
      </c>
      <c r="J1174" t="s">
        <v>1940</v>
      </c>
      <c r="K1174" t="s">
        <v>24</v>
      </c>
      <c r="L1174" t="s">
        <v>75</v>
      </c>
      <c r="M1174" t="s">
        <v>9438</v>
      </c>
      <c r="N1174" t="s">
        <v>9439</v>
      </c>
    </row>
    <row r="1175" spans="1:14" x14ac:dyDescent="0.25">
      <c r="A1175" t="s">
        <v>6722</v>
      </c>
      <c r="B1175" t="s">
        <v>6723</v>
      </c>
      <c r="C1175" t="s">
        <v>16</v>
      </c>
      <c r="D1175" t="s">
        <v>6724</v>
      </c>
      <c r="E1175" t="s">
        <v>638</v>
      </c>
      <c r="F1175" t="s">
        <v>6725</v>
      </c>
      <c r="G1175" t="s">
        <v>6726</v>
      </c>
      <c r="H1175" t="s">
        <v>6727</v>
      </c>
      <c r="I1175" t="s">
        <v>32</v>
      </c>
      <c r="J1175" t="s">
        <v>420</v>
      </c>
      <c r="K1175" t="s">
        <v>24</v>
      </c>
      <c r="L1175" t="s">
        <v>851</v>
      </c>
      <c r="M1175" t="s">
        <v>9928</v>
      </c>
      <c r="N1175" t="s">
        <v>9441</v>
      </c>
    </row>
    <row r="1176" spans="1:14" x14ac:dyDescent="0.25">
      <c r="A1176" t="s">
        <v>6728</v>
      </c>
      <c r="B1176" t="s">
        <v>6729</v>
      </c>
      <c r="C1176" t="s">
        <v>16</v>
      </c>
      <c r="D1176" t="s">
        <v>6730</v>
      </c>
      <c r="E1176" t="s">
        <v>638</v>
      </c>
      <c r="F1176" t="s">
        <v>6731</v>
      </c>
      <c r="G1176" t="s">
        <v>6732</v>
      </c>
      <c r="H1176" t="s">
        <v>6733</v>
      </c>
      <c r="I1176" t="s">
        <v>320</v>
      </c>
      <c r="J1176" t="s">
        <v>1137</v>
      </c>
      <c r="K1176" t="s">
        <v>24</v>
      </c>
      <c r="L1176" t="s">
        <v>361</v>
      </c>
      <c r="M1176" t="s">
        <v>9438</v>
      </c>
      <c r="N1176" t="s">
        <v>9439</v>
      </c>
    </row>
    <row r="1177" spans="1:14" x14ac:dyDescent="0.25">
      <c r="A1177" t="s">
        <v>6734</v>
      </c>
      <c r="B1177" t="s">
        <v>6735</v>
      </c>
      <c r="C1177" t="s">
        <v>16</v>
      </c>
      <c r="D1177" t="s">
        <v>3646</v>
      </c>
      <c r="E1177" t="s">
        <v>638</v>
      </c>
      <c r="F1177" t="s">
        <v>6736</v>
      </c>
      <c r="G1177" t="s">
        <v>6737</v>
      </c>
      <c r="H1177" t="s">
        <v>6738</v>
      </c>
      <c r="I1177" t="s">
        <v>32</v>
      </c>
      <c r="J1177" t="s">
        <v>756</v>
      </c>
      <c r="K1177" t="s">
        <v>24</v>
      </c>
      <c r="L1177" t="s">
        <v>42</v>
      </c>
      <c r="M1177" t="s">
        <v>9438</v>
      </c>
      <c r="N1177" t="s">
        <v>9439</v>
      </c>
    </row>
    <row r="1178" spans="1:14" x14ac:dyDescent="0.25">
      <c r="A1178" t="s">
        <v>6722</v>
      </c>
      <c r="B1178" t="s">
        <v>6723</v>
      </c>
      <c r="C1178" t="s">
        <v>16</v>
      </c>
      <c r="D1178" t="s">
        <v>6724</v>
      </c>
      <c r="E1178" t="s">
        <v>638</v>
      </c>
      <c r="F1178" t="s">
        <v>6739</v>
      </c>
      <c r="G1178" t="s">
        <v>6740</v>
      </c>
      <c r="H1178" t="s">
        <v>6741</v>
      </c>
      <c r="I1178" t="s">
        <v>32</v>
      </c>
      <c r="J1178" t="s">
        <v>420</v>
      </c>
      <c r="K1178" t="s">
        <v>24</v>
      </c>
      <c r="L1178" t="s">
        <v>851</v>
      </c>
      <c r="M1178" t="s">
        <v>9929</v>
      </c>
      <c r="N1178" t="s">
        <v>9441</v>
      </c>
    </row>
    <row r="1179" spans="1:14" x14ac:dyDescent="0.25">
      <c r="A1179" t="s">
        <v>6747</v>
      </c>
      <c r="B1179" t="s">
        <v>6748</v>
      </c>
      <c r="C1179" t="s">
        <v>16</v>
      </c>
      <c r="D1179" t="s">
        <v>4566</v>
      </c>
      <c r="E1179" t="s">
        <v>638</v>
      </c>
      <c r="F1179" t="s">
        <v>6749</v>
      </c>
      <c r="G1179" t="s">
        <v>6750</v>
      </c>
      <c r="H1179" t="s">
        <v>6751</v>
      </c>
      <c r="I1179" t="s">
        <v>32</v>
      </c>
      <c r="J1179" t="s">
        <v>1967</v>
      </c>
      <c r="K1179" t="s">
        <v>24</v>
      </c>
      <c r="L1179" t="s">
        <v>2585</v>
      </c>
      <c r="M1179" t="s">
        <v>9438</v>
      </c>
      <c r="N1179" t="s">
        <v>9439</v>
      </c>
    </row>
    <row r="1180" spans="1:14" x14ac:dyDescent="0.25">
      <c r="A1180" t="s">
        <v>2092</v>
      </c>
      <c r="B1180" t="s">
        <v>1952</v>
      </c>
      <c r="C1180" t="s">
        <v>1595</v>
      </c>
      <c r="D1180" t="s">
        <v>1513</v>
      </c>
      <c r="E1180" t="s">
        <v>638</v>
      </c>
      <c r="F1180" t="s">
        <v>6752</v>
      </c>
      <c r="G1180" t="s">
        <v>6753</v>
      </c>
      <c r="H1180" t="s">
        <v>6754</v>
      </c>
      <c r="I1180" t="s">
        <v>32</v>
      </c>
      <c r="J1180" t="s">
        <v>246</v>
      </c>
      <c r="K1180" t="s">
        <v>6755</v>
      </c>
      <c r="L1180" t="s">
        <v>75</v>
      </c>
      <c r="M1180" t="s">
        <v>9438</v>
      </c>
      <c r="N1180" t="s">
        <v>9439</v>
      </c>
    </row>
    <row r="1181" spans="1:14" x14ac:dyDescent="0.25">
      <c r="A1181" t="s">
        <v>6756</v>
      </c>
      <c r="B1181" t="s">
        <v>6757</v>
      </c>
      <c r="C1181" t="s">
        <v>1907</v>
      </c>
      <c r="D1181" t="s">
        <v>6758</v>
      </c>
      <c r="E1181" t="s">
        <v>18</v>
      </c>
      <c r="F1181" t="s">
        <v>6759</v>
      </c>
      <c r="G1181" t="s">
        <v>6760</v>
      </c>
      <c r="H1181" t="s">
        <v>6761</v>
      </c>
      <c r="I1181" t="s">
        <v>32</v>
      </c>
      <c r="J1181" t="s">
        <v>1912</v>
      </c>
      <c r="K1181" t="s">
        <v>1600</v>
      </c>
      <c r="L1181" t="s">
        <v>168</v>
      </c>
      <c r="M1181" t="s">
        <v>9438</v>
      </c>
      <c r="N1181" t="s">
        <v>9439</v>
      </c>
    </row>
    <row r="1182" spans="1:14" x14ac:dyDescent="0.25">
      <c r="A1182" t="s">
        <v>6762</v>
      </c>
      <c r="C1182" t="s">
        <v>6763</v>
      </c>
      <c r="E1182" t="s">
        <v>6764</v>
      </c>
      <c r="F1182" t="s">
        <v>6765</v>
      </c>
      <c r="G1182" t="s">
        <v>6766</v>
      </c>
      <c r="I1182" t="s">
        <v>32</v>
      </c>
      <c r="J1182" t="s">
        <v>809</v>
      </c>
      <c r="K1182" t="s">
        <v>1600</v>
      </c>
      <c r="M1182" t="s">
        <v>9438</v>
      </c>
      <c r="N1182" t="s">
        <v>9439</v>
      </c>
    </row>
    <row r="1183" spans="1:14" x14ac:dyDescent="0.25">
      <c r="A1183" t="s">
        <v>6772</v>
      </c>
      <c r="B1183" t="s">
        <v>6768</v>
      </c>
      <c r="C1183" t="s">
        <v>1595</v>
      </c>
      <c r="D1183" t="s">
        <v>702</v>
      </c>
      <c r="E1183" t="s">
        <v>638</v>
      </c>
      <c r="F1183" t="s">
        <v>6773</v>
      </c>
      <c r="G1183" t="s">
        <v>6774</v>
      </c>
      <c r="H1183" t="s">
        <v>6775</v>
      </c>
      <c r="I1183" t="s">
        <v>32</v>
      </c>
      <c r="J1183" t="s">
        <v>809</v>
      </c>
      <c r="K1183" t="s">
        <v>1600</v>
      </c>
      <c r="L1183" t="s">
        <v>75</v>
      </c>
      <c r="M1183" t="s">
        <v>9438</v>
      </c>
      <c r="N1183" t="s">
        <v>9439</v>
      </c>
    </row>
    <row r="1184" spans="1:14" x14ac:dyDescent="0.25">
      <c r="A1184" t="s">
        <v>6776</v>
      </c>
      <c r="B1184" t="s">
        <v>27</v>
      </c>
      <c r="C1184" t="s">
        <v>550</v>
      </c>
      <c r="D1184" t="s">
        <v>394</v>
      </c>
      <c r="E1184" t="s">
        <v>18</v>
      </c>
      <c r="F1184" t="s">
        <v>6777</v>
      </c>
      <c r="G1184" t="s">
        <v>6778</v>
      </c>
      <c r="H1184" t="s">
        <v>6779</v>
      </c>
      <c r="I1184" t="s">
        <v>32</v>
      </c>
      <c r="J1184" t="s">
        <v>5281</v>
      </c>
      <c r="K1184" t="s">
        <v>556</v>
      </c>
      <c r="L1184" t="s">
        <v>399</v>
      </c>
      <c r="M1184" t="s">
        <v>9438</v>
      </c>
      <c r="N1184" t="s">
        <v>9439</v>
      </c>
    </row>
    <row r="1185" spans="1:14" x14ac:dyDescent="0.25">
      <c r="A1185" t="s">
        <v>6780</v>
      </c>
      <c r="B1185" t="s">
        <v>549</v>
      </c>
      <c r="C1185" t="s">
        <v>550</v>
      </c>
      <c r="D1185" t="s">
        <v>6781</v>
      </c>
      <c r="E1185" t="s">
        <v>638</v>
      </c>
      <c r="F1185" t="s">
        <v>6782</v>
      </c>
      <c r="G1185" t="s">
        <v>6783</v>
      </c>
      <c r="H1185" t="s">
        <v>6784</v>
      </c>
      <c r="I1185" t="s">
        <v>32</v>
      </c>
      <c r="J1185" t="s">
        <v>1951</v>
      </c>
      <c r="K1185" t="s">
        <v>556</v>
      </c>
      <c r="L1185" t="s">
        <v>1382</v>
      </c>
      <c r="M1185" t="s">
        <v>9438</v>
      </c>
      <c r="N1185" t="s">
        <v>9439</v>
      </c>
    </row>
    <row r="1186" spans="1:14" x14ac:dyDescent="0.25">
      <c r="A1186" t="s">
        <v>6762</v>
      </c>
      <c r="C1186" t="s">
        <v>6763</v>
      </c>
      <c r="E1186" t="s">
        <v>6764</v>
      </c>
      <c r="F1186" t="s">
        <v>6785</v>
      </c>
      <c r="G1186" t="s">
        <v>6786</v>
      </c>
      <c r="I1186" t="s">
        <v>32</v>
      </c>
      <c r="J1186" t="s">
        <v>1951</v>
      </c>
      <c r="K1186" t="s">
        <v>1600</v>
      </c>
      <c r="M1186" t="s">
        <v>9438</v>
      </c>
      <c r="N1186" t="s">
        <v>9439</v>
      </c>
    </row>
    <row r="1187" spans="1:14" x14ac:dyDescent="0.25">
      <c r="A1187" t="s">
        <v>6787</v>
      </c>
      <c r="B1187" t="s">
        <v>2611</v>
      </c>
      <c r="C1187" t="s">
        <v>69</v>
      </c>
      <c r="D1187" t="s">
        <v>93</v>
      </c>
      <c r="E1187" t="s">
        <v>18</v>
      </c>
      <c r="F1187" t="s">
        <v>6788</v>
      </c>
      <c r="G1187" t="s">
        <v>6789</v>
      </c>
      <c r="H1187" t="s">
        <v>6790</v>
      </c>
      <c r="I1187" t="s">
        <v>32</v>
      </c>
      <c r="J1187" t="s">
        <v>1305</v>
      </c>
      <c r="K1187" t="s">
        <v>24</v>
      </c>
      <c r="L1187" t="s">
        <v>75</v>
      </c>
      <c r="M1187" t="s">
        <v>9930</v>
      </c>
      <c r="N1187" t="s">
        <v>9441</v>
      </c>
    </row>
    <row r="1188" spans="1:14" x14ac:dyDescent="0.25">
      <c r="A1188" t="s">
        <v>6791</v>
      </c>
      <c r="B1188" t="s">
        <v>6792</v>
      </c>
      <c r="C1188" t="s">
        <v>16</v>
      </c>
      <c r="D1188" t="s">
        <v>6793</v>
      </c>
      <c r="E1188" t="s">
        <v>18</v>
      </c>
      <c r="F1188" t="s">
        <v>6794</v>
      </c>
      <c r="G1188" t="s">
        <v>6795</v>
      </c>
      <c r="H1188" t="s">
        <v>6796</v>
      </c>
      <c r="I1188" t="s">
        <v>32</v>
      </c>
      <c r="J1188" t="s">
        <v>527</v>
      </c>
      <c r="K1188" t="s">
        <v>24</v>
      </c>
      <c r="L1188" t="s">
        <v>212</v>
      </c>
      <c r="M1188" t="s">
        <v>9931</v>
      </c>
      <c r="N1188" t="s">
        <v>9441</v>
      </c>
    </row>
    <row r="1189" spans="1:14" x14ac:dyDescent="0.25">
      <c r="A1189" t="s">
        <v>6797</v>
      </c>
      <c r="B1189" t="s">
        <v>6798</v>
      </c>
      <c r="C1189" t="s">
        <v>16</v>
      </c>
      <c r="D1189" t="s">
        <v>1278</v>
      </c>
      <c r="E1189" t="s">
        <v>18</v>
      </c>
      <c r="F1189" t="s">
        <v>6799</v>
      </c>
      <c r="G1189" t="s">
        <v>6800</v>
      </c>
      <c r="H1189" t="s">
        <v>6801</v>
      </c>
      <c r="I1189" t="s">
        <v>32</v>
      </c>
      <c r="J1189" t="s">
        <v>290</v>
      </c>
      <c r="K1189" t="s">
        <v>24</v>
      </c>
      <c r="L1189" t="s">
        <v>1282</v>
      </c>
      <c r="M1189" t="s">
        <v>9932</v>
      </c>
      <c r="N1189" t="s">
        <v>9441</v>
      </c>
    </row>
    <row r="1190" spans="1:14" x14ac:dyDescent="0.25">
      <c r="A1190" t="s">
        <v>6802</v>
      </c>
      <c r="B1190" t="s">
        <v>6803</v>
      </c>
      <c r="C1190" t="s">
        <v>16</v>
      </c>
      <c r="D1190" t="s">
        <v>6804</v>
      </c>
      <c r="E1190" t="s">
        <v>18</v>
      </c>
      <c r="F1190" t="s">
        <v>6805</v>
      </c>
      <c r="G1190" t="s">
        <v>6806</v>
      </c>
      <c r="H1190" t="s">
        <v>6807</v>
      </c>
      <c r="I1190" t="s">
        <v>32</v>
      </c>
      <c r="J1190" t="s">
        <v>74</v>
      </c>
      <c r="K1190" t="s">
        <v>24</v>
      </c>
      <c r="L1190" t="s">
        <v>42</v>
      </c>
      <c r="M1190" t="s">
        <v>9933</v>
      </c>
      <c r="N1190" t="s">
        <v>9441</v>
      </c>
    </row>
    <row r="1191" spans="1:14" x14ac:dyDescent="0.25">
      <c r="A1191" t="s">
        <v>6808</v>
      </c>
      <c r="B1191" t="s">
        <v>6809</v>
      </c>
      <c r="C1191" t="s">
        <v>69</v>
      </c>
      <c r="D1191" t="s">
        <v>45</v>
      </c>
      <c r="E1191" t="s">
        <v>18</v>
      </c>
      <c r="F1191" t="s">
        <v>6810</v>
      </c>
      <c r="G1191" t="s">
        <v>6811</v>
      </c>
      <c r="H1191" t="s">
        <v>6812</v>
      </c>
      <c r="I1191" t="s">
        <v>32</v>
      </c>
      <c r="J1191" t="s">
        <v>4320</v>
      </c>
      <c r="K1191" t="s">
        <v>24</v>
      </c>
      <c r="L1191" t="s">
        <v>50</v>
      </c>
      <c r="M1191" t="s">
        <v>9934</v>
      </c>
      <c r="N1191" t="s">
        <v>9441</v>
      </c>
    </row>
    <row r="1192" spans="1:14" x14ac:dyDescent="0.25">
      <c r="A1192" t="s">
        <v>6819</v>
      </c>
      <c r="B1192" t="s">
        <v>6820</v>
      </c>
      <c r="C1192" t="s">
        <v>1907</v>
      </c>
      <c r="D1192" t="s">
        <v>4996</v>
      </c>
      <c r="E1192" t="s">
        <v>18</v>
      </c>
      <c r="F1192" t="s">
        <v>6821</v>
      </c>
      <c r="G1192" t="s">
        <v>6822</v>
      </c>
      <c r="H1192" t="s">
        <v>6823</v>
      </c>
      <c r="I1192" t="s">
        <v>32</v>
      </c>
      <c r="J1192" t="s">
        <v>3178</v>
      </c>
      <c r="K1192" t="s">
        <v>1600</v>
      </c>
      <c r="L1192" t="s">
        <v>6824</v>
      </c>
      <c r="M1192" t="s">
        <v>9438</v>
      </c>
      <c r="N1192" t="s">
        <v>9439</v>
      </c>
    </row>
    <row r="1193" spans="1:14" x14ac:dyDescent="0.25">
      <c r="A1193" t="s">
        <v>6825</v>
      </c>
      <c r="C1193" t="s">
        <v>550</v>
      </c>
      <c r="D1193" t="s">
        <v>1003</v>
      </c>
      <c r="E1193" t="s">
        <v>18</v>
      </c>
      <c r="F1193" t="s">
        <v>6826</v>
      </c>
      <c r="G1193" t="s">
        <v>6827</v>
      </c>
      <c r="H1193" t="s">
        <v>6828</v>
      </c>
      <c r="I1193" t="s">
        <v>32</v>
      </c>
      <c r="J1193" t="s">
        <v>1855</v>
      </c>
      <c r="K1193" t="s">
        <v>556</v>
      </c>
      <c r="L1193" t="s">
        <v>75</v>
      </c>
      <c r="M1193" t="s">
        <v>9438</v>
      </c>
      <c r="N1193" t="s">
        <v>9439</v>
      </c>
    </row>
    <row r="1194" spans="1:14" x14ac:dyDescent="0.25">
      <c r="A1194" t="s">
        <v>6829</v>
      </c>
      <c r="C1194" t="s">
        <v>1907</v>
      </c>
      <c r="D1194" t="s">
        <v>6830</v>
      </c>
      <c r="E1194" t="s">
        <v>18</v>
      </c>
      <c r="F1194" t="s">
        <v>6831</v>
      </c>
      <c r="G1194" t="s">
        <v>6832</v>
      </c>
      <c r="H1194" t="s">
        <v>6833</v>
      </c>
      <c r="I1194" t="s">
        <v>32</v>
      </c>
      <c r="J1194" t="s">
        <v>1223</v>
      </c>
      <c r="K1194" t="s">
        <v>1600</v>
      </c>
      <c r="L1194" t="s">
        <v>439</v>
      </c>
      <c r="M1194" t="s">
        <v>9438</v>
      </c>
      <c r="N1194" t="s">
        <v>9439</v>
      </c>
    </row>
    <row r="1195" spans="1:14" x14ac:dyDescent="0.25">
      <c r="A1195" t="s">
        <v>6834</v>
      </c>
      <c r="B1195" t="s">
        <v>27</v>
      </c>
      <c r="C1195" t="s">
        <v>1943</v>
      </c>
      <c r="D1195" t="s">
        <v>6835</v>
      </c>
      <c r="E1195" t="s">
        <v>18</v>
      </c>
      <c r="F1195" t="s">
        <v>6836</v>
      </c>
      <c r="G1195" t="s">
        <v>6837</v>
      </c>
      <c r="H1195" t="s">
        <v>6838</v>
      </c>
      <c r="I1195" t="s">
        <v>32</v>
      </c>
      <c r="J1195" t="s">
        <v>1584</v>
      </c>
      <c r="K1195" t="s">
        <v>1600</v>
      </c>
      <c r="L1195" t="s">
        <v>780</v>
      </c>
      <c r="M1195" t="s">
        <v>9438</v>
      </c>
      <c r="N1195" t="s">
        <v>9439</v>
      </c>
    </row>
    <row r="1196" spans="1:14" x14ac:dyDescent="0.25">
      <c r="A1196" t="s">
        <v>6839</v>
      </c>
      <c r="B1196" t="s">
        <v>665</v>
      </c>
      <c r="C1196" t="s">
        <v>1595</v>
      </c>
      <c r="D1196" t="s">
        <v>6840</v>
      </c>
      <c r="E1196" t="s">
        <v>638</v>
      </c>
      <c r="F1196" t="s">
        <v>6841</v>
      </c>
      <c r="G1196" t="s">
        <v>6842</v>
      </c>
      <c r="H1196" t="s">
        <v>6843</v>
      </c>
      <c r="I1196" t="s">
        <v>32</v>
      </c>
      <c r="J1196" t="s">
        <v>1093</v>
      </c>
      <c r="K1196" t="s">
        <v>1600</v>
      </c>
      <c r="L1196" t="s">
        <v>3493</v>
      </c>
      <c r="M1196" t="s">
        <v>9438</v>
      </c>
      <c r="N1196" t="s">
        <v>9439</v>
      </c>
    </row>
    <row r="1197" spans="1:14" x14ac:dyDescent="0.25">
      <c r="A1197" t="s">
        <v>6844</v>
      </c>
      <c r="B1197" t="s">
        <v>6845</v>
      </c>
      <c r="C1197" t="s">
        <v>6846</v>
      </c>
      <c r="D1197" t="s">
        <v>2429</v>
      </c>
      <c r="E1197" t="s">
        <v>18</v>
      </c>
      <c r="F1197" t="s">
        <v>6847</v>
      </c>
      <c r="G1197" t="s">
        <v>6848</v>
      </c>
      <c r="H1197" t="s">
        <v>6849</v>
      </c>
      <c r="I1197" t="s">
        <v>744</v>
      </c>
      <c r="J1197" t="s">
        <v>816</v>
      </c>
      <c r="K1197" t="s">
        <v>1600</v>
      </c>
      <c r="L1197" t="s">
        <v>439</v>
      </c>
      <c r="M1197" t="s">
        <v>9438</v>
      </c>
      <c r="N1197" t="s">
        <v>9439</v>
      </c>
    </row>
    <row r="1198" spans="1:14" x14ac:dyDescent="0.25">
      <c r="A1198" t="s">
        <v>6850</v>
      </c>
      <c r="B1198" t="s">
        <v>665</v>
      </c>
      <c r="C1198" t="s">
        <v>1595</v>
      </c>
      <c r="D1198" t="s">
        <v>6840</v>
      </c>
      <c r="E1198" t="s">
        <v>638</v>
      </c>
      <c r="F1198" t="s">
        <v>6854</v>
      </c>
      <c r="G1198" t="s">
        <v>6855</v>
      </c>
      <c r="H1198" t="s">
        <v>6856</v>
      </c>
      <c r="I1198" t="s">
        <v>32</v>
      </c>
      <c r="J1198" t="s">
        <v>121</v>
      </c>
      <c r="K1198" t="s">
        <v>556</v>
      </c>
      <c r="L1198" t="s">
        <v>3493</v>
      </c>
      <c r="M1198" t="s">
        <v>9438</v>
      </c>
      <c r="N1198" t="s">
        <v>9439</v>
      </c>
    </row>
    <row r="1199" spans="1:14" x14ac:dyDescent="0.25">
      <c r="A1199" t="s">
        <v>6862</v>
      </c>
      <c r="B1199" t="s">
        <v>6863</v>
      </c>
      <c r="C1199" t="s">
        <v>1595</v>
      </c>
      <c r="D1199" t="s">
        <v>6864</v>
      </c>
      <c r="E1199" t="s">
        <v>18</v>
      </c>
      <c r="F1199" t="s">
        <v>6865</v>
      </c>
      <c r="G1199" t="s">
        <v>6866</v>
      </c>
      <c r="H1199" t="s">
        <v>6867</v>
      </c>
      <c r="I1199" t="s">
        <v>32</v>
      </c>
      <c r="J1199" t="s">
        <v>3171</v>
      </c>
      <c r="K1199" t="s">
        <v>1600</v>
      </c>
      <c r="L1199" t="s">
        <v>42</v>
      </c>
      <c r="M1199" t="s">
        <v>9438</v>
      </c>
      <c r="N1199" t="s">
        <v>9439</v>
      </c>
    </row>
    <row r="1200" spans="1:14" x14ac:dyDescent="0.25">
      <c r="A1200" t="s">
        <v>6850</v>
      </c>
      <c r="B1200" t="s">
        <v>665</v>
      </c>
      <c r="C1200" t="s">
        <v>1595</v>
      </c>
      <c r="D1200" t="s">
        <v>6840</v>
      </c>
      <c r="E1200" t="s">
        <v>638</v>
      </c>
      <c r="F1200" t="s">
        <v>6868</v>
      </c>
      <c r="G1200" t="s">
        <v>6869</v>
      </c>
      <c r="H1200" t="s">
        <v>6870</v>
      </c>
      <c r="I1200" t="s">
        <v>32</v>
      </c>
      <c r="J1200" t="s">
        <v>634</v>
      </c>
      <c r="K1200" t="s">
        <v>556</v>
      </c>
      <c r="L1200" t="s">
        <v>3493</v>
      </c>
      <c r="M1200" t="s">
        <v>9438</v>
      </c>
      <c r="N1200" t="s">
        <v>9439</v>
      </c>
    </row>
    <row r="1201" spans="1:14" x14ac:dyDescent="0.25">
      <c r="A1201" t="s">
        <v>6871</v>
      </c>
      <c r="C1201" t="s">
        <v>1595</v>
      </c>
      <c r="D1201" t="s">
        <v>158</v>
      </c>
      <c r="E1201" t="s">
        <v>18</v>
      </c>
      <c r="F1201" t="s">
        <v>6872</v>
      </c>
      <c r="G1201" t="s">
        <v>6873</v>
      </c>
      <c r="H1201" t="s">
        <v>6874</v>
      </c>
      <c r="I1201" t="s">
        <v>32</v>
      </c>
      <c r="J1201" t="s">
        <v>3776</v>
      </c>
      <c r="K1201" t="s">
        <v>1600</v>
      </c>
      <c r="L1201" t="s">
        <v>163</v>
      </c>
      <c r="M1201" t="s">
        <v>9438</v>
      </c>
      <c r="N1201" t="s">
        <v>9439</v>
      </c>
    </row>
    <row r="1202" spans="1:14" x14ac:dyDescent="0.25">
      <c r="A1202" t="s">
        <v>6762</v>
      </c>
      <c r="C1202" t="s">
        <v>6763</v>
      </c>
      <c r="E1202" t="s">
        <v>6764</v>
      </c>
      <c r="F1202" t="s">
        <v>6875</v>
      </c>
      <c r="G1202" t="s">
        <v>6876</v>
      </c>
      <c r="I1202" t="s">
        <v>32</v>
      </c>
      <c r="J1202" t="s">
        <v>412</v>
      </c>
      <c r="K1202" t="s">
        <v>1600</v>
      </c>
      <c r="M1202" t="s">
        <v>9438</v>
      </c>
      <c r="N1202" t="s">
        <v>9439</v>
      </c>
    </row>
    <row r="1203" spans="1:14" x14ac:dyDescent="0.25">
      <c r="A1203" t="s">
        <v>6850</v>
      </c>
      <c r="B1203" t="s">
        <v>665</v>
      </c>
      <c r="C1203" t="s">
        <v>1595</v>
      </c>
      <c r="D1203" t="s">
        <v>6840</v>
      </c>
      <c r="E1203" t="s">
        <v>638</v>
      </c>
      <c r="F1203" t="s">
        <v>6884</v>
      </c>
      <c r="G1203" t="s">
        <v>6885</v>
      </c>
      <c r="H1203" t="s">
        <v>6886</v>
      </c>
      <c r="I1203" t="s">
        <v>32</v>
      </c>
      <c r="J1203" t="s">
        <v>121</v>
      </c>
      <c r="K1203" t="s">
        <v>556</v>
      </c>
      <c r="L1203" t="s">
        <v>3493</v>
      </c>
      <c r="M1203" t="s">
        <v>9438</v>
      </c>
      <c r="N1203" t="s">
        <v>9439</v>
      </c>
    </row>
    <row r="1204" spans="1:14" x14ac:dyDescent="0.25">
      <c r="A1204" t="s">
        <v>6887</v>
      </c>
      <c r="C1204" t="s">
        <v>6763</v>
      </c>
      <c r="D1204" t="s">
        <v>3186</v>
      </c>
      <c r="E1204" t="s">
        <v>18</v>
      </c>
      <c r="F1204" t="s">
        <v>6888</v>
      </c>
      <c r="G1204" t="s">
        <v>6889</v>
      </c>
      <c r="H1204" t="s">
        <v>6890</v>
      </c>
      <c r="I1204" t="s">
        <v>32</v>
      </c>
      <c r="J1204" t="s">
        <v>1885</v>
      </c>
      <c r="K1204" t="s">
        <v>1600</v>
      </c>
      <c r="L1204" t="s">
        <v>439</v>
      </c>
      <c r="M1204" t="s">
        <v>9438</v>
      </c>
      <c r="N1204" t="s">
        <v>9439</v>
      </c>
    </row>
    <row r="1205" spans="1:14" x14ac:dyDescent="0.25">
      <c r="A1205" t="s">
        <v>6891</v>
      </c>
      <c r="B1205" t="s">
        <v>6878</v>
      </c>
      <c r="C1205" t="s">
        <v>550</v>
      </c>
      <c r="D1205" t="s">
        <v>6892</v>
      </c>
      <c r="E1205" t="s">
        <v>638</v>
      </c>
      <c r="F1205" t="s">
        <v>6893</v>
      </c>
      <c r="G1205" t="s">
        <v>6894</v>
      </c>
      <c r="H1205" t="s">
        <v>6895</v>
      </c>
      <c r="I1205" t="s">
        <v>32</v>
      </c>
      <c r="J1205" t="s">
        <v>1155</v>
      </c>
      <c r="K1205" t="s">
        <v>556</v>
      </c>
      <c r="L1205" t="s">
        <v>6896</v>
      </c>
      <c r="M1205" t="s">
        <v>9438</v>
      </c>
      <c r="N1205" t="s">
        <v>9439</v>
      </c>
    </row>
    <row r="1206" spans="1:14" x14ac:dyDescent="0.25">
      <c r="A1206" t="s">
        <v>6897</v>
      </c>
      <c r="B1206" t="s">
        <v>5960</v>
      </c>
      <c r="C1206" t="s">
        <v>69</v>
      </c>
      <c r="D1206" t="s">
        <v>5961</v>
      </c>
      <c r="E1206" t="s">
        <v>18</v>
      </c>
      <c r="F1206" t="s">
        <v>6898</v>
      </c>
      <c r="G1206" t="s">
        <v>6899</v>
      </c>
      <c r="H1206" t="s">
        <v>6900</v>
      </c>
      <c r="I1206" t="s">
        <v>32</v>
      </c>
      <c r="J1206" t="s">
        <v>2164</v>
      </c>
      <c r="K1206" t="s">
        <v>24</v>
      </c>
      <c r="L1206" t="s">
        <v>42</v>
      </c>
      <c r="M1206" t="s">
        <v>9935</v>
      </c>
      <c r="N1206" t="s">
        <v>9441</v>
      </c>
    </row>
    <row r="1207" spans="1:14" x14ac:dyDescent="0.25">
      <c r="A1207" t="s">
        <v>6901</v>
      </c>
      <c r="B1207" t="s">
        <v>651</v>
      </c>
      <c r="C1207" t="s">
        <v>16</v>
      </c>
      <c r="D1207" t="s">
        <v>5305</v>
      </c>
      <c r="E1207" t="s">
        <v>638</v>
      </c>
      <c r="F1207" t="s">
        <v>6902</v>
      </c>
      <c r="G1207" t="s">
        <v>6903</v>
      </c>
      <c r="H1207" t="s">
        <v>6904</v>
      </c>
      <c r="I1207" t="s">
        <v>32</v>
      </c>
      <c r="J1207" t="s">
        <v>253</v>
      </c>
      <c r="K1207" t="s">
        <v>24</v>
      </c>
      <c r="L1207" t="s">
        <v>851</v>
      </c>
      <c r="M1207" t="s">
        <v>9438</v>
      </c>
      <c r="N1207" t="s">
        <v>9439</v>
      </c>
    </row>
    <row r="1208" spans="1:14" x14ac:dyDescent="0.25">
      <c r="A1208" t="s">
        <v>6905</v>
      </c>
      <c r="B1208" t="s">
        <v>6906</v>
      </c>
      <c r="C1208" t="s">
        <v>16</v>
      </c>
      <c r="D1208" t="s">
        <v>3352</v>
      </c>
      <c r="E1208" t="s">
        <v>638</v>
      </c>
      <c r="F1208" t="s">
        <v>6907</v>
      </c>
      <c r="G1208" t="s">
        <v>6908</v>
      </c>
      <c r="H1208" t="s">
        <v>6909</v>
      </c>
      <c r="I1208" t="s">
        <v>22</v>
      </c>
      <c r="J1208" t="s">
        <v>3208</v>
      </c>
      <c r="K1208" t="s">
        <v>24</v>
      </c>
      <c r="L1208" t="s">
        <v>83</v>
      </c>
      <c r="M1208" t="s">
        <v>9438</v>
      </c>
      <c r="N1208" t="s">
        <v>9439</v>
      </c>
    </row>
    <row r="1209" spans="1:14" x14ac:dyDescent="0.25">
      <c r="A1209" t="s">
        <v>6924</v>
      </c>
      <c r="C1209" t="s">
        <v>16</v>
      </c>
      <c r="D1209" t="s">
        <v>6925</v>
      </c>
      <c r="E1209" t="s">
        <v>638</v>
      </c>
      <c r="F1209" t="s">
        <v>6926</v>
      </c>
      <c r="G1209" t="s">
        <v>6927</v>
      </c>
      <c r="H1209" t="s">
        <v>6928</v>
      </c>
      <c r="I1209" t="s">
        <v>32</v>
      </c>
      <c r="J1209" t="s">
        <v>2591</v>
      </c>
      <c r="K1209" t="s">
        <v>24</v>
      </c>
      <c r="L1209" t="s">
        <v>3493</v>
      </c>
      <c r="M1209" t="s">
        <v>9438</v>
      </c>
      <c r="N1209" t="s">
        <v>9439</v>
      </c>
    </row>
    <row r="1210" spans="1:14" x14ac:dyDescent="0.25">
      <c r="A1210" t="s">
        <v>6929</v>
      </c>
      <c r="B1210" t="s">
        <v>6930</v>
      </c>
      <c r="C1210" t="s">
        <v>69</v>
      </c>
      <c r="D1210" t="s">
        <v>6931</v>
      </c>
      <c r="E1210" t="s">
        <v>638</v>
      </c>
      <c r="F1210" t="s">
        <v>6932</v>
      </c>
      <c r="G1210" t="s">
        <v>6933</v>
      </c>
      <c r="H1210" t="s">
        <v>6934</v>
      </c>
      <c r="I1210" t="s">
        <v>32</v>
      </c>
      <c r="J1210" t="s">
        <v>211</v>
      </c>
      <c r="K1210" t="s">
        <v>24</v>
      </c>
      <c r="L1210" t="s">
        <v>6935</v>
      </c>
      <c r="M1210" t="s">
        <v>9438</v>
      </c>
      <c r="N1210" t="s">
        <v>9439</v>
      </c>
    </row>
    <row r="1211" spans="1:14" x14ac:dyDescent="0.25">
      <c r="A1211" t="s">
        <v>6341</v>
      </c>
      <c r="B1211" t="s">
        <v>2844</v>
      </c>
      <c r="C1211" t="s">
        <v>16</v>
      </c>
      <c r="D1211" t="s">
        <v>6342</v>
      </c>
      <c r="E1211" t="s">
        <v>638</v>
      </c>
      <c r="F1211" t="s">
        <v>6936</v>
      </c>
      <c r="G1211" t="s">
        <v>6937</v>
      </c>
      <c r="H1211" t="s">
        <v>6938</v>
      </c>
      <c r="I1211" t="s">
        <v>320</v>
      </c>
      <c r="J1211" t="s">
        <v>341</v>
      </c>
      <c r="K1211" t="s">
        <v>24</v>
      </c>
      <c r="L1211" t="s">
        <v>361</v>
      </c>
      <c r="M1211" t="s">
        <v>9936</v>
      </c>
      <c r="N1211" t="s">
        <v>9441</v>
      </c>
    </row>
    <row r="1212" spans="1:14" x14ac:dyDescent="0.25">
      <c r="A1212" t="s">
        <v>6939</v>
      </c>
      <c r="B1212" t="s">
        <v>6940</v>
      </c>
      <c r="C1212" t="s">
        <v>69</v>
      </c>
      <c r="D1212" t="s">
        <v>6941</v>
      </c>
      <c r="E1212" t="s">
        <v>638</v>
      </c>
      <c r="F1212" t="s">
        <v>6942</v>
      </c>
      <c r="G1212" t="s">
        <v>6943</v>
      </c>
      <c r="H1212" t="s">
        <v>6944</v>
      </c>
      <c r="I1212" t="s">
        <v>32</v>
      </c>
      <c r="J1212" t="s">
        <v>253</v>
      </c>
      <c r="K1212" t="s">
        <v>24</v>
      </c>
      <c r="L1212" t="s">
        <v>3475</v>
      </c>
      <c r="M1212" t="s">
        <v>9438</v>
      </c>
      <c r="N1212" t="s">
        <v>9439</v>
      </c>
    </row>
    <row r="1213" spans="1:14" x14ac:dyDescent="0.25">
      <c r="A1213" t="s">
        <v>6952</v>
      </c>
      <c r="B1213" t="s">
        <v>6953</v>
      </c>
      <c r="C1213" t="s">
        <v>69</v>
      </c>
      <c r="D1213" t="s">
        <v>93</v>
      </c>
      <c r="E1213" t="s">
        <v>638</v>
      </c>
      <c r="F1213" t="s">
        <v>6954</v>
      </c>
      <c r="G1213" t="s">
        <v>6955</v>
      </c>
      <c r="H1213" t="s">
        <v>6956</v>
      </c>
      <c r="I1213" t="s">
        <v>32</v>
      </c>
      <c r="J1213" t="s">
        <v>142</v>
      </c>
      <c r="K1213" t="s">
        <v>24</v>
      </c>
      <c r="L1213" t="s">
        <v>75</v>
      </c>
      <c r="M1213" t="s">
        <v>9937</v>
      </c>
      <c r="N1213" t="s">
        <v>9441</v>
      </c>
    </row>
    <row r="1214" spans="1:14" x14ac:dyDescent="0.25">
      <c r="A1214" t="s">
        <v>6330</v>
      </c>
      <c r="B1214" t="s">
        <v>6957</v>
      </c>
      <c r="C1214" t="s">
        <v>69</v>
      </c>
      <c r="D1214" t="s">
        <v>6332</v>
      </c>
      <c r="E1214" t="s">
        <v>638</v>
      </c>
      <c r="F1214" t="s">
        <v>6958</v>
      </c>
      <c r="G1214" t="s">
        <v>6959</v>
      </c>
      <c r="H1214" t="s">
        <v>6960</v>
      </c>
      <c r="I1214" t="s">
        <v>32</v>
      </c>
      <c r="J1214" t="s">
        <v>3112</v>
      </c>
      <c r="K1214" t="s">
        <v>24</v>
      </c>
      <c r="L1214" t="s">
        <v>34</v>
      </c>
      <c r="M1214" t="s">
        <v>9438</v>
      </c>
      <c r="N1214" t="s">
        <v>9439</v>
      </c>
    </row>
    <row r="1215" spans="1:14" x14ac:dyDescent="0.25">
      <c r="A1215" t="s">
        <v>6966</v>
      </c>
      <c r="B1215" t="s">
        <v>6946</v>
      </c>
      <c r="C1215" t="s">
        <v>69</v>
      </c>
      <c r="D1215" t="s">
        <v>6947</v>
      </c>
      <c r="E1215" t="s">
        <v>638</v>
      </c>
      <c r="F1215" t="s">
        <v>6967</v>
      </c>
      <c r="G1215" t="s">
        <v>6968</v>
      </c>
      <c r="H1215" t="s">
        <v>6969</v>
      </c>
      <c r="I1215" t="s">
        <v>32</v>
      </c>
      <c r="J1215" t="s">
        <v>134</v>
      </c>
      <c r="K1215" t="s">
        <v>24</v>
      </c>
      <c r="L1215" t="s">
        <v>42</v>
      </c>
      <c r="M1215" t="s">
        <v>9438</v>
      </c>
      <c r="N1215" t="s">
        <v>9439</v>
      </c>
    </row>
    <row r="1216" spans="1:14" x14ac:dyDescent="0.25">
      <c r="A1216" t="s">
        <v>6970</v>
      </c>
      <c r="C1216" t="s">
        <v>69</v>
      </c>
      <c r="D1216" t="s">
        <v>6971</v>
      </c>
      <c r="E1216" t="s">
        <v>638</v>
      </c>
      <c r="F1216" t="s">
        <v>6972</v>
      </c>
      <c r="G1216" t="s">
        <v>6973</v>
      </c>
      <c r="H1216" t="s">
        <v>6974</v>
      </c>
      <c r="I1216" t="s">
        <v>32</v>
      </c>
      <c r="J1216" t="s">
        <v>3208</v>
      </c>
      <c r="K1216" t="s">
        <v>24</v>
      </c>
      <c r="L1216" t="s">
        <v>439</v>
      </c>
      <c r="M1216" t="s">
        <v>9438</v>
      </c>
      <c r="N1216" t="s">
        <v>9439</v>
      </c>
    </row>
    <row r="1217" spans="1:14" x14ac:dyDescent="0.25">
      <c r="A1217" t="s">
        <v>6975</v>
      </c>
      <c r="C1217" t="s">
        <v>69</v>
      </c>
      <c r="E1217" t="s">
        <v>638</v>
      </c>
      <c r="F1217" t="s">
        <v>6976</v>
      </c>
      <c r="G1217" t="s">
        <v>6977</v>
      </c>
      <c r="H1217" t="s">
        <v>6978</v>
      </c>
      <c r="I1217" t="s">
        <v>32</v>
      </c>
      <c r="J1217" t="s">
        <v>155</v>
      </c>
      <c r="K1217" t="s">
        <v>24</v>
      </c>
      <c r="L1217" t="s">
        <v>168</v>
      </c>
      <c r="M1217" t="s">
        <v>9938</v>
      </c>
      <c r="N1217" t="s">
        <v>9441</v>
      </c>
    </row>
    <row r="1218" spans="1:14" x14ac:dyDescent="0.25">
      <c r="A1218" t="s">
        <v>6979</v>
      </c>
      <c r="B1218" t="s">
        <v>6911</v>
      </c>
      <c r="C1218" t="s">
        <v>69</v>
      </c>
      <c r="D1218" t="s">
        <v>5944</v>
      </c>
      <c r="E1218" t="s">
        <v>638</v>
      </c>
      <c r="F1218" t="s">
        <v>6980</v>
      </c>
      <c r="G1218" t="s">
        <v>6981</v>
      </c>
      <c r="H1218" t="s">
        <v>6982</v>
      </c>
      <c r="I1218" t="s">
        <v>32</v>
      </c>
      <c r="J1218" t="s">
        <v>246</v>
      </c>
      <c r="K1218" t="s">
        <v>24</v>
      </c>
      <c r="L1218" t="s">
        <v>3657</v>
      </c>
      <c r="M1218" t="s">
        <v>9438</v>
      </c>
      <c r="N1218" t="s">
        <v>9439</v>
      </c>
    </row>
    <row r="1219" spans="1:14" x14ac:dyDescent="0.25">
      <c r="A1219" t="s">
        <v>6983</v>
      </c>
      <c r="B1219" t="s">
        <v>6984</v>
      </c>
      <c r="C1219" t="s">
        <v>16</v>
      </c>
      <c r="E1219" t="s">
        <v>638</v>
      </c>
      <c r="F1219" t="s">
        <v>6985</v>
      </c>
      <c r="G1219" t="s">
        <v>6986</v>
      </c>
      <c r="H1219" t="s">
        <v>6987</v>
      </c>
      <c r="I1219" t="s">
        <v>32</v>
      </c>
      <c r="J1219" t="s">
        <v>3171</v>
      </c>
      <c r="K1219" t="s">
        <v>24</v>
      </c>
      <c r="L1219" t="s">
        <v>439</v>
      </c>
      <c r="M1219" t="s">
        <v>9438</v>
      </c>
      <c r="N1219" t="s">
        <v>9439</v>
      </c>
    </row>
    <row r="1220" spans="1:14" x14ac:dyDescent="0.25">
      <c r="A1220" t="s">
        <v>6988</v>
      </c>
      <c r="B1220" t="s">
        <v>6989</v>
      </c>
      <c r="C1220" t="s">
        <v>16</v>
      </c>
      <c r="D1220" t="s">
        <v>3646</v>
      </c>
      <c r="E1220" t="s">
        <v>638</v>
      </c>
      <c r="F1220" t="s">
        <v>6990</v>
      </c>
      <c r="G1220" t="s">
        <v>6991</v>
      </c>
      <c r="H1220" t="s">
        <v>6992</v>
      </c>
      <c r="I1220" t="s">
        <v>32</v>
      </c>
      <c r="J1220" t="s">
        <v>756</v>
      </c>
      <c r="K1220" t="s">
        <v>24</v>
      </c>
      <c r="L1220" t="s">
        <v>42</v>
      </c>
      <c r="M1220" t="s">
        <v>9438</v>
      </c>
      <c r="N1220" t="s">
        <v>9439</v>
      </c>
    </row>
    <row r="1221" spans="1:14" x14ac:dyDescent="0.25">
      <c r="A1221" t="s">
        <v>6993</v>
      </c>
      <c r="C1221" t="s">
        <v>69</v>
      </c>
      <c r="D1221" t="s">
        <v>6971</v>
      </c>
      <c r="E1221" t="s">
        <v>638</v>
      </c>
      <c r="F1221" t="s">
        <v>6994</v>
      </c>
      <c r="G1221" t="s">
        <v>6995</v>
      </c>
      <c r="H1221" t="s">
        <v>6996</v>
      </c>
      <c r="I1221" t="s">
        <v>32</v>
      </c>
      <c r="J1221" t="s">
        <v>1912</v>
      </c>
      <c r="K1221" t="s">
        <v>24</v>
      </c>
      <c r="L1221" t="s">
        <v>439</v>
      </c>
      <c r="M1221" t="s">
        <v>9438</v>
      </c>
      <c r="N1221" t="s">
        <v>9439</v>
      </c>
    </row>
    <row r="1222" spans="1:14" x14ac:dyDescent="0.25">
      <c r="A1222" t="s">
        <v>7000</v>
      </c>
      <c r="B1222" t="s">
        <v>7001</v>
      </c>
      <c r="C1222" t="s">
        <v>69</v>
      </c>
      <c r="D1222" t="s">
        <v>7002</v>
      </c>
      <c r="E1222" t="s">
        <v>638</v>
      </c>
      <c r="F1222" t="s">
        <v>7003</v>
      </c>
      <c r="G1222" t="s">
        <v>7004</v>
      </c>
      <c r="H1222" t="s">
        <v>7005</v>
      </c>
      <c r="I1222" t="s">
        <v>32</v>
      </c>
      <c r="J1222" t="s">
        <v>826</v>
      </c>
      <c r="K1222" t="s">
        <v>24</v>
      </c>
      <c r="L1222" t="s">
        <v>445</v>
      </c>
      <c r="M1222" t="s">
        <v>9438</v>
      </c>
      <c r="N1222" t="s">
        <v>9439</v>
      </c>
    </row>
    <row r="1223" spans="1:14" x14ac:dyDescent="0.25">
      <c r="A1223" t="s">
        <v>6979</v>
      </c>
      <c r="B1223" t="s">
        <v>6911</v>
      </c>
      <c r="C1223" t="s">
        <v>69</v>
      </c>
      <c r="D1223" t="s">
        <v>5944</v>
      </c>
      <c r="E1223" t="s">
        <v>638</v>
      </c>
      <c r="F1223" t="s">
        <v>7006</v>
      </c>
      <c r="G1223" t="s">
        <v>7007</v>
      </c>
      <c r="H1223" t="s">
        <v>7008</v>
      </c>
      <c r="I1223" t="s">
        <v>22</v>
      </c>
      <c r="J1223" t="s">
        <v>246</v>
      </c>
      <c r="K1223" t="s">
        <v>24</v>
      </c>
      <c r="L1223" t="s">
        <v>3657</v>
      </c>
      <c r="M1223" t="s">
        <v>9438</v>
      </c>
      <c r="N1223" t="s">
        <v>9439</v>
      </c>
    </row>
    <row r="1224" spans="1:14" x14ac:dyDescent="0.25">
      <c r="A1224" t="s">
        <v>6979</v>
      </c>
      <c r="B1224" t="s">
        <v>6911</v>
      </c>
      <c r="C1224" t="s">
        <v>69</v>
      </c>
      <c r="D1224" t="s">
        <v>5944</v>
      </c>
      <c r="E1224" t="s">
        <v>638</v>
      </c>
      <c r="F1224" t="s">
        <v>7009</v>
      </c>
      <c r="G1224" t="s">
        <v>7010</v>
      </c>
      <c r="H1224" t="s">
        <v>7011</v>
      </c>
      <c r="I1224" t="s">
        <v>22</v>
      </c>
      <c r="J1224" t="s">
        <v>246</v>
      </c>
      <c r="K1224" t="s">
        <v>24</v>
      </c>
      <c r="L1224" t="s">
        <v>3657</v>
      </c>
      <c r="M1224" t="s">
        <v>9438</v>
      </c>
      <c r="N1224" t="s">
        <v>9439</v>
      </c>
    </row>
    <row r="1225" spans="1:14" x14ac:dyDescent="0.25">
      <c r="A1225" t="s">
        <v>7012</v>
      </c>
      <c r="B1225" t="s">
        <v>7013</v>
      </c>
      <c r="C1225" t="s">
        <v>16</v>
      </c>
      <c r="D1225" t="s">
        <v>1359</v>
      </c>
      <c r="E1225" t="s">
        <v>638</v>
      </c>
      <c r="F1225" t="s">
        <v>7014</v>
      </c>
      <c r="G1225" t="s">
        <v>7015</v>
      </c>
      <c r="H1225" t="s">
        <v>7016</v>
      </c>
      <c r="I1225" t="s">
        <v>22</v>
      </c>
      <c r="J1225" t="s">
        <v>1411</v>
      </c>
      <c r="K1225" t="s">
        <v>24</v>
      </c>
      <c r="L1225" t="s">
        <v>83</v>
      </c>
      <c r="M1225" t="s">
        <v>9939</v>
      </c>
      <c r="N1225" t="s">
        <v>9441</v>
      </c>
    </row>
    <row r="1226" spans="1:14" x14ac:dyDescent="0.25">
      <c r="A1226" t="s">
        <v>7017</v>
      </c>
      <c r="B1226" t="s">
        <v>7018</v>
      </c>
      <c r="C1226" t="s">
        <v>69</v>
      </c>
      <c r="D1226" t="s">
        <v>402</v>
      </c>
      <c r="E1226" t="s">
        <v>638</v>
      </c>
      <c r="F1226" t="s">
        <v>7019</v>
      </c>
      <c r="G1226" t="s">
        <v>7020</v>
      </c>
      <c r="H1226" t="s">
        <v>7021</v>
      </c>
      <c r="I1226" t="s">
        <v>32</v>
      </c>
      <c r="J1226" t="s">
        <v>426</v>
      </c>
      <c r="K1226" t="s">
        <v>24</v>
      </c>
      <c r="L1226" t="s">
        <v>6351</v>
      </c>
      <c r="M1226" t="s">
        <v>9940</v>
      </c>
      <c r="N1226" t="s">
        <v>9441</v>
      </c>
    </row>
    <row r="1227" spans="1:14" x14ac:dyDescent="0.25">
      <c r="A1227" t="s">
        <v>7022</v>
      </c>
      <c r="B1227" t="s">
        <v>7023</v>
      </c>
      <c r="C1227" t="s">
        <v>69</v>
      </c>
      <c r="D1227" t="s">
        <v>93</v>
      </c>
      <c r="E1227" t="s">
        <v>638</v>
      </c>
      <c r="F1227" t="s">
        <v>7024</v>
      </c>
      <c r="G1227" t="s">
        <v>7025</v>
      </c>
      <c r="H1227" t="s">
        <v>7026</v>
      </c>
      <c r="I1227" t="s">
        <v>22</v>
      </c>
      <c r="J1227" t="s">
        <v>142</v>
      </c>
      <c r="K1227" t="s">
        <v>24</v>
      </c>
      <c r="L1227" t="s">
        <v>184</v>
      </c>
      <c r="M1227" t="s">
        <v>9941</v>
      </c>
      <c r="N1227" t="s">
        <v>9441</v>
      </c>
    </row>
    <row r="1228" spans="1:14" x14ac:dyDescent="0.25">
      <c r="A1228" t="s">
        <v>6983</v>
      </c>
      <c r="B1228" t="s">
        <v>7027</v>
      </c>
      <c r="C1228" t="s">
        <v>16</v>
      </c>
      <c r="E1228" t="s">
        <v>638</v>
      </c>
      <c r="F1228" t="s">
        <v>7028</v>
      </c>
      <c r="G1228" t="s">
        <v>7029</v>
      </c>
      <c r="H1228" t="s">
        <v>7030</v>
      </c>
      <c r="J1228" t="s">
        <v>7031</v>
      </c>
      <c r="K1228" t="s">
        <v>24</v>
      </c>
      <c r="M1228" t="s">
        <v>9438</v>
      </c>
      <c r="N1228" t="s">
        <v>9439</v>
      </c>
    </row>
    <row r="1229" spans="1:14" x14ac:dyDescent="0.25">
      <c r="A1229" t="s">
        <v>6330</v>
      </c>
      <c r="B1229" t="s">
        <v>6957</v>
      </c>
      <c r="C1229" t="s">
        <v>69</v>
      </c>
      <c r="D1229" t="s">
        <v>6332</v>
      </c>
      <c r="E1229" t="s">
        <v>638</v>
      </c>
      <c r="F1229" t="s">
        <v>7032</v>
      </c>
      <c r="G1229" t="s">
        <v>7033</v>
      </c>
      <c r="H1229" t="s">
        <v>7034</v>
      </c>
      <c r="I1229" t="s">
        <v>32</v>
      </c>
      <c r="J1229" t="s">
        <v>3112</v>
      </c>
      <c r="K1229" t="s">
        <v>24</v>
      </c>
      <c r="L1229" t="s">
        <v>34</v>
      </c>
      <c r="M1229" t="s">
        <v>9438</v>
      </c>
      <c r="N1229" t="s">
        <v>9439</v>
      </c>
    </row>
    <row r="1230" spans="1:14" x14ac:dyDescent="0.25">
      <c r="A1230" t="s">
        <v>6979</v>
      </c>
      <c r="B1230" t="s">
        <v>6911</v>
      </c>
      <c r="C1230" t="s">
        <v>69</v>
      </c>
      <c r="D1230" t="s">
        <v>5944</v>
      </c>
      <c r="E1230" t="s">
        <v>638</v>
      </c>
      <c r="F1230" t="s">
        <v>7058</v>
      </c>
      <c r="G1230" t="s">
        <v>7059</v>
      </c>
      <c r="H1230" t="s">
        <v>7060</v>
      </c>
      <c r="I1230" t="s">
        <v>22</v>
      </c>
      <c r="J1230" t="s">
        <v>246</v>
      </c>
      <c r="K1230" t="s">
        <v>24</v>
      </c>
      <c r="L1230" t="s">
        <v>3657</v>
      </c>
      <c r="M1230" t="s">
        <v>9438</v>
      </c>
      <c r="N1230" t="s">
        <v>9439</v>
      </c>
    </row>
    <row r="1231" spans="1:14" x14ac:dyDescent="0.25">
      <c r="A1231" t="s">
        <v>7061</v>
      </c>
      <c r="B1231" t="s">
        <v>7001</v>
      </c>
      <c r="C1231" t="s">
        <v>69</v>
      </c>
      <c r="D1231" t="s">
        <v>7002</v>
      </c>
      <c r="E1231" t="s">
        <v>638</v>
      </c>
      <c r="F1231" t="s">
        <v>7062</v>
      </c>
      <c r="G1231" t="s">
        <v>7063</v>
      </c>
      <c r="H1231" t="s">
        <v>7064</v>
      </c>
      <c r="I1231" t="s">
        <v>32</v>
      </c>
      <c r="J1231" t="s">
        <v>826</v>
      </c>
      <c r="K1231" t="s">
        <v>24</v>
      </c>
      <c r="L1231" t="s">
        <v>445</v>
      </c>
      <c r="M1231" t="s">
        <v>9438</v>
      </c>
      <c r="N1231" t="s">
        <v>9439</v>
      </c>
    </row>
    <row r="1232" spans="1:14" x14ac:dyDescent="0.25">
      <c r="A1232" t="s">
        <v>7065</v>
      </c>
      <c r="C1232" t="s">
        <v>69</v>
      </c>
      <c r="E1232" t="s">
        <v>638</v>
      </c>
      <c r="F1232" t="s">
        <v>7066</v>
      </c>
      <c r="G1232" t="s">
        <v>7067</v>
      </c>
      <c r="H1232" t="s">
        <v>7068</v>
      </c>
      <c r="I1232" t="s">
        <v>32</v>
      </c>
      <c r="J1232" t="s">
        <v>155</v>
      </c>
      <c r="K1232" t="s">
        <v>24</v>
      </c>
      <c r="L1232" t="s">
        <v>168</v>
      </c>
      <c r="M1232" t="s">
        <v>9942</v>
      </c>
      <c r="N1232" t="s">
        <v>9441</v>
      </c>
    </row>
    <row r="1233" spans="1:14" x14ac:dyDescent="0.25">
      <c r="A1233" t="s">
        <v>7069</v>
      </c>
      <c r="B1233" t="s">
        <v>651</v>
      </c>
      <c r="C1233" t="s">
        <v>16</v>
      </c>
      <c r="D1233" t="s">
        <v>5305</v>
      </c>
      <c r="E1233" t="s">
        <v>638</v>
      </c>
      <c r="F1233" t="s">
        <v>7070</v>
      </c>
      <c r="G1233" t="s">
        <v>7071</v>
      </c>
      <c r="H1233" t="s">
        <v>7072</v>
      </c>
      <c r="I1233" t="s">
        <v>32</v>
      </c>
      <c r="J1233" t="s">
        <v>253</v>
      </c>
      <c r="K1233" t="s">
        <v>24</v>
      </c>
      <c r="L1233" t="s">
        <v>851</v>
      </c>
      <c r="M1233" t="s">
        <v>9438</v>
      </c>
      <c r="N1233" t="s">
        <v>9439</v>
      </c>
    </row>
    <row r="1234" spans="1:14" x14ac:dyDescent="0.25">
      <c r="A1234" t="s">
        <v>7073</v>
      </c>
      <c r="B1234" t="s">
        <v>7074</v>
      </c>
      <c r="C1234" t="s">
        <v>69</v>
      </c>
      <c r="D1234" t="s">
        <v>402</v>
      </c>
      <c r="E1234" t="s">
        <v>638</v>
      </c>
      <c r="F1234" t="s">
        <v>7075</v>
      </c>
      <c r="G1234" t="s">
        <v>7076</v>
      </c>
      <c r="H1234" t="s">
        <v>7077</v>
      </c>
      <c r="I1234" t="s">
        <v>32</v>
      </c>
      <c r="J1234" t="s">
        <v>4935</v>
      </c>
      <c r="K1234" t="s">
        <v>24</v>
      </c>
      <c r="L1234" t="s">
        <v>6351</v>
      </c>
      <c r="M1234" t="s">
        <v>9943</v>
      </c>
      <c r="N1234" t="s">
        <v>9441</v>
      </c>
    </row>
    <row r="1235" spans="1:14" x14ac:dyDescent="0.25">
      <c r="A1235" t="s">
        <v>6336</v>
      </c>
      <c r="B1235" t="s">
        <v>5032</v>
      </c>
      <c r="C1235" t="s">
        <v>69</v>
      </c>
      <c r="D1235" t="s">
        <v>6337</v>
      </c>
      <c r="E1235" t="s">
        <v>638</v>
      </c>
      <c r="F1235" t="s">
        <v>7084</v>
      </c>
      <c r="G1235" t="s">
        <v>7085</v>
      </c>
      <c r="H1235" t="s">
        <v>7086</v>
      </c>
      <c r="I1235" t="s">
        <v>32</v>
      </c>
      <c r="J1235" t="s">
        <v>880</v>
      </c>
      <c r="K1235" t="s">
        <v>24</v>
      </c>
      <c r="L1235" t="s">
        <v>227</v>
      </c>
      <c r="M1235" t="s">
        <v>9438</v>
      </c>
      <c r="N1235" t="s">
        <v>9439</v>
      </c>
    </row>
    <row r="1236" spans="1:14" x14ac:dyDescent="0.25">
      <c r="A1236" t="s">
        <v>7091</v>
      </c>
      <c r="B1236" t="s">
        <v>7092</v>
      </c>
      <c r="C1236" t="s">
        <v>69</v>
      </c>
      <c r="D1236" t="s">
        <v>1916</v>
      </c>
      <c r="E1236" t="s">
        <v>638</v>
      </c>
      <c r="F1236" t="s">
        <v>7093</v>
      </c>
      <c r="G1236" t="s">
        <v>7094</v>
      </c>
      <c r="H1236" t="s">
        <v>7095</v>
      </c>
      <c r="I1236" t="s">
        <v>32</v>
      </c>
      <c r="J1236" t="s">
        <v>261</v>
      </c>
      <c r="K1236" t="s">
        <v>24</v>
      </c>
      <c r="L1236" t="s">
        <v>314</v>
      </c>
      <c r="M1236" t="s">
        <v>9438</v>
      </c>
      <c r="N1236" t="s">
        <v>9439</v>
      </c>
    </row>
    <row r="1237" spans="1:14" x14ac:dyDescent="0.25">
      <c r="A1237" t="s">
        <v>7096</v>
      </c>
      <c r="B1237" t="s">
        <v>7097</v>
      </c>
      <c r="C1237" t="s">
        <v>69</v>
      </c>
      <c r="D1237" t="s">
        <v>402</v>
      </c>
      <c r="E1237" t="s">
        <v>638</v>
      </c>
      <c r="F1237" t="s">
        <v>7098</v>
      </c>
      <c r="G1237" t="s">
        <v>7099</v>
      </c>
      <c r="H1237" t="s">
        <v>7100</v>
      </c>
      <c r="I1237" t="s">
        <v>32</v>
      </c>
      <c r="J1237" t="s">
        <v>4170</v>
      </c>
      <c r="K1237" t="s">
        <v>24</v>
      </c>
      <c r="L1237" t="s">
        <v>7101</v>
      </c>
      <c r="M1237" t="s">
        <v>9944</v>
      </c>
      <c r="N1237" t="s">
        <v>9441</v>
      </c>
    </row>
    <row r="1238" spans="1:14" x14ac:dyDescent="0.25">
      <c r="A1238" t="s">
        <v>7102</v>
      </c>
      <c r="C1238" t="s">
        <v>69</v>
      </c>
      <c r="E1238" t="s">
        <v>638</v>
      </c>
      <c r="F1238" t="s">
        <v>7103</v>
      </c>
      <c r="G1238" t="s">
        <v>7104</v>
      </c>
      <c r="H1238" t="s">
        <v>7105</v>
      </c>
      <c r="I1238" t="s">
        <v>32</v>
      </c>
      <c r="J1238" t="s">
        <v>155</v>
      </c>
      <c r="K1238" t="s">
        <v>24</v>
      </c>
      <c r="L1238" t="s">
        <v>168</v>
      </c>
      <c r="M1238" t="s">
        <v>9945</v>
      </c>
      <c r="N1238" t="s">
        <v>9441</v>
      </c>
    </row>
    <row r="1239" spans="1:14" x14ac:dyDescent="0.25">
      <c r="A1239" t="s">
        <v>7119</v>
      </c>
      <c r="B1239" t="s">
        <v>2761</v>
      </c>
      <c r="C1239" t="s">
        <v>16</v>
      </c>
      <c r="D1239" t="s">
        <v>659</v>
      </c>
      <c r="E1239" t="s">
        <v>638</v>
      </c>
      <c r="F1239" t="s">
        <v>7120</v>
      </c>
      <c r="G1239" t="s">
        <v>7121</v>
      </c>
      <c r="H1239" t="s">
        <v>7122</v>
      </c>
      <c r="I1239" t="s">
        <v>32</v>
      </c>
      <c r="J1239" t="s">
        <v>1093</v>
      </c>
      <c r="K1239" t="s">
        <v>24</v>
      </c>
      <c r="L1239" t="s">
        <v>663</v>
      </c>
      <c r="M1239" t="s">
        <v>9438</v>
      </c>
      <c r="N1239" t="s">
        <v>9439</v>
      </c>
    </row>
    <row r="1240" spans="1:14" x14ac:dyDescent="0.25">
      <c r="A1240" t="s">
        <v>7123</v>
      </c>
      <c r="B1240" t="s">
        <v>2844</v>
      </c>
      <c r="C1240" t="s">
        <v>16</v>
      </c>
      <c r="D1240" t="s">
        <v>6342</v>
      </c>
      <c r="E1240" t="s">
        <v>638</v>
      </c>
      <c r="F1240" t="s">
        <v>7124</v>
      </c>
      <c r="G1240" t="s">
        <v>7125</v>
      </c>
      <c r="H1240" t="s">
        <v>7126</v>
      </c>
      <c r="I1240" t="s">
        <v>320</v>
      </c>
      <c r="J1240" t="s">
        <v>341</v>
      </c>
      <c r="K1240" t="s">
        <v>24</v>
      </c>
      <c r="L1240" t="s">
        <v>361</v>
      </c>
      <c r="M1240" t="s">
        <v>9946</v>
      </c>
      <c r="N1240" t="s">
        <v>9441</v>
      </c>
    </row>
    <row r="1241" spans="1:14" x14ac:dyDescent="0.25">
      <c r="A1241" t="s">
        <v>7127</v>
      </c>
      <c r="B1241" t="s">
        <v>206</v>
      </c>
      <c r="C1241" t="s">
        <v>69</v>
      </c>
      <c r="D1241" t="s">
        <v>402</v>
      </c>
      <c r="E1241" t="s">
        <v>638</v>
      </c>
      <c r="F1241" t="s">
        <v>7128</v>
      </c>
      <c r="G1241" t="s">
        <v>7129</v>
      </c>
      <c r="H1241" t="s">
        <v>7130</v>
      </c>
      <c r="I1241" t="s">
        <v>32</v>
      </c>
      <c r="J1241" t="s">
        <v>115</v>
      </c>
      <c r="K1241" t="s">
        <v>24</v>
      </c>
      <c r="L1241" t="s">
        <v>406</v>
      </c>
      <c r="M1241" t="s">
        <v>9947</v>
      </c>
      <c r="N1241" t="s">
        <v>9441</v>
      </c>
    </row>
    <row r="1242" spans="1:14" x14ac:dyDescent="0.25">
      <c r="A1242" t="s">
        <v>7134</v>
      </c>
      <c r="B1242" t="s">
        <v>6729</v>
      </c>
      <c r="C1242" t="s">
        <v>16</v>
      </c>
      <c r="D1242" t="s">
        <v>6730</v>
      </c>
      <c r="E1242" t="s">
        <v>638</v>
      </c>
      <c r="F1242" t="s">
        <v>7135</v>
      </c>
      <c r="G1242" t="s">
        <v>7136</v>
      </c>
      <c r="H1242" t="s">
        <v>7137</v>
      </c>
      <c r="I1242" t="s">
        <v>320</v>
      </c>
      <c r="J1242" t="s">
        <v>1137</v>
      </c>
      <c r="K1242" t="s">
        <v>24</v>
      </c>
      <c r="L1242" t="s">
        <v>361</v>
      </c>
      <c r="M1242" t="s">
        <v>9438</v>
      </c>
      <c r="N1242" t="s">
        <v>9439</v>
      </c>
    </row>
    <row r="1243" spans="1:14" x14ac:dyDescent="0.25">
      <c r="A1243" t="s">
        <v>2703</v>
      </c>
      <c r="B1243" t="s">
        <v>6326</v>
      </c>
      <c r="C1243" t="s">
        <v>16</v>
      </c>
      <c r="D1243" t="s">
        <v>93</v>
      </c>
      <c r="E1243" t="s">
        <v>638</v>
      </c>
      <c r="F1243" t="s">
        <v>7142</v>
      </c>
      <c r="G1243" t="s">
        <v>7143</v>
      </c>
      <c r="H1243" t="s">
        <v>7144</v>
      </c>
      <c r="I1243" t="s">
        <v>32</v>
      </c>
      <c r="J1243" t="s">
        <v>1294</v>
      </c>
      <c r="K1243" t="s">
        <v>24</v>
      </c>
      <c r="L1243" t="s">
        <v>75</v>
      </c>
      <c r="M1243" t="s">
        <v>9948</v>
      </c>
      <c r="N1243" t="s">
        <v>9441</v>
      </c>
    </row>
    <row r="1244" spans="1:14" x14ac:dyDescent="0.25">
      <c r="A1244" t="s">
        <v>7149</v>
      </c>
      <c r="B1244" t="s">
        <v>957</v>
      </c>
      <c r="C1244" t="s">
        <v>16</v>
      </c>
      <c r="D1244" t="s">
        <v>93</v>
      </c>
      <c r="E1244" t="s">
        <v>638</v>
      </c>
      <c r="F1244" t="s">
        <v>7150</v>
      </c>
      <c r="G1244" t="s">
        <v>7151</v>
      </c>
      <c r="H1244" t="s">
        <v>7152</v>
      </c>
      <c r="I1244" t="s">
        <v>32</v>
      </c>
      <c r="J1244" t="s">
        <v>420</v>
      </c>
      <c r="K1244" t="s">
        <v>24</v>
      </c>
      <c r="L1244" t="s">
        <v>75</v>
      </c>
      <c r="M1244" t="s">
        <v>9949</v>
      </c>
      <c r="N1244" t="s">
        <v>9441</v>
      </c>
    </row>
    <row r="1245" spans="1:14" x14ac:dyDescent="0.25">
      <c r="A1245" t="s">
        <v>7153</v>
      </c>
      <c r="B1245" t="s">
        <v>206</v>
      </c>
      <c r="C1245" t="s">
        <v>69</v>
      </c>
      <c r="D1245" t="s">
        <v>402</v>
      </c>
      <c r="E1245" t="s">
        <v>638</v>
      </c>
      <c r="F1245" t="s">
        <v>7154</v>
      </c>
      <c r="G1245" t="s">
        <v>7155</v>
      </c>
      <c r="H1245" t="s">
        <v>7156</v>
      </c>
      <c r="I1245" t="s">
        <v>32</v>
      </c>
      <c r="J1245" t="s">
        <v>7157</v>
      </c>
      <c r="K1245" t="s">
        <v>24</v>
      </c>
      <c r="L1245" t="s">
        <v>7101</v>
      </c>
      <c r="M1245" t="s">
        <v>9950</v>
      </c>
      <c r="N1245" t="s">
        <v>9441</v>
      </c>
    </row>
    <row r="1246" spans="1:14" x14ac:dyDescent="0.25">
      <c r="A1246" t="s">
        <v>7162</v>
      </c>
      <c r="B1246" t="s">
        <v>7163</v>
      </c>
      <c r="C1246" t="s">
        <v>69</v>
      </c>
      <c r="D1246" t="s">
        <v>3900</v>
      </c>
      <c r="E1246" t="s">
        <v>638</v>
      </c>
      <c r="F1246" t="s">
        <v>7164</v>
      </c>
      <c r="G1246" t="s">
        <v>7165</v>
      </c>
      <c r="H1246" t="s">
        <v>7166</v>
      </c>
      <c r="I1246" t="s">
        <v>32</v>
      </c>
      <c r="J1246" t="s">
        <v>1449</v>
      </c>
      <c r="K1246" t="s">
        <v>24</v>
      </c>
      <c r="L1246" t="s">
        <v>663</v>
      </c>
      <c r="M1246" t="s">
        <v>9951</v>
      </c>
      <c r="N1246" t="s">
        <v>9441</v>
      </c>
    </row>
    <row r="1247" spans="1:14" x14ac:dyDescent="0.25">
      <c r="A1247" t="s">
        <v>7167</v>
      </c>
      <c r="B1247" t="s">
        <v>6946</v>
      </c>
      <c r="C1247" t="s">
        <v>69</v>
      </c>
      <c r="D1247" t="s">
        <v>6947</v>
      </c>
      <c r="E1247" t="s">
        <v>638</v>
      </c>
      <c r="F1247" t="s">
        <v>7168</v>
      </c>
      <c r="G1247" t="s">
        <v>7169</v>
      </c>
      <c r="H1247" t="s">
        <v>7170</v>
      </c>
      <c r="I1247" t="s">
        <v>32</v>
      </c>
      <c r="J1247" t="s">
        <v>23</v>
      </c>
      <c r="K1247" t="s">
        <v>24</v>
      </c>
      <c r="L1247" t="s">
        <v>42</v>
      </c>
      <c r="M1247" t="s">
        <v>9438</v>
      </c>
      <c r="N1247" t="s">
        <v>9439</v>
      </c>
    </row>
    <row r="1248" spans="1:14" x14ac:dyDescent="0.25">
      <c r="A1248" t="s">
        <v>7171</v>
      </c>
      <c r="B1248" t="s">
        <v>6729</v>
      </c>
      <c r="C1248" t="s">
        <v>16</v>
      </c>
      <c r="D1248" t="s">
        <v>6730</v>
      </c>
      <c r="E1248" t="s">
        <v>638</v>
      </c>
      <c r="F1248" t="s">
        <v>7172</v>
      </c>
      <c r="G1248" t="s">
        <v>7173</v>
      </c>
      <c r="H1248" t="s">
        <v>7174</v>
      </c>
      <c r="I1248" t="s">
        <v>320</v>
      </c>
      <c r="J1248" t="s">
        <v>1137</v>
      </c>
      <c r="K1248" t="s">
        <v>24</v>
      </c>
      <c r="L1248" t="s">
        <v>361</v>
      </c>
      <c r="M1248" t="s">
        <v>9438</v>
      </c>
      <c r="N1248" t="s">
        <v>9439</v>
      </c>
    </row>
    <row r="1249" spans="1:14" x14ac:dyDescent="0.25">
      <c r="A1249" t="s">
        <v>7175</v>
      </c>
      <c r="B1249" t="s">
        <v>6089</v>
      </c>
      <c r="C1249" t="s">
        <v>16</v>
      </c>
      <c r="D1249" t="s">
        <v>7176</v>
      </c>
      <c r="E1249" t="s">
        <v>638</v>
      </c>
      <c r="F1249" t="s">
        <v>7177</v>
      </c>
      <c r="G1249" t="s">
        <v>7178</v>
      </c>
      <c r="H1249" t="s">
        <v>7179</v>
      </c>
      <c r="I1249" t="s">
        <v>7180</v>
      </c>
      <c r="J1249" t="s">
        <v>148</v>
      </c>
      <c r="K1249" t="s">
        <v>24</v>
      </c>
      <c r="L1249" t="s">
        <v>7181</v>
      </c>
      <c r="M1249" t="s">
        <v>9952</v>
      </c>
      <c r="N1249" t="s">
        <v>9441</v>
      </c>
    </row>
    <row r="1250" spans="1:14" x14ac:dyDescent="0.25">
      <c r="A1250" t="s">
        <v>6330</v>
      </c>
      <c r="B1250" t="s">
        <v>7186</v>
      </c>
      <c r="C1250" t="s">
        <v>69</v>
      </c>
      <c r="D1250" t="s">
        <v>6332</v>
      </c>
      <c r="E1250" t="s">
        <v>638</v>
      </c>
      <c r="F1250" t="s">
        <v>7187</v>
      </c>
      <c r="G1250" t="s">
        <v>7188</v>
      </c>
      <c r="H1250" t="s">
        <v>7189</v>
      </c>
      <c r="I1250" t="s">
        <v>32</v>
      </c>
      <c r="J1250" t="s">
        <v>3208</v>
      </c>
      <c r="K1250" t="s">
        <v>24</v>
      </c>
      <c r="L1250" t="s">
        <v>34</v>
      </c>
      <c r="M1250" t="s">
        <v>9438</v>
      </c>
      <c r="N1250" t="s">
        <v>9439</v>
      </c>
    </row>
    <row r="1251" spans="1:14" x14ac:dyDescent="0.25">
      <c r="A1251" t="s">
        <v>7190</v>
      </c>
      <c r="B1251" t="s">
        <v>7074</v>
      </c>
      <c r="C1251" t="s">
        <v>69</v>
      </c>
      <c r="D1251" t="s">
        <v>402</v>
      </c>
      <c r="E1251" t="s">
        <v>638</v>
      </c>
      <c r="F1251" t="s">
        <v>7191</v>
      </c>
      <c r="G1251" t="s">
        <v>7192</v>
      </c>
      <c r="H1251" t="s">
        <v>7193</v>
      </c>
      <c r="I1251" t="s">
        <v>32</v>
      </c>
      <c r="J1251" t="s">
        <v>426</v>
      </c>
      <c r="K1251" t="s">
        <v>24</v>
      </c>
      <c r="L1251" t="s">
        <v>6351</v>
      </c>
      <c r="M1251" t="s">
        <v>9953</v>
      </c>
      <c r="N1251" t="s">
        <v>9441</v>
      </c>
    </row>
    <row r="1252" spans="1:14" x14ac:dyDescent="0.25">
      <c r="A1252" t="s">
        <v>7194</v>
      </c>
      <c r="C1252" t="s">
        <v>69</v>
      </c>
      <c r="E1252" t="s">
        <v>638</v>
      </c>
      <c r="F1252" t="s">
        <v>7195</v>
      </c>
      <c r="G1252" t="s">
        <v>7196</v>
      </c>
      <c r="H1252" t="s">
        <v>7197</v>
      </c>
      <c r="I1252" t="s">
        <v>32</v>
      </c>
      <c r="J1252" t="s">
        <v>155</v>
      </c>
      <c r="K1252" t="s">
        <v>24</v>
      </c>
      <c r="L1252" t="s">
        <v>168</v>
      </c>
      <c r="M1252" t="s">
        <v>9954</v>
      </c>
      <c r="N1252" t="s">
        <v>9441</v>
      </c>
    </row>
    <row r="1253" spans="1:14" x14ac:dyDescent="0.25">
      <c r="A1253" t="s">
        <v>7123</v>
      </c>
      <c r="B1253" t="s">
        <v>2844</v>
      </c>
      <c r="C1253" t="s">
        <v>16</v>
      </c>
      <c r="D1253" t="s">
        <v>6342</v>
      </c>
      <c r="E1253" t="s">
        <v>638</v>
      </c>
      <c r="F1253" t="s">
        <v>7198</v>
      </c>
      <c r="G1253" t="s">
        <v>7199</v>
      </c>
      <c r="H1253" t="s">
        <v>7200</v>
      </c>
      <c r="I1253" t="s">
        <v>320</v>
      </c>
      <c r="J1253" t="s">
        <v>341</v>
      </c>
      <c r="K1253" t="s">
        <v>24</v>
      </c>
      <c r="L1253" t="s">
        <v>361</v>
      </c>
      <c r="M1253" t="s">
        <v>9955</v>
      </c>
      <c r="N1253" t="s">
        <v>9441</v>
      </c>
    </row>
    <row r="1254" spans="1:14" x14ac:dyDescent="0.25">
      <c r="A1254" t="s">
        <v>7201</v>
      </c>
      <c r="B1254" t="s">
        <v>6946</v>
      </c>
      <c r="C1254" t="s">
        <v>69</v>
      </c>
      <c r="D1254" t="s">
        <v>6947</v>
      </c>
      <c r="E1254" t="s">
        <v>638</v>
      </c>
      <c r="F1254" t="s">
        <v>7202</v>
      </c>
      <c r="G1254" t="s">
        <v>7203</v>
      </c>
      <c r="H1254" t="s">
        <v>7204</v>
      </c>
      <c r="I1254" t="s">
        <v>32</v>
      </c>
      <c r="J1254" t="s">
        <v>1599</v>
      </c>
      <c r="K1254" t="s">
        <v>24</v>
      </c>
      <c r="L1254" t="s">
        <v>6951</v>
      </c>
      <c r="M1254" t="s">
        <v>9438</v>
      </c>
      <c r="N1254" t="s">
        <v>9439</v>
      </c>
    </row>
    <row r="1255" spans="1:14" x14ac:dyDescent="0.25">
      <c r="A1255" t="s">
        <v>7205</v>
      </c>
      <c r="B1255" t="s">
        <v>7053</v>
      </c>
      <c r="C1255" t="s">
        <v>16</v>
      </c>
      <c r="D1255" t="s">
        <v>7054</v>
      </c>
      <c r="E1255" t="s">
        <v>638</v>
      </c>
      <c r="F1255" t="s">
        <v>7206</v>
      </c>
      <c r="G1255" t="s">
        <v>7207</v>
      </c>
      <c r="H1255" t="s">
        <v>7208</v>
      </c>
      <c r="I1255" t="s">
        <v>32</v>
      </c>
      <c r="J1255" t="s">
        <v>197</v>
      </c>
      <c r="K1255" t="s">
        <v>24</v>
      </c>
      <c r="L1255" t="s">
        <v>34</v>
      </c>
      <c r="M1255" t="s">
        <v>9438</v>
      </c>
      <c r="N1255" t="s">
        <v>9439</v>
      </c>
    </row>
    <row r="1256" spans="1:14" x14ac:dyDescent="0.25">
      <c r="A1256" t="s">
        <v>6341</v>
      </c>
      <c r="B1256" t="s">
        <v>2844</v>
      </c>
      <c r="C1256" t="s">
        <v>16</v>
      </c>
      <c r="D1256" t="s">
        <v>6342</v>
      </c>
      <c r="E1256" t="s">
        <v>638</v>
      </c>
      <c r="F1256" t="s">
        <v>7213</v>
      </c>
      <c r="G1256" t="s">
        <v>7214</v>
      </c>
      <c r="H1256" t="s">
        <v>7215</v>
      </c>
      <c r="I1256" t="s">
        <v>320</v>
      </c>
      <c r="J1256" t="s">
        <v>341</v>
      </c>
      <c r="K1256" t="s">
        <v>24</v>
      </c>
      <c r="L1256" t="s">
        <v>361</v>
      </c>
      <c r="M1256" t="s">
        <v>9956</v>
      </c>
      <c r="N1256" t="s">
        <v>9441</v>
      </c>
    </row>
    <row r="1257" spans="1:14" x14ac:dyDescent="0.25">
      <c r="A1257" t="s">
        <v>6722</v>
      </c>
      <c r="B1257" t="s">
        <v>6723</v>
      </c>
      <c r="C1257" t="s">
        <v>16</v>
      </c>
      <c r="D1257" t="s">
        <v>6724</v>
      </c>
      <c r="E1257" t="s">
        <v>638</v>
      </c>
      <c r="F1257" t="s">
        <v>7216</v>
      </c>
      <c r="G1257" t="s">
        <v>7217</v>
      </c>
      <c r="H1257" t="s">
        <v>7218</v>
      </c>
      <c r="I1257" t="s">
        <v>32</v>
      </c>
      <c r="J1257" t="s">
        <v>420</v>
      </c>
      <c r="K1257" t="s">
        <v>24</v>
      </c>
      <c r="L1257" t="s">
        <v>851</v>
      </c>
      <c r="M1257" t="s">
        <v>9957</v>
      </c>
      <c r="N1257" t="s">
        <v>9441</v>
      </c>
    </row>
    <row r="1258" spans="1:14" x14ac:dyDescent="0.25">
      <c r="A1258" t="s">
        <v>7219</v>
      </c>
      <c r="C1258" t="s">
        <v>16</v>
      </c>
      <c r="D1258" t="s">
        <v>61</v>
      </c>
      <c r="E1258" t="s">
        <v>638</v>
      </c>
      <c r="F1258" t="s">
        <v>7220</v>
      </c>
      <c r="G1258" t="s">
        <v>7221</v>
      </c>
      <c r="H1258" t="s">
        <v>7222</v>
      </c>
      <c r="I1258" t="s">
        <v>32</v>
      </c>
      <c r="J1258" t="s">
        <v>412</v>
      </c>
      <c r="K1258" t="s">
        <v>24</v>
      </c>
      <c r="L1258" t="s">
        <v>42</v>
      </c>
      <c r="M1258" t="s">
        <v>9438</v>
      </c>
      <c r="N1258" t="s">
        <v>9439</v>
      </c>
    </row>
    <row r="1259" spans="1:14" x14ac:dyDescent="0.25">
      <c r="A1259" t="s">
        <v>6939</v>
      </c>
      <c r="B1259" t="s">
        <v>6940</v>
      </c>
      <c r="C1259" t="s">
        <v>69</v>
      </c>
      <c r="D1259" t="s">
        <v>6941</v>
      </c>
      <c r="E1259" t="s">
        <v>638</v>
      </c>
      <c r="F1259" t="s">
        <v>7227</v>
      </c>
      <c r="G1259" t="s">
        <v>7228</v>
      </c>
      <c r="H1259" t="s">
        <v>7229</v>
      </c>
      <c r="I1259" t="s">
        <v>32</v>
      </c>
      <c r="J1259" t="s">
        <v>253</v>
      </c>
      <c r="K1259" t="s">
        <v>24</v>
      </c>
      <c r="L1259" t="s">
        <v>3475</v>
      </c>
      <c r="M1259" t="s">
        <v>9438</v>
      </c>
      <c r="N1259" t="s">
        <v>9439</v>
      </c>
    </row>
    <row r="1260" spans="1:14" x14ac:dyDescent="0.25">
      <c r="A1260" t="s">
        <v>2703</v>
      </c>
      <c r="B1260" t="s">
        <v>7041</v>
      </c>
      <c r="C1260" t="s">
        <v>16</v>
      </c>
      <c r="D1260" t="s">
        <v>93</v>
      </c>
      <c r="E1260" t="s">
        <v>638</v>
      </c>
      <c r="F1260" t="s">
        <v>7230</v>
      </c>
      <c r="G1260" t="s">
        <v>7231</v>
      </c>
      <c r="H1260" t="s">
        <v>7232</v>
      </c>
      <c r="I1260" t="s">
        <v>32</v>
      </c>
      <c r="J1260" t="s">
        <v>1381</v>
      </c>
      <c r="K1260" t="s">
        <v>24</v>
      </c>
      <c r="L1260" t="s">
        <v>75</v>
      </c>
      <c r="M1260" t="s">
        <v>9958</v>
      </c>
      <c r="N1260" t="s">
        <v>9441</v>
      </c>
    </row>
    <row r="1261" spans="1:14" x14ac:dyDescent="0.25">
      <c r="A1261" t="s">
        <v>6357</v>
      </c>
      <c r="B1261" t="s">
        <v>6358</v>
      </c>
      <c r="C1261" t="s">
        <v>16</v>
      </c>
      <c r="D1261" t="s">
        <v>6359</v>
      </c>
      <c r="E1261" t="s">
        <v>638</v>
      </c>
      <c r="F1261" t="s">
        <v>7237</v>
      </c>
      <c r="G1261" t="s">
        <v>7238</v>
      </c>
      <c r="H1261" t="s">
        <v>7239</v>
      </c>
      <c r="I1261" t="s">
        <v>32</v>
      </c>
      <c r="J1261" t="s">
        <v>614</v>
      </c>
      <c r="K1261" t="s">
        <v>24</v>
      </c>
      <c r="L1261" t="s">
        <v>3638</v>
      </c>
      <c r="M1261" t="s">
        <v>9959</v>
      </c>
      <c r="N1261" t="s">
        <v>9441</v>
      </c>
    </row>
    <row r="1262" spans="1:14" x14ac:dyDescent="0.25">
      <c r="A1262" t="s">
        <v>7243</v>
      </c>
      <c r="B1262" t="s">
        <v>7036</v>
      </c>
      <c r="C1262" t="s">
        <v>69</v>
      </c>
      <c r="D1262" t="s">
        <v>5678</v>
      </c>
      <c r="E1262" t="s">
        <v>638</v>
      </c>
      <c r="F1262" t="s">
        <v>7244</v>
      </c>
      <c r="G1262" t="s">
        <v>7245</v>
      </c>
      <c r="H1262" t="s">
        <v>7246</v>
      </c>
      <c r="I1262" t="s">
        <v>32</v>
      </c>
      <c r="J1262" t="s">
        <v>246</v>
      </c>
      <c r="K1262" t="s">
        <v>24</v>
      </c>
      <c r="L1262" t="s">
        <v>104</v>
      </c>
      <c r="M1262" t="s">
        <v>9438</v>
      </c>
      <c r="N1262" t="s">
        <v>9439</v>
      </c>
    </row>
    <row r="1263" spans="1:14" x14ac:dyDescent="0.25">
      <c r="A1263" t="s">
        <v>7247</v>
      </c>
      <c r="B1263" t="s">
        <v>7248</v>
      </c>
      <c r="C1263" t="s">
        <v>69</v>
      </c>
      <c r="D1263" t="s">
        <v>7002</v>
      </c>
      <c r="E1263" t="s">
        <v>638</v>
      </c>
      <c r="F1263" t="s">
        <v>7249</v>
      </c>
      <c r="G1263" t="s">
        <v>7250</v>
      </c>
      <c r="H1263" t="s">
        <v>7251</v>
      </c>
      <c r="I1263" t="s">
        <v>32</v>
      </c>
      <c r="J1263" t="s">
        <v>2591</v>
      </c>
      <c r="K1263" t="s">
        <v>24</v>
      </c>
      <c r="L1263" t="s">
        <v>445</v>
      </c>
      <c r="M1263" t="s">
        <v>9438</v>
      </c>
      <c r="N1263" t="s">
        <v>9439</v>
      </c>
    </row>
    <row r="1264" spans="1:14" x14ac:dyDescent="0.25">
      <c r="A1264" t="s">
        <v>7252</v>
      </c>
      <c r="B1264" t="s">
        <v>651</v>
      </c>
      <c r="C1264" t="s">
        <v>16</v>
      </c>
      <c r="D1264" t="s">
        <v>5305</v>
      </c>
      <c r="E1264" t="s">
        <v>638</v>
      </c>
      <c r="F1264" t="s">
        <v>7253</v>
      </c>
      <c r="G1264" t="s">
        <v>7254</v>
      </c>
      <c r="H1264" t="s">
        <v>7255</v>
      </c>
      <c r="I1264" t="s">
        <v>32</v>
      </c>
      <c r="J1264" t="s">
        <v>253</v>
      </c>
      <c r="K1264" t="s">
        <v>24</v>
      </c>
      <c r="L1264" t="s">
        <v>851</v>
      </c>
      <c r="M1264" t="s">
        <v>9438</v>
      </c>
      <c r="N1264" t="s">
        <v>9439</v>
      </c>
    </row>
    <row r="1265" spans="1:14" x14ac:dyDescent="0.25">
      <c r="A1265" t="s">
        <v>7012</v>
      </c>
      <c r="B1265" t="s">
        <v>7013</v>
      </c>
      <c r="C1265" t="s">
        <v>16</v>
      </c>
      <c r="D1265" t="s">
        <v>1359</v>
      </c>
      <c r="E1265" t="s">
        <v>638</v>
      </c>
      <c r="F1265" t="s">
        <v>7256</v>
      </c>
      <c r="G1265" t="s">
        <v>7257</v>
      </c>
      <c r="H1265" t="s">
        <v>7258</v>
      </c>
      <c r="I1265" t="s">
        <v>22</v>
      </c>
      <c r="J1265" t="s">
        <v>1411</v>
      </c>
      <c r="K1265" t="s">
        <v>24</v>
      </c>
      <c r="L1265" t="s">
        <v>83</v>
      </c>
      <c r="M1265" t="s">
        <v>9960</v>
      </c>
      <c r="N1265" t="s">
        <v>9441</v>
      </c>
    </row>
    <row r="1266" spans="1:14" x14ac:dyDescent="0.25">
      <c r="A1266" t="s">
        <v>6341</v>
      </c>
      <c r="B1266" t="s">
        <v>2844</v>
      </c>
      <c r="C1266" t="s">
        <v>16</v>
      </c>
      <c r="D1266" t="s">
        <v>6342</v>
      </c>
      <c r="E1266" t="s">
        <v>638</v>
      </c>
      <c r="F1266" t="s">
        <v>7266</v>
      </c>
      <c r="G1266" t="s">
        <v>7267</v>
      </c>
      <c r="H1266" t="s">
        <v>7268</v>
      </c>
      <c r="I1266" t="s">
        <v>320</v>
      </c>
      <c r="J1266" t="s">
        <v>341</v>
      </c>
      <c r="K1266" t="s">
        <v>24</v>
      </c>
      <c r="L1266" t="s">
        <v>361</v>
      </c>
      <c r="M1266" t="s">
        <v>9961</v>
      </c>
      <c r="N1266" t="s">
        <v>9441</v>
      </c>
    </row>
    <row r="1267" spans="1:14" x14ac:dyDescent="0.25">
      <c r="A1267" t="s">
        <v>7269</v>
      </c>
      <c r="B1267" t="s">
        <v>206</v>
      </c>
      <c r="C1267" t="s">
        <v>69</v>
      </c>
      <c r="D1267" t="s">
        <v>402</v>
      </c>
      <c r="E1267" t="s">
        <v>638</v>
      </c>
      <c r="F1267" t="s">
        <v>7270</v>
      </c>
      <c r="G1267" t="s">
        <v>7271</v>
      </c>
      <c r="H1267" t="s">
        <v>7272</v>
      </c>
      <c r="I1267" t="s">
        <v>32</v>
      </c>
      <c r="J1267" t="s">
        <v>97</v>
      </c>
      <c r="K1267" t="s">
        <v>24</v>
      </c>
      <c r="L1267" t="s">
        <v>406</v>
      </c>
      <c r="M1267" t="s">
        <v>9962</v>
      </c>
      <c r="N1267" t="s">
        <v>9441</v>
      </c>
    </row>
    <row r="1268" spans="1:14" x14ac:dyDescent="0.25">
      <c r="A1268" t="s">
        <v>7273</v>
      </c>
      <c r="B1268" t="s">
        <v>7274</v>
      </c>
      <c r="C1268" t="s">
        <v>16</v>
      </c>
      <c r="D1268" t="s">
        <v>402</v>
      </c>
      <c r="E1268" t="s">
        <v>638</v>
      </c>
      <c r="F1268" t="s">
        <v>7275</v>
      </c>
      <c r="G1268" t="s">
        <v>7276</v>
      </c>
      <c r="H1268" t="s">
        <v>7277</v>
      </c>
      <c r="I1268" t="s">
        <v>32</v>
      </c>
      <c r="J1268" t="s">
        <v>4170</v>
      </c>
      <c r="K1268" t="s">
        <v>24</v>
      </c>
      <c r="L1268" t="s">
        <v>6351</v>
      </c>
      <c r="M1268" t="s">
        <v>9963</v>
      </c>
      <c r="N1268" t="s">
        <v>9441</v>
      </c>
    </row>
    <row r="1269" spans="1:14" x14ac:dyDescent="0.25">
      <c r="A1269" t="s">
        <v>7123</v>
      </c>
      <c r="B1269" t="s">
        <v>2844</v>
      </c>
      <c r="C1269" t="s">
        <v>16</v>
      </c>
      <c r="D1269" t="s">
        <v>6342</v>
      </c>
      <c r="E1269" t="s">
        <v>638</v>
      </c>
      <c r="F1269" t="s">
        <v>7278</v>
      </c>
      <c r="G1269" t="s">
        <v>7279</v>
      </c>
      <c r="H1269" t="s">
        <v>7280</v>
      </c>
      <c r="I1269" t="s">
        <v>320</v>
      </c>
      <c r="J1269" t="s">
        <v>341</v>
      </c>
      <c r="K1269" t="s">
        <v>24</v>
      </c>
      <c r="L1269" t="s">
        <v>361</v>
      </c>
      <c r="M1269" t="s">
        <v>9964</v>
      </c>
      <c r="N1269" t="s">
        <v>9441</v>
      </c>
    </row>
    <row r="1270" spans="1:14" x14ac:dyDescent="0.25">
      <c r="A1270" t="s">
        <v>1163</v>
      </c>
      <c r="B1270" t="s">
        <v>651</v>
      </c>
      <c r="C1270" t="s">
        <v>16</v>
      </c>
      <c r="D1270" t="s">
        <v>7281</v>
      </c>
      <c r="E1270" t="s">
        <v>638</v>
      </c>
      <c r="F1270" t="s">
        <v>7282</v>
      </c>
      <c r="G1270" t="s">
        <v>7283</v>
      </c>
      <c r="H1270" t="s">
        <v>7284</v>
      </c>
      <c r="I1270" t="s">
        <v>22</v>
      </c>
      <c r="J1270" t="s">
        <v>412</v>
      </c>
      <c r="K1270" t="s">
        <v>24</v>
      </c>
      <c r="L1270" t="s">
        <v>34</v>
      </c>
      <c r="M1270" t="s">
        <v>9438</v>
      </c>
      <c r="N1270" t="s">
        <v>9439</v>
      </c>
    </row>
    <row r="1271" spans="1:14" x14ac:dyDescent="0.25">
      <c r="A1271" t="s">
        <v>7285</v>
      </c>
      <c r="B1271" t="s">
        <v>447</v>
      </c>
      <c r="C1271" t="s">
        <v>69</v>
      </c>
      <c r="D1271" t="s">
        <v>93</v>
      </c>
      <c r="E1271" t="s">
        <v>638</v>
      </c>
      <c r="F1271" t="s">
        <v>7286</v>
      </c>
      <c r="G1271" t="s">
        <v>7287</v>
      </c>
      <c r="H1271" t="s">
        <v>7288</v>
      </c>
      <c r="I1271" t="s">
        <v>32</v>
      </c>
      <c r="J1271" t="s">
        <v>329</v>
      </c>
      <c r="K1271" t="s">
        <v>24</v>
      </c>
      <c r="L1271" t="s">
        <v>75</v>
      </c>
      <c r="M1271" t="s">
        <v>9965</v>
      </c>
      <c r="N1271" t="s">
        <v>9441</v>
      </c>
    </row>
    <row r="1272" spans="1:14" x14ac:dyDescent="0.25">
      <c r="A1272" t="s">
        <v>7289</v>
      </c>
      <c r="B1272" t="s">
        <v>651</v>
      </c>
      <c r="C1272" t="s">
        <v>16</v>
      </c>
      <c r="D1272" t="s">
        <v>5305</v>
      </c>
      <c r="E1272" t="s">
        <v>638</v>
      </c>
      <c r="F1272" t="s">
        <v>7290</v>
      </c>
      <c r="G1272" t="s">
        <v>7291</v>
      </c>
      <c r="H1272" t="s">
        <v>7292</v>
      </c>
      <c r="I1272" t="s">
        <v>32</v>
      </c>
      <c r="J1272" t="s">
        <v>253</v>
      </c>
      <c r="K1272" t="s">
        <v>24</v>
      </c>
      <c r="L1272" t="s">
        <v>851</v>
      </c>
      <c r="M1272" t="s">
        <v>9438</v>
      </c>
      <c r="N1272" t="s">
        <v>9439</v>
      </c>
    </row>
    <row r="1273" spans="1:14" x14ac:dyDescent="0.25">
      <c r="A1273" t="s">
        <v>7293</v>
      </c>
      <c r="B1273" t="s">
        <v>957</v>
      </c>
      <c r="C1273" t="s">
        <v>16</v>
      </c>
      <c r="D1273" t="s">
        <v>93</v>
      </c>
      <c r="E1273" t="s">
        <v>638</v>
      </c>
      <c r="F1273" t="s">
        <v>7294</v>
      </c>
      <c r="G1273" t="s">
        <v>7295</v>
      </c>
      <c r="H1273" t="s">
        <v>7296</v>
      </c>
      <c r="I1273" t="s">
        <v>32</v>
      </c>
      <c r="J1273" t="s">
        <v>527</v>
      </c>
      <c r="K1273" t="s">
        <v>24</v>
      </c>
      <c r="L1273" t="s">
        <v>75</v>
      </c>
      <c r="M1273" t="s">
        <v>9966</v>
      </c>
      <c r="N1273" t="s">
        <v>9441</v>
      </c>
    </row>
    <row r="1274" spans="1:14" x14ac:dyDescent="0.25">
      <c r="A1274" t="s">
        <v>7297</v>
      </c>
      <c r="B1274" t="s">
        <v>7298</v>
      </c>
      <c r="C1274" t="s">
        <v>16</v>
      </c>
      <c r="D1274" t="s">
        <v>7299</v>
      </c>
      <c r="E1274" t="s">
        <v>638</v>
      </c>
      <c r="F1274" t="s">
        <v>7300</v>
      </c>
      <c r="G1274" t="s">
        <v>7301</v>
      </c>
      <c r="H1274" t="s">
        <v>7302</v>
      </c>
      <c r="I1274" t="s">
        <v>32</v>
      </c>
      <c r="J1274" t="s">
        <v>3776</v>
      </c>
      <c r="K1274" t="s">
        <v>24</v>
      </c>
      <c r="L1274" t="s">
        <v>7303</v>
      </c>
      <c r="M1274" t="s">
        <v>9438</v>
      </c>
      <c r="N1274" t="s">
        <v>9439</v>
      </c>
    </row>
    <row r="1275" spans="1:14" x14ac:dyDescent="0.25">
      <c r="A1275" t="s">
        <v>7304</v>
      </c>
      <c r="C1275" t="s">
        <v>69</v>
      </c>
      <c r="E1275" t="s">
        <v>638</v>
      </c>
      <c r="F1275" t="s">
        <v>7305</v>
      </c>
      <c r="G1275" t="s">
        <v>7306</v>
      </c>
      <c r="H1275" t="s">
        <v>7307</v>
      </c>
      <c r="I1275" t="s">
        <v>32</v>
      </c>
      <c r="J1275" t="s">
        <v>155</v>
      </c>
      <c r="K1275" t="s">
        <v>24</v>
      </c>
      <c r="L1275" t="s">
        <v>168</v>
      </c>
      <c r="M1275" t="s">
        <v>9967</v>
      </c>
      <c r="N1275" t="s">
        <v>9441</v>
      </c>
    </row>
    <row r="1276" spans="1:14" x14ac:dyDescent="0.25">
      <c r="A1276" t="s">
        <v>1163</v>
      </c>
      <c r="B1276" t="s">
        <v>651</v>
      </c>
      <c r="C1276" t="s">
        <v>16</v>
      </c>
      <c r="D1276" t="s">
        <v>7281</v>
      </c>
      <c r="E1276" t="s">
        <v>638</v>
      </c>
      <c r="F1276" t="s">
        <v>7308</v>
      </c>
      <c r="G1276" t="s">
        <v>7309</v>
      </c>
      <c r="H1276" t="s">
        <v>7310</v>
      </c>
      <c r="I1276" t="s">
        <v>22</v>
      </c>
      <c r="J1276" t="s">
        <v>412</v>
      </c>
      <c r="K1276" t="s">
        <v>24</v>
      </c>
      <c r="L1276" t="s">
        <v>34</v>
      </c>
      <c r="M1276" t="s">
        <v>9438</v>
      </c>
      <c r="N1276" t="s">
        <v>9439</v>
      </c>
    </row>
    <row r="1277" spans="1:14" x14ac:dyDescent="0.25">
      <c r="A1277" t="s">
        <v>7311</v>
      </c>
      <c r="B1277" t="s">
        <v>7312</v>
      </c>
      <c r="C1277" t="s">
        <v>16</v>
      </c>
      <c r="D1277" t="s">
        <v>7313</v>
      </c>
      <c r="E1277" t="s">
        <v>638</v>
      </c>
      <c r="F1277" t="s">
        <v>7314</v>
      </c>
      <c r="G1277" t="s">
        <v>7315</v>
      </c>
      <c r="H1277" t="s">
        <v>7316</v>
      </c>
      <c r="I1277" t="s">
        <v>22</v>
      </c>
      <c r="J1277" t="s">
        <v>583</v>
      </c>
      <c r="K1277" t="s">
        <v>24</v>
      </c>
      <c r="L1277" t="s">
        <v>83</v>
      </c>
      <c r="M1277" t="s">
        <v>9968</v>
      </c>
      <c r="N1277" t="s">
        <v>9441</v>
      </c>
    </row>
    <row r="1278" spans="1:14" x14ac:dyDescent="0.25">
      <c r="A1278" t="s">
        <v>7317</v>
      </c>
      <c r="B1278" t="s">
        <v>447</v>
      </c>
      <c r="C1278" t="s">
        <v>69</v>
      </c>
      <c r="D1278" t="s">
        <v>93</v>
      </c>
      <c r="E1278" t="s">
        <v>638</v>
      </c>
      <c r="F1278" t="s">
        <v>7318</v>
      </c>
      <c r="G1278" t="s">
        <v>7319</v>
      </c>
      <c r="H1278" t="s">
        <v>7320</v>
      </c>
      <c r="I1278" t="s">
        <v>32</v>
      </c>
      <c r="J1278" t="s">
        <v>329</v>
      </c>
      <c r="K1278" t="s">
        <v>24</v>
      </c>
      <c r="L1278" t="s">
        <v>75</v>
      </c>
      <c r="M1278" t="s">
        <v>9969</v>
      </c>
      <c r="N1278" t="s">
        <v>9441</v>
      </c>
    </row>
    <row r="1279" spans="1:14" x14ac:dyDescent="0.25">
      <c r="A1279" t="s">
        <v>7325</v>
      </c>
      <c r="B1279" t="s">
        <v>7326</v>
      </c>
      <c r="C1279" t="s">
        <v>16</v>
      </c>
      <c r="D1279" t="s">
        <v>3483</v>
      </c>
      <c r="E1279" t="s">
        <v>638</v>
      </c>
      <c r="F1279" t="s">
        <v>7327</v>
      </c>
      <c r="G1279" t="s">
        <v>7328</v>
      </c>
      <c r="H1279" t="s">
        <v>7329</v>
      </c>
      <c r="I1279" t="s">
        <v>22</v>
      </c>
      <c r="J1279" t="s">
        <v>1137</v>
      </c>
      <c r="K1279" t="s">
        <v>24</v>
      </c>
      <c r="L1279" t="s">
        <v>83</v>
      </c>
      <c r="M1279" t="s">
        <v>9438</v>
      </c>
      <c r="N1279" t="s">
        <v>9439</v>
      </c>
    </row>
    <row r="1280" spans="1:14" x14ac:dyDescent="0.25">
      <c r="A1280" t="s">
        <v>7035</v>
      </c>
      <c r="B1280" t="s">
        <v>7036</v>
      </c>
      <c r="C1280" t="s">
        <v>69</v>
      </c>
      <c r="D1280" t="s">
        <v>5678</v>
      </c>
      <c r="E1280" t="s">
        <v>638</v>
      </c>
      <c r="F1280" t="s">
        <v>7342</v>
      </c>
      <c r="G1280" t="s">
        <v>7343</v>
      </c>
      <c r="H1280" t="s">
        <v>7344</v>
      </c>
      <c r="I1280" t="s">
        <v>32</v>
      </c>
      <c r="J1280" t="s">
        <v>121</v>
      </c>
      <c r="K1280" t="s">
        <v>24</v>
      </c>
      <c r="L1280" t="s">
        <v>104</v>
      </c>
      <c r="M1280" t="s">
        <v>9438</v>
      </c>
      <c r="N1280" t="s">
        <v>9439</v>
      </c>
    </row>
    <row r="1281" spans="1:14" x14ac:dyDescent="0.25">
      <c r="A1281" t="s">
        <v>7325</v>
      </c>
      <c r="B1281" t="s">
        <v>7326</v>
      </c>
      <c r="C1281" t="s">
        <v>16</v>
      </c>
      <c r="D1281" t="s">
        <v>3483</v>
      </c>
      <c r="E1281" t="s">
        <v>638</v>
      </c>
      <c r="F1281" t="s">
        <v>7345</v>
      </c>
      <c r="G1281" t="s">
        <v>7346</v>
      </c>
      <c r="H1281" t="s">
        <v>7347</v>
      </c>
      <c r="I1281" t="s">
        <v>22</v>
      </c>
      <c r="J1281" t="s">
        <v>1137</v>
      </c>
      <c r="K1281" t="s">
        <v>24</v>
      </c>
      <c r="L1281" t="s">
        <v>83</v>
      </c>
      <c r="M1281" t="s">
        <v>9438</v>
      </c>
      <c r="N1281" t="s">
        <v>9439</v>
      </c>
    </row>
    <row r="1282" spans="1:14" x14ac:dyDescent="0.25">
      <c r="A1282" t="s">
        <v>1163</v>
      </c>
      <c r="B1282" t="s">
        <v>651</v>
      </c>
      <c r="C1282" t="s">
        <v>16</v>
      </c>
      <c r="D1282" t="s">
        <v>1476</v>
      </c>
      <c r="E1282" t="s">
        <v>638</v>
      </c>
      <c r="F1282" t="s">
        <v>7348</v>
      </c>
      <c r="G1282" t="s">
        <v>7349</v>
      </c>
      <c r="H1282" t="s">
        <v>7350</v>
      </c>
      <c r="I1282" t="s">
        <v>22</v>
      </c>
      <c r="J1282" t="s">
        <v>723</v>
      </c>
      <c r="K1282" t="s">
        <v>24</v>
      </c>
      <c r="L1282" t="s">
        <v>34</v>
      </c>
      <c r="M1282" t="s">
        <v>9438</v>
      </c>
      <c r="N1282" t="s">
        <v>9439</v>
      </c>
    </row>
    <row r="1283" spans="1:14" x14ac:dyDescent="0.25">
      <c r="A1283" t="s">
        <v>6357</v>
      </c>
      <c r="B1283" t="s">
        <v>6358</v>
      </c>
      <c r="C1283" t="s">
        <v>16</v>
      </c>
      <c r="D1283" t="s">
        <v>6359</v>
      </c>
      <c r="E1283" t="s">
        <v>638</v>
      </c>
      <c r="F1283" t="s">
        <v>7355</v>
      </c>
      <c r="G1283" t="s">
        <v>7356</v>
      </c>
      <c r="H1283" t="s">
        <v>7357</v>
      </c>
      <c r="I1283" t="s">
        <v>32</v>
      </c>
      <c r="J1283" t="s">
        <v>614</v>
      </c>
      <c r="K1283" t="s">
        <v>24</v>
      </c>
      <c r="L1283" t="s">
        <v>3638</v>
      </c>
      <c r="M1283" t="s">
        <v>9970</v>
      </c>
      <c r="N1283" t="s">
        <v>9441</v>
      </c>
    </row>
    <row r="1284" spans="1:14" x14ac:dyDescent="0.25">
      <c r="A1284" t="s">
        <v>6979</v>
      </c>
      <c r="B1284" t="s">
        <v>6911</v>
      </c>
      <c r="C1284" t="s">
        <v>69</v>
      </c>
      <c r="D1284" t="s">
        <v>5944</v>
      </c>
      <c r="E1284" t="s">
        <v>638</v>
      </c>
      <c r="F1284" t="s">
        <v>7358</v>
      </c>
      <c r="G1284" t="s">
        <v>7359</v>
      </c>
      <c r="H1284" t="s">
        <v>7360</v>
      </c>
      <c r="I1284" t="s">
        <v>22</v>
      </c>
      <c r="J1284" t="s">
        <v>246</v>
      </c>
      <c r="K1284" t="s">
        <v>24</v>
      </c>
      <c r="L1284" t="s">
        <v>3657</v>
      </c>
      <c r="M1284" t="s">
        <v>9438</v>
      </c>
      <c r="N1284" t="s">
        <v>9439</v>
      </c>
    </row>
    <row r="1285" spans="1:14" x14ac:dyDescent="0.25">
      <c r="A1285" t="s">
        <v>7370</v>
      </c>
      <c r="B1285" t="s">
        <v>206</v>
      </c>
      <c r="C1285" t="s">
        <v>69</v>
      </c>
      <c r="D1285" t="s">
        <v>402</v>
      </c>
      <c r="E1285" t="s">
        <v>638</v>
      </c>
      <c r="F1285" t="s">
        <v>7371</v>
      </c>
      <c r="G1285" t="s">
        <v>7372</v>
      </c>
      <c r="H1285" t="s">
        <v>7373</v>
      </c>
      <c r="I1285" t="s">
        <v>32</v>
      </c>
      <c r="J1285" t="s">
        <v>97</v>
      </c>
      <c r="K1285" t="s">
        <v>24</v>
      </c>
      <c r="L1285" t="s">
        <v>406</v>
      </c>
      <c r="M1285" t="s">
        <v>9971</v>
      </c>
      <c r="N1285" t="s">
        <v>9441</v>
      </c>
    </row>
    <row r="1286" spans="1:14" x14ac:dyDescent="0.25">
      <c r="A1286" t="s">
        <v>7374</v>
      </c>
      <c r="B1286" t="s">
        <v>7375</v>
      </c>
      <c r="C1286" t="s">
        <v>16</v>
      </c>
      <c r="D1286" t="s">
        <v>7376</v>
      </c>
      <c r="E1286" t="s">
        <v>638</v>
      </c>
      <c r="F1286" t="s">
        <v>7377</v>
      </c>
      <c r="G1286" t="s">
        <v>7378</v>
      </c>
      <c r="H1286" t="s">
        <v>7379</v>
      </c>
      <c r="I1286" t="s">
        <v>320</v>
      </c>
      <c r="J1286" t="s">
        <v>7380</v>
      </c>
      <c r="K1286" t="s">
        <v>24</v>
      </c>
      <c r="L1286" t="s">
        <v>361</v>
      </c>
      <c r="M1286" t="s">
        <v>9972</v>
      </c>
      <c r="N1286" t="s">
        <v>9441</v>
      </c>
    </row>
    <row r="1287" spans="1:14" x14ac:dyDescent="0.25">
      <c r="A1287" t="s">
        <v>7102</v>
      </c>
      <c r="B1287" t="s">
        <v>651</v>
      </c>
      <c r="C1287" t="s">
        <v>16</v>
      </c>
      <c r="D1287" t="s">
        <v>5305</v>
      </c>
      <c r="E1287" t="s">
        <v>638</v>
      </c>
      <c r="F1287" t="s">
        <v>7381</v>
      </c>
      <c r="G1287" t="s">
        <v>7382</v>
      </c>
      <c r="H1287" t="s">
        <v>7383</v>
      </c>
      <c r="I1287" t="s">
        <v>32</v>
      </c>
      <c r="J1287" t="s">
        <v>253</v>
      </c>
      <c r="K1287" t="s">
        <v>24</v>
      </c>
      <c r="L1287" t="s">
        <v>851</v>
      </c>
      <c r="M1287" t="s">
        <v>9438</v>
      </c>
      <c r="N1287" t="s">
        <v>9439</v>
      </c>
    </row>
    <row r="1288" spans="1:14" x14ac:dyDescent="0.25">
      <c r="A1288" t="s">
        <v>7384</v>
      </c>
      <c r="B1288" t="s">
        <v>651</v>
      </c>
      <c r="C1288" t="s">
        <v>16</v>
      </c>
      <c r="D1288" t="s">
        <v>5305</v>
      </c>
      <c r="E1288" t="s">
        <v>638</v>
      </c>
      <c r="F1288" t="s">
        <v>7385</v>
      </c>
      <c r="G1288" t="s">
        <v>7386</v>
      </c>
      <c r="H1288" t="s">
        <v>7387</v>
      </c>
      <c r="I1288" t="s">
        <v>32</v>
      </c>
      <c r="J1288" t="s">
        <v>253</v>
      </c>
      <c r="K1288" t="s">
        <v>24</v>
      </c>
      <c r="L1288" t="s">
        <v>851</v>
      </c>
      <c r="M1288" t="s">
        <v>9438</v>
      </c>
      <c r="N1288" t="s">
        <v>9439</v>
      </c>
    </row>
    <row r="1289" spans="1:14" x14ac:dyDescent="0.25">
      <c r="A1289" t="s">
        <v>7392</v>
      </c>
      <c r="B1289" t="s">
        <v>7260</v>
      </c>
      <c r="C1289" t="s">
        <v>16</v>
      </c>
      <c r="D1289" t="s">
        <v>7261</v>
      </c>
      <c r="E1289" t="s">
        <v>638</v>
      </c>
      <c r="F1289" t="s">
        <v>7393</v>
      </c>
      <c r="G1289" t="s">
        <v>7394</v>
      </c>
      <c r="H1289" t="s">
        <v>7395</v>
      </c>
      <c r="I1289" t="s">
        <v>32</v>
      </c>
      <c r="J1289" t="s">
        <v>360</v>
      </c>
      <c r="K1289" t="s">
        <v>24</v>
      </c>
      <c r="L1289" t="s">
        <v>7265</v>
      </c>
      <c r="M1289" t="s">
        <v>9438</v>
      </c>
      <c r="N1289" t="s">
        <v>9439</v>
      </c>
    </row>
    <row r="1290" spans="1:14" x14ac:dyDescent="0.25">
      <c r="A1290" t="s">
        <v>6357</v>
      </c>
      <c r="B1290" t="s">
        <v>6358</v>
      </c>
      <c r="C1290" t="s">
        <v>16</v>
      </c>
      <c r="D1290" t="s">
        <v>6359</v>
      </c>
      <c r="E1290" t="s">
        <v>638</v>
      </c>
      <c r="F1290" t="s">
        <v>7396</v>
      </c>
      <c r="G1290" t="s">
        <v>7397</v>
      </c>
      <c r="H1290" t="s">
        <v>7398</v>
      </c>
      <c r="I1290" t="s">
        <v>32</v>
      </c>
      <c r="J1290" t="s">
        <v>614</v>
      </c>
      <c r="K1290" t="s">
        <v>24</v>
      </c>
      <c r="L1290" t="s">
        <v>3638</v>
      </c>
      <c r="M1290" t="s">
        <v>9973</v>
      </c>
      <c r="N1290" t="s">
        <v>9441</v>
      </c>
    </row>
    <row r="1291" spans="1:14" x14ac:dyDescent="0.25">
      <c r="A1291" t="s">
        <v>6357</v>
      </c>
      <c r="B1291" t="s">
        <v>6358</v>
      </c>
      <c r="C1291" t="s">
        <v>16</v>
      </c>
      <c r="D1291" t="s">
        <v>6359</v>
      </c>
      <c r="E1291" t="s">
        <v>638</v>
      </c>
      <c r="F1291" t="s">
        <v>7399</v>
      </c>
      <c r="G1291" t="s">
        <v>7400</v>
      </c>
      <c r="H1291" t="s">
        <v>7401</v>
      </c>
      <c r="I1291" t="s">
        <v>32</v>
      </c>
      <c r="J1291" t="s">
        <v>614</v>
      </c>
      <c r="K1291" t="s">
        <v>24</v>
      </c>
      <c r="L1291" t="s">
        <v>3638</v>
      </c>
      <c r="M1291" t="s">
        <v>9974</v>
      </c>
      <c r="N1291" t="s">
        <v>9441</v>
      </c>
    </row>
    <row r="1292" spans="1:14" x14ac:dyDescent="0.25">
      <c r="A1292" t="s">
        <v>7402</v>
      </c>
      <c r="B1292" t="s">
        <v>6331</v>
      </c>
      <c r="C1292" t="s">
        <v>69</v>
      </c>
      <c r="D1292" t="s">
        <v>6332</v>
      </c>
      <c r="E1292" t="s">
        <v>638</v>
      </c>
      <c r="F1292" t="s">
        <v>7403</v>
      </c>
      <c r="G1292" t="s">
        <v>7404</v>
      </c>
      <c r="H1292" t="s">
        <v>7405</v>
      </c>
      <c r="I1292" t="s">
        <v>32</v>
      </c>
      <c r="J1292" t="s">
        <v>1912</v>
      </c>
      <c r="K1292" t="s">
        <v>24</v>
      </c>
      <c r="L1292" t="s">
        <v>34</v>
      </c>
      <c r="M1292" t="s">
        <v>9438</v>
      </c>
      <c r="N1292" t="s">
        <v>9439</v>
      </c>
    </row>
    <row r="1293" spans="1:14" x14ac:dyDescent="0.25">
      <c r="A1293" t="s">
        <v>7406</v>
      </c>
      <c r="B1293" t="s">
        <v>7407</v>
      </c>
      <c r="C1293" t="s">
        <v>69</v>
      </c>
      <c r="D1293" t="s">
        <v>85</v>
      </c>
      <c r="E1293" t="s">
        <v>638</v>
      </c>
      <c r="F1293" t="s">
        <v>7408</v>
      </c>
      <c r="G1293" t="s">
        <v>7409</v>
      </c>
      <c r="H1293" t="s">
        <v>7410</v>
      </c>
      <c r="I1293" t="s">
        <v>32</v>
      </c>
      <c r="J1293" t="s">
        <v>540</v>
      </c>
      <c r="K1293" t="s">
        <v>24</v>
      </c>
      <c r="L1293" t="s">
        <v>851</v>
      </c>
      <c r="M1293" t="s">
        <v>9975</v>
      </c>
      <c r="N1293" t="s">
        <v>9441</v>
      </c>
    </row>
    <row r="1294" spans="1:14" x14ac:dyDescent="0.25">
      <c r="A1294" t="s">
        <v>7411</v>
      </c>
      <c r="B1294" t="s">
        <v>7079</v>
      </c>
      <c r="C1294" t="s">
        <v>16</v>
      </c>
      <c r="D1294" t="s">
        <v>7080</v>
      </c>
      <c r="E1294" t="s">
        <v>638</v>
      </c>
      <c r="F1294" t="s">
        <v>7412</v>
      </c>
      <c r="G1294" t="s">
        <v>7413</v>
      </c>
      <c r="H1294" t="s">
        <v>7414</v>
      </c>
      <c r="I1294" t="s">
        <v>32</v>
      </c>
      <c r="J1294" t="s">
        <v>219</v>
      </c>
      <c r="K1294" t="s">
        <v>24</v>
      </c>
      <c r="L1294" t="s">
        <v>439</v>
      </c>
      <c r="M1294" t="s">
        <v>9438</v>
      </c>
      <c r="N1294" t="s">
        <v>9439</v>
      </c>
    </row>
    <row r="1295" spans="1:14" x14ac:dyDescent="0.25">
      <c r="A1295" t="s">
        <v>1163</v>
      </c>
      <c r="B1295" t="s">
        <v>651</v>
      </c>
      <c r="C1295" t="s">
        <v>16</v>
      </c>
      <c r="D1295" t="s">
        <v>7281</v>
      </c>
      <c r="E1295" t="s">
        <v>638</v>
      </c>
      <c r="F1295" t="s">
        <v>7415</v>
      </c>
      <c r="G1295" t="s">
        <v>7416</v>
      </c>
      <c r="H1295" t="s">
        <v>7417</v>
      </c>
      <c r="I1295" t="s">
        <v>22</v>
      </c>
      <c r="J1295" t="s">
        <v>412</v>
      </c>
      <c r="K1295" t="s">
        <v>24</v>
      </c>
      <c r="L1295" t="s">
        <v>34</v>
      </c>
      <c r="M1295" t="s">
        <v>9438</v>
      </c>
      <c r="N1295" t="s">
        <v>9439</v>
      </c>
    </row>
    <row r="1296" spans="1:14" x14ac:dyDescent="0.25">
      <c r="A1296" t="s">
        <v>7205</v>
      </c>
      <c r="B1296" t="s">
        <v>7418</v>
      </c>
      <c r="C1296" t="s">
        <v>16</v>
      </c>
      <c r="D1296" t="s">
        <v>7054</v>
      </c>
      <c r="E1296" t="s">
        <v>638</v>
      </c>
      <c r="F1296" t="s">
        <v>7419</v>
      </c>
      <c r="G1296" t="s">
        <v>7420</v>
      </c>
      <c r="H1296" t="s">
        <v>7421</v>
      </c>
      <c r="I1296" t="s">
        <v>32</v>
      </c>
      <c r="J1296" t="s">
        <v>253</v>
      </c>
      <c r="K1296" t="s">
        <v>24</v>
      </c>
      <c r="L1296" t="s">
        <v>34</v>
      </c>
      <c r="M1296" t="s">
        <v>9438</v>
      </c>
      <c r="N1296" t="s">
        <v>9439</v>
      </c>
    </row>
    <row r="1297" spans="1:14" x14ac:dyDescent="0.25">
      <c r="A1297" t="s">
        <v>7205</v>
      </c>
      <c r="B1297" t="s">
        <v>7422</v>
      </c>
      <c r="C1297" t="s">
        <v>16</v>
      </c>
      <c r="D1297" t="s">
        <v>7054</v>
      </c>
      <c r="E1297" t="s">
        <v>638</v>
      </c>
      <c r="F1297" t="s">
        <v>7423</v>
      </c>
      <c r="G1297" t="s">
        <v>7424</v>
      </c>
      <c r="H1297" t="s">
        <v>7425</v>
      </c>
      <c r="I1297" t="s">
        <v>32</v>
      </c>
      <c r="J1297" t="s">
        <v>253</v>
      </c>
      <c r="K1297" t="s">
        <v>24</v>
      </c>
      <c r="L1297" t="s">
        <v>34</v>
      </c>
      <c r="M1297" t="s">
        <v>9438</v>
      </c>
      <c r="N1297" t="s">
        <v>9439</v>
      </c>
    </row>
    <row r="1298" spans="1:14" x14ac:dyDescent="0.25">
      <c r="A1298" t="s">
        <v>7426</v>
      </c>
      <c r="B1298" t="s">
        <v>6953</v>
      </c>
      <c r="C1298" t="s">
        <v>69</v>
      </c>
      <c r="D1298" t="s">
        <v>93</v>
      </c>
      <c r="E1298" t="s">
        <v>638</v>
      </c>
      <c r="F1298" t="s">
        <v>7427</v>
      </c>
      <c r="G1298" t="s">
        <v>7428</v>
      </c>
      <c r="H1298" t="s">
        <v>7429</v>
      </c>
      <c r="I1298" t="s">
        <v>32</v>
      </c>
      <c r="J1298" t="s">
        <v>142</v>
      </c>
      <c r="K1298" t="s">
        <v>24</v>
      </c>
      <c r="L1298" t="s">
        <v>75</v>
      </c>
      <c r="M1298" t="s">
        <v>9976</v>
      </c>
      <c r="N1298" t="s">
        <v>9441</v>
      </c>
    </row>
    <row r="1299" spans="1:14" x14ac:dyDescent="0.25">
      <c r="A1299" t="s">
        <v>7430</v>
      </c>
      <c r="C1299" t="s">
        <v>69</v>
      </c>
      <c r="E1299" t="s">
        <v>638</v>
      </c>
      <c r="F1299" t="s">
        <v>7431</v>
      </c>
      <c r="G1299" t="s">
        <v>7432</v>
      </c>
      <c r="H1299" t="s">
        <v>7433</v>
      </c>
      <c r="I1299" t="s">
        <v>32</v>
      </c>
      <c r="J1299" t="s">
        <v>3337</v>
      </c>
      <c r="K1299" t="s">
        <v>24</v>
      </c>
      <c r="M1299" t="s">
        <v>9438</v>
      </c>
      <c r="N1299" t="s">
        <v>9439</v>
      </c>
    </row>
    <row r="1300" spans="1:14" x14ac:dyDescent="0.25">
      <c r="A1300" t="s">
        <v>7434</v>
      </c>
      <c r="B1300" t="s">
        <v>7046</v>
      </c>
      <c r="C1300" t="s">
        <v>69</v>
      </c>
      <c r="E1300" t="s">
        <v>638</v>
      </c>
      <c r="F1300" t="s">
        <v>7435</v>
      </c>
      <c r="G1300" t="s">
        <v>7436</v>
      </c>
      <c r="H1300" t="s">
        <v>7437</v>
      </c>
      <c r="I1300" t="s">
        <v>32</v>
      </c>
      <c r="J1300" t="s">
        <v>89</v>
      </c>
      <c r="K1300" t="s">
        <v>24</v>
      </c>
      <c r="M1300" t="s">
        <v>9438</v>
      </c>
      <c r="N1300" t="s">
        <v>9439</v>
      </c>
    </row>
    <row r="1301" spans="1:14" x14ac:dyDescent="0.25">
      <c r="A1301" t="s">
        <v>7438</v>
      </c>
      <c r="B1301" t="s">
        <v>7439</v>
      </c>
      <c r="C1301" t="s">
        <v>69</v>
      </c>
      <c r="D1301" t="s">
        <v>402</v>
      </c>
      <c r="E1301" t="s">
        <v>638</v>
      </c>
      <c r="F1301" t="s">
        <v>7440</v>
      </c>
      <c r="G1301" t="s">
        <v>7441</v>
      </c>
      <c r="H1301" t="s">
        <v>7442</v>
      </c>
      <c r="I1301" t="s">
        <v>32</v>
      </c>
      <c r="J1301" t="s">
        <v>912</v>
      </c>
      <c r="K1301" t="s">
        <v>24</v>
      </c>
      <c r="L1301" t="s">
        <v>6351</v>
      </c>
      <c r="M1301" t="s">
        <v>9977</v>
      </c>
      <c r="N1301" t="s">
        <v>9441</v>
      </c>
    </row>
    <row r="1302" spans="1:14" x14ac:dyDescent="0.25">
      <c r="A1302" t="s">
        <v>7443</v>
      </c>
      <c r="C1302" t="s">
        <v>69</v>
      </c>
      <c r="D1302" t="s">
        <v>7444</v>
      </c>
      <c r="E1302" t="s">
        <v>638</v>
      </c>
      <c r="F1302" t="s">
        <v>7445</v>
      </c>
      <c r="G1302" t="s">
        <v>7446</v>
      </c>
      <c r="H1302" t="s">
        <v>7447</v>
      </c>
      <c r="I1302" t="s">
        <v>32</v>
      </c>
      <c r="J1302" t="s">
        <v>121</v>
      </c>
      <c r="K1302" t="s">
        <v>24</v>
      </c>
      <c r="L1302" t="s">
        <v>7448</v>
      </c>
      <c r="M1302" t="s">
        <v>9438</v>
      </c>
      <c r="N1302" t="s">
        <v>9439</v>
      </c>
    </row>
    <row r="1303" spans="1:14" x14ac:dyDescent="0.25">
      <c r="A1303" t="s">
        <v>1163</v>
      </c>
      <c r="B1303" t="s">
        <v>651</v>
      </c>
      <c r="C1303" t="s">
        <v>16</v>
      </c>
      <c r="D1303" t="s">
        <v>1476</v>
      </c>
      <c r="E1303" t="s">
        <v>638</v>
      </c>
      <c r="F1303" t="s">
        <v>7456</v>
      </c>
      <c r="G1303" t="s">
        <v>7457</v>
      </c>
      <c r="H1303" t="s">
        <v>7458</v>
      </c>
      <c r="I1303" t="s">
        <v>22</v>
      </c>
      <c r="J1303" t="s">
        <v>412</v>
      </c>
      <c r="K1303" t="s">
        <v>24</v>
      </c>
      <c r="L1303" t="s">
        <v>34</v>
      </c>
      <c r="M1303" t="s">
        <v>9438</v>
      </c>
      <c r="N1303" t="s">
        <v>9439</v>
      </c>
    </row>
    <row r="1304" spans="1:14" x14ac:dyDescent="0.25">
      <c r="A1304" t="s">
        <v>6717</v>
      </c>
      <c r="B1304" t="s">
        <v>7463</v>
      </c>
      <c r="C1304" t="s">
        <v>69</v>
      </c>
      <c r="D1304" t="s">
        <v>4880</v>
      </c>
      <c r="E1304" t="s">
        <v>638</v>
      </c>
      <c r="F1304" t="s">
        <v>7464</v>
      </c>
      <c r="G1304" t="s">
        <v>7465</v>
      </c>
      <c r="H1304" t="s">
        <v>7466</v>
      </c>
      <c r="I1304" t="s">
        <v>32</v>
      </c>
      <c r="J1304" t="s">
        <v>3776</v>
      </c>
      <c r="K1304" t="s">
        <v>24</v>
      </c>
      <c r="L1304" t="s">
        <v>75</v>
      </c>
      <c r="M1304" t="s">
        <v>9438</v>
      </c>
      <c r="N1304" t="s">
        <v>9439</v>
      </c>
    </row>
    <row r="1305" spans="1:14" x14ac:dyDescent="0.25">
      <c r="A1305" t="s">
        <v>7467</v>
      </c>
      <c r="B1305" t="s">
        <v>206</v>
      </c>
      <c r="C1305" t="s">
        <v>69</v>
      </c>
      <c r="D1305" t="s">
        <v>402</v>
      </c>
      <c r="E1305" t="s">
        <v>638</v>
      </c>
      <c r="F1305" t="s">
        <v>7468</v>
      </c>
      <c r="G1305" t="s">
        <v>7469</v>
      </c>
      <c r="H1305" t="s">
        <v>7470</v>
      </c>
      <c r="I1305" t="s">
        <v>32</v>
      </c>
      <c r="J1305" t="s">
        <v>97</v>
      </c>
      <c r="K1305" t="s">
        <v>24</v>
      </c>
      <c r="L1305" t="s">
        <v>406</v>
      </c>
      <c r="M1305" t="s">
        <v>9978</v>
      </c>
      <c r="N1305" t="s">
        <v>9441</v>
      </c>
    </row>
    <row r="1306" spans="1:14" x14ac:dyDescent="0.25">
      <c r="A1306" t="s">
        <v>6330</v>
      </c>
      <c r="B1306" t="s">
        <v>7479</v>
      </c>
      <c r="C1306" t="s">
        <v>69</v>
      </c>
      <c r="D1306" t="s">
        <v>6332</v>
      </c>
      <c r="E1306" t="s">
        <v>638</v>
      </c>
      <c r="F1306" t="s">
        <v>7480</v>
      </c>
      <c r="G1306" t="s">
        <v>7481</v>
      </c>
      <c r="H1306" t="s">
        <v>7482</v>
      </c>
      <c r="I1306" t="s">
        <v>32</v>
      </c>
      <c r="J1306" t="s">
        <v>1878</v>
      </c>
      <c r="K1306" t="s">
        <v>24</v>
      </c>
      <c r="L1306" t="s">
        <v>34</v>
      </c>
      <c r="M1306" t="s">
        <v>9438</v>
      </c>
      <c r="N1306" t="s">
        <v>9439</v>
      </c>
    </row>
    <row r="1307" spans="1:14" x14ac:dyDescent="0.25">
      <c r="A1307" t="s">
        <v>7483</v>
      </c>
      <c r="C1307" t="s">
        <v>69</v>
      </c>
      <c r="E1307" t="s">
        <v>638</v>
      </c>
      <c r="F1307" t="s">
        <v>7484</v>
      </c>
      <c r="G1307" t="s">
        <v>7485</v>
      </c>
      <c r="H1307" t="s">
        <v>7486</v>
      </c>
      <c r="I1307" t="s">
        <v>32</v>
      </c>
      <c r="J1307" t="s">
        <v>3337</v>
      </c>
      <c r="K1307" t="s">
        <v>24</v>
      </c>
      <c r="M1307" t="s">
        <v>9438</v>
      </c>
      <c r="N1307" t="s">
        <v>9439</v>
      </c>
    </row>
    <row r="1308" spans="1:14" x14ac:dyDescent="0.25">
      <c r="A1308" t="s">
        <v>7374</v>
      </c>
      <c r="B1308" t="s">
        <v>7375</v>
      </c>
      <c r="C1308" t="s">
        <v>16</v>
      </c>
      <c r="D1308" t="s">
        <v>7376</v>
      </c>
      <c r="E1308" t="s">
        <v>638</v>
      </c>
      <c r="F1308" t="s">
        <v>7487</v>
      </c>
      <c r="G1308" t="s">
        <v>7488</v>
      </c>
      <c r="H1308" t="s">
        <v>7489</v>
      </c>
      <c r="I1308" t="s">
        <v>320</v>
      </c>
      <c r="J1308" t="s">
        <v>7380</v>
      </c>
      <c r="K1308" t="s">
        <v>24</v>
      </c>
      <c r="L1308" t="s">
        <v>361</v>
      </c>
      <c r="M1308" t="s">
        <v>9438</v>
      </c>
      <c r="N1308" t="s">
        <v>9439</v>
      </c>
    </row>
    <row r="1309" spans="1:14" x14ac:dyDescent="0.25">
      <c r="A1309" t="s">
        <v>6341</v>
      </c>
      <c r="B1309" t="s">
        <v>2844</v>
      </c>
      <c r="C1309" t="s">
        <v>16</v>
      </c>
      <c r="D1309" t="s">
        <v>6342</v>
      </c>
      <c r="E1309" t="s">
        <v>638</v>
      </c>
      <c r="F1309" t="s">
        <v>7497</v>
      </c>
      <c r="G1309" t="s">
        <v>7498</v>
      </c>
      <c r="H1309" t="s">
        <v>7499</v>
      </c>
      <c r="I1309" t="s">
        <v>320</v>
      </c>
      <c r="J1309" t="s">
        <v>341</v>
      </c>
      <c r="K1309" t="s">
        <v>24</v>
      </c>
      <c r="L1309" t="s">
        <v>361</v>
      </c>
      <c r="M1309" t="s">
        <v>9979</v>
      </c>
      <c r="N1309" t="s">
        <v>9441</v>
      </c>
    </row>
    <row r="1310" spans="1:14" x14ac:dyDescent="0.25">
      <c r="A1310" t="s">
        <v>1163</v>
      </c>
      <c r="B1310" t="s">
        <v>651</v>
      </c>
      <c r="C1310" t="s">
        <v>16</v>
      </c>
      <c r="D1310" t="s">
        <v>1476</v>
      </c>
      <c r="E1310" t="s">
        <v>638</v>
      </c>
      <c r="F1310" t="s">
        <v>7500</v>
      </c>
      <c r="G1310" t="s">
        <v>7501</v>
      </c>
      <c r="H1310" t="s">
        <v>7502</v>
      </c>
      <c r="I1310" t="s">
        <v>22</v>
      </c>
      <c r="J1310" t="s">
        <v>162</v>
      </c>
      <c r="K1310" t="s">
        <v>24</v>
      </c>
      <c r="L1310" t="s">
        <v>34</v>
      </c>
      <c r="M1310" t="s">
        <v>9438</v>
      </c>
      <c r="N1310" t="s">
        <v>9439</v>
      </c>
    </row>
    <row r="1311" spans="1:14" x14ac:dyDescent="0.25">
      <c r="A1311" t="s">
        <v>6772</v>
      </c>
      <c r="B1311" t="s">
        <v>6768</v>
      </c>
      <c r="C1311" t="s">
        <v>1880</v>
      </c>
      <c r="D1311" t="s">
        <v>702</v>
      </c>
      <c r="E1311" t="s">
        <v>638</v>
      </c>
      <c r="F1311" t="s">
        <v>7503</v>
      </c>
      <c r="G1311" t="s">
        <v>7504</v>
      </c>
      <c r="H1311" t="s">
        <v>7505</v>
      </c>
      <c r="I1311" t="s">
        <v>32</v>
      </c>
      <c r="J1311" t="s">
        <v>1855</v>
      </c>
      <c r="K1311" t="s">
        <v>556</v>
      </c>
      <c r="L1311" t="s">
        <v>75</v>
      </c>
      <c r="M1311" t="s">
        <v>9438</v>
      </c>
      <c r="N1311" t="s">
        <v>9439</v>
      </c>
    </row>
    <row r="1312" spans="1:14" x14ac:dyDescent="0.25">
      <c r="A1312" t="s">
        <v>6772</v>
      </c>
      <c r="B1312" t="s">
        <v>6768</v>
      </c>
      <c r="C1312" t="s">
        <v>1880</v>
      </c>
      <c r="D1312" t="s">
        <v>702</v>
      </c>
      <c r="E1312" t="s">
        <v>638</v>
      </c>
      <c r="F1312" t="s">
        <v>7506</v>
      </c>
      <c r="G1312" t="s">
        <v>7507</v>
      </c>
      <c r="H1312" t="s">
        <v>7508</v>
      </c>
      <c r="I1312" t="s">
        <v>32</v>
      </c>
      <c r="J1312" t="s">
        <v>1855</v>
      </c>
      <c r="K1312" t="s">
        <v>556</v>
      </c>
      <c r="L1312" t="s">
        <v>75</v>
      </c>
      <c r="M1312" t="s">
        <v>9438</v>
      </c>
      <c r="N1312" t="s">
        <v>9439</v>
      </c>
    </row>
    <row r="1313" spans="1:14" x14ac:dyDescent="0.25">
      <c r="A1313" t="s">
        <v>6772</v>
      </c>
      <c r="B1313" t="s">
        <v>6768</v>
      </c>
      <c r="C1313" t="s">
        <v>1880</v>
      </c>
      <c r="D1313" t="s">
        <v>702</v>
      </c>
      <c r="E1313" t="s">
        <v>638</v>
      </c>
      <c r="F1313" t="s">
        <v>7509</v>
      </c>
      <c r="G1313" t="s">
        <v>7510</v>
      </c>
      <c r="H1313" t="s">
        <v>7511</v>
      </c>
      <c r="I1313" t="s">
        <v>32</v>
      </c>
      <c r="J1313" t="s">
        <v>1782</v>
      </c>
      <c r="K1313" t="s">
        <v>556</v>
      </c>
      <c r="L1313" t="s">
        <v>75</v>
      </c>
      <c r="M1313" t="s">
        <v>9438</v>
      </c>
      <c r="N1313" t="s">
        <v>9439</v>
      </c>
    </row>
    <row r="1314" spans="1:14" x14ac:dyDescent="0.25">
      <c r="A1314" t="s">
        <v>7512</v>
      </c>
      <c r="B1314" t="s">
        <v>27</v>
      </c>
      <c r="C1314" t="s">
        <v>1962</v>
      </c>
      <c r="D1314" t="s">
        <v>394</v>
      </c>
      <c r="E1314" t="s">
        <v>18</v>
      </c>
      <c r="F1314" t="s">
        <v>7513</v>
      </c>
      <c r="G1314" t="s">
        <v>7514</v>
      </c>
      <c r="H1314" t="s">
        <v>7515</v>
      </c>
      <c r="I1314" t="s">
        <v>32</v>
      </c>
      <c r="J1314" t="s">
        <v>1584</v>
      </c>
      <c r="K1314" t="s">
        <v>556</v>
      </c>
      <c r="L1314" t="s">
        <v>7516</v>
      </c>
      <c r="M1314" t="s">
        <v>9438</v>
      </c>
      <c r="N1314" t="s">
        <v>9439</v>
      </c>
    </row>
    <row r="1315" spans="1:14" x14ac:dyDescent="0.25">
      <c r="A1315" t="s">
        <v>7517</v>
      </c>
      <c r="B1315" t="s">
        <v>701</v>
      </c>
      <c r="C1315" t="s">
        <v>550</v>
      </c>
      <c r="D1315" t="s">
        <v>702</v>
      </c>
      <c r="E1315" t="s">
        <v>18</v>
      </c>
      <c r="F1315" t="s">
        <v>7518</v>
      </c>
      <c r="G1315" t="s">
        <v>7519</v>
      </c>
      <c r="H1315" t="s">
        <v>7520</v>
      </c>
      <c r="I1315" t="s">
        <v>32</v>
      </c>
      <c r="J1315" t="s">
        <v>1782</v>
      </c>
      <c r="K1315" t="s">
        <v>556</v>
      </c>
      <c r="L1315" t="s">
        <v>75</v>
      </c>
      <c r="M1315" t="s">
        <v>9438</v>
      </c>
      <c r="N1315" t="s">
        <v>9439</v>
      </c>
    </row>
    <row r="1316" spans="1:14" x14ac:dyDescent="0.25">
      <c r="A1316" t="s">
        <v>7521</v>
      </c>
      <c r="C1316" t="s">
        <v>550</v>
      </c>
      <c r="D1316" t="s">
        <v>158</v>
      </c>
      <c r="E1316" t="s">
        <v>18</v>
      </c>
      <c r="F1316" t="s">
        <v>7522</v>
      </c>
      <c r="G1316" t="s">
        <v>7523</v>
      </c>
      <c r="H1316" t="s">
        <v>7524</v>
      </c>
      <c r="I1316" t="s">
        <v>32</v>
      </c>
      <c r="J1316" t="s">
        <v>1782</v>
      </c>
      <c r="K1316" t="s">
        <v>556</v>
      </c>
      <c r="L1316" t="s">
        <v>163</v>
      </c>
      <c r="M1316" t="s">
        <v>9438</v>
      </c>
      <c r="N1316" t="s">
        <v>9439</v>
      </c>
    </row>
    <row r="1317" spans="1:14" x14ac:dyDescent="0.25">
      <c r="A1317" t="s">
        <v>7525</v>
      </c>
      <c r="B1317" t="s">
        <v>7526</v>
      </c>
      <c r="C1317" t="s">
        <v>1880</v>
      </c>
      <c r="D1317" t="s">
        <v>7527</v>
      </c>
      <c r="E1317" t="s">
        <v>18</v>
      </c>
      <c r="F1317" t="s">
        <v>7528</v>
      </c>
      <c r="G1317" t="s">
        <v>7529</v>
      </c>
      <c r="H1317" t="s">
        <v>7530</v>
      </c>
      <c r="I1317" t="s">
        <v>32</v>
      </c>
      <c r="J1317" t="s">
        <v>1782</v>
      </c>
      <c r="K1317" t="s">
        <v>556</v>
      </c>
      <c r="L1317" t="s">
        <v>663</v>
      </c>
      <c r="M1317" t="s">
        <v>9438</v>
      </c>
      <c r="N1317" t="s">
        <v>9439</v>
      </c>
    </row>
    <row r="1318" spans="1:14" x14ac:dyDescent="0.25">
      <c r="A1318" t="s">
        <v>7531</v>
      </c>
      <c r="C1318" t="s">
        <v>550</v>
      </c>
      <c r="D1318" t="s">
        <v>7532</v>
      </c>
      <c r="E1318" t="s">
        <v>18</v>
      </c>
      <c r="F1318" t="s">
        <v>7533</v>
      </c>
      <c r="G1318" t="s">
        <v>7534</v>
      </c>
      <c r="H1318" t="s">
        <v>7535</v>
      </c>
      <c r="I1318" t="s">
        <v>22</v>
      </c>
      <c r="J1318" t="s">
        <v>4574</v>
      </c>
      <c r="K1318" t="s">
        <v>556</v>
      </c>
      <c r="L1318" t="s">
        <v>2256</v>
      </c>
      <c r="M1318" t="s">
        <v>9438</v>
      </c>
      <c r="N1318" t="s">
        <v>9439</v>
      </c>
    </row>
    <row r="1319" spans="1:14" x14ac:dyDescent="0.25">
      <c r="A1319" t="s">
        <v>7536</v>
      </c>
      <c r="B1319" t="s">
        <v>7537</v>
      </c>
      <c r="C1319" t="s">
        <v>16</v>
      </c>
      <c r="D1319" t="s">
        <v>7538</v>
      </c>
      <c r="E1319" t="s">
        <v>18</v>
      </c>
      <c r="F1319" t="s">
        <v>7539</v>
      </c>
      <c r="G1319" t="s">
        <v>7540</v>
      </c>
      <c r="H1319" t="s">
        <v>7541</v>
      </c>
      <c r="I1319" t="s">
        <v>32</v>
      </c>
      <c r="J1319" t="s">
        <v>614</v>
      </c>
      <c r="K1319" t="s">
        <v>24</v>
      </c>
      <c r="L1319" t="s">
        <v>75</v>
      </c>
      <c r="M1319" t="s">
        <v>9980</v>
      </c>
      <c r="N1319" t="s">
        <v>9441</v>
      </c>
    </row>
    <row r="1320" spans="1:14" x14ac:dyDescent="0.25">
      <c r="A1320" t="s">
        <v>7542</v>
      </c>
      <c r="B1320" t="s">
        <v>7543</v>
      </c>
      <c r="C1320" t="s">
        <v>69</v>
      </c>
      <c r="D1320" t="s">
        <v>7544</v>
      </c>
      <c r="E1320" t="s">
        <v>18</v>
      </c>
      <c r="F1320" t="s">
        <v>7545</v>
      </c>
      <c r="G1320" t="s">
        <v>7546</v>
      </c>
      <c r="H1320" t="s">
        <v>7547</v>
      </c>
      <c r="I1320" t="s">
        <v>32</v>
      </c>
      <c r="J1320" t="s">
        <v>1411</v>
      </c>
      <c r="K1320" t="s">
        <v>24</v>
      </c>
      <c r="L1320" t="s">
        <v>212</v>
      </c>
      <c r="M1320" t="s">
        <v>9981</v>
      </c>
      <c r="N1320" t="s">
        <v>9441</v>
      </c>
    </row>
    <row r="1321" spans="1:14" x14ac:dyDescent="0.25">
      <c r="A1321" t="s">
        <v>7548</v>
      </c>
      <c r="B1321" t="s">
        <v>7549</v>
      </c>
      <c r="C1321" t="s">
        <v>69</v>
      </c>
      <c r="D1321" t="s">
        <v>45</v>
      </c>
      <c r="E1321" t="s">
        <v>18</v>
      </c>
      <c r="F1321" t="s">
        <v>7550</v>
      </c>
      <c r="G1321" t="s">
        <v>7551</v>
      </c>
      <c r="H1321" t="s">
        <v>7552</v>
      </c>
      <c r="I1321" t="s">
        <v>32</v>
      </c>
      <c r="J1321" t="s">
        <v>115</v>
      </c>
      <c r="K1321" t="s">
        <v>24</v>
      </c>
      <c r="L1321" t="s">
        <v>50</v>
      </c>
      <c r="M1321" t="s">
        <v>9982</v>
      </c>
      <c r="N1321" t="s">
        <v>9441</v>
      </c>
    </row>
    <row r="1322" spans="1:14" x14ac:dyDescent="0.25">
      <c r="A1322" t="s">
        <v>7553</v>
      </c>
      <c r="C1322" t="s">
        <v>69</v>
      </c>
      <c r="D1322" t="s">
        <v>7554</v>
      </c>
      <c r="E1322" t="s">
        <v>18</v>
      </c>
      <c r="F1322" t="s">
        <v>7555</v>
      </c>
      <c r="G1322" t="s">
        <v>7556</v>
      </c>
      <c r="H1322" t="s">
        <v>7557</v>
      </c>
      <c r="I1322" t="s">
        <v>32</v>
      </c>
      <c r="J1322" t="s">
        <v>479</v>
      </c>
      <c r="K1322" t="s">
        <v>24</v>
      </c>
      <c r="L1322" t="s">
        <v>1331</v>
      </c>
      <c r="M1322" t="s">
        <v>9438</v>
      </c>
      <c r="N1322" t="s">
        <v>9439</v>
      </c>
    </row>
    <row r="1323" spans="1:14" x14ac:dyDescent="0.25">
      <c r="A1323" t="s">
        <v>7558</v>
      </c>
      <c r="B1323" t="s">
        <v>7559</v>
      </c>
      <c r="C1323" t="s">
        <v>69</v>
      </c>
      <c r="D1323" t="s">
        <v>179</v>
      </c>
      <c r="E1323" t="s">
        <v>18</v>
      </c>
      <c r="F1323" t="s">
        <v>7560</v>
      </c>
      <c r="G1323" t="s">
        <v>7561</v>
      </c>
      <c r="H1323" t="s">
        <v>7562</v>
      </c>
      <c r="I1323" t="s">
        <v>32</v>
      </c>
      <c r="J1323" t="s">
        <v>290</v>
      </c>
      <c r="K1323" t="s">
        <v>24</v>
      </c>
      <c r="L1323" t="s">
        <v>3475</v>
      </c>
      <c r="M1323" t="s">
        <v>9983</v>
      </c>
      <c r="N1323" t="s">
        <v>9441</v>
      </c>
    </row>
    <row r="1324" spans="1:14" x14ac:dyDescent="0.25">
      <c r="A1324" t="s">
        <v>7563</v>
      </c>
      <c r="B1324" t="s">
        <v>2491</v>
      </c>
      <c r="C1324" t="s">
        <v>16</v>
      </c>
      <c r="D1324" t="s">
        <v>2492</v>
      </c>
      <c r="E1324" t="s">
        <v>18</v>
      </c>
      <c r="F1324" t="s">
        <v>7564</v>
      </c>
      <c r="G1324" t="s">
        <v>7565</v>
      </c>
      <c r="H1324" t="s">
        <v>7566</v>
      </c>
      <c r="I1324" t="s">
        <v>32</v>
      </c>
      <c r="J1324" t="s">
        <v>540</v>
      </c>
      <c r="K1324" t="s">
        <v>24</v>
      </c>
      <c r="L1324" t="s">
        <v>2496</v>
      </c>
      <c r="M1324" t="s">
        <v>9984</v>
      </c>
      <c r="N1324" t="s">
        <v>9441</v>
      </c>
    </row>
    <row r="1325" spans="1:14" x14ac:dyDescent="0.25">
      <c r="A1325" t="s">
        <v>7567</v>
      </c>
      <c r="B1325" t="s">
        <v>7568</v>
      </c>
      <c r="C1325" t="s">
        <v>16</v>
      </c>
      <c r="D1325" t="s">
        <v>1916</v>
      </c>
      <c r="E1325" t="s">
        <v>18</v>
      </c>
      <c r="F1325" t="s">
        <v>7569</v>
      </c>
      <c r="G1325" t="s">
        <v>7570</v>
      </c>
      <c r="H1325" t="s">
        <v>7571</v>
      </c>
      <c r="I1325" t="s">
        <v>32</v>
      </c>
      <c r="J1325" t="s">
        <v>391</v>
      </c>
      <c r="K1325" t="s">
        <v>24</v>
      </c>
      <c r="L1325" t="s">
        <v>314</v>
      </c>
      <c r="M1325" t="s">
        <v>9438</v>
      </c>
      <c r="N1325" t="s">
        <v>9439</v>
      </c>
    </row>
    <row r="1326" spans="1:14" x14ac:dyDescent="0.25">
      <c r="A1326" t="s">
        <v>7572</v>
      </c>
      <c r="B1326" t="s">
        <v>7573</v>
      </c>
      <c r="C1326" t="s">
        <v>16</v>
      </c>
      <c r="D1326" t="s">
        <v>565</v>
      </c>
      <c r="E1326" t="s">
        <v>18</v>
      </c>
      <c r="F1326" t="s">
        <v>7574</v>
      </c>
      <c r="G1326" t="s">
        <v>7575</v>
      </c>
      <c r="H1326" t="s">
        <v>7576</v>
      </c>
      <c r="I1326" t="s">
        <v>32</v>
      </c>
      <c r="J1326" t="s">
        <v>1000</v>
      </c>
      <c r="K1326" t="s">
        <v>24</v>
      </c>
      <c r="L1326" t="s">
        <v>6194</v>
      </c>
      <c r="M1326" t="s">
        <v>9438</v>
      </c>
      <c r="N1326" t="s">
        <v>9439</v>
      </c>
    </row>
    <row r="1327" spans="1:14" x14ac:dyDescent="0.25">
      <c r="A1327" t="s">
        <v>7577</v>
      </c>
      <c r="B1327" t="s">
        <v>7578</v>
      </c>
      <c r="C1327" t="s">
        <v>69</v>
      </c>
      <c r="D1327" t="s">
        <v>489</v>
      </c>
      <c r="E1327" t="s">
        <v>18</v>
      </c>
      <c r="F1327" t="s">
        <v>7579</v>
      </c>
      <c r="G1327" t="s">
        <v>7580</v>
      </c>
      <c r="H1327" t="s">
        <v>7581</v>
      </c>
      <c r="I1327" t="s">
        <v>32</v>
      </c>
      <c r="J1327" t="s">
        <v>148</v>
      </c>
      <c r="K1327" t="s">
        <v>24</v>
      </c>
      <c r="L1327" t="s">
        <v>494</v>
      </c>
      <c r="M1327" t="s">
        <v>9985</v>
      </c>
      <c r="N1327" t="s">
        <v>9441</v>
      </c>
    </row>
    <row r="1328" spans="1:14" x14ac:dyDescent="0.25">
      <c r="A1328" t="s">
        <v>7582</v>
      </c>
      <c r="B1328" t="s">
        <v>7583</v>
      </c>
      <c r="C1328" t="s">
        <v>69</v>
      </c>
      <c r="D1328" t="s">
        <v>7584</v>
      </c>
      <c r="E1328" t="s">
        <v>18</v>
      </c>
      <c r="F1328" t="s">
        <v>7585</v>
      </c>
      <c r="G1328" t="s">
        <v>7586</v>
      </c>
      <c r="H1328" t="s">
        <v>7587</v>
      </c>
      <c r="I1328" t="s">
        <v>32</v>
      </c>
      <c r="J1328" t="s">
        <v>2262</v>
      </c>
      <c r="K1328" t="s">
        <v>24</v>
      </c>
      <c r="L1328" t="s">
        <v>204</v>
      </c>
      <c r="M1328" t="s">
        <v>9438</v>
      </c>
      <c r="N1328" t="s">
        <v>9439</v>
      </c>
    </row>
    <row r="1329" spans="1:14" x14ac:dyDescent="0.25">
      <c r="A1329" t="s">
        <v>7588</v>
      </c>
      <c r="B1329" t="s">
        <v>7589</v>
      </c>
      <c r="C1329" t="s">
        <v>69</v>
      </c>
      <c r="D1329" t="s">
        <v>7590</v>
      </c>
      <c r="E1329" t="s">
        <v>18</v>
      </c>
      <c r="F1329" t="s">
        <v>7591</v>
      </c>
      <c r="G1329" t="s">
        <v>7592</v>
      </c>
      <c r="H1329" t="s">
        <v>7593</v>
      </c>
      <c r="I1329" t="s">
        <v>32</v>
      </c>
      <c r="J1329" t="s">
        <v>506</v>
      </c>
      <c r="K1329" t="s">
        <v>24</v>
      </c>
      <c r="L1329" t="s">
        <v>212</v>
      </c>
      <c r="M1329" t="s">
        <v>9986</v>
      </c>
      <c r="N1329" t="s">
        <v>9441</v>
      </c>
    </row>
    <row r="1330" spans="1:14" x14ac:dyDescent="0.25">
      <c r="A1330" t="s">
        <v>7594</v>
      </c>
      <c r="B1330" t="s">
        <v>2537</v>
      </c>
      <c r="C1330" t="s">
        <v>16</v>
      </c>
      <c r="D1330" t="s">
        <v>2146</v>
      </c>
      <c r="E1330" t="s">
        <v>18</v>
      </c>
      <c r="F1330" t="s">
        <v>7595</v>
      </c>
      <c r="G1330" t="s">
        <v>7596</v>
      </c>
      <c r="H1330" t="s">
        <v>7597</v>
      </c>
      <c r="I1330" t="s">
        <v>32</v>
      </c>
      <c r="J1330" t="s">
        <v>614</v>
      </c>
      <c r="K1330" t="s">
        <v>24</v>
      </c>
      <c r="L1330" t="s">
        <v>204</v>
      </c>
      <c r="M1330" t="s">
        <v>9987</v>
      </c>
      <c r="N1330" t="s">
        <v>9441</v>
      </c>
    </row>
    <row r="1331" spans="1:14" x14ac:dyDescent="0.25">
      <c r="A1331" t="s">
        <v>7598</v>
      </c>
      <c r="B1331" t="s">
        <v>7599</v>
      </c>
      <c r="C1331" t="s">
        <v>16</v>
      </c>
      <c r="D1331" t="s">
        <v>3522</v>
      </c>
      <c r="E1331" t="s">
        <v>18</v>
      </c>
      <c r="F1331" t="s">
        <v>7600</v>
      </c>
      <c r="G1331" t="s">
        <v>7601</v>
      </c>
      <c r="H1331" t="s">
        <v>7602</v>
      </c>
      <c r="I1331" t="s">
        <v>22</v>
      </c>
      <c r="J1331" t="s">
        <v>134</v>
      </c>
      <c r="K1331" t="s">
        <v>24</v>
      </c>
      <c r="L1331" t="s">
        <v>227</v>
      </c>
      <c r="M1331" t="s">
        <v>9438</v>
      </c>
      <c r="N1331" t="s">
        <v>9439</v>
      </c>
    </row>
    <row r="1332" spans="1:14" x14ac:dyDescent="0.25">
      <c r="A1332" t="s">
        <v>7603</v>
      </c>
      <c r="B1332" t="s">
        <v>7604</v>
      </c>
      <c r="C1332" t="s">
        <v>16</v>
      </c>
      <c r="D1332" t="s">
        <v>7605</v>
      </c>
      <c r="E1332" t="s">
        <v>18</v>
      </c>
      <c r="F1332" t="s">
        <v>7606</v>
      </c>
      <c r="G1332" t="s">
        <v>7607</v>
      </c>
      <c r="H1332" t="s">
        <v>7608</v>
      </c>
      <c r="I1332" t="s">
        <v>32</v>
      </c>
      <c r="J1332" t="s">
        <v>2615</v>
      </c>
      <c r="K1332" t="s">
        <v>24</v>
      </c>
      <c r="L1332" t="s">
        <v>204</v>
      </c>
      <c r="M1332" t="s">
        <v>9988</v>
      </c>
      <c r="N1332" t="s">
        <v>9441</v>
      </c>
    </row>
    <row r="1333" spans="1:14" x14ac:dyDescent="0.25">
      <c r="A1333" t="s">
        <v>7609</v>
      </c>
      <c r="B1333" t="s">
        <v>7610</v>
      </c>
      <c r="C1333" t="s">
        <v>69</v>
      </c>
      <c r="D1333" t="s">
        <v>434</v>
      </c>
      <c r="E1333" t="s">
        <v>18</v>
      </c>
      <c r="F1333" t="s">
        <v>7611</v>
      </c>
      <c r="G1333" t="s">
        <v>7612</v>
      </c>
      <c r="H1333" t="s">
        <v>7613</v>
      </c>
      <c r="I1333" t="s">
        <v>32</v>
      </c>
      <c r="J1333" t="s">
        <v>642</v>
      </c>
      <c r="K1333" t="s">
        <v>24</v>
      </c>
      <c r="L1333" t="s">
        <v>439</v>
      </c>
      <c r="M1333" t="s">
        <v>9438</v>
      </c>
      <c r="N1333" t="s">
        <v>9439</v>
      </c>
    </row>
    <row r="1334" spans="1:14" x14ac:dyDescent="0.25">
      <c r="A1334" t="s">
        <v>91</v>
      </c>
      <c r="B1334" t="s">
        <v>92</v>
      </c>
      <c r="C1334" t="s">
        <v>69</v>
      </c>
      <c r="D1334" t="s">
        <v>93</v>
      </c>
      <c r="E1334" t="s">
        <v>18</v>
      </c>
      <c r="F1334" t="s">
        <v>7614</v>
      </c>
      <c r="G1334" t="s">
        <v>7615</v>
      </c>
      <c r="H1334" t="s">
        <v>7616</v>
      </c>
      <c r="I1334" t="s">
        <v>32</v>
      </c>
      <c r="J1334" t="s">
        <v>74</v>
      </c>
      <c r="K1334" t="s">
        <v>24</v>
      </c>
      <c r="L1334" t="s">
        <v>75</v>
      </c>
      <c r="M1334" t="s">
        <v>9989</v>
      </c>
      <c r="N1334" t="s">
        <v>9441</v>
      </c>
    </row>
    <row r="1335" spans="1:14" x14ac:dyDescent="0.25">
      <c r="A1335" t="s">
        <v>7617</v>
      </c>
      <c r="B1335" t="s">
        <v>7618</v>
      </c>
      <c r="C1335" t="s">
        <v>69</v>
      </c>
      <c r="D1335" t="s">
        <v>7619</v>
      </c>
      <c r="E1335" t="s">
        <v>18</v>
      </c>
      <c r="F1335" t="s">
        <v>7620</v>
      </c>
      <c r="G1335" t="s">
        <v>7621</v>
      </c>
      <c r="H1335" t="s">
        <v>7622</v>
      </c>
      <c r="I1335" t="s">
        <v>32</v>
      </c>
      <c r="J1335" t="s">
        <v>290</v>
      </c>
      <c r="K1335" t="s">
        <v>24</v>
      </c>
      <c r="L1335" t="s">
        <v>75</v>
      </c>
      <c r="M1335" t="s">
        <v>9990</v>
      </c>
      <c r="N1335" t="s">
        <v>9441</v>
      </c>
    </row>
    <row r="1336" spans="1:14" x14ac:dyDescent="0.25">
      <c r="A1336" t="s">
        <v>7623</v>
      </c>
      <c r="B1336" t="s">
        <v>2920</v>
      </c>
      <c r="C1336" t="s">
        <v>69</v>
      </c>
      <c r="D1336" t="s">
        <v>1513</v>
      </c>
      <c r="E1336" t="s">
        <v>18</v>
      </c>
      <c r="F1336" t="s">
        <v>7624</v>
      </c>
      <c r="G1336" t="s">
        <v>7625</v>
      </c>
      <c r="H1336" t="s">
        <v>7626</v>
      </c>
      <c r="I1336" t="s">
        <v>32</v>
      </c>
      <c r="J1336" t="s">
        <v>438</v>
      </c>
      <c r="K1336" t="s">
        <v>24</v>
      </c>
      <c r="L1336" t="s">
        <v>75</v>
      </c>
      <c r="M1336" t="s">
        <v>9438</v>
      </c>
      <c r="N1336" t="s">
        <v>9439</v>
      </c>
    </row>
    <row r="1337" spans="1:14" x14ac:dyDescent="0.25">
      <c r="A1337" t="s">
        <v>7627</v>
      </c>
      <c r="B1337" t="s">
        <v>7628</v>
      </c>
      <c r="C1337" t="s">
        <v>16</v>
      </c>
      <c r="D1337" t="s">
        <v>7629</v>
      </c>
      <c r="E1337" t="s">
        <v>18</v>
      </c>
      <c r="F1337" t="s">
        <v>7630</v>
      </c>
      <c r="G1337" t="s">
        <v>7631</v>
      </c>
      <c r="H1337" t="s">
        <v>7632</v>
      </c>
      <c r="I1337" t="s">
        <v>32</v>
      </c>
      <c r="J1337" t="s">
        <v>712</v>
      </c>
      <c r="K1337" t="s">
        <v>24</v>
      </c>
      <c r="L1337" t="s">
        <v>75</v>
      </c>
      <c r="M1337" t="s">
        <v>9991</v>
      </c>
      <c r="N1337" t="s">
        <v>9441</v>
      </c>
    </row>
    <row r="1338" spans="1:14" x14ac:dyDescent="0.25">
      <c r="A1338" t="s">
        <v>7633</v>
      </c>
      <c r="B1338" t="s">
        <v>7634</v>
      </c>
      <c r="C1338" t="s">
        <v>69</v>
      </c>
      <c r="D1338" t="s">
        <v>7635</v>
      </c>
      <c r="E1338" t="s">
        <v>18</v>
      </c>
      <c r="F1338" t="s">
        <v>7636</v>
      </c>
      <c r="G1338" t="s">
        <v>7637</v>
      </c>
      <c r="H1338" t="s">
        <v>7638</v>
      </c>
      <c r="I1338" t="s">
        <v>32</v>
      </c>
      <c r="J1338" t="s">
        <v>991</v>
      </c>
      <c r="K1338" t="s">
        <v>24</v>
      </c>
      <c r="L1338" t="s">
        <v>7639</v>
      </c>
      <c r="M1338" t="s">
        <v>9992</v>
      </c>
      <c r="N1338" t="s">
        <v>9441</v>
      </c>
    </row>
    <row r="1339" spans="1:14" x14ac:dyDescent="0.25">
      <c r="A1339" t="s">
        <v>7640</v>
      </c>
      <c r="B1339" t="s">
        <v>7641</v>
      </c>
      <c r="C1339" t="s">
        <v>16</v>
      </c>
      <c r="D1339" t="s">
        <v>7642</v>
      </c>
      <c r="E1339" t="s">
        <v>18</v>
      </c>
      <c r="F1339" t="s">
        <v>7643</v>
      </c>
      <c r="G1339" t="s">
        <v>7644</v>
      </c>
      <c r="H1339" t="s">
        <v>7645</v>
      </c>
      <c r="I1339" t="s">
        <v>32</v>
      </c>
      <c r="J1339" t="s">
        <v>1203</v>
      </c>
      <c r="K1339" t="s">
        <v>24</v>
      </c>
      <c r="L1339" t="s">
        <v>445</v>
      </c>
      <c r="M1339" t="s">
        <v>9438</v>
      </c>
      <c r="N1339" t="s">
        <v>9439</v>
      </c>
    </row>
    <row r="1340" spans="1:14" x14ac:dyDescent="0.25">
      <c r="A1340" t="s">
        <v>6589</v>
      </c>
      <c r="B1340" t="s">
        <v>7646</v>
      </c>
      <c r="C1340" t="s">
        <v>69</v>
      </c>
      <c r="D1340" t="s">
        <v>93</v>
      </c>
      <c r="E1340" t="s">
        <v>18</v>
      </c>
      <c r="F1340" t="s">
        <v>7647</v>
      </c>
      <c r="G1340" t="s">
        <v>7648</v>
      </c>
      <c r="H1340" t="s">
        <v>7649</v>
      </c>
      <c r="I1340" t="s">
        <v>32</v>
      </c>
      <c r="J1340" t="s">
        <v>4320</v>
      </c>
      <c r="K1340" t="s">
        <v>24</v>
      </c>
      <c r="L1340" t="s">
        <v>75</v>
      </c>
      <c r="M1340" t="s">
        <v>9993</v>
      </c>
      <c r="N1340" t="s">
        <v>9441</v>
      </c>
    </row>
    <row r="1341" spans="1:14" x14ac:dyDescent="0.25">
      <c r="A1341" t="s">
        <v>7650</v>
      </c>
      <c r="B1341" t="s">
        <v>7651</v>
      </c>
      <c r="C1341" t="s">
        <v>16</v>
      </c>
      <c r="D1341" t="s">
        <v>4230</v>
      </c>
      <c r="E1341" t="s">
        <v>18</v>
      </c>
      <c r="F1341" t="s">
        <v>7652</v>
      </c>
      <c r="G1341" t="s">
        <v>7653</v>
      </c>
      <c r="H1341" t="s">
        <v>7654</v>
      </c>
      <c r="I1341" t="s">
        <v>32</v>
      </c>
      <c r="J1341" t="s">
        <v>290</v>
      </c>
      <c r="K1341" t="s">
        <v>24</v>
      </c>
      <c r="L1341" t="s">
        <v>176</v>
      </c>
      <c r="M1341" t="s">
        <v>9994</v>
      </c>
      <c r="N1341" t="s">
        <v>9441</v>
      </c>
    </row>
    <row r="1342" spans="1:14" x14ac:dyDescent="0.25">
      <c r="A1342" t="s">
        <v>7655</v>
      </c>
      <c r="B1342" t="s">
        <v>7656</v>
      </c>
      <c r="C1342" t="s">
        <v>16</v>
      </c>
      <c r="D1342" t="s">
        <v>7657</v>
      </c>
      <c r="E1342" t="s">
        <v>18</v>
      </c>
      <c r="F1342" t="s">
        <v>7658</v>
      </c>
      <c r="G1342" t="s">
        <v>7659</v>
      </c>
      <c r="H1342" t="s">
        <v>7660</v>
      </c>
      <c r="I1342" t="s">
        <v>32</v>
      </c>
      <c r="J1342" t="s">
        <v>82</v>
      </c>
      <c r="K1342" t="s">
        <v>24</v>
      </c>
      <c r="L1342" t="s">
        <v>837</v>
      </c>
      <c r="M1342" t="s">
        <v>9995</v>
      </c>
      <c r="N1342" t="s">
        <v>9441</v>
      </c>
    </row>
    <row r="1343" spans="1:14" x14ac:dyDescent="0.25">
      <c r="A1343" t="s">
        <v>7661</v>
      </c>
      <c r="B1343" t="s">
        <v>6008</v>
      </c>
      <c r="C1343" t="s">
        <v>69</v>
      </c>
      <c r="D1343" t="s">
        <v>93</v>
      </c>
      <c r="E1343" t="s">
        <v>18</v>
      </c>
      <c r="F1343" t="s">
        <v>7662</v>
      </c>
      <c r="G1343" t="s">
        <v>7663</v>
      </c>
      <c r="H1343" t="s">
        <v>7664</v>
      </c>
      <c r="I1343" t="s">
        <v>32</v>
      </c>
      <c r="J1343" t="s">
        <v>148</v>
      </c>
      <c r="K1343" t="s">
        <v>24</v>
      </c>
      <c r="L1343" t="s">
        <v>75</v>
      </c>
      <c r="M1343" t="s">
        <v>9996</v>
      </c>
      <c r="N1343" t="s">
        <v>9441</v>
      </c>
    </row>
    <row r="1344" spans="1:14" x14ac:dyDescent="0.25">
      <c r="A1344" t="s">
        <v>7665</v>
      </c>
      <c r="B1344" t="s">
        <v>7666</v>
      </c>
      <c r="C1344" t="s">
        <v>16</v>
      </c>
      <c r="D1344" t="s">
        <v>7667</v>
      </c>
      <c r="E1344" t="s">
        <v>18</v>
      </c>
      <c r="F1344" t="s">
        <v>7668</v>
      </c>
      <c r="G1344" t="s">
        <v>7669</v>
      </c>
      <c r="H1344" t="s">
        <v>7670</v>
      </c>
      <c r="I1344" t="s">
        <v>22</v>
      </c>
      <c r="J1344" t="s">
        <v>391</v>
      </c>
      <c r="K1344" t="s">
        <v>24</v>
      </c>
      <c r="L1344" t="s">
        <v>83</v>
      </c>
      <c r="M1344" t="s">
        <v>9438</v>
      </c>
      <c r="N1344" t="s">
        <v>9439</v>
      </c>
    </row>
    <row r="1345" spans="1:14" x14ac:dyDescent="0.25">
      <c r="A1345" t="s">
        <v>7671</v>
      </c>
      <c r="B1345" t="s">
        <v>7672</v>
      </c>
      <c r="C1345" t="s">
        <v>69</v>
      </c>
      <c r="D1345" t="s">
        <v>45</v>
      </c>
      <c r="E1345" t="s">
        <v>18</v>
      </c>
      <c r="F1345" t="s">
        <v>7673</v>
      </c>
      <c r="G1345" t="s">
        <v>7674</v>
      </c>
      <c r="H1345" t="s">
        <v>7675</v>
      </c>
      <c r="I1345" t="s">
        <v>32</v>
      </c>
      <c r="J1345" t="s">
        <v>321</v>
      </c>
      <c r="K1345" t="s">
        <v>24</v>
      </c>
      <c r="L1345" t="s">
        <v>50</v>
      </c>
      <c r="M1345" t="s">
        <v>9997</v>
      </c>
      <c r="N1345" t="s">
        <v>9441</v>
      </c>
    </row>
    <row r="1346" spans="1:14" x14ac:dyDescent="0.25">
      <c r="A1346" t="s">
        <v>1396</v>
      </c>
      <c r="B1346" t="s">
        <v>92</v>
      </c>
      <c r="C1346" t="s">
        <v>69</v>
      </c>
      <c r="D1346" t="s">
        <v>93</v>
      </c>
      <c r="E1346" t="s">
        <v>18</v>
      </c>
      <c r="F1346" t="s">
        <v>7676</v>
      </c>
      <c r="G1346" t="s">
        <v>7677</v>
      </c>
      <c r="H1346" t="s">
        <v>7678</v>
      </c>
      <c r="I1346" t="s">
        <v>32</v>
      </c>
      <c r="J1346" t="s">
        <v>451</v>
      </c>
      <c r="K1346" t="s">
        <v>24</v>
      </c>
      <c r="L1346" t="s">
        <v>75</v>
      </c>
      <c r="M1346" t="s">
        <v>9998</v>
      </c>
      <c r="N1346" t="s">
        <v>9441</v>
      </c>
    </row>
    <row r="1347" spans="1:14" x14ac:dyDescent="0.25">
      <c r="A1347" t="s">
        <v>7679</v>
      </c>
      <c r="B1347" t="s">
        <v>7680</v>
      </c>
      <c r="C1347" t="s">
        <v>69</v>
      </c>
      <c r="D1347" t="s">
        <v>579</v>
      </c>
      <c r="E1347" t="s">
        <v>18</v>
      </c>
      <c r="F1347" t="s">
        <v>7681</v>
      </c>
      <c r="G1347" t="s">
        <v>7682</v>
      </c>
      <c r="H1347" t="s">
        <v>7683</v>
      </c>
      <c r="I1347" t="s">
        <v>32</v>
      </c>
      <c r="J1347" t="s">
        <v>7684</v>
      </c>
      <c r="K1347" t="s">
        <v>24</v>
      </c>
      <c r="L1347" t="s">
        <v>3533</v>
      </c>
      <c r="M1347" t="s">
        <v>9999</v>
      </c>
      <c r="N1347" t="s">
        <v>9441</v>
      </c>
    </row>
    <row r="1348" spans="1:14" x14ac:dyDescent="0.25">
      <c r="A1348" t="s">
        <v>7685</v>
      </c>
      <c r="B1348" t="s">
        <v>7686</v>
      </c>
      <c r="C1348" t="s">
        <v>69</v>
      </c>
      <c r="D1348" t="s">
        <v>585</v>
      </c>
      <c r="E1348" t="s">
        <v>18</v>
      </c>
      <c r="F1348" t="s">
        <v>7687</v>
      </c>
      <c r="G1348" t="s">
        <v>7688</v>
      </c>
      <c r="H1348" t="s">
        <v>7689</v>
      </c>
      <c r="I1348" t="s">
        <v>32</v>
      </c>
      <c r="J1348" t="s">
        <v>290</v>
      </c>
      <c r="K1348" t="s">
        <v>24</v>
      </c>
      <c r="L1348" t="s">
        <v>75</v>
      </c>
      <c r="M1348" t="s">
        <v>10000</v>
      </c>
      <c r="N1348" t="s">
        <v>9441</v>
      </c>
    </row>
    <row r="1349" spans="1:14" x14ac:dyDescent="0.25">
      <c r="A1349" t="s">
        <v>2263</v>
      </c>
      <c r="B1349" t="s">
        <v>1340</v>
      </c>
      <c r="C1349" t="s">
        <v>16</v>
      </c>
      <c r="D1349" t="s">
        <v>265</v>
      </c>
      <c r="E1349" t="s">
        <v>18</v>
      </c>
      <c r="F1349" t="s">
        <v>7690</v>
      </c>
      <c r="G1349" t="s">
        <v>7691</v>
      </c>
      <c r="H1349" t="s">
        <v>7692</v>
      </c>
      <c r="I1349" t="s">
        <v>32</v>
      </c>
      <c r="J1349" t="s">
        <v>306</v>
      </c>
      <c r="K1349" t="s">
        <v>24</v>
      </c>
      <c r="L1349" t="s">
        <v>204</v>
      </c>
      <c r="M1349" t="s">
        <v>10001</v>
      </c>
      <c r="N1349" t="s">
        <v>9441</v>
      </c>
    </row>
    <row r="1350" spans="1:14" x14ac:dyDescent="0.25">
      <c r="A1350" t="s">
        <v>7693</v>
      </c>
      <c r="B1350" t="s">
        <v>7694</v>
      </c>
      <c r="C1350" t="s">
        <v>69</v>
      </c>
      <c r="D1350" t="s">
        <v>7695</v>
      </c>
      <c r="E1350" t="s">
        <v>18</v>
      </c>
      <c r="F1350" t="s">
        <v>7696</v>
      </c>
      <c r="G1350" t="s">
        <v>7697</v>
      </c>
      <c r="H1350" t="s">
        <v>7698</v>
      </c>
      <c r="I1350" t="s">
        <v>32</v>
      </c>
      <c r="J1350" t="s">
        <v>1330</v>
      </c>
      <c r="K1350" t="s">
        <v>24</v>
      </c>
      <c r="L1350" t="s">
        <v>42</v>
      </c>
      <c r="M1350" t="s">
        <v>10002</v>
      </c>
      <c r="N1350" t="s">
        <v>9441</v>
      </c>
    </row>
    <row r="1351" spans="1:14" x14ac:dyDescent="0.25">
      <c r="A1351" t="s">
        <v>7699</v>
      </c>
      <c r="B1351" t="s">
        <v>7700</v>
      </c>
      <c r="C1351" t="s">
        <v>16</v>
      </c>
      <c r="D1351" t="s">
        <v>7701</v>
      </c>
      <c r="E1351" t="s">
        <v>18</v>
      </c>
      <c r="F1351" t="s">
        <v>7702</v>
      </c>
      <c r="G1351" t="s">
        <v>7703</v>
      </c>
      <c r="H1351" t="s">
        <v>7704</v>
      </c>
      <c r="I1351" t="s">
        <v>32</v>
      </c>
      <c r="J1351" t="s">
        <v>826</v>
      </c>
      <c r="K1351" t="s">
        <v>24</v>
      </c>
      <c r="L1351" t="s">
        <v>104</v>
      </c>
      <c r="M1351" t="s">
        <v>9438</v>
      </c>
      <c r="N1351" t="s">
        <v>9439</v>
      </c>
    </row>
    <row r="1352" spans="1:14" x14ac:dyDescent="0.25">
      <c r="A1352" t="s">
        <v>7705</v>
      </c>
      <c r="B1352" t="s">
        <v>5134</v>
      </c>
      <c r="C1352" t="s">
        <v>16</v>
      </c>
      <c r="D1352" t="s">
        <v>200</v>
      </c>
      <c r="E1352" t="s">
        <v>18</v>
      </c>
      <c r="F1352" t="s">
        <v>7706</v>
      </c>
      <c r="G1352" t="s">
        <v>7707</v>
      </c>
      <c r="H1352" t="s">
        <v>7708</v>
      </c>
      <c r="I1352" t="s">
        <v>32</v>
      </c>
      <c r="J1352" t="s">
        <v>360</v>
      </c>
      <c r="K1352" t="s">
        <v>24</v>
      </c>
      <c r="L1352" t="s">
        <v>204</v>
      </c>
      <c r="M1352" t="s">
        <v>9438</v>
      </c>
      <c r="N1352" t="s">
        <v>9439</v>
      </c>
    </row>
    <row r="1353" spans="1:14" x14ac:dyDescent="0.25">
      <c r="A1353" t="s">
        <v>7709</v>
      </c>
      <c r="B1353" t="s">
        <v>7710</v>
      </c>
      <c r="C1353" t="s">
        <v>16</v>
      </c>
      <c r="D1353" t="s">
        <v>93</v>
      </c>
      <c r="E1353" t="s">
        <v>18</v>
      </c>
      <c r="F1353" t="s">
        <v>7711</v>
      </c>
      <c r="G1353" t="s">
        <v>7712</v>
      </c>
      <c r="H1353" t="s">
        <v>7713</v>
      </c>
      <c r="I1353" t="s">
        <v>32</v>
      </c>
      <c r="J1353" t="s">
        <v>321</v>
      </c>
      <c r="K1353" t="s">
        <v>24</v>
      </c>
      <c r="L1353" t="s">
        <v>75</v>
      </c>
      <c r="M1353" t="s">
        <v>10003</v>
      </c>
      <c r="N1353" t="s">
        <v>9441</v>
      </c>
    </row>
    <row r="1354" spans="1:14" x14ac:dyDescent="0.25">
      <c r="A1354" t="s">
        <v>7714</v>
      </c>
      <c r="B1354" t="s">
        <v>7715</v>
      </c>
      <c r="C1354" t="s">
        <v>16</v>
      </c>
      <c r="D1354" t="s">
        <v>3483</v>
      </c>
      <c r="E1354" t="s">
        <v>18</v>
      </c>
      <c r="F1354" t="s">
        <v>7716</v>
      </c>
      <c r="G1354" t="s">
        <v>7717</v>
      </c>
      <c r="H1354" t="s">
        <v>7718</v>
      </c>
      <c r="I1354" t="s">
        <v>22</v>
      </c>
      <c r="J1354" t="s">
        <v>129</v>
      </c>
      <c r="K1354" t="s">
        <v>24</v>
      </c>
      <c r="L1354" t="s">
        <v>83</v>
      </c>
      <c r="M1354" t="s">
        <v>9438</v>
      </c>
      <c r="N1354" t="s">
        <v>9439</v>
      </c>
    </row>
    <row r="1355" spans="1:14" x14ac:dyDescent="0.25">
      <c r="A1355" t="s">
        <v>6554</v>
      </c>
      <c r="B1355" t="s">
        <v>7719</v>
      </c>
      <c r="C1355" t="s">
        <v>69</v>
      </c>
      <c r="D1355" t="s">
        <v>78</v>
      </c>
      <c r="E1355" t="s">
        <v>18</v>
      </c>
      <c r="F1355" t="s">
        <v>7720</v>
      </c>
      <c r="G1355" t="s">
        <v>7721</v>
      </c>
      <c r="H1355" t="s">
        <v>7722</v>
      </c>
      <c r="I1355" t="s">
        <v>22</v>
      </c>
      <c r="J1355" t="s">
        <v>1350</v>
      </c>
      <c r="K1355" t="s">
        <v>24</v>
      </c>
      <c r="L1355" t="s">
        <v>83</v>
      </c>
      <c r="M1355" t="s">
        <v>10004</v>
      </c>
      <c r="N1355" t="s">
        <v>9441</v>
      </c>
    </row>
    <row r="1356" spans="1:14" x14ac:dyDescent="0.25">
      <c r="A1356" t="s">
        <v>7723</v>
      </c>
      <c r="B1356" t="s">
        <v>7724</v>
      </c>
      <c r="C1356" t="s">
        <v>69</v>
      </c>
      <c r="D1356" t="s">
        <v>684</v>
      </c>
      <c r="E1356" t="s">
        <v>18</v>
      </c>
      <c r="F1356" t="s">
        <v>7725</v>
      </c>
      <c r="G1356" t="s">
        <v>7726</v>
      </c>
      <c r="H1356" t="s">
        <v>7727</v>
      </c>
      <c r="I1356" t="s">
        <v>32</v>
      </c>
      <c r="J1356" t="s">
        <v>253</v>
      </c>
      <c r="K1356" t="s">
        <v>24</v>
      </c>
      <c r="L1356" t="s">
        <v>204</v>
      </c>
      <c r="M1356" t="s">
        <v>9438</v>
      </c>
      <c r="N1356" t="s">
        <v>9439</v>
      </c>
    </row>
    <row r="1357" spans="1:14" x14ac:dyDescent="0.25">
      <c r="A1357" t="s">
        <v>7728</v>
      </c>
      <c r="B1357" t="s">
        <v>7729</v>
      </c>
      <c r="C1357" t="s">
        <v>16</v>
      </c>
      <c r="D1357" t="s">
        <v>4432</v>
      </c>
      <c r="E1357" t="s">
        <v>18</v>
      </c>
      <c r="F1357" t="s">
        <v>7730</v>
      </c>
      <c r="G1357" t="s">
        <v>7731</v>
      </c>
      <c r="H1357" t="s">
        <v>7732</v>
      </c>
      <c r="I1357" t="s">
        <v>22</v>
      </c>
      <c r="J1357" t="s">
        <v>412</v>
      </c>
      <c r="K1357" t="s">
        <v>24</v>
      </c>
      <c r="L1357" t="s">
        <v>83</v>
      </c>
      <c r="M1357" t="s">
        <v>9438</v>
      </c>
      <c r="N1357" t="s">
        <v>9439</v>
      </c>
    </row>
    <row r="1358" spans="1:14" x14ac:dyDescent="0.25">
      <c r="A1358" t="s">
        <v>7733</v>
      </c>
      <c r="C1358" t="s">
        <v>69</v>
      </c>
      <c r="D1358" t="s">
        <v>7734</v>
      </c>
      <c r="E1358" t="s">
        <v>18</v>
      </c>
      <c r="F1358" t="s">
        <v>7735</v>
      </c>
      <c r="G1358" t="s">
        <v>7736</v>
      </c>
      <c r="H1358" t="s">
        <v>7737</v>
      </c>
      <c r="I1358" t="s">
        <v>32</v>
      </c>
      <c r="J1358" t="s">
        <v>121</v>
      </c>
      <c r="K1358" t="s">
        <v>24</v>
      </c>
      <c r="L1358" t="s">
        <v>75</v>
      </c>
      <c r="M1358" t="s">
        <v>9438</v>
      </c>
      <c r="N1358" t="s">
        <v>9439</v>
      </c>
    </row>
    <row r="1359" spans="1:14" x14ac:dyDescent="0.25">
      <c r="A1359" t="s">
        <v>7738</v>
      </c>
      <c r="B1359" t="s">
        <v>7739</v>
      </c>
      <c r="C1359" t="s">
        <v>69</v>
      </c>
      <c r="D1359" t="s">
        <v>93</v>
      </c>
      <c r="E1359" t="s">
        <v>18</v>
      </c>
      <c r="F1359" t="s">
        <v>7740</v>
      </c>
      <c r="G1359" t="s">
        <v>7741</v>
      </c>
      <c r="H1359" t="s">
        <v>7742</v>
      </c>
      <c r="I1359" t="s">
        <v>32</v>
      </c>
      <c r="J1359" t="s">
        <v>718</v>
      </c>
      <c r="K1359" t="s">
        <v>24</v>
      </c>
      <c r="L1359" t="s">
        <v>75</v>
      </c>
      <c r="M1359" t="s">
        <v>10005</v>
      </c>
      <c r="N1359" t="s">
        <v>9441</v>
      </c>
    </row>
    <row r="1360" spans="1:14" x14ac:dyDescent="0.25">
      <c r="A1360" t="s">
        <v>7743</v>
      </c>
      <c r="B1360" t="s">
        <v>7744</v>
      </c>
      <c r="C1360" t="s">
        <v>16</v>
      </c>
      <c r="D1360" t="s">
        <v>7745</v>
      </c>
      <c r="E1360" t="s">
        <v>18</v>
      </c>
      <c r="F1360" t="s">
        <v>7746</v>
      </c>
      <c r="G1360" t="s">
        <v>7747</v>
      </c>
      <c r="H1360" t="s">
        <v>7748</v>
      </c>
      <c r="I1360" t="s">
        <v>32</v>
      </c>
      <c r="J1360" t="s">
        <v>688</v>
      </c>
      <c r="K1360" t="s">
        <v>24</v>
      </c>
      <c r="L1360" t="s">
        <v>75</v>
      </c>
      <c r="M1360" t="s">
        <v>9438</v>
      </c>
      <c r="N1360" t="s">
        <v>9439</v>
      </c>
    </row>
    <row r="1361" spans="1:14" x14ac:dyDescent="0.25">
      <c r="A1361" t="s">
        <v>7749</v>
      </c>
      <c r="B1361" t="s">
        <v>7750</v>
      </c>
      <c r="C1361" t="s">
        <v>16</v>
      </c>
      <c r="D1361" t="s">
        <v>7751</v>
      </c>
      <c r="E1361" t="s">
        <v>18</v>
      </c>
      <c r="F1361" t="s">
        <v>7752</v>
      </c>
      <c r="G1361" t="s">
        <v>7753</v>
      </c>
      <c r="H1361" t="s">
        <v>7754</v>
      </c>
      <c r="I1361" t="s">
        <v>32</v>
      </c>
      <c r="J1361" t="s">
        <v>197</v>
      </c>
      <c r="K1361" t="s">
        <v>24</v>
      </c>
      <c r="L1361" t="s">
        <v>786</v>
      </c>
      <c r="M1361" t="s">
        <v>9438</v>
      </c>
      <c r="N1361" t="s">
        <v>9439</v>
      </c>
    </row>
    <row r="1362" spans="1:14" x14ac:dyDescent="0.25">
      <c r="A1362" t="s">
        <v>7755</v>
      </c>
      <c r="B1362" t="s">
        <v>7756</v>
      </c>
      <c r="C1362" t="s">
        <v>69</v>
      </c>
      <c r="D1362" t="s">
        <v>302</v>
      </c>
      <c r="E1362" t="s">
        <v>18</v>
      </c>
      <c r="F1362" t="s">
        <v>7757</v>
      </c>
      <c r="G1362" t="s">
        <v>7758</v>
      </c>
      <c r="H1362" t="s">
        <v>7759</v>
      </c>
      <c r="I1362" t="s">
        <v>32</v>
      </c>
      <c r="J1362" t="s">
        <v>49</v>
      </c>
      <c r="K1362" t="s">
        <v>24</v>
      </c>
      <c r="L1362" t="s">
        <v>307</v>
      </c>
      <c r="M1362" t="s">
        <v>10006</v>
      </c>
      <c r="N1362" t="s">
        <v>9441</v>
      </c>
    </row>
    <row r="1363" spans="1:14" x14ac:dyDescent="0.25">
      <c r="A1363" t="s">
        <v>7760</v>
      </c>
      <c r="B1363" t="s">
        <v>7761</v>
      </c>
      <c r="C1363" t="s">
        <v>16</v>
      </c>
      <c r="D1363" t="s">
        <v>585</v>
      </c>
      <c r="E1363" t="s">
        <v>18</v>
      </c>
      <c r="F1363" t="s">
        <v>7762</v>
      </c>
      <c r="G1363" t="s">
        <v>7763</v>
      </c>
      <c r="H1363" t="s">
        <v>7764</v>
      </c>
      <c r="I1363" t="s">
        <v>32</v>
      </c>
      <c r="J1363" t="s">
        <v>1350</v>
      </c>
      <c r="K1363" t="s">
        <v>24</v>
      </c>
      <c r="L1363" t="s">
        <v>75</v>
      </c>
      <c r="M1363" t="s">
        <v>10007</v>
      </c>
      <c r="N1363" t="s">
        <v>9441</v>
      </c>
    </row>
    <row r="1364" spans="1:14" x14ac:dyDescent="0.25">
      <c r="A1364" t="s">
        <v>7765</v>
      </c>
      <c r="B1364" t="s">
        <v>7766</v>
      </c>
      <c r="C1364" t="s">
        <v>69</v>
      </c>
      <c r="D1364" t="s">
        <v>70</v>
      </c>
      <c r="E1364" t="s">
        <v>18</v>
      </c>
      <c r="F1364" t="s">
        <v>7767</v>
      </c>
      <c r="G1364" t="s">
        <v>7768</v>
      </c>
      <c r="H1364" t="s">
        <v>7769</v>
      </c>
      <c r="I1364" t="s">
        <v>32</v>
      </c>
      <c r="J1364" t="s">
        <v>183</v>
      </c>
      <c r="K1364" t="s">
        <v>24</v>
      </c>
      <c r="L1364" t="s">
        <v>75</v>
      </c>
      <c r="M1364" t="s">
        <v>10008</v>
      </c>
      <c r="N1364" t="s">
        <v>9441</v>
      </c>
    </row>
    <row r="1365" spans="1:14" x14ac:dyDescent="0.25">
      <c r="A1365" t="s">
        <v>7770</v>
      </c>
      <c r="B1365" t="s">
        <v>7771</v>
      </c>
      <c r="C1365" t="s">
        <v>16</v>
      </c>
      <c r="D1365" t="s">
        <v>7772</v>
      </c>
      <c r="E1365" t="s">
        <v>18</v>
      </c>
      <c r="F1365" t="s">
        <v>7773</v>
      </c>
      <c r="G1365" t="s">
        <v>7774</v>
      </c>
      <c r="H1365" t="s">
        <v>7775</v>
      </c>
      <c r="I1365" t="s">
        <v>32</v>
      </c>
      <c r="J1365" t="s">
        <v>912</v>
      </c>
      <c r="K1365" t="s">
        <v>24</v>
      </c>
      <c r="L1365" t="s">
        <v>42</v>
      </c>
      <c r="M1365" t="s">
        <v>10009</v>
      </c>
      <c r="N1365" t="s">
        <v>9441</v>
      </c>
    </row>
    <row r="1366" spans="1:14" x14ac:dyDescent="0.25">
      <c r="A1366" t="s">
        <v>7776</v>
      </c>
      <c r="B1366" t="s">
        <v>7777</v>
      </c>
      <c r="C1366" t="s">
        <v>69</v>
      </c>
      <c r="D1366" t="s">
        <v>7778</v>
      </c>
      <c r="E1366" t="s">
        <v>18</v>
      </c>
      <c r="F1366" t="s">
        <v>7779</v>
      </c>
      <c r="G1366" t="s">
        <v>7780</v>
      </c>
      <c r="H1366" t="s">
        <v>7781</v>
      </c>
      <c r="I1366" t="s">
        <v>32</v>
      </c>
      <c r="J1366" t="s">
        <v>1203</v>
      </c>
      <c r="K1366" t="s">
        <v>24</v>
      </c>
      <c r="L1366" t="s">
        <v>227</v>
      </c>
      <c r="M1366" t="s">
        <v>9438</v>
      </c>
      <c r="N1366" t="s">
        <v>9439</v>
      </c>
    </row>
    <row r="1367" spans="1:14" x14ac:dyDescent="0.25">
      <c r="A1367" t="s">
        <v>7782</v>
      </c>
      <c r="B1367" t="s">
        <v>968</v>
      </c>
      <c r="C1367" t="s">
        <v>69</v>
      </c>
      <c r="D1367" t="s">
        <v>4996</v>
      </c>
      <c r="E1367" t="s">
        <v>18</v>
      </c>
      <c r="F1367" t="s">
        <v>7783</v>
      </c>
      <c r="G1367" t="s">
        <v>7784</v>
      </c>
      <c r="H1367" t="s">
        <v>7785</v>
      </c>
      <c r="I1367" t="s">
        <v>32</v>
      </c>
      <c r="J1367" t="s">
        <v>1350</v>
      </c>
      <c r="K1367" t="s">
        <v>24</v>
      </c>
      <c r="L1367" t="s">
        <v>786</v>
      </c>
      <c r="M1367" t="s">
        <v>10010</v>
      </c>
      <c r="N1367" t="s">
        <v>9441</v>
      </c>
    </row>
    <row r="1368" spans="1:14" x14ac:dyDescent="0.25">
      <c r="A1368" t="s">
        <v>7786</v>
      </c>
      <c r="B1368" t="s">
        <v>3024</v>
      </c>
      <c r="C1368" t="s">
        <v>69</v>
      </c>
      <c r="D1368" t="s">
        <v>7787</v>
      </c>
      <c r="E1368" t="s">
        <v>18</v>
      </c>
      <c r="F1368" t="s">
        <v>7788</v>
      </c>
      <c r="G1368" t="s">
        <v>7789</v>
      </c>
      <c r="H1368" t="s">
        <v>7790</v>
      </c>
      <c r="I1368" t="s">
        <v>32</v>
      </c>
      <c r="J1368" t="s">
        <v>282</v>
      </c>
      <c r="K1368" t="s">
        <v>24</v>
      </c>
      <c r="L1368" t="s">
        <v>204</v>
      </c>
      <c r="M1368" t="s">
        <v>9438</v>
      </c>
      <c r="N1368" t="s">
        <v>9439</v>
      </c>
    </row>
    <row r="1369" spans="1:14" x14ac:dyDescent="0.25">
      <c r="A1369" t="s">
        <v>7791</v>
      </c>
      <c r="C1369" t="s">
        <v>16</v>
      </c>
      <c r="D1369" t="s">
        <v>5900</v>
      </c>
      <c r="E1369" t="s">
        <v>18</v>
      </c>
      <c r="F1369" t="s">
        <v>7792</v>
      </c>
      <c r="G1369" t="s">
        <v>7793</v>
      </c>
      <c r="H1369" t="s">
        <v>7794</v>
      </c>
      <c r="I1369" t="s">
        <v>32</v>
      </c>
      <c r="J1369" t="s">
        <v>398</v>
      </c>
      <c r="K1369" t="s">
        <v>24</v>
      </c>
      <c r="L1369" t="s">
        <v>439</v>
      </c>
      <c r="M1369" t="s">
        <v>9438</v>
      </c>
      <c r="N1369" t="s">
        <v>9439</v>
      </c>
    </row>
    <row r="1370" spans="1:14" x14ac:dyDescent="0.25">
      <c r="A1370" t="s">
        <v>7795</v>
      </c>
      <c r="B1370" t="s">
        <v>7796</v>
      </c>
      <c r="C1370" t="s">
        <v>16</v>
      </c>
      <c r="D1370" t="s">
        <v>158</v>
      </c>
      <c r="E1370" t="s">
        <v>18</v>
      </c>
      <c r="F1370" t="s">
        <v>7797</v>
      </c>
      <c r="G1370" t="s">
        <v>7798</v>
      </c>
      <c r="H1370" t="s">
        <v>7799</v>
      </c>
      <c r="I1370" t="s">
        <v>32</v>
      </c>
      <c r="J1370" t="s">
        <v>219</v>
      </c>
      <c r="K1370" t="s">
        <v>24</v>
      </c>
      <c r="L1370" t="s">
        <v>163</v>
      </c>
      <c r="M1370" t="s">
        <v>9438</v>
      </c>
      <c r="N1370" t="s">
        <v>9439</v>
      </c>
    </row>
    <row r="1371" spans="1:14" x14ac:dyDescent="0.25">
      <c r="A1371" t="s">
        <v>7800</v>
      </c>
      <c r="B1371" t="s">
        <v>7801</v>
      </c>
      <c r="C1371" t="s">
        <v>16</v>
      </c>
      <c r="D1371" t="s">
        <v>7802</v>
      </c>
      <c r="E1371" t="s">
        <v>18</v>
      </c>
      <c r="F1371" t="s">
        <v>7803</v>
      </c>
      <c r="G1371" t="s">
        <v>7804</v>
      </c>
      <c r="H1371" t="s">
        <v>7805</v>
      </c>
      <c r="I1371" t="s">
        <v>32</v>
      </c>
      <c r="J1371" t="s">
        <v>991</v>
      </c>
      <c r="K1371" t="s">
        <v>24</v>
      </c>
      <c r="L1371" t="s">
        <v>75</v>
      </c>
      <c r="M1371" t="s">
        <v>10011</v>
      </c>
      <c r="N1371" t="s">
        <v>9441</v>
      </c>
    </row>
    <row r="1372" spans="1:14" x14ac:dyDescent="0.25">
      <c r="A1372" t="s">
        <v>7806</v>
      </c>
      <c r="B1372" t="s">
        <v>4070</v>
      </c>
      <c r="C1372" t="s">
        <v>16</v>
      </c>
      <c r="D1372" t="s">
        <v>7807</v>
      </c>
      <c r="E1372" t="s">
        <v>18</v>
      </c>
      <c r="F1372" t="s">
        <v>7808</v>
      </c>
      <c r="G1372" t="s">
        <v>7809</v>
      </c>
      <c r="H1372" t="s">
        <v>7810</v>
      </c>
      <c r="I1372" t="s">
        <v>32</v>
      </c>
      <c r="J1372" t="s">
        <v>2502</v>
      </c>
      <c r="K1372" t="s">
        <v>24</v>
      </c>
      <c r="L1372" t="s">
        <v>439</v>
      </c>
      <c r="M1372" t="s">
        <v>10012</v>
      </c>
      <c r="N1372" t="s">
        <v>9441</v>
      </c>
    </row>
    <row r="1373" spans="1:14" x14ac:dyDescent="0.25">
      <c r="A1373" t="s">
        <v>7811</v>
      </c>
      <c r="B1373" t="s">
        <v>7812</v>
      </c>
      <c r="C1373" t="s">
        <v>69</v>
      </c>
      <c r="D1373" t="s">
        <v>7813</v>
      </c>
      <c r="E1373" t="s">
        <v>18</v>
      </c>
      <c r="F1373" t="s">
        <v>7814</v>
      </c>
      <c r="G1373" t="s">
        <v>7815</v>
      </c>
      <c r="H1373" t="s">
        <v>7816</v>
      </c>
      <c r="I1373" t="s">
        <v>320</v>
      </c>
      <c r="J1373" t="s">
        <v>735</v>
      </c>
      <c r="K1373" t="s">
        <v>24</v>
      </c>
      <c r="L1373" t="s">
        <v>361</v>
      </c>
      <c r="M1373" t="s">
        <v>10013</v>
      </c>
      <c r="N1373" t="s">
        <v>9441</v>
      </c>
    </row>
    <row r="1374" spans="1:14" x14ac:dyDescent="0.25">
      <c r="A1374" t="s">
        <v>7817</v>
      </c>
      <c r="B1374" t="s">
        <v>206</v>
      </c>
      <c r="C1374" t="s">
        <v>16</v>
      </c>
      <c r="D1374" t="s">
        <v>1364</v>
      </c>
      <c r="E1374" t="s">
        <v>18</v>
      </c>
      <c r="F1374" t="s">
        <v>7818</v>
      </c>
      <c r="G1374" t="s">
        <v>7819</v>
      </c>
      <c r="H1374" t="s">
        <v>7820</v>
      </c>
      <c r="I1374" t="s">
        <v>32</v>
      </c>
      <c r="J1374" t="s">
        <v>946</v>
      </c>
      <c r="K1374" t="s">
        <v>24</v>
      </c>
      <c r="L1374" t="s">
        <v>1368</v>
      </c>
      <c r="M1374" t="s">
        <v>9438</v>
      </c>
      <c r="N1374" t="s">
        <v>9439</v>
      </c>
    </row>
    <row r="1375" spans="1:14" x14ac:dyDescent="0.25">
      <c r="A1375" t="s">
        <v>349</v>
      </c>
      <c r="B1375" t="s">
        <v>350</v>
      </c>
      <c r="C1375" t="s">
        <v>69</v>
      </c>
      <c r="D1375" t="s">
        <v>179</v>
      </c>
      <c r="E1375" t="s">
        <v>18</v>
      </c>
      <c r="F1375" t="s">
        <v>7821</v>
      </c>
      <c r="G1375" t="s">
        <v>7822</v>
      </c>
      <c r="H1375" t="s">
        <v>7823</v>
      </c>
      <c r="I1375" t="s">
        <v>32</v>
      </c>
      <c r="J1375" t="s">
        <v>74</v>
      </c>
      <c r="K1375" t="s">
        <v>24</v>
      </c>
      <c r="L1375" t="s">
        <v>342</v>
      </c>
      <c r="M1375" t="s">
        <v>10014</v>
      </c>
      <c r="N1375" t="s">
        <v>9441</v>
      </c>
    </row>
    <row r="1376" spans="1:14" x14ac:dyDescent="0.25">
      <c r="A1376" t="s">
        <v>7824</v>
      </c>
      <c r="B1376" t="s">
        <v>7825</v>
      </c>
      <c r="C1376" t="s">
        <v>1475</v>
      </c>
      <c r="D1376" t="s">
        <v>462</v>
      </c>
      <c r="E1376" t="s">
        <v>18</v>
      </c>
      <c r="F1376" t="s">
        <v>7826</v>
      </c>
      <c r="G1376" t="s">
        <v>7827</v>
      </c>
      <c r="H1376" t="s">
        <v>7828</v>
      </c>
      <c r="I1376" t="s">
        <v>32</v>
      </c>
      <c r="J1376" t="s">
        <v>175</v>
      </c>
      <c r="K1376" t="s">
        <v>24</v>
      </c>
      <c r="L1376" t="s">
        <v>58</v>
      </c>
      <c r="M1376" t="s">
        <v>10015</v>
      </c>
      <c r="N1376" t="s">
        <v>9441</v>
      </c>
    </row>
    <row r="1377" spans="1:14" x14ac:dyDescent="0.25">
      <c r="A1377" t="s">
        <v>7829</v>
      </c>
      <c r="B1377" t="s">
        <v>7830</v>
      </c>
      <c r="C1377" t="s">
        <v>69</v>
      </c>
      <c r="D1377" t="s">
        <v>2283</v>
      </c>
      <c r="E1377" t="s">
        <v>18</v>
      </c>
      <c r="F1377" t="s">
        <v>7831</v>
      </c>
      <c r="G1377" t="s">
        <v>7832</v>
      </c>
      <c r="H1377" t="s">
        <v>7833</v>
      </c>
      <c r="I1377" t="s">
        <v>32</v>
      </c>
      <c r="J1377" t="s">
        <v>82</v>
      </c>
      <c r="K1377" t="s">
        <v>24</v>
      </c>
      <c r="L1377" t="s">
        <v>1480</v>
      </c>
      <c r="M1377" t="s">
        <v>10016</v>
      </c>
      <c r="N1377" t="s">
        <v>9441</v>
      </c>
    </row>
    <row r="1378" spans="1:14" x14ac:dyDescent="0.25">
      <c r="A1378" t="s">
        <v>7834</v>
      </c>
      <c r="B1378" t="s">
        <v>7835</v>
      </c>
      <c r="C1378" t="s">
        <v>69</v>
      </c>
      <c r="D1378" t="s">
        <v>7836</v>
      </c>
      <c r="E1378" t="s">
        <v>18</v>
      </c>
      <c r="F1378" t="s">
        <v>7837</v>
      </c>
      <c r="G1378" t="s">
        <v>7838</v>
      </c>
      <c r="H1378" t="s">
        <v>7839</v>
      </c>
      <c r="I1378" t="s">
        <v>320</v>
      </c>
      <c r="J1378" t="s">
        <v>1461</v>
      </c>
      <c r="K1378" t="s">
        <v>24</v>
      </c>
      <c r="L1378" t="s">
        <v>3627</v>
      </c>
      <c r="M1378" t="s">
        <v>10017</v>
      </c>
      <c r="N1378" t="s">
        <v>9441</v>
      </c>
    </row>
    <row r="1379" spans="1:14" x14ac:dyDescent="0.25">
      <c r="A1379" t="s">
        <v>7840</v>
      </c>
      <c r="B1379" t="s">
        <v>7841</v>
      </c>
      <c r="C1379" t="s">
        <v>69</v>
      </c>
      <c r="D1379" t="s">
        <v>3603</v>
      </c>
      <c r="E1379" t="s">
        <v>18</v>
      </c>
      <c r="F1379" t="s">
        <v>7842</v>
      </c>
      <c r="G1379" t="s">
        <v>7843</v>
      </c>
      <c r="H1379" t="s">
        <v>7844</v>
      </c>
      <c r="I1379" t="s">
        <v>32</v>
      </c>
      <c r="J1379" t="s">
        <v>718</v>
      </c>
      <c r="K1379" t="s">
        <v>24</v>
      </c>
      <c r="L1379" t="s">
        <v>204</v>
      </c>
      <c r="M1379" t="s">
        <v>10018</v>
      </c>
      <c r="N1379" t="s">
        <v>9441</v>
      </c>
    </row>
    <row r="1380" spans="1:14" x14ac:dyDescent="0.25">
      <c r="A1380" t="s">
        <v>26</v>
      </c>
      <c r="B1380" t="s">
        <v>4050</v>
      </c>
      <c r="C1380" t="s">
        <v>16</v>
      </c>
      <c r="D1380" t="s">
        <v>585</v>
      </c>
      <c r="E1380" t="s">
        <v>18</v>
      </c>
      <c r="F1380" t="s">
        <v>7845</v>
      </c>
      <c r="G1380" t="s">
        <v>7846</v>
      </c>
      <c r="H1380" t="s">
        <v>7847</v>
      </c>
      <c r="I1380" t="s">
        <v>32</v>
      </c>
      <c r="J1380" t="s">
        <v>1751</v>
      </c>
      <c r="K1380" t="s">
        <v>24</v>
      </c>
      <c r="L1380" t="s">
        <v>75</v>
      </c>
      <c r="M1380" t="s">
        <v>9438</v>
      </c>
      <c r="N1380" t="s">
        <v>9439</v>
      </c>
    </row>
    <row r="1381" spans="1:14" x14ac:dyDescent="0.25">
      <c r="A1381" t="s">
        <v>7848</v>
      </c>
      <c r="C1381" t="s">
        <v>69</v>
      </c>
      <c r="D1381" t="s">
        <v>7849</v>
      </c>
      <c r="E1381" t="s">
        <v>18</v>
      </c>
      <c r="F1381" t="s">
        <v>7850</v>
      </c>
      <c r="G1381" t="s">
        <v>7851</v>
      </c>
      <c r="H1381" t="s">
        <v>7852</v>
      </c>
      <c r="I1381" t="s">
        <v>22</v>
      </c>
      <c r="J1381" t="s">
        <v>3171</v>
      </c>
      <c r="K1381" t="s">
        <v>24</v>
      </c>
      <c r="L1381" t="s">
        <v>7853</v>
      </c>
      <c r="M1381" t="s">
        <v>9438</v>
      </c>
      <c r="N1381" t="s">
        <v>9439</v>
      </c>
    </row>
    <row r="1382" spans="1:14" x14ac:dyDescent="0.25">
      <c r="A1382" t="s">
        <v>7854</v>
      </c>
      <c r="B1382" t="s">
        <v>7855</v>
      </c>
      <c r="C1382" t="s">
        <v>16</v>
      </c>
      <c r="D1382" t="s">
        <v>3646</v>
      </c>
      <c r="E1382" t="s">
        <v>18</v>
      </c>
      <c r="F1382" t="s">
        <v>7856</v>
      </c>
      <c r="G1382" t="s">
        <v>7857</v>
      </c>
      <c r="H1382" t="s">
        <v>7858</v>
      </c>
      <c r="I1382" t="s">
        <v>32</v>
      </c>
      <c r="J1382" t="s">
        <v>1727</v>
      </c>
      <c r="K1382" t="s">
        <v>24</v>
      </c>
      <c r="L1382" t="s">
        <v>75</v>
      </c>
      <c r="M1382" t="s">
        <v>10019</v>
      </c>
      <c r="N1382" t="s">
        <v>9441</v>
      </c>
    </row>
    <row r="1383" spans="1:14" x14ac:dyDescent="0.25">
      <c r="A1383" t="s">
        <v>7859</v>
      </c>
      <c r="B1383" t="s">
        <v>4879</v>
      </c>
      <c r="C1383" t="s">
        <v>69</v>
      </c>
      <c r="D1383" t="s">
        <v>7860</v>
      </c>
      <c r="E1383" t="s">
        <v>18</v>
      </c>
      <c r="F1383" t="s">
        <v>7861</v>
      </c>
      <c r="G1383" t="s">
        <v>7862</v>
      </c>
      <c r="H1383" t="s">
        <v>7863</v>
      </c>
      <c r="I1383" t="s">
        <v>32</v>
      </c>
      <c r="J1383" t="s">
        <v>321</v>
      </c>
      <c r="K1383" t="s">
        <v>24</v>
      </c>
      <c r="L1383" t="s">
        <v>7864</v>
      </c>
      <c r="M1383" t="s">
        <v>10020</v>
      </c>
      <c r="N1383" t="s">
        <v>9441</v>
      </c>
    </row>
    <row r="1384" spans="1:14" x14ac:dyDescent="0.25">
      <c r="A1384" t="s">
        <v>7865</v>
      </c>
      <c r="B1384" t="s">
        <v>7866</v>
      </c>
      <c r="C1384" t="s">
        <v>69</v>
      </c>
      <c r="D1384" t="s">
        <v>7867</v>
      </c>
      <c r="E1384" t="s">
        <v>18</v>
      </c>
      <c r="F1384" t="s">
        <v>7868</v>
      </c>
      <c r="G1384" t="s">
        <v>7869</v>
      </c>
      <c r="H1384" t="s">
        <v>7870</v>
      </c>
      <c r="I1384" t="s">
        <v>32</v>
      </c>
      <c r="J1384" t="s">
        <v>438</v>
      </c>
      <c r="K1384" t="s">
        <v>24</v>
      </c>
      <c r="L1384" t="s">
        <v>262</v>
      </c>
      <c r="M1384" t="s">
        <v>9438</v>
      </c>
      <c r="N1384" t="s">
        <v>9439</v>
      </c>
    </row>
    <row r="1385" spans="1:14" x14ac:dyDescent="0.25">
      <c r="A1385" t="s">
        <v>7871</v>
      </c>
      <c r="C1385" t="s">
        <v>16</v>
      </c>
      <c r="D1385" t="s">
        <v>3522</v>
      </c>
      <c r="E1385" t="s">
        <v>18</v>
      </c>
      <c r="F1385" t="s">
        <v>7872</v>
      </c>
      <c r="G1385" t="s">
        <v>7873</v>
      </c>
      <c r="H1385" t="s">
        <v>7874</v>
      </c>
      <c r="I1385" t="s">
        <v>32</v>
      </c>
      <c r="J1385" t="s">
        <v>282</v>
      </c>
      <c r="K1385" t="s">
        <v>24</v>
      </c>
      <c r="L1385" t="s">
        <v>227</v>
      </c>
      <c r="M1385" t="s">
        <v>9438</v>
      </c>
      <c r="N1385" t="s">
        <v>9439</v>
      </c>
    </row>
    <row r="1386" spans="1:14" x14ac:dyDescent="0.25">
      <c r="A1386" t="s">
        <v>7875</v>
      </c>
      <c r="B1386" t="s">
        <v>7876</v>
      </c>
      <c r="C1386" t="s">
        <v>16</v>
      </c>
      <c r="D1386" t="s">
        <v>7877</v>
      </c>
      <c r="E1386" t="s">
        <v>18</v>
      </c>
      <c r="F1386" t="s">
        <v>7878</v>
      </c>
      <c r="G1386" t="s">
        <v>7879</v>
      </c>
      <c r="H1386" t="s">
        <v>7880</v>
      </c>
      <c r="I1386" t="s">
        <v>22</v>
      </c>
      <c r="J1386" t="s">
        <v>2107</v>
      </c>
      <c r="K1386" t="s">
        <v>24</v>
      </c>
      <c r="L1386" t="s">
        <v>83</v>
      </c>
      <c r="M1386" t="s">
        <v>9438</v>
      </c>
      <c r="N1386" t="s">
        <v>9439</v>
      </c>
    </row>
    <row r="1387" spans="1:14" x14ac:dyDescent="0.25">
      <c r="A1387" t="s">
        <v>7881</v>
      </c>
      <c r="B1387" t="s">
        <v>7882</v>
      </c>
      <c r="C1387" t="s">
        <v>69</v>
      </c>
      <c r="D1387" t="s">
        <v>179</v>
      </c>
      <c r="E1387" t="s">
        <v>18</v>
      </c>
      <c r="F1387" t="s">
        <v>7883</v>
      </c>
      <c r="G1387" t="s">
        <v>7884</v>
      </c>
      <c r="H1387" t="s">
        <v>7885</v>
      </c>
      <c r="I1387" t="s">
        <v>32</v>
      </c>
      <c r="J1387" t="s">
        <v>493</v>
      </c>
      <c r="K1387" t="s">
        <v>24</v>
      </c>
      <c r="L1387" t="s">
        <v>342</v>
      </c>
      <c r="M1387" t="s">
        <v>10021</v>
      </c>
      <c r="N1387" t="s">
        <v>9441</v>
      </c>
    </row>
    <row r="1388" spans="1:14" x14ac:dyDescent="0.25">
      <c r="A1388" t="s">
        <v>7886</v>
      </c>
      <c r="B1388" t="s">
        <v>7887</v>
      </c>
      <c r="C1388" t="s">
        <v>16</v>
      </c>
      <c r="D1388" t="s">
        <v>1278</v>
      </c>
      <c r="E1388" t="s">
        <v>18</v>
      </c>
      <c r="F1388" t="s">
        <v>7888</v>
      </c>
      <c r="G1388" t="s">
        <v>7889</v>
      </c>
      <c r="H1388" t="s">
        <v>7890</v>
      </c>
      <c r="I1388" t="s">
        <v>32</v>
      </c>
      <c r="J1388" t="s">
        <v>912</v>
      </c>
      <c r="K1388" t="s">
        <v>24</v>
      </c>
      <c r="L1388" t="s">
        <v>1282</v>
      </c>
      <c r="M1388" t="s">
        <v>10022</v>
      </c>
      <c r="N1388" t="s">
        <v>9441</v>
      </c>
    </row>
    <row r="1389" spans="1:14" x14ac:dyDescent="0.25">
      <c r="A1389" t="s">
        <v>7891</v>
      </c>
      <c r="B1389" t="s">
        <v>7892</v>
      </c>
      <c r="C1389" t="s">
        <v>69</v>
      </c>
      <c r="D1389" t="s">
        <v>7893</v>
      </c>
      <c r="E1389" t="s">
        <v>18</v>
      </c>
      <c r="F1389" t="s">
        <v>7894</v>
      </c>
      <c r="G1389" t="s">
        <v>7895</v>
      </c>
      <c r="H1389" t="s">
        <v>7896</v>
      </c>
      <c r="I1389" t="s">
        <v>32</v>
      </c>
      <c r="J1389" t="s">
        <v>723</v>
      </c>
      <c r="K1389" t="s">
        <v>24</v>
      </c>
      <c r="L1389" t="s">
        <v>42</v>
      </c>
      <c r="M1389" t="s">
        <v>9438</v>
      </c>
      <c r="N1389" t="s">
        <v>9439</v>
      </c>
    </row>
    <row r="1390" spans="1:14" x14ac:dyDescent="0.25">
      <c r="A1390" t="s">
        <v>7897</v>
      </c>
      <c r="B1390" t="s">
        <v>2587</v>
      </c>
      <c r="C1390" t="s">
        <v>16</v>
      </c>
      <c r="D1390" t="s">
        <v>434</v>
      </c>
      <c r="E1390" t="s">
        <v>18</v>
      </c>
      <c r="F1390" t="s">
        <v>7898</v>
      </c>
      <c r="G1390" t="s">
        <v>7899</v>
      </c>
      <c r="H1390" t="s">
        <v>7900</v>
      </c>
      <c r="I1390" t="s">
        <v>32</v>
      </c>
      <c r="J1390" t="s">
        <v>955</v>
      </c>
      <c r="K1390" t="s">
        <v>24</v>
      </c>
      <c r="L1390" t="s">
        <v>439</v>
      </c>
      <c r="M1390" t="s">
        <v>9438</v>
      </c>
      <c r="N1390" t="s">
        <v>9439</v>
      </c>
    </row>
    <row r="1391" spans="1:14" x14ac:dyDescent="0.25">
      <c r="A1391" t="s">
        <v>7901</v>
      </c>
      <c r="B1391" t="s">
        <v>350</v>
      </c>
      <c r="C1391" t="s">
        <v>69</v>
      </c>
      <c r="D1391" t="s">
        <v>1272</v>
      </c>
      <c r="E1391" t="s">
        <v>18</v>
      </c>
      <c r="F1391" t="s">
        <v>7902</v>
      </c>
      <c r="G1391" t="s">
        <v>7903</v>
      </c>
      <c r="H1391" t="s">
        <v>7904</v>
      </c>
      <c r="I1391" t="s">
        <v>32</v>
      </c>
      <c r="J1391" t="s">
        <v>175</v>
      </c>
      <c r="K1391" t="s">
        <v>24</v>
      </c>
      <c r="L1391" t="s">
        <v>184</v>
      </c>
      <c r="M1391" t="s">
        <v>10023</v>
      </c>
      <c r="N1391" t="s">
        <v>9441</v>
      </c>
    </row>
    <row r="1392" spans="1:14" x14ac:dyDescent="0.25">
      <c r="A1392" t="s">
        <v>7905</v>
      </c>
      <c r="B1392" t="s">
        <v>7906</v>
      </c>
      <c r="C1392" t="s">
        <v>69</v>
      </c>
      <c r="D1392" t="s">
        <v>4438</v>
      </c>
      <c r="E1392" t="s">
        <v>18</v>
      </c>
      <c r="F1392" t="s">
        <v>7907</v>
      </c>
      <c r="G1392" t="s">
        <v>7908</v>
      </c>
      <c r="H1392" t="s">
        <v>7909</v>
      </c>
      <c r="I1392" t="s">
        <v>32</v>
      </c>
      <c r="J1392" t="s">
        <v>723</v>
      </c>
      <c r="K1392" t="s">
        <v>24</v>
      </c>
      <c r="L1392" t="s">
        <v>75</v>
      </c>
      <c r="M1392" t="s">
        <v>9438</v>
      </c>
      <c r="N1392" t="s">
        <v>9439</v>
      </c>
    </row>
    <row r="1393" spans="1:14" x14ac:dyDescent="0.25">
      <c r="A1393" t="s">
        <v>7910</v>
      </c>
      <c r="B1393" t="s">
        <v>7911</v>
      </c>
      <c r="C1393" t="s">
        <v>69</v>
      </c>
      <c r="D1393" t="s">
        <v>61</v>
      </c>
      <c r="E1393" t="s">
        <v>18</v>
      </c>
      <c r="F1393" t="s">
        <v>7912</v>
      </c>
      <c r="G1393" t="s">
        <v>7913</v>
      </c>
      <c r="H1393" t="s">
        <v>7914</v>
      </c>
      <c r="I1393" t="s">
        <v>32</v>
      </c>
      <c r="J1393" t="s">
        <v>1317</v>
      </c>
      <c r="K1393" t="s">
        <v>24</v>
      </c>
      <c r="L1393" t="s">
        <v>75</v>
      </c>
      <c r="M1393" t="s">
        <v>10024</v>
      </c>
      <c r="N1393" t="s">
        <v>9441</v>
      </c>
    </row>
    <row r="1394" spans="1:14" x14ac:dyDescent="0.25">
      <c r="A1394" t="s">
        <v>7915</v>
      </c>
      <c r="B1394" t="s">
        <v>7916</v>
      </c>
      <c r="C1394" t="s">
        <v>1475</v>
      </c>
      <c r="D1394" t="s">
        <v>7917</v>
      </c>
      <c r="E1394" t="s">
        <v>18</v>
      </c>
      <c r="F1394" t="s">
        <v>7918</v>
      </c>
      <c r="G1394" t="s">
        <v>7919</v>
      </c>
      <c r="H1394" t="s">
        <v>7920</v>
      </c>
      <c r="I1394" t="s">
        <v>32</v>
      </c>
      <c r="J1394" t="s">
        <v>4320</v>
      </c>
      <c r="K1394" t="s">
        <v>24</v>
      </c>
      <c r="L1394" t="s">
        <v>4814</v>
      </c>
      <c r="M1394" t="s">
        <v>10025</v>
      </c>
      <c r="N1394" t="s">
        <v>9441</v>
      </c>
    </row>
    <row r="1395" spans="1:14" x14ac:dyDescent="0.25">
      <c r="A1395" t="s">
        <v>7921</v>
      </c>
      <c r="B1395" t="s">
        <v>1061</v>
      </c>
      <c r="C1395" t="s">
        <v>16</v>
      </c>
      <c r="D1395" t="s">
        <v>1062</v>
      </c>
      <c r="E1395" t="s">
        <v>638</v>
      </c>
      <c r="F1395" t="s">
        <v>7922</v>
      </c>
      <c r="G1395" t="s">
        <v>7923</v>
      </c>
      <c r="H1395" t="s">
        <v>7924</v>
      </c>
      <c r="I1395" t="s">
        <v>32</v>
      </c>
      <c r="J1395" t="s">
        <v>1980</v>
      </c>
      <c r="K1395" t="s">
        <v>24</v>
      </c>
      <c r="L1395" t="s">
        <v>7925</v>
      </c>
      <c r="M1395" t="s">
        <v>9438</v>
      </c>
      <c r="N1395" t="s">
        <v>9439</v>
      </c>
    </row>
    <row r="1396" spans="1:14" x14ac:dyDescent="0.25">
      <c r="A1396" t="s">
        <v>7926</v>
      </c>
      <c r="B1396" t="s">
        <v>7927</v>
      </c>
      <c r="C1396" t="s">
        <v>16</v>
      </c>
      <c r="D1396" t="s">
        <v>3646</v>
      </c>
      <c r="E1396" t="s">
        <v>638</v>
      </c>
      <c r="F1396" t="s">
        <v>7928</v>
      </c>
      <c r="G1396" t="s">
        <v>7929</v>
      </c>
      <c r="H1396" t="s">
        <v>7930</v>
      </c>
      <c r="I1396" t="s">
        <v>32</v>
      </c>
      <c r="J1396" t="s">
        <v>642</v>
      </c>
      <c r="K1396" t="s">
        <v>24</v>
      </c>
      <c r="L1396" t="s">
        <v>42</v>
      </c>
      <c r="M1396" t="s">
        <v>9438</v>
      </c>
      <c r="N1396" t="s">
        <v>9439</v>
      </c>
    </row>
    <row r="1397" spans="1:14" x14ac:dyDescent="0.25">
      <c r="A1397" t="s">
        <v>7931</v>
      </c>
      <c r="B1397" t="s">
        <v>7932</v>
      </c>
      <c r="C1397" t="s">
        <v>16</v>
      </c>
      <c r="D1397" t="s">
        <v>7933</v>
      </c>
      <c r="E1397" t="s">
        <v>638</v>
      </c>
      <c r="F1397" t="s">
        <v>7934</v>
      </c>
      <c r="G1397" t="s">
        <v>7935</v>
      </c>
      <c r="H1397" t="s">
        <v>7936</v>
      </c>
      <c r="I1397" t="s">
        <v>22</v>
      </c>
      <c r="J1397" t="s">
        <v>1572</v>
      </c>
      <c r="K1397" t="s">
        <v>24</v>
      </c>
      <c r="L1397" t="s">
        <v>7937</v>
      </c>
      <c r="M1397" t="s">
        <v>9438</v>
      </c>
      <c r="N1397" t="s">
        <v>9439</v>
      </c>
    </row>
    <row r="1398" spans="1:14" x14ac:dyDescent="0.25">
      <c r="A1398" t="s">
        <v>7938</v>
      </c>
      <c r="B1398" t="s">
        <v>7939</v>
      </c>
      <c r="C1398" t="s">
        <v>16</v>
      </c>
      <c r="D1398" t="s">
        <v>7940</v>
      </c>
      <c r="E1398" t="s">
        <v>638</v>
      </c>
      <c r="F1398" t="s">
        <v>7941</v>
      </c>
      <c r="G1398" t="s">
        <v>7942</v>
      </c>
      <c r="H1398" t="s">
        <v>7943</v>
      </c>
      <c r="I1398" t="s">
        <v>22</v>
      </c>
      <c r="J1398" t="s">
        <v>261</v>
      </c>
      <c r="K1398" t="s">
        <v>24</v>
      </c>
      <c r="L1398" t="s">
        <v>83</v>
      </c>
      <c r="M1398" t="s">
        <v>9438</v>
      </c>
      <c r="N1398" t="s">
        <v>9439</v>
      </c>
    </row>
    <row r="1399" spans="1:14" x14ac:dyDescent="0.25">
      <c r="A1399" t="s">
        <v>7944</v>
      </c>
      <c r="B1399" t="s">
        <v>7945</v>
      </c>
      <c r="C1399" t="s">
        <v>16</v>
      </c>
      <c r="D1399" t="s">
        <v>7946</v>
      </c>
      <c r="E1399" t="s">
        <v>638</v>
      </c>
      <c r="F1399" t="s">
        <v>7947</v>
      </c>
      <c r="G1399" t="s">
        <v>7948</v>
      </c>
      <c r="H1399" t="s">
        <v>7949</v>
      </c>
      <c r="I1399" t="s">
        <v>22</v>
      </c>
      <c r="J1399" t="s">
        <v>121</v>
      </c>
      <c r="K1399" t="s">
        <v>24</v>
      </c>
      <c r="L1399" t="s">
        <v>83</v>
      </c>
      <c r="M1399" t="s">
        <v>9438</v>
      </c>
      <c r="N1399" t="s">
        <v>9439</v>
      </c>
    </row>
    <row r="1400" spans="1:14" x14ac:dyDescent="0.25">
      <c r="A1400" t="s">
        <v>7950</v>
      </c>
      <c r="B1400" t="s">
        <v>7951</v>
      </c>
      <c r="C1400" t="s">
        <v>69</v>
      </c>
      <c r="D1400" t="s">
        <v>61</v>
      </c>
      <c r="E1400" t="s">
        <v>638</v>
      </c>
      <c r="F1400" t="s">
        <v>7952</v>
      </c>
      <c r="G1400" t="s">
        <v>7953</v>
      </c>
      <c r="H1400" t="s">
        <v>7954</v>
      </c>
      <c r="I1400" t="s">
        <v>32</v>
      </c>
      <c r="J1400" t="s">
        <v>1093</v>
      </c>
      <c r="K1400" t="s">
        <v>24</v>
      </c>
      <c r="L1400" t="s">
        <v>42</v>
      </c>
      <c r="M1400" t="s">
        <v>9438</v>
      </c>
      <c r="N1400" t="s">
        <v>9439</v>
      </c>
    </row>
    <row r="1401" spans="1:14" x14ac:dyDescent="0.25">
      <c r="A1401" t="s">
        <v>7955</v>
      </c>
      <c r="B1401" t="s">
        <v>7956</v>
      </c>
      <c r="C1401" t="s">
        <v>16</v>
      </c>
      <c r="D1401" t="s">
        <v>4470</v>
      </c>
      <c r="E1401" t="s">
        <v>638</v>
      </c>
      <c r="F1401" t="s">
        <v>7957</v>
      </c>
      <c r="G1401" t="s">
        <v>7958</v>
      </c>
      <c r="H1401" t="s">
        <v>7959</v>
      </c>
      <c r="I1401" t="s">
        <v>32</v>
      </c>
      <c r="J1401" t="s">
        <v>634</v>
      </c>
      <c r="K1401" t="s">
        <v>24</v>
      </c>
      <c r="L1401" t="s">
        <v>851</v>
      </c>
      <c r="M1401" t="s">
        <v>9438</v>
      </c>
      <c r="N1401" t="s">
        <v>9439</v>
      </c>
    </row>
    <row r="1402" spans="1:14" x14ac:dyDescent="0.25">
      <c r="A1402" t="s">
        <v>7960</v>
      </c>
      <c r="B1402" t="s">
        <v>7961</v>
      </c>
      <c r="C1402" t="s">
        <v>16</v>
      </c>
      <c r="D1402" t="s">
        <v>2867</v>
      </c>
      <c r="E1402" t="s">
        <v>18</v>
      </c>
      <c r="F1402" t="s">
        <v>7962</v>
      </c>
      <c r="G1402" t="s">
        <v>7963</v>
      </c>
      <c r="H1402" t="s">
        <v>7964</v>
      </c>
      <c r="I1402" t="s">
        <v>32</v>
      </c>
      <c r="J1402" t="s">
        <v>41</v>
      </c>
      <c r="K1402" t="s">
        <v>24</v>
      </c>
      <c r="L1402" t="s">
        <v>204</v>
      </c>
      <c r="M1402" t="s">
        <v>10026</v>
      </c>
      <c r="N1402" t="s">
        <v>9441</v>
      </c>
    </row>
    <row r="1403" spans="1:14" x14ac:dyDescent="0.25">
      <c r="A1403" t="s">
        <v>7965</v>
      </c>
      <c r="B1403" t="s">
        <v>888</v>
      </c>
      <c r="C1403" t="s">
        <v>69</v>
      </c>
      <c r="D1403" t="s">
        <v>7966</v>
      </c>
      <c r="E1403" t="s">
        <v>18</v>
      </c>
      <c r="F1403" t="s">
        <v>7967</v>
      </c>
      <c r="G1403" t="s">
        <v>7968</v>
      </c>
      <c r="H1403" t="s">
        <v>7969</v>
      </c>
      <c r="I1403" t="s">
        <v>32</v>
      </c>
      <c r="J1403" t="s">
        <v>1000</v>
      </c>
      <c r="K1403" t="s">
        <v>24</v>
      </c>
      <c r="L1403" t="s">
        <v>439</v>
      </c>
      <c r="M1403" t="s">
        <v>9438</v>
      </c>
      <c r="N1403" t="s">
        <v>9439</v>
      </c>
    </row>
    <row r="1404" spans="1:14" x14ac:dyDescent="0.25">
      <c r="A1404" t="s">
        <v>7970</v>
      </c>
      <c r="B1404" t="s">
        <v>7971</v>
      </c>
      <c r="C1404" t="s">
        <v>16</v>
      </c>
      <c r="D1404" t="s">
        <v>7972</v>
      </c>
      <c r="E1404" t="s">
        <v>18</v>
      </c>
      <c r="F1404" t="s">
        <v>7973</v>
      </c>
      <c r="G1404" t="s">
        <v>7974</v>
      </c>
      <c r="H1404" t="s">
        <v>7975</v>
      </c>
      <c r="I1404" t="s">
        <v>32</v>
      </c>
      <c r="J1404" t="s">
        <v>82</v>
      </c>
      <c r="K1404" t="s">
        <v>24</v>
      </c>
      <c r="L1404" t="s">
        <v>75</v>
      </c>
      <c r="M1404" t="s">
        <v>10027</v>
      </c>
      <c r="N1404" t="s">
        <v>9441</v>
      </c>
    </row>
    <row r="1405" spans="1:14" x14ac:dyDescent="0.25">
      <c r="A1405" t="s">
        <v>7976</v>
      </c>
      <c r="B1405" t="s">
        <v>7977</v>
      </c>
      <c r="C1405" t="s">
        <v>16</v>
      </c>
      <c r="D1405" t="s">
        <v>7978</v>
      </c>
      <c r="E1405" t="s">
        <v>18</v>
      </c>
      <c r="F1405" t="s">
        <v>7979</v>
      </c>
      <c r="G1405" t="s">
        <v>7980</v>
      </c>
      <c r="H1405" t="s">
        <v>7981</v>
      </c>
      <c r="I1405" t="s">
        <v>2352</v>
      </c>
      <c r="J1405" t="s">
        <v>7982</v>
      </c>
      <c r="K1405" t="s">
        <v>24</v>
      </c>
      <c r="L1405" t="s">
        <v>7983</v>
      </c>
      <c r="M1405" t="s">
        <v>9438</v>
      </c>
      <c r="N1405" t="s">
        <v>9439</v>
      </c>
    </row>
    <row r="1406" spans="1:14" x14ac:dyDescent="0.25">
      <c r="A1406" t="s">
        <v>7984</v>
      </c>
      <c r="B1406" t="s">
        <v>7985</v>
      </c>
      <c r="C1406" t="s">
        <v>69</v>
      </c>
      <c r="D1406" t="s">
        <v>364</v>
      </c>
      <c r="E1406" t="s">
        <v>18</v>
      </c>
      <c r="F1406" t="s">
        <v>7986</v>
      </c>
      <c r="G1406" t="s">
        <v>7987</v>
      </c>
      <c r="H1406" t="s">
        <v>7988</v>
      </c>
      <c r="I1406" t="s">
        <v>32</v>
      </c>
      <c r="J1406" t="s">
        <v>253</v>
      </c>
      <c r="K1406" t="s">
        <v>24</v>
      </c>
      <c r="L1406" t="s">
        <v>368</v>
      </c>
      <c r="M1406" t="s">
        <v>9438</v>
      </c>
      <c r="N1406" t="s">
        <v>9439</v>
      </c>
    </row>
    <row r="1407" spans="1:14" x14ac:dyDescent="0.25">
      <c r="A1407" t="s">
        <v>7989</v>
      </c>
      <c r="B1407" t="s">
        <v>7990</v>
      </c>
      <c r="C1407" t="s">
        <v>16</v>
      </c>
      <c r="D1407" t="s">
        <v>7991</v>
      </c>
      <c r="E1407" t="s">
        <v>18</v>
      </c>
      <c r="F1407" t="s">
        <v>7992</v>
      </c>
      <c r="G1407" t="s">
        <v>7993</v>
      </c>
      <c r="H1407" t="s">
        <v>7994</v>
      </c>
      <c r="I1407" t="s">
        <v>32</v>
      </c>
      <c r="J1407" t="s">
        <v>614</v>
      </c>
      <c r="K1407" t="s">
        <v>24</v>
      </c>
      <c r="L1407" t="s">
        <v>7995</v>
      </c>
      <c r="M1407" t="s">
        <v>10028</v>
      </c>
      <c r="N1407" t="s">
        <v>9441</v>
      </c>
    </row>
    <row r="1408" spans="1:14" x14ac:dyDescent="0.25">
      <c r="A1408" t="s">
        <v>7996</v>
      </c>
      <c r="B1408" t="s">
        <v>7997</v>
      </c>
      <c r="C1408" t="s">
        <v>16</v>
      </c>
      <c r="D1408" t="s">
        <v>7998</v>
      </c>
      <c r="E1408" t="s">
        <v>18</v>
      </c>
      <c r="F1408" t="s">
        <v>7999</v>
      </c>
      <c r="G1408" t="s">
        <v>8000</v>
      </c>
      <c r="H1408" t="s">
        <v>8001</v>
      </c>
      <c r="I1408" t="s">
        <v>32</v>
      </c>
      <c r="J1408" t="s">
        <v>183</v>
      </c>
      <c r="K1408" t="s">
        <v>24</v>
      </c>
      <c r="L1408" t="s">
        <v>204</v>
      </c>
      <c r="M1408" t="s">
        <v>10029</v>
      </c>
      <c r="N1408" t="s">
        <v>9441</v>
      </c>
    </row>
    <row r="1409" spans="1:14" x14ac:dyDescent="0.25">
      <c r="A1409" t="s">
        <v>8002</v>
      </c>
      <c r="B1409" t="s">
        <v>8003</v>
      </c>
      <c r="C1409" t="s">
        <v>69</v>
      </c>
      <c r="D1409" t="s">
        <v>8004</v>
      </c>
      <c r="E1409" t="s">
        <v>18</v>
      </c>
      <c r="F1409" t="s">
        <v>8005</v>
      </c>
      <c r="G1409" t="s">
        <v>8006</v>
      </c>
      <c r="H1409" t="s">
        <v>8007</v>
      </c>
      <c r="I1409" t="s">
        <v>32</v>
      </c>
      <c r="J1409" t="s">
        <v>1545</v>
      </c>
      <c r="K1409" t="s">
        <v>24</v>
      </c>
      <c r="L1409" t="s">
        <v>75</v>
      </c>
      <c r="M1409" t="s">
        <v>9438</v>
      </c>
      <c r="N1409" t="s">
        <v>9439</v>
      </c>
    </row>
    <row r="1410" spans="1:14" x14ac:dyDescent="0.25">
      <c r="A1410" t="s">
        <v>8008</v>
      </c>
      <c r="C1410" t="s">
        <v>16</v>
      </c>
      <c r="E1410" t="s">
        <v>18</v>
      </c>
      <c r="F1410" t="s">
        <v>8009</v>
      </c>
      <c r="G1410" t="s">
        <v>8010</v>
      </c>
      <c r="H1410" t="s">
        <v>8011</v>
      </c>
      <c r="I1410" t="s">
        <v>32</v>
      </c>
      <c r="J1410" t="s">
        <v>583</v>
      </c>
      <c r="K1410" t="s">
        <v>24</v>
      </c>
      <c r="L1410" t="s">
        <v>8012</v>
      </c>
      <c r="M1410" t="s">
        <v>10030</v>
      </c>
      <c r="N1410" t="s">
        <v>9441</v>
      </c>
    </row>
    <row r="1411" spans="1:14" x14ac:dyDescent="0.25">
      <c r="A1411" t="s">
        <v>8013</v>
      </c>
      <c r="B1411" t="s">
        <v>8014</v>
      </c>
      <c r="C1411" t="s">
        <v>16</v>
      </c>
      <c r="D1411" t="s">
        <v>8015</v>
      </c>
      <c r="E1411" t="s">
        <v>18</v>
      </c>
      <c r="F1411" t="s">
        <v>8016</v>
      </c>
      <c r="G1411" t="s">
        <v>8017</v>
      </c>
      <c r="H1411" t="s">
        <v>8018</v>
      </c>
      <c r="I1411" t="s">
        <v>32</v>
      </c>
      <c r="J1411" t="s">
        <v>420</v>
      </c>
      <c r="K1411" t="s">
        <v>24</v>
      </c>
      <c r="L1411" t="s">
        <v>227</v>
      </c>
      <c r="M1411" t="s">
        <v>10031</v>
      </c>
      <c r="N1411" t="s">
        <v>9441</v>
      </c>
    </row>
    <row r="1412" spans="1:14" x14ac:dyDescent="0.25">
      <c r="A1412" t="s">
        <v>3979</v>
      </c>
      <c r="B1412" t="s">
        <v>1340</v>
      </c>
      <c r="C1412" t="s">
        <v>16</v>
      </c>
      <c r="D1412" t="s">
        <v>265</v>
      </c>
      <c r="E1412" t="s">
        <v>18</v>
      </c>
      <c r="F1412" t="s">
        <v>3981</v>
      </c>
      <c r="G1412" t="s">
        <v>8019</v>
      </c>
      <c r="H1412" t="s">
        <v>8020</v>
      </c>
      <c r="I1412" t="s">
        <v>32</v>
      </c>
      <c r="J1412" t="s">
        <v>197</v>
      </c>
      <c r="K1412" t="s">
        <v>24</v>
      </c>
      <c r="L1412" t="s">
        <v>204</v>
      </c>
      <c r="M1412" t="s">
        <v>9438</v>
      </c>
      <c r="N1412" t="s">
        <v>9439</v>
      </c>
    </row>
    <row r="1413" spans="1:14" x14ac:dyDescent="0.25">
      <c r="A1413" t="s">
        <v>8021</v>
      </c>
      <c r="B1413" t="s">
        <v>6845</v>
      </c>
      <c r="C1413" t="s">
        <v>69</v>
      </c>
      <c r="D1413" t="s">
        <v>200</v>
      </c>
      <c r="E1413" t="s">
        <v>18</v>
      </c>
      <c r="F1413" t="s">
        <v>8022</v>
      </c>
      <c r="G1413" t="s">
        <v>8023</v>
      </c>
      <c r="H1413" t="s">
        <v>8024</v>
      </c>
      <c r="I1413" t="s">
        <v>32</v>
      </c>
      <c r="J1413" t="s">
        <v>8025</v>
      </c>
      <c r="K1413" t="s">
        <v>3596</v>
      </c>
      <c r="L1413" t="s">
        <v>439</v>
      </c>
      <c r="M1413" t="s">
        <v>9438</v>
      </c>
      <c r="N1413" t="s">
        <v>9439</v>
      </c>
    </row>
    <row r="1414" spans="1:14" x14ac:dyDescent="0.25">
      <c r="A1414" t="s">
        <v>8026</v>
      </c>
      <c r="B1414" t="s">
        <v>8027</v>
      </c>
      <c r="C1414" t="s">
        <v>69</v>
      </c>
      <c r="D1414" t="s">
        <v>8028</v>
      </c>
      <c r="E1414" t="s">
        <v>18</v>
      </c>
      <c r="F1414" t="s">
        <v>8029</v>
      </c>
      <c r="G1414" t="s">
        <v>8030</v>
      </c>
      <c r="H1414" t="s">
        <v>8031</v>
      </c>
      <c r="I1414" t="s">
        <v>32</v>
      </c>
      <c r="J1414" t="s">
        <v>41</v>
      </c>
      <c r="K1414" t="s">
        <v>24</v>
      </c>
      <c r="L1414" t="s">
        <v>204</v>
      </c>
      <c r="M1414" t="s">
        <v>10032</v>
      </c>
      <c r="N1414" t="s">
        <v>9441</v>
      </c>
    </row>
    <row r="1415" spans="1:14" x14ac:dyDescent="0.25">
      <c r="A1415" t="s">
        <v>8032</v>
      </c>
      <c r="B1415" t="s">
        <v>8033</v>
      </c>
      <c r="C1415" t="s">
        <v>16</v>
      </c>
      <c r="D1415" t="s">
        <v>1254</v>
      </c>
      <c r="E1415" t="s">
        <v>18</v>
      </c>
      <c r="F1415" t="s">
        <v>8034</v>
      </c>
      <c r="G1415" t="s">
        <v>8035</v>
      </c>
      <c r="H1415" t="s">
        <v>8036</v>
      </c>
      <c r="I1415" t="s">
        <v>32</v>
      </c>
      <c r="J1415" t="s">
        <v>1639</v>
      </c>
      <c r="K1415" t="s">
        <v>24</v>
      </c>
      <c r="L1415" t="s">
        <v>1258</v>
      </c>
      <c r="M1415" t="s">
        <v>10033</v>
      </c>
      <c r="N1415" t="s">
        <v>9441</v>
      </c>
    </row>
    <row r="1416" spans="1:14" x14ac:dyDescent="0.25">
      <c r="A1416" t="s">
        <v>8037</v>
      </c>
      <c r="B1416" t="s">
        <v>8038</v>
      </c>
      <c r="C1416" t="s">
        <v>16</v>
      </c>
      <c r="D1416" t="s">
        <v>364</v>
      </c>
      <c r="E1416" t="s">
        <v>18</v>
      </c>
      <c r="F1416" t="s">
        <v>8039</v>
      </c>
      <c r="G1416" t="s">
        <v>8040</v>
      </c>
      <c r="H1416" t="s">
        <v>8041</v>
      </c>
      <c r="I1416" t="s">
        <v>32</v>
      </c>
      <c r="J1416" t="s">
        <v>23</v>
      </c>
      <c r="K1416" t="s">
        <v>24</v>
      </c>
      <c r="L1416" t="s">
        <v>368</v>
      </c>
      <c r="M1416" t="s">
        <v>9438</v>
      </c>
      <c r="N1416" t="s">
        <v>9439</v>
      </c>
    </row>
    <row r="1417" spans="1:14" x14ac:dyDescent="0.25">
      <c r="A1417" t="s">
        <v>8042</v>
      </c>
      <c r="B1417" t="s">
        <v>8043</v>
      </c>
      <c r="C1417" t="s">
        <v>69</v>
      </c>
      <c r="D1417" t="s">
        <v>579</v>
      </c>
      <c r="E1417" t="s">
        <v>18</v>
      </c>
      <c r="F1417" t="s">
        <v>8044</v>
      </c>
      <c r="G1417" t="s">
        <v>8045</v>
      </c>
      <c r="H1417" t="s">
        <v>8046</v>
      </c>
      <c r="I1417" t="s">
        <v>32</v>
      </c>
      <c r="J1417" t="s">
        <v>493</v>
      </c>
      <c r="K1417" t="s">
        <v>24</v>
      </c>
      <c r="L1417" t="s">
        <v>3533</v>
      </c>
      <c r="M1417" t="s">
        <v>10034</v>
      </c>
      <c r="N1417" t="s">
        <v>9441</v>
      </c>
    </row>
    <row r="1418" spans="1:14" x14ac:dyDescent="0.25">
      <c r="A1418" t="s">
        <v>8047</v>
      </c>
      <c r="B1418" t="s">
        <v>8048</v>
      </c>
      <c r="C1418" t="s">
        <v>16</v>
      </c>
      <c r="D1418" t="s">
        <v>8049</v>
      </c>
      <c r="E1418" t="s">
        <v>18</v>
      </c>
      <c r="F1418" t="s">
        <v>8050</v>
      </c>
      <c r="G1418" t="s">
        <v>8051</v>
      </c>
      <c r="H1418" t="s">
        <v>8052</v>
      </c>
      <c r="I1418" t="s">
        <v>32</v>
      </c>
      <c r="J1418" t="s">
        <v>4170</v>
      </c>
      <c r="K1418" t="s">
        <v>24</v>
      </c>
      <c r="L1418" t="s">
        <v>75</v>
      </c>
      <c r="M1418" t="s">
        <v>10035</v>
      </c>
      <c r="N1418" t="s">
        <v>9441</v>
      </c>
    </row>
    <row r="1419" spans="1:14" x14ac:dyDescent="0.25">
      <c r="A1419" t="s">
        <v>6301</v>
      </c>
      <c r="B1419" t="s">
        <v>6302</v>
      </c>
      <c r="C1419" t="s">
        <v>16</v>
      </c>
      <c r="D1419" t="s">
        <v>748</v>
      </c>
      <c r="E1419" t="s">
        <v>18</v>
      </c>
      <c r="F1419" t="s">
        <v>8053</v>
      </c>
      <c r="G1419" t="s">
        <v>8054</v>
      </c>
      <c r="H1419" t="s">
        <v>8055</v>
      </c>
      <c r="I1419" t="s">
        <v>32</v>
      </c>
      <c r="J1419" t="s">
        <v>955</v>
      </c>
      <c r="K1419" t="s">
        <v>24</v>
      </c>
      <c r="L1419" t="s">
        <v>75</v>
      </c>
      <c r="M1419" t="s">
        <v>9438</v>
      </c>
      <c r="N1419" t="s">
        <v>9439</v>
      </c>
    </row>
    <row r="1420" spans="1:14" x14ac:dyDescent="0.25">
      <c r="A1420" t="s">
        <v>8056</v>
      </c>
      <c r="B1420" t="s">
        <v>8057</v>
      </c>
      <c r="C1420" t="s">
        <v>69</v>
      </c>
      <c r="D1420" t="s">
        <v>2532</v>
      </c>
      <c r="E1420" t="s">
        <v>18</v>
      </c>
      <c r="F1420" t="s">
        <v>8058</v>
      </c>
      <c r="G1420" t="s">
        <v>8059</v>
      </c>
      <c r="H1420" t="s">
        <v>8060</v>
      </c>
      <c r="I1420" t="s">
        <v>32</v>
      </c>
      <c r="J1420" t="s">
        <v>341</v>
      </c>
      <c r="K1420" t="s">
        <v>24</v>
      </c>
      <c r="L1420" t="s">
        <v>204</v>
      </c>
      <c r="M1420" t="s">
        <v>10036</v>
      </c>
      <c r="N1420" t="s">
        <v>9441</v>
      </c>
    </row>
    <row r="1421" spans="1:14" x14ac:dyDescent="0.25">
      <c r="A1421" t="s">
        <v>8061</v>
      </c>
      <c r="B1421" t="s">
        <v>6180</v>
      </c>
      <c r="C1421" t="s">
        <v>16</v>
      </c>
      <c r="D1421" t="s">
        <v>8062</v>
      </c>
      <c r="E1421" t="s">
        <v>18</v>
      </c>
      <c r="F1421" t="s">
        <v>8063</v>
      </c>
      <c r="G1421" t="s">
        <v>8064</v>
      </c>
      <c r="H1421" t="s">
        <v>8065</v>
      </c>
      <c r="I1421" t="s">
        <v>32</v>
      </c>
      <c r="J1421" t="s">
        <v>89</v>
      </c>
      <c r="K1421" t="s">
        <v>24</v>
      </c>
      <c r="L1421" t="s">
        <v>6185</v>
      </c>
      <c r="M1421" t="s">
        <v>9438</v>
      </c>
      <c r="N1421" t="s">
        <v>9439</v>
      </c>
    </row>
    <row r="1422" spans="1:14" x14ac:dyDescent="0.25">
      <c r="A1422" t="s">
        <v>308</v>
      </c>
      <c r="B1422" t="s">
        <v>309</v>
      </c>
      <c r="C1422" t="s">
        <v>69</v>
      </c>
      <c r="D1422" t="s">
        <v>1916</v>
      </c>
      <c r="E1422" t="s">
        <v>18</v>
      </c>
      <c r="F1422" t="s">
        <v>8066</v>
      </c>
      <c r="G1422" t="s">
        <v>8067</v>
      </c>
      <c r="H1422" t="s">
        <v>8068</v>
      </c>
      <c r="I1422" t="s">
        <v>32</v>
      </c>
      <c r="J1422" t="s">
        <v>398</v>
      </c>
      <c r="K1422" t="s">
        <v>24</v>
      </c>
      <c r="L1422" t="s">
        <v>314</v>
      </c>
      <c r="M1422" t="s">
        <v>9438</v>
      </c>
      <c r="N1422" t="s">
        <v>9439</v>
      </c>
    </row>
    <row r="1423" spans="1:14" x14ac:dyDescent="0.25">
      <c r="A1423" t="s">
        <v>8069</v>
      </c>
      <c r="B1423" t="s">
        <v>8070</v>
      </c>
      <c r="C1423" t="s">
        <v>16</v>
      </c>
      <c r="D1423" t="s">
        <v>462</v>
      </c>
      <c r="E1423" t="s">
        <v>18</v>
      </c>
      <c r="F1423" t="s">
        <v>8071</v>
      </c>
      <c r="G1423" t="s">
        <v>8072</v>
      </c>
      <c r="H1423" t="s">
        <v>8073</v>
      </c>
      <c r="I1423" t="s">
        <v>32</v>
      </c>
      <c r="J1423" t="s">
        <v>148</v>
      </c>
      <c r="K1423" t="s">
        <v>24</v>
      </c>
      <c r="L1423" t="s">
        <v>204</v>
      </c>
      <c r="M1423" t="s">
        <v>10037</v>
      </c>
      <c r="N1423" t="s">
        <v>9441</v>
      </c>
    </row>
    <row r="1424" spans="1:14" x14ac:dyDescent="0.25">
      <c r="A1424" t="s">
        <v>8074</v>
      </c>
      <c r="B1424" t="s">
        <v>8075</v>
      </c>
      <c r="C1424" t="s">
        <v>69</v>
      </c>
      <c r="D1424" t="s">
        <v>8076</v>
      </c>
      <c r="E1424" t="s">
        <v>18</v>
      </c>
      <c r="F1424" t="s">
        <v>8077</v>
      </c>
      <c r="G1424" t="s">
        <v>8078</v>
      </c>
      <c r="H1424" t="s">
        <v>8079</v>
      </c>
      <c r="I1424" t="s">
        <v>289</v>
      </c>
      <c r="J1424" t="s">
        <v>8080</v>
      </c>
      <c r="K1424" t="s">
        <v>24</v>
      </c>
      <c r="L1424" t="s">
        <v>8081</v>
      </c>
      <c r="M1424" t="s">
        <v>10038</v>
      </c>
      <c r="N1424" t="s">
        <v>9441</v>
      </c>
    </row>
    <row r="1425" spans="1:14" x14ac:dyDescent="0.25">
      <c r="A1425" t="s">
        <v>8082</v>
      </c>
      <c r="B1425" t="s">
        <v>8083</v>
      </c>
      <c r="C1425" t="s">
        <v>16</v>
      </c>
      <c r="D1425" t="s">
        <v>8084</v>
      </c>
      <c r="E1425" t="s">
        <v>18</v>
      </c>
      <c r="F1425" t="s">
        <v>8085</v>
      </c>
      <c r="G1425" t="s">
        <v>8086</v>
      </c>
      <c r="H1425" t="s">
        <v>8087</v>
      </c>
      <c r="I1425" t="s">
        <v>32</v>
      </c>
      <c r="J1425" t="s">
        <v>583</v>
      </c>
      <c r="K1425" t="s">
        <v>24</v>
      </c>
      <c r="L1425" t="s">
        <v>58</v>
      </c>
      <c r="M1425" t="s">
        <v>10039</v>
      </c>
      <c r="N1425" t="s">
        <v>9441</v>
      </c>
    </row>
    <row r="1426" spans="1:14" x14ac:dyDescent="0.25">
      <c r="A1426" t="s">
        <v>8088</v>
      </c>
      <c r="B1426" t="s">
        <v>8089</v>
      </c>
      <c r="C1426" t="s">
        <v>16</v>
      </c>
      <c r="D1426" t="s">
        <v>987</v>
      </c>
      <c r="E1426" t="s">
        <v>18</v>
      </c>
      <c r="F1426" t="s">
        <v>8090</v>
      </c>
      <c r="G1426" t="s">
        <v>8091</v>
      </c>
      <c r="H1426" t="s">
        <v>8092</v>
      </c>
      <c r="I1426" t="s">
        <v>32</v>
      </c>
      <c r="J1426" t="s">
        <v>183</v>
      </c>
      <c r="K1426" t="s">
        <v>24</v>
      </c>
      <c r="L1426" t="s">
        <v>204</v>
      </c>
      <c r="M1426" t="s">
        <v>10040</v>
      </c>
      <c r="N1426" t="s">
        <v>9441</v>
      </c>
    </row>
    <row r="1427" spans="1:14" x14ac:dyDescent="0.25">
      <c r="A1427" t="s">
        <v>8093</v>
      </c>
      <c r="C1427" t="s">
        <v>16</v>
      </c>
      <c r="D1427" t="s">
        <v>8094</v>
      </c>
      <c r="E1427" t="s">
        <v>18</v>
      </c>
      <c r="F1427" t="s">
        <v>8095</v>
      </c>
      <c r="G1427" t="s">
        <v>8096</v>
      </c>
      <c r="H1427" t="s">
        <v>8097</v>
      </c>
      <c r="I1427" t="s">
        <v>32</v>
      </c>
      <c r="J1427" t="s">
        <v>2353</v>
      </c>
      <c r="K1427" t="s">
        <v>24</v>
      </c>
      <c r="L1427" t="s">
        <v>8098</v>
      </c>
      <c r="M1427" t="s">
        <v>9438</v>
      </c>
      <c r="N1427" t="s">
        <v>9439</v>
      </c>
    </row>
    <row r="1428" spans="1:14" x14ac:dyDescent="0.25">
      <c r="A1428" t="s">
        <v>8099</v>
      </c>
      <c r="B1428" t="s">
        <v>8100</v>
      </c>
      <c r="C1428" t="s">
        <v>69</v>
      </c>
      <c r="D1428" t="s">
        <v>8004</v>
      </c>
      <c r="E1428" t="s">
        <v>18</v>
      </c>
      <c r="F1428" t="s">
        <v>8101</v>
      </c>
      <c r="G1428" t="s">
        <v>8102</v>
      </c>
      <c r="H1428" t="s">
        <v>8103</v>
      </c>
      <c r="I1428" t="s">
        <v>32</v>
      </c>
      <c r="J1428" t="s">
        <v>2615</v>
      </c>
      <c r="K1428" t="s">
        <v>24</v>
      </c>
      <c r="L1428" t="s">
        <v>5192</v>
      </c>
      <c r="M1428" t="s">
        <v>10041</v>
      </c>
      <c r="N1428" t="s">
        <v>9441</v>
      </c>
    </row>
    <row r="1429" spans="1:14" x14ac:dyDescent="0.25">
      <c r="A1429" t="s">
        <v>8104</v>
      </c>
      <c r="B1429" t="s">
        <v>8105</v>
      </c>
      <c r="C1429" t="s">
        <v>16</v>
      </c>
      <c r="D1429" t="s">
        <v>1445</v>
      </c>
      <c r="E1429" t="s">
        <v>18</v>
      </c>
      <c r="F1429" t="s">
        <v>8106</v>
      </c>
      <c r="G1429" t="s">
        <v>8107</v>
      </c>
      <c r="H1429" t="s">
        <v>8108</v>
      </c>
      <c r="I1429" t="s">
        <v>32</v>
      </c>
      <c r="J1429" t="s">
        <v>65</v>
      </c>
      <c r="K1429" t="s">
        <v>24</v>
      </c>
      <c r="L1429" t="s">
        <v>204</v>
      </c>
      <c r="M1429" t="s">
        <v>10042</v>
      </c>
      <c r="N1429" t="s">
        <v>9441</v>
      </c>
    </row>
    <row r="1430" spans="1:14" x14ac:dyDescent="0.25">
      <c r="A1430" t="s">
        <v>8109</v>
      </c>
      <c r="B1430" t="s">
        <v>8110</v>
      </c>
      <c r="C1430" t="s">
        <v>16</v>
      </c>
      <c r="D1430" t="s">
        <v>3603</v>
      </c>
      <c r="E1430" t="s">
        <v>18</v>
      </c>
      <c r="F1430" t="s">
        <v>8111</v>
      </c>
      <c r="G1430" t="s">
        <v>8112</v>
      </c>
      <c r="H1430" t="s">
        <v>8113</v>
      </c>
      <c r="I1430" t="s">
        <v>32</v>
      </c>
      <c r="J1430" t="s">
        <v>398</v>
      </c>
      <c r="K1430" t="s">
        <v>24</v>
      </c>
      <c r="L1430" t="s">
        <v>34</v>
      </c>
      <c r="M1430" t="s">
        <v>9438</v>
      </c>
      <c r="N1430" t="s">
        <v>9439</v>
      </c>
    </row>
    <row r="1431" spans="1:14" x14ac:dyDescent="0.25">
      <c r="A1431" t="s">
        <v>8114</v>
      </c>
      <c r="B1431" t="s">
        <v>214</v>
      </c>
      <c r="C1431" t="s">
        <v>16</v>
      </c>
      <c r="D1431" t="s">
        <v>5111</v>
      </c>
      <c r="E1431" t="s">
        <v>18</v>
      </c>
      <c r="F1431" t="s">
        <v>8115</v>
      </c>
      <c r="G1431" t="s">
        <v>8116</v>
      </c>
      <c r="H1431" t="s">
        <v>8117</v>
      </c>
      <c r="I1431" t="s">
        <v>32</v>
      </c>
      <c r="J1431" t="s">
        <v>479</v>
      </c>
      <c r="K1431" t="s">
        <v>24</v>
      </c>
      <c r="L1431" t="s">
        <v>42</v>
      </c>
      <c r="M1431" t="s">
        <v>9438</v>
      </c>
      <c r="N1431" t="s">
        <v>9439</v>
      </c>
    </row>
    <row r="1432" spans="1:14" x14ac:dyDescent="0.25">
      <c r="A1432" t="s">
        <v>8118</v>
      </c>
      <c r="B1432" t="s">
        <v>8119</v>
      </c>
      <c r="C1432" t="s">
        <v>16</v>
      </c>
      <c r="D1432" t="s">
        <v>462</v>
      </c>
      <c r="E1432" t="s">
        <v>18</v>
      </c>
      <c r="F1432" t="s">
        <v>8120</v>
      </c>
      <c r="G1432" t="s">
        <v>8121</v>
      </c>
      <c r="H1432" t="s">
        <v>8122</v>
      </c>
      <c r="I1432" t="s">
        <v>32</v>
      </c>
      <c r="J1432" t="s">
        <v>718</v>
      </c>
      <c r="K1432" t="s">
        <v>24</v>
      </c>
      <c r="L1432" t="s">
        <v>204</v>
      </c>
      <c r="M1432" t="s">
        <v>10043</v>
      </c>
      <c r="N1432" t="s">
        <v>9441</v>
      </c>
    </row>
    <row r="1433" spans="1:14" x14ac:dyDescent="0.25">
      <c r="A1433" t="s">
        <v>8123</v>
      </c>
      <c r="C1433" t="s">
        <v>16</v>
      </c>
      <c r="D1433" t="s">
        <v>8124</v>
      </c>
      <c r="E1433" t="s">
        <v>18</v>
      </c>
      <c r="F1433" t="s">
        <v>8125</v>
      </c>
      <c r="G1433" t="s">
        <v>8126</v>
      </c>
      <c r="H1433" t="s">
        <v>8127</v>
      </c>
      <c r="I1433" t="s">
        <v>320</v>
      </c>
      <c r="J1433" t="s">
        <v>1400</v>
      </c>
      <c r="K1433" t="s">
        <v>24</v>
      </c>
      <c r="L1433" t="s">
        <v>361</v>
      </c>
      <c r="M1433" t="s">
        <v>10044</v>
      </c>
      <c r="N1433" t="s">
        <v>9441</v>
      </c>
    </row>
    <row r="1434" spans="1:14" x14ac:dyDescent="0.25">
      <c r="A1434" t="s">
        <v>8128</v>
      </c>
      <c r="B1434" t="s">
        <v>8129</v>
      </c>
      <c r="C1434" t="s">
        <v>69</v>
      </c>
      <c r="D1434" t="s">
        <v>8130</v>
      </c>
      <c r="E1434" t="s">
        <v>18</v>
      </c>
      <c r="F1434" t="s">
        <v>8131</v>
      </c>
      <c r="G1434" t="s">
        <v>8132</v>
      </c>
      <c r="H1434" t="s">
        <v>8133</v>
      </c>
      <c r="I1434" t="s">
        <v>22</v>
      </c>
      <c r="J1434" t="s">
        <v>912</v>
      </c>
      <c r="K1434" t="s">
        <v>24</v>
      </c>
      <c r="L1434" t="s">
        <v>83</v>
      </c>
      <c r="M1434" t="s">
        <v>10045</v>
      </c>
      <c r="N1434" t="s">
        <v>9441</v>
      </c>
    </row>
    <row r="1435" spans="1:14" x14ac:dyDescent="0.25">
      <c r="A1435" t="s">
        <v>8134</v>
      </c>
      <c r="B1435" t="s">
        <v>8135</v>
      </c>
      <c r="C1435" t="s">
        <v>16</v>
      </c>
      <c r="D1435" t="s">
        <v>8136</v>
      </c>
      <c r="E1435" t="s">
        <v>18</v>
      </c>
      <c r="F1435" t="s">
        <v>8137</v>
      </c>
      <c r="G1435" t="s">
        <v>8138</v>
      </c>
      <c r="H1435" t="s">
        <v>8139</v>
      </c>
      <c r="I1435" t="s">
        <v>22</v>
      </c>
      <c r="J1435" t="s">
        <v>1599</v>
      </c>
      <c r="K1435" t="s">
        <v>24</v>
      </c>
      <c r="L1435" t="s">
        <v>83</v>
      </c>
      <c r="M1435" t="s">
        <v>9438</v>
      </c>
      <c r="N1435" t="s">
        <v>9439</v>
      </c>
    </row>
    <row r="1436" spans="1:14" x14ac:dyDescent="0.25">
      <c r="A1436" t="s">
        <v>446</v>
      </c>
      <c r="B1436" t="s">
        <v>92</v>
      </c>
      <c r="C1436" t="s">
        <v>69</v>
      </c>
      <c r="D1436" t="s">
        <v>93</v>
      </c>
      <c r="E1436" t="s">
        <v>18</v>
      </c>
      <c r="F1436" t="s">
        <v>8140</v>
      </c>
      <c r="G1436" t="s">
        <v>8141</v>
      </c>
      <c r="H1436" t="s">
        <v>8142</v>
      </c>
      <c r="I1436" t="s">
        <v>32</v>
      </c>
      <c r="J1436" t="s">
        <v>1317</v>
      </c>
      <c r="K1436" t="s">
        <v>24</v>
      </c>
      <c r="L1436" t="s">
        <v>75</v>
      </c>
      <c r="M1436" t="s">
        <v>10046</v>
      </c>
      <c r="N1436" t="s">
        <v>9441</v>
      </c>
    </row>
    <row r="1437" spans="1:14" x14ac:dyDescent="0.25">
      <c r="A1437" t="s">
        <v>8143</v>
      </c>
      <c r="B1437" t="s">
        <v>2190</v>
      </c>
      <c r="C1437" t="s">
        <v>16</v>
      </c>
      <c r="D1437" t="s">
        <v>6002</v>
      </c>
      <c r="E1437" t="s">
        <v>18</v>
      </c>
      <c r="F1437" t="s">
        <v>8144</v>
      </c>
      <c r="G1437" t="s">
        <v>8145</v>
      </c>
      <c r="H1437" t="s">
        <v>8146</v>
      </c>
      <c r="I1437" t="s">
        <v>32</v>
      </c>
      <c r="J1437" t="s">
        <v>234</v>
      </c>
      <c r="K1437" t="s">
        <v>24</v>
      </c>
      <c r="L1437" t="s">
        <v>406</v>
      </c>
      <c r="M1437" t="s">
        <v>9438</v>
      </c>
      <c r="N1437" t="s">
        <v>9439</v>
      </c>
    </row>
    <row r="1438" spans="1:14" x14ac:dyDescent="0.25">
      <c r="A1438" t="s">
        <v>8147</v>
      </c>
      <c r="B1438" t="s">
        <v>8148</v>
      </c>
      <c r="C1438" t="s">
        <v>69</v>
      </c>
      <c r="D1438" t="s">
        <v>760</v>
      </c>
      <c r="E1438" t="s">
        <v>18</v>
      </c>
      <c r="F1438" t="s">
        <v>8149</v>
      </c>
      <c r="G1438" t="s">
        <v>8150</v>
      </c>
      <c r="H1438" t="s">
        <v>8151</v>
      </c>
      <c r="I1438" t="s">
        <v>3607</v>
      </c>
      <c r="J1438" t="s">
        <v>121</v>
      </c>
      <c r="K1438" t="s">
        <v>24</v>
      </c>
      <c r="L1438" t="s">
        <v>75</v>
      </c>
      <c r="M1438" t="s">
        <v>9438</v>
      </c>
      <c r="N1438" t="s">
        <v>9439</v>
      </c>
    </row>
    <row r="1439" spans="1:14" x14ac:dyDescent="0.25">
      <c r="A1439" t="s">
        <v>8152</v>
      </c>
      <c r="B1439" t="s">
        <v>350</v>
      </c>
      <c r="C1439" t="s">
        <v>69</v>
      </c>
      <c r="D1439" t="s">
        <v>179</v>
      </c>
      <c r="E1439" t="s">
        <v>18</v>
      </c>
      <c r="F1439" t="s">
        <v>8153</v>
      </c>
      <c r="G1439" t="s">
        <v>8154</v>
      </c>
      <c r="H1439" t="s">
        <v>8155</v>
      </c>
      <c r="I1439" t="s">
        <v>32</v>
      </c>
      <c r="J1439" t="s">
        <v>341</v>
      </c>
      <c r="K1439" t="s">
        <v>24</v>
      </c>
      <c r="L1439" t="s">
        <v>184</v>
      </c>
      <c r="M1439" t="s">
        <v>10047</v>
      </c>
      <c r="N1439" t="s">
        <v>9441</v>
      </c>
    </row>
    <row r="1440" spans="1:14" x14ac:dyDescent="0.25">
      <c r="A1440" t="s">
        <v>8156</v>
      </c>
      <c r="B1440" t="s">
        <v>6911</v>
      </c>
      <c r="C1440" t="s">
        <v>16</v>
      </c>
      <c r="D1440" t="s">
        <v>1199</v>
      </c>
      <c r="E1440" t="s">
        <v>18</v>
      </c>
      <c r="F1440" t="s">
        <v>8157</v>
      </c>
      <c r="G1440" t="s">
        <v>8158</v>
      </c>
      <c r="H1440" t="s">
        <v>8159</v>
      </c>
      <c r="I1440" t="s">
        <v>22</v>
      </c>
      <c r="J1440" t="s">
        <v>946</v>
      </c>
      <c r="K1440" t="s">
        <v>24</v>
      </c>
      <c r="L1440" t="s">
        <v>83</v>
      </c>
      <c r="M1440" t="s">
        <v>9438</v>
      </c>
      <c r="N1440" t="s">
        <v>9439</v>
      </c>
    </row>
    <row r="1441" spans="1:14" x14ac:dyDescent="0.25">
      <c r="A1441" t="s">
        <v>8160</v>
      </c>
      <c r="B1441" t="s">
        <v>8161</v>
      </c>
      <c r="C1441" t="s">
        <v>16</v>
      </c>
      <c r="E1441" t="s">
        <v>18</v>
      </c>
      <c r="F1441" t="s">
        <v>8162</v>
      </c>
      <c r="G1441" t="s">
        <v>8163</v>
      </c>
      <c r="H1441" t="s">
        <v>8164</v>
      </c>
      <c r="I1441" t="s">
        <v>22</v>
      </c>
      <c r="J1441" t="s">
        <v>7031</v>
      </c>
      <c r="K1441" t="s">
        <v>24</v>
      </c>
      <c r="L1441" t="s">
        <v>168</v>
      </c>
      <c r="M1441" t="s">
        <v>9438</v>
      </c>
      <c r="N1441" t="s">
        <v>9439</v>
      </c>
    </row>
    <row r="1442" spans="1:14" x14ac:dyDescent="0.25">
      <c r="A1442" t="s">
        <v>8165</v>
      </c>
      <c r="B1442" t="s">
        <v>8166</v>
      </c>
      <c r="C1442" t="s">
        <v>16</v>
      </c>
      <c r="D1442" t="s">
        <v>1297</v>
      </c>
      <c r="E1442" t="s">
        <v>18</v>
      </c>
      <c r="F1442" t="s">
        <v>8167</v>
      </c>
      <c r="G1442" t="s">
        <v>8168</v>
      </c>
      <c r="H1442" t="s">
        <v>8169</v>
      </c>
      <c r="I1442" t="s">
        <v>32</v>
      </c>
      <c r="J1442" t="s">
        <v>290</v>
      </c>
      <c r="K1442" t="s">
        <v>24</v>
      </c>
      <c r="L1442" t="s">
        <v>439</v>
      </c>
      <c r="M1442" t="s">
        <v>10048</v>
      </c>
      <c r="N1442" t="s">
        <v>9441</v>
      </c>
    </row>
    <row r="1443" spans="1:14" x14ac:dyDescent="0.25">
      <c r="A1443" t="s">
        <v>8170</v>
      </c>
      <c r="B1443" t="s">
        <v>8171</v>
      </c>
      <c r="C1443" t="s">
        <v>69</v>
      </c>
      <c r="D1443" t="s">
        <v>8172</v>
      </c>
      <c r="E1443" t="s">
        <v>18</v>
      </c>
      <c r="F1443" t="s">
        <v>8173</v>
      </c>
      <c r="G1443" t="s">
        <v>8174</v>
      </c>
      <c r="H1443" t="s">
        <v>8175</v>
      </c>
      <c r="I1443" t="s">
        <v>32</v>
      </c>
      <c r="J1443" t="s">
        <v>7157</v>
      </c>
      <c r="K1443" t="s">
        <v>24</v>
      </c>
      <c r="L1443" t="s">
        <v>204</v>
      </c>
      <c r="M1443" t="s">
        <v>10049</v>
      </c>
      <c r="N1443" t="s">
        <v>9441</v>
      </c>
    </row>
    <row r="1444" spans="1:14" x14ac:dyDescent="0.25">
      <c r="A1444" t="s">
        <v>8176</v>
      </c>
      <c r="B1444" t="s">
        <v>8177</v>
      </c>
      <c r="C1444" t="s">
        <v>16</v>
      </c>
      <c r="D1444" t="s">
        <v>8178</v>
      </c>
      <c r="E1444" t="s">
        <v>18</v>
      </c>
      <c r="F1444" t="s">
        <v>8179</v>
      </c>
      <c r="G1444" t="s">
        <v>8180</v>
      </c>
      <c r="H1444" t="s">
        <v>8181</v>
      </c>
      <c r="I1444" t="s">
        <v>320</v>
      </c>
      <c r="J1444" t="s">
        <v>211</v>
      </c>
      <c r="K1444" t="s">
        <v>24</v>
      </c>
      <c r="L1444" t="s">
        <v>361</v>
      </c>
      <c r="M1444" t="s">
        <v>9438</v>
      </c>
      <c r="N1444" t="s">
        <v>9439</v>
      </c>
    </row>
    <row r="1445" spans="1:14" x14ac:dyDescent="0.25">
      <c r="A1445" t="s">
        <v>8182</v>
      </c>
      <c r="B1445" t="s">
        <v>598</v>
      </c>
      <c r="C1445" t="s">
        <v>16</v>
      </c>
      <c r="D1445" t="s">
        <v>200</v>
      </c>
      <c r="E1445" t="s">
        <v>18</v>
      </c>
      <c r="F1445" t="s">
        <v>8183</v>
      </c>
      <c r="G1445" t="s">
        <v>8184</v>
      </c>
      <c r="H1445" t="s">
        <v>8185</v>
      </c>
      <c r="I1445" t="s">
        <v>32</v>
      </c>
      <c r="J1445" t="s">
        <v>321</v>
      </c>
      <c r="K1445" t="s">
        <v>24</v>
      </c>
      <c r="L1445" t="s">
        <v>204</v>
      </c>
      <c r="M1445" t="s">
        <v>10050</v>
      </c>
      <c r="N1445" t="s">
        <v>9441</v>
      </c>
    </row>
    <row r="1446" spans="1:14" x14ac:dyDescent="0.25">
      <c r="A1446" t="s">
        <v>8186</v>
      </c>
      <c r="C1446" t="s">
        <v>16</v>
      </c>
      <c r="D1446" t="s">
        <v>207</v>
      </c>
      <c r="E1446" t="s">
        <v>18</v>
      </c>
      <c r="F1446" t="s">
        <v>8187</v>
      </c>
      <c r="G1446" t="s">
        <v>8188</v>
      </c>
      <c r="H1446" t="s">
        <v>8189</v>
      </c>
      <c r="I1446" t="s">
        <v>32</v>
      </c>
      <c r="J1446" t="s">
        <v>2591</v>
      </c>
      <c r="K1446" t="s">
        <v>24</v>
      </c>
      <c r="L1446" t="s">
        <v>8190</v>
      </c>
      <c r="M1446" t="s">
        <v>9438</v>
      </c>
      <c r="N1446" t="s">
        <v>9439</v>
      </c>
    </row>
    <row r="1447" spans="1:14" x14ac:dyDescent="0.25">
      <c r="A1447" t="s">
        <v>8191</v>
      </c>
      <c r="B1447" t="s">
        <v>8192</v>
      </c>
      <c r="C1447" t="s">
        <v>1475</v>
      </c>
      <c r="D1447" t="s">
        <v>8193</v>
      </c>
      <c r="E1447" t="s">
        <v>18</v>
      </c>
      <c r="F1447" t="s">
        <v>8194</v>
      </c>
      <c r="G1447" t="s">
        <v>8195</v>
      </c>
      <c r="H1447" t="s">
        <v>8196</v>
      </c>
      <c r="I1447" t="s">
        <v>32</v>
      </c>
      <c r="J1447" t="s">
        <v>360</v>
      </c>
      <c r="K1447" t="s">
        <v>24</v>
      </c>
      <c r="L1447" t="s">
        <v>75</v>
      </c>
      <c r="M1447" t="s">
        <v>9438</v>
      </c>
      <c r="N1447" t="s">
        <v>9439</v>
      </c>
    </row>
    <row r="1448" spans="1:14" x14ac:dyDescent="0.25">
      <c r="A1448" t="s">
        <v>8197</v>
      </c>
      <c r="B1448" t="s">
        <v>8198</v>
      </c>
      <c r="C1448" t="s">
        <v>69</v>
      </c>
      <c r="D1448" t="s">
        <v>70</v>
      </c>
      <c r="E1448" t="s">
        <v>18</v>
      </c>
      <c r="F1448" t="s">
        <v>8199</v>
      </c>
      <c r="G1448" t="s">
        <v>8200</v>
      </c>
      <c r="H1448" t="s">
        <v>8201</v>
      </c>
      <c r="I1448" t="s">
        <v>32</v>
      </c>
      <c r="J1448" t="s">
        <v>290</v>
      </c>
      <c r="K1448" t="s">
        <v>24</v>
      </c>
      <c r="L1448" t="s">
        <v>75</v>
      </c>
      <c r="M1448" t="s">
        <v>10051</v>
      </c>
      <c r="N1448" t="s">
        <v>9441</v>
      </c>
    </row>
    <row r="1449" spans="1:14" x14ac:dyDescent="0.25">
      <c r="A1449" t="s">
        <v>8202</v>
      </c>
      <c r="B1449" t="s">
        <v>8203</v>
      </c>
      <c r="C1449" t="s">
        <v>16</v>
      </c>
      <c r="D1449" t="s">
        <v>93</v>
      </c>
      <c r="E1449" t="s">
        <v>18</v>
      </c>
      <c r="F1449" t="s">
        <v>8204</v>
      </c>
      <c r="G1449" t="s">
        <v>8205</v>
      </c>
      <c r="H1449" t="s">
        <v>8206</v>
      </c>
      <c r="I1449" t="s">
        <v>32</v>
      </c>
      <c r="J1449" t="s">
        <v>2164</v>
      </c>
      <c r="K1449" t="s">
        <v>24</v>
      </c>
      <c r="L1449" t="s">
        <v>75</v>
      </c>
      <c r="M1449" t="s">
        <v>10052</v>
      </c>
      <c r="N1449" t="s">
        <v>9441</v>
      </c>
    </row>
    <row r="1450" spans="1:14" x14ac:dyDescent="0.25">
      <c r="A1450" t="s">
        <v>8207</v>
      </c>
      <c r="B1450" t="s">
        <v>8208</v>
      </c>
      <c r="C1450" t="s">
        <v>69</v>
      </c>
      <c r="D1450" t="s">
        <v>8209</v>
      </c>
      <c r="E1450" t="s">
        <v>18</v>
      </c>
      <c r="F1450" t="s">
        <v>8210</v>
      </c>
      <c r="G1450" t="s">
        <v>8211</v>
      </c>
      <c r="H1450" t="s">
        <v>8212</v>
      </c>
      <c r="I1450" t="s">
        <v>32</v>
      </c>
      <c r="J1450" t="s">
        <v>379</v>
      </c>
      <c r="K1450" t="s">
        <v>24</v>
      </c>
      <c r="L1450" t="s">
        <v>5864</v>
      </c>
      <c r="M1450" t="s">
        <v>10053</v>
      </c>
      <c r="N1450" t="s">
        <v>9441</v>
      </c>
    </row>
    <row r="1451" spans="1:14" x14ac:dyDescent="0.25">
      <c r="A1451" t="s">
        <v>8213</v>
      </c>
      <c r="B1451" t="s">
        <v>7672</v>
      </c>
      <c r="C1451" t="s">
        <v>69</v>
      </c>
      <c r="D1451" t="s">
        <v>45</v>
      </c>
      <c r="E1451" t="s">
        <v>18</v>
      </c>
      <c r="F1451" t="s">
        <v>8214</v>
      </c>
      <c r="G1451" t="s">
        <v>8215</v>
      </c>
      <c r="H1451" t="s">
        <v>8216</v>
      </c>
      <c r="I1451" t="s">
        <v>32</v>
      </c>
      <c r="J1451" t="s">
        <v>575</v>
      </c>
      <c r="K1451" t="s">
        <v>24</v>
      </c>
      <c r="L1451" t="s">
        <v>50</v>
      </c>
      <c r="M1451" t="s">
        <v>10054</v>
      </c>
      <c r="N1451" t="s">
        <v>9441</v>
      </c>
    </row>
    <row r="1452" spans="1:14" x14ac:dyDescent="0.25">
      <c r="A1452" t="s">
        <v>8217</v>
      </c>
      <c r="C1452" t="s">
        <v>16</v>
      </c>
      <c r="D1452" t="s">
        <v>8218</v>
      </c>
      <c r="E1452" t="s">
        <v>18</v>
      </c>
      <c r="F1452" t="s">
        <v>8219</v>
      </c>
      <c r="G1452" t="s">
        <v>8220</v>
      </c>
      <c r="H1452" t="s">
        <v>8221</v>
      </c>
      <c r="I1452" t="s">
        <v>320</v>
      </c>
      <c r="J1452" t="s">
        <v>1662</v>
      </c>
      <c r="K1452" t="s">
        <v>24</v>
      </c>
      <c r="L1452" t="s">
        <v>361</v>
      </c>
      <c r="M1452" t="s">
        <v>9438</v>
      </c>
      <c r="N1452" t="s">
        <v>9439</v>
      </c>
    </row>
    <row r="1453" spans="1:14" x14ac:dyDescent="0.25">
      <c r="A1453" t="s">
        <v>8222</v>
      </c>
      <c r="B1453" t="s">
        <v>8223</v>
      </c>
      <c r="C1453" t="s">
        <v>16</v>
      </c>
      <c r="D1453" t="s">
        <v>8224</v>
      </c>
      <c r="E1453" t="s">
        <v>18</v>
      </c>
      <c r="F1453" t="s">
        <v>8225</v>
      </c>
      <c r="G1453" t="s">
        <v>8226</v>
      </c>
      <c r="H1453" t="s">
        <v>8227</v>
      </c>
      <c r="I1453" t="s">
        <v>32</v>
      </c>
      <c r="J1453" t="s">
        <v>197</v>
      </c>
      <c r="K1453" t="s">
        <v>24</v>
      </c>
      <c r="L1453" t="s">
        <v>42</v>
      </c>
      <c r="M1453" t="s">
        <v>9438</v>
      </c>
      <c r="N1453" t="s">
        <v>9439</v>
      </c>
    </row>
    <row r="1454" spans="1:14" x14ac:dyDescent="0.25">
      <c r="A1454" t="s">
        <v>8228</v>
      </c>
      <c r="C1454" t="s">
        <v>16</v>
      </c>
      <c r="D1454" t="s">
        <v>8229</v>
      </c>
      <c r="E1454" t="s">
        <v>18</v>
      </c>
      <c r="F1454" t="s">
        <v>8230</v>
      </c>
      <c r="G1454" t="s">
        <v>8231</v>
      </c>
      <c r="H1454" t="s">
        <v>8232</v>
      </c>
      <c r="I1454" t="s">
        <v>32</v>
      </c>
      <c r="J1454" t="s">
        <v>1093</v>
      </c>
      <c r="K1454" t="s">
        <v>24</v>
      </c>
      <c r="L1454" t="s">
        <v>621</v>
      </c>
      <c r="M1454" t="s">
        <v>9438</v>
      </c>
      <c r="N1454" t="s">
        <v>9439</v>
      </c>
    </row>
    <row r="1455" spans="1:14" x14ac:dyDescent="0.25">
      <c r="A1455" t="s">
        <v>8233</v>
      </c>
      <c r="B1455" t="s">
        <v>8234</v>
      </c>
      <c r="C1455" t="s">
        <v>69</v>
      </c>
      <c r="D1455" t="s">
        <v>2146</v>
      </c>
      <c r="E1455" t="s">
        <v>18</v>
      </c>
      <c r="F1455" t="s">
        <v>8235</v>
      </c>
      <c r="G1455" t="s">
        <v>8236</v>
      </c>
      <c r="H1455" t="s">
        <v>8237</v>
      </c>
      <c r="I1455" t="s">
        <v>32</v>
      </c>
      <c r="J1455" t="s">
        <v>527</v>
      </c>
      <c r="K1455" t="s">
        <v>24</v>
      </c>
      <c r="L1455" t="s">
        <v>204</v>
      </c>
      <c r="M1455" t="s">
        <v>10055</v>
      </c>
      <c r="N1455" t="s">
        <v>9441</v>
      </c>
    </row>
    <row r="1456" spans="1:14" x14ac:dyDescent="0.25">
      <c r="A1456" t="s">
        <v>8238</v>
      </c>
      <c r="B1456" t="s">
        <v>2611</v>
      </c>
      <c r="C1456" t="s">
        <v>69</v>
      </c>
      <c r="D1456" t="s">
        <v>93</v>
      </c>
      <c r="E1456" t="s">
        <v>18</v>
      </c>
      <c r="F1456" t="s">
        <v>8239</v>
      </c>
      <c r="G1456" t="s">
        <v>8240</v>
      </c>
      <c r="H1456" t="s">
        <v>8241</v>
      </c>
      <c r="I1456" t="s">
        <v>32</v>
      </c>
      <c r="J1456" t="s">
        <v>735</v>
      </c>
      <c r="K1456" t="s">
        <v>24</v>
      </c>
      <c r="L1456" t="s">
        <v>342</v>
      </c>
      <c r="M1456" t="s">
        <v>10056</v>
      </c>
      <c r="N1456" t="s">
        <v>9441</v>
      </c>
    </row>
    <row r="1457" spans="1:14" x14ac:dyDescent="0.25">
      <c r="A1457" t="s">
        <v>8242</v>
      </c>
      <c r="B1457" t="s">
        <v>8243</v>
      </c>
      <c r="C1457" t="s">
        <v>69</v>
      </c>
      <c r="D1457" t="s">
        <v>8244</v>
      </c>
      <c r="E1457" t="s">
        <v>18</v>
      </c>
      <c r="F1457" t="s">
        <v>8245</v>
      </c>
      <c r="G1457" t="s">
        <v>8246</v>
      </c>
      <c r="H1457" t="s">
        <v>8247</v>
      </c>
      <c r="I1457" t="s">
        <v>32</v>
      </c>
      <c r="J1457" t="s">
        <v>97</v>
      </c>
      <c r="K1457" t="s">
        <v>24</v>
      </c>
      <c r="L1457" t="s">
        <v>75</v>
      </c>
      <c r="M1457" t="s">
        <v>10057</v>
      </c>
      <c r="N1457" t="s">
        <v>9441</v>
      </c>
    </row>
    <row r="1458" spans="1:14" x14ac:dyDescent="0.25">
      <c r="A1458" t="s">
        <v>8248</v>
      </c>
      <c r="B1458" t="s">
        <v>8249</v>
      </c>
      <c r="C1458" t="s">
        <v>69</v>
      </c>
      <c r="D1458" t="s">
        <v>579</v>
      </c>
      <c r="E1458" t="s">
        <v>18</v>
      </c>
      <c r="F1458" t="s">
        <v>8250</v>
      </c>
      <c r="G1458" t="s">
        <v>8251</v>
      </c>
      <c r="H1458" t="s">
        <v>8252</v>
      </c>
      <c r="I1458" t="s">
        <v>32</v>
      </c>
      <c r="J1458" t="s">
        <v>583</v>
      </c>
      <c r="K1458" t="s">
        <v>24</v>
      </c>
      <c r="L1458" t="s">
        <v>2331</v>
      </c>
      <c r="M1458" t="s">
        <v>10058</v>
      </c>
      <c r="N1458" t="s">
        <v>9441</v>
      </c>
    </row>
    <row r="1459" spans="1:14" x14ac:dyDescent="0.25">
      <c r="A1459" t="s">
        <v>8253</v>
      </c>
      <c r="B1459" t="s">
        <v>8254</v>
      </c>
      <c r="C1459" t="s">
        <v>16</v>
      </c>
      <c r="E1459" t="s">
        <v>18</v>
      </c>
      <c r="F1459" t="s">
        <v>8255</v>
      </c>
      <c r="G1459" t="s">
        <v>8256</v>
      </c>
      <c r="H1459" t="s">
        <v>8257</v>
      </c>
      <c r="I1459" t="s">
        <v>32</v>
      </c>
      <c r="J1459" t="s">
        <v>234</v>
      </c>
      <c r="K1459" t="s">
        <v>24</v>
      </c>
      <c r="L1459" t="s">
        <v>168</v>
      </c>
      <c r="M1459" t="s">
        <v>9438</v>
      </c>
      <c r="N1459" t="s">
        <v>9439</v>
      </c>
    </row>
    <row r="1460" spans="1:14" x14ac:dyDescent="0.25">
      <c r="A1460" t="s">
        <v>8258</v>
      </c>
      <c r="B1460" t="s">
        <v>8259</v>
      </c>
      <c r="C1460" t="s">
        <v>69</v>
      </c>
      <c r="D1460" t="s">
        <v>8260</v>
      </c>
      <c r="E1460" t="s">
        <v>18</v>
      </c>
      <c r="F1460" t="s">
        <v>8261</v>
      </c>
      <c r="G1460" t="s">
        <v>8262</v>
      </c>
      <c r="H1460" t="s">
        <v>8263</v>
      </c>
      <c r="I1460" t="s">
        <v>32</v>
      </c>
      <c r="J1460" t="s">
        <v>1639</v>
      </c>
      <c r="K1460" t="s">
        <v>24</v>
      </c>
      <c r="L1460" t="s">
        <v>3475</v>
      </c>
      <c r="M1460" t="s">
        <v>10059</v>
      </c>
      <c r="N1460" t="s">
        <v>9441</v>
      </c>
    </row>
    <row r="1461" spans="1:14" x14ac:dyDescent="0.25">
      <c r="A1461" t="s">
        <v>8264</v>
      </c>
      <c r="B1461" t="s">
        <v>8265</v>
      </c>
      <c r="C1461" t="s">
        <v>69</v>
      </c>
      <c r="D1461" t="s">
        <v>2204</v>
      </c>
      <c r="E1461" t="s">
        <v>18</v>
      </c>
      <c r="F1461" t="s">
        <v>8266</v>
      </c>
      <c r="G1461" t="s">
        <v>8267</v>
      </c>
      <c r="H1461" t="s">
        <v>8268</v>
      </c>
      <c r="I1461" t="s">
        <v>32</v>
      </c>
      <c r="J1461" t="s">
        <v>614</v>
      </c>
      <c r="K1461" t="s">
        <v>24</v>
      </c>
      <c r="L1461" t="s">
        <v>42</v>
      </c>
      <c r="M1461" t="s">
        <v>10060</v>
      </c>
      <c r="N1461" t="s">
        <v>9441</v>
      </c>
    </row>
    <row r="1462" spans="1:14" x14ac:dyDescent="0.25">
      <c r="A1462" t="s">
        <v>8269</v>
      </c>
      <c r="B1462" t="s">
        <v>8270</v>
      </c>
      <c r="C1462" t="s">
        <v>69</v>
      </c>
      <c r="D1462" t="s">
        <v>8271</v>
      </c>
      <c r="E1462" t="s">
        <v>18</v>
      </c>
      <c r="F1462" t="s">
        <v>8272</v>
      </c>
      <c r="G1462" t="s">
        <v>8273</v>
      </c>
      <c r="H1462" t="s">
        <v>8274</v>
      </c>
      <c r="I1462" t="s">
        <v>32</v>
      </c>
      <c r="J1462" t="s">
        <v>420</v>
      </c>
      <c r="K1462" t="s">
        <v>24</v>
      </c>
      <c r="L1462" t="s">
        <v>786</v>
      </c>
      <c r="M1462" t="s">
        <v>10061</v>
      </c>
      <c r="N1462" t="s">
        <v>9441</v>
      </c>
    </row>
    <row r="1463" spans="1:14" x14ac:dyDescent="0.25">
      <c r="A1463" t="s">
        <v>8275</v>
      </c>
      <c r="B1463" t="s">
        <v>8276</v>
      </c>
      <c r="C1463" t="s">
        <v>69</v>
      </c>
      <c r="D1463" t="s">
        <v>8277</v>
      </c>
      <c r="E1463" t="s">
        <v>18</v>
      </c>
      <c r="F1463" t="s">
        <v>8278</v>
      </c>
      <c r="G1463" t="s">
        <v>8279</v>
      </c>
      <c r="H1463" t="s">
        <v>8280</v>
      </c>
      <c r="I1463" t="s">
        <v>32</v>
      </c>
      <c r="J1463" t="s">
        <v>109</v>
      </c>
      <c r="K1463" t="s">
        <v>24</v>
      </c>
      <c r="L1463" t="s">
        <v>75</v>
      </c>
      <c r="M1463" t="s">
        <v>10062</v>
      </c>
      <c r="N1463" t="s">
        <v>9441</v>
      </c>
    </row>
    <row r="1464" spans="1:14" x14ac:dyDescent="0.25">
      <c r="A1464" t="s">
        <v>8281</v>
      </c>
      <c r="B1464" t="s">
        <v>8282</v>
      </c>
      <c r="C1464" t="s">
        <v>16</v>
      </c>
      <c r="D1464" t="s">
        <v>7813</v>
      </c>
      <c r="E1464" t="s">
        <v>18</v>
      </c>
      <c r="F1464" t="s">
        <v>8283</v>
      </c>
      <c r="G1464" t="s">
        <v>8284</v>
      </c>
      <c r="H1464" t="s">
        <v>8285</v>
      </c>
      <c r="I1464" t="s">
        <v>320</v>
      </c>
      <c r="J1464" t="s">
        <v>527</v>
      </c>
      <c r="K1464" t="s">
        <v>24</v>
      </c>
      <c r="L1464" t="s">
        <v>8286</v>
      </c>
      <c r="M1464" t="s">
        <v>10063</v>
      </c>
      <c r="N1464" t="s">
        <v>9441</v>
      </c>
    </row>
    <row r="1465" spans="1:14" x14ac:dyDescent="0.25">
      <c r="A1465" t="s">
        <v>8287</v>
      </c>
      <c r="B1465" t="s">
        <v>92</v>
      </c>
      <c r="C1465" t="s">
        <v>69</v>
      </c>
      <c r="D1465" t="s">
        <v>93</v>
      </c>
      <c r="E1465" t="s">
        <v>18</v>
      </c>
      <c r="F1465" t="s">
        <v>8288</v>
      </c>
      <c r="G1465" t="s">
        <v>8289</v>
      </c>
      <c r="H1465" t="s">
        <v>8290</v>
      </c>
      <c r="I1465" t="s">
        <v>32</v>
      </c>
      <c r="J1465" t="s">
        <v>1381</v>
      </c>
      <c r="K1465" t="s">
        <v>24</v>
      </c>
      <c r="L1465" t="s">
        <v>75</v>
      </c>
      <c r="M1465" t="s">
        <v>10064</v>
      </c>
      <c r="N1465" t="s">
        <v>9441</v>
      </c>
    </row>
    <row r="1466" spans="1:14" x14ac:dyDescent="0.25">
      <c r="A1466" t="s">
        <v>8291</v>
      </c>
      <c r="C1466" t="s">
        <v>69</v>
      </c>
      <c r="D1466" t="s">
        <v>8292</v>
      </c>
      <c r="E1466" t="s">
        <v>18</v>
      </c>
      <c r="F1466" t="s">
        <v>8293</v>
      </c>
      <c r="G1466" t="s">
        <v>8294</v>
      </c>
      <c r="H1466" t="s">
        <v>8295</v>
      </c>
      <c r="I1466" t="s">
        <v>320</v>
      </c>
      <c r="J1466" t="s">
        <v>234</v>
      </c>
      <c r="K1466" t="s">
        <v>24</v>
      </c>
      <c r="L1466" t="s">
        <v>8296</v>
      </c>
      <c r="M1466" t="s">
        <v>9438</v>
      </c>
      <c r="N1466" t="s">
        <v>9439</v>
      </c>
    </row>
    <row r="1467" spans="1:14" x14ac:dyDescent="0.25">
      <c r="A1467" t="s">
        <v>8297</v>
      </c>
      <c r="B1467" t="s">
        <v>8298</v>
      </c>
      <c r="C1467" t="s">
        <v>69</v>
      </c>
      <c r="D1467" t="s">
        <v>8299</v>
      </c>
      <c r="E1467" t="s">
        <v>18</v>
      </c>
      <c r="F1467" t="s">
        <v>8300</v>
      </c>
      <c r="G1467" t="s">
        <v>8301</v>
      </c>
      <c r="H1467" t="s">
        <v>8302</v>
      </c>
      <c r="I1467" t="s">
        <v>32</v>
      </c>
      <c r="J1467" t="s">
        <v>175</v>
      </c>
      <c r="K1467" t="s">
        <v>24</v>
      </c>
      <c r="L1467" t="s">
        <v>58</v>
      </c>
      <c r="M1467" t="s">
        <v>10065</v>
      </c>
      <c r="N1467" t="s">
        <v>9441</v>
      </c>
    </row>
    <row r="1468" spans="1:14" x14ac:dyDescent="0.25">
      <c r="A1468" t="s">
        <v>8303</v>
      </c>
      <c r="B1468" t="s">
        <v>8304</v>
      </c>
      <c r="C1468" t="s">
        <v>16</v>
      </c>
      <c r="D1468" t="s">
        <v>530</v>
      </c>
      <c r="E1468" t="s">
        <v>18</v>
      </c>
      <c r="F1468" t="s">
        <v>8305</v>
      </c>
      <c r="G1468" t="s">
        <v>8306</v>
      </c>
      <c r="H1468" t="s">
        <v>8307</v>
      </c>
      <c r="I1468" t="s">
        <v>22</v>
      </c>
      <c r="J1468" t="s">
        <v>2591</v>
      </c>
      <c r="K1468" t="s">
        <v>24</v>
      </c>
      <c r="L1468" t="s">
        <v>176</v>
      </c>
      <c r="M1468" t="s">
        <v>9438</v>
      </c>
      <c r="N1468" t="s">
        <v>9439</v>
      </c>
    </row>
    <row r="1469" spans="1:14" x14ac:dyDescent="0.25">
      <c r="A1469" t="s">
        <v>8308</v>
      </c>
      <c r="C1469" t="s">
        <v>16</v>
      </c>
      <c r="D1469" t="s">
        <v>579</v>
      </c>
      <c r="E1469" t="s">
        <v>18</v>
      </c>
      <c r="F1469" t="s">
        <v>8309</v>
      </c>
      <c r="G1469" t="s">
        <v>8310</v>
      </c>
      <c r="H1469" t="s">
        <v>8311</v>
      </c>
      <c r="I1469" t="s">
        <v>32</v>
      </c>
      <c r="J1469" t="s">
        <v>175</v>
      </c>
      <c r="K1469" t="s">
        <v>24</v>
      </c>
      <c r="L1469" t="s">
        <v>8312</v>
      </c>
      <c r="M1469" t="s">
        <v>10066</v>
      </c>
      <c r="N1469" t="s">
        <v>9441</v>
      </c>
    </row>
    <row r="1470" spans="1:14" x14ac:dyDescent="0.25">
      <c r="A1470" t="s">
        <v>8313</v>
      </c>
      <c r="C1470" t="s">
        <v>16</v>
      </c>
      <c r="D1470" t="s">
        <v>8314</v>
      </c>
      <c r="E1470" t="s">
        <v>18</v>
      </c>
      <c r="F1470" t="s">
        <v>8315</v>
      </c>
      <c r="G1470" t="s">
        <v>8316</v>
      </c>
      <c r="H1470" t="s">
        <v>8317</v>
      </c>
      <c r="I1470" t="s">
        <v>320</v>
      </c>
      <c r="J1470" t="s">
        <v>197</v>
      </c>
      <c r="K1470" t="s">
        <v>24</v>
      </c>
      <c r="L1470" t="s">
        <v>361</v>
      </c>
      <c r="M1470" t="s">
        <v>9438</v>
      </c>
      <c r="N1470" t="s">
        <v>9439</v>
      </c>
    </row>
    <row r="1471" spans="1:14" x14ac:dyDescent="0.25">
      <c r="A1471" t="s">
        <v>8318</v>
      </c>
      <c r="C1471" t="s">
        <v>16</v>
      </c>
      <c r="D1471" t="s">
        <v>8319</v>
      </c>
      <c r="E1471" t="s">
        <v>18</v>
      </c>
      <c r="F1471" t="s">
        <v>8320</v>
      </c>
      <c r="G1471" t="s">
        <v>8321</v>
      </c>
      <c r="H1471" t="s">
        <v>8322</v>
      </c>
      <c r="I1471" t="s">
        <v>320</v>
      </c>
      <c r="J1471" t="s">
        <v>89</v>
      </c>
      <c r="K1471" t="s">
        <v>24</v>
      </c>
      <c r="L1471" t="s">
        <v>361</v>
      </c>
      <c r="M1471" t="s">
        <v>9438</v>
      </c>
      <c r="N1471" t="s">
        <v>9439</v>
      </c>
    </row>
    <row r="1472" spans="1:14" x14ac:dyDescent="0.25">
      <c r="A1472" t="s">
        <v>8323</v>
      </c>
      <c r="B1472" t="s">
        <v>8324</v>
      </c>
      <c r="C1472" t="s">
        <v>16</v>
      </c>
      <c r="D1472" t="s">
        <v>8325</v>
      </c>
      <c r="E1472" t="s">
        <v>18</v>
      </c>
      <c r="F1472" t="s">
        <v>8326</v>
      </c>
      <c r="G1472" t="s">
        <v>8327</v>
      </c>
      <c r="H1472" t="s">
        <v>8328</v>
      </c>
      <c r="I1472" t="s">
        <v>32</v>
      </c>
      <c r="J1472" t="s">
        <v>451</v>
      </c>
      <c r="K1472" t="s">
        <v>24</v>
      </c>
      <c r="L1472" t="s">
        <v>851</v>
      </c>
      <c r="M1472" t="s">
        <v>10067</v>
      </c>
      <c r="N1472" t="s">
        <v>9441</v>
      </c>
    </row>
    <row r="1473" spans="1:14" x14ac:dyDescent="0.25">
      <c r="A1473" t="s">
        <v>8329</v>
      </c>
      <c r="B1473" t="s">
        <v>3513</v>
      </c>
      <c r="C1473" t="s">
        <v>16</v>
      </c>
      <c r="D1473" t="s">
        <v>2293</v>
      </c>
      <c r="E1473" t="s">
        <v>18</v>
      </c>
      <c r="F1473" t="s">
        <v>8330</v>
      </c>
      <c r="G1473" t="s">
        <v>8331</v>
      </c>
      <c r="H1473" t="s">
        <v>8332</v>
      </c>
      <c r="I1473" t="s">
        <v>32</v>
      </c>
      <c r="J1473" t="s">
        <v>197</v>
      </c>
      <c r="K1473" t="s">
        <v>24</v>
      </c>
      <c r="L1473" t="s">
        <v>176</v>
      </c>
      <c r="M1473" t="s">
        <v>9438</v>
      </c>
      <c r="N1473" t="s">
        <v>9439</v>
      </c>
    </row>
    <row r="1474" spans="1:14" x14ac:dyDescent="0.25">
      <c r="A1474" t="s">
        <v>8333</v>
      </c>
      <c r="B1474" t="s">
        <v>8334</v>
      </c>
      <c r="C1474" t="s">
        <v>16</v>
      </c>
      <c r="D1474" t="s">
        <v>8335</v>
      </c>
      <c r="E1474" t="s">
        <v>18</v>
      </c>
      <c r="F1474" t="s">
        <v>8336</v>
      </c>
      <c r="G1474" t="s">
        <v>8337</v>
      </c>
      <c r="H1474" t="s">
        <v>8338</v>
      </c>
      <c r="I1474" t="s">
        <v>32</v>
      </c>
      <c r="J1474" t="s">
        <v>479</v>
      </c>
      <c r="K1474" t="s">
        <v>24</v>
      </c>
      <c r="L1474" t="s">
        <v>4163</v>
      </c>
      <c r="M1474" t="s">
        <v>9438</v>
      </c>
      <c r="N1474" t="s">
        <v>9439</v>
      </c>
    </row>
    <row r="1475" spans="1:14" x14ac:dyDescent="0.25">
      <c r="A1475" t="s">
        <v>8339</v>
      </c>
      <c r="B1475" t="s">
        <v>8340</v>
      </c>
      <c r="C1475" t="s">
        <v>16</v>
      </c>
      <c r="D1475" t="s">
        <v>42</v>
      </c>
      <c r="E1475" t="s">
        <v>18</v>
      </c>
      <c r="F1475" t="s">
        <v>8341</v>
      </c>
      <c r="G1475" t="s">
        <v>8342</v>
      </c>
      <c r="H1475" t="s">
        <v>8343</v>
      </c>
      <c r="I1475" t="s">
        <v>32</v>
      </c>
      <c r="J1475" t="s">
        <v>253</v>
      </c>
      <c r="K1475" t="s">
        <v>24</v>
      </c>
      <c r="L1475" t="s">
        <v>83</v>
      </c>
      <c r="M1475" t="s">
        <v>9438</v>
      </c>
      <c r="N1475" t="s">
        <v>9439</v>
      </c>
    </row>
    <row r="1476" spans="1:14" x14ac:dyDescent="0.25">
      <c r="A1476" t="s">
        <v>8344</v>
      </c>
      <c r="B1476" t="s">
        <v>8345</v>
      </c>
      <c r="C1476" t="s">
        <v>69</v>
      </c>
      <c r="D1476" t="s">
        <v>93</v>
      </c>
      <c r="E1476" t="s">
        <v>18</v>
      </c>
      <c r="F1476" t="s">
        <v>8346</v>
      </c>
      <c r="G1476" t="s">
        <v>8347</v>
      </c>
      <c r="H1476" t="s">
        <v>8348</v>
      </c>
      <c r="I1476" t="s">
        <v>32</v>
      </c>
      <c r="J1476" t="s">
        <v>712</v>
      </c>
      <c r="K1476" t="s">
        <v>24</v>
      </c>
      <c r="L1476" t="s">
        <v>75</v>
      </c>
      <c r="M1476" t="s">
        <v>10068</v>
      </c>
      <c r="N1476" t="s">
        <v>9441</v>
      </c>
    </row>
    <row r="1477" spans="1:14" x14ac:dyDescent="0.25">
      <c r="A1477" t="s">
        <v>8349</v>
      </c>
      <c r="B1477" t="s">
        <v>8350</v>
      </c>
      <c r="C1477" t="s">
        <v>69</v>
      </c>
      <c r="D1477" t="s">
        <v>7917</v>
      </c>
      <c r="E1477" t="s">
        <v>18</v>
      </c>
      <c r="F1477" t="s">
        <v>8351</v>
      </c>
      <c r="G1477" t="s">
        <v>8352</v>
      </c>
      <c r="H1477" t="s">
        <v>8353</v>
      </c>
      <c r="I1477" t="s">
        <v>32</v>
      </c>
      <c r="J1477" t="s">
        <v>426</v>
      </c>
      <c r="K1477" t="s">
        <v>24</v>
      </c>
      <c r="L1477" t="s">
        <v>4814</v>
      </c>
      <c r="M1477" t="s">
        <v>10069</v>
      </c>
      <c r="N1477" t="s">
        <v>9441</v>
      </c>
    </row>
    <row r="1478" spans="1:14" x14ac:dyDescent="0.25">
      <c r="A1478" t="s">
        <v>8354</v>
      </c>
      <c r="B1478" t="s">
        <v>44</v>
      </c>
      <c r="C1478" t="s">
        <v>69</v>
      </c>
      <c r="D1478" t="s">
        <v>45</v>
      </c>
      <c r="E1478" t="s">
        <v>18</v>
      </c>
      <c r="F1478" t="s">
        <v>8355</v>
      </c>
      <c r="G1478" t="s">
        <v>8356</v>
      </c>
      <c r="H1478" t="s">
        <v>8357</v>
      </c>
      <c r="I1478" t="s">
        <v>32</v>
      </c>
      <c r="J1478" t="s">
        <v>4170</v>
      </c>
      <c r="K1478" t="s">
        <v>24</v>
      </c>
      <c r="L1478" t="s">
        <v>50</v>
      </c>
      <c r="M1478" t="s">
        <v>10070</v>
      </c>
      <c r="N1478" t="s">
        <v>9441</v>
      </c>
    </row>
    <row r="1479" spans="1:14" x14ac:dyDescent="0.25">
      <c r="A1479" t="s">
        <v>8358</v>
      </c>
      <c r="B1479" t="s">
        <v>8359</v>
      </c>
      <c r="C1479" t="s">
        <v>69</v>
      </c>
      <c r="D1479" t="s">
        <v>8360</v>
      </c>
      <c r="E1479" t="s">
        <v>18</v>
      </c>
      <c r="F1479" t="s">
        <v>8361</v>
      </c>
      <c r="G1479" t="s">
        <v>8362</v>
      </c>
      <c r="H1479" t="s">
        <v>8363</v>
      </c>
      <c r="I1479" t="s">
        <v>32</v>
      </c>
      <c r="J1479" t="s">
        <v>23</v>
      </c>
      <c r="K1479" t="s">
        <v>24</v>
      </c>
      <c r="L1479" t="s">
        <v>42</v>
      </c>
      <c r="M1479" t="s">
        <v>9438</v>
      </c>
      <c r="N1479" t="s">
        <v>9439</v>
      </c>
    </row>
    <row r="1480" spans="1:14" x14ac:dyDescent="0.25">
      <c r="A1480" t="s">
        <v>8364</v>
      </c>
      <c r="B1480" t="s">
        <v>8365</v>
      </c>
      <c r="C1480" t="s">
        <v>16</v>
      </c>
      <c r="D1480" t="s">
        <v>8366</v>
      </c>
      <c r="E1480" t="s">
        <v>18</v>
      </c>
      <c r="F1480" t="s">
        <v>8367</v>
      </c>
      <c r="G1480" t="s">
        <v>8368</v>
      </c>
      <c r="H1480" t="s">
        <v>8369</v>
      </c>
      <c r="I1480" t="s">
        <v>32</v>
      </c>
      <c r="J1480" t="s">
        <v>583</v>
      </c>
      <c r="K1480" t="s">
        <v>24</v>
      </c>
      <c r="L1480" t="s">
        <v>58</v>
      </c>
      <c r="M1480" t="s">
        <v>10071</v>
      </c>
      <c r="N1480" t="s">
        <v>9441</v>
      </c>
    </row>
    <row r="1481" spans="1:14" x14ac:dyDescent="0.25">
      <c r="A1481" t="s">
        <v>8370</v>
      </c>
      <c r="B1481" t="s">
        <v>8371</v>
      </c>
      <c r="C1481" t="s">
        <v>69</v>
      </c>
      <c r="D1481" t="s">
        <v>37</v>
      </c>
      <c r="E1481" t="s">
        <v>18</v>
      </c>
      <c r="F1481" t="s">
        <v>8372</v>
      </c>
      <c r="G1481" t="s">
        <v>8373</v>
      </c>
      <c r="H1481" t="s">
        <v>8374</v>
      </c>
      <c r="I1481" t="s">
        <v>32</v>
      </c>
      <c r="J1481" t="s">
        <v>183</v>
      </c>
      <c r="K1481" t="s">
        <v>24</v>
      </c>
      <c r="L1481" t="s">
        <v>4363</v>
      </c>
      <c r="M1481" t="s">
        <v>10072</v>
      </c>
      <c r="N1481" t="s">
        <v>9441</v>
      </c>
    </row>
    <row r="1482" spans="1:14" x14ac:dyDescent="0.25">
      <c r="A1482" t="s">
        <v>8375</v>
      </c>
      <c r="B1482" t="s">
        <v>8376</v>
      </c>
      <c r="C1482" t="s">
        <v>69</v>
      </c>
      <c r="D1482" t="s">
        <v>1476</v>
      </c>
      <c r="E1482" t="s">
        <v>18</v>
      </c>
      <c r="F1482" t="s">
        <v>8377</v>
      </c>
      <c r="G1482" t="s">
        <v>8378</v>
      </c>
      <c r="H1482" t="s">
        <v>8379</v>
      </c>
      <c r="I1482" t="s">
        <v>32</v>
      </c>
      <c r="J1482" t="s">
        <v>540</v>
      </c>
      <c r="K1482" t="s">
        <v>24</v>
      </c>
      <c r="L1482" t="s">
        <v>34</v>
      </c>
      <c r="M1482" t="s">
        <v>10073</v>
      </c>
      <c r="N1482" t="s">
        <v>9441</v>
      </c>
    </row>
    <row r="1483" spans="1:14" x14ac:dyDescent="0.25">
      <c r="A1483" t="s">
        <v>4020</v>
      </c>
      <c r="B1483" t="s">
        <v>8380</v>
      </c>
      <c r="C1483" t="s">
        <v>69</v>
      </c>
      <c r="D1483" t="s">
        <v>502</v>
      </c>
      <c r="E1483" t="s">
        <v>18</v>
      </c>
      <c r="F1483" t="s">
        <v>8381</v>
      </c>
      <c r="G1483" t="s">
        <v>8382</v>
      </c>
      <c r="H1483" t="s">
        <v>8383</v>
      </c>
      <c r="I1483" t="s">
        <v>32</v>
      </c>
      <c r="J1483" t="s">
        <v>1411</v>
      </c>
      <c r="K1483" t="s">
        <v>24</v>
      </c>
      <c r="L1483" t="s">
        <v>507</v>
      </c>
      <c r="M1483" t="s">
        <v>10074</v>
      </c>
      <c r="N1483" t="s">
        <v>9441</v>
      </c>
    </row>
    <row r="1484" spans="1:14" x14ac:dyDescent="0.25">
      <c r="A1484" t="s">
        <v>8384</v>
      </c>
      <c r="B1484" t="s">
        <v>8385</v>
      </c>
      <c r="C1484" t="s">
        <v>16</v>
      </c>
      <c r="D1484" t="s">
        <v>8386</v>
      </c>
      <c r="E1484" t="s">
        <v>18</v>
      </c>
      <c r="F1484" t="s">
        <v>8387</v>
      </c>
      <c r="G1484" t="s">
        <v>8388</v>
      </c>
      <c r="H1484" t="s">
        <v>8389</v>
      </c>
      <c r="I1484" t="s">
        <v>32</v>
      </c>
      <c r="J1484" t="s">
        <v>1662</v>
      </c>
      <c r="K1484" t="s">
        <v>24</v>
      </c>
      <c r="L1484" t="s">
        <v>6491</v>
      </c>
      <c r="M1484" t="s">
        <v>9438</v>
      </c>
      <c r="N1484" t="s">
        <v>9439</v>
      </c>
    </row>
    <row r="1485" spans="1:14" x14ac:dyDescent="0.25">
      <c r="A1485" t="s">
        <v>8390</v>
      </c>
      <c r="B1485" t="s">
        <v>8391</v>
      </c>
      <c r="C1485" t="s">
        <v>69</v>
      </c>
      <c r="D1485" t="s">
        <v>8392</v>
      </c>
      <c r="E1485" t="s">
        <v>18</v>
      </c>
      <c r="F1485" t="s">
        <v>8393</v>
      </c>
      <c r="G1485" t="s">
        <v>8394</v>
      </c>
      <c r="H1485" t="s">
        <v>8395</v>
      </c>
      <c r="I1485" t="s">
        <v>32</v>
      </c>
      <c r="J1485" t="s">
        <v>486</v>
      </c>
      <c r="K1485" t="s">
        <v>24</v>
      </c>
      <c r="L1485" t="s">
        <v>75</v>
      </c>
      <c r="M1485" t="s">
        <v>10075</v>
      </c>
      <c r="N1485" t="s">
        <v>9441</v>
      </c>
    </row>
    <row r="1486" spans="1:14" x14ac:dyDescent="0.25">
      <c r="A1486" t="s">
        <v>8396</v>
      </c>
      <c r="B1486" t="s">
        <v>6292</v>
      </c>
      <c r="C1486" t="s">
        <v>69</v>
      </c>
      <c r="D1486" t="s">
        <v>579</v>
      </c>
      <c r="E1486" t="s">
        <v>18</v>
      </c>
      <c r="F1486" t="s">
        <v>8397</v>
      </c>
      <c r="G1486" t="s">
        <v>8398</v>
      </c>
      <c r="H1486" t="s">
        <v>8399</v>
      </c>
      <c r="I1486" t="s">
        <v>32</v>
      </c>
      <c r="J1486" t="s">
        <v>74</v>
      </c>
      <c r="K1486" t="s">
        <v>24</v>
      </c>
      <c r="L1486" t="s">
        <v>2331</v>
      </c>
      <c r="M1486" t="s">
        <v>10076</v>
      </c>
      <c r="N1486" t="s">
        <v>9441</v>
      </c>
    </row>
    <row r="1487" spans="1:14" x14ac:dyDescent="0.25">
      <c r="A1487" t="s">
        <v>8400</v>
      </c>
      <c r="B1487" t="s">
        <v>8401</v>
      </c>
      <c r="C1487" t="s">
        <v>16</v>
      </c>
      <c r="D1487" t="s">
        <v>8402</v>
      </c>
      <c r="E1487" t="s">
        <v>18</v>
      </c>
      <c r="F1487" t="s">
        <v>8403</v>
      </c>
      <c r="G1487" t="s">
        <v>8404</v>
      </c>
      <c r="H1487" t="s">
        <v>8405</v>
      </c>
      <c r="I1487" t="s">
        <v>32</v>
      </c>
      <c r="J1487" t="s">
        <v>155</v>
      </c>
      <c r="K1487" t="s">
        <v>24</v>
      </c>
      <c r="L1487" t="s">
        <v>507</v>
      </c>
      <c r="M1487" t="s">
        <v>10077</v>
      </c>
      <c r="N1487" t="s">
        <v>9441</v>
      </c>
    </row>
    <row r="1488" spans="1:14" x14ac:dyDescent="0.25">
      <c r="A1488" t="s">
        <v>8406</v>
      </c>
      <c r="C1488" t="s">
        <v>16</v>
      </c>
      <c r="D1488" t="s">
        <v>85</v>
      </c>
      <c r="E1488" t="s">
        <v>18</v>
      </c>
      <c r="F1488" t="s">
        <v>8407</v>
      </c>
      <c r="G1488" t="s">
        <v>8408</v>
      </c>
      <c r="H1488" t="s">
        <v>8409</v>
      </c>
      <c r="I1488" t="s">
        <v>32</v>
      </c>
      <c r="J1488" t="s">
        <v>360</v>
      </c>
      <c r="K1488" t="s">
        <v>24</v>
      </c>
      <c r="L1488" t="s">
        <v>851</v>
      </c>
      <c r="M1488" t="s">
        <v>9438</v>
      </c>
      <c r="N1488" t="s">
        <v>9439</v>
      </c>
    </row>
    <row r="1489" spans="1:14" x14ac:dyDescent="0.25">
      <c r="A1489" t="s">
        <v>8410</v>
      </c>
      <c r="B1489" t="s">
        <v>2687</v>
      </c>
      <c r="C1489" t="s">
        <v>69</v>
      </c>
      <c r="D1489" t="s">
        <v>1297</v>
      </c>
      <c r="E1489" t="s">
        <v>18</v>
      </c>
      <c r="F1489" t="s">
        <v>8411</v>
      </c>
      <c r="G1489" t="s">
        <v>8412</v>
      </c>
      <c r="H1489" t="s">
        <v>8413</v>
      </c>
      <c r="I1489" t="s">
        <v>32</v>
      </c>
      <c r="J1489" t="s">
        <v>183</v>
      </c>
      <c r="K1489" t="s">
        <v>24</v>
      </c>
      <c r="L1489" t="s">
        <v>439</v>
      </c>
      <c r="M1489" t="s">
        <v>10078</v>
      </c>
      <c r="N1489" t="s">
        <v>9441</v>
      </c>
    </row>
    <row r="1490" spans="1:14" x14ac:dyDescent="0.25">
      <c r="A1490" t="s">
        <v>8414</v>
      </c>
      <c r="B1490" t="s">
        <v>8415</v>
      </c>
      <c r="C1490" t="s">
        <v>69</v>
      </c>
      <c r="D1490" t="s">
        <v>3792</v>
      </c>
      <c r="E1490" t="s">
        <v>18</v>
      </c>
      <c r="F1490" t="s">
        <v>8416</v>
      </c>
      <c r="G1490" t="s">
        <v>8417</v>
      </c>
      <c r="H1490" t="s">
        <v>8418</v>
      </c>
      <c r="I1490" t="s">
        <v>32</v>
      </c>
      <c r="J1490" t="s">
        <v>183</v>
      </c>
      <c r="K1490" t="s">
        <v>24</v>
      </c>
      <c r="L1490" t="s">
        <v>75</v>
      </c>
      <c r="M1490" t="s">
        <v>10079</v>
      </c>
      <c r="N1490" t="s">
        <v>9441</v>
      </c>
    </row>
    <row r="1491" spans="1:14" x14ac:dyDescent="0.25">
      <c r="A1491" t="s">
        <v>8419</v>
      </c>
      <c r="B1491" t="s">
        <v>8420</v>
      </c>
      <c r="C1491" t="s">
        <v>69</v>
      </c>
      <c r="D1491" t="s">
        <v>8421</v>
      </c>
      <c r="E1491" t="s">
        <v>18</v>
      </c>
      <c r="F1491" t="s">
        <v>8422</v>
      </c>
      <c r="G1491" t="s">
        <v>8423</v>
      </c>
      <c r="H1491" t="s">
        <v>8424</v>
      </c>
      <c r="I1491" t="s">
        <v>22</v>
      </c>
      <c r="J1491" t="s">
        <v>1330</v>
      </c>
      <c r="K1491" t="s">
        <v>24</v>
      </c>
      <c r="L1491" t="s">
        <v>83</v>
      </c>
      <c r="M1491" t="s">
        <v>10080</v>
      </c>
      <c r="N1491" t="s">
        <v>9441</v>
      </c>
    </row>
    <row r="1492" spans="1:14" x14ac:dyDescent="0.25">
      <c r="A1492" t="s">
        <v>8425</v>
      </c>
      <c r="C1492" t="s">
        <v>16</v>
      </c>
      <c r="D1492" t="s">
        <v>8426</v>
      </c>
      <c r="E1492" t="s">
        <v>18</v>
      </c>
      <c r="F1492" t="s">
        <v>8427</v>
      </c>
      <c r="G1492" t="s">
        <v>8428</v>
      </c>
      <c r="H1492" t="s">
        <v>8429</v>
      </c>
      <c r="I1492" t="s">
        <v>32</v>
      </c>
      <c r="J1492" t="s">
        <v>756</v>
      </c>
      <c r="K1492" t="s">
        <v>24</v>
      </c>
      <c r="L1492" t="s">
        <v>34</v>
      </c>
      <c r="M1492" t="s">
        <v>9438</v>
      </c>
      <c r="N1492" t="s">
        <v>9439</v>
      </c>
    </row>
    <row r="1493" spans="1:14" x14ac:dyDescent="0.25">
      <c r="A1493" t="s">
        <v>8430</v>
      </c>
      <c r="B1493" t="s">
        <v>8431</v>
      </c>
      <c r="C1493" t="s">
        <v>16</v>
      </c>
      <c r="D1493" t="s">
        <v>8432</v>
      </c>
      <c r="E1493" t="s">
        <v>18</v>
      </c>
      <c r="F1493" t="s">
        <v>8433</v>
      </c>
      <c r="G1493" t="s">
        <v>8434</v>
      </c>
      <c r="H1493" t="s">
        <v>8435</v>
      </c>
      <c r="I1493" t="s">
        <v>32</v>
      </c>
      <c r="J1493" t="s">
        <v>595</v>
      </c>
      <c r="K1493" t="s">
        <v>24</v>
      </c>
      <c r="L1493" t="s">
        <v>212</v>
      </c>
      <c r="M1493" t="s">
        <v>10081</v>
      </c>
      <c r="N1493" t="s">
        <v>9441</v>
      </c>
    </row>
    <row r="1494" spans="1:14" x14ac:dyDescent="0.25">
      <c r="A1494" t="s">
        <v>8436</v>
      </c>
      <c r="B1494" t="s">
        <v>8437</v>
      </c>
      <c r="C1494" t="s">
        <v>69</v>
      </c>
      <c r="D1494" t="s">
        <v>8438</v>
      </c>
      <c r="E1494" t="s">
        <v>18</v>
      </c>
      <c r="F1494" t="s">
        <v>8439</v>
      </c>
      <c r="G1494" t="s">
        <v>8440</v>
      </c>
      <c r="H1494" t="s">
        <v>8441</v>
      </c>
      <c r="I1494" t="s">
        <v>289</v>
      </c>
      <c r="J1494" t="s">
        <v>183</v>
      </c>
      <c r="K1494" t="s">
        <v>24</v>
      </c>
      <c r="L1494" t="s">
        <v>8081</v>
      </c>
      <c r="M1494" t="s">
        <v>10082</v>
      </c>
      <c r="N1494" t="s">
        <v>9441</v>
      </c>
    </row>
    <row r="1495" spans="1:14" x14ac:dyDescent="0.25">
      <c r="A1495" t="s">
        <v>8442</v>
      </c>
      <c r="B1495" t="s">
        <v>8443</v>
      </c>
      <c r="C1495" t="s">
        <v>16</v>
      </c>
      <c r="D1495" t="s">
        <v>1019</v>
      </c>
      <c r="E1495" t="s">
        <v>18</v>
      </c>
      <c r="F1495" t="s">
        <v>8444</v>
      </c>
      <c r="G1495" t="s">
        <v>8445</v>
      </c>
      <c r="H1495" t="s">
        <v>8446</v>
      </c>
      <c r="I1495" t="s">
        <v>32</v>
      </c>
      <c r="J1495" t="s">
        <v>2262</v>
      </c>
      <c r="K1495" t="s">
        <v>24</v>
      </c>
      <c r="L1495" t="s">
        <v>75</v>
      </c>
      <c r="M1495" t="s">
        <v>9438</v>
      </c>
      <c r="N1495" t="s">
        <v>9439</v>
      </c>
    </row>
    <row r="1496" spans="1:14" x14ac:dyDescent="0.25">
      <c r="A1496" t="s">
        <v>8447</v>
      </c>
      <c r="C1496" t="s">
        <v>16</v>
      </c>
      <c r="D1496" t="s">
        <v>462</v>
      </c>
      <c r="E1496" t="s">
        <v>18</v>
      </c>
      <c r="F1496" t="s">
        <v>8448</v>
      </c>
      <c r="G1496" t="s">
        <v>8449</v>
      </c>
      <c r="H1496" t="s">
        <v>8450</v>
      </c>
      <c r="I1496" t="s">
        <v>32</v>
      </c>
      <c r="J1496" t="s">
        <v>614</v>
      </c>
      <c r="K1496" t="s">
        <v>24</v>
      </c>
      <c r="L1496" t="s">
        <v>8451</v>
      </c>
      <c r="M1496" t="s">
        <v>10083</v>
      </c>
      <c r="N1496" t="s">
        <v>9441</v>
      </c>
    </row>
    <row r="1497" spans="1:14" x14ac:dyDescent="0.25">
      <c r="A1497" t="s">
        <v>8457</v>
      </c>
      <c r="B1497" t="s">
        <v>7956</v>
      </c>
      <c r="C1497" t="s">
        <v>16</v>
      </c>
      <c r="D1497" t="s">
        <v>4470</v>
      </c>
      <c r="E1497" t="s">
        <v>638</v>
      </c>
      <c r="F1497" t="s">
        <v>8458</v>
      </c>
      <c r="G1497" t="s">
        <v>8459</v>
      </c>
      <c r="H1497" t="s">
        <v>8460</v>
      </c>
      <c r="I1497" t="s">
        <v>32</v>
      </c>
      <c r="J1497" t="s">
        <v>398</v>
      </c>
      <c r="K1497" t="s">
        <v>24</v>
      </c>
      <c r="L1497" t="s">
        <v>851</v>
      </c>
      <c r="M1497" t="s">
        <v>9438</v>
      </c>
      <c r="N1497" t="s">
        <v>9439</v>
      </c>
    </row>
    <row r="1498" spans="1:14" x14ac:dyDescent="0.25">
      <c r="A1498" t="s">
        <v>8461</v>
      </c>
      <c r="B1498" t="s">
        <v>7956</v>
      </c>
      <c r="C1498" t="s">
        <v>16</v>
      </c>
      <c r="D1498" t="s">
        <v>4470</v>
      </c>
      <c r="E1498" t="s">
        <v>638</v>
      </c>
      <c r="F1498" t="s">
        <v>8462</v>
      </c>
      <c r="G1498" t="s">
        <v>8463</v>
      </c>
      <c r="H1498" t="s">
        <v>8464</v>
      </c>
      <c r="I1498" t="s">
        <v>32</v>
      </c>
      <c r="J1498" t="s">
        <v>809</v>
      </c>
      <c r="K1498" t="s">
        <v>24</v>
      </c>
      <c r="L1498" t="s">
        <v>851</v>
      </c>
      <c r="M1498" t="s">
        <v>9438</v>
      </c>
      <c r="N1498" t="s">
        <v>9439</v>
      </c>
    </row>
    <row r="1499" spans="1:14" x14ac:dyDescent="0.25">
      <c r="A1499" t="s">
        <v>8465</v>
      </c>
      <c r="B1499" t="s">
        <v>8466</v>
      </c>
      <c r="C1499" t="s">
        <v>16</v>
      </c>
      <c r="D1499" t="s">
        <v>8467</v>
      </c>
      <c r="E1499" t="s">
        <v>638</v>
      </c>
      <c r="F1499" t="s">
        <v>8468</v>
      </c>
      <c r="G1499" t="s">
        <v>8469</v>
      </c>
      <c r="H1499" t="s">
        <v>8470</v>
      </c>
      <c r="I1499" t="s">
        <v>32</v>
      </c>
      <c r="J1499" t="s">
        <v>412</v>
      </c>
      <c r="K1499" t="s">
        <v>24</v>
      </c>
      <c r="L1499" t="s">
        <v>75</v>
      </c>
      <c r="M1499" t="s">
        <v>9438</v>
      </c>
      <c r="N1499" t="s">
        <v>9439</v>
      </c>
    </row>
    <row r="1500" spans="1:14" x14ac:dyDescent="0.25">
      <c r="A1500" t="s">
        <v>8471</v>
      </c>
      <c r="C1500" t="s">
        <v>69</v>
      </c>
      <c r="D1500" t="s">
        <v>8472</v>
      </c>
      <c r="E1500" t="s">
        <v>638</v>
      </c>
      <c r="F1500" t="s">
        <v>8473</v>
      </c>
      <c r="G1500" t="s">
        <v>8474</v>
      </c>
      <c r="H1500" t="s">
        <v>8475</v>
      </c>
      <c r="I1500" t="s">
        <v>22</v>
      </c>
      <c r="J1500" t="s">
        <v>253</v>
      </c>
      <c r="K1500" t="s">
        <v>24</v>
      </c>
      <c r="L1500" t="s">
        <v>8476</v>
      </c>
      <c r="M1500" t="s">
        <v>9438</v>
      </c>
      <c r="N1500" t="s">
        <v>9439</v>
      </c>
    </row>
    <row r="1501" spans="1:14" x14ac:dyDescent="0.25">
      <c r="A1501" t="s">
        <v>8477</v>
      </c>
      <c r="B1501" t="s">
        <v>8478</v>
      </c>
      <c r="C1501" t="s">
        <v>16</v>
      </c>
      <c r="D1501" t="s">
        <v>265</v>
      </c>
      <c r="E1501" t="s">
        <v>638</v>
      </c>
      <c r="F1501" t="s">
        <v>8486</v>
      </c>
      <c r="G1501" t="s">
        <v>8487</v>
      </c>
      <c r="H1501" t="s">
        <v>8488</v>
      </c>
      <c r="I1501" t="s">
        <v>32</v>
      </c>
      <c r="J1501" t="s">
        <v>991</v>
      </c>
      <c r="K1501" t="s">
        <v>24</v>
      </c>
      <c r="L1501" t="s">
        <v>204</v>
      </c>
      <c r="M1501" t="s">
        <v>10084</v>
      </c>
      <c r="N1501" t="s">
        <v>9441</v>
      </c>
    </row>
    <row r="1502" spans="1:14" x14ac:dyDescent="0.25">
      <c r="A1502" t="s">
        <v>8496</v>
      </c>
      <c r="B1502" t="s">
        <v>8497</v>
      </c>
      <c r="C1502" t="s">
        <v>16</v>
      </c>
      <c r="D1502" t="s">
        <v>8498</v>
      </c>
      <c r="E1502" t="s">
        <v>638</v>
      </c>
      <c r="F1502" t="s">
        <v>8499</v>
      </c>
      <c r="G1502" t="s">
        <v>8500</v>
      </c>
      <c r="H1502" t="s">
        <v>8501</v>
      </c>
      <c r="I1502" t="s">
        <v>32</v>
      </c>
      <c r="J1502" t="s">
        <v>8502</v>
      </c>
      <c r="K1502" t="s">
        <v>24</v>
      </c>
      <c r="L1502" t="s">
        <v>7265</v>
      </c>
      <c r="M1502" t="s">
        <v>9438</v>
      </c>
      <c r="N1502" t="s">
        <v>9439</v>
      </c>
    </row>
    <row r="1503" spans="1:14" x14ac:dyDescent="0.25">
      <c r="A1503" t="s">
        <v>8507</v>
      </c>
      <c r="B1503" t="s">
        <v>2392</v>
      </c>
      <c r="C1503" t="s">
        <v>16</v>
      </c>
      <c r="D1503" t="s">
        <v>942</v>
      </c>
      <c r="E1503" t="s">
        <v>638</v>
      </c>
      <c r="F1503" t="s">
        <v>8508</v>
      </c>
      <c r="G1503" t="s">
        <v>8509</v>
      </c>
      <c r="H1503" t="s">
        <v>8510</v>
      </c>
      <c r="I1503" t="s">
        <v>32</v>
      </c>
      <c r="J1503" t="s">
        <v>955</v>
      </c>
      <c r="K1503" t="s">
        <v>24</v>
      </c>
      <c r="L1503" t="s">
        <v>786</v>
      </c>
      <c r="M1503" t="s">
        <v>9438</v>
      </c>
      <c r="N1503" t="s">
        <v>9439</v>
      </c>
    </row>
    <row r="1504" spans="1:14" x14ac:dyDescent="0.25">
      <c r="A1504" t="s">
        <v>8511</v>
      </c>
      <c r="B1504" t="s">
        <v>8512</v>
      </c>
      <c r="C1504" t="s">
        <v>16</v>
      </c>
      <c r="D1504" t="s">
        <v>544</v>
      </c>
      <c r="E1504" t="s">
        <v>638</v>
      </c>
      <c r="F1504" t="s">
        <v>8513</v>
      </c>
      <c r="G1504" t="s">
        <v>8514</v>
      </c>
      <c r="H1504" t="s">
        <v>8515</v>
      </c>
      <c r="I1504" t="s">
        <v>32</v>
      </c>
      <c r="J1504" t="s">
        <v>234</v>
      </c>
      <c r="K1504" t="s">
        <v>24</v>
      </c>
      <c r="L1504" t="s">
        <v>204</v>
      </c>
      <c r="M1504" t="s">
        <v>9438</v>
      </c>
      <c r="N1504" t="s">
        <v>9439</v>
      </c>
    </row>
    <row r="1505" spans="1:14" x14ac:dyDescent="0.25">
      <c r="A1505" t="s">
        <v>8521</v>
      </c>
      <c r="B1505" t="s">
        <v>8522</v>
      </c>
      <c r="C1505" t="s">
        <v>16</v>
      </c>
      <c r="D1505" t="s">
        <v>8523</v>
      </c>
      <c r="E1505" t="s">
        <v>638</v>
      </c>
      <c r="F1505" t="s">
        <v>8524</v>
      </c>
      <c r="G1505" t="s">
        <v>8525</v>
      </c>
      <c r="H1505" t="s">
        <v>8526</v>
      </c>
      <c r="I1505" t="s">
        <v>32</v>
      </c>
      <c r="J1505" t="s">
        <v>880</v>
      </c>
      <c r="K1505" t="s">
        <v>24</v>
      </c>
      <c r="L1505" t="s">
        <v>851</v>
      </c>
      <c r="M1505" t="s">
        <v>9438</v>
      </c>
      <c r="N1505" t="s">
        <v>9439</v>
      </c>
    </row>
    <row r="1506" spans="1:14" x14ac:dyDescent="0.25">
      <c r="A1506" t="s">
        <v>8527</v>
      </c>
      <c r="B1506" t="s">
        <v>8528</v>
      </c>
      <c r="C1506" t="s">
        <v>69</v>
      </c>
      <c r="D1506" t="s">
        <v>8004</v>
      </c>
      <c r="E1506" t="s">
        <v>638</v>
      </c>
      <c r="F1506" t="s">
        <v>8529</v>
      </c>
      <c r="G1506" t="s">
        <v>8530</v>
      </c>
      <c r="H1506" t="s">
        <v>8531</v>
      </c>
      <c r="I1506" t="s">
        <v>32</v>
      </c>
      <c r="J1506" t="s">
        <v>1294</v>
      </c>
      <c r="K1506" t="s">
        <v>24</v>
      </c>
      <c r="L1506" t="s">
        <v>8532</v>
      </c>
      <c r="M1506" t="s">
        <v>10085</v>
      </c>
      <c r="N1506" t="s">
        <v>9441</v>
      </c>
    </row>
    <row r="1507" spans="1:14" x14ac:dyDescent="0.25">
      <c r="A1507" t="s">
        <v>5196</v>
      </c>
      <c r="B1507" t="s">
        <v>8533</v>
      </c>
      <c r="C1507" t="s">
        <v>16</v>
      </c>
      <c r="D1507" t="s">
        <v>4880</v>
      </c>
      <c r="E1507" t="s">
        <v>638</v>
      </c>
      <c r="F1507" t="s">
        <v>8534</v>
      </c>
      <c r="G1507" t="s">
        <v>8535</v>
      </c>
      <c r="H1507" t="s">
        <v>8536</v>
      </c>
      <c r="I1507" t="s">
        <v>32</v>
      </c>
      <c r="J1507" t="s">
        <v>7157</v>
      </c>
      <c r="K1507" t="s">
        <v>24</v>
      </c>
      <c r="L1507" t="s">
        <v>2685</v>
      </c>
      <c r="M1507" t="s">
        <v>10086</v>
      </c>
      <c r="N1507" t="s">
        <v>9441</v>
      </c>
    </row>
    <row r="1508" spans="1:14" x14ac:dyDescent="0.25">
      <c r="A1508" t="s">
        <v>8507</v>
      </c>
      <c r="B1508" t="s">
        <v>2392</v>
      </c>
      <c r="C1508" t="s">
        <v>16</v>
      </c>
      <c r="D1508" t="s">
        <v>942</v>
      </c>
      <c r="E1508" t="s">
        <v>638</v>
      </c>
      <c r="F1508" t="s">
        <v>8541</v>
      </c>
      <c r="G1508" t="s">
        <v>8542</v>
      </c>
      <c r="H1508" t="s">
        <v>8543</v>
      </c>
      <c r="I1508" t="s">
        <v>32</v>
      </c>
      <c r="J1508" t="s">
        <v>955</v>
      </c>
      <c r="K1508" t="s">
        <v>24</v>
      </c>
      <c r="L1508" t="s">
        <v>786</v>
      </c>
      <c r="M1508" t="s">
        <v>9438</v>
      </c>
      <c r="N1508" t="s">
        <v>9439</v>
      </c>
    </row>
    <row r="1509" spans="1:14" x14ac:dyDescent="0.25">
      <c r="A1509" t="s">
        <v>8557</v>
      </c>
      <c r="B1509" t="s">
        <v>8490</v>
      </c>
      <c r="C1509" t="s">
        <v>16</v>
      </c>
      <c r="D1509" t="s">
        <v>8491</v>
      </c>
      <c r="E1509" t="s">
        <v>638</v>
      </c>
      <c r="F1509" t="s">
        <v>8558</v>
      </c>
      <c r="G1509" t="s">
        <v>8559</v>
      </c>
      <c r="H1509" t="s">
        <v>8560</v>
      </c>
      <c r="I1509" t="s">
        <v>32</v>
      </c>
      <c r="J1509" t="s">
        <v>991</v>
      </c>
      <c r="K1509" t="s">
        <v>24</v>
      </c>
      <c r="L1509" t="s">
        <v>8561</v>
      </c>
      <c r="M1509" t="s">
        <v>10087</v>
      </c>
      <c r="N1509" t="s">
        <v>9441</v>
      </c>
    </row>
    <row r="1510" spans="1:14" x14ac:dyDescent="0.25">
      <c r="A1510" t="s">
        <v>8562</v>
      </c>
      <c r="B1510" t="s">
        <v>7956</v>
      </c>
      <c r="C1510" t="s">
        <v>16</v>
      </c>
      <c r="D1510" t="s">
        <v>4470</v>
      </c>
      <c r="E1510" t="s">
        <v>638</v>
      </c>
      <c r="F1510" t="s">
        <v>8563</v>
      </c>
      <c r="G1510" t="s">
        <v>8564</v>
      </c>
      <c r="H1510" t="s">
        <v>8565</v>
      </c>
      <c r="I1510" t="s">
        <v>32</v>
      </c>
      <c r="J1510" t="s">
        <v>261</v>
      </c>
      <c r="K1510" t="s">
        <v>24</v>
      </c>
      <c r="L1510" t="s">
        <v>851</v>
      </c>
      <c r="M1510" t="s">
        <v>9438</v>
      </c>
      <c r="N1510" t="s">
        <v>9439</v>
      </c>
    </row>
    <row r="1511" spans="1:14" x14ac:dyDescent="0.25">
      <c r="A1511" t="s">
        <v>8566</v>
      </c>
      <c r="B1511" t="s">
        <v>7956</v>
      </c>
      <c r="C1511" t="s">
        <v>16</v>
      </c>
      <c r="D1511" t="s">
        <v>4470</v>
      </c>
      <c r="E1511" t="s">
        <v>638</v>
      </c>
      <c r="F1511" t="s">
        <v>8567</v>
      </c>
      <c r="G1511" t="s">
        <v>8568</v>
      </c>
      <c r="H1511" t="s">
        <v>8569</v>
      </c>
      <c r="I1511" t="s">
        <v>32</v>
      </c>
      <c r="J1511" t="s">
        <v>642</v>
      </c>
      <c r="K1511" t="s">
        <v>24</v>
      </c>
      <c r="L1511" t="s">
        <v>851</v>
      </c>
      <c r="M1511" t="s">
        <v>9438</v>
      </c>
      <c r="N1511" t="s">
        <v>9439</v>
      </c>
    </row>
    <row r="1512" spans="1:14" x14ac:dyDescent="0.25">
      <c r="A1512" t="s">
        <v>8570</v>
      </c>
      <c r="B1512" t="s">
        <v>8571</v>
      </c>
      <c r="C1512" t="s">
        <v>69</v>
      </c>
      <c r="D1512" t="s">
        <v>8572</v>
      </c>
      <c r="E1512" t="s">
        <v>638</v>
      </c>
      <c r="F1512" t="s">
        <v>8573</v>
      </c>
      <c r="G1512" t="s">
        <v>8574</v>
      </c>
      <c r="H1512" t="s">
        <v>8575</v>
      </c>
      <c r="I1512" t="s">
        <v>32</v>
      </c>
      <c r="J1512" t="s">
        <v>211</v>
      </c>
      <c r="K1512" t="s">
        <v>24</v>
      </c>
      <c r="L1512" t="s">
        <v>75</v>
      </c>
      <c r="M1512" t="s">
        <v>9438</v>
      </c>
      <c r="N1512" t="s">
        <v>9439</v>
      </c>
    </row>
    <row r="1513" spans="1:14" x14ac:dyDescent="0.25">
      <c r="A1513" t="s">
        <v>8576</v>
      </c>
      <c r="B1513" t="s">
        <v>7956</v>
      </c>
      <c r="C1513" t="s">
        <v>16</v>
      </c>
      <c r="D1513" t="s">
        <v>4470</v>
      </c>
      <c r="E1513" t="s">
        <v>638</v>
      </c>
      <c r="F1513" t="s">
        <v>8577</v>
      </c>
      <c r="G1513" t="s">
        <v>8578</v>
      </c>
      <c r="H1513" t="s">
        <v>8579</v>
      </c>
      <c r="I1513" t="s">
        <v>32</v>
      </c>
      <c r="J1513" t="s">
        <v>1545</v>
      </c>
      <c r="K1513" t="s">
        <v>24</v>
      </c>
      <c r="L1513" t="s">
        <v>851</v>
      </c>
      <c r="M1513" t="s">
        <v>9438</v>
      </c>
      <c r="N1513" t="s">
        <v>9439</v>
      </c>
    </row>
    <row r="1514" spans="1:14" x14ac:dyDescent="0.25">
      <c r="A1514" t="s">
        <v>8580</v>
      </c>
      <c r="B1514" t="s">
        <v>928</v>
      </c>
      <c r="C1514" t="s">
        <v>16</v>
      </c>
      <c r="D1514" t="s">
        <v>3186</v>
      </c>
      <c r="E1514" t="s">
        <v>638</v>
      </c>
      <c r="F1514" t="s">
        <v>8581</v>
      </c>
      <c r="G1514" t="s">
        <v>8582</v>
      </c>
      <c r="H1514" t="s">
        <v>8583</v>
      </c>
      <c r="I1514" t="s">
        <v>32</v>
      </c>
      <c r="J1514" t="s">
        <v>5541</v>
      </c>
      <c r="K1514" t="s">
        <v>24</v>
      </c>
      <c r="L1514" t="s">
        <v>8584</v>
      </c>
      <c r="M1514" t="s">
        <v>9438</v>
      </c>
      <c r="N1514" t="s">
        <v>9439</v>
      </c>
    </row>
    <row r="1515" spans="1:14" x14ac:dyDescent="0.25">
      <c r="A1515" t="s">
        <v>8585</v>
      </c>
      <c r="B1515" t="s">
        <v>8586</v>
      </c>
      <c r="C1515" t="s">
        <v>16</v>
      </c>
      <c r="D1515" t="s">
        <v>8587</v>
      </c>
      <c r="E1515" t="s">
        <v>638</v>
      </c>
      <c r="F1515" t="s">
        <v>8588</v>
      </c>
      <c r="G1515" t="s">
        <v>8589</v>
      </c>
      <c r="H1515" t="s">
        <v>8590</v>
      </c>
      <c r="I1515" t="s">
        <v>22</v>
      </c>
      <c r="J1515" t="s">
        <v>8591</v>
      </c>
      <c r="K1515" t="s">
        <v>24</v>
      </c>
      <c r="L1515" t="s">
        <v>445</v>
      </c>
      <c r="M1515" t="s">
        <v>9438</v>
      </c>
      <c r="N1515" t="s">
        <v>9439</v>
      </c>
    </row>
    <row r="1516" spans="1:14" x14ac:dyDescent="0.25">
      <c r="A1516" t="s">
        <v>8599</v>
      </c>
      <c r="B1516" t="s">
        <v>8600</v>
      </c>
      <c r="C1516" t="s">
        <v>16</v>
      </c>
      <c r="D1516" t="s">
        <v>8601</v>
      </c>
      <c r="E1516" t="s">
        <v>638</v>
      </c>
      <c r="F1516" t="s">
        <v>8602</v>
      </c>
      <c r="G1516" t="s">
        <v>8603</v>
      </c>
      <c r="H1516" t="s">
        <v>8604</v>
      </c>
      <c r="I1516" t="s">
        <v>22</v>
      </c>
      <c r="J1516" t="s">
        <v>8605</v>
      </c>
      <c r="K1516" t="s">
        <v>24</v>
      </c>
      <c r="L1516" t="s">
        <v>83</v>
      </c>
      <c r="M1516" t="s">
        <v>9438</v>
      </c>
      <c r="N1516" t="s">
        <v>9439</v>
      </c>
    </row>
    <row r="1517" spans="1:14" x14ac:dyDescent="0.25">
      <c r="A1517" t="s">
        <v>8606</v>
      </c>
      <c r="C1517" t="s">
        <v>69</v>
      </c>
      <c r="D1517" t="s">
        <v>6474</v>
      </c>
      <c r="E1517" t="s">
        <v>638</v>
      </c>
      <c r="F1517" t="s">
        <v>8607</v>
      </c>
      <c r="G1517" t="s">
        <v>8608</v>
      </c>
      <c r="H1517" t="s">
        <v>8609</v>
      </c>
      <c r="I1517" t="s">
        <v>32</v>
      </c>
      <c r="J1517" t="s">
        <v>1294</v>
      </c>
      <c r="K1517" t="s">
        <v>24</v>
      </c>
      <c r="L1517" t="s">
        <v>2331</v>
      </c>
      <c r="M1517" t="s">
        <v>10088</v>
      </c>
      <c r="N1517" t="s">
        <v>9441</v>
      </c>
    </row>
    <row r="1518" spans="1:14" x14ac:dyDescent="0.25">
      <c r="A1518" t="s">
        <v>8610</v>
      </c>
      <c r="B1518" t="s">
        <v>1864</v>
      </c>
      <c r="C1518" t="s">
        <v>69</v>
      </c>
      <c r="D1518" t="s">
        <v>2393</v>
      </c>
      <c r="E1518" t="s">
        <v>638</v>
      </c>
      <c r="F1518" t="s">
        <v>8611</v>
      </c>
      <c r="G1518" t="s">
        <v>8612</v>
      </c>
      <c r="H1518" t="s">
        <v>8613</v>
      </c>
      <c r="I1518" t="s">
        <v>32</v>
      </c>
      <c r="J1518" t="s">
        <v>162</v>
      </c>
      <c r="K1518" t="s">
        <v>24</v>
      </c>
      <c r="L1518" t="s">
        <v>235</v>
      </c>
      <c r="M1518" t="s">
        <v>9438</v>
      </c>
      <c r="N1518" t="s">
        <v>9439</v>
      </c>
    </row>
    <row r="1519" spans="1:14" x14ac:dyDescent="0.25">
      <c r="A1519" t="s">
        <v>8614</v>
      </c>
      <c r="B1519" t="s">
        <v>7945</v>
      </c>
      <c r="C1519" t="s">
        <v>16</v>
      </c>
      <c r="D1519" t="s">
        <v>7946</v>
      </c>
      <c r="E1519" t="s">
        <v>638</v>
      </c>
      <c r="F1519" t="s">
        <v>8615</v>
      </c>
      <c r="G1519" t="s">
        <v>8616</v>
      </c>
      <c r="H1519" t="s">
        <v>8617</v>
      </c>
      <c r="I1519" t="s">
        <v>22</v>
      </c>
      <c r="J1519" t="s">
        <v>121</v>
      </c>
      <c r="K1519" t="s">
        <v>24</v>
      </c>
      <c r="L1519" t="s">
        <v>83</v>
      </c>
      <c r="M1519" t="s">
        <v>9438</v>
      </c>
      <c r="N1519" t="s">
        <v>9439</v>
      </c>
    </row>
    <row r="1520" spans="1:14" x14ac:dyDescent="0.25">
      <c r="A1520" t="s">
        <v>8618</v>
      </c>
      <c r="C1520" t="s">
        <v>69</v>
      </c>
      <c r="D1520" t="s">
        <v>8472</v>
      </c>
      <c r="E1520" t="s">
        <v>638</v>
      </c>
      <c r="F1520" t="s">
        <v>8619</v>
      </c>
      <c r="G1520" t="s">
        <v>8620</v>
      </c>
      <c r="H1520" t="s">
        <v>8621</v>
      </c>
      <c r="I1520" t="s">
        <v>22</v>
      </c>
      <c r="J1520" t="s">
        <v>253</v>
      </c>
      <c r="K1520" t="s">
        <v>24</v>
      </c>
      <c r="L1520" t="s">
        <v>8476</v>
      </c>
      <c r="M1520" t="s">
        <v>9438</v>
      </c>
      <c r="N1520" t="s">
        <v>9439</v>
      </c>
    </row>
    <row r="1521" spans="1:14" x14ac:dyDescent="0.25">
      <c r="A1521" t="s">
        <v>8622</v>
      </c>
      <c r="B1521" t="s">
        <v>8490</v>
      </c>
      <c r="C1521" t="s">
        <v>16</v>
      </c>
      <c r="D1521" t="s">
        <v>8491</v>
      </c>
      <c r="E1521" t="s">
        <v>638</v>
      </c>
      <c r="F1521" t="s">
        <v>8623</v>
      </c>
      <c r="G1521" t="s">
        <v>8624</v>
      </c>
      <c r="H1521" t="s">
        <v>8625</v>
      </c>
      <c r="I1521" t="s">
        <v>32</v>
      </c>
      <c r="J1521" t="s">
        <v>991</v>
      </c>
      <c r="K1521" t="s">
        <v>24</v>
      </c>
      <c r="L1521" t="s">
        <v>8495</v>
      </c>
      <c r="M1521" t="s">
        <v>10089</v>
      </c>
      <c r="N1521" t="s">
        <v>9441</v>
      </c>
    </row>
    <row r="1522" spans="1:14" x14ac:dyDescent="0.25">
      <c r="A1522" t="s">
        <v>8626</v>
      </c>
      <c r="B1522" t="s">
        <v>8627</v>
      </c>
      <c r="C1522" t="s">
        <v>16</v>
      </c>
      <c r="D1522" t="s">
        <v>3646</v>
      </c>
      <c r="E1522" t="s">
        <v>638</v>
      </c>
      <c r="F1522" t="s">
        <v>8628</v>
      </c>
      <c r="G1522" t="s">
        <v>8629</v>
      </c>
      <c r="H1522" t="s">
        <v>8630</v>
      </c>
      <c r="I1522" t="s">
        <v>32</v>
      </c>
      <c r="J1522" t="s">
        <v>642</v>
      </c>
      <c r="K1522" t="s">
        <v>24</v>
      </c>
      <c r="L1522" t="s">
        <v>42</v>
      </c>
      <c r="M1522" t="s">
        <v>9438</v>
      </c>
      <c r="N1522" t="s">
        <v>9439</v>
      </c>
    </row>
    <row r="1523" spans="1:14" x14ac:dyDescent="0.25">
      <c r="A1523" t="s">
        <v>7938</v>
      </c>
      <c r="B1523" t="s">
        <v>7939</v>
      </c>
      <c r="C1523" t="s">
        <v>16</v>
      </c>
      <c r="D1523" t="s">
        <v>7940</v>
      </c>
      <c r="E1523" t="s">
        <v>638</v>
      </c>
      <c r="F1523" t="s">
        <v>8637</v>
      </c>
      <c r="G1523" t="s">
        <v>8638</v>
      </c>
      <c r="H1523" t="s">
        <v>8639</v>
      </c>
      <c r="I1523" t="s">
        <v>22</v>
      </c>
      <c r="J1523" t="s">
        <v>261</v>
      </c>
      <c r="K1523" t="s">
        <v>24</v>
      </c>
      <c r="L1523" t="s">
        <v>83</v>
      </c>
      <c r="M1523" t="s">
        <v>9438</v>
      </c>
      <c r="N1523" t="s">
        <v>9439</v>
      </c>
    </row>
    <row r="1524" spans="1:14" x14ac:dyDescent="0.25">
      <c r="A1524" t="s">
        <v>6451</v>
      </c>
      <c r="B1524" t="s">
        <v>6452</v>
      </c>
      <c r="C1524" t="s">
        <v>16</v>
      </c>
      <c r="D1524" t="s">
        <v>8640</v>
      </c>
      <c r="E1524" t="s">
        <v>638</v>
      </c>
      <c r="F1524" t="s">
        <v>8641</v>
      </c>
      <c r="G1524" t="s">
        <v>8642</v>
      </c>
      <c r="H1524" t="s">
        <v>8643</v>
      </c>
      <c r="I1524" t="s">
        <v>32</v>
      </c>
      <c r="J1524" t="s">
        <v>1400</v>
      </c>
      <c r="K1524" t="s">
        <v>24</v>
      </c>
      <c r="L1524" t="s">
        <v>837</v>
      </c>
      <c r="M1524" t="s">
        <v>10090</v>
      </c>
      <c r="N1524" t="s">
        <v>9441</v>
      </c>
    </row>
    <row r="1525" spans="1:14" x14ac:dyDescent="0.25">
      <c r="A1525" t="s">
        <v>8511</v>
      </c>
      <c r="B1525" t="s">
        <v>8644</v>
      </c>
      <c r="C1525" t="s">
        <v>16</v>
      </c>
      <c r="D1525" t="s">
        <v>544</v>
      </c>
      <c r="E1525" t="s">
        <v>638</v>
      </c>
      <c r="F1525" t="s">
        <v>8645</v>
      </c>
      <c r="G1525" t="s">
        <v>8646</v>
      </c>
      <c r="H1525" t="s">
        <v>8647</v>
      </c>
      <c r="I1525" t="s">
        <v>32</v>
      </c>
      <c r="J1525" t="s">
        <v>826</v>
      </c>
      <c r="K1525" t="s">
        <v>24</v>
      </c>
      <c r="L1525" t="s">
        <v>204</v>
      </c>
      <c r="M1525" t="s">
        <v>9438</v>
      </c>
      <c r="N1525" t="s">
        <v>9439</v>
      </c>
    </row>
    <row r="1526" spans="1:14" x14ac:dyDescent="0.25">
      <c r="A1526" t="s">
        <v>6451</v>
      </c>
      <c r="B1526" t="s">
        <v>6452</v>
      </c>
      <c r="C1526" t="s">
        <v>16</v>
      </c>
      <c r="D1526" t="s">
        <v>8640</v>
      </c>
      <c r="E1526" t="s">
        <v>638</v>
      </c>
      <c r="F1526" t="s">
        <v>8648</v>
      </c>
      <c r="G1526" t="s">
        <v>8649</v>
      </c>
      <c r="H1526" t="s">
        <v>8650</v>
      </c>
      <c r="I1526" t="s">
        <v>32</v>
      </c>
      <c r="J1526" t="s">
        <v>614</v>
      </c>
      <c r="K1526" t="s">
        <v>24</v>
      </c>
      <c r="L1526" t="s">
        <v>837</v>
      </c>
      <c r="M1526" t="s">
        <v>10091</v>
      </c>
      <c r="N1526" t="s">
        <v>9441</v>
      </c>
    </row>
    <row r="1527" spans="1:14" x14ac:dyDescent="0.25">
      <c r="A1527" t="s">
        <v>8657</v>
      </c>
      <c r="B1527" t="s">
        <v>8658</v>
      </c>
      <c r="C1527" t="s">
        <v>16</v>
      </c>
      <c r="D1527" t="s">
        <v>8587</v>
      </c>
      <c r="E1527" t="s">
        <v>638</v>
      </c>
      <c r="F1527" t="s">
        <v>8659</v>
      </c>
      <c r="G1527" t="s">
        <v>8660</v>
      </c>
      <c r="H1527" t="s">
        <v>8661</v>
      </c>
      <c r="I1527" t="s">
        <v>22</v>
      </c>
      <c r="J1527" t="s">
        <v>1900</v>
      </c>
      <c r="K1527" t="s">
        <v>24</v>
      </c>
      <c r="L1527" t="s">
        <v>445</v>
      </c>
      <c r="M1527" t="s">
        <v>9438</v>
      </c>
      <c r="N1527" t="s">
        <v>9439</v>
      </c>
    </row>
    <row r="1528" spans="1:14" x14ac:dyDescent="0.25">
      <c r="A1528" t="s">
        <v>8662</v>
      </c>
      <c r="B1528" t="s">
        <v>7956</v>
      </c>
      <c r="C1528" t="s">
        <v>16</v>
      </c>
      <c r="D1528" t="s">
        <v>5305</v>
      </c>
      <c r="E1528" t="s">
        <v>638</v>
      </c>
      <c r="F1528" t="s">
        <v>8663</v>
      </c>
      <c r="G1528" t="s">
        <v>8664</v>
      </c>
      <c r="H1528" t="s">
        <v>8665</v>
      </c>
      <c r="I1528" t="s">
        <v>32</v>
      </c>
      <c r="J1528" t="s">
        <v>261</v>
      </c>
      <c r="K1528" t="s">
        <v>24</v>
      </c>
      <c r="L1528" t="s">
        <v>851</v>
      </c>
      <c r="M1528" t="s">
        <v>9438</v>
      </c>
      <c r="N1528" t="s">
        <v>9439</v>
      </c>
    </row>
    <row r="1529" spans="1:14" x14ac:dyDescent="0.25">
      <c r="A1529" t="s">
        <v>8670</v>
      </c>
      <c r="B1529" t="s">
        <v>2761</v>
      </c>
      <c r="C1529" t="s">
        <v>16</v>
      </c>
      <c r="D1529" t="s">
        <v>2762</v>
      </c>
      <c r="E1529" t="s">
        <v>638</v>
      </c>
      <c r="F1529" t="s">
        <v>8671</v>
      </c>
      <c r="G1529" t="s">
        <v>8672</v>
      </c>
      <c r="H1529" t="s">
        <v>8673</v>
      </c>
      <c r="I1529" t="s">
        <v>32</v>
      </c>
      <c r="J1529" t="s">
        <v>246</v>
      </c>
      <c r="K1529" t="s">
        <v>24</v>
      </c>
      <c r="L1529" t="s">
        <v>2766</v>
      </c>
      <c r="M1529" t="s">
        <v>9438</v>
      </c>
      <c r="N1529" t="s">
        <v>9439</v>
      </c>
    </row>
    <row r="1530" spans="1:14" x14ac:dyDescent="0.25">
      <c r="A1530" t="s">
        <v>8680</v>
      </c>
      <c r="B1530" t="s">
        <v>8681</v>
      </c>
      <c r="C1530" t="s">
        <v>16</v>
      </c>
      <c r="D1530" t="s">
        <v>8682</v>
      </c>
      <c r="E1530" t="s">
        <v>638</v>
      </c>
      <c r="F1530" t="s">
        <v>8683</v>
      </c>
      <c r="G1530" t="s">
        <v>8684</v>
      </c>
      <c r="H1530" t="s">
        <v>8685</v>
      </c>
      <c r="I1530" t="s">
        <v>32</v>
      </c>
      <c r="J1530" t="s">
        <v>472</v>
      </c>
      <c r="K1530" t="s">
        <v>24</v>
      </c>
      <c r="L1530" t="s">
        <v>7051</v>
      </c>
      <c r="M1530" t="s">
        <v>9438</v>
      </c>
      <c r="N1530" t="s">
        <v>9439</v>
      </c>
    </row>
    <row r="1531" spans="1:14" x14ac:dyDescent="0.25">
      <c r="A1531" t="s">
        <v>706</v>
      </c>
      <c r="B1531" t="s">
        <v>8686</v>
      </c>
      <c r="C1531" t="s">
        <v>69</v>
      </c>
      <c r="E1531" t="s">
        <v>638</v>
      </c>
      <c r="F1531" t="s">
        <v>8687</v>
      </c>
      <c r="G1531" t="s">
        <v>8688</v>
      </c>
      <c r="H1531" t="s">
        <v>8689</v>
      </c>
      <c r="I1531" t="s">
        <v>32</v>
      </c>
      <c r="J1531" t="s">
        <v>1662</v>
      </c>
      <c r="K1531" t="s">
        <v>24</v>
      </c>
      <c r="M1531" t="s">
        <v>9438</v>
      </c>
      <c r="N1531" t="s">
        <v>9439</v>
      </c>
    </row>
    <row r="1532" spans="1:14" x14ac:dyDescent="0.25">
      <c r="A1532" t="s">
        <v>8511</v>
      </c>
      <c r="B1532" t="s">
        <v>8690</v>
      </c>
      <c r="C1532" t="s">
        <v>16</v>
      </c>
      <c r="D1532" t="s">
        <v>544</v>
      </c>
      <c r="E1532" t="s">
        <v>638</v>
      </c>
      <c r="F1532" t="s">
        <v>8691</v>
      </c>
      <c r="G1532" t="s">
        <v>8692</v>
      </c>
      <c r="H1532" t="s">
        <v>8693</v>
      </c>
      <c r="I1532" t="s">
        <v>32</v>
      </c>
      <c r="J1532" t="s">
        <v>282</v>
      </c>
      <c r="K1532" t="s">
        <v>24</v>
      </c>
      <c r="L1532" t="s">
        <v>204</v>
      </c>
      <c r="M1532" t="s">
        <v>9438</v>
      </c>
      <c r="N1532" t="s">
        <v>9439</v>
      </c>
    </row>
    <row r="1533" spans="1:14" x14ac:dyDescent="0.25">
      <c r="A1533" t="s">
        <v>5196</v>
      </c>
      <c r="B1533" t="s">
        <v>8699</v>
      </c>
      <c r="C1533" t="s">
        <v>69</v>
      </c>
      <c r="D1533" t="s">
        <v>4880</v>
      </c>
      <c r="E1533" t="s">
        <v>638</v>
      </c>
      <c r="F1533" t="s">
        <v>8700</v>
      </c>
      <c r="G1533" t="s">
        <v>8701</v>
      </c>
      <c r="H1533" t="s">
        <v>8702</v>
      </c>
      <c r="I1533" t="s">
        <v>32</v>
      </c>
      <c r="J1533" t="s">
        <v>426</v>
      </c>
      <c r="K1533" t="s">
        <v>24</v>
      </c>
      <c r="L1533" t="s">
        <v>2685</v>
      </c>
      <c r="M1533" t="s">
        <v>10092</v>
      </c>
      <c r="N1533" t="s">
        <v>9441</v>
      </c>
    </row>
    <row r="1534" spans="1:14" x14ac:dyDescent="0.25">
      <c r="A1534" t="s">
        <v>8703</v>
      </c>
      <c r="C1534" t="s">
        <v>69</v>
      </c>
      <c r="D1534" t="s">
        <v>8472</v>
      </c>
      <c r="E1534" t="s">
        <v>638</v>
      </c>
      <c r="F1534" t="s">
        <v>8704</v>
      </c>
      <c r="G1534" t="s">
        <v>8705</v>
      </c>
      <c r="H1534" t="s">
        <v>8706</v>
      </c>
      <c r="I1534" t="s">
        <v>22</v>
      </c>
      <c r="J1534" t="s">
        <v>253</v>
      </c>
      <c r="K1534" t="s">
        <v>24</v>
      </c>
      <c r="L1534" t="s">
        <v>8476</v>
      </c>
      <c r="M1534" t="s">
        <v>9438</v>
      </c>
      <c r="N1534" t="s">
        <v>9439</v>
      </c>
    </row>
    <row r="1535" spans="1:14" x14ac:dyDescent="0.25">
      <c r="A1535" t="s">
        <v>8711</v>
      </c>
      <c r="B1535" t="s">
        <v>928</v>
      </c>
      <c r="C1535" t="s">
        <v>16</v>
      </c>
      <c r="D1535" t="s">
        <v>3186</v>
      </c>
      <c r="E1535" t="s">
        <v>638</v>
      </c>
      <c r="F1535" t="s">
        <v>8712</v>
      </c>
      <c r="G1535" t="s">
        <v>8713</v>
      </c>
      <c r="H1535" t="s">
        <v>8714</v>
      </c>
      <c r="I1535" t="s">
        <v>32</v>
      </c>
      <c r="J1535" t="s">
        <v>5432</v>
      </c>
      <c r="K1535" t="s">
        <v>24</v>
      </c>
      <c r="L1535" t="s">
        <v>8715</v>
      </c>
      <c r="M1535" t="s">
        <v>9438</v>
      </c>
      <c r="N1535" t="s">
        <v>9439</v>
      </c>
    </row>
    <row r="1536" spans="1:14" x14ac:dyDescent="0.25">
      <c r="A1536" t="s">
        <v>8716</v>
      </c>
      <c r="C1536" t="s">
        <v>69</v>
      </c>
      <c r="D1536" t="s">
        <v>8717</v>
      </c>
      <c r="E1536" t="s">
        <v>638</v>
      </c>
      <c r="F1536" t="s">
        <v>8718</v>
      </c>
      <c r="G1536" t="s">
        <v>8719</v>
      </c>
      <c r="H1536" t="s">
        <v>8720</v>
      </c>
      <c r="I1536" t="s">
        <v>32</v>
      </c>
      <c r="J1536" t="s">
        <v>261</v>
      </c>
      <c r="K1536" t="s">
        <v>24</v>
      </c>
      <c r="L1536" t="s">
        <v>439</v>
      </c>
      <c r="M1536" t="s">
        <v>9438</v>
      </c>
      <c r="N1536" t="s">
        <v>9439</v>
      </c>
    </row>
    <row r="1537" spans="1:14" x14ac:dyDescent="0.25">
      <c r="A1537" t="s">
        <v>8725</v>
      </c>
      <c r="B1537" t="s">
        <v>7956</v>
      </c>
      <c r="C1537" t="s">
        <v>16</v>
      </c>
      <c r="D1537" t="s">
        <v>4470</v>
      </c>
      <c r="E1537" t="s">
        <v>638</v>
      </c>
      <c r="F1537" t="s">
        <v>8726</v>
      </c>
      <c r="G1537" t="s">
        <v>8727</v>
      </c>
      <c r="H1537" t="s">
        <v>8728</v>
      </c>
      <c r="I1537" t="s">
        <v>32</v>
      </c>
      <c r="J1537" t="s">
        <v>23</v>
      </c>
      <c r="K1537" t="s">
        <v>24</v>
      </c>
      <c r="L1537" t="s">
        <v>851</v>
      </c>
      <c r="M1537" t="s">
        <v>9438</v>
      </c>
      <c r="N1537" t="s">
        <v>9439</v>
      </c>
    </row>
    <row r="1538" spans="1:14" x14ac:dyDescent="0.25">
      <c r="A1538" t="s">
        <v>8606</v>
      </c>
      <c r="C1538" t="s">
        <v>69</v>
      </c>
      <c r="D1538" t="s">
        <v>6474</v>
      </c>
      <c r="E1538" t="s">
        <v>638</v>
      </c>
      <c r="F1538" t="s">
        <v>8729</v>
      </c>
      <c r="G1538" t="s">
        <v>8730</v>
      </c>
      <c r="H1538" t="s">
        <v>8731</v>
      </c>
      <c r="I1538" t="s">
        <v>32</v>
      </c>
      <c r="J1538" t="s">
        <v>1461</v>
      </c>
      <c r="K1538" t="s">
        <v>24</v>
      </c>
      <c r="L1538" t="s">
        <v>3533</v>
      </c>
      <c r="M1538" t="s">
        <v>10093</v>
      </c>
      <c r="N1538" t="s">
        <v>9441</v>
      </c>
    </row>
    <row r="1539" spans="1:14" x14ac:dyDescent="0.25">
      <c r="A1539" t="s">
        <v>8732</v>
      </c>
      <c r="B1539" t="s">
        <v>1427</v>
      </c>
      <c r="C1539" t="s">
        <v>16</v>
      </c>
      <c r="D1539" t="s">
        <v>7893</v>
      </c>
      <c r="E1539" t="s">
        <v>638</v>
      </c>
      <c r="F1539" t="s">
        <v>8733</v>
      </c>
      <c r="G1539" t="s">
        <v>8734</v>
      </c>
      <c r="H1539" t="s">
        <v>8735</v>
      </c>
      <c r="I1539" t="s">
        <v>22</v>
      </c>
      <c r="J1539" t="s">
        <v>1093</v>
      </c>
      <c r="K1539" t="s">
        <v>24</v>
      </c>
      <c r="L1539" t="s">
        <v>42</v>
      </c>
      <c r="M1539" t="s">
        <v>9438</v>
      </c>
      <c r="N1539" t="s">
        <v>9439</v>
      </c>
    </row>
    <row r="1540" spans="1:14" x14ac:dyDescent="0.25">
      <c r="A1540" t="s">
        <v>8736</v>
      </c>
      <c r="C1540" t="s">
        <v>16</v>
      </c>
      <c r="D1540" t="s">
        <v>434</v>
      </c>
      <c r="E1540" t="s">
        <v>638</v>
      </c>
      <c r="F1540" t="s">
        <v>8737</v>
      </c>
      <c r="G1540" t="s">
        <v>8738</v>
      </c>
      <c r="H1540" t="s">
        <v>8739</v>
      </c>
      <c r="I1540" t="s">
        <v>32</v>
      </c>
      <c r="J1540" t="s">
        <v>219</v>
      </c>
      <c r="K1540" t="s">
        <v>24</v>
      </c>
      <c r="L1540" t="s">
        <v>439</v>
      </c>
      <c r="M1540" t="s">
        <v>9438</v>
      </c>
      <c r="N1540" t="s">
        <v>9439</v>
      </c>
    </row>
    <row r="1541" spans="1:14" x14ac:dyDescent="0.25">
      <c r="A1541" t="s">
        <v>8740</v>
      </c>
      <c r="B1541" t="s">
        <v>7945</v>
      </c>
      <c r="C1541" t="s">
        <v>16</v>
      </c>
      <c r="D1541" t="s">
        <v>7946</v>
      </c>
      <c r="E1541" t="s">
        <v>638</v>
      </c>
      <c r="F1541" t="s">
        <v>8741</v>
      </c>
      <c r="G1541" t="s">
        <v>8742</v>
      </c>
      <c r="H1541" t="s">
        <v>8743</v>
      </c>
      <c r="I1541" t="s">
        <v>22</v>
      </c>
      <c r="J1541" t="s">
        <v>121</v>
      </c>
      <c r="K1541" t="s">
        <v>24</v>
      </c>
      <c r="L1541" t="s">
        <v>83</v>
      </c>
      <c r="M1541" t="s">
        <v>9438</v>
      </c>
      <c r="N1541" t="s">
        <v>9439</v>
      </c>
    </row>
    <row r="1542" spans="1:14" x14ac:dyDescent="0.25">
      <c r="A1542" t="s">
        <v>8744</v>
      </c>
      <c r="B1542" t="s">
        <v>928</v>
      </c>
      <c r="C1542" t="s">
        <v>16</v>
      </c>
      <c r="D1542" t="s">
        <v>3186</v>
      </c>
      <c r="E1542" t="s">
        <v>638</v>
      </c>
      <c r="F1542" t="s">
        <v>8745</v>
      </c>
      <c r="G1542" t="s">
        <v>8746</v>
      </c>
      <c r="H1542" t="s">
        <v>8747</v>
      </c>
      <c r="I1542" t="s">
        <v>32</v>
      </c>
      <c r="J1542" t="s">
        <v>1900</v>
      </c>
      <c r="K1542" t="s">
        <v>24</v>
      </c>
      <c r="L1542" t="s">
        <v>1480</v>
      </c>
      <c r="M1542" t="s">
        <v>9438</v>
      </c>
      <c r="N1542" t="s">
        <v>9439</v>
      </c>
    </row>
    <row r="1543" spans="1:14" x14ac:dyDescent="0.25">
      <c r="A1543" t="s">
        <v>8748</v>
      </c>
      <c r="B1543" t="s">
        <v>7956</v>
      </c>
      <c r="C1543" t="s">
        <v>16</v>
      </c>
      <c r="D1543" t="s">
        <v>4470</v>
      </c>
      <c r="E1543" t="s">
        <v>638</v>
      </c>
      <c r="F1543" t="s">
        <v>8749</v>
      </c>
      <c r="G1543" t="s">
        <v>8750</v>
      </c>
      <c r="H1543" t="s">
        <v>8751</v>
      </c>
      <c r="I1543" t="s">
        <v>32</v>
      </c>
      <c r="J1543" t="s">
        <v>253</v>
      </c>
      <c r="K1543" t="s">
        <v>24</v>
      </c>
      <c r="L1543" t="s">
        <v>851</v>
      </c>
      <c r="M1543" t="s">
        <v>9438</v>
      </c>
      <c r="N1543" t="s">
        <v>9439</v>
      </c>
    </row>
    <row r="1544" spans="1:14" x14ac:dyDescent="0.25">
      <c r="A1544" t="s">
        <v>8752</v>
      </c>
      <c r="C1544" t="s">
        <v>69</v>
      </c>
      <c r="D1544" t="s">
        <v>8753</v>
      </c>
      <c r="E1544" t="s">
        <v>638</v>
      </c>
      <c r="F1544" t="s">
        <v>8754</v>
      </c>
      <c r="G1544" t="s">
        <v>8755</v>
      </c>
      <c r="H1544" t="s">
        <v>8756</v>
      </c>
      <c r="I1544" t="s">
        <v>22</v>
      </c>
      <c r="J1544" t="s">
        <v>253</v>
      </c>
      <c r="K1544" t="s">
        <v>24</v>
      </c>
      <c r="L1544" t="s">
        <v>83</v>
      </c>
      <c r="M1544" t="s">
        <v>9438</v>
      </c>
      <c r="N1544" t="s">
        <v>9439</v>
      </c>
    </row>
    <row r="1545" spans="1:14" x14ac:dyDescent="0.25">
      <c r="A1545" t="s">
        <v>8610</v>
      </c>
      <c r="B1545" t="s">
        <v>1864</v>
      </c>
      <c r="C1545" t="s">
        <v>69</v>
      </c>
      <c r="D1545" t="s">
        <v>2393</v>
      </c>
      <c r="E1545" t="s">
        <v>638</v>
      </c>
      <c r="F1545" t="s">
        <v>8761</v>
      </c>
      <c r="G1545" t="s">
        <v>8762</v>
      </c>
      <c r="H1545" t="s">
        <v>8763</v>
      </c>
      <c r="I1545" t="s">
        <v>32</v>
      </c>
      <c r="J1545" t="s">
        <v>162</v>
      </c>
      <c r="K1545" t="s">
        <v>24</v>
      </c>
      <c r="L1545" t="s">
        <v>235</v>
      </c>
      <c r="M1545" t="s">
        <v>9438</v>
      </c>
      <c r="N1545" t="s">
        <v>9439</v>
      </c>
    </row>
    <row r="1546" spans="1:14" x14ac:dyDescent="0.25">
      <c r="A1546" t="s">
        <v>8764</v>
      </c>
      <c r="B1546" t="s">
        <v>8765</v>
      </c>
      <c r="C1546" t="s">
        <v>69</v>
      </c>
      <c r="D1546" t="s">
        <v>987</v>
      </c>
      <c r="E1546" t="s">
        <v>638</v>
      </c>
      <c r="F1546" t="s">
        <v>8766</v>
      </c>
      <c r="G1546" t="s">
        <v>8767</v>
      </c>
      <c r="H1546" t="s">
        <v>8768</v>
      </c>
      <c r="I1546" t="s">
        <v>32</v>
      </c>
      <c r="J1546" t="s">
        <v>65</v>
      </c>
      <c r="K1546" t="s">
        <v>24</v>
      </c>
      <c r="L1546" t="s">
        <v>204</v>
      </c>
      <c r="M1546" t="s">
        <v>10094</v>
      </c>
      <c r="N1546" t="s">
        <v>9441</v>
      </c>
    </row>
    <row r="1547" spans="1:14" x14ac:dyDescent="0.25">
      <c r="A1547" t="s">
        <v>8769</v>
      </c>
      <c r="B1547" t="s">
        <v>8765</v>
      </c>
      <c r="C1547" t="s">
        <v>69</v>
      </c>
      <c r="D1547" t="s">
        <v>987</v>
      </c>
      <c r="E1547" t="s">
        <v>638</v>
      </c>
      <c r="F1547" t="s">
        <v>8770</v>
      </c>
      <c r="G1547" t="s">
        <v>8771</v>
      </c>
      <c r="H1547" t="s">
        <v>8772</v>
      </c>
      <c r="I1547" t="s">
        <v>32</v>
      </c>
      <c r="J1547" t="s">
        <v>65</v>
      </c>
      <c r="K1547" t="s">
        <v>24</v>
      </c>
      <c r="L1547" t="s">
        <v>204</v>
      </c>
      <c r="M1547" t="s">
        <v>10095</v>
      </c>
      <c r="N1547" t="s">
        <v>9441</v>
      </c>
    </row>
    <row r="1548" spans="1:14" x14ac:dyDescent="0.25">
      <c r="A1548" t="s">
        <v>2871</v>
      </c>
      <c r="B1548" t="s">
        <v>3550</v>
      </c>
      <c r="C1548" t="s">
        <v>69</v>
      </c>
      <c r="D1548" t="s">
        <v>8781</v>
      </c>
      <c r="E1548" t="s">
        <v>638</v>
      </c>
      <c r="F1548" t="s">
        <v>8782</v>
      </c>
      <c r="G1548" t="s">
        <v>8783</v>
      </c>
      <c r="H1548" t="s">
        <v>8784</v>
      </c>
      <c r="I1548" t="s">
        <v>32</v>
      </c>
      <c r="J1548" t="s">
        <v>1330</v>
      </c>
      <c r="K1548" t="s">
        <v>24</v>
      </c>
      <c r="L1548" t="s">
        <v>2753</v>
      </c>
      <c r="M1548" t="s">
        <v>10096</v>
      </c>
      <c r="N1548" t="s">
        <v>9441</v>
      </c>
    </row>
    <row r="1549" spans="1:14" x14ac:dyDescent="0.25">
      <c r="A1549" t="s">
        <v>8785</v>
      </c>
      <c r="B1549" t="s">
        <v>8786</v>
      </c>
      <c r="C1549" t="s">
        <v>69</v>
      </c>
      <c r="D1549" t="s">
        <v>61</v>
      </c>
      <c r="E1549" t="s">
        <v>638</v>
      </c>
      <c r="F1549" t="s">
        <v>8787</v>
      </c>
      <c r="G1549" t="s">
        <v>8788</v>
      </c>
      <c r="H1549" t="s">
        <v>8789</v>
      </c>
      <c r="I1549" t="s">
        <v>32</v>
      </c>
      <c r="J1549" t="s">
        <v>634</v>
      </c>
      <c r="K1549" t="s">
        <v>24</v>
      </c>
      <c r="L1549" t="s">
        <v>42</v>
      </c>
      <c r="M1549" t="s">
        <v>9438</v>
      </c>
      <c r="N1549" t="s">
        <v>9439</v>
      </c>
    </row>
    <row r="1550" spans="1:14" x14ac:dyDescent="0.25">
      <c r="A1550" t="s">
        <v>8790</v>
      </c>
      <c r="B1550" t="s">
        <v>6820</v>
      </c>
      <c r="C1550" t="s">
        <v>16</v>
      </c>
      <c r="D1550" t="s">
        <v>8498</v>
      </c>
      <c r="E1550" t="s">
        <v>638</v>
      </c>
      <c r="F1550" t="s">
        <v>8791</v>
      </c>
      <c r="G1550" t="s">
        <v>8792</v>
      </c>
      <c r="H1550" t="s">
        <v>8793</v>
      </c>
      <c r="I1550" t="s">
        <v>32</v>
      </c>
      <c r="J1550" t="s">
        <v>1655</v>
      </c>
      <c r="K1550" t="s">
        <v>24</v>
      </c>
      <c r="L1550" t="s">
        <v>8794</v>
      </c>
      <c r="M1550" t="s">
        <v>9438</v>
      </c>
      <c r="N1550" t="s">
        <v>9439</v>
      </c>
    </row>
    <row r="1551" spans="1:14" x14ac:dyDescent="0.25">
      <c r="A1551" t="s">
        <v>8657</v>
      </c>
      <c r="B1551" t="s">
        <v>8658</v>
      </c>
      <c r="C1551" t="s">
        <v>16</v>
      </c>
      <c r="D1551" t="s">
        <v>8587</v>
      </c>
      <c r="E1551" t="s">
        <v>638</v>
      </c>
      <c r="F1551" t="s">
        <v>8795</v>
      </c>
      <c r="G1551" t="s">
        <v>8796</v>
      </c>
      <c r="H1551" t="s">
        <v>8797</v>
      </c>
      <c r="I1551" t="s">
        <v>22</v>
      </c>
      <c r="J1551" t="s">
        <v>8591</v>
      </c>
      <c r="K1551" t="s">
        <v>24</v>
      </c>
      <c r="L1551" t="s">
        <v>445</v>
      </c>
      <c r="M1551" t="s">
        <v>9438</v>
      </c>
      <c r="N1551" t="s">
        <v>9439</v>
      </c>
    </row>
    <row r="1552" spans="1:14" x14ac:dyDescent="0.25">
      <c r="A1552" t="s">
        <v>8802</v>
      </c>
      <c r="B1552" t="s">
        <v>7956</v>
      </c>
      <c r="C1552" t="s">
        <v>16</v>
      </c>
      <c r="D1552" t="s">
        <v>8523</v>
      </c>
      <c r="E1552" t="s">
        <v>638</v>
      </c>
      <c r="F1552" t="s">
        <v>8803</v>
      </c>
      <c r="G1552" t="s">
        <v>8804</v>
      </c>
      <c r="H1552" t="s">
        <v>8805</v>
      </c>
      <c r="I1552" t="s">
        <v>32</v>
      </c>
      <c r="J1552" t="s">
        <v>246</v>
      </c>
      <c r="K1552" t="s">
        <v>24</v>
      </c>
      <c r="L1552" t="s">
        <v>851</v>
      </c>
      <c r="M1552" t="s">
        <v>9438</v>
      </c>
      <c r="N1552" t="s">
        <v>9439</v>
      </c>
    </row>
    <row r="1553" spans="1:14" x14ac:dyDescent="0.25">
      <c r="A1553" t="s">
        <v>8806</v>
      </c>
      <c r="B1553" t="s">
        <v>928</v>
      </c>
      <c r="C1553" t="s">
        <v>16</v>
      </c>
      <c r="D1553" t="s">
        <v>3186</v>
      </c>
      <c r="E1553" t="s">
        <v>638</v>
      </c>
      <c r="F1553" t="s">
        <v>8807</v>
      </c>
      <c r="G1553" t="s">
        <v>8808</v>
      </c>
      <c r="H1553" t="s">
        <v>8809</v>
      </c>
      <c r="I1553" t="s">
        <v>32</v>
      </c>
      <c r="J1553" t="s">
        <v>793</v>
      </c>
      <c r="K1553" t="s">
        <v>24</v>
      </c>
      <c r="L1553" t="s">
        <v>8715</v>
      </c>
      <c r="M1553" t="s">
        <v>9438</v>
      </c>
      <c r="N1553" t="s">
        <v>9439</v>
      </c>
    </row>
    <row r="1554" spans="1:14" x14ac:dyDescent="0.25">
      <c r="A1554" t="s">
        <v>8810</v>
      </c>
      <c r="B1554" t="s">
        <v>7956</v>
      </c>
      <c r="C1554" t="s">
        <v>16</v>
      </c>
      <c r="D1554" t="s">
        <v>4470</v>
      </c>
      <c r="E1554" t="s">
        <v>638</v>
      </c>
      <c r="F1554" t="s">
        <v>8811</v>
      </c>
      <c r="G1554" t="s">
        <v>8812</v>
      </c>
      <c r="H1554" t="s">
        <v>8813</v>
      </c>
      <c r="I1554" t="s">
        <v>32</v>
      </c>
      <c r="J1554" t="s">
        <v>809</v>
      </c>
      <c r="K1554" t="s">
        <v>24</v>
      </c>
      <c r="L1554" t="s">
        <v>851</v>
      </c>
      <c r="M1554" t="s">
        <v>9438</v>
      </c>
      <c r="N1554" t="s">
        <v>9439</v>
      </c>
    </row>
    <row r="1555" spans="1:14" x14ac:dyDescent="0.25">
      <c r="A1555" t="s">
        <v>8527</v>
      </c>
      <c r="B1555" t="s">
        <v>8528</v>
      </c>
      <c r="C1555" t="s">
        <v>69</v>
      </c>
      <c r="D1555" t="s">
        <v>8004</v>
      </c>
      <c r="E1555" t="s">
        <v>638</v>
      </c>
      <c r="F1555" t="s">
        <v>8817</v>
      </c>
      <c r="G1555" t="s">
        <v>8818</v>
      </c>
      <c r="H1555" t="s">
        <v>8819</v>
      </c>
      <c r="I1555" t="s">
        <v>32</v>
      </c>
      <c r="J1555" t="s">
        <v>1294</v>
      </c>
      <c r="K1555" t="s">
        <v>24</v>
      </c>
      <c r="L1555" t="s">
        <v>8532</v>
      </c>
      <c r="M1555" t="s">
        <v>10097</v>
      </c>
      <c r="N1555" t="s">
        <v>9441</v>
      </c>
    </row>
    <row r="1556" spans="1:14" x14ac:dyDescent="0.25">
      <c r="A1556" t="s">
        <v>8820</v>
      </c>
      <c r="B1556" t="s">
        <v>7956</v>
      </c>
      <c r="C1556" t="s">
        <v>16</v>
      </c>
      <c r="D1556" t="s">
        <v>4470</v>
      </c>
      <c r="E1556" t="s">
        <v>638</v>
      </c>
      <c r="F1556" t="s">
        <v>8821</v>
      </c>
      <c r="G1556" t="s">
        <v>8822</v>
      </c>
      <c r="H1556" t="s">
        <v>8823</v>
      </c>
      <c r="I1556" t="s">
        <v>32</v>
      </c>
      <c r="J1556" t="s">
        <v>129</v>
      </c>
      <c r="K1556" t="s">
        <v>24</v>
      </c>
      <c r="L1556" t="s">
        <v>851</v>
      </c>
      <c r="M1556" t="s">
        <v>9438</v>
      </c>
      <c r="N1556" t="s">
        <v>9439</v>
      </c>
    </row>
    <row r="1557" spans="1:14" x14ac:dyDescent="0.25">
      <c r="A1557" t="s">
        <v>8824</v>
      </c>
      <c r="B1557" t="s">
        <v>928</v>
      </c>
      <c r="C1557" t="s">
        <v>16</v>
      </c>
      <c r="D1557" t="s">
        <v>3186</v>
      </c>
      <c r="E1557" t="s">
        <v>638</v>
      </c>
      <c r="F1557" t="s">
        <v>8825</v>
      </c>
      <c r="G1557" t="s">
        <v>8826</v>
      </c>
      <c r="H1557" t="s">
        <v>8827</v>
      </c>
      <c r="I1557" t="s">
        <v>32</v>
      </c>
      <c r="J1557" t="s">
        <v>5801</v>
      </c>
      <c r="K1557" t="s">
        <v>24</v>
      </c>
      <c r="L1557" t="s">
        <v>8715</v>
      </c>
      <c r="M1557" t="s">
        <v>9438</v>
      </c>
      <c r="N1557" t="s">
        <v>9439</v>
      </c>
    </row>
    <row r="1558" spans="1:14" x14ac:dyDescent="0.25">
      <c r="A1558" t="s">
        <v>8511</v>
      </c>
      <c r="B1558" t="s">
        <v>8828</v>
      </c>
      <c r="C1558" t="s">
        <v>16</v>
      </c>
      <c r="D1558" t="s">
        <v>544</v>
      </c>
      <c r="E1558" t="s">
        <v>638</v>
      </c>
      <c r="F1558" t="s">
        <v>8829</v>
      </c>
      <c r="G1558" t="s">
        <v>8830</v>
      </c>
      <c r="H1558" t="s">
        <v>8831</v>
      </c>
      <c r="I1558" t="s">
        <v>32</v>
      </c>
      <c r="J1558" t="s">
        <v>946</v>
      </c>
      <c r="K1558" t="s">
        <v>24</v>
      </c>
      <c r="L1558" t="s">
        <v>204</v>
      </c>
      <c r="M1558" t="s">
        <v>9438</v>
      </c>
      <c r="N1558" t="s">
        <v>9439</v>
      </c>
    </row>
    <row r="1559" spans="1:14" x14ac:dyDescent="0.25">
      <c r="A1559" t="s">
        <v>8732</v>
      </c>
      <c r="B1559" t="s">
        <v>1427</v>
      </c>
      <c r="C1559" t="s">
        <v>16</v>
      </c>
      <c r="D1559" t="s">
        <v>7893</v>
      </c>
      <c r="E1559" t="s">
        <v>638</v>
      </c>
      <c r="F1559" t="s">
        <v>8832</v>
      </c>
      <c r="G1559" t="s">
        <v>8833</v>
      </c>
      <c r="H1559" t="s">
        <v>8834</v>
      </c>
      <c r="I1559" t="s">
        <v>22</v>
      </c>
      <c r="J1559" t="s">
        <v>1093</v>
      </c>
      <c r="K1559" t="s">
        <v>24</v>
      </c>
      <c r="L1559" t="s">
        <v>42</v>
      </c>
      <c r="M1559" t="s">
        <v>9438</v>
      </c>
      <c r="N1559" t="s">
        <v>9439</v>
      </c>
    </row>
    <row r="1560" spans="1:14" x14ac:dyDescent="0.25">
      <c r="A1560" t="s">
        <v>8841</v>
      </c>
      <c r="B1560" t="s">
        <v>1232</v>
      </c>
      <c r="C1560" t="s">
        <v>16</v>
      </c>
      <c r="D1560" t="s">
        <v>987</v>
      </c>
      <c r="E1560" t="s">
        <v>638</v>
      </c>
      <c r="F1560" t="s">
        <v>8842</v>
      </c>
      <c r="G1560" t="s">
        <v>8843</v>
      </c>
      <c r="H1560" t="s">
        <v>8844</v>
      </c>
      <c r="I1560" t="s">
        <v>32</v>
      </c>
      <c r="J1560" t="s">
        <v>115</v>
      </c>
      <c r="K1560" t="s">
        <v>24</v>
      </c>
      <c r="L1560" t="s">
        <v>204</v>
      </c>
      <c r="M1560" t="s">
        <v>10098</v>
      </c>
      <c r="N1560" t="s">
        <v>9441</v>
      </c>
    </row>
    <row r="1561" spans="1:14" x14ac:dyDescent="0.25">
      <c r="A1561" t="s">
        <v>8845</v>
      </c>
      <c r="B1561" t="s">
        <v>928</v>
      </c>
      <c r="C1561" t="s">
        <v>16</v>
      </c>
      <c r="D1561" t="s">
        <v>3186</v>
      </c>
      <c r="E1561" t="s">
        <v>638</v>
      </c>
      <c r="F1561" t="s">
        <v>8846</v>
      </c>
      <c r="G1561" t="s">
        <v>8847</v>
      </c>
      <c r="H1561" t="s">
        <v>8848</v>
      </c>
      <c r="I1561" t="s">
        <v>32</v>
      </c>
      <c r="J1561" t="s">
        <v>8591</v>
      </c>
      <c r="K1561" t="s">
        <v>24</v>
      </c>
      <c r="L1561" t="s">
        <v>8584</v>
      </c>
      <c r="M1561" t="s">
        <v>9438</v>
      </c>
      <c r="N1561" t="s">
        <v>9439</v>
      </c>
    </row>
    <row r="1562" spans="1:14" x14ac:dyDescent="0.25">
      <c r="A1562" t="s">
        <v>8849</v>
      </c>
      <c r="B1562" t="s">
        <v>7956</v>
      </c>
      <c r="C1562" t="s">
        <v>16</v>
      </c>
      <c r="D1562" t="s">
        <v>4470</v>
      </c>
      <c r="E1562" t="s">
        <v>638</v>
      </c>
      <c r="F1562" t="s">
        <v>8850</v>
      </c>
      <c r="G1562" t="s">
        <v>8851</v>
      </c>
      <c r="H1562" t="s">
        <v>8852</v>
      </c>
      <c r="I1562" t="s">
        <v>32</v>
      </c>
      <c r="J1562" t="s">
        <v>723</v>
      </c>
      <c r="K1562" t="s">
        <v>24</v>
      </c>
      <c r="L1562" t="s">
        <v>851</v>
      </c>
      <c r="M1562" t="s">
        <v>9438</v>
      </c>
      <c r="N1562" t="s">
        <v>9439</v>
      </c>
    </row>
    <row r="1563" spans="1:14" x14ac:dyDescent="0.25">
      <c r="A1563" t="s">
        <v>8853</v>
      </c>
      <c r="B1563" t="s">
        <v>7956</v>
      </c>
      <c r="C1563" t="s">
        <v>16</v>
      </c>
      <c r="D1563" t="s">
        <v>4470</v>
      </c>
      <c r="E1563" t="s">
        <v>638</v>
      </c>
      <c r="F1563" t="s">
        <v>8854</v>
      </c>
      <c r="G1563" t="s">
        <v>8855</v>
      </c>
      <c r="H1563" t="s">
        <v>8856</v>
      </c>
      <c r="I1563" t="s">
        <v>32</v>
      </c>
      <c r="J1563" t="s">
        <v>866</v>
      </c>
      <c r="K1563" t="s">
        <v>24</v>
      </c>
      <c r="L1563" t="s">
        <v>851</v>
      </c>
      <c r="M1563" t="s">
        <v>9438</v>
      </c>
      <c r="N1563" t="s">
        <v>9439</v>
      </c>
    </row>
    <row r="1564" spans="1:14" x14ac:dyDescent="0.25">
      <c r="A1564" t="s">
        <v>8857</v>
      </c>
      <c r="B1564" t="s">
        <v>7956</v>
      </c>
      <c r="C1564" t="s">
        <v>16</v>
      </c>
      <c r="D1564" t="s">
        <v>4470</v>
      </c>
      <c r="E1564" t="s">
        <v>638</v>
      </c>
      <c r="F1564" t="s">
        <v>8858</v>
      </c>
      <c r="G1564" t="s">
        <v>8859</v>
      </c>
      <c r="H1564" t="s">
        <v>8860</v>
      </c>
      <c r="I1564" t="s">
        <v>32</v>
      </c>
      <c r="J1564" t="s">
        <v>1137</v>
      </c>
      <c r="K1564" t="s">
        <v>24</v>
      </c>
      <c r="L1564" t="s">
        <v>851</v>
      </c>
      <c r="M1564" t="s">
        <v>9438</v>
      </c>
      <c r="N1564" t="s">
        <v>9439</v>
      </c>
    </row>
    <row r="1565" spans="1:14" x14ac:dyDescent="0.25">
      <c r="A1565" t="s">
        <v>8477</v>
      </c>
      <c r="B1565" t="s">
        <v>8478</v>
      </c>
      <c r="C1565" t="s">
        <v>16</v>
      </c>
      <c r="D1565" t="s">
        <v>265</v>
      </c>
      <c r="E1565" t="s">
        <v>638</v>
      </c>
      <c r="F1565" t="s">
        <v>8861</v>
      </c>
      <c r="G1565" t="s">
        <v>8862</v>
      </c>
      <c r="H1565" t="s">
        <v>8863</v>
      </c>
      <c r="I1565" t="s">
        <v>32</v>
      </c>
      <c r="J1565" t="s">
        <v>991</v>
      </c>
      <c r="K1565" t="s">
        <v>24</v>
      </c>
      <c r="L1565" t="s">
        <v>204</v>
      </c>
      <c r="M1565" t="s">
        <v>10099</v>
      </c>
      <c r="N1565" t="s">
        <v>9441</v>
      </c>
    </row>
    <row r="1566" spans="1:14" x14ac:dyDescent="0.25">
      <c r="A1566" t="s">
        <v>706</v>
      </c>
      <c r="B1566" t="s">
        <v>8686</v>
      </c>
      <c r="C1566" t="s">
        <v>69</v>
      </c>
      <c r="E1566" t="s">
        <v>638</v>
      </c>
      <c r="F1566" t="s">
        <v>8864</v>
      </c>
      <c r="G1566" t="s">
        <v>8865</v>
      </c>
      <c r="H1566" t="s">
        <v>8866</v>
      </c>
      <c r="I1566" t="s">
        <v>32</v>
      </c>
      <c r="J1566" t="s">
        <v>1662</v>
      </c>
      <c r="K1566" t="s">
        <v>24</v>
      </c>
      <c r="M1566" t="s">
        <v>9438</v>
      </c>
      <c r="N1566" t="s">
        <v>9439</v>
      </c>
    </row>
    <row r="1567" spans="1:14" x14ac:dyDescent="0.25">
      <c r="A1567" t="s">
        <v>8867</v>
      </c>
      <c r="B1567" t="s">
        <v>8868</v>
      </c>
      <c r="C1567" t="s">
        <v>69</v>
      </c>
      <c r="D1567" t="s">
        <v>8572</v>
      </c>
      <c r="E1567" t="s">
        <v>638</v>
      </c>
      <c r="F1567" t="s">
        <v>8869</v>
      </c>
      <c r="G1567" t="s">
        <v>8870</v>
      </c>
      <c r="H1567" t="s">
        <v>8871</v>
      </c>
      <c r="I1567" t="s">
        <v>32</v>
      </c>
      <c r="J1567" t="s">
        <v>211</v>
      </c>
      <c r="K1567" t="s">
        <v>24</v>
      </c>
      <c r="L1567" t="s">
        <v>75</v>
      </c>
      <c r="M1567" t="s">
        <v>9438</v>
      </c>
      <c r="N1567" t="s">
        <v>9439</v>
      </c>
    </row>
    <row r="1568" spans="1:14" x14ac:dyDescent="0.25">
      <c r="A1568" t="s">
        <v>8511</v>
      </c>
      <c r="B1568" t="s">
        <v>8872</v>
      </c>
      <c r="C1568" t="s">
        <v>16</v>
      </c>
      <c r="D1568" t="s">
        <v>544</v>
      </c>
      <c r="E1568" t="s">
        <v>638</v>
      </c>
      <c r="F1568" t="s">
        <v>8873</v>
      </c>
      <c r="G1568" t="s">
        <v>8874</v>
      </c>
      <c r="H1568" t="s">
        <v>8875</v>
      </c>
      <c r="I1568" t="s">
        <v>32</v>
      </c>
      <c r="J1568" t="s">
        <v>1203</v>
      </c>
      <c r="K1568" t="s">
        <v>24</v>
      </c>
      <c r="L1568" t="s">
        <v>204</v>
      </c>
      <c r="M1568" t="s">
        <v>9438</v>
      </c>
      <c r="N1568" t="s">
        <v>9439</v>
      </c>
    </row>
    <row r="1569" spans="1:14" x14ac:dyDescent="0.25">
      <c r="A1569" t="s">
        <v>8876</v>
      </c>
      <c r="B1569" t="s">
        <v>8877</v>
      </c>
      <c r="C1569" t="s">
        <v>16</v>
      </c>
      <c r="D1569" t="s">
        <v>1513</v>
      </c>
      <c r="E1569" t="s">
        <v>638</v>
      </c>
      <c r="F1569" t="s">
        <v>8878</v>
      </c>
      <c r="G1569" t="s">
        <v>8879</v>
      </c>
      <c r="H1569" t="s">
        <v>8880</v>
      </c>
      <c r="I1569" t="s">
        <v>32</v>
      </c>
      <c r="J1569" t="s">
        <v>756</v>
      </c>
      <c r="K1569" t="s">
        <v>24</v>
      </c>
      <c r="L1569" t="s">
        <v>75</v>
      </c>
      <c r="M1569" t="s">
        <v>9438</v>
      </c>
      <c r="N1569" t="s">
        <v>9439</v>
      </c>
    </row>
    <row r="1570" spans="1:14" x14ac:dyDescent="0.25">
      <c r="A1570" t="s">
        <v>8888</v>
      </c>
      <c r="C1570" t="s">
        <v>69</v>
      </c>
      <c r="D1570" t="s">
        <v>8472</v>
      </c>
      <c r="E1570" t="s">
        <v>638</v>
      </c>
      <c r="F1570" t="s">
        <v>8889</v>
      </c>
      <c r="G1570" t="s">
        <v>8890</v>
      </c>
      <c r="H1570" t="s">
        <v>8891</v>
      </c>
      <c r="I1570" t="s">
        <v>22</v>
      </c>
      <c r="J1570" t="s">
        <v>253</v>
      </c>
      <c r="K1570" t="s">
        <v>24</v>
      </c>
      <c r="L1570" t="s">
        <v>8476</v>
      </c>
      <c r="M1570" t="s">
        <v>9438</v>
      </c>
      <c r="N1570" t="s">
        <v>9439</v>
      </c>
    </row>
    <row r="1571" spans="1:14" x14ac:dyDescent="0.25">
      <c r="A1571" t="s">
        <v>8547</v>
      </c>
      <c r="B1571" t="s">
        <v>8548</v>
      </c>
      <c r="C1571" t="s">
        <v>16</v>
      </c>
      <c r="D1571" t="s">
        <v>8549</v>
      </c>
      <c r="E1571" t="s">
        <v>638</v>
      </c>
      <c r="F1571" t="s">
        <v>8895</v>
      </c>
      <c r="G1571" t="s">
        <v>8896</v>
      </c>
      <c r="H1571" t="s">
        <v>8897</v>
      </c>
      <c r="I1571" t="s">
        <v>32</v>
      </c>
      <c r="J1571" t="s">
        <v>391</v>
      </c>
      <c r="K1571" t="s">
        <v>24</v>
      </c>
      <c r="L1571" t="s">
        <v>656</v>
      </c>
      <c r="M1571" t="s">
        <v>9438</v>
      </c>
      <c r="N1571" t="s">
        <v>9439</v>
      </c>
    </row>
    <row r="1572" spans="1:14" x14ac:dyDescent="0.25">
      <c r="A1572" t="s">
        <v>8901</v>
      </c>
      <c r="B1572" t="s">
        <v>8902</v>
      </c>
      <c r="C1572" t="s">
        <v>16</v>
      </c>
      <c r="D1572" t="s">
        <v>2605</v>
      </c>
      <c r="E1572" t="s">
        <v>638</v>
      </c>
      <c r="F1572" t="s">
        <v>8903</v>
      </c>
      <c r="G1572" t="s">
        <v>8904</v>
      </c>
      <c r="H1572" t="s">
        <v>8905</v>
      </c>
      <c r="I1572" t="s">
        <v>32</v>
      </c>
      <c r="J1572" t="s">
        <v>211</v>
      </c>
      <c r="K1572" t="s">
        <v>24</v>
      </c>
      <c r="L1572" t="s">
        <v>8906</v>
      </c>
      <c r="M1572" t="s">
        <v>9438</v>
      </c>
      <c r="N1572" t="s">
        <v>9439</v>
      </c>
    </row>
    <row r="1573" spans="1:14" x14ac:dyDescent="0.25">
      <c r="A1573" t="s">
        <v>8907</v>
      </c>
      <c r="B1573" t="s">
        <v>8908</v>
      </c>
      <c r="C1573" t="s">
        <v>16</v>
      </c>
      <c r="D1573" t="s">
        <v>3186</v>
      </c>
      <c r="E1573" t="s">
        <v>638</v>
      </c>
      <c r="F1573" t="s">
        <v>8909</v>
      </c>
      <c r="G1573" t="s">
        <v>8910</v>
      </c>
      <c r="H1573" t="s">
        <v>8911</v>
      </c>
      <c r="I1573" t="s">
        <v>32</v>
      </c>
      <c r="J1573" t="s">
        <v>1155</v>
      </c>
      <c r="K1573" t="s">
        <v>24</v>
      </c>
      <c r="L1573" t="s">
        <v>8715</v>
      </c>
      <c r="M1573" t="s">
        <v>9438</v>
      </c>
      <c r="N1573" t="s">
        <v>9439</v>
      </c>
    </row>
    <row r="1574" spans="1:14" x14ac:dyDescent="0.25">
      <c r="A1574" t="s">
        <v>7938</v>
      </c>
      <c r="B1574" t="s">
        <v>7939</v>
      </c>
      <c r="C1574" t="s">
        <v>16</v>
      </c>
      <c r="D1574" t="s">
        <v>7940</v>
      </c>
      <c r="E1574" t="s">
        <v>638</v>
      </c>
      <c r="F1574" t="s">
        <v>8912</v>
      </c>
      <c r="G1574" t="s">
        <v>8913</v>
      </c>
      <c r="H1574" t="s">
        <v>8914</v>
      </c>
      <c r="I1574" t="s">
        <v>22</v>
      </c>
      <c r="J1574" t="s">
        <v>261</v>
      </c>
      <c r="K1574" t="s">
        <v>24</v>
      </c>
      <c r="L1574" t="s">
        <v>3657</v>
      </c>
      <c r="M1574" t="s">
        <v>9438</v>
      </c>
      <c r="N1574" t="s">
        <v>9439</v>
      </c>
    </row>
    <row r="1575" spans="1:14" x14ac:dyDescent="0.25">
      <c r="A1575" t="s">
        <v>8921</v>
      </c>
      <c r="B1575" t="s">
        <v>8675</v>
      </c>
      <c r="C1575" t="s">
        <v>16</v>
      </c>
      <c r="D1575" t="s">
        <v>8922</v>
      </c>
      <c r="E1575" t="s">
        <v>638</v>
      </c>
      <c r="F1575" t="s">
        <v>8923</v>
      </c>
      <c r="G1575" t="s">
        <v>8924</v>
      </c>
      <c r="H1575" t="s">
        <v>8925</v>
      </c>
      <c r="I1575" t="s">
        <v>22</v>
      </c>
      <c r="J1575" t="s">
        <v>880</v>
      </c>
      <c r="K1575" t="s">
        <v>24</v>
      </c>
      <c r="L1575" t="s">
        <v>8926</v>
      </c>
      <c r="M1575" t="s">
        <v>9438</v>
      </c>
      <c r="N1575" t="s">
        <v>9439</v>
      </c>
    </row>
    <row r="1576" spans="1:14" x14ac:dyDescent="0.25">
      <c r="A1576" t="s">
        <v>8516</v>
      </c>
      <c r="B1576" t="s">
        <v>8517</v>
      </c>
      <c r="C1576" t="s">
        <v>69</v>
      </c>
      <c r="D1576" t="s">
        <v>302</v>
      </c>
      <c r="E1576" t="s">
        <v>638</v>
      </c>
      <c r="F1576" t="s">
        <v>8927</v>
      </c>
      <c r="G1576" t="s">
        <v>8928</v>
      </c>
      <c r="H1576" t="s">
        <v>8929</v>
      </c>
      <c r="I1576" t="s">
        <v>32</v>
      </c>
      <c r="J1576" t="s">
        <v>306</v>
      </c>
      <c r="K1576" t="s">
        <v>24</v>
      </c>
      <c r="L1576" t="s">
        <v>307</v>
      </c>
      <c r="M1576" t="s">
        <v>10100</v>
      </c>
      <c r="N1576" t="s">
        <v>9441</v>
      </c>
    </row>
    <row r="1577" spans="1:14" x14ac:dyDescent="0.25">
      <c r="A1577" t="s">
        <v>8934</v>
      </c>
      <c r="B1577" t="s">
        <v>7956</v>
      </c>
      <c r="C1577" t="s">
        <v>16</v>
      </c>
      <c r="D1577" t="s">
        <v>4470</v>
      </c>
      <c r="E1577" t="s">
        <v>638</v>
      </c>
      <c r="F1577" t="s">
        <v>8935</v>
      </c>
      <c r="G1577" t="s">
        <v>8936</v>
      </c>
      <c r="H1577" t="s">
        <v>8937</v>
      </c>
      <c r="I1577" t="s">
        <v>32</v>
      </c>
      <c r="J1577" t="s">
        <v>1472</v>
      </c>
      <c r="K1577" t="s">
        <v>24</v>
      </c>
      <c r="L1577" t="s">
        <v>851</v>
      </c>
      <c r="M1577" t="s">
        <v>9438</v>
      </c>
      <c r="N1577" t="s">
        <v>9439</v>
      </c>
    </row>
    <row r="1578" spans="1:14" x14ac:dyDescent="0.25">
      <c r="A1578" t="s">
        <v>5196</v>
      </c>
      <c r="B1578" t="s">
        <v>8699</v>
      </c>
      <c r="C1578" t="s">
        <v>69</v>
      </c>
      <c r="D1578" t="s">
        <v>4880</v>
      </c>
      <c r="E1578" t="s">
        <v>638</v>
      </c>
      <c r="F1578" t="s">
        <v>8938</v>
      </c>
      <c r="G1578" t="s">
        <v>8939</v>
      </c>
      <c r="H1578" t="s">
        <v>8940</v>
      </c>
      <c r="I1578" t="s">
        <v>32</v>
      </c>
      <c r="J1578" t="s">
        <v>426</v>
      </c>
      <c r="K1578" t="s">
        <v>24</v>
      </c>
      <c r="L1578" t="s">
        <v>2685</v>
      </c>
      <c r="M1578" t="s">
        <v>10101</v>
      </c>
      <c r="N1578" t="s">
        <v>9441</v>
      </c>
    </row>
    <row r="1579" spans="1:14" x14ac:dyDescent="0.25">
      <c r="A1579" t="s">
        <v>8941</v>
      </c>
      <c r="B1579" t="s">
        <v>8942</v>
      </c>
      <c r="C1579" t="s">
        <v>16</v>
      </c>
      <c r="D1579" t="s">
        <v>3646</v>
      </c>
      <c r="E1579" t="s">
        <v>638</v>
      </c>
      <c r="F1579" t="s">
        <v>8943</v>
      </c>
      <c r="G1579" t="s">
        <v>8944</v>
      </c>
      <c r="H1579" t="s">
        <v>8945</v>
      </c>
      <c r="I1579" t="s">
        <v>32</v>
      </c>
      <c r="J1579" t="s">
        <v>642</v>
      </c>
      <c r="K1579" t="s">
        <v>24</v>
      </c>
      <c r="L1579" t="s">
        <v>42</v>
      </c>
      <c r="M1579" t="s">
        <v>9438</v>
      </c>
      <c r="N1579" t="s">
        <v>9439</v>
      </c>
    </row>
    <row r="1580" spans="1:14" x14ac:dyDescent="0.25">
      <c r="A1580" t="s">
        <v>8946</v>
      </c>
      <c r="B1580" t="s">
        <v>8593</v>
      </c>
      <c r="C1580" t="s">
        <v>69</v>
      </c>
      <c r="D1580" t="s">
        <v>8594</v>
      </c>
      <c r="E1580" t="s">
        <v>638</v>
      </c>
      <c r="F1580" t="s">
        <v>8947</v>
      </c>
      <c r="G1580" t="s">
        <v>8948</v>
      </c>
      <c r="H1580" t="s">
        <v>8949</v>
      </c>
      <c r="I1580" t="s">
        <v>32</v>
      </c>
      <c r="J1580" t="s">
        <v>253</v>
      </c>
      <c r="K1580" t="s">
        <v>24</v>
      </c>
      <c r="L1580" t="s">
        <v>8598</v>
      </c>
      <c r="M1580" t="s">
        <v>9438</v>
      </c>
      <c r="N1580" t="s">
        <v>9439</v>
      </c>
    </row>
    <row r="1581" spans="1:14" x14ac:dyDescent="0.25">
      <c r="A1581" t="s">
        <v>8954</v>
      </c>
      <c r="B1581" t="s">
        <v>7956</v>
      </c>
      <c r="C1581" t="s">
        <v>16</v>
      </c>
      <c r="D1581" t="s">
        <v>4470</v>
      </c>
      <c r="E1581" t="s">
        <v>638</v>
      </c>
      <c r="F1581" t="s">
        <v>8955</v>
      </c>
      <c r="G1581" t="s">
        <v>8956</v>
      </c>
      <c r="H1581" t="s">
        <v>8957</v>
      </c>
      <c r="I1581" t="s">
        <v>32</v>
      </c>
      <c r="J1581" t="s">
        <v>1599</v>
      </c>
      <c r="K1581" t="s">
        <v>24</v>
      </c>
      <c r="L1581" t="s">
        <v>851</v>
      </c>
      <c r="M1581" t="s">
        <v>9438</v>
      </c>
      <c r="N1581" t="s">
        <v>9439</v>
      </c>
    </row>
    <row r="1582" spans="1:14" x14ac:dyDescent="0.25">
      <c r="A1582" t="s">
        <v>8958</v>
      </c>
      <c r="B1582" t="s">
        <v>7956</v>
      </c>
      <c r="C1582" t="s">
        <v>16</v>
      </c>
      <c r="D1582" t="s">
        <v>4470</v>
      </c>
      <c r="E1582" t="s">
        <v>638</v>
      </c>
      <c r="F1582" t="s">
        <v>8959</v>
      </c>
      <c r="G1582" t="s">
        <v>8960</v>
      </c>
      <c r="H1582" t="s">
        <v>8961</v>
      </c>
      <c r="I1582" t="s">
        <v>32</v>
      </c>
      <c r="J1582" t="s">
        <v>1000</v>
      </c>
      <c r="K1582" t="s">
        <v>24</v>
      </c>
      <c r="L1582" t="s">
        <v>851</v>
      </c>
      <c r="M1582" t="s">
        <v>9438</v>
      </c>
      <c r="N1582" t="s">
        <v>9439</v>
      </c>
    </row>
    <row r="1583" spans="1:14" x14ac:dyDescent="0.25">
      <c r="A1583" t="s">
        <v>5196</v>
      </c>
      <c r="B1583" t="s">
        <v>8533</v>
      </c>
      <c r="C1583" t="s">
        <v>16</v>
      </c>
      <c r="D1583" t="s">
        <v>4880</v>
      </c>
      <c r="E1583" t="s">
        <v>638</v>
      </c>
      <c r="F1583" t="s">
        <v>8962</v>
      </c>
      <c r="G1583" t="s">
        <v>8963</v>
      </c>
      <c r="H1583" t="s">
        <v>8964</v>
      </c>
      <c r="I1583" t="s">
        <v>32</v>
      </c>
      <c r="J1583" t="s">
        <v>7157</v>
      </c>
      <c r="K1583" t="s">
        <v>24</v>
      </c>
      <c r="L1583" t="s">
        <v>2685</v>
      </c>
      <c r="M1583" t="s">
        <v>10102</v>
      </c>
      <c r="N1583" t="s">
        <v>9441</v>
      </c>
    </row>
    <row r="1584" spans="1:14" x14ac:dyDescent="0.25">
      <c r="A1584" t="s">
        <v>8965</v>
      </c>
      <c r="B1584" t="s">
        <v>5656</v>
      </c>
      <c r="C1584" t="s">
        <v>1880</v>
      </c>
      <c r="D1584" t="s">
        <v>8966</v>
      </c>
      <c r="E1584" t="s">
        <v>18</v>
      </c>
      <c r="F1584" t="s">
        <v>8967</v>
      </c>
      <c r="G1584" t="s">
        <v>8968</v>
      </c>
      <c r="H1584" t="s">
        <v>8969</v>
      </c>
      <c r="I1584" t="s">
        <v>32</v>
      </c>
      <c r="J1584" t="s">
        <v>1980</v>
      </c>
      <c r="K1584" t="s">
        <v>556</v>
      </c>
      <c r="L1584" t="s">
        <v>42</v>
      </c>
      <c r="M1584" t="s">
        <v>9438</v>
      </c>
      <c r="N1584" t="s">
        <v>9439</v>
      </c>
    </row>
    <row r="1585" spans="1:14" x14ac:dyDescent="0.25">
      <c r="A1585" t="s">
        <v>8970</v>
      </c>
      <c r="B1585" t="s">
        <v>4787</v>
      </c>
      <c r="C1585" t="s">
        <v>1880</v>
      </c>
      <c r="D1585" t="s">
        <v>3094</v>
      </c>
      <c r="E1585" t="s">
        <v>18</v>
      </c>
      <c r="F1585" t="s">
        <v>8971</v>
      </c>
      <c r="G1585" t="s">
        <v>8972</v>
      </c>
      <c r="H1585" t="s">
        <v>8973</v>
      </c>
      <c r="I1585" t="s">
        <v>32</v>
      </c>
      <c r="J1585" t="s">
        <v>1878</v>
      </c>
      <c r="K1585" t="s">
        <v>556</v>
      </c>
      <c r="L1585" t="s">
        <v>75</v>
      </c>
      <c r="M1585" t="s">
        <v>9438</v>
      </c>
      <c r="N1585" t="s">
        <v>9439</v>
      </c>
    </row>
    <row r="1586" spans="1:14" x14ac:dyDescent="0.25">
      <c r="A1586" t="s">
        <v>8974</v>
      </c>
      <c r="B1586" t="s">
        <v>8975</v>
      </c>
      <c r="C1586" t="s">
        <v>1880</v>
      </c>
      <c r="D1586" t="s">
        <v>8976</v>
      </c>
      <c r="E1586" t="s">
        <v>18</v>
      </c>
      <c r="F1586" t="s">
        <v>8977</v>
      </c>
      <c r="G1586" t="s">
        <v>8978</v>
      </c>
      <c r="H1586" t="s">
        <v>8979</v>
      </c>
      <c r="I1586" t="s">
        <v>8980</v>
      </c>
      <c r="J1586" t="s">
        <v>8605</v>
      </c>
      <c r="K1586" t="s">
        <v>556</v>
      </c>
      <c r="L1586" t="s">
        <v>8981</v>
      </c>
      <c r="M1586" t="s">
        <v>9438</v>
      </c>
      <c r="N1586" t="s">
        <v>9439</v>
      </c>
    </row>
    <row r="1587" spans="1:14" x14ac:dyDescent="0.25">
      <c r="A1587" t="s">
        <v>8982</v>
      </c>
      <c r="C1587" t="s">
        <v>1880</v>
      </c>
      <c r="D1587" t="s">
        <v>8983</v>
      </c>
      <c r="E1587" t="s">
        <v>18</v>
      </c>
      <c r="F1587" t="s">
        <v>8984</v>
      </c>
      <c r="G1587" t="s">
        <v>8985</v>
      </c>
      <c r="H1587" t="s">
        <v>8986</v>
      </c>
      <c r="I1587" t="s">
        <v>32</v>
      </c>
      <c r="J1587" t="s">
        <v>1572</v>
      </c>
      <c r="K1587" t="s">
        <v>556</v>
      </c>
      <c r="L1587" t="s">
        <v>413</v>
      </c>
      <c r="M1587" t="s">
        <v>9438</v>
      </c>
      <c r="N1587" t="s">
        <v>9439</v>
      </c>
    </row>
    <row r="1588" spans="1:14" x14ac:dyDescent="0.25">
      <c r="A1588" t="s">
        <v>8987</v>
      </c>
      <c r="B1588" t="s">
        <v>7956</v>
      </c>
      <c r="C1588" t="s">
        <v>16</v>
      </c>
      <c r="D1588" t="s">
        <v>4470</v>
      </c>
      <c r="E1588" t="s">
        <v>638</v>
      </c>
      <c r="F1588" t="s">
        <v>8988</v>
      </c>
      <c r="G1588" t="s">
        <v>8989</v>
      </c>
      <c r="H1588" t="s">
        <v>8990</v>
      </c>
      <c r="I1588" t="s">
        <v>32</v>
      </c>
      <c r="J1588" t="s">
        <v>955</v>
      </c>
      <c r="K1588" t="s">
        <v>24</v>
      </c>
      <c r="L1588" t="s">
        <v>851</v>
      </c>
      <c r="M1588" t="s">
        <v>9438</v>
      </c>
      <c r="N1588" t="s">
        <v>9439</v>
      </c>
    </row>
    <row r="1589" spans="1:14" x14ac:dyDescent="0.25">
      <c r="A1589" t="s">
        <v>8991</v>
      </c>
      <c r="B1589" t="s">
        <v>7945</v>
      </c>
      <c r="C1589" t="s">
        <v>16</v>
      </c>
      <c r="D1589" t="s">
        <v>7946</v>
      </c>
      <c r="E1589" t="s">
        <v>638</v>
      </c>
      <c r="F1589" t="s">
        <v>8992</v>
      </c>
      <c r="G1589" t="s">
        <v>8993</v>
      </c>
      <c r="H1589" t="s">
        <v>8994</v>
      </c>
      <c r="I1589" t="s">
        <v>22</v>
      </c>
      <c r="J1589" t="s">
        <v>121</v>
      </c>
      <c r="K1589" t="s">
        <v>24</v>
      </c>
      <c r="L1589" t="s">
        <v>83</v>
      </c>
      <c r="M1589" t="s">
        <v>9438</v>
      </c>
      <c r="N1589" t="s">
        <v>9439</v>
      </c>
    </row>
    <row r="1590" spans="1:14" x14ac:dyDescent="0.25">
      <c r="A1590" t="s">
        <v>7938</v>
      </c>
      <c r="B1590" t="s">
        <v>7939</v>
      </c>
      <c r="C1590" t="s">
        <v>16</v>
      </c>
      <c r="D1590" t="s">
        <v>7940</v>
      </c>
      <c r="E1590" t="s">
        <v>638</v>
      </c>
      <c r="F1590" t="s">
        <v>8995</v>
      </c>
      <c r="G1590" t="s">
        <v>8996</v>
      </c>
      <c r="H1590" t="s">
        <v>8997</v>
      </c>
      <c r="I1590" t="s">
        <v>22</v>
      </c>
      <c r="J1590" t="s">
        <v>261</v>
      </c>
      <c r="K1590" t="s">
        <v>24</v>
      </c>
      <c r="L1590" t="s">
        <v>83</v>
      </c>
      <c r="M1590" t="s">
        <v>9438</v>
      </c>
      <c r="N1590" t="s">
        <v>9439</v>
      </c>
    </row>
    <row r="1591" spans="1:14" x14ac:dyDescent="0.25">
      <c r="A1591" t="s">
        <v>6451</v>
      </c>
      <c r="B1591" t="s">
        <v>6452</v>
      </c>
      <c r="C1591" t="s">
        <v>16</v>
      </c>
      <c r="D1591" t="s">
        <v>8640</v>
      </c>
      <c r="E1591" t="s">
        <v>638</v>
      </c>
      <c r="F1591" t="s">
        <v>9007</v>
      </c>
      <c r="G1591" t="s">
        <v>9008</v>
      </c>
      <c r="H1591" t="s">
        <v>9009</v>
      </c>
      <c r="I1591" t="s">
        <v>32</v>
      </c>
      <c r="J1591" t="s">
        <v>506</v>
      </c>
      <c r="K1591" t="s">
        <v>24</v>
      </c>
      <c r="L1591" t="s">
        <v>837</v>
      </c>
      <c r="M1591" t="s">
        <v>10103</v>
      </c>
      <c r="N1591" t="s">
        <v>9441</v>
      </c>
    </row>
    <row r="1592" spans="1:14" x14ac:dyDescent="0.25">
      <c r="A1592" t="s">
        <v>9010</v>
      </c>
      <c r="B1592" t="s">
        <v>3746</v>
      </c>
      <c r="C1592" t="s">
        <v>69</v>
      </c>
      <c r="D1592" t="s">
        <v>8695</v>
      </c>
      <c r="E1592" t="s">
        <v>638</v>
      </c>
      <c r="F1592" t="s">
        <v>9011</v>
      </c>
      <c r="G1592" t="s">
        <v>9012</v>
      </c>
      <c r="H1592" t="s">
        <v>9013</v>
      </c>
      <c r="I1592" t="s">
        <v>32</v>
      </c>
      <c r="J1592" t="s">
        <v>472</v>
      </c>
      <c r="K1592" t="s">
        <v>24</v>
      </c>
      <c r="L1592" t="s">
        <v>5192</v>
      </c>
      <c r="M1592" t="s">
        <v>9438</v>
      </c>
      <c r="N1592" t="s">
        <v>9439</v>
      </c>
    </row>
    <row r="1593" spans="1:14" x14ac:dyDescent="0.25">
      <c r="A1593" t="s">
        <v>9014</v>
      </c>
      <c r="B1593" t="s">
        <v>9015</v>
      </c>
      <c r="C1593" t="s">
        <v>16</v>
      </c>
      <c r="D1593" t="s">
        <v>9016</v>
      </c>
      <c r="E1593" t="s">
        <v>638</v>
      </c>
      <c r="F1593" t="s">
        <v>9017</v>
      </c>
      <c r="G1593" t="s">
        <v>9018</v>
      </c>
      <c r="H1593" t="s">
        <v>9019</v>
      </c>
      <c r="I1593" t="s">
        <v>22</v>
      </c>
      <c r="J1593" t="s">
        <v>9020</v>
      </c>
      <c r="K1593" t="s">
        <v>24</v>
      </c>
      <c r="L1593" t="s">
        <v>9021</v>
      </c>
      <c r="M1593" t="s">
        <v>9438</v>
      </c>
      <c r="N1593" t="s">
        <v>9439</v>
      </c>
    </row>
    <row r="1594" spans="1:14" x14ac:dyDescent="0.25">
      <c r="A1594" t="s">
        <v>9022</v>
      </c>
      <c r="B1594" t="s">
        <v>7956</v>
      </c>
      <c r="C1594" t="s">
        <v>16</v>
      </c>
      <c r="D1594" t="s">
        <v>4470</v>
      </c>
      <c r="E1594" t="s">
        <v>638</v>
      </c>
      <c r="F1594" t="s">
        <v>9023</v>
      </c>
      <c r="G1594" t="s">
        <v>9024</v>
      </c>
      <c r="H1594" t="s">
        <v>9025</v>
      </c>
      <c r="I1594" t="s">
        <v>32</v>
      </c>
      <c r="J1594" t="s">
        <v>412</v>
      </c>
      <c r="K1594" t="s">
        <v>24</v>
      </c>
      <c r="L1594" t="s">
        <v>851</v>
      </c>
      <c r="M1594" t="s">
        <v>9438</v>
      </c>
      <c r="N1594" t="s">
        <v>9439</v>
      </c>
    </row>
    <row r="1595" spans="1:14" x14ac:dyDescent="0.25">
      <c r="A1595" t="s">
        <v>9033</v>
      </c>
      <c r="B1595" t="s">
        <v>7956</v>
      </c>
      <c r="C1595" t="s">
        <v>16</v>
      </c>
      <c r="D1595" t="s">
        <v>4470</v>
      </c>
      <c r="E1595" t="s">
        <v>638</v>
      </c>
      <c r="F1595" t="s">
        <v>9034</v>
      </c>
      <c r="G1595" t="s">
        <v>9035</v>
      </c>
      <c r="H1595" t="s">
        <v>9036</v>
      </c>
      <c r="I1595" t="s">
        <v>32</v>
      </c>
      <c r="J1595" t="s">
        <v>1599</v>
      </c>
      <c r="K1595" t="s">
        <v>24</v>
      </c>
      <c r="L1595" t="s">
        <v>851</v>
      </c>
      <c r="M1595" t="s">
        <v>9438</v>
      </c>
      <c r="N1595" t="s">
        <v>9439</v>
      </c>
    </row>
    <row r="1596" spans="1:14" x14ac:dyDescent="0.25">
      <c r="A1596" t="s">
        <v>9037</v>
      </c>
      <c r="B1596" t="s">
        <v>7956</v>
      </c>
      <c r="C1596" t="s">
        <v>16</v>
      </c>
      <c r="D1596" t="s">
        <v>4470</v>
      </c>
      <c r="E1596" t="s">
        <v>638</v>
      </c>
      <c r="F1596" t="s">
        <v>9038</v>
      </c>
      <c r="G1596" t="s">
        <v>9039</v>
      </c>
      <c r="H1596" t="s">
        <v>9040</v>
      </c>
      <c r="I1596" t="s">
        <v>32</v>
      </c>
      <c r="J1596" t="s">
        <v>1093</v>
      </c>
      <c r="K1596" t="s">
        <v>24</v>
      </c>
      <c r="L1596" t="s">
        <v>851</v>
      </c>
      <c r="M1596" t="s">
        <v>9438</v>
      </c>
      <c r="N1596" t="s">
        <v>9439</v>
      </c>
    </row>
    <row r="1597" spans="1:14" x14ac:dyDescent="0.25">
      <c r="A1597" t="s">
        <v>9041</v>
      </c>
      <c r="B1597" t="s">
        <v>9042</v>
      </c>
      <c r="C1597" t="s">
        <v>69</v>
      </c>
      <c r="D1597" t="s">
        <v>9043</v>
      </c>
      <c r="E1597" t="s">
        <v>638</v>
      </c>
      <c r="F1597" t="s">
        <v>9044</v>
      </c>
      <c r="G1597" t="s">
        <v>9045</v>
      </c>
      <c r="H1597" t="s">
        <v>9046</v>
      </c>
      <c r="I1597" t="s">
        <v>32</v>
      </c>
      <c r="J1597" t="s">
        <v>1751</v>
      </c>
      <c r="K1597" t="s">
        <v>24</v>
      </c>
      <c r="L1597" t="s">
        <v>42</v>
      </c>
      <c r="M1597" t="s">
        <v>9438</v>
      </c>
      <c r="N1597" t="s">
        <v>9439</v>
      </c>
    </row>
    <row r="1598" spans="1:14" x14ac:dyDescent="0.25">
      <c r="A1598" t="s">
        <v>9047</v>
      </c>
      <c r="B1598" t="s">
        <v>7956</v>
      </c>
      <c r="C1598" t="s">
        <v>16</v>
      </c>
      <c r="D1598" t="s">
        <v>4470</v>
      </c>
      <c r="E1598" t="s">
        <v>638</v>
      </c>
      <c r="F1598" t="s">
        <v>9048</v>
      </c>
      <c r="G1598" t="s">
        <v>9049</v>
      </c>
      <c r="H1598" t="s">
        <v>9050</v>
      </c>
      <c r="I1598" t="s">
        <v>32</v>
      </c>
      <c r="J1598" t="s">
        <v>809</v>
      </c>
      <c r="K1598" t="s">
        <v>24</v>
      </c>
      <c r="L1598" t="s">
        <v>851</v>
      </c>
      <c r="M1598" t="s">
        <v>9438</v>
      </c>
      <c r="N1598" t="s">
        <v>9439</v>
      </c>
    </row>
    <row r="1599" spans="1:14" x14ac:dyDescent="0.25">
      <c r="A1599" t="s">
        <v>9051</v>
      </c>
      <c r="C1599" t="s">
        <v>16</v>
      </c>
      <c r="D1599" t="s">
        <v>8836</v>
      </c>
      <c r="E1599" t="s">
        <v>638</v>
      </c>
      <c r="F1599" t="s">
        <v>9052</v>
      </c>
      <c r="G1599" t="s">
        <v>9053</v>
      </c>
      <c r="H1599" t="s">
        <v>9054</v>
      </c>
      <c r="I1599" t="s">
        <v>32</v>
      </c>
      <c r="J1599" t="s">
        <v>642</v>
      </c>
      <c r="K1599" t="s">
        <v>24</v>
      </c>
      <c r="L1599" t="s">
        <v>8840</v>
      </c>
      <c r="M1599" t="s">
        <v>9438</v>
      </c>
      <c r="N1599" t="s">
        <v>9439</v>
      </c>
    </row>
    <row r="1600" spans="1:14" x14ac:dyDescent="0.25">
      <c r="A1600" t="s">
        <v>9055</v>
      </c>
      <c r="B1600" t="s">
        <v>9056</v>
      </c>
      <c r="C1600" t="s">
        <v>16</v>
      </c>
      <c r="D1600" t="s">
        <v>9057</v>
      </c>
      <c r="E1600" t="s">
        <v>638</v>
      </c>
      <c r="F1600" t="s">
        <v>9058</v>
      </c>
      <c r="G1600" t="s">
        <v>9059</v>
      </c>
      <c r="H1600" t="s">
        <v>9060</v>
      </c>
      <c r="I1600" t="s">
        <v>32</v>
      </c>
      <c r="J1600" t="s">
        <v>634</v>
      </c>
      <c r="K1600" t="s">
        <v>24</v>
      </c>
      <c r="L1600" t="s">
        <v>75</v>
      </c>
      <c r="M1600" t="s">
        <v>9438</v>
      </c>
      <c r="N1600" t="s">
        <v>9439</v>
      </c>
    </row>
    <row r="1601" spans="1:14" x14ac:dyDescent="0.25">
      <c r="A1601" t="s">
        <v>8599</v>
      </c>
      <c r="B1601" t="s">
        <v>9067</v>
      </c>
      <c r="C1601" t="s">
        <v>16</v>
      </c>
      <c r="D1601" t="s">
        <v>8601</v>
      </c>
      <c r="E1601" t="s">
        <v>638</v>
      </c>
      <c r="F1601" t="s">
        <v>9068</v>
      </c>
      <c r="G1601" t="s">
        <v>9069</v>
      </c>
      <c r="H1601" t="s">
        <v>9070</v>
      </c>
      <c r="I1601" t="s">
        <v>22</v>
      </c>
      <c r="J1601" t="s">
        <v>8605</v>
      </c>
      <c r="K1601" t="s">
        <v>24</v>
      </c>
      <c r="L1601" t="s">
        <v>83</v>
      </c>
      <c r="M1601" t="s">
        <v>9438</v>
      </c>
      <c r="N1601" t="s">
        <v>9439</v>
      </c>
    </row>
    <row r="1602" spans="1:14" x14ac:dyDescent="0.25">
      <c r="A1602" t="s">
        <v>8651</v>
      </c>
      <c r="B1602" t="s">
        <v>8652</v>
      </c>
      <c r="C1602" t="s">
        <v>16</v>
      </c>
      <c r="D1602" t="s">
        <v>8653</v>
      </c>
      <c r="E1602" t="s">
        <v>638</v>
      </c>
      <c r="F1602" t="s">
        <v>9071</v>
      </c>
      <c r="G1602" t="s">
        <v>9072</v>
      </c>
      <c r="H1602" t="s">
        <v>9073</v>
      </c>
      <c r="I1602" t="s">
        <v>32</v>
      </c>
      <c r="J1602" t="s">
        <v>33</v>
      </c>
      <c r="K1602" t="s">
        <v>24</v>
      </c>
      <c r="L1602" t="s">
        <v>1981</v>
      </c>
      <c r="M1602" t="s">
        <v>9438</v>
      </c>
      <c r="N1602" t="s">
        <v>9439</v>
      </c>
    </row>
    <row r="1603" spans="1:14" x14ac:dyDescent="0.25">
      <c r="A1603" t="s">
        <v>8736</v>
      </c>
      <c r="C1603" t="s">
        <v>16</v>
      </c>
      <c r="D1603" t="s">
        <v>434</v>
      </c>
      <c r="E1603" t="s">
        <v>638</v>
      </c>
      <c r="F1603" t="s">
        <v>9074</v>
      </c>
      <c r="G1603" t="s">
        <v>9075</v>
      </c>
      <c r="H1603" t="s">
        <v>9076</v>
      </c>
      <c r="I1603" t="s">
        <v>32</v>
      </c>
      <c r="J1603" t="s">
        <v>438</v>
      </c>
      <c r="K1603" t="s">
        <v>24</v>
      </c>
      <c r="L1603" t="s">
        <v>439</v>
      </c>
      <c r="M1603" t="s">
        <v>9438</v>
      </c>
      <c r="N1603" t="s">
        <v>9439</v>
      </c>
    </row>
    <row r="1604" spans="1:14" x14ac:dyDescent="0.25">
      <c r="A1604" t="s">
        <v>7931</v>
      </c>
      <c r="B1604" t="s">
        <v>9081</v>
      </c>
      <c r="C1604" t="s">
        <v>16</v>
      </c>
      <c r="D1604" t="s">
        <v>9082</v>
      </c>
      <c r="E1604" t="s">
        <v>638</v>
      </c>
      <c r="F1604" t="s">
        <v>9083</v>
      </c>
      <c r="G1604" t="s">
        <v>9084</v>
      </c>
      <c r="H1604" t="s">
        <v>9085</v>
      </c>
      <c r="I1604" t="s">
        <v>22</v>
      </c>
      <c r="J1604" t="s">
        <v>1572</v>
      </c>
      <c r="K1604" t="s">
        <v>24</v>
      </c>
      <c r="L1604" t="s">
        <v>7937</v>
      </c>
      <c r="M1604" t="s">
        <v>9438</v>
      </c>
      <c r="N1604" t="s">
        <v>9439</v>
      </c>
    </row>
    <row r="1605" spans="1:14" x14ac:dyDescent="0.25">
      <c r="A1605" t="s">
        <v>9041</v>
      </c>
      <c r="B1605" t="s">
        <v>9042</v>
      </c>
      <c r="C1605" t="s">
        <v>69</v>
      </c>
      <c r="D1605" t="s">
        <v>9043</v>
      </c>
      <c r="E1605" t="s">
        <v>638</v>
      </c>
      <c r="F1605" t="s">
        <v>9094</v>
      </c>
      <c r="G1605" t="s">
        <v>9095</v>
      </c>
      <c r="H1605" t="s">
        <v>9096</v>
      </c>
      <c r="I1605" t="s">
        <v>32</v>
      </c>
      <c r="J1605" t="s">
        <v>1472</v>
      </c>
      <c r="K1605" t="s">
        <v>24</v>
      </c>
      <c r="L1605" t="s">
        <v>42</v>
      </c>
      <c r="M1605" t="s">
        <v>9438</v>
      </c>
      <c r="N1605" t="s">
        <v>9439</v>
      </c>
    </row>
    <row r="1606" spans="1:14" x14ac:dyDescent="0.25">
      <c r="A1606" t="s">
        <v>9101</v>
      </c>
      <c r="B1606" t="s">
        <v>7956</v>
      </c>
      <c r="C1606" t="s">
        <v>16</v>
      </c>
      <c r="D1606" t="s">
        <v>4470</v>
      </c>
      <c r="E1606" t="s">
        <v>638</v>
      </c>
      <c r="F1606" t="s">
        <v>9102</v>
      </c>
      <c r="G1606" t="s">
        <v>9103</v>
      </c>
      <c r="H1606" t="s">
        <v>9104</v>
      </c>
      <c r="I1606" t="s">
        <v>32</v>
      </c>
      <c r="J1606" t="s">
        <v>2591</v>
      </c>
      <c r="K1606" t="s">
        <v>24</v>
      </c>
      <c r="L1606" t="s">
        <v>851</v>
      </c>
      <c r="M1606" t="s">
        <v>9438</v>
      </c>
      <c r="N1606" t="s">
        <v>9439</v>
      </c>
    </row>
    <row r="1607" spans="1:14" x14ac:dyDescent="0.25">
      <c r="A1607" t="s">
        <v>8921</v>
      </c>
      <c r="B1607" t="s">
        <v>8675</v>
      </c>
      <c r="C1607" t="s">
        <v>16</v>
      </c>
      <c r="D1607" t="s">
        <v>9113</v>
      </c>
      <c r="E1607" t="s">
        <v>638</v>
      </c>
      <c r="F1607" t="s">
        <v>9114</v>
      </c>
      <c r="G1607" t="s">
        <v>9115</v>
      </c>
      <c r="H1607" t="s">
        <v>9116</v>
      </c>
      <c r="I1607" t="s">
        <v>22</v>
      </c>
      <c r="J1607" t="s">
        <v>880</v>
      </c>
      <c r="K1607" t="s">
        <v>24</v>
      </c>
      <c r="L1607" t="s">
        <v>8926</v>
      </c>
      <c r="M1607" t="s">
        <v>9438</v>
      </c>
      <c r="N1607" t="s">
        <v>9439</v>
      </c>
    </row>
    <row r="1608" spans="1:14" x14ac:dyDescent="0.25">
      <c r="A1608" t="s">
        <v>9117</v>
      </c>
      <c r="B1608" t="s">
        <v>9118</v>
      </c>
      <c r="C1608" t="s">
        <v>16</v>
      </c>
      <c r="D1608" t="s">
        <v>1513</v>
      </c>
      <c r="E1608" t="s">
        <v>638</v>
      </c>
      <c r="F1608" t="s">
        <v>9119</v>
      </c>
      <c r="G1608" t="s">
        <v>9120</v>
      </c>
      <c r="H1608" t="s">
        <v>9121</v>
      </c>
      <c r="I1608" t="s">
        <v>32</v>
      </c>
      <c r="J1608" t="s">
        <v>438</v>
      </c>
      <c r="K1608" t="s">
        <v>24</v>
      </c>
      <c r="L1608" t="s">
        <v>75</v>
      </c>
      <c r="M1608" t="s">
        <v>9438</v>
      </c>
      <c r="N1608" t="s">
        <v>9439</v>
      </c>
    </row>
    <row r="1609" spans="1:14" x14ac:dyDescent="0.25">
      <c r="A1609" t="s">
        <v>8465</v>
      </c>
      <c r="B1609" t="s">
        <v>9122</v>
      </c>
      <c r="C1609" t="s">
        <v>16</v>
      </c>
      <c r="D1609" t="s">
        <v>8467</v>
      </c>
      <c r="E1609" t="s">
        <v>638</v>
      </c>
      <c r="F1609" t="s">
        <v>9123</v>
      </c>
      <c r="G1609" t="s">
        <v>9124</v>
      </c>
      <c r="H1609" t="s">
        <v>9125</v>
      </c>
      <c r="I1609" t="s">
        <v>32</v>
      </c>
      <c r="J1609" t="s">
        <v>412</v>
      </c>
      <c r="K1609" t="s">
        <v>24</v>
      </c>
      <c r="L1609" t="s">
        <v>75</v>
      </c>
      <c r="M1609" t="s">
        <v>9438</v>
      </c>
      <c r="N1609" t="s">
        <v>9439</v>
      </c>
    </row>
    <row r="1610" spans="1:14" x14ac:dyDescent="0.25">
      <c r="A1610" t="s">
        <v>9003</v>
      </c>
      <c r="B1610" t="s">
        <v>9130</v>
      </c>
      <c r="C1610" t="s">
        <v>69</v>
      </c>
      <c r="D1610" t="s">
        <v>302</v>
      </c>
      <c r="E1610" t="s">
        <v>638</v>
      </c>
      <c r="F1610" t="s">
        <v>9131</v>
      </c>
      <c r="G1610" t="s">
        <v>9132</v>
      </c>
      <c r="H1610" t="s">
        <v>9133</v>
      </c>
      <c r="I1610" t="s">
        <v>32</v>
      </c>
      <c r="J1610" t="s">
        <v>115</v>
      </c>
      <c r="K1610" t="s">
        <v>24</v>
      </c>
      <c r="L1610" t="s">
        <v>307</v>
      </c>
      <c r="M1610" t="s">
        <v>10104</v>
      </c>
      <c r="N1610" t="s">
        <v>9441</v>
      </c>
    </row>
    <row r="1611" spans="1:14" x14ac:dyDescent="0.25">
      <c r="A1611" t="s">
        <v>9134</v>
      </c>
      <c r="B1611" t="s">
        <v>9135</v>
      </c>
      <c r="C1611" t="s">
        <v>1931</v>
      </c>
      <c r="E1611" t="s">
        <v>638</v>
      </c>
      <c r="F1611" t="s">
        <v>9139</v>
      </c>
      <c r="G1611" t="s">
        <v>9140</v>
      </c>
      <c r="H1611" t="s">
        <v>9141</v>
      </c>
      <c r="I1611" t="s">
        <v>32</v>
      </c>
      <c r="J1611" t="s">
        <v>3776</v>
      </c>
      <c r="K1611" t="s">
        <v>1600</v>
      </c>
      <c r="L1611" t="s">
        <v>122</v>
      </c>
      <c r="M1611" t="s">
        <v>9438</v>
      </c>
      <c r="N1611" t="s">
        <v>9439</v>
      </c>
    </row>
    <row r="1612" spans="1:14" x14ac:dyDescent="0.25">
      <c r="A1612" t="s">
        <v>8824</v>
      </c>
      <c r="B1612" t="s">
        <v>928</v>
      </c>
      <c r="C1612" t="s">
        <v>1595</v>
      </c>
      <c r="D1612" t="s">
        <v>3186</v>
      </c>
      <c r="E1612" t="s">
        <v>638</v>
      </c>
      <c r="F1612" t="s">
        <v>9142</v>
      </c>
      <c r="G1612" t="s">
        <v>9143</v>
      </c>
      <c r="H1612" t="s">
        <v>9144</v>
      </c>
      <c r="I1612" t="s">
        <v>32</v>
      </c>
      <c r="J1612" t="s">
        <v>9145</v>
      </c>
      <c r="K1612" t="s">
        <v>1600</v>
      </c>
      <c r="L1612" t="s">
        <v>8584</v>
      </c>
      <c r="M1612" t="s">
        <v>9438</v>
      </c>
      <c r="N1612" t="s">
        <v>9439</v>
      </c>
    </row>
    <row r="1613" spans="1:14" x14ac:dyDescent="0.25">
      <c r="A1613" t="s">
        <v>7921</v>
      </c>
      <c r="B1613" t="s">
        <v>1061</v>
      </c>
      <c r="C1613" t="s">
        <v>1595</v>
      </c>
      <c r="D1613" t="s">
        <v>1062</v>
      </c>
      <c r="E1613" t="s">
        <v>638</v>
      </c>
      <c r="F1613" t="s">
        <v>9146</v>
      </c>
      <c r="G1613" t="s">
        <v>9147</v>
      </c>
      <c r="H1613" t="s">
        <v>9148</v>
      </c>
      <c r="I1613" t="s">
        <v>32</v>
      </c>
      <c r="J1613" t="s">
        <v>1980</v>
      </c>
      <c r="K1613" t="s">
        <v>1600</v>
      </c>
      <c r="L1613" t="s">
        <v>7925</v>
      </c>
      <c r="M1613" t="s">
        <v>9438</v>
      </c>
      <c r="N1613" t="s">
        <v>9439</v>
      </c>
    </row>
    <row r="1614" spans="1:14" x14ac:dyDescent="0.25">
      <c r="A1614" t="s">
        <v>9149</v>
      </c>
      <c r="B1614" t="s">
        <v>1061</v>
      </c>
      <c r="C1614" t="s">
        <v>550</v>
      </c>
      <c r="D1614" t="s">
        <v>9150</v>
      </c>
      <c r="E1614" t="s">
        <v>638</v>
      </c>
      <c r="F1614" t="s">
        <v>9151</v>
      </c>
      <c r="G1614" t="s">
        <v>9152</v>
      </c>
      <c r="H1614" t="s">
        <v>9153</v>
      </c>
      <c r="I1614" t="s">
        <v>32</v>
      </c>
      <c r="J1614" t="s">
        <v>816</v>
      </c>
      <c r="K1614" t="s">
        <v>556</v>
      </c>
      <c r="L1614" t="s">
        <v>9154</v>
      </c>
      <c r="M1614" t="s">
        <v>9438</v>
      </c>
      <c r="N1614" t="s">
        <v>9439</v>
      </c>
    </row>
    <row r="1615" spans="1:14" x14ac:dyDescent="0.25">
      <c r="A1615" t="s">
        <v>7921</v>
      </c>
      <c r="B1615" t="s">
        <v>1061</v>
      </c>
      <c r="C1615" t="s">
        <v>1595</v>
      </c>
      <c r="E1615" t="s">
        <v>638</v>
      </c>
      <c r="F1615" t="s">
        <v>9155</v>
      </c>
      <c r="G1615" t="s">
        <v>9156</v>
      </c>
      <c r="H1615" t="s">
        <v>9157</v>
      </c>
      <c r="I1615" t="s">
        <v>32</v>
      </c>
      <c r="J1615" t="s">
        <v>1980</v>
      </c>
      <c r="K1615" t="s">
        <v>1600</v>
      </c>
      <c r="L1615" t="s">
        <v>5864</v>
      </c>
      <c r="M1615" t="s">
        <v>9438</v>
      </c>
      <c r="N1615" t="s">
        <v>9439</v>
      </c>
    </row>
    <row r="1616" spans="1:14" x14ac:dyDescent="0.25">
      <c r="A1616" t="s">
        <v>9158</v>
      </c>
      <c r="C1616" t="s">
        <v>1595</v>
      </c>
      <c r="D1616" t="s">
        <v>4337</v>
      </c>
      <c r="E1616" t="s">
        <v>638</v>
      </c>
      <c r="F1616" t="s">
        <v>9159</v>
      </c>
      <c r="G1616" t="s">
        <v>9160</v>
      </c>
      <c r="H1616" t="s">
        <v>9161</v>
      </c>
      <c r="I1616" t="s">
        <v>32</v>
      </c>
      <c r="J1616" t="s">
        <v>1967</v>
      </c>
      <c r="K1616" t="s">
        <v>1600</v>
      </c>
      <c r="L1616" t="s">
        <v>2609</v>
      </c>
      <c r="M1616" t="s">
        <v>9438</v>
      </c>
      <c r="N1616" t="s">
        <v>9439</v>
      </c>
    </row>
    <row r="1617" spans="1:14" x14ac:dyDescent="0.25">
      <c r="A1617" t="s">
        <v>9162</v>
      </c>
      <c r="B1617" t="s">
        <v>9163</v>
      </c>
      <c r="C1617" t="s">
        <v>1943</v>
      </c>
      <c r="D1617" t="s">
        <v>394</v>
      </c>
      <c r="E1617" t="s">
        <v>18</v>
      </c>
      <c r="F1617" t="s">
        <v>9164</v>
      </c>
      <c r="G1617" t="s">
        <v>9165</v>
      </c>
      <c r="H1617" t="s">
        <v>9166</v>
      </c>
      <c r="I1617" t="s">
        <v>32</v>
      </c>
      <c r="J1617" t="s">
        <v>745</v>
      </c>
      <c r="K1617" t="s">
        <v>1600</v>
      </c>
      <c r="L1617" t="s">
        <v>3493</v>
      </c>
      <c r="M1617" t="s">
        <v>9438</v>
      </c>
      <c r="N1617" t="s">
        <v>9439</v>
      </c>
    </row>
    <row r="1618" spans="1:14" x14ac:dyDescent="0.25">
      <c r="A1618" t="s">
        <v>9167</v>
      </c>
      <c r="B1618" t="s">
        <v>9168</v>
      </c>
      <c r="C1618" t="s">
        <v>1595</v>
      </c>
      <c r="D1618" t="s">
        <v>9169</v>
      </c>
      <c r="E1618" t="s">
        <v>638</v>
      </c>
      <c r="F1618" t="s">
        <v>9170</v>
      </c>
      <c r="G1618" t="s">
        <v>9171</v>
      </c>
      <c r="H1618" t="s">
        <v>9172</v>
      </c>
      <c r="I1618" t="s">
        <v>32</v>
      </c>
      <c r="J1618" t="s">
        <v>809</v>
      </c>
      <c r="K1618" t="s">
        <v>1600</v>
      </c>
      <c r="L1618" t="s">
        <v>445</v>
      </c>
      <c r="M1618" t="s">
        <v>9438</v>
      </c>
      <c r="N1618" t="s">
        <v>9439</v>
      </c>
    </row>
    <row r="1619" spans="1:14" x14ac:dyDescent="0.25">
      <c r="A1619" t="s">
        <v>2092</v>
      </c>
      <c r="B1619" t="s">
        <v>549</v>
      </c>
      <c r="C1619" t="s">
        <v>1595</v>
      </c>
      <c r="D1619" t="s">
        <v>1513</v>
      </c>
      <c r="E1619" t="s">
        <v>638</v>
      </c>
      <c r="F1619" t="s">
        <v>9173</v>
      </c>
      <c r="G1619" t="s">
        <v>9174</v>
      </c>
      <c r="H1619" t="s">
        <v>9175</v>
      </c>
      <c r="I1619" t="s">
        <v>32</v>
      </c>
      <c r="J1619" t="s">
        <v>723</v>
      </c>
      <c r="K1619" t="s">
        <v>556</v>
      </c>
      <c r="L1619" t="s">
        <v>75</v>
      </c>
      <c r="M1619" t="s">
        <v>9438</v>
      </c>
      <c r="N1619" t="s">
        <v>9439</v>
      </c>
    </row>
    <row r="1620" spans="1:14" x14ac:dyDescent="0.25">
      <c r="A1620" t="s">
        <v>9158</v>
      </c>
      <c r="C1620" t="s">
        <v>1595</v>
      </c>
      <c r="D1620" t="s">
        <v>4337</v>
      </c>
      <c r="E1620" t="s">
        <v>638</v>
      </c>
      <c r="F1620" t="s">
        <v>9176</v>
      </c>
      <c r="G1620" t="s">
        <v>9177</v>
      </c>
      <c r="H1620" t="s">
        <v>9178</v>
      </c>
      <c r="I1620" t="s">
        <v>32</v>
      </c>
      <c r="J1620" t="s">
        <v>1855</v>
      </c>
      <c r="K1620" t="s">
        <v>1600</v>
      </c>
      <c r="L1620" t="s">
        <v>2609</v>
      </c>
      <c r="M1620" t="s">
        <v>9438</v>
      </c>
      <c r="N1620" t="s">
        <v>9439</v>
      </c>
    </row>
    <row r="1621" spans="1:14" x14ac:dyDescent="0.25">
      <c r="A1621" t="s">
        <v>9149</v>
      </c>
      <c r="B1621" t="s">
        <v>1061</v>
      </c>
      <c r="C1621" t="s">
        <v>550</v>
      </c>
      <c r="D1621" t="s">
        <v>9150</v>
      </c>
      <c r="E1621" t="s">
        <v>638</v>
      </c>
      <c r="F1621" t="s">
        <v>9179</v>
      </c>
      <c r="G1621" t="s">
        <v>9180</v>
      </c>
      <c r="H1621" t="s">
        <v>9181</v>
      </c>
      <c r="I1621" t="s">
        <v>32</v>
      </c>
      <c r="J1621" t="s">
        <v>816</v>
      </c>
      <c r="K1621" t="s">
        <v>556</v>
      </c>
      <c r="L1621" t="s">
        <v>9182</v>
      </c>
      <c r="M1621" t="s">
        <v>9438</v>
      </c>
      <c r="N1621" t="s">
        <v>9439</v>
      </c>
    </row>
    <row r="1622" spans="1:14" x14ac:dyDescent="0.25">
      <c r="A1622" t="s">
        <v>7921</v>
      </c>
      <c r="B1622" t="s">
        <v>1061</v>
      </c>
      <c r="C1622" t="s">
        <v>1595</v>
      </c>
      <c r="E1622" t="s">
        <v>638</v>
      </c>
      <c r="F1622" t="s">
        <v>9183</v>
      </c>
      <c r="G1622" t="s">
        <v>9184</v>
      </c>
      <c r="H1622" t="s">
        <v>9185</v>
      </c>
      <c r="I1622" t="s">
        <v>32</v>
      </c>
      <c r="J1622" t="s">
        <v>1980</v>
      </c>
      <c r="K1622" t="s">
        <v>1600</v>
      </c>
      <c r="L1622" t="s">
        <v>5864</v>
      </c>
      <c r="M1622" t="s">
        <v>9438</v>
      </c>
      <c r="N1622" t="s">
        <v>9439</v>
      </c>
    </row>
    <row r="1623" spans="1:14" x14ac:dyDescent="0.25">
      <c r="A1623" t="s">
        <v>9149</v>
      </c>
      <c r="B1623" t="s">
        <v>1061</v>
      </c>
      <c r="C1623" t="s">
        <v>550</v>
      </c>
      <c r="D1623" t="s">
        <v>9150</v>
      </c>
      <c r="E1623" t="s">
        <v>638</v>
      </c>
      <c r="F1623" t="s">
        <v>9201</v>
      </c>
      <c r="G1623" t="s">
        <v>9202</v>
      </c>
      <c r="H1623" t="s">
        <v>9203</v>
      </c>
      <c r="I1623" t="s">
        <v>32</v>
      </c>
      <c r="J1623" t="s">
        <v>816</v>
      </c>
      <c r="K1623" t="s">
        <v>556</v>
      </c>
      <c r="L1623" t="s">
        <v>9182</v>
      </c>
      <c r="M1623" t="s">
        <v>9438</v>
      </c>
      <c r="N1623" t="s">
        <v>9439</v>
      </c>
    </row>
    <row r="1624" spans="1:14" x14ac:dyDescent="0.25">
      <c r="A1624" t="s">
        <v>9204</v>
      </c>
      <c r="C1624" t="s">
        <v>6763</v>
      </c>
      <c r="E1624" t="s">
        <v>6764</v>
      </c>
      <c r="F1624" t="s">
        <v>9205</v>
      </c>
      <c r="G1624" s="7" t="s">
        <v>9206</v>
      </c>
      <c r="I1624" t="s">
        <v>32</v>
      </c>
      <c r="J1624" t="s">
        <v>555</v>
      </c>
      <c r="K1624" t="s">
        <v>1600</v>
      </c>
      <c r="M1624" t="s">
        <v>9438</v>
      </c>
      <c r="N1624" t="s">
        <v>9439</v>
      </c>
    </row>
    <row r="1625" spans="1:14" x14ac:dyDescent="0.25">
      <c r="A1625" t="s">
        <v>9207</v>
      </c>
      <c r="B1625" t="s">
        <v>9208</v>
      </c>
      <c r="C1625" t="s">
        <v>9209</v>
      </c>
      <c r="D1625" t="s">
        <v>1576</v>
      </c>
      <c r="E1625" t="s">
        <v>638</v>
      </c>
      <c r="F1625" t="s">
        <v>9210</v>
      </c>
      <c r="G1625" t="s">
        <v>9211</v>
      </c>
      <c r="H1625" t="s">
        <v>9212</v>
      </c>
      <c r="I1625" t="s">
        <v>32</v>
      </c>
      <c r="J1625" t="s">
        <v>5725</v>
      </c>
      <c r="K1625" t="s">
        <v>1600</v>
      </c>
      <c r="L1625" t="s">
        <v>75</v>
      </c>
      <c r="M1625" t="s">
        <v>9438</v>
      </c>
      <c r="N1625" t="s">
        <v>9439</v>
      </c>
    </row>
    <row r="1626" spans="1:14" x14ac:dyDescent="0.25">
      <c r="A1626" t="s">
        <v>8954</v>
      </c>
      <c r="B1626" t="s">
        <v>9213</v>
      </c>
      <c r="C1626" t="s">
        <v>1595</v>
      </c>
      <c r="D1626" t="s">
        <v>4470</v>
      </c>
      <c r="E1626" t="s">
        <v>638</v>
      </c>
      <c r="F1626" t="s">
        <v>9214</v>
      </c>
      <c r="G1626" t="s">
        <v>9215</v>
      </c>
      <c r="H1626" t="s">
        <v>9216</v>
      </c>
      <c r="I1626" t="s">
        <v>32</v>
      </c>
      <c r="J1626" t="s">
        <v>1599</v>
      </c>
      <c r="K1626" t="s">
        <v>1600</v>
      </c>
      <c r="L1626" t="s">
        <v>851</v>
      </c>
      <c r="M1626" t="s">
        <v>9438</v>
      </c>
      <c r="N1626" t="s">
        <v>9439</v>
      </c>
    </row>
    <row r="1627" spans="1:14" x14ac:dyDescent="0.25">
      <c r="A1627" t="s">
        <v>7521</v>
      </c>
      <c r="C1627" t="s">
        <v>1595</v>
      </c>
      <c r="D1627" t="s">
        <v>158</v>
      </c>
      <c r="E1627" t="s">
        <v>18</v>
      </c>
      <c r="F1627" t="s">
        <v>9217</v>
      </c>
      <c r="G1627" t="s">
        <v>9218</v>
      </c>
      <c r="H1627" t="s">
        <v>9219</v>
      </c>
      <c r="I1627" t="s">
        <v>32</v>
      </c>
      <c r="J1627" t="s">
        <v>2433</v>
      </c>
      <c r="K1627" t="s">
        <v>1600</v>
      </c>
      <c r="L1627" t="s">
        <v>163</v>
      </c>
      <c r="M1627" t="s">
        <v>9438</v>
      </c>
      <c r="N1627" t="s">
        <v>9439</v>
      </c>
    </row>
    <row r="1628" spans="1:14" x14ac:dyDescent="0.25">
      <c r="A1628" t="s">
        <v>2092</v>
      </c>
      <c r="B1628" t="s">
        <v>549</v>
      </c>
      <c r="C1628" t="s">
        <v>1595</v>
      </c>
      <c r="D1628" t="s">
        <v>1513</v>
      </c>
      <c r="E1628" t="s">
        <v>638</v>
      </c>
      <c r="F1628" t="s">
        <v>9220</v>
      </c>
      <c r="G1628" t="s">
        <v>9221</v>
      </c>
      <c r="H1628" t="s">
        <v>9222</v>
      </c>
      <c r="I1628" t="s">
        <v>32</v>
      </c>
      <c r="J1628" t="s">
        <v>809</v>
      </c>
      <c r="K1628" t="s">
        <v>1600</v>
      </c>
      <c r="L1628" t="s">
        <v>75</v>
      </c>
      <c r="M1628" t="s">
        <v>9438</v>
      </c>
      <c r="N1628" t="s">
        <v>9439</v>
      </c>
    </row>
    <row r="1629" spans="1:14" x14ac:dyDescent="0.25">
      <c r="A1629" t="s">
        <v>8580</v>
      </c>
      <c r="B1629" t="s">
        <v>928</v>
      </c>
      <c r="C1629" t="s">
        <v>1595</v>
      </c>
      <c r="D1629" t="s">
        <v>3186</v>
      </c>
      <c r="E1629" t="s">
        <v>638</v>
      </c>
      <c r="F1629" t="s">
        <v>9223</v>
      </c>
      <c r="G1629" t="s">
        <v>9224</v>
      </c>
      <c r="H1629" t="s">
        <v>9225</v>
      </c>
      <c r="I1629" t="s">
        <v>32</v>
      </c>
      <c r="J1629" t="s">
        <v>4334</v>
      </c>
      <c r="K1629" t="s">
        <v>1600</v>
      </c>
      <c r="L1629" t="s">
        <v>8715</v>
      </c>
      <c r="M1629" t="s">
        <v>9438</v>
      </c>
      <c r="N1629" t="s">
        <v>9439</v>
      </c>
    </row>
    <row r="1630" spans="1:14" x14ac:dyDescent="0.25">
      <c r="A1630" t="s">
        <v>9167</v>
      </c>
      <c r="B1630" t="s">
        <v>9168</v>
      </c>
      <c r="C1630" t="s">
        <v>1595</v>
      </c>
      <c r="D1630" t="s">
        <v>9169</v>
      </c>
      <c r="E1630" t="s">
        <v>638</v>
      </c>
      <c r="F1630" t="s">
        <v>9226</v>
      </c>
      <c r="G1630" t="s">
        <v>9227</v>
      </c>
      <c r="H1630" t="s">
        <v>9228</v>
      </c>
      <c r="I1630" t="s">
        <v>32</v>
      </c>
      <c r="J1630" t="s">
        <v>1093</v>
      </c>
      <c r="K1630" t="s">
        <v>1600</v>
      </c>
      <c r="L1630" t="s">
        <v>445</v>
      </c>
      <c r="M1630" t="s">
        <v>9438</v>
      </c>
      <c r="N1630" t="s">
        <v>9439</v>
      </c>
    </row>
    <row r="1631" spans="1:14" x14ac:dyDescent="0.25">
      <c r="A1631" t="s">
        <v>9167</v>
      </c>
      <c r="B1631" t="s">
        <v>9168</v>
      </c>
      <c r="C1631" t="s">
        <v>1595</v>
      </c>
      <c r="D1631" t="s">
        <v>9233</v>
      </c>
      <c r="E1631" t="s">
        <v>638</v>
      </c>
      <c r="F1631" t="s">
        <v>9234</v>
      </c>
      <c r="G1631" t="s">
        <v>9235</v>
      </c>
      <c r="H1631" t="s">
        <v>9236</v>
      </c>
      <c r="I1631" t="s">
        <v>32</v>
      </c>
      <c r="J1631" t="s">
        <v>1878</v>
      </c>
      <c r="K1631" t="s">
        <v>1600</v>
      </c>
      <c r="L1631" t="s">
        <v>9237</v>
      </c>
      <c r="M1631" t="s">
        <v>9438</v>
      </c>
      <c r="N1631" t="s">
        <v>9439</v>
      </c>
    </row>
    <row r="1632" spans="1:14" x14ac:dyDescent="0.25">
      <c r="A1632" t="s">
        <v>9245</v>
      </c>
      <c r="B1632" t="s">
        <v>9246</v>
      </c>
      <c r="C1632" t="s">
        <v>6846</v>
      </c>
      <c r="D1632" t="s">
        <v>2898</v>
      </c>
      <c r="E1632" t="s">
        <v>18</v>
      </c>
      <c r="F1632" t="s">
        <v>9247</v>
      </c>
      <c r="G1632" t="s">
        <v>9248</v>
      </c>
      <c r="H1632" t="s">
        <v>9249</v>
      </c>
      <c r="I1632" t="s">
        <v>22</v>
      </c>
      <c r="J1632" t="s">
        <v>5541</v>
      </c>
      <c r="K1632" t="s">
        <v>1600</v>
      </c>
      <c r="L1632" t="s">
        <v>3106</v>
      </c>
      <c r="M1632" t="s">
        <v>9438</v>
      </c>
      <c r="N1632" t="s">
        <v>9439</v>
      </c>
    </row>
    <row r="1633" spans="1:14" x14ac:dyDescent="0.25">
      <c r="A1633" t="s">
        <v>9250</v>
      </c>
      <c r="B1633" t="s">
        <v>9251</v>
      </c>
      <c r="C1633" t="s">
        <v>1595</v>
      </c>
      <c r="D1633" t="s">
        <v>9252</v>
      </c>
      <c r="E1633" t="s">
        <v>638</v>
      </c>
      <c r="F1633" t="s">
        <v>9253</v>
      </c>
      <c r="G1633" t="s">
        <v>9254</v>
      </c>
      <c r="H1633" t="s">
        <v>9255</v>
      </c>
      <c r="I1633" t="s">
        <v>32</v>
      </c>
      <c r="J1633" t="s">
        <v>1878</v>
      </c>
      <c r="K1633" t="s">
        <v>1600</v>
      </c>
      <c r="L1633" t="s">
        <v>9256</v>
      </c>
      <c r="M1633" t="s">
        <v>9438</v>
      </c>
      <c r="N1633" t="s">
        <v>9439</v>
      </c>
    </row>
    <row r="1634" spans="1:14" x14ac:dyDescent="0.25">
      <c r="A1634" t="s">
        <v>9261</v>
      </c>
      <c r="C1634" t="s">
        <v>1880</v>
      </c>
      <c r="E1634" t="s">
        <v>18</v>
      </c>
      <c r="F1634" t="s">
        <v>9262</v>
      </c>
      <c r="G1634" t="s">
        <v>9263</v>
      </c>
      <c r="H1634" t="s">
        <v>9264</v>
      </c>
      <c r="I1634" t="s">
        <v>22</v>
      </c>
      <c r="J1634" t="s">
        <v>1599</v>
      </c>
      <c r="K1634" t="s">
        <v>556</v>
      </c>
      <c r="L1634" t="s">
        <v>786</v>
      </c>
      <c r="M1634" t="s">
        <v>9438</v>
      </c>
      <c r="N1634" t="s">
        <v>9439</v>
      </c>
    </row>
    <row r="1635" spans="1:14" x14ac:dyDescent="0.25">
      <c r="A1635" t="s">
        <v>9134</v>
      </c>
      <c r="B1635" t="s">
        <v>9135</v>
      </c>
      <c r="C1635" t="s">
        <v>1931</v>
      </c>
      <c r="E1635" t="s">
        <v>638</v>
      </c>
      <c r="F1635" t="s">
        <v>9265</v>
      </c>
      <c r="G1635" t="s">
        <v>9266</v>
      </c>
      <c r="H1635" t="s">
        <v>9267</v>
      </c>
      <c r="I1635" t="s">
        <v>32</v>
      </c>
      <c r="J1635" t="s">
        <v>3776</v>
      </c>
      <c r="K1635" t="s">
        <v>1600</v>
      </c>
      <c r="L1635" t="s">
        <v>4575</v>
      </c>
      <c r="M1635" t="s">
        <v>9438</v>
      </c>
      <c r="N1635" t="s">
        <v>9439</v>
      </c>
    </row>
    <row r="1636" spans="1:14" x14ac:dyDescent="0.25">
      <c r="A1636" t="s">
        <v>9268</v>
      </c>
      <c r="B1636" t="s">
        <v>9269</v>
      </c>
      <c r="C1636" t="s">
        <v>1595</v>
      </c>
      <c r="D1636" t="s">
        <v>3522</v>
      </c>
      <c r="E1636" t="s">
        <v>18</v>
      </c>
      <c r="F1636" t="s">
        <v>9270</v>
      </c>
      <c r="G1636" t="s">
        <v>9271</v>
      </c>
      <c r="H1636" t="s">
        <v>9272</v>
      </c>
      <c r="I1636" t="s">
        <v>32</v>
      </c>
      <c r="J1636" t="s">
        <v>1878</v>
      </c>
      <c r="K1636" t="s">
        <v>1600</v>
      </c>
      <c r="L1636" t="s">
        <v>227</v>
      </c>
      <c r="M1636" t="s">
        <v>9438</v>
      </c>
      <c r="N1636" t="s">
        <v>9439</v>
      </c>
    </row>
    <row r="1637" spans="1:14" x14ac:dyDescent="0.25">
      <c r="A1637" t="s">
        <v>9204</v>
      </c>
      <c r="C1637" t="s">
        <v>6763</v>
      </c>
      <c r="E1637" t="s">
        <v>6764</v>
      </c>
      <c r="F1637" t="s">
        <v>9273</v>
      </c>
      <c r="G1637" t="s">
        <v>9274</v>
      </c>
      <c r="I1637" t="s">
        <v>32</v>
      </c>
      <c r="J1637" t="s">
        <v>555</v>
      </c>
      <c r="K1637" t="s">
        <v>1600</v>
      </c>
      <c r="M1637" t="s">
        <v>9438</v>
      </c>
      <c r="N1637" t="s">
        <v>9439</v>
      </c>
    </row>
    <row r="1638" spans="1:14" x14ac:dyDescent="0.25">
      <c r="A1638" t="s">
        <v>7921</v>
      </c>
      <c r="B1638" t="s">
        <v>1061</v>
      </c>
      <c r="C1638" t="s">
        <v>1595</v>
      </c>
      <c r="E1638" t="s">
        <v>638</v>
      </c>
      <c r="F1638" t="s">
        <v>9275</v>
      </c>
      <c r="G1638" t="s">
        <v>9276</v>
      </c>
      <c r="H1638" t="s">
        <v>9277</v>
      </c>
      <c r="I1638" t="s">
        <v>32</v>
      </c>
      <c r="J1638" t="s">
        <v>1980</v>
      </c>
      <c r="K1638" t="s">
        <v>1600</v>
      </c>
      <c r="L1638" t="s">
        <v>5864</v>
      </c>
      <c r="M1638" t="s">
        <v>9438</v>
      </c>
      <c r="N1638" t="s">
        <v>9439</v>
      </c>
    </row>
    <row r="1639" spans="1:14" x14ac:dyDescent="0.25">
      <c r="A1639" t="s">
        <v>9167</v>
      </c>
      <c r="B1639" t="s">
        <v>9251</v>
      </c>
      <c r="C1639" t="s">
        <v>1595</v>
      </c>
      <c r="D1639" t="s">
        <v>9233</v>
      </c>
      <c r="E1639" t="s">
        <v>638</v>
      </c>
      <c r="F1639" t="s">
        <v>9278</v>
      </c>
      <c r="G1639" t="s">
        <v>9279</v>
      </c>
      <c r="H1639" t="s">
        <v>9280</v>
      </c>
      <c r="I1639" t="s">
        <v>32</v>
      </c>
      <c r="J1639" t="s">
        <v>555</v>
      </c>
      <c r="K1639" t="s">
        <v>1600</v>
      </c>
      <c r="L1639" t="s">
        <v>9237</v>
      </c>
      <c r="M1639" t="s">
        <v>9438</v>
      </c>
      <c r="N1639" t="s">
        <v>9439</v>
      </c>
    </row>
    <row r="1640" spans="1:14" x14ac:dyDescent="0.25">
      <c r="A1640" t="s">
        <v>9281</v>
      </c>
      <c r="B1640" t="s">
        <v>8916</v>
      </c>
      <c r="C1640" t="s">
        <v>1880</v>
      </c>
      <c r="D1640" t="s">
        <v>8917</v>
      </c>
      <c r="E1640" t="s">
        <v>638</v>
      </c>
      <c r="F1640" t="s">
        <v>9282</v>
      </c>
      <c r="G1640" t="s">
        <v>9283</v>
      </c>
      <c r="H1640" t="s">
        <v>9284</v>
      </c>
      <c r="I1640" t="s">
        <v>32</v>
      </c>
      <c r="J1640" t="s">
        <v>1967</v>
      </c>
      <c r="K1640" t="s">
        <v>556</v>
      </c>
      <c r="L1640" t="s">
        <v>42</v>
      </c>
      <c r="M1640" t="s">
        <v>9438</v>
      </c>
      <c r="N1640" t="s">
        <v>9439</v>
      </c>
    </row>
    <row r="1641" spans="1:14" x14ac:dyDescent="0.25">
      <c r="A1641" t="s">
        <v>9285</v>
      </c>
      <c r="B1641" t="s">
        <v>9286</v>
      </c>
      <c r="C1641" t="s">
        <v>16</v>
      </c>
      <c r="D1641" t="s">
        <v>9287</v>
      </c>
      <c r="E1641" t="s">
        <v>638</v>
      </c>
      <c r="F1641" t="s">
        <v>9288</v>
      </c>
      <c r="G1641" t="s">
        <v>9289</v>
      </c>
      <c r="H1641" t="s">
        <v>9290</v>
      </c>
      <c r="I1641" t="s">
        <v>32</v>
      </c>
      <c r="J1641" t="s">
        <v>1066</v>
      </c>
      <c r="K1641" t="s">
        <v>556</v>
      </c>
      <c r="L1641" t="s">
        <v>75</v>
      </c>
      <c r="M1641" t="s">
        <v>9438</v>
      </c>
      <c r="N1641" t="s">
        <v>9439</v>
      </c>
    </row>
    <row r="1642" spans="1:14" x14ac:dyDescent="0.25">
      <c r="A1642" t="s">
        <v>9291</v>
      </c>
      <c r="B1642" t="s">
        <v>9292</v>
      </c>
      <c r="C1642" t="s">
        <v>550</v>
      </c>
      <c r="D1642" t="s">
        <v>9293</v>
      </c>
      <c r="E1642" t="s">
        <v>638</v>
      </c>
      <c r="F1642" t="s">
        <v>9294</v>
      </c>
      <c r="G1642" t="s">
        <v>9295</v>
      </c>
      <c r="H1642" t="s">
        <v>9296</v>
      </c>
      <c r="I1642" t="s">
        <v>32</v>
      </c>
      <c r="J1642" t="s">
        <v>1584</v>
      </c>
      <c r="K1642" t="s">
        <v>556</v>
      </c>
      <c r="L1642" t="s">
        <v>9297</v>
      </c>
      <c r="M1642" t="s">
        <v>9438</v>
      </c>
      <c r="N1642" t="s">
        <v>9439</v>
      </c>
    </row>
    <row r="1643" spans="1:14" x14ac:dyDescent="0.25">
      <c r="A1643" t="s">
        <v>9298</v>
      </c>
      <c r="B1643" t="s">
        <v>9286</v>
      </c>
      <c r="C1643" t="s">
        <v>550</v>
      </c>
      <c r="D1643" t="s">
        <v>9287</v>
      </c>
      <c r="E1643" t="s">
        <v>638</v>
      </c>
      <c r="F1643" t="s">
        <v>9299</v>
      </c>
      <c r="G1643" t="s">
        <v>9300</v>
      </c>
      <c r="H1643" t="s">
        <v>9301</v>
      </c>
      <c r="I1643" t="s">
        <v>32</v>
      </c>
      <c r="J1643" t="s">
        <v>3112</v>
      </c>
      <c r="K1643" t="s">
        <v>556</v>
      </c>
      <c r="L1643" t="s">
        <v>75</v>
      </c>
      <c r="M1643" t="s">
        <v>9438</v>
      </c>
      <c r="N1643" t="s">
        <v>9439</v>
      </c>
    </row>
    <row r="1644" spans="1:14" x14ac:dyDescent="0.25">
      <c r="A1644" t="s">
        <v>9302</v>
      </c>
      <c r="B1644" t="s">
        <v>9286</v>
      </c>
      <c r="C1644" t="s">
        <v>550</v>
      </c>
      <c r="D1644" t="s">
        <v>9287</v>
      </c>
      <c r="E1644" t="s">
        <v>638</v>
      </c>
      <c r="F1644" t="s">
        <v>9303</v>
      </c>
      <c r="G1644" t="s">
        <v>9304</v>
      </c>
      <c r="H1644" t="s">
        <v>9305</v>
      </c>
      <c r="I1644" t="s">
        <v>32</v>
      </c>
      <c r="J1644" t="s">
        <v>1584</v>
      </c>
      <c r="K1644" t="s">
        <v>556</v>
      </c>
      <c r="L1644" t="s">
        <v>75</v>
      </c>
      <c r="M1644" t="s">
        <v>9438</v>
      </c>
      <c r="N1644" t="s">
        <v>9439</v>
      </c>
    </row>
    <row r="1645" spans="1:14" x14ac:dyDescent="0.25">
      <c r="A1645" t="s">
        <v>9306</v>
      </c>
      <c r="B1645" t="s">
        <v>8916</v>
      </c>
      <c r="C1645" t="s">
        <v>550</v>
      </c>
      <c r="D1645" t="s">
        <v>8917</v>
      </c>
      <c r="E1645" t="s">
        <v>638</v>
      </c>
      <c r="F1645" t="s">
        <v>9307</v>
      </c>
      <c r="G1645" t="s">
        <v>9308</v>
      </c>
      <c r="H1645" t="s">
        <v>9309</v>
      </c>
      <c r="I1645" t="s">
        <v>32</v>
      </c>
      <c r="J1645" t="s">
        <v>1951</v>
      </c>
      <c r="K1645" t="s">
        <v>556</v>
      </c>
      <c r="L1645" t="s">
        <v>42</v>
      </c>
      <c r="M1645" t="s">
        <v>9438</v>
      </c>
      <c r="N1645" t="s">
        <v>9439</v>
      </c>
    </row>
    <row r="1646" spans="1:14" x14ac:dyDescent="0.25">
      <c r="A1646" t="s">
        <v>9310</v>
      </c>
      <c r="B1646" t="s">
        <v>9286</v>
      </c>
      <c r="C1646" t="s">
        <v>550</v>
      </c>
      <c r="D1646" t="s">
        <v>9287</v>
      </c>
      <c r="E1646" t="s">
        <v>638</v>
      </c>
      <c r="F1646" t="s">
        <v>9311</v>
      </c>
      <c r="G1646" t="s">
        <v>9312</v>
      </c>
      <c r="H1646" t="s">
        <v>9313</v>
      </c>
      <c r="I1646" t="s">
        <v>32</v>
      </c>
      <c r="J1646" t="s">
        <v>1572</v>
      </c>
      <c r="K1646" t="s">
        <v>556</v>
      </c>
      <c r="L1646" t="s">
        <v>75</v>
      </c>
      <c r="M1646" t="s">
        <v>9438</v>
      </c>
      <c r="N1646" t="s">
        <v>9439</v>
      </c>
    </row>
    <row r="1647" spans="1:14" x14ac:dyDescent="0.25">
      <c r="A1647" t="s">
        <v>9314</v>
      </c>
      <c r="C1647" t="s">
        <v>550</v>
      </c>
      <c r="D1647" t="s">
        <v>1881</v>
      </c>
      <c r="E1647" t="s">
        <v>18</v>
      </c>
      <c r="F1647" t="s">
        <v>9315</v>
      </c>
      <c r="G1647" t="s">
        <v>9316</v>
      </c>
      <c r="H1647" t="s">
        <v>9317</v>
      </c>
      <c r="I1647" t="s">
        <v>32</v>
      </c>
      <c r="J1647" t="s">
        <v>3208</v>
      </c>
      <c r="K1647" t="s">
        <v>556</v>
      </c>
      <c r="L1647" t="s">
        <v>34</v>
      </c>
      <c r="M1647" t="s">
        <v>9438</v>
      </c>
      <c r="N1647" t="s">
        <v>9439</v>
      </c>
    </row>
    <row r="1648" spans="1:14" x14ac:dyDescent="0.25">
      <c r="A1648" t="s">
        <v>9321</v>
      </c>
      <c r="B1648" t="s">
        <v>9286</v>
      </c>
      <c r="C1648" t="s">
        <v>550</v>
      </c>
      <c r="D1648" t="s">
        <v>9287</v>
      </c>
      <c r="E1648" t="s">
        <v>638</v>
      </c>
      <c r="F1648" t="s">
        <v>9322</v>
      </c>
      <c r="G1648" t="s">
        <v>9323</v>
      </c>
      <c r="H1648" t="s">
        <v>9324</v>
      </c>
      <c r="I1648" t="s">
        <v>32</v>
      </c>
      <c r="J1648" t="s">
        <v>1572</v>
      </c>
      <c r="K1648" t="s">
        <v>556</v>
      </c>
      <c r="L1648" t="s">
        <v>75</v>
      </c>
      <c r="M1648" t="s">
        <v>9438</v>
      </c>
      <c r="N1648" t="s">
        <v>9439</v>
      </c>
    </row>
    <row r="1649" spans="1:14" x14ac:dyDescent="0.25">
      <c r="A1649" t="s">
        <v>9325</v>
      </c>
      <c r="B1649" t="s">
        <v>9326</v>
      </c>
      <c r="C1649" t="s">
        <v>550</v>
      </c>
      <c r="D1649" t="s">
        <v>5773</v>
      </c>
      <c r="E1649" t="s">
        <v>18</v>
      </c>
      <c r="F1649" t="s">
        <v>9327</v>
      </c>
      <c r="G1649" t="s">
        <v>9328</v>
      </c>
      <c r="H1649" t="s">
        <v>9329</v>
      </c>
      <c r="I1649" t="s">
        <v>32</v>
      </c>
      <c r="J1649" t="s">
        <v>7380</v>
      </c>
      <c r="K1649" t="s">
        <v>556</v>
      </c>
      <c r="L1649" t="s">
        <v>5777</v>
      </c>
      <c r="M1649" t="s">
        <v>9438</v>
      </c>
      <c r="N1649" t="s">
        <v>9439</v>
      </c>
    </row>
    <row r="1650" spans="1:14" x14ac:dyDescent="0.25">
      <c r="A1650" t="s">
        <v>9330</v>
      </c>
      <c r="B1650" t="s">
        <v>9292</v>
      </c>
      <c r="C1650" t="s">
        <v>1880</v>
      </c>
      <c r="D1650" t="s">
        <v>200</v>
      </c>
      <c r="E1650" t="s">
        <v>638</v>
      </c>
      <c r="F1650" t="s">
        <v>9331</v>
      </c>
      <c r="G1650" t="s">
        <v>9332</v>
      </c>
      <c r="H1650" t="s">
        <v>9333</v>
      </c>
      <c r="I1650" t="s">
        <v>32</v>
      </c>
      <c r="J1650" t="s">
        <v>1572</v>
      </c>
      <c r="K1650" t="s">
        <v>556</v>
      </c>
      <c r="L1650" t="s">
        <v>786</v>
      </c>
      <c r="M1650" t="s">
        <v>9438</v>
      </c>
      <c r="N1650" t="s">
        <v>9439</v>
      </c>
    </row>
    <row r="1651" spans="1:14" x14ac:dyDescent="0.25">
      <c r="A1651" t="s">
        <v>9167</v>
      </c>
      <c r="B1651" t="s">
        <v>9168</v>
      </c>
      <c r="C1651" t="s">
        <v>1595</v>
      </c>
      <c r="D1651" t="s">
        <v>9233</v>
      </c>
      <c r="E1651" t="s">
        <v>638</v>
      </c>
      <c r="F1651" t="s">
        <v>9337</v>
      </c>
      <c r="G1651" t="s">
        <v>9235</v>
      </c>
      <c r="H1651" t="s">
        <v>9338</v>
      </c>
      <c r="I1651" t="s">
        <v>32</v>
      </c>
      <c r="J1651" t="s">
        <v>1878</v>
      </c>
      <c r="K1651" t="s">
        <v>1600</v>
      </c>
      <c r="L1651" t="s">
        <v>9237</v>
      </c>
      <c r="M1651" t="s">
        <v>9438</v>
      </c>
      <c r="N1651" t="s">
        <v>9439</v>
      </c>
    </row>
    <row r="1652" spans="1:14" x14ac:dyDescent="0.25">
      <c r="A1652" t="s">
        <v>9339</v>
      </c>
      <c r="C1652" t="s">
        <v>1595</v>
      </c>
      <c r="D1652" t="s">
        <v>9340</v>
      </c>
      <c r="E1652" t="s">
        <v>638</v>
      </c>
      <c r="F1652" t="s">
        <v>9341</v>
      </c>
      <c r="G1652" t="s">
        <v>9342</v>
      </c>
      <c r="H1652" t="s">
        <v>9343</v>
      </c>
      <c r="I1652" t="s">
        <v>32</v>
      </c>
      <c r="J1652" t="s">
        <v>1878</v>
      </c>
      <c r="K1652" t="s">
        <v>1600</v>
      </c>
      <c r="L1652" t="s">
        <v>9256</v>
      </c>
      <c r="M1652" t="s">
        <v>9438</v>
      </c>
      <c r="N1652" t="s">
        <v>9439</v>
      </c>
    </row>
    <row r="1653" spans="1:14" x14ac:dyDescent="0.25">
      <c r="A1653" t="s">
        <v>9229</v>
      </c>
      <c r="B1653" t="s">
        <v>27</v>
      </c>
      <c r="C1653" t="s">
        <v>1962</v>
      </c>
      <c r="D1653" t="s">
        <v>394</v>
      </c>
      <c r="E1653" t="s">
        <v>18</v>
      </c>
      <c r="F1653" t="s">
        <v>9348</v>
      </c>
      <c r="G1653" t="s">
        <v>9349</v>
      </c>
      <c r="H1653" t="s">
        <v>9350</v>
      </c>
      <c r="I1653" t="s">
        <v>32</v>
      </c>
      <c r="J1653" t="s">
        <v>1885</v>
      </c>
      <c r="K1653" t="s">
        <v>556</v>
      </c>
      <c r="L1653" t="s">
        <v>399</v>
      </c>
      <c r="M1653" t="s">
        <v>9438</v>
      </c>
      <c r="N1653" t="s">
        <v>9439</v>
      </c>
    </row>
    <row r="1654" spans="1:14" x14ac:dyDescent="0.25">
      <c r="A1654" t="s">
        <v>9351</v>
      </c>
      <c r="B1654" t="s">
        <v>9352</v>
      </c>
      <c r="C1654" t="s">
        <v>550</v>
      </c>
      <c r="D1654" t="s">
        <v>4911</v>
      </c>
      <c r="E1654" t="s">
        <v>18</v>
      </c>
      <c r="F1654" t="s">
        <v>9353</v>
      </c>
      <c r="G1654" t="s">
        <v>9354</v>
      </c>
      <c r="H1654" t="s">
        <v>9355</v>
      </c>
      <c r="I1654" t="s">
        <v>32</v>
      </c>
      <c r="J1654" t="s">
        <v>9020</v>
      </c>
      <c r="K1654" t="s">
        <v>556</v>
      </c>
      <c r="L1654" t="s">
        <v>2307</v>
      </c>
      <c r="M1654" t="s">
        <v>9438</v>
      </c>
      <c r="N1654" t="s">
        <v>9439</v>
      </c>
    </row>
    <row r="1655" spans="1:14" x14ac:dyDescent="0.25">
      <c r="A1655" t="s">
        <v>9356</v>
      </c>
      <c r="B1655" t="s">
        <v>9357</v>
      </c>
      <c r="C1655" t="s">
        <v>16</v>
      </c>
      <c r="D1655" t="s">
        <v>9358</v>
      </c>
      <c r="E1655" t="s">
        <v>18</v>
      </c>
      <c r="F1655" t="s">
        <v>9359</v>
      </c>
      <c r="G1655" t="s">
        <v>9360</v>
      </c>
      <c r="H1655" t="s">
        <v>9361</v>
      </c>
      <c r="I1655" t="s">
        <v>32</v>
      </c>
      <c r="J1655" t="s">
        <v>493</v>
      </c>
      <c r="K1655" t="s">
        <v>24</v>
      </c>
      <c r="L1655" t="s">
        <v>9362</v>
      </c>
      <c r="M1655" t="s">
        <v>10105</v>
      </c>
      <c r="N1655" t="s">
        <v>9441</v>
      </c>
    </row>
    <row r="1656" spans="1:14" x14ac:dyDescent="0.25">
      <c r="A1656" t="s">
        <v>9363</v>
      </c>
      <c r="B1656" t="s">
        <v>9364</v>
      </c>
      <c r="C1656" t="s">
        <v>16</v>
      </c>
      <c r="D1656" t="s">
        <v>402</v>
      </c>
      <c r="E1656" t="s">
        <v>18</v>
      </c>
      <c r="F1656" t="s">
        <v>9365</v>
      </c>
      <c r="G1656" t="s">
        <v>9366</v>
      </c>
      <c r="H1656" t="s">
        <v>9367</v>
      </c>
      <c r="I1656" t="s">
        <v>32</v>
      </c>
      <c r="J1656" t="s">
        <v>1350</v>
      </c>
      <c r="K1656" t="s">
        <v>24</v>
      </c>
      <c r="L1656" t="s">
        <v>406</v>
      </c>
      <c r="M1656" t="s">
        <v>10106</v>
      </c>
      <c r="N1656" t="s">
        <v>9441</v>
      </c>
    </row>
    <row r="1657" spans="1:14" x14ac:dyDescent="0.25">
      <c r="A1657" t="s">
        <v>9368</v>
      </c>
      <c r="B1657" t="s">
        <v>1554</v>
      </c>
      <c r="C1657" t="s">
        <v>69</v>
      </c>
      <c r="D1657" t="s">
        <v>9369</v>
      </c>
      <c r="E1657" t="s">
        <v>18</v>
      </c>
      <c r="F1657" t="s">
        <v>9370</v>
      </c>
      <c r="G1657" t="s">
        <v>9371</v>
      </c>
      <c r="H1657" t="s">
        <v>9372</v>
      </c>
      <c r="I1657" t="s">
        <v>32</v>
      </c>
      <c r="J1657" t="s">
        <v>583</v>
      </c>
      <c r="K1657" t="s">
        <v>24</v>
      </c>
      <c r="L1657" t="s">
        <v>6951</v>
      </c>
      <c r="M1657" t="s">
        <v>10107</v>
      </c>
      <c r="N1657" t="s">
        <v>9441</v>
      </c>
    </row>
    <row r="1658" spans="1:14" x14ac:dyDescent="0.25">
      <c r="A1658" t="s">
        <v>9373</v>
      </c>
      <c r="B1658" t="s">
        <v>2637</v>
      </c>
      <c r="C1658" t="s">
        <v>69</v>
      </c>
      <c r="D1658" t="s">
        <v>696</v>
      </c>
      <c r="E1658" t="s">
        <v>18</v>
      </c>
      <c r="F1658" t="s">
        <v>9374</v>
      </c>
      <c r="G1658" t="s">
        <v>9375</v>
      </c>
      <c r="H1658" t="s">
        <v>9376</v>
      </c>
      <c r="I1658" t="s">
        <v>32</v>
      </c>
      <c r="J1658" t="s">
        <v>946</v>
      </c>
      <c r="K1658" t="s">
        <v>24</v>
      </c>
      <c r="L1658" t="s">
        <v>757</v>
      </c>
      <c r="M1658" t="s">
        <v>9438</v>
      </c>
      <c r="N1658" t="s">
        <v>9439</v>
      </c>
    </row>
    <row r="1659" spans="1:14" x14ac:dyDescent="0.25">
      <c r="A1659" t="s">
        <v>9377</v>
      </c>
      <c r="B1659" t="s">
        <v>9378</v>
      </c>
      <c r="C1659" t="s">
        <v>16</v>
      </c>
      <c r="D1659" t="s">
        <v>5123</v>
      </c>
      <c r="E1659" t="s">
        <v>18</v>
      </c>
      <c r="F1659" t="s">
        <v>9379</v>
      </c>
      <c r="G1659" t="s">
        <v>9380</v>
      </c>
      <c r="H1659" t="s">
        <v>9381</v>
      </c>
      <c r="I1659" t="s">
        <v>32</v>
      </c>
      <c r="J1659" t="s">
        <v>49</v>
      </c>
      <c r="K1659" t="s">
        <v>24</v>
      </c>
      <c r="L1659" t="s">
        <v>2307</v>
      </c>
      <c r="M1659" t="s">
        <v>10108</v>
      </c>
      <c r="N1659" t="s">
        <v>9441</v>
      </c>
    </row>
    <row r="1660" spans="1:14" x14ac:dyDescent="0.25">
      <c r="A1660" t="s">
        <v>9382</v>
      </c>
      <c r="B1660" t="s">
        <v>7956</v>
      </c>
      <c r="C1660" t="s">
        <v>16</v>
      </c>
      <c r="D1660" t="s">
        <v>4470</v>
      </c>
      <c r="E1660" t="s">
        <v>638</v>
      </c>
      <c r="F1660" t="s">
        <v>9383</v>
      </c>
      <c r="G1660" t="s">
        <v>9384</v>
      </c>
      <c r="H1660" t="s">
        <v>9385</v>
      </c>
      <c r="I1660" t="s">
        <v>32</v>
      </c>
      <c r="J1660" t="s">
        <v>89</v>
      </c>
      <c r="K1660" t="s">
        <v>24</v>
      </c>
      <c r="L1660" t="s">
        <v>851</v>
      </c>
      <c r="M1660" t="s">
        <v>9438</v>
      </c>
      <c r="N1660" t="s">
        <v>9439</v>
      </c>
    </row>
    <row r="1661" spans="1:14" x14ac:dyDescent="0.25">
      <c r="A1661" t="s">
        <v>8876</v>
      </c>
      <c r="B1661" t="s">
        <v>2920</v>
      </c>
      <c r="C1661" t="s">
        <v>16</v>
      </c>
      <c r="D1661" t="s">
        <v>1513</v>
      </c>
      <c r="E1661" t="s">
        <v>638</v>
      </c>
      <c r="F1661" t="s">
        <v>9386</v>
      </c>
      <c r="G1661" t="s">
        <v>9387</v>
      </c>
      <c r="H1661" t="s">
        <v>9388</v>
      </c>
      <c r="I1661" t="s">
        <v>32</v>
      </c>
      <c r="J1661" t="s">
        <v>438</v>
      </c>
      <c r="K1661" t="s">
        <v>24</v>
      </c>
      <c r="L1661" t="s">
        <v>75</v>
      </c>
      <c r="M1661" t="s">
        <v>9438</v>
      </c>
      <c r="N1661" t="s">
        <v>9439</v>
      </c>
    </row>
    <row r="1662" spans="1:14" x14ac:dyDescent="0.25">
      <c r="A1662" t="s">
        <v>9389</v>
      </c>
      <c r="B1662" t="s">
        <v>8882</v>
      </c>
      <c r="C1662" t="s">
        <v>69</v>
      </c>
      <c r="D1662" t="s">
        <v>8883</v>
      </c>
      <c r="E1662" t="s">
        <v>638</v>
      </c>
      <c r="F1662" t="s">
        <v>9390</v>
      </c>
      <c r="G1662" t="s">
        <v>9391</v>
      </c>
      <c r="H1662" t="s">
        <v>9392</v>
      </c>
      <c r="I1662" t="s">
        <v>32</v>
      </c>
      <c r="J1662" t="s">
        <v>33</v>
      </c>
      <c r="K1662" t="s">
        <v>24</v>
      </c>
      <c r="L1662" t="s">
        <v>8887</v>
      </c>
      <c r="M1662" t="s">
        <v>9438</v>
      </c>
      <c r="N1662" t="s">
        <v>9439</v>
      </c>
    </row>
    <row r="1663" spans="1:14" x14ac:dyDescent="0.25">
      <c r="A1663" t="s">
        <v>9397</v>
      </c>
      <c r="B1663" t="s">
        <v>928</v>
      </c>
      <c r="C1663" t="s">
        <v>16</v>
      </c>
      <c r="D1663" t="s">
        <v>3186</v>
      </c>
      <c r="E1663" t="s">
        <v>638</v>
      </c>
      <c r="F1663" t="s">
        <v>9398</v>
      </c>
      <c r="G1663" t="s">
        <v>9399</v>
      </c>
      <c r="H1663" t="s">
        <v>9400</v>
      </c>
      <c r="I1663" t="s">
        <v>32</v>
      </c>
      <c r="J1663" t="s">
        <v>5541</v>
      </c>
      <c r="K1663" t="s">
        <v>24</v>
      </c>
      <c r="L1663" t="s">
        <v>8715</v>
      </c>
      <c r="M1663" t="s">
        <v>9438</v>
      </c>
      <c r="N1663" t="s">
        <v>9439</v>
      </c>
    </row>
    <row r="1664" spans="1:14" x14ac:dyDescent="0.25">
      <c r="A1664" t="s">
        <v>9406</v>
      </c>
      <c r="B1664" t="s">
        <v>6820</v>
      </c>
      <c r="C1664" t="s">
        <v>16</v>
      </c>
      <c r="D1664" t="s">
        <v>8498</v>
      </c>
      <c r="E1664" t="s">
        <v>638</v>
      </c>
      <c r="F1664" t="s">
        <v>9407</v>
      </c>
      <c r="G1664" t="s">
        <v>9408</v>
      </c>
      <c r="H1664" t="s">
        <v>9409</v>
      </c>
      <c r="I1664" t="s">
        <v>32</v>
      </c>
      <c r="J1664" t="s">
        <v>8502</v>
      </c>
      <c r="K1664" t="s">
        <v>24</v>
      </c>
      <c r="L1664" t="s">
        <v>8794</v>
      </c>
      <c r="M1664" t="s">
        <v>9438</v>
      </c>
      <c r="N1664" t="s">
        <v>9439</v>
      </c>
    </row>
    <row r="1665" spans="1:14" x14ac:dyDescent="0.25">
      <c r="A1665" t="s">
        <v>9397</v>
      </c>
      <c r="B1665" t="s">
        <v>928</v>
      </c>
      <c r="C1665" t="s">
        <v>1595</v>
      </c>
      <c r="D1665" t="s">
        <v>3186</v>
      </c>
      <c r="E1665" t="s">
        <v>638</v>
      </c>
      <c r="F1665" t="s">
        <v>9414</v>
      </c>
      <c r="G1665" t="s">
        <v>9415</v>
      </c>
      <c r="H1665" t="s">
        <v>9416</v>
      </c>
      <c r="I1665" t="s">
        <v>32</v>
      </c>
      <c r="J1665" t="s">
        <v>9417</v>
      </c>
      <c r="K1665" t="s">
        <v>1600</v>
      </c>
      <c r="L1665" t="s">
        <v>8715</v>
      </c>
      <c r="M1665" t="s">
        <v>9438</v>
      </c>
      <c r="N1665" t="s">
        <v>9439</v>
      </c>
    </row>
    <row r="1666" spans="1:14" x14ac:dyDescent="0.25">
      <c r="A1666" t="s">
        <v>9207</v>
      </c>
      <c r="B1666" t="s">
        <v>9208</v>
      </c>
      <c r="C1666" t="s">
        <v>9209</v>
      </c>
      <c r="D1666" t="s">
        <v>1576</v>
      </c>
      <c r="E1666" t="s">
        <v>638</v>
      </c>
      <c r="F1666" t="s">
        <v>9418</v>
      </c>
      <c r="G1666" t="s">
        <v>9419</v>
      </c>
      <c r="H1666" t="s">
        <v>9420</v>
      </c>
      <c r="I1666" t="s">
        <v>32</v>
      </c>
      <c r="J1666" t="s">
        <v>1980</v>
      </c>
      <c r="K1666" t="s">
        <v>1600</v>
      </c>
      <c r="L1666" t="s">
        <v>75</v>
      </c>
      <c r="M1666" t="s">
        <v>9438</v>
      </c>
      <c r="N1666" t="s">
        <v>9439</v>
      </c>
    </row>
    <row r="1667" spans="1:14" x14ac:dyDescent="0.25">
      <c r="A1667" t="s">
        <v>9229</v>
      </c>
      <c r="B1667" t="s">
        <v>27</v>
      </c>
      <c r="C1667" t="s">
        <v>1907</v>
      </c>
      <c r="D1667" t="s">
        <v>3108</v>
      </c>
      <c r="E1667" t="s">
        <v>638</v>
      </c>
      <c r="F1667" t="s">
        <v>9421</v>
      </c>
      <c r="G1667" t="s">
        <v>9422</v>
      </c>
      <c r="H1667" t="s">
        <v>9423</v>
      </c>
      <c r="I1667" t="s">
        <v>32</v>
      </c>
      <c r="J1667" t="s">
        <v>1584</v>
      </c>
      <c r="K1667" t="s">
        <v>1600</v>
      </c>
      <c r="L1667" t="s">
        <v>780</v>
      </c>
      <c r="M1667" t="s">
        <v>9438</v>
      </c>
      <c r="N1667" t="s">
        <v>9439</v>
      </c>
    </row>
    <row r="1668" spans="1:14" x14ac:dyDescent="0.25">
      <c r="A1668" t="s">
        <v>9427</v>
      </c>
      <c r="B1668" t="s">
        <v>9428</v>
      </c>
      <c r="C1668" t="s">
        <v>550</v>
      </c>
      <c r="D1668" t="s">
        <v>9429</v>
      </c>
      <c r="E1668" t="s">
        <v>638</v>
      </c>
      <c r="F1668" t="s">
        <v>9430</v>
      </c>
      <c r="G1668" t="s">
        <v>9431</v>
      </c>
      <c r="H1668" t="s">
        <v>9432</v>
      </c>
      <c r="I1668" t="s">
        <v>32</v>
      </c>
      <c r="J1668" t="s">
        <v>1066</v>
      </c>
      <c r="K1668" t="s">
        <v>556</v>
      </c>
      <c r="L1668" t="s">
        <v>3493</v>
      </c>
      <c r="M1668" t="s">
        <v>9438</v>
      </c>
      <c r="N1668" t="s">
        <v>9439</v>
      </c>
    </row>
  </sheetData>
  <autoFilter ref="A1:N1721" xr:uid="{074671CB-0166-4A79-9699-E6E7A44C9390}"/>
  <hyperlinks>
    <hyperlink ref="G1624" r:id="rId2" xr:uid="{AE691233-7AC2-494A-AC8B-EB2C05795D46}"/>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5427-7049-4374-ADB1-BFCCBAE9F13A}">
  <dimension ref="A1:S500"/>
  <sheetViews>
    <sheetView tabSelected="1" zoomScaleNormal="100" workbookViewId="0">
      <selection activeCell="A5" sqref="A5"/>
    </sheetView>
  </sheetViews>
  <sheetFormatPr baseColWidth="10" defaultRowHeight="15" x14ac:dyDescent="0.25"/>
  <cols>
    <col min="1" max="1" width="22.42578125" bestFit="1" customWidth="1"/>
    <col min="2" max="2" width="19.7109375" bestFit="1" customWidth="1"/>
    <col min="15" max="15" width="72" bestFit="1" customWidth="1"/>
    <col min="16" max="16" width="19.7109375" bestFit="1" customWidth="1"/>
    <col min="18" max="18" width="22.42578125" bestFit="1" customWidth="1"/>
    <col min="19" max="19" width="19.7109375" bestFit="1" customWidth="1"/>
  </cols>
  <sheetData>
    <row r="1" spans="1:19" x14ac:dyDescent="0.25">
      <c r="A1" s="3" t="s">
        <v>8</v>
      </c>
      <c r="B1" t="s">
        <v>32</v>
      </c>
      <c r="O1" s="3" t="s">
        <v>8</v>
      </c>
      <c r="P1" t="s">
        <v>32</v>
      </c>
      <c r="R1" s="4" t="s">
        <v>10132</v>
      </c>
      <c r="S1" s="5">
        <v>896</v>
      </c>
    </row>
    <row r="2" spans="1:19" x14ac:dyDescent="0.25">
      <c r="R2" s="4" t="s">
        <v>93</v>
      </c>
      <c r="S2" s="5">
        <v>85</v>
      </c>
    </row>
    <row r="3" spans="1:19" x14ac:dyDescent="0.25">
      <c r="A3" s="3" t="s">
        <v>10109</v>
      </c>
      <c r="B3" t="s">
        <v>10116</v>
      </c>
      <c r="O3" s="3" t="s">
        <v>10109</v>
      </c>
      <c r="P3" t="s">
        <v>10116</v>
      </c>
      <c r="R3" s="4" t="s">
        <v>1513</v>
      </c>
      <c r="S3" s="5">
        <v>36</v>
      </c>
    </row>
    <row r="4" spans="1:19" x14ac:dyDescent="0.25">
      <c r="A4" s="4" t="s">
        <v>10132</v>
      </c>
      <c r="B4" s="5">
        <v>896</v>
      </c>
      <c r="O4" s="4" t="s">
        <v>7657</v>
      </c>
      <c r="P4" s="5">
        <v>1</v>
      </c>
      <c r="R4" s="4" t="s">
        <v>4470</v>
      </c>
      <c r="S4" s="5">
        <v>31</v>
      </c>
    </row>
    <row r="5" spans="1:19" x14ac:dyDescent="0.25">
      <c r="A5" s="4" t="s">
        <v>93</v>
      </c>
      <c r="B5" s="5">
        <v>85</v>
      </c>
      <c r="O5" s="4" t="s">
        <v>9150</v>
      </c>
      <c r="P5" s="5">
        <v>3</v>
      </c>
      <c r="R5" s="4" t="s">
        <v>696</v>
      </c>
      <c r="S5" s="5">
        <v>24</v>
      </c>
    </row>
    <row r="6" spans="1:19" x14ac:dyDescent="0.25">
      <c r="A6" s="4" t="s">
        <v>1513</v>
      </c>
      <c r="B6" s="5">
        <v>36</v>
      </c>
      <c r="O6" s="4" t="s">
        <v>7772</v>
      </c>
      <c r="P6" s="5">
        <v>1</v>
      </c>
      <c r="R6" s="4" t="s">
        <v>402</v>
      </c>
      <c r="S6" s="5">
        <v>23</v>
      </c>
    </row>
    <row r="7" spans="1:19" x14ac:dyDescent="0.25">
      <c r="A7" s="4" t="s">
        <v>4470</v>
      </c>
      <c r="B7" s="5">
        <v>31</v>
      </c>
      <c r="O7" s="4" t="s">
        <v>2376</v>
      </c>
      <c r="P7" s="5">
        <v>1</v>
      </c>
      <c r="R7" s="4" t="s">
        <v>1865</v>
      </c>
      <c r="S7" s="5">
        <v>20</v>
      </c>
    </row>
    <row r="8" spans="1:19" x14ac:dyDescent="0.25">
      <c r="A8" s="4" t="s">
        <v>696</v>
      </c>
      <c r="B8" s="5">
        <v>24</v>
      </c>
      <c r="O8" s="4" t="s">
        <v>1421</v>
      </c>
      <c r="P8" s="5">
        <v>1</v>
      </c>
      <c r="R8" s="4" t="s">
        <v>179</v>
      </c>
      <c r="S8" s="5">
        <v>20</v>
      </c>
    </row>
    <row r="9" spans="1:19" x14ac:dyDescent="0.25">
      <c r="A9" s="4" t="s">
        <v>402</v>
      </c>
      <c r="B9" s="5">
        <v>23</v>
      </c>
      <c r="O9" s="4" t="s">
        <v>1261</v>
      </c>
      <c r="P9" s="5">
        <v>1</v>
      </c>
      <c r="R9" s="4" t="s">
        <v>702</v>
      </c>
      <c r="S9" s="5">
        <v>18</v>
      </c>
    </row>
    <row r="10" spans="1:19" x14ac:dyDescent="0.25">
      <c r="A10" s="4" t="s">
        <v>1865</v>
      </c>
      <c r="B10" s="5">
        <v>20</v>
      </c>
      <c r="O10" s="4" t="s">
        <v>3646</v>
      </c>
      <c r="P10" s="5">
        <v>16</v>
      </c>
      <c r="R10" s="4" t="s">
        <v>61</v>
      </c>
      <c r="S10" s="5">
        <v>18</v>
      </c>
    </row>
    <row r="11" spans="1:19" x14ac:dyDescent="0.25">
      <c r="A11" s="4" t="s">
        <v>179</v>
      </c>
      <c r="B11" s="5">
        <v>20</v>
      </c>
      <c r="O11" s="4" t="s">
        <v>7867</v>
      </c>
      <c r="P11" s="5">
        <v>1</v>
      </c>
      <c r="R11" s="4" t="s">
        <v>434</v>
      </c>
      <c r="S11" s="5">
        <v>18</v>
      </c>
    </row>
    <row r="12" spans="1:19" x14ac:dyDescent="0.25">
      <c r="A12" s="4" t="s">
        <v>434</v>
      </c>
      <c r="B12" s="5">
        <v>18</v>
      </c>
      <c r="O12" s="4" t="s">
        <v>257</v>
      </c>
      <c r="P12" s="5">
        <v>1</v>
      </c>
      <c r="R12" s="4" t="s">
        <v>45</v>
      </c>
      <c r="S12" s="5">
        <v>16</v>
      </c>
    </row>
    <row r="13" spans="1:19" x14ac:dyDescent="0.25">
      <c r="A13" s="4" t="s">
        <v>61</v>
      </c>
      <c r="B13" s="5">
        <v>18</v>
      </c>
      <c r="O13" s="4" t="s">
        <v>1507</v>
      </c>
      <c r="P13" s="5">
        <v>1</v>
      </c>
      <c r="R13" s="4" t="s">
        <v>3646</v>
      </c>
      <c r="S13" s="5">
        <v>16</v>
      </c>
    </row>
    <row r="14" spans="1:19" x14ac:dyDescent="0.25">
      <c r="A14" s="4" t="s">
        <v>702</v>
      </c>
      <c r="B14" s="5">
        <v>18</v>
      </c>
      <c r="O14" s="4" t="s">
        <v>4938</v>
      </c>
      <c r="P14" s="5">
        <v>1</v>
      </c>
      <c r="R14" s="4" t="s">
        <v>3186</v>
      </c>
      <c r="S14" s="5">
        <v>16</v>
      </c>
    </row>
    <row r="15" spans="1:19" x14ac:dyDescent="0.25">
      <c r="A15" s="4" t="s">
        <v>45</v>
      </c>
      <c r="B15" s="5">
        <v>16</v>
      </c>
      <c r="O15" s="4" t="s">
        <v>3471</v>
      </c>
      <c r="P15" s="5">
        <v>1</v>
      </c>
      <c r="R15" s="4" t="s">
        <v>200</v>
      </c>
      <c r="S15" s="5">
        <v>15</v>
      </c>
    </row>
    <row r="16" spans="1:19" x14ac:dyDescent="0.25">
      <c r="A16" s="4" t="s">
        <v>3186</v>
      </c>
      <c r="B16" s="5">
        <v>16</v>
      </c>
      <c r="O16" s="4" t="s">
        <v>696</v>
      </c>
      <c r="P16" s="5">
        <v>24</v>
      </c>
      <c r="R16" s="4" t="s">
        <v>987</v>
      </c>
      <c r="S16" s="5">
        <v>14</v>
      </c>
    </row>
    <row r="17" spans="1:19" x14ac:dyDescent="0.25">
      <c r="A17" s="4" t="s">
        <v>3646</v>
      </c>
      <c r="B17" s="5">
        <v>16</v>
      </c>
      <c r="O17" s="4" t="s">
        <v>8386</v>
      </c>
      <c r="P17" s="5">
        <v>1</v>
      </c>
      <c r="R17" s="4" t="s">
        <v>265</v>
      </c>
      <c r="S17" s="5">
        <v>13</v>
      </c>
    </row>
    <row r="18" spans="1:19" x14ac:dyDescent="0.25">
      <c r="A18" s="4" t="s">
        <v>200</v>
      </c>
      <c r="B18" s="5">
        <v>15</v>
      </c>
      <c r="O18" s="4" t="s">
        <v>3943</v>
      </c>
      <c r="P18" s="5">
        <v>1</v>
      </c>
      <c r="R18" s="4" t="s">
        <v>579</v>
      </c>
      <c r="S18" s="5">
        <v>13</v>
      </c>
    </row>
    <row r="19" spans="1:19" x14ac:dyDescent="0.25">
      <c r="A19" s="4" t="s">
        <v>987</v>
      </c>
      <c r="B19" s="5">
        <v>14</v>
      </c>
      <c r="O19" s="4" t="s">
        <v>1272</v>
      </c>
      <c r="P19" s="5">
        <v>3</v>
      </c>
      <c r="R19" s="4" t="s">
        <v>585</v>
      </c>
      <c r="S19" s="5">
        <v>13</v>
      </c>
    </row>
    <row r="20" spans="1:19" x14ac:dyDescent="0.25">
      <c r="A20" s="4" t="s">
        <v>265</v>
      </c>
      <c r="B20" s="5">
        <v>13</v>
      </c>
      <c r="O20" s="4" t="s">
        <v>5320</v>
      </c>
      <c r="P20" s="5">
        <v>1</v>
      </c>
      <c r="R20" s="4" t="s">
        <v>666</v>
      </c>
      <c r="S20" s="5">
        <v>11</v>
      </c>
    </row>
    <row r="21" spans="1:19" x14ac:dyDescent="0.25">
      <c r="A21" s="4" t="s">
        <v>579</v>
      </c>
      <c r="B21" s="5">
        <v>13</v>
      </c>
      <c r="O21" s="4" t="s">
        <v>1434</v>
      </c>
      <c r="P21" s="5">
        <v>2</v>
      </c>
      <c r="R21" s="4" t="s">
        <v>748</v>
      </c>
      <c r="S21" s="5">
        <v>11</v>
      </c>
    </row>
    <row r="22" spans="1:19" x14ac:dyDescent="0.25">
      <c r="A22" s="4" t="s">
        <v>585</v>
      </c>
      <c r="B22" s="5">
        <v>13</v>
      </c>
      <c r="O22" s="4" t="s">
        <v>2361</v>
      </c>
      <c r="P22" s="5">
        <v>1</v>
      </c>
      <c r="R22" s="4" t="s">
        <v>1916</v>
      </c>
      <c r="S22" s="5">
        <v>11</v>
      </c>
    </row>
    <row r="23" spans="1:19" x14ac:dyDescent="0.25">
      <c r="A23" s="4" t="s">
        <v>1916</v>
      </c>
      <c r="B23" s="5">
        <v>11</v>
      </c>
      <c r="O23" s="4" t="s">
        <v>151</v>
      </c>
      <c r="P23" s="5">
        <v>2</v>
      </c>
      <c r="R23" s="4" t="s">
        <v>302</v>
      </c>
      <c r="S23" s="5">
        <v>10</v>
      </c>
    </row>
    <row r="24" spans="1:19" x14ac:dyDescent="0.25">
      <c r="A24" s="4" t="s">
        <v>666</v>
      </c>
      <c r="B24" s="5">
        <v>11</v>
      </c>
      <c r="O24" s="4" t="s">
        <v>502</v>
      </c>
      <c r="P24" s="5">
        <v>9</v>
      </c>
      <c r="R24" s="4" t="s">
        <v>394</v>
      </c>
      <c r="S24" s="5">
        <v>10</v>
      </c>
    </row>
    <row r="25" spans="1:19" x14ac:dyDescent="0.25">
      <c r="A25" s="4" t="s">
        <v>748</v>
      </c>
      <c r="B25" s="5">
        <v>11</v>
      </c>
      <c r="O25" s="4" t="s">
        <v>6579</v>
      </c>
      <c r="P25" s="5">
        <v>1</v>
      </c>
    </row>
    <row r="26" spans="1:19" x14ac:dyDescent="0.25">
      <c r="A26" s="4" t="s">
        <v>302</v>
      </c>
      <c r="B26" s="5">
        <v>10</v>
      </c>
      <c r="O26" s="4" t="s">
        <v>544</v>
      </c>
      <c r="P26" s="5">
        <v>6</v>
      </c>
    </row>
    <row r="27" spans="1:19" x14ac:dyDescent="0.25">
      <c r="A27" s="4" t="s">
        <v>394</v>
      </c>
      <c r="B27" s="5">
        <v>10</v>
      </c>
      <c r="O27" s="4" t="s">
        <v>3108</v>
      </c>
      <c r="P27" s="5">
        <v>2</v>
      </c>
    </row>
    <row r="28" spans="1:19" x14ac:dyDescent="0.25">
      <c r="A28" s="4" t="s">
        <v>10111</v>
      </c>
      <c r="B28" s="5">
        <v>1358</v>
      </c>
      <c r="O28" s="4" t="s">
        <v>702</v>
      </c>
      <c r="P28" s="5">
        <v>18</v>
      </c>
    </row>
    <row r="29" spans="1:19" x14ac:dyDescent="0.25">
      <c r="O29" s="4" t="s">
        <v>5033</v>
      </c>
      <c r="P29" s="5">
        <v>1</v>
      </c>
    </row>
    <row r="30" spans="1:19" x14ac:dyDescent="0.25">
      <c r="O30" s="4" t="s">
        <v>6611</v>
      </c>
      <c r="P30" s="5">
        <v>1</v>
      </c>
    </row>
    <row r="31" spans="1:19" x14ac:dyDescent="0.25">
      <c r="O31" s="4" t="s">
        <v>3900</v>
      </c>
      <c r="P31" s="5">
        <v>2</v>
      </c>
    </row>
    <row r="32" spans="1:19" x14ac:dyDescent="0.25">
      <c r="O32" s="4" t="s">
        <v>2605</v>
      </c>
      <c r="P32" s="5">
        <v>2</v>
      </c>
    </row>
    <row r="33" spans="15:16" x14ac:dyDescent="0.25">
      <c r="O33" s="4" t="s">
        <v>7966</v>
      </c>
      <c r="P33" s="5">
        <v>1</v>
      </c>
    </row>
    <row r="34" spans="15:16" x14ac:dyDescent="0.25">
      <c r="O34" s="4" t="s">
        <v>5900</v>
      </c>
      <c r="P34" s="5">
        <v>2</v>
      </c>
    </row>
    <row r="35" spans="15:16" x14ac:dyDescent="0.25">
      <c r="O35" s="4" t="s">
        <v>2726</v>
      </c>
      <c r="P35" s="5">
        <v>2</v>
      </c>
    </row>
    <row r="36" spans="15:16" x14ac:dyDescent="0.25">
      <c r="O36" s="4" t="s">
        <v>6332</v>
      </c>
      <c r="P36" s="5">
        <v>6</v>
      </c>
    </row>
    <row r="37" spans="15:16" x14ac:dyDescent="0.25">
      <c r="O37" s="4" t="s">
        <v>2103</v>
      </c>
      <c r="P37" s="5">
        <v>1</v>
      </c>
    </row>
    <row r="38" spans="15:16" x14ac:dyDescent="0.25">
      <c r="O38" s="4" t="s">
        <v>1019</v>
      </c>
      <c r="P38" s="5">
        <v>3</v>
      </c>
    </row>
    <row r="39" spans="15:16" x14ac:dyDescent="0.25">
      <c r="O39" s="4" t="s">
        <v>1896</v>
      </c>
      <c r="P39" s="5">
        <v>2</v>
      </c>
    </row>
    <row r="40" spans="15:16" x14ac:dyDescent="0.25">
      <c r="O40" s="4" t="s">
        <v>6239</v>
      </c>
      <c r="P40" s="5">
        <v>1</v>
      </c>
    </row>
    <row r="41" spans="15:16" x14ac:dyDescent="0.25">
      <c r="O41" s="4" t="s">
        <v>42</v>
      </c>
      <c r="P41" s="5">
        <v>1</v>
      </c>
    </row>
    <row r="42" spans="15:16" x14ac:dyDescent="0.25">
      <c r="O42" s="4" t="s">
        <v>2965</v>
      </c>
      <c r="P42" s="5">
        <v>2</v>
      </c>
    </row>
    <row r="43" spans="15:16" x14ac:dyDescent="0.25">
      <c r="O43" s="4" t="s">
        <v>7527</v>
      </c>
      <c r="P43" s="5">
        <v>1</v>
      </c>
    </row>
    <row r="44" spans="15:16" x14ac:dyDescent="0.25">
      <c r="O44" s="4" t="s">
        <v>5711</v>
      </c>
      <c r="P44" s="5">
        <v>1</v>
      </c>
    </row>
    <row r="45" spans="15:16" x14ac:dyDescent="0.25">
      <c r="O45" s="4" t="s">
        <v>6758</v>
      </c>
      <c r="P45" s="5">
        <v>1</v>
      </c>
    </row>
    <row r="46" spans="15:16" x14ac:dyDescent="0.25">
      <c r="O46" s="4" t="s">
        <v>8717</v>
      </c>
      <c r="P46" s="5">
        <v>1</v>
      </c>
    </row>
    <row r="47" spans="15:16" x14ac:dyDescent="0.25">
      <c r="O47" s="4" t="s">
        <v>6359</v>
      </c>
      <c r="P47" s="5">
        <v>5</v>
      </c>
    </row>
    <row r="48" spans="15:16" x14ac:dyDescent="0.25">
      <c r="O48" s="4" t="s">
        <v>8325</v>
      </c>
      <c r="P48" s="5">
        <v>1</v>
      </c>
    </row>
    <row r="49" spans="15:16" x14ac:dyDescent="0.25">
      <c r="O49" s="4" t="s">
        <v>652</v>
      </c>
      <c r="P49" s="5">
        <v>1</v>
      </c>
    </row>
    <row r="50" spans="15:16" x14ac:dyDescent="0.25">
      <c r="O50" s="4" t="s">
        <v>3167</v>
      </c>
      <c r="P50" s="5">
        <v>1</v>
      </c>
    </row>
    <row r="51" spans="15:16" x14ac:dyDescent="0.25">
      <c r="O51" s="4" t="s">
        <v>6074</v>
      </c>
      <c r="P51" s="5">
        <v>1</v>
      </c>
    </row>
    <row r="52" spans="15:16" x14ac:dyDescent="0.25">
      <c r="O52" s="4" t="s">
        <v>2516</v>
      </c>
      <c r="P52" s="5">
        <v>4</v>
      </c>
    </row>
    <row r="53" spans="15:16" x14ac:dyDescent="0.25">
      <c r="O53" s="4" t="s">
        <v>3895</v>
      </c>
      <c r="P53" s="5">
        <v>3</v>
      </c>
    </row>
    <row r="54" spans="15:16" x14ac:dyDescent="0.25">
      <c r="O54" s="4" t="s">
        <v>9043</v>
      </c>
      <c r="P54" s="5">
        <v>2</v>
      </c>
    </row>
    <row r="55" spans="15:16" x14ac:dyDescent="0.25">
      <c r="O55" s="4" t="s">
        <v>3094</v>
      </c>
      <c r="P55" s="5">
        <v>8</v>
      </c>
    </row>
    <row r="56" spans="15:16" x14ac:dyDescent="0.25">
      <c r="O56" s="4" t="s">
        <v>8392</v>
      </c>
      <c r="P56" s="5">
        <v>1</v>
      </c>
    </row>
    <row r="57" spans="15:16" x14ac:dyDescent="0.25">
      <c r="O57" s="4" t="s">
        <v>8640</v>
      </c>
      <c r="P57" s="5">
        <v>3</v>
      </c>
    </row>
    <row r="58" spans="15:16" x14ac:dyDescent="0.25">
      <c r="O58" s="4" t="s">
        <v>310</v>
      </c>
      <c r="P58" s="5">
        <v>1</v>
      </c>
    </row>
    <row r="59" spans="15:16" x14ac:dyDescent="0.25">
      <c r="O59" s="4" t="s">
        <v>5532</v>
      </c>
      <c r="P59" s="5">
        <v>2</v>
      </c>
    </row>
    <row r="60" spans="15:16" x14ac:dyDescent="0.25">
      <c r="O60" s="4" t="s">
        <v>5261</v>
      </c>
      <c r="P60" s="5">
        <v>1</v>
      </c>
    </row>
    <row r="61" spans="15:16" x14ac:dyDescent="0.25">
      <c r="O61" s="4" t="s">
        <v>4810</v>
      </c>
      <c r="P61" s="5">
        <v>3</v>
      </c>
    </row>
    <row r="62" spans="15:16" x14ac:dyDescent="0.25">
      <c r="O62" s="4" t="s">
        <v>5392</v>
      </c>
      <c r="P62" s="5">
        <v>1</v>
      </c>
    </row>
    <row r="63" spans="15:16" x14ac:dyDescent="0.25">
      <c r="O63" s="4" t="s">
        <v>637</v>
      </c>
      <c r="P63" s="5">
        <v>4</v>
      </c>
    </row>
    <row r="64" spans="15:16" x14ac:dyDescent="0.25">
      <c r="O64" s="4" t="s">
        <v>1390</v>
      </c>
      <c r="P64" s="5">
        <v>1</v>
      </c>
    </row>
    <row r="65" spans="15:16" x14ac:dyDescent="0.25">
      <c r="O65" s="4" t="s">
        <v>2403</v>
      </c>
      <c r="P65" s="5">
        <v>1</v>
      </c>
    </row>
    <row r="66" spans="15:16" x14ac:dyDescent="0.25">
      <c r="O66" s="4" t="s">
        <v>2737</v>
      </c>
      <c r="P66" s="5">
        <v>1</v>
      </c>
    </row>
    <row r="67" spans="15:16" x14ac:dyDescent="0.25">
      <c r="O67" s="4" t="s">
        <v>8549</v>
      </c>
      <c r="P67" s="5">
        <v>1</v>
      </c>
    </row>
    <row r="68" spans="15:16" x14ac:dyDescent="0.25">
      <c r="O68" s="4" t="s">
        <v>434</v>
      </c>
      <c r="P68" s="5">
        <v>18</v>
      </c>
    </row>
    <row r="69" spans="15:16" x14ac:dyDescent="0.25">
      <c r="O69" s="4" t="s">
        <v>4147</v>
      </c>
      <c r="P69" s="5">
        <v>1</v>
      </c>
    </row>
    <row r="70" spans="15:16" x14ac:dyDescent="0.25">
      <c r="O70" s="4" t="s">
        <v>2220</v>
      </c>
      <c r="P70" s="5">
        <v>1</v>
      </c>
    </row>
    <row r="71" spans="15:16" x14ac:dyDescent="0.25">
      <c r="O71" s="4" t="s">
        <v>2146</v>
      </c>
      <c r="P71" s="5">
        <v>5</v>
      </c>
    </row>
    <row r="72" spans="15:16" x14ac:dyDescent="0.25">
      <c r="O72" s="4" t="s">
        <v>2949</v>
      </c>
      <c r="P72" s="5">
        <v>2</v>
      </c>
    </row>
    <row r="73" spans="15:16" x14ac:dyDescent="0.25">
      <c r="O73" s="4" t="s">
        <v>371</v>
      </c>
      <c r="P73" s="5">
        <v>7</v>
      </c>
    </row>
    <row r="74" spans="15:16" x14ac:dyDescent="0.25">
      <c r="O74" s="4" t="s">
        <v>7802</v>
      </c>
      <c r="P74" s="5">
        <v>1</v>
      </c>
    </row>
    <row r="75" spans="15:16" x14ac:dyDescent="0.25">
      <c r="O75" s="4" t="s">
        <v>7544</v>
      </c>
      <c r="P75" s="5">
        <v>1</v>
      </c>
    </row>
    <row r="76" spans="15:16" x14ac:dyDescent="0.25">
      <c r="O76" s="4" t="s">
        <v>1062</v>
      </c>
      <c r="P76" s="5">
        <v>7</v>
      </c>
    </row>
    <row r="77" spans="15:16" x14ac:dyDescent="0.25">
      <c r="O77" s="4" t="s">
        <v>6447</v>
      </c>
      <c r="P77" s="5">
        <v>1</v>
      </c>
    </row>
    <row r="78" spans="15:16" x14ac:dyDescent="0.25">
      <c r="O78" s="4" t="s">
        <v>6002</v>
      </c>
      <c r="P78" s="5">
        <v>3</v>
      </c>
    </row>
    <row r="79" spans="15:16" x14ac:dyDescent="0.25">
      <c r="O79" s="4" t="s">
        <v>5773</v>
      </c>
      <c r="P79" s="5">
        <v>2</v>
      </c>
    </row>
    <row r="80" spans="15:16" x14ac:dyDescent="0.25">
      <c r="O80" s="4" t="s">
        <v>8983</v>
      </c>
      <c r="P80" s="5">
        <v>1</v>
      </c>
    </row>
    <row r="81" spans="15:16" x14ac:dyDescent="0.25">
      <c r="O81" s="4" t="s">
        <v>394</v>
      </c>
      <c r="P81" s="5">
        <v>10</v>
      </c>
    </row>
    <row r="82" spans="15:16" x14ac:dyDescent="0.25">
      <c r="O82" s="4" t="s">
        <v>5173</v>
      </c>
      <c r="P82" s="5">
        <v>1</v>
      </c>
    </row>
    <row r="83" spans="15:16" x14ac:dyDescent="0.25">
      <c r="O83" s="4" t="s">
        <v>6175</v>
      </c>
      <c r="P83" s="5">
        <v>2</v>
      </c>
    </row>
    <row r="84" spans="15:16" x14ac:dyDescent="0.25">
      <c r="O84" s="4" t="s">
        <v>8277</v>
      </c>
      <c r="P84" s="5">
        <v>1</v>
      </c>
    </row>
    <row r="85" spans="15:16" x14ac:dyDescent="0.25">
      <c r="O85" s="4" t="s">
        <v>9169</v>
      </c>
      <c r="P85" s="5">
        <v>2</v>
      </c>
    </row>
    <row r="86" spans="15:16" x14ac:dyDescent="0.25">
      <c r="O86" s="4" t="s">
        <v>9252</v>
      </c>
      <c r="P86" s="5">
        <v>1</v>
      </c>
    </row>
    <row r="87" spans="15:16" x14ac:dyDescent="0.25">
      <c r="O87" s="4" t="s">
        <v>9233</v>
      </c>
      <c r="P87" s="5">
        <v>3</v>
      </c>
    </row>
    <row r="88" spans="15:16" x14ac:dyDescent="0.25">
      <c r="O88" s="4" t="s">
        <v>9340</v>
      </c>
      <c r="P88" s="5">
        <v>1</v>
      </c>
    </row>
    <row r="89" spans="15:16" x14ac:dyDescent="0.25">
      <c r="O89" s="4" t="s">
        <v>6793</v>
      </c>
      <c r="P89" s="5">
        <v>1</v>
      </c>
    </row>
    <row r="90" spans="15:16" x14ac:dyDescent="0.25">
      <c r="O90" s="4" t="s">
        <v>1963</v>
      </c>
      <c r="P90" s="5">
        <v>1</v>
      </c>
    </row>
    <row r="91" spans="15:16" x14ac:dyDescent="0.25">
      <c r="O91" s="4" t="s">
        <v>8402</v>
      </c>
      <c r="P91" s="5">
        <v>1</v>
      </c>
    </row>
    <row r="92" spans="15:16" x14ac:dyDescent="0.25">
      <c r="O92" s="4" t="s">
        <v>6122</v>
      </c>
      <c r="P92" s="5">
        <v>1</v>
      </c>
    </row>
    <row r="93" spans="15:16" x14ac:dyDescent="0.25">
      <c r="O93" s="4" t="s">
        <v>7734</v>
      </c>
      <c r="P93" s="5">
        <v>1</v>
      </c>
    </row>
    <row r="94" spans="15:16" x14ac:dyDescent="0.25">
      <c r="O94" s="4" t="s">
        <v>5005</v>
      </c>
      <c r="P94" s="5">
        <v>1</v>
      </c>
    </row>
    <row r="95" spans="15:16" x14ac:dyDescent="0.25">
      <c r="O95" s="4" t="s">
        <v>5123</v>
      </c>
      <c r="P95" s="5">
        <v>2</v>
      </c>
    </row>
    <row r="96" spans="15:16" x14ac:dyDescent="0.25">
      <c r="O96" s="4" t="s">
        <v>1969</v>
      </c>
      <c r="P96" s="5">
        <v>1</v>
      </c>
    </row>
    <row r="97" spans="15:16" x14ac:dyDescent="0.25">
      <c r="O97" s="4" t="s">
        <v>2463</v>
      </c>
      <c r="P97" s="5">
        <v>2</v>
      </c>
    </row>
    <row r="98" spans="15:16" x14ac:dyDescent="0.25">
      <c r="O98" s="4" t="s">
        <v>4539</v>
      </c>
      <c r="P98" s="5">
        <v>2</v>
      </c>
    </row>
    <row r="99" spans="15:16" x14ac:dyDescent="0.25">
      <c r="O99" s="4" t="s">
        <v>2898</v>
      </c>
      <c r="P99" s="5">
        <v>5</v>
      </c>
    </row>
    <row r="100" spans="15:16" x14ac:dyDescent="0.25">
      <c r="O100" s="4" t="s">
        <v>3801</v>
      </c>
      <c r="P100" s="5">
        <v>2</v>
      </c>
    </row>
    <row r="101" spans="15:16" x14ac:dyDescent="0.25">
      <c r="O101" s="4" t="s">
        <v>3871</v>
      </c>
      <c r="P101" s="5">
        <v>1</v>
      </c>
    </row>
    <row r="102" spans="15:16" x14ac:dyDescent="0.25">
      <c r="O102" s="4" t="s">
        <v>4230</v>
      </c>
      <c r="P102" s="5">
        <v>4</v>
      </c>
    </row>
    <row r="103" spans="15:16" x14ac:dyDescent="0.25">
      <c r="O103" s="4" t="s">
        <v>171</v>
      </c>
      <c r="P103" s="5">
        <v>1</v>
      </c>
    </row>
    <row r="104" spans="15:16" x14ac:dyDescent="0.25">
      <c r="O104" s="4" t="s">
        <v>4337</v>
      </c>
      <c r="P104" s="5">
        <v>6</v>
      </c>
    </row>
    <row r="105" spans="15:16" x14ac:dyDescent="0.25">
      <c r="O105" s="4" t="s">
        <v>8917</v>
      </c>
      <c r="P105" s="5">
        <v>2</v>
      </c>
    </row>
    <row r="106" spans="15:16" x14ac:dyDescent="0.25">
      <c r="O106" s="4" t="s">
        <v>4566</v>
      </c>
      <c r="P106" s="5">
        <v>3</v>
      </c>
    </row>
    <row r="107" spans="15:16" x14ac:dyDescent="0.25">
      <c r="O107" s="4" t="s">
        <v>9429</v>
      </c>
      <c r="P107" s="5">
        <v>1</v>
      </c>
    </row>
    <row r="108" spans="15:16" x14ac:dyDescent="0.25">
      <c r="O108" s="4" t="s">
        <v>6781</v>
      </c>
      <c r="P108" s="5">
        <v>1</v>
      </c>
    </row>
    <row r="109" spans="15:16" x14ac:dyDescent="0.25">
      <c r="O109" s="4" t="s">
        <v>5601</v>
      </c>
      <c r="P109" s="5">
        <v>1</v>
      </c>
    </row>
    <row r="110" spans="15:16" x14ac:dyDescent="0.25">
      <c r="O110" s="4" t="s">
        <v>4798</v>
      </c>
      <c r="P110" s="5">
        <v>1</v>
      </c>
    </row>
    <row r="111" spans="15:16" x14ac:dyDescent="0.25">
      <c r="O111" s="4" t="s">
        <v>8682</v>
      </c>
      <c r="P111" s="5">
        <v>1</v>
      </c>
    </row>
    <row r="112" spans="15:16" x14ac:dyDescent="0.25">
      <c r="O112" s="4" t="s">
        <v>2568</v>
      </c>
      <c r="P112" s="5">
        <v>2</v>
      </c>
    </row>
    <row r="113" spans="15:16" x14ac:dyDescent="0.25">
      <c r="O113" s="4" t="s">
        <v>1874</v>
      </c>
      <c r="P113" s="5">
        <v>1</v>
      </c>
    </row>
    <row r="114" spans="15:16" x14ac:dyDescent="0.25">
      <c r="O114" s="4" t="s">
        <v>1922</v>
      </c>
      <c r="P114" s="5">
        <v>1</v>
      </c>
    </row>
    <row r="115" spans="15:16" x14ac:dyDescent="0.25">
      <c r="O115" s="4" t="s">
        <v>3792</v>
      </c>
      <c r="P115" s="5">
        <v>2</v>
      </c>
    </row>
    <row r="116" spans="15:16" x14ac:dyDescent="0.25">
      <c r="O116" s="4" t="s">
        <v>100</v>
      </c>
      <c r="P116" s="5">
        <v>2</v>
      </c>
    </row>
    <row r="117" spans="15:16" x14ac:dyDescent="0.25">
      <c r="O117" s="4" t="s">
        <v>5949</v>
      </c>
      <c r="P117" s="5">
        <v>1</v>
      </c>
    </row>
    <row r="118" spans="15:16" x14ac:dyDescent="0.25">
      <c r="O118" s="4" t="s">
        <v>278</v>
      </c>
      <c r="P118" s="5">
        <v>1</v>
      </c>
    </row>
    <row r="119" spans="15:16" x14ac:dyDescent="0.25">
      <c r="O119" s="4" t="s">
        <v>5780</v>
      </c>
      <c r="P119" s="5">
        <v>1</v>
      </c>
    </row>
    <row r="120" spans="15:16" x14ac:dyDescent="0.25">
      <c r="O120" s="4" t="s">
        <v>1513</v>
      </c>
      <c r="P120" s="5">
        <v>36</v>
      </c>
    </row>
    <row r="121" spans="15:16" x14ac:dyDescent="0.25">
      <c r="O121" s="4" t="s">
        <v>2041</v>
      </c>
      <c r="P121" s="5">
        <v>4</v>
      </c>
    </row>
    <row r="122" spans="15:16" x14ac:dyDescent="0.25">
      <c r="O122" s="4" t="s">
        <v>2293</v>
      </c>
      <c r="P122" s="5">
        <v>2</v>
      </c>
    </row>
    <row r="123" spans="15:16" x14ac:dyDescent="0.25">
      <c r="O123" s="4" t="s">
        <v>6672</v>
      </c>
      <c r="P123" s="5">
        <v>1</v>
      </c>
    </row>
    <row r="124" spans="15:16" x14ac:dyDescent="0.25">
      <c r="O124" s="4" t="s">
        <v>302</v>
      </c>
      <c r="P124" s="5">
        <v>10</v>
      </c>
    </row>
    <row r="125" spans="15:16" x14ac:dyDescent="0.25">
      <c r="O125" s="4" t="s">
        <v>1822</v>
      </c>
      <c r="P125" s="5">
        <v>3</v>
      </c>
    </row>
    <row r="126" spans="15:16" x14ac:dyDescent="0.25">
      <c r="O126" s="4" t="s">
        <v>294</v>
      </c>
      <c r="P126" s="5">
        <v>1</v>
      </c>
    </row>
    <row r="127" spans="15:16" x14ac:dyDescent="0.25">
      <c r="O127" s="4" t="s">
        <v>7998</v>
      </c>
      <c r="P127" s="5">
        <v>1</v>
      </c>
    </row>
    <row r="128" spans="15:16" x14ac:dyDescent="0.25">
      <c r="O128" s="4" t="s">
        <v>5955</v>
      </c>
      <c r="P128" s="5">
        <v>1</v>
      </c>
    </row>
    <row r="129" spans="15:16" x14ac:dyDescent="0.25">
      <c r="O129" s="4" t="s">
        <v>719</v>
      </c>
      <c r="P129" s="5">
        <v>1</v>
      </c>
    </row>
    <row r="130" spans="15:16" x14ac:dyDescent="0.25">
      <c r="O130" s="4" t="s">
        <v>364</v>
      </c>
      <c r="P130" s="5">
        <v>8</v>
      </c>
    </row>
    <row r="131" spans="15:16" x14ac:dyDescent="0.25">
      <c r="O131" s="4" t="s">
        <v>2123</v>
      </c>
      <c r="P131" s="5">
        <v>3</v>
      </c>
    </row>
    <row r="132" spans="15:16" x14ac:dyDescent="0.25">
      <c r="O132" s="4" t="s">
        <v>4764</v>
      </c>
      <c r="P132" s="5">
        <v>1</v>
      </c>
    </row>
    <row r="133" spans="15:16" x14ac:dyDescent="0.25">
      <c r="O133" s="4" t="s">
        <v>617</v>
      </c>
      <c r="P133" s="5">
        <v>2</v>
      </c>
    </row>
    <row r="134" spans="15:16" x14ac:dyDescent="0.25">
      <c r="O134" s="4" t="s">
        <v>5696</v>
      </c>
      <c r="P134" s="5">
        <v>3</v>
      </c>
    </row>
    <row r="135" spans="15:16" x14ac:dyDescent="0.25">
      <c r="O135" s="4" t="s">
        <v>3877</v>
      </c>
      <c r="P135" s="5">
        <v>1</v>
      </c>
    </row>
    <row r="136" spans="15:16" x14ac:dyDescent="0.25">
      <c r="O136" s="4" t="s">
        <v>847</v>
      </c>
      <c r="P136" s="5">
        <v>6</v>
      </c>
    </row>
    <row r="137" spans="15:16" x14ac:dyDescent="0.25">
      <c r="O137" s="4" t="s">
        <v>3232</v>
      </c>
      <c r="P137" s="5">
        <v>1</v>
      </c>
    </row>
    <row r="138" spans="15:16" x14ac:dyDescent="0.25">
      <c r="O138" s="4" t="s">
        <v>6138</v>
      </c>
      <c r="P138" s="5">
        <v>1</v>
      </c>
    </row>
    <row r="139" spans="15:16" x14ac:dyDescent="0.25">
      <c r="O139" s="4" t="s">
        <v>5678</v>
      </c>
      <c r="P139" s="5">
        <v>2</v>
      </c>
    </row>
    <row r="140" spans="15:16" x14ac:dyDescent="0.25">
      <c r="O140" s="4" t="s">
        <v>7054</v>
      </c>
      <c r="P140" s="5">
        <v>3</v>
      </c>
    </row>
    <row r="141" spans="15:16" x14ac:dyDescent="0.25">
      <c r="O141" s="4" t="s">
        <v>2819</v>
      </c>
      <c r="P141" s="5">
        <v>5</v>
      </c>
    </row>
    <row r="142" spans="15:16" x14ac:dyDescent="0.25">
      <c r="O142" s="4" t="s">
        <v>3489</v>
      </c>
      <c r="P142" s="5">
        <v>1</v>
      </c>
    </row>
    <row r="143" spans="15:16" x14ac:dyDescent="0.25">
      <c r="O143" s="4" t="s">
        <v>3174</v>
      </c>
      <c r="P143" s="5">
        <v>2</v>
      </c>
    </row>
    <row r="144" spans="15:16" x14ac:dyDescent="0.25">
      <c r="O144" s="4" t="s">
        <v>645</v>
      </c>
      <c r="P144" s="5">
        <v>3</v>
      </c>
    </row>
    <row r="145" spans="15:16" x14ac:dyDescent="0.25">
      <c r="O145" s="4" t="s">
        <v>1766</v>
      </c>
      <c r="P145" s="5">
        <v>1</v>
      </c>
    </row>
    <row r="146" spans="15:16" x14ac:dyDescent="0.25">
      <c r="O146" s="4" t="s">
        <v>8229</v>
      </c>
      <c r="P146" s="5">
        <v>1</v>
      </c>
    </row>
    <row r="147" spans="15:16" x14ac:dyDescent="0.25">
      <c r="O147" s="4" t="s">
        <v>2649</v>
      </c>
      <c r="P147" s="5">
        <v>1</v>
      </c>
    </row>
    <row r="148" spans="15:16" x14ac:dyDescent="0.25">
      <c r="O148" s="4" t="s">
        <v>4438</v>
      </c>
      <c r="P148" s="5">
        <v>5</v>
      </c>
    </row>
    <row r="149" spans="15:16" x14ac:dyDescent="0.25">
      <c r="O149" s="4" t="s">
        <v>6337</v>
      </c>
      <c r="P149" s="5">
        <v>2</v>
      </c>
    </row>
    <row r="150" spans="15:16" x14ac:dyDescent="0.25">
      <c r="O150" s="4" t="s">
        <v>4601</v>
      </c>
      <c r="P150" s="5">
        <v>2</v>
      </c>
    </row>
    <row r="151" spans="15:16" x14ac:dyDescent="0.25">
      <c r="O151" s="4" t="s">
        <v>3568</v>
      </c>
      <c r="P151" s="5">
        <v>2</v>
      </c>
    </row>
    <row r="152" spans="15:16" x14ac:dyDescent="0.25">
      <c r="O152" s="4" t="s">
        <v>6892</v>
      </c>
      <c r="P152" s="5">
        <v>1</v>
      </c>
    </row>
    <row r="153" spans="15:16" x14ac:dyDescent="0.25">
      <c r="O153" s="4" t="s">
        <v>2115</v>
      </c>
      <c r="P153" s="5">
        <v>1</v>
      </c>
    </row>
    <row r="154" spans="15:16" x14ac:dyDescent="0.25">
      <c r="O154" s="4" t="s">
        <v>7701</v>
      </c>
      <c r="P154" s="5">
        <v>1</v>
      </c>
    </row>
    <row r="155" spans="15:16" x14ac:dyDescent="0.25">
      <c r="O155" s="4" t="s">
        <v>2343</v>
      </c>
      <c r="P155" s="5">
        <v>1</v>
      </c>
    </row>
    <row r="156" spans="15:16" x14ac:dyDescent="0.25">
      <c r="O156" s="4" t="s">
        <v>408</v>
      </c>
      <c r="P156" s="5">
        <v>1</v>
      </c>
    </row>
    <row r="157" spans="15:16" x14ac:dyDescent="0.25">
      <c r="O157" s="4" t="s">
        <v>1865</v>
      </c>
      <c r="P157" s="5">
        <v>20</v>
      </c>
    </row>
    <row r="158" spans="15:16" x14ac:dyDescent="0.25">
      <c r="O158" s="4" t="s">
        <v>7991</v>
      </c>
      <c r="P158" s="5">
        <v>1</v>
      </c>
    </row>
    <row r="159" spans="15:16" x14ac:dyDescent="0.25">
      <c r="O159" s="4" t="s">
        <v>3579</v>
      </c>
      <c r="P159" s="5">
        <v>2</v>
      </c>
    </row>
    <row r="160" spans="15:16" x14ac:dyDescent="0.25">
      <c r="O160" s="4" t="s">
        <v>2420</v>
      </c>
      <c r="P160" s="5">
        <v>1</v>
      </c>
    </row>
    <row r="161" spans="15:16" x14ac:dyDescent="0.25">
      <c r="O161" s="4" t="s">
        <v>708</v>
      </c>
      <c r="P161" s="5">
        <v>1</v>
      </c>
    </row>
    <row r="162" spans="15:16" x14ac:dyDescent="0.25">
      <c r="O162" s="4" t="s">
        <v>2387</v>
      </c>
      <c r="P162" s="5">
        <v>1</v>
      </c>
    </row>
    <row r="163" spans="15:16" x14ac:dyDescent="0.25">
      <c r="O163" s="4" t="s">
        <v>5129</v>
      </c>
      <c r="P163" s="5">
        <v>1</v>
      </c>
    </row>
    <row r="164" spans="15:16" x14ac:dyDescent="0.25">
      <c r="O164" s="4" t="s">
        <v>1457</v>
      </c>
      <c r="P164" s="5">
        <v>1</v>
      </c>
    </row>
    <row r="165" spans="15:16" x14ac:dyDescent="0.25">
      <c r="O165" s="4" t="s">
        <v>2472</v>
      </c>
      <c r="P165" s="5">
        <v>1</v>
      </c>
    </row>
    <row r="166" spans="15:16" x14ac:dyDescent="0.25">
      <c r="O166" s="4" t="s">
        <v>4302</v>
      </c>
      <c r="P166" s="5">
        <v>9</v>
      </c>
    </row>
    <row r="167" spans="15:16" x14ac:dyDescent="0.25">
      <c r="O167" s="4" t="s">
        <v>6480</v>
      </c>
      <c r="P167" s="5">
        <v>1</v>
      </c>
    </row>
    <row r="168" spans="15:16" x14ac:dyDescent="0.25">
      <c r="O168" s="4" t="s">
        <v>1916</v>
      </c>
      <c r="P168" s="5">
        <v>11</v>
      </c>
    </row>
    <row r="169" spans="15:16" x14ac:dyDescent="0.25">
      <c r="O169" s="4" t="s">
        <v>270</v>
      </c>
      <c r="P169" s="5">
        <v>1</v>
      </c>
    </row>
    <row r="170" spans="15:16" x14ac:dyDescent="0.25">
      <c r="O170" s="4" t="s">
        <v>3226</v>
      </c>
      <c r="P170" s="5">
        <v>2</v>
      </c>
    </row>
    <row r="171" spans="15:16" x14ac:dyDescent="0.25">
      <c r="O171" s="4" t="s">
        <v>2241</v>
      </c>
      <c r="P171" s="5">
        <v>3</v>
      </c>
    </row>
    <row r="172" spans="15:16" x14ac:dyDescent="0.25">
      <c r="O172" s="4" t="s">
        <v>8695</v>
      </c>
      <c r="P172" s="5">
        <v>1</v>
      </c>
    </row>
    <row r="173" spans="15:16" x14ac:dyDescent="0.25">
      <c r="O173" s="4" t="s">
        <v>4209</v>
      </c>
      <c r="P173" s="5">
        <v>1</v>
      </c>
    </row>
    <row r="174" spans="15:16" x14ac:dyDescent="0.25">
      <c r="O174" s="4" t="s">
        <v>7629</v>
      </c>
      <c r="P174" s="5">
        <v>1</v>
      </c>
    </row>
    <row r="175" spans="15:16" x14ac:dyDescent="0.25">
      <c r="O175" s="4" t="s">
        <v>2283</v>
      </c>
      <c r="P175" s="5">
        <v>2</v>
      </c>
    </row>
    <row r="176" spans="15:16" x14ac:dyDescent="0.25">
      <c r="O176" s="4" t="s">
        <v>3448</v>
      </c>
      <c r="P176" s="5">
        <v>5</v>
      </c>
    </row>
    <row r="177" spans="15:16" x14ac:dyDescent="0.25">
      <c r="O177" s="4" t="s">
        <v>610</v>
      </c>
      <c r="P177" s="5">
        <v>3</v>
      </c>
    </row>
    <row r="178" spans="15:16" x14ac:dyDescent="0.25">
      <c r="O178" s="4" t="s">
        <v>8432</v>
      </c>
      <c r="P178" s="5">
        <v>1</v>
      </c>
    </row>
    <row r="179" spans="15:16" x14ac:dyDescent="0.25">
      <c r="O179" s="4" t="s">
        <v>8491</v>
      </c>
      <c r="P179" s="5">
        <v>2</v>
      </c>
    </row>
    <row r="180" spans="15:16" x14ac:dyDescent="0.25">
      <c r="O180" s="4" t="s">
        <v>4880</v>
      </c>
      <c r="P180" s="5">
        <v>8</v>
      </c>
    </row>
    <row r="181" spans="15:16" x14ac:dyDescent="0.25">
      <c r="O181" s="4" t="s">
        <v>7299</v>
      </c>
      <c r="P181" s="5">
        <v>1</v>
      </c>
    </row>
    <row r="182" spans="15:16" x14ac:dyDescent="0.25">
      <c r="O182" s="4" t="s">
        <v>5231</v>
      </c>
      <c r="P182" s="5">
        <v>2</v>
      </c>
    </row>
    <row r="183" spans="15:16" x14ac:dyDescent="0.25">
      <c r="O183" s="4" t="s">
        <v>5093</v>
      </c>
      <c r="P183" s="5">
        <v>1</v>
      </c>
    </row>
    <row r="184" spans="15:16" x14ac:dyDescent="0.25">
      <c r="O184" s="4" t="s">
        <v>6925</v>
      </c>
      <c r="P184" s="5">
        <v>1</v>
      </c>
    </row>
    <row r="185" spans="15:16" x14ac:dyDescent="0.25">
      <c r="O185" s="4" t="s">
        <v>4316</v>
      </c>
      <c r="P185" s="5">
        <v>1</v>
      </c>
    </row>
    <row r="186" spans="15:16" x14ac:dyDescent="0.25">
      <c r="O186" s="4" t="s">
        <v>4370</v>
      </c>
      <c r="P186" s="5">
        <v>8</v>
      </c>
    </row>
    <row r="187" spans="15:16" x14ac:dyDescent="0.25">
      <c r="O187" s="4" t="s">
        <v>4448</v>
      </c>
      <c r="P187" s="5">
        <v>1</v>
      </c>
    </row>
    <row r="188" spans="15:16" x14ac:dyDescent="0.25">
      <c r="O188" s="4" t="s">
        <v>441</v>
      </c>
      <c r="P188" s="5">
        <v>1</v>
      </c>
    </row>
    <row r="189" spans="15:16" x14ac:dyDescent="0.25">
      <c r="O189" s="4" t="s">
        <v>2904</v>
      </c>
      <c r="P189" s="5">
        <v>1</v>
      </c>
    </row>
    <row r="190" spans="15:16" x14ac:dyDescent="0.25">
      <c r="O190" s="4" t="s">
        <v>5218</v>
      </c>
      <c r="P190" s="5">
        <v>1</v>
      </c>
    </row>
    <row r="191" spans="15:16" x14ac:dyDescent="0.25">
      <c r="O191" s="4" t="s">
        <v>2210</v>
      </c>
      <c r="P191" s="5">
        <v>1</v>
      </c>
    </row>
    <row r="192" spans="15:16" x14ac:dyDescent="0.25">
      <c r="O192" s="4" t="s">
        <v>1859</v>
      </c>
      <c r="P192" s="5">
        <v>1</v>
      </c>
    </row>
    <row r="193" spans="15:16" x14ac:dyDescent="0.25">
      <c r="O193" s="4" t="s">
        <v>3889</v>
      </c>
      <c r="P193" s="5">
        <v>1</v>
      </c>
    </row>
    <row r="194" spans="15:16" x14ac:dyDescent="0.25">
      <c r="O194" s="4" t="s">
        <v>3929</v>
      </c>
      <c r="P194" s="5">
        <v>1</v>
      </c>
    </row>
    <row r="195" spans="15:16" x14ac:dyDescent="0.25">
      <c r="O195" s="4" t="s">
        <v>9369</v>
      </c>
      <c r="P195" s="5">
        <v>1</v>
      </c>
    </row>
    <row r="196" spans="15:16" x14ac:dyDescent="0.25">
      <c r="O196" s="4" t="s">
        <v>942</v>
      </c>
      <c r="P196" s="5">
        <v>6</v>
      </c>
    </row>
    <row r="197" spans="15:16" x14ac:dyDescent="0.25">
      <c r="O197" s="4" t="s">
        <v>2856</v>
      </c>
      <c r="P197" s="5">
        <v>2</v>
      </c>
    </row>
    <row r="198" spans="15:16" x14ac:dyDescent="0.25">
      <c r="O198" s="4" t="s">
        <v>7860</v>
      </c>
      <c r="P198" s="5">
        <v>1</v>
      </c>
    </row>
    <row r="199" spans="15:16" x14ac:dyDescent="0.25">
      <c r="O199" s="4" t="s">
        <v>1944</v>
      </c>
      <c r="P199" s="5">
        <v>1</v>
      </c>
    </row>
    <row r="200" spans="15:16" x14ac:dyDescent="0.25">
      <c r="O200" s="4" t="s">
        <v>7751</v>
      </c>
      <c r="P200" s="5">
        <v>1</v>
      </c>
    </row>
    <row r="201" spans="15:16" x14ac:dyDescent="0.25">
      <c r="O201" s="4" t="s">
        <v>3128</v>
      </c>
      <c r="P201" s="5">
        <v>1</v>
      </c>
    </row>
    <row r="202" spans="15:16" x14ac:dyDescent="0.25">
      <c r="O202" s="4" t="s">
        <v>1364</v>
      </c>
      <c r="P202" s="5">
        <v>4</v>
      </c>
    </row>
    <row r="203" spans="15:16" x14ac:dyDescent="0.25">
      <c r="O203" s="4" t="s">
        <v>1247</v>
      </c>
      <c r="P203" s="5">
        <v>2</v>
      </c>
    </row>
    <row r="204" spans="15:16" x14ac:dyDescent="0.25">
      <c r="O204" s="4" t="s">
        <v>6169</v>
      </c>
      <c r="P204" s="5">
        <v>1</v>
      </c>
    </row>
    <row r="205" spans="15:16" x14ac:dyDescent="0.25">
      <c r="O205" s="4" t="s">
        <v>9057</v>
      </c>
      <c r="P205" s="5">
        <v>1</v>
      </c>
    </row>
    <row r="206" spans="15:16" x14ac:dyDescent="0.25">
      <c r="O206" s="4" t="s">
        <v>4485</v>
      </c>
      <c r="P206" s="5">
        <v>3</v>
      </c>
    </row>
    <row r="207" spans="15:16" x14ac:dyDescent="0.25">
      <c r="O207" s="4" t="s">
        <v>5202</v>
      </c>
      <c r="P207" s="5">
        <v>1</v>
      </c>
    </row>
    <row r="208" spans="15:16" x14ac:dyDescent="0.25">
      <c r="O208" s="4" t="s">
        <v>3053</v>
      </c>
      <c r="P208" s="5">
        <v>2</v>
      </c>
    </row>
    <row r="209" spans="15:16" x14ac:dyDescent="0.25">
      <c r="O209" s="4" t="s">
        <v>2997</v>
      </c>
      <c r="P209" s="5">
        <v>4</v>
      </c>
    </row>
    <row r="210" spans="15:16" x14ac:dyDescent="0.25">
      <c r="O210" s="4" t="s">
        <v>8193</v>
      </c>
      <c r="P210" s="5">
        <v>1</v>
      </c>
    </row>
    <row r="211" spans="15:16" x14ac:dyDescent="0.25">
      <c r="O211" s="4" t="s">
        <v>1996</v>
      </c>
      <c r="P211" s="5">
        <v>1</v>
      </c>
    </row>
    <row r="212" spans="15:16" x14ac:dyDescent="0.25">
      <c r="O212" s="4" t="s">
        <v>8244</v>
      </c>
      <c r="P212" s="5">
        <v>1</v>
      </c>
    </row>
    <row r="213" spans="15:16" x14ac:dyDescent="0.25">
      <c r="O213" s="4" t="s">
        <v>8062</v>
      </c>
      <c r="P213" s="5">
        <v>1</v>
      </c>
    </row>
    <row r="214" spans="15:16" x14ac:dyDescent="0.25">
      <c r="O214" s="4" t="s">
        <v>200</v>
      </c>
      <c r="P214" s="5">
        <v>15</v>
      </c>
    </row>
    <row r="215" spans="15:16" x14ac:dyDescent="0.25">
      <c r="O215" s="4" t="s">
        <v>482</v>
      </c>
      <c r="P215" s="5">
        <v>3</v>
      </c>
    </row>
    <row r="216" spans="15:16" x14ac:dyDescent="0.25">
      <c r="O216" s="4" t="s">
        <v>9293</v>
      </c>
      <c r="P216" s="5">
        <v>1</v>
      </c>
    </row>
    <row r="217" spans="15:16" x14ac:dyDescent="0.25">
      <c r="O217" s="4" t="s">
        <v>1377</v>
      </c>
      <c r="P217" s="5">
        <v>1</v>
      </c>
    </row>
    <row r="218" spans="15:16" x14ac:dyDescent="0.25">
      <c r="O218" s="4" t="s">
        <v>1548</v>
      </c>
      <c r="P218" s="5">
        <v>1</v>
      </c>
    </row>
    <row r="219" spans="15:16" x14ac:dyDescent="0.25">
      <c r="O219" s="4" t="s">
        <v>158</v>
      </c>
      <c r="P219" s="5">
        <v>5</v>
      </c>
    </row>
    <row r="220" spans="15:16" x14ac:dyDescent="0.25">
      <c r="O220" s="4" t="s">
        <v>6266</v>
      </c>
      <c r="P220" s="5">
        <v>1</v>
      </c>
    </row>
    <row r="221" spans="15:16" x14ac:dyDescent="0.25">
      <c r="O221" s="4" t="s">
        <v>731</v>
      </c>
      <c r="P221" s="5">
        <v>4</v>
      </c>
    </row>
    <row r="222" spans="15:16" x14ac:dyDescent="0.25">
      <c r="O222" s="4" t="s">
        <v>345</v>
      </c>
      <c r="P222" s="5">
        <v>1</v>
      </c>
    </row>
    <row r="223" spans="15:16" x14ac:dyDescent="0.25">
      <c r="O223" s="4" t="s">
        <v>5657</v>
      </c>
      <c r="P223" s="5">
        <v>1</v>
      </c>
    </row>
    <row r="224" spans="15:16" x14ac:dyDescent="0.25">
      <c r="O224" s="4" t="s">
        <v>2581</v>
      </c>
      <c r="P224" s="5">
        <v>1</v>
      </c>
    </row>
    <row r="225" spans="15:16" x14ac:dyDescent="0.25">
      <c r="O225" s="4" t="s">
        <v>3045</v>
      </c>
      <c r="P225" s="5">
        <v>1</v>
      </c>
    </row>
    <row r="226" spans="15:16" x14ac:dyDescent="0.25">
      <c r="O226" s="4" t="s">
        <v>3597</v>
      </c>
      <c r="P226" s="5">
        <v>1</v>
      </c>
    </row>
    <row r="227" spans="15:16" x14ac:dyDescent="0.25">
      <c r="O227" s="4" t="s">
        <v>4470</v>
      </c>
      <c r="P227" s="5">
        <v>31</v>
      </c>
    </row>
    <row r="228" spans="15:16" x14ac:dyDescent="0.25">
      <c r="O228" s="4" t="s">
        <v>4291</v>
      </c>
      <c r="P228" s="5">
        <v>2</v>
      </c>
    </row>
    <row r="229" spans="15:16" x14ac:dyDescent="0.25">
      <c r="O229" s="4" t="s">
        <v>8260</v>
      </c>
      <c r="P229" s="5">
        <v>1</v>
      </c>
    </row>
    <row r="230" spans="15:16" x14ac:dyDescent="0.25">
      <c r="O230" s="4" t="s">
        <v>2197</v>
      </c>
      <c r="P230" s="5">
        <v>1</v>
      </c>
    </row>
    <row r="231" spans="15:16" x14ac:dyDescent="0.25">
      <c r="O231" s="4" t="s">
        <v>6724</v>
      </c>
      <c r="P231" s="5">
        <v>3</v>
      </c>
    </row>
    <row r="232" spans="15:16" x14ac:dyDescent="0.25">
      <c r="O232" s="4" t="s">
        <v>3585</v>
      </c>
      <c r="P232" s="5">
        <v>2</v>
      </c>
    </row>
    <row r="233" spans="15:16" x14ac:dyDescent="0.25">
      <c r="O233" s="4" t="s">
        <v>8653</v>
      </c>
      <c r="P233" s="5">
        <v>1</v>
      </c>
    </row>
    <row r="234" spans="15:16" x14ac:dyDescent="0.25">
      <c r="O234" s="4" t="s">
        <v>242</v>
      </c>
      <c r="P234" s="5">
        <v>1</v>
      </c>
    </row>
    <row r="235" spans="15:16" x14ac:dyDescent="0.25">
      <c r="O235" s="4" t="s">
        <v>4944</v>
      </c>
      <c r="P235" s="5">
        <v>1</v>
      </c>
    </row>
    <row r="236" spans="15:16" x14ac:dyDescent="0.25">
      <c r="O236" s="4" t="s">
        <v>249</v>
      </c>
      <c r="P236" s="5">
        <v>1</v>
      </c>
    </row>
    <row r="237" spans="15:16" x14ac:dyDescent="0.25">
      <c r="O237" s="4" t="s">
        <v>3963</v>
      </c>
      <c r="P237" s="5">
        <v>1</v>
      </c>
    </row>
    <row r="238" spans="15:16" x14ac:dyDescent="0.25">
      <c r="O238" s="4" t="s">
        <v>8209</v>
      </c>
      <c r="P238" s="5">
        <v>1</v>
      </c>
    </row>
    <row r="239" spans="15:16" x14ac:dyDescent="0.25">
      <c r="O239" s="4" t="s">
        <v>332</v>
      </c>
      <c r="P239" s="5">
        <v>3</v>
      </c>
    </row>
    <row r="240" spans="15:16" x14ac:dyDescent="0.25">
      <c r="O240" s="4" t="s">
        <v>1851</v>
      </c>
      <c r="P240" s="5">
        <v>1</v>
      </c>
    </row>
    <row r="241" spans="15:16" x14ac:dyDescent="0.25">
      <c r="O241" s="4" t="s">
        <v>8572</v>
      </c>
      <c r="P241" s="5">
        <v>2</v>
      </c>
    </row>
    <row r="242" spans="15:16" x14ac:dyDescent="0.25">
      <c r="O242" s="4" t="s">
        <v>8015</v>
      </c>
      <c r="P242" s="5">
        <v>1</v>
      </c>
    </row>
    <row r="243" spans="15:16" x14ac:dyDescent="0.25">
      <c r="O243" s="4" t="s">
        <v>659</v>
      </c>
      <c r="P243" s="5">
        <v>5</v>
      </c>
    </row>
    <row r="244" spans="15:16" x14ac:dyDescent="0.25">
      <c r="O244" s="4" t="s">
        <v>2230</v>
      </c>
      <c r="P244" s="5">
        <v>1</v>
      </c>
    </row>
    <row r="245" spans="15:16" x14ac:dyDescent="0.25">
      <c r="O245" s="4" t="s">
        <v>3629</v>
      </c>
      <c r="P245" s="5">
        <v>1</v>
      </c>
    </row>
    <row r="246" spans="15:16" x14ac:dyDescent="0.25">
      <c r="O246" s="4" t="s">
        <v>6297</v>
      </c>
      <c r="P246" s="5">
        <v>1</v>
      </c>
    </row>
    <row r="247" spans="15:16" x14ac:dyDescent="0.25">
      <c r="O247" s="4" t="s">
        <v>6029</v>
      </c>
      <c r="P247" s="5">
        <v>2</v>
      </c>
    </row>
    <row r="248" spans="15:16" x14ac:dyDescent="0.25">
      <c r="O248" s="4" t="s">
        <v>7745</v>
      </c>
      <c r="P248" s="5">
        <v>1</v>
      </c>
    </row>
    <row r="249" spans="15:16" x14ac:dyDescent="0.25">
      <c r="O249" s="4" t="s">
        <v>3522</v>
      </c>
      <c r="P249" s="5">
        <v>2</v>
      </c>
    </row>
    <row r="250" spans="15:16" x14ac:dyDescent="0.25">
      <c r="O250" s="4" t="s">
        <v>7619</v>
      </c>
      <c r="P250" s="5">
        <v>1</v>
      </c>
    </row>
    <row r="251" spans="15:16" x14ac:dyDescent="0.25">
      <c r="O251" s="4" t="s">
        <v>1541</v>
      </c>
      <c r="P251" s="5">
        <v>1</v>
      </c>
    </row>
    <row r="252" spans="15:16" x14ac:dyDescent="0.25">
      <c r="O252" s="4" t="s">
        <v>7635</v>
      </c>
      <c r="P252" s="5">
        <v>1</v>
      </c>
    </row>
    <row r="253" spans="15:16" x14ac:dyDescent="0.25">
      <c r="O253" s="4" t="s">
        <v>8028</v>
      </c>
      <c r="P253" s="5">
        <v>1</v>
      </c>
    </row>
    <row r="254" spans="15:16" x14ac:dyDescent="0.25">
      <c r="O254" s="4" t="s">
        <v>8781</v>
      </c>
      <c r="P254" s="5">
        <v>1</v>
      </c>
    </row>
    <row r="255" spans="15:16" x14ac:dyDescent="0.25">
      <c r="O255" s="4" t="s">
        <v>1267</v>
      </c>
      <c r="P255" s="5">
        <v>1</v>
      </c>
    </row>
    <row r="256" spans="15:16" x14ac:dyDescent="0.25">
      <c r="O256" s="4" t="s">
        <v>468</v>
      </c>
      <c r="P256" s="5">
        <v>1</v>
      </c>
    </row>
    <row r="257" spans="15:16" x14ac:dyDescent="0.25">
      <c r="O257" s="4" t="s">
        <v>8172</v>
      </c>
      <c r="P257" s="5">
        <v>1</v>
      </c>
    </row>
    <row r="258" spans="15:16" x14ac:dyDescent="0.25">
      <c r="O258" s="4" t="s">
        <v>8883</v>
      </c>
      <c r="P258" s="5">
        <v>1</v>
      </c>
    </row>
    <row r="259" spans="15:16" x14ac:dyDescent="0.25">
      <c r="O259" s="4" t="s">
        <v>585</v>
      </c>
      <c r="P259" s="5">
        <v>13</v>
      </c>
    </row>
    <row r="260" spans="15:16" x14ac:dyDescent="0.25">
      <c r="O260" s="4" t="s">
        <v>3975</v>
      </c>
      <c r="P260" s="5">
        <v>1</v>
      </c>
    </row>
    <row r="261" spans="15:16" x14ac:dyDescent="0.25">
      <c r="O261" s="4" t="s">
        <v>2769</v>
      </c>
      <c r="P261" s="5">
        <v>3</v>
      </c>
    </row>
    <row r="262" spans="15:16" x14ac:dyDescent="0.25">
      <c r="O262" s="4" t="s">
        <v>1881</v>
      </c>
      <c r="P262" s="5">
        <v>2</v>
      </c>
    </row>
    <row r="263" spans="15:16" x14ac:dyDescent="0.25">
      <c r="O263" s="4" t="s">
        <v>5100</v>
      </c>
      <c r="P263" s="5">
        <v>1</v>
      </c>
    </row>
    <row r="264" spans="15:16" x14ac:dyDescent="0.25">
      <c r="O264" s="4" t="s">
        <v>2749</v>
      </c>
      <c r="P264" s="5">
        <v>1</v>
      </c>
    </row>
    <row r="265" spans="15:16" x14ac:dyDescent="0.25">
      <c r="O265" s="4" t="s">
        <v>5305</v>
      </c>
      <c r="P265" s="5">
        <v>7</v>
      </c>
    </row>
    <row r="266" spans="15:16" x14ac:dyDescent="0.25">
      <c r="O266" s="4" t="s">
        <v>4117</v>
      </c>
      <c r="P266" s="5">
        <v>1</v>
      </c>
    </row>
    <row r="267" spans="15:16" x14ac:dyDescent="0.25">
      <c r="O267" s="4" t="s">
        <v>5163</v>
      </c>
      <c r="P267" s="5">
        <v>1</v>
      </c>
    </row>
    <row r="268" spans="15:16" x14ac:dyDescent="0.25">
      <c r="O268" s="4" t="s">
        <v>5944</v>
      </c>
      <c r="P268" s="5">
        <v>1</v>
      </c>
    </row>
    <row r="269" spans="15:16" x14ac:dyDescent="0.25">
      <c r="O269" s="4" t="s">
        <v>760</v>
      </c>
      <c r="P269" s="5">
        <v>3</v>
      </c>
    </row>
    <row r="270" spans="15:16" x14ac:dyDescent="0.25">
      <c r="O270" s="4" t="s">
        <v>6941</v>
      </c>
      <c r="P270" s="5">
        <v>2</v>
      </c>
    </row>
    <row r="271" spans="15:16" x14ac:dyDescent="0.25">
      <c r="O271" s="4" t="s">
        <v>5928</v>
      </c>
      <c r="P271" s="5">
        <v>1</v>
      </c>
    </row>
    <row r="272" spans="15:16" x14ac:dyDescent="0.25">
      <c r="O272" s="4" t="s">
        <v>4037</v>
      </c>
      <c r="P272" s="5">
        <v>1</v>
      </c>
    </row>
    <row r="273" spans="15:16" x14ac:dyDescent="0.25">
      <c r="O273" s="4" t="s">
        <v>591</v>
      </c>
      <c r="P273" s="5">
        <v>1</v>
      </c>
    </row>
    <row r="274" spans="15:16" x14ac:dyDescent="0.25">
      <c r="O274" s="4" t="s">
        <v>4985</v>
      </c>
      <c r="P274" s="5">
        <v>1</v>
      </c>
    </row>
    <row r="275" spans="15:16" x14ac:dyDescent="0.25">
      <c r="O275" s="4" t="s">
        <v>2532</v>
      </c>
      <c r="P275" s="5">
        <v>5</v>
      </c>
    </row>
    <row r="276" spans="15:16" x14ac:dyDescent="0.25">
      <c r="O276" s="4" t="s">
        <v>2252</v>
      </c>
      <c r="P276" s="5">
        <v>1</v>
      </c>
    </row>
    <row r="277" spans="15:16" x14ac:dyDescent="0.25">
      <c r="O277" s="4" t="s">
        <v>684</v>
      </c>
      <c r="P277" s="5">
        <v>4</v>
      </c>
    </row>
    <row r="278" spans="15:16" x14ac:dyDescent="0.25">
      <c r="O278" s="4" t="s">
        <v>3958</v>
      </c>
      <c r="P278" s="5">
        <v>3</v>
      </c>
    </row>
    <row r="279" spans="15:16" x14ac:dyDescent="0.25">
      <c r="O279" s="4" t="s">
        <v>7917</v>
      </c>
      <c r="P279" s="5">
        <v>2</v>
      </c>
    </row>
    <row r="280" spans="15:16" x14ac:dyDescent="0.25">
      <c r="O280" s="4" t="s">
        <v>7444</v>
      </c>
      <c r="P280" s="5">
        <v>1</v>
      </c>
    </row>
    <row r="281" spans="15:16" x14ac:dyDescent="0.25">
      <c r="O281" s="4" t="s">
        <v>4193</v>
      </c>
      <c r="P281" s="5">
        <v>1</v>
      </c>
    </row>
    <row r="282" spans="15:16" x14ac:dyDescent="0.25">
      <c r="O282" s="4" t="s">
        <v>530</v>
      </c>
      <c r="P282" s="5">
        <v>7</v>
      </c>
    </row>
    <row r="283" spans="15:16" x14ac:dyDescent="0.25">
      <c r="O283" s="4" t="s">
        <v>2665</v>
      </c>
      <c r="P283" s="5">
        <v>2</v>
      </c>
    </row>
    <row r="284" spans="15:16" x14ac:dyDescent="0.25">
      <c r="O284" s="4" t="s">
        <v>4056</v>
      </c>
      <c r="P284" s="5">
        <v>1</v>
      </c>
    </row>
    <row r="285" spans="15:16" x14ac:dyDescent="0.25">
      <c r="O285" s="4" t="s">
        <v>1278</v>
      </c>
      <c r="P285" s="5">
        <v>9</v>
      </c>
    </row>
    <row r="286" spans="15:16" x14ac:dyDescent="0.25">
      <c r="O286" s="4" t="s">
        <v>1254</v>
      </c>
      <c r="P286" s="5">
        <v>9</v>
      </c>
    </row>
    <row r="287" spans="15:16" x14ac:dyDescent="0.25">
      <c r="O287" s="4" t="s">
        <v>1908</v>
      </c>
      <c r="P287" s="5">
        <v>2</v>
      </c>
    </row>
    <row r="288" spans="15:16" x14ac:dyDescent="0.25">
      <c r="O288" s="4" t="s">
        <v>1603</v>
      </c>
      <c r="P288" s="5">
        <v>1</v>
      </c>
    </row>
    <row r="289" spans="15:16" x14ac:dyDescent="0.25">
      <c r="O289" s="4" t="s">
        <v>7778</v>
      </c>
      <c r="P289" s="5">
        <v>1</v>
      </c>
    </row>
    <row r="290" spans="15:16" x14ac:dyDescent="0.25">
      <c r="O290" s="4" t="s">
        <v>7538</v>
      </c>
      <c r="P290" s="5">
        <v>1</v>
      </c>
    </row>
    <row r="291" spans="15:16" x14ac:dyDescent="0.25">
      <c r="O291" s="4" t="s">
        <v>138</v>
      </c>
      <c r="P291" s="5">
        <v>3</v>
      </c>
    </row>
    <row r="292" spans="15:16" x14ac:dyDescent="0.25">
      <c r="O292" s="4" t="s">
        <v>111</v>
      </c>
      <c r="P292" s="5">
        <v>1</v>
      </c>
    </row>
    <row r="293" spans="15:16" x14ac:dyDescent="0.25">
      <c r="O293" s="4" t="s">
        <v>854</v>
      </c>
      <c r="P293" s="5">
        <v>3</v>
      </c>
    </row>
    <row r="294" spans="15:16" x14ac:dyDescent="0.25">
      <c r="O294" s="4" t="s">
        <v>8271</v>
      </c>
      <c r="P294" s="5">
        <v>1</v>
      </c>
    </row>
    <row r="295" spans="15:16" x14ac:dyDescent="0.25">
      <c r="O295" s="4" t="s">
        <v>2594</v>
      </c>
      <c r="P295" s="5">
        <v>1</v>
      </c>
    </row>
    <row r="296" spans="15:16" x14ac:dyDescent="0.25">
      <c r="O296" s="4" t="s">
        <v>5961</v>
      </c>
      <c r="P296" s="5">
        <v>2</v>
      </c>
    </row>
    <row r="297" spans="15:16" x14ac:dyDescent="0.25">
      <c r="O297" s="4" t="s">
        <v>624</v>
      </c>
      <c r="P297" s="5">
        <v>1</v>
      </c>
    </row>
    <row r="298" spans="15:16" x14ac:dyDescent="0.25">
      <c r="O298" s="4" t="s">
        <v>6214</v>
      </c>
      <c r="P298" s="5">
        <v>1</v>
      </c>
    </row>
    <row r="299" spans="15:16" x14ac:dyDescent="0.25">
      <c r="O299" s="4" t="s">
        <v>9358</v>
      </c>
      <c r="P299" s="5">
        <v>1</v>
      </c>
    </row>
    <row r="300" spans="15:16" x14ac:dyDescent="0.25">
      <c r="O300" s="4" t="s">
        <v>4343</v>
      </c>
      <c r="P300" s="5">
        <v>1</v>
      </c>
    </row>
    <row r="301" spans="15:16" x14ac:dyDescent="0.25">
      <c r="O301" s="4" t="s">
        <v>3186</v>
      </c>
      <c r="P301" s="5">
        <v>16</v>
      </c>
    </row>
    <row r="302" spans="15:16" x14ac:dyDescent="0.25">
      <c r="O302" s="4" t="s">
        <v>3603</v>
      </c>
      <c r="P302" s="5">
        <v>5</v>
      </c>
    </row>
    <row r="303" spans="15:16" x14ac:dyDescent="0.25">
      <c r="O303" s="4" t="s">
        <v>2526</v>
      </c>
      <c r="P303" s="5">
        <v>1</v>
      </c>
    </row>
    <row r="304" spans="15:16" x14ac:dyDescent="0.25">
      <c r="O304" s="4" t="s">
        <v>7590</v>
      </c>
      <c r="P304" s="5">
        <v>1</v>
      </c>
    </row>
    <row r="305" spans="15:16" x14ac:dyDescent="0.25">
      <c r="O305" s="4" t="s">
        <v>6251</v>
      </c>
      <c r="P305" s="5">
        <v>1</v>
      </c>
    </row>
    <row r="306" spans="15:16" x14ac:dyDescent="0.25">
      <c r="O306" s="4" t="s">
        <v>6931</v>
      </c>
      <c r="P306" s="5">
        <v>1</v>
      </c>
    </row>
    <row r="307" spans="15:16" x14ac:dyDescent="0.25">
      <c r="O307" s="4" t="s">
        <v>1627</v>
      </c>
      <c r="P307" s="5">
        <v>1</v>
      </c>
    </row>
    <row r="308" spans="15:16" x14ac:dyDescent="0.25">
      <c r="O308" s="4" t="s">
        <v>5792</v>
      </c>
      <c r="P308" s="5">
        <v>1</v>
      </c>
    </row>
    <row r="309" spans="15:16" x14ac:dyDescent="0.25">
      <c r="O309" s="4" t="s">
        <v>1555</v>
      </c>
      <c r="P309" s="5">
        <v>1</v>
      </c>
    </row>
    <row r="310" spans="15:16" x14ac:dyDescent="0.25">
      <c r="O310" s="4" t="s">
        <v>6947</v>
      </c>
      <c r="P310" s="5">
        <v>3</v>
      </c>
    </row>
    <row r="311" spans="15:16" x14ac:dyDescent="0.25">
      <c r="O311" s="4" t="s">
        <v>6397</v>
      </c>
      <c r="P311" s="5">
        <v>1</v>
      </c>
    </row>
    <row r="312" spans="15:16" x14ac:dyDescent="0.25">
      <c r="O312" s="4" t="s">
        <v>4249</v>
      </c>
      <c r="P312" s="5">
        <v>1</v>
      </c>
    </row>
    <row r="313" spans="15:16" x14ac:dyDescent="0.25">
      <c r="O313" s="4" t="s">
        <v>1297</v>
      </c>
      <c r="P313" s="5">
        <v>5</v>
      </c>
    </row>
    <row r="314" spans="15:16" x14ac:dyDescent="0.25">
      <c r="O314" s="4" t="s">
        <v>462</v>
      </c>
      <c r="P314" s="5">
        <v>7</v>
      </c>
    </row>
    <row r="315" spans="15:16" x14ac:dyDescent="0.25">
      <c r="O315" s="4" t="s">
        <v>8299</v>
      </c>
      <c r="P315" s="5">
        <v>1</v>
      </c>
    </row>
    <row r="316" spans="15:16" x14ac:dyDescent="0.25">
      <c r="O316" s="4" t="s">
        <v>4128</v>
      </c>
      <c r="P316" s="5">
        <v>1</v>
      </c>
    </row>
    <row r="317" spans="15:16" x14ac:dyDescent="0.25">
      <c r="O317" s="4" t="s">
        <v>230</v>
      </c>
      <c r="P317" s="5">
        <v>1</v>
      </c>
    </row>
    <row r="318" spans="15:16" x14ac:dyDescent="0.25">
      <c r="O318" s="4" t="s">
        <v>61</v>
      </c>
      <c r="P318" s="5">
        <v>18</v>
      </c>
    </row>
    <row r="319" spans="15:16" x14ac:dyDescent="0.25">
      <c r="O319" s="4" t="s">
        <v>7972</v>
      </c>
      <c r="P319" s="5">
        <v>1</v>
      </c>
    </row>
    <row r="320" spans="15:16" x14ac:dyDescent="0.25">
      <c r="O320" s="4" t="s">
        <v>3911</v>
      </c>
      <c r="P320" s="5">
        <v>1</v>
      </c>
    </row>
    <row r="321" spans="15:16" x14ac:dyDescent="0.25">
      <c r="O321" s="4" t="s">
        <v>4954</v>
      </c>
      <c r="P321" s="5">
        <v>1</v>
      </c>
    </row>
    <row r="322" spans="15:16" x14ac:dyDescent="0.25">
      <c r="O322" s="4" t="s">
        <v>776</v>
      </c>
      <c r="P322" s="5">
        <v>1</v>
      </c>
    </row>
    <row r="323" spans="15:16" x14ac:dyDescent="0.25">
      <c r="O323" s="4" t="s">
        <v>37</v>
      </c>
      <c r="P323" s="5">
        <v>5</v>
      </c>
    </row>
    <row r="324" spans="15:16" x14ac:dyDescent="0.25">
      <c r="O324" s="4" t="s">
        <v>4355</v>
      </c>
      <c r="P324" s="5">
        <v>1</v>
      </c>
    </row>
    <row r="325" spans="15:16" x14ac:dyDescent="0.25">
      <c r="O325" s="4" t="s">
        <v>3855</v>
      </c>
      <c r="P325" s="5">
        <v>1</v>
      </c>
    </row>
    <row r="326" spans="15:16" x14ac:dyDescent="0.25">
      <c r="O326" s="4" t="s">
        <v>4749</v>
      </c>
      <c r="P326" s="5">
        <v>1</v>
      </c>
    </row>
    <row r="327" spans="15:16" x14ac:dyDescent="0.25">
      <c r="O327" s="4" t="s">
        <v>6440</v>
      </c>
      <c r="P327" s="5">
        <v>1</v>
      </c>
    </row>
    <row r="328" spans="15:16" x14ac:dyDescent="0.25">
      <c r="O328" s="4" t="s">
        <v>6840</v>
      </c>
      <c r="P328" s="5">
        <v>4</v>
      </c>
    </row>
    <row r="329" spans="15:16" x14ac:dyDescent="0.25">
      <c r="O329" s="4" t="s">
        <v>8594</v>
      </c>
      <c r="P329" s="5">
        <v>1</v>
      </c>
    </row>
    <row r="330" spans="15:16" x14ac:dyDescent="0.25">
      <c r="O330" s="4" t="s">
        <v>1476</v>
      </c>
      <c r="P330" s="5">
        <v>3</v>
      </c>
    </row>
    <row r="331" spans="15:16" x14ac:dyDescent="0.25">
      <c r="O331" s="4" t="s">
        <v>5188</v>
      </c>
      <c r="P331" s="5">
        <v>1</v>
      </c>
    </row>
    <row r="332" spans="15:16" x14ac:dyDescent="0.25">
      <c r="O332" s="4" t="s">
        <v>822</v>
      </c>
      <c r="P332" s="5">
        <v>2</v>
      </c>
    </row>
    <row r="333" spans="15:16" x14ac:dyDescent="0.25">
      <c r="O333" s="4" t="s">
        <v>8836</v>
      </c>
      <c r="P333" s="5">
        <v>1</v>
      </c>
    </row>
    <row r="334" spans="15:16" x14ac:dyDescent="0.25">
      <c r="O334" s="4" t="s">
        <v>5939</v>
      </c>
      <c r="P334" s="5">
        <v>1</v>
      </c>
    </row>
    <row r="335" spans="15:16" x14ac:dyDescent="0.25">
      <c r="O335" s="4" t="s">
        <v>3458</v>
      </c>
      <c r="P335" s="5">
        <v>1</v>
      </c>
    </row>
    <row r="336" spans="15:16" x14ac:dyDescent="0.25">
      <c r="O336" s="4" t="s">
        <v>2671</v>
      </c>
      <c r="P336" s="5">
        <v>6</v>
      </c>
    </row>
    <row r="337" spans="15:16" x14ac:dyDescent="0.25">
      <c r="O337" s="4" t="s">
        <v>3574</v>
      </c>
      <c r="P337" s="5">
        <v>1</v>
      </c>
    </row>
    <row r="338" spans="15:16" x14ac:dyDescent="0.25">
      <c r="O338" s="4" t="s">
        <v>2429</v>
      </c>
      <c r="P338" s="5">
        <v>1</v>
      </c>
    </row>
    <row r="339" spans="15:16" x14ac:dyDescent="0.25">
      <c r="O339" s="4" t="s">
        <v>7807</v>
      </c>
      <c r="P339" s="5">
        <v>1</v>
      </c>
    </row>
    <row r="340" spans="15:16" x14ac:dyDescent="0.25">
      <c r="O340" s="4" t="s">
        <v>3670</v>
      </c>
      <c r="P340" s="5">
        <v>1</v>
      </c>
    </row>
    <row r="341" spans="15:16" x14ac:dyDescent="0.25">
      <c r="O341" s="4" t="s">
        <v>1353</v>
      </c>
      <c r="P341" s="5">
        <v>1</v>
      </c>
    </row>
    <row r="342" spans="15:16" x14ac:dyDescent="0.25">
      <c r="O342" s="4" t="s">
        <v>4634</v>
      </c>
      <c r="P342" s="5">
        <v>3</v>
      </c>
    </row>
    <row r="343" spans="15:16" x14ac:dyDescent="0.25">
      <c r="O343" s="4" t="s">
        <v>2414</v>
      </c>
      <c r="P343" s="5">
        <v>1</v>
      </c>
    </row>
    <row r="344" spans="15:16" x14ac:dyDescent="0.25">
      <c r="O344" s="4" t="s">
        <v>4996</v>
      </c>
      <c r="P344" s="5">
        <v>3</v>
      </c>
    </row>
    <row r="345" spans="15:16" x14ac:dyDescent="0.25">
      <c r="O345" s="4" t="s">
        <v>4002</v>
      </c>
      <c r="P345" s="5">
        <v>2</v>
      </c>
    </row>
    <row r="346" spans="15:16" x14ac:dyDescent="0.25">
      <c r="O346" s="4" t="s">
        <v>5053</v>
      </c>
      <c r="P346" s="5">
        <v>1</v>
      </c>
    </row>
    <row r="347" spans="15:16" x14ac:dyDescent="0.25">
      <c r="O347" s="4" t="s">
        <v>1284</v>
      </c>
      <c r="P347" s="5">
        <v>1</v>
      </c>
    </row>
    <row r="348" spans="15:16" x14ac:dyDescent="0.25">
      <c r="O348" s="4" t="s">
        <v>2303</v>
      </c>
      <c r="P348" s="5">
        <v>1</v>
      </c>
    </row>
    <row r="349" spans="15:16" x14ac:dyDescent="0.25">
      <c r="O349" s="4" t="s">
        <v>387</v>
      </c>
      <c r="P349" s="5">
        <v>1</v>
      </c>
    </row>
    <row r="350" spans="15:16" x14ac:dyDescent="0.25">
      <c r="O350" s="4" t="s">
        <v>416</v>
      </c>
      <c r="P350" s="5">
        <v>1</v>
      </c>
    </row>
    <row r="351" spans="15:16" x14ac:dyDescent="0.25">
      <c r="O351" s="4" t="s">
        <v>28</v>
      </c>
      <c r="P351" s="5">
        <v>1</v>
      </c>
    </row>
    <row r="352" spans="15:16" x14ac:dyDescent="0.25">
      <c r="O352" s="4" t="s">
        <v>7893</v>
      </c>
      <c r="P352" s="5">
        <v>1</v>
      </c>
    </row>
    <row r="353" spans="15:16" x14ac:dyDescent="0.25">
      <c r="O353" s="4" t="s">
        <v>3562</v>
      </c>
      <c r="P353" s="5">
        <v>1</v>
      </c>
    </row>
    <row r="354" spans="15:16" x14ac:dyDescent="0.25">
      <c r="O354" s="4" t="s">
        <v>2911</v>
      </c>
      <c r="P354" s="5">
        <v>1</v>
      </c>
    </row>
    <row r="355" spans="15:16" x14ac:dyDescent="0.25">
      <c r="O355" s="4" t="s">
        <v>2743</v>
      </c>
      <c r="P355" s="5">
        <v>1</v>
      </c>
    </row>
    <row r="356" spans="15:16" x14ac:dyDescent="0.25">
      <c r="O356" s="4" t="s">
        <v>6317</v>
      </c>
      <c r="P356" s="5">
        <v>1</v>
      </c>
    </row>
    <row r="357" spans="15:16" x14ac:dyDescent="0.25">
      <c r="O357" s="4" t="s">
        <v>7787</v>
      </c>
      <c r="P357" s="5">
        <v>1</v>
      </c>
    </row>
    <row r="358" spans="15:16" x14ac:dyDescent="0.25">
      <c r="O358" s="4" t="s">
        <v>4236</v>
      </c>
      <c r="P358" s="5">
        <v>1</v>
      </c>
    </row>
    <row r="359" spans="15:16" x14ac:dyDescent="0.25">
      <c r="O359" s="4" t="s">
        <v>2492</v>
      </c>
      <c r="P359" s="5">
        <v>2</v>
      </c>
    </row>
    <row r="360" spans="15:16" x14ac:dyDescent="0.25">
      <c r="O360" s="4" t="s">
        <v>919</v>
      </c>
      <c r="P360" s="5">
        <v>2</v>
      </c>
    </row>
    <row r="361" spans="15:16" x14ac:dyDescent="0.25">
      <c r="O361" s="4" t="s">
        <v>265</v>
      </c>
      <c r="P361" s="5">
        <v>13</v>
      </c>
    </row>
    <row r="362" spans="15:16" x14ac:dyDescent="0.25">
      <c r="O362" s="4" t="s">
        <v>193</v>
      </c>
      <c r="P362" s="5">
        <v>1</v>
      </c>
    </row>
    <row r="363" spans="15:16" x14ac:dyDescent="0.25">
      <c r="O363" s="4" t="s">
        <v>8467</v>
      </c>
      <c r="P363" s="5">
        <v>2</v>
      </c>
    </row>
    <row r="364" spans="15:16" x14ac:dyDescent="0.25">
      <c r="O364" s="4" t="s">
        <v>489</v>
      </c>
      <c r="P364" s="5">
        <v>4</v>
      </c>
    </row>
    <row r="365" spans="15:16" x14ac:dyDescent="0.25">
      <c r="O365" s="4" t="s">
        <v>325</v>
      </c>
      <c r="P365" s="5">
        <v>2</v>
      </c>
    </row>
    <row r="366" spans="15:16" x14ac:dyDescent="0.25">
      <c r="O366" s="4" t="s">
        <v>8498</v>
      </c>
      <c r="P366" s="5">
        <v>3</v>
      </c>
    </row>
    <row r="367" spans="15:16" x14ac:dyDescent="0.25">
      <c r="O367" s="4" t="s">
        <v>2109</v>
      </c>
      <c r="P367" s="5">
        <v>1</v>
      </c>
    </row>
    <row r="368" spans="15:16" x14ac:dyDescent="0.25">
      <c r="O368" s="4" t="s">
        <v>6835</v>
      </c>
      <c r="P368" s="5">
        <v>1</v>
      </c>
    </row>
    <row r="369" spans="15:16" x14ac:dyDescent="0.25">
      <c r="O369" s="4" t="s">
        <v>4464</v>
      </c>
      <c r="P369" s="5">
        <v>2</v>
      </c>
    </row>
    <row r="370" spans="15:16" x14ac:dyDescent="0.25">
      <c r="O370" s="4" t="s">
        <v>402</v>
      </c>
      <c r="P370" s="5">
        <v>23</v>
      </c>
    </row>
    <row r="371" spans="15:16" x14ac:dyDescent="0.25">
      <c r="O371" s="4" t="s">
        <v>523</v>
      </c>
      <c r="P371" s="5">
        <v>4</v>
      </c>
    </row>
    <row r="372" spans="15:16" x14ac:dyDescent="0.25">
      <c r="O372" s="4" t="s">
        <v>1334</v>
      </c>
      <c r="P372" s="5">
        <v>1</v>
      </c>
    </row>
    <row r="373" spans="15:16" x14ac:dyDescent="0.25">
      <c r="O373" s="4" t="s">
        <v>1320</v>
      </c>
      <c r="P373" s="5">
        <v>1</v>
      </c>
    </row>
    <row r="374" spans="15:16" x14ac:dyDescent="0.25">
      <c r="O374" s="4" t="s">
        <v>5022</v>
      </c>
      <c r="P374" s="5">
        <v>2</v>
      </c>
    </row>
    <row r="375" spans="15:16" x14ac:dyDescent="0.25">
      <c r="O375" s="4" t="s">
        <v>1530</v>
      </c>
      <c r="P375" s="5">
        <v>1</v>
      </c>
    </row>
    <row r="376" spans="15:16" x14ac:dyDescent="0.25">
      <c r="O376" s="4" t="s">
        <v>5484</v>
      </c>
      <c r="P376" s="5">
        <v>1</v>
      </c>
    </row>
    <row r="377" spans="15:16" x14ac:dyDescent="0.25">
      <c r="O377" s="4" t="s">
        <v>4737</v>
      </c>
      <c r="P377" s="5">
        <v>1</v>
      </c>
    </row>
    <row r="378" spans="15:16" x14ac:dyDescent="0.25">
      <c r="O378" s="4" t="s">
        <v>5516</v>
      </c>
      <c r="P378" s="5">
        <v>1</v>
      </c>
    </row>
    <row r="379" spans="15:16" x14ac:dyDescent="0.25">
      <c r="O379" s="4" t="s">
        <v>4652</v>
      </c>
      <c r="P379" s="5">
        <v>4</v>
      </c>
    </row>
    <row r="380" spans="15:16" x14ac:dyDescent="0.25">
      <c r="O380" s="4" t="s">
        <v>5507</v>
      </c>
      <c r="P380" s="5">
        <v>1</v>
      </c>
    </row>
    <row r="381" spans="15:16" x14ac:dyDescent="0.25">
      <c r="O381" s="4" t="s">
        <v>2393</v>
      </c>
      <c r="P381" s="5">
        <v>7</v>
      </c>
    </row>
    <row r="382" spans="15:16" x14ac:dyDescent="0.25">
      <c r="O382" s="4" t="s">
        <v>5646</v>
      </c>
      <c r="P382" s="5">
        <v>2</v>
      </c>
    </row>
    <row r="383" spans="15:16" x14ac:dyDescent="0.25">
      <c r="O383" s="4" t="s">
        <v>2456</v>
      </c>
      <c r="P383" s="5">
        <v>1</v>
      </c>
    </row>
    <row r="384" spans="15:16" x14ac:dyDescent="0.25">
      <c r="O384" s="4" t="s">
        <v>3536</v>
      </c>
      <c r="P384" s="5">
        <v>3</v>
      </c>
    </row>
    <row r="385" spans="15:16" x14ac:dyDescent="0.25">
      <c r="O385" s="4" t="s">
        <v>5111</v>
      </c>
      <c r="P385" s="5">
        <v>2</v>
      </c>
    </row>
    <row r="386" spans="15:16" x14ac:dyDescent="0.25">
      <c r="O386" s="4" t="s">
        <v>3634</v>
      </c>
      <c r="P386" s="5">
        <v>1</v>
      </c>
    </row>
    <row r="387" spans="15:16" x14ac:dyDescent="0.25">
      <c r="O387" s="4" t="s">
        <v>6453</v>
      </c>
      <c r="P387" s="5">
        <v>1</v>
      </c>
    </row>
    <row r="388" spans="15:16" x14ac:dyDescent="0.25">
      <c r="O388" s="4" t="s">
        <v>6487</v>
      </c>
      <c r="P388" s="5">
        <v>1</v>
      </c>
    </row>
    <row r="389" spans="15:16" x14ac:dyDescent="0.25">
      <c r="O389" s="4" t="s">
        <v>517</v>
      </c>
      <c r="P389" s="5">
        <v>2</v>
      </c>
    </row>
    <row r="390" spans="15:16" x14ac:dyDescent="0.25">
      <c r="O390" s="4" t="s">
        <v>7002</v>
      </c>
      <c r="P390" s="5">
        <v>3</v>
      </c>
    </row>
    <row r="391" spans="15:16" x14ac:dyDescent="0.25">
      <c r="O391" s="4" t="s">
        <v>4612</v>
      </c>
      <c r="P391" s="5">
        <v>2</v>
      </c>
    </row>
    <row r="392" spans="15:16" x14ac:dyDescent="0.25">
      <c r="O392" s="4" t="s">
        <v>8004</v>
      </c>
      <c r="P392" s="5">
        <v>4</v>
      </c>
    </row>
    <row r="393" spans="15:16" x14ac:dyDescent="0.25">
      <c r="O393" s="4" t="s">
        <v>7261</v>
      </c>
      <c r="P393" s="5">
        <v>1</v>
      </c>
    </row>
    <row r="394" spans="15:16" x14ac:dyDescent="0.25">
      <c r="O394" s="4" t="s">
        <v>5591</v>
      </c>
      <c r="P394" s="5">
        <v>4</v>
      </c>
    </row>
    <row r="395" spans="15:16" x14ac:dyDescent="0.25">
      <c r="O395" s="4" t="s">
        <v>7554</v>
      </c>
      <c r="P395" s="5">
        <v>1</v>
      </c>
    </row>
    <row r="396" spans="15:16" x14ac:dyDescent="0.25">
      <c r="O396" s="4" t="s">
        <v>8360</v>
      </c>
      <c r="P396" s="5">
        <v>1</v>
      </c>
    </row>
    <row r="397" spans="15:16" x14ac:dyDescent="0.25">
      <c r="O397" s="4" t="s">
        <v>1003</v>
      </c>
      <c r="P397" s="5">
        <v>7</v>
      </c>
    </row>
    <row r="398" spans="15:16" x14ac:dyDescent="0.25">
      <c r="O398" s="4" t="s">
        <v>93</v>
      </c>
      <c r="P398" s="5">
        <v>85</v>
      </c>
    </row>
    <row r="399" spans="15:16" x14ac:dyDescent="0.25">
      <c r="O399" s="4" t="s">
        <v>3157</v>
      </c>
      <c r="P399" s="5">
        <v>1</v>
      </c>
    </row>
    <row r="400" spans="15:16" x14ac:dyDescent="0.25">
      <c r="O400" s="4" t="s">
        <v>7695</v>
      </c>
      <c r="P400" s="5">
        <v>1</v>
      </c>
    </row>
    <row r="401" spans="15:16" x14ac:dyDescent="0.25">
      <c r="O401" s="4" t="s">
        <v>5016</v>
      </c>
      <c r="P401" s="5">
        <v>1</v>
      </c>
    </row>
    <row r="402" spans="15:16" x14ac:dyDescent="0.25">
      <c r="O402" s="4" t="s">
        <v>3030</v>
      </c>
      <c r="P402" s="5">
        <v>1</v>
      </c>
    </row>
    <row r="403" spans="15:16" x14ac:dyDescent="0.25">
      <c r="O403" s="4" t="s">
        <v>2559</v>
      </c>
      <c r="P403" s="5">
        <v>1</v>
      </c>
    </row>
    <row r="404" spans="15:16" x14ac:dyDescent="0.25">
      <c r="O404" s="4" t="s">
        <v>551</v>
      </c>
      <c r="P404" s="5">
        <v>1</v>
      </c>
    </row>
    <row r="405" spans="15:16" x14ac:dyDescent="0.25">
      <c r="O405" s="4" t="s">
        <v>6625</v>
      </c>
      <c r="P405" s="5">
        <v>1</v>
      </c>
    </row>
    <row r="406" spans="15:16" x14ac:dyDescent="0.25">
      <c r="O406" s="4" t="s">
        <v>987</v>
      </c>
      <c r="P406" s="5">
        <v>14</v>
      </c>
    </row>
    <row r="407" spans="15:16" x14ac:dyDescent="0.25">
      <c r="O407" s="4" t="s">
        <v>4911</v>
      </c>
      <c r="P407" s="5">
        <v>1</v>
      </c>
    </row>
    <row r="408" spans="15:16" x14ac:dyDescent="0.25">
      <c r="O408" s="4" t="s">
        <v>4071</v>
      </c>
      <c r="P408" s="5">
        <v>1</v>
      </c>
    </row>
    <row r="409" spans="15:16" x14ac:dyDescent="0.25">
      <c r="O409" s="4" t="s">
        <v>4926</v>
      </c>
      <c r="P409" s="5">
        <v>1</v>
      </c>
    </row>
    <row r="410" spans="15:16" x14ac:dyDescent="0.25">
      <c r="O410" s="4" t="s">
        <v>6830</v>
      </c>
      <c r="P410" s="5">
        <v>1</v>
      </c>
    </row>
    <row r="411" spans="15:16" x14ac:dyDescent="0.25">
      <c r="O411" s="4" t="s">
        <v>70</v>
      </c>
      <c r="P411" s="5">
        <v>3</v>
      </c>
    </row>
    <row r="412" spans="15:16" x14ac:dyDescent="0.25">
      <c r="O412" s="4" t="s">
        <v>2716</v>
      </c>
      <c r="P412" s="5">
        <v>5</v>
      </c>
    </row>
    <row r="413" spans="15:16" x14ac:dyDescent="0.25">
      <c r="O413" s="4" t="s">
        <v>2160</v>
      </c>
      <c r="P413" s="5">
        <v>1</v>
      </c>
    </row>
    <row r="414" spans="15:16" x14ac:dyDescent="0.25">
      <c r="O414" s="4" t="s">
        <v>2036</v>
      </c>
      <c r="P414" s="5">
        <v>1</v>
      </c>
    </row>
    <row r="415" spans="15:16" x14ac:dyDescent="0.25">
      <c r="O415" s="4" t="s">
        <v>2755</v>
      </c>
      <c r="P415" s="5">
        <v>1</v>
      </c>
    </row>
    <row r="416" spans="15:16" x14ac:dyDescent="0.25">
      <c r="O416" s="4" t="s">
        <v>8224</v>
      </c>
      <c r="P416" s="5">
        <v>1</v>
      </c>
    </row>
    <row r="417" spans="15:16" x14ac:dyDescent="0.25">
      <c r="O417" s="4" t="s">
        <v>2180</v>
      </c>
      <c r="P417" s="5">
        <v>1</v>
      </c>
    </row>
    <row r="418" spans="15:16" x14ac:dyDescent="0.25">
      <c r="O418" s="4" t="s">
        <v>4166</v>
      </c>
      <c r="P418" s="5">
        <v>1</v>
      </c>
    </row>
    <row r="419" spans="15:16" x14ac:dyDescent="0.25">
      <c r="O419" s="4" t="s">
        <v>5704</v>
      </c>
      <c r="P419" s="5">
        <v>1</v>
      </c>
    </row>
    <row r="420" spans="15:16" x14ac:dyDescent="0.25">
      <c r="O420" s="4" t="s">
        <v>475</v>
      </c>
      <c r="P420" s="5">
        <v>1</v>
      </c>
    </row>
    <row r="421" spans="15:16" x14ac:dyDescent="0.25">
      <c r="O421" s="4" t="s">
        <v>673</v>
      </c>
      <c r="P421" s="5">
        <v>5</v>
      </c>
    </row>
    <row r="422" spans="15:16" x14ac:dyDescent="0.25">
      <c r="O422" s="4" t="s">
        <v>179</v>
      </c>
      <c r="P422" s="5">
        <v>20</v>
      </c>
    </row>
    <row r="423" spans="15:16" x14ac:dyDescent="0.25">
      <c r="O423" s="4" t="s">
        <v>7605</v>
      </c>
      <c r="P423" s="5">
        <v>1</v>
      </c>
    </row>
    <row r="424" spans="15:16" x14ac:dyDescent="0.25">
      <c r="O424" s="4" t="s">
        <v>1445</v>
      </c>
      <c r="P424" s="5">
        <v>4</v>
      </c>
    </row>
    <row r="425" spans="15:16" x14ac:dyDescent="0.25">
      <c r="O425" s="4" t="s">
        <v>4154</v>
      </c>
      <c r="P425" s="5">
        <v>1</v>
      </c>
    </row>
    <row r="426" spans="15:16" x14ac:dyDescent="0.25">
      <c r="O426" s="4" t="s">
        <v>4913</v>
      </c>
      <c r="P426" s="5">
        <v>1</v>
      </c>
    </row>
    <row r="427" spans="15:16" x14ac:dyDescent="0.25">
      <c r="O427" s="4" t="s">
        <v>2309</v>
      </c>
      <c r="P427" s="5">
        <v>2</v>
      </c>
    </row>
    <row r="428" spans="15:16" x14ac:dyDescent="0.25">
      <c r="O428" s="4" t="s">
        <v>222</v>
      </c>
      <c r="P428" s="5">
        <v>1</v>
      </c>
    </row>
    <row r="429" spans="15:16" x14ac:dyDescent="0.25">
      <c r="O429" s="4" t="s">
        <v>1403</v>
      </c>
      <c r="P429" s="5">
        <v>2</v>
      </c>
    </row>
    <row r="430" spans="15:16" x14ac:dyDescent="0.25">
      <c r="O430" s="4" t="s">
        <v>7080</v>
      </c>
      <c r="P430" s="5">
        <v>1</v>
      </c>
    </row>
    <row r="431" spans="15:16" x14ac:dyDescent="0.25">
      <c r="O431" s="4" t="s">
        <v>1326</v>
      </c>
      <c r="P431" s="5">
        <v>1</v>
      </c>
    </row>
    <row r="432" spans="15:16" x14ac:dyDescent="0.25">
      <c r="O432" s="4" t="s">
        <v>2166</v>
      </c>
      <c r="P432" s="5">
        <v>1</v>
      </c>
    </row>
    <row r="433" spans="15:16" x14ac:dyDescent="0.25">
      <c r="O433" s="4" t="s">
        <v>2327</v>
      </c>
      <c r="P433" s="5">
        <v>1</v>
      </c>
    </row>
    <row r="434" spans="15:16" x14ac:dyDescent="0.25">
      <c r="O434" s="4" t="s">
        <v>8366</v>
      </c>
      <c r="P434" s="5">
        <v>1</v>
      </c>
    </row>
    <row r="435" spans="15:16" x14ac:dyDescent="0.25">
      <c r="O435" s="4" t="s">
        <v>2543</v>
      </c>
      <c r="P435" s="5">
        <v>5</v>
      </c>
    </row>
    <row r="436" spans="15:16" x14ac:dyDescent="0.25">
      <c r="O436" s="4" t="s">
        <v>53</v>
      </c>
      <c r="P436" s="5">
        <v>1</v>
      </c>
    </row>
    <row r="437" spans="15:16" x14ac:dyDescent="0.25">
      <c r="O437" s="4" t="s">
        <v>6474</v>
      </c>
      <c r="P437" s="5">
        <v>3</v>
      </c>
    </row>
    <row r="438" spans="15:16" x14ac:dyDescent="0.25">
      <c r="O438" s="4" t="s">
        <v>579</v>
      </c>
      <c r="P438" s="5">
        <v>13</v>
      </c>
    </row>
    <row r="439" spans="15:16" x14ac:dyDescent="0.25">
      <c r="O439" s="4" t="s">
        <v>8084</v>
      </c>
      <c r="P439" s="5">
        <v>1</v>
      </c>
    </row>
    <row r="440" spans="15:16" x14ac:dyDescent="0.25">
      <c r="O440" s="4" t="s">
        <v>6261</v>
      </c>
      <c r="P440" s="5">
        <v>1</v>
      </c>
    </row>
    <row r="441" spans="15:16" x14ac:dyDescent="0.25">
      <c r="O441" s="4" t="s">
        <v>45</v>
      </c>
      <c r="P441" s="5">
        <v>16</v>
      </c>
    </row>
    <row r="442" spans="15:16" x14ac:dyDescent="0.25">
      <c r="O442" s="4" t="s">
        <v>536</v>
      </c>
      <c r="P442" s="5">
        <v>1</v>
      </c>
    </row>
    <row r="443" spans="15:16" x14ac:dyDescent="0.25">
      <c r="O443" s="4" t="s">
        <v>4159</v>
      </c>
      <c r="P443" s="5">
        <v>1</v>
      </c>
    </row>
    <row r="444" spans="15:16" x14ac:dyDescent="0.25">
      <c r="O444" s="4" t="s">
        <v>2775</v>
      </c>
      <c r="P444" s="5">
        <v>2</v>
      </c>
    </row>
    <row r="445" spans="15:16" x14ac:dyDescent="0.25">
      <c r="O445" s="4" t="s">
        <v>1346</v>
      </c>
      <c r="P445" s="5">
        <v>1</v>
      </c>
    </row>
    <row r="446" spans="15:16" x14ac:dyDescent="0.25">
      <c r="O446" s="4" t="s">
        <v>8426</v>
      </c>
      <c r="P446" s="5">
        <v>1</v>
      </c>
    </row>
    <row r="447" spans="15:16" x14ac:dyDescent="0.25">
      <c r="O447" s="4" t="s">
        <v>8966</v>
      </c>
      <c r="P447" s="5">
        <v>1</v>
      </c>
    </row>
    <row r="448" spans="15:16" x14ac:dyDescent="0.25">
      <c r="O448" s="4" t="s">
        <v>6017</v>
      </c>
      <c r="P448" s="5">
        <v>1</v>
      </c>
    </row>
    <row r="449" spans="15:16" x14ac:dyDescent="0.25">
      <c r="O449" s="4" t="s">
        <v>5811</v>
      </c>
      <c r="P449" s="5">
        <v>1</v>
      </c>
    </row>
    <row r="450" spans="15:16" x14ac:dyDescent="0.25">
      <c r="O450" s="4" t="s">
        <v>4031</v>
      </c>
      <c r="P450" s="5">
        <v>1</v>
      </c>
    </row>
    <row r="451" spans="15:16" x14ac:dyDescent="0.25">
      <c r="O451" s="4" t="s">
        <v>8523</v>
      </c>
      <c r="P451" s="5">
        <v>2</v>
      </c>
    </row>
    <row r="452" spans="15:16" x14ac:dyDescent="0.25">
      <c r="O452" s="4" t="s">
        <v>8049</v>
      </c>
      <c r="P452" s="5">
        <v>1</v>
      </c>
    </row>
    <row r="453" spans="15:16" x14ac:dyDescent="0.25">
      <c r="O453" s="4" t="s">
        <v>2681</v>
      </c>
      <c r="P453" s="5">
        <v>1</v>
      </c>
    </row>
    <row r="454" spans="15:16" x14ac:dyDescent="0.25">
      <c r="O454" s="4" t="s">
        <v>5117</v>
      </c>
      <c r="P454" s="5">
        <v>1</v>
      </c>
    </row>
    <row r="455" spans="15:16" x14ac:dyDescent="0.25">
      <c r="O455" s="4" t="s">
        <v>5916</v>
      </c>
      <c r="P455" s="5">
        <v>1</v>
      </c>
    </row>
    <row r="456" spans="15:16" x14ac:dyDescent="0.25">
      <c r="O456" s="4" t="s">
        <v>2618</v>
      </c>
      <c r="P456" s="5">
        <v>1</v>
      </c>
    </row>
    <row r="457" spans="15:16" x14ac:dyDescent="0.25">
      <c r="O457" s="4" t="s">
        <v>7584</v>
      </c>
      <c r="P457" s="5">
        <v>1</v>
      </c>
    </row>
    <row r="458" spans="15:16" x14ac:dyDescent="0.25">
      <c r="O458" s="4" t="s">
        <v>3374</v>
      </c>
      <c r="P458" s="5">
        <v>1</v>
      </c>
    </row>
    <row r="459" spans="15:16" x14ac:dyDescent="0.25">
      <c r="O459" s="4" t="s">
        <v>6181</v>
      </c>
      <c r="P459" s="5">
        <v>1</v>
      </c>
    </row>
    <row r="460" spans="15:16" x14ac:dyDescent="0.25">
      <c r="O460" s="4" t="s">
        <v>2381</v>
      </c>
      <c r="P460" s="5">
        <v>1</v>
      </c>
    </row>
    <row r="461" spans="15:16" x14ac:dyDescent="0.25">
      <c r="O461" s="4" t="s">
        <v>1888</v>
      </c>
      <c r="P461" s="5">
        <v>1</v>
      </c>
    </row>
    <row r="462" spans="15:16" x14ac:dyDescent="0.25">
      <c r="O462" s="4" t="s">
        <v>8335</v>
      </c>
      <c r="P462" s="5">
        <v>1</v>
      </c>
    </row>
    <row r="463" spans="15:16" x14ac:dyDescent="0.25">
      <c r="O463" s="4" t="s">
        <v>1290</v>
      </c>
      <c r="P463" s="5">
        <v>3</v>
      </c>
    </row>
    <row r="464" spans="15:16" x14ac:dyDescent="0.25">
      <c r="O464" s="4" t="s">
        <v>748</v>
      </c>
      <c r="P464" s="5">
        <v>11</v>
      </c>
    </row>
    <row r="465" spans="15:16" x14ac:dyDescent="0.25">
      <c r="O465" s="4" t="s">
        <v>8094</v>
      </c>
      <c r="P465" s="5">
        <v>1</v>
      </c>
    </row>
    <row r="466" spans="15:16" x14ac:dyDescent="0.25">
      <c r="O466" s="4" t="s">
        <v>85</v>
      </c>
      <c r="P466" s="5">
        <v>8</v>
      </c>
    </row>
    <row r="467" spans="15:16" x14ac:dyDescent="0.25">
      <c r="O467" s="4" t="s">
        <v>868</v>
      </c>
      <c r="P467" s="5">
        <v>2</v>
      </c>
    </row>
    <row r="468" spans="15:16" x14ac:dyDescent="0.25">
      <c r="O468" s="4" t="s">
        <v>571</v>
      </c>
      <c r="P468" s="5">
        <v>1</v>
      </c>
    </row>
    <row r="469" spans="15:16" x14ac:dyDescent="0.25">
      <c r="O469" s="4" t="s">
        <v>2510</v>
      </c>
      <c r="P469" s="5">
        <v>7</v>
      </c>
    </row>
    <row r="470" spans="15:16" x14ac:dyDescent="0.25">
      <c r="O470" s="4" t="s">
        <v>125</v>
      </c>
      <c r="P470" s="5">
        <v>3</v>
      </c>
    </row>
    <row r="471" spans="15:16" x14ac:dyDescent="0.25">
      <c r="O471" s="4" t="s">
        <v>6404</v>
      </c>
      <c r="P471" s="5">
        <v>1</v>
      </c>
    </row>
    <row r="472" spans="15:16" x14ac:dyDescent="0.25">
      <c r="O472" s="4" t="s">
        <v>6601</v>
      </c>
      <c r="P472" s="5">
        <v>1</v>
      </c>
    </row>
    <row r="473" spans="15:16" x14ac:dyDescent="0.25">
      <c r="O473" s="4" t="s">
        <v>4214</v>
      </c>
      <c r="P473" s="5">
        <v>2</v>
      </c>
    </row>
    <row r="474" spans="15:16" x14ac:dyDescent="0.25">
      <c r="O474" s="4" t="s">
        <v>7642</v>
      </c>
      <c r="P474" s="5">
        <v>1</v>
      </c>
    </row>
    <row r="475" spans="15:16" x14ac:dyDescent="0.25">
      <c r="O475" s="4" t="s">
        <v>4627</v>
      </c>
      <c r="P475" s="5">
        <v>2</v>
      </c>
    </row>
    <row r="476" spans="15:16" x14ac:dyDescent="0.25">
      <c r="O476" s="4" t="s">
        <v>207</v>
      </c>
      <c r="P476" s="5">
        <v>3</v>
      </c>
    </row>
    <row r="477" spans="15:16" x14ac:dyDescent="0.25">
      <c r="O477" s="4" t="s">
        <v>9287</v>
      </c>
      <c r="P477" s="5">
        <v>5</v>
      </c>
    </row>
    <row r="478" spans="15:16" x14ac:dyDescent="0.25">
      <c r="O478" s="4" t="s">
        <v>1576</v>
      </c>
      <c r="P478" s="5">
        <v>8</v>
      </c>
    </row>
    <row r="479" spans="15:16" x14ac:dyDescent="0.25">
      <c r="O479" s="4" t="s">
        <v>5245</v>
      </c>
      <c r="P479" s="5">
        <v>1</v>
      </c>
    </row>
    <row r="480" spans="15:16" x14ac:dyDescent="0.25">
      <c r="O480" s="4" t="s">
        <v>5074</v>
      </c>
      <c r="P480" s="5">
        <v>1</v>
      </c>
    </row>
    <row r="481" spans="15:16" x14ac:dyDescent="0.25">
      <c r="O481" s="4" t="s">
        <v>2867</v>
      </c>
      <c r="P481" s="5">
        <v>6</v>
      </c>
    </row>
    <row r="482" spans="15:16" x14ac:dyDescent="0.25">
      <c r="O482" s="4" t="s">
        <v>1313</v>
      </c>
      <c r="P482" s="5">
        <v>2</v>
      </c>
    </row>
    <row r="483" spans="15:16" x14ac:dyDescent="0.25">
      <c r="O483" s="4" t="s">
        <v>6864</v>
      </c>
      <c r="P483" s="5">
        <v>1</v>
      </c>
    </row>
    <row r="484" spans="15:16" x14ac:dyDescent="0.25">
      <c r="O484" s="4" t="s">
        <v>2191</v>
      </c>
      <c r="P484" s="5">
        <v>2</v>
      </c>
    </row>
    <row r="485" spans="15:16" x14ac:dyDescent="0.25">
      <c r="O485" s="4" t="s">
        <v>1501</v>
      </c>
      <c r="P485" s="5">
        <v>1</v>
      </c>
    </row>
    <row r="486" spans="15:16" x14ac:dyDescent="0.25">
      <c r="O486" s="4" t="s">
        <v>1209</v>
      </c>
      <c r="P486" s="5">
        <v>1</v>
      </c>
    </row>
    <row r="487" spans="15:16" x14ac:dyDescent="0.25">
      <c r="O487" s="4" t="s">
        <v>666</v>
      </c>
      <c r="P487" s="5">
        <v>11</v>
      </c>
    </row>
    <row r="488" spans="15:16" x14ac:dyDescent="0.25">
      <c r="O488" s="4" t="s">
        <v>2204</v>
      </c>
      <c r="P488" s="5">
        <v>4</v>
      </c>
    </row>
    <row r="489" spans="15:16" x14ac:dyDescent="0.25">
      <c r="O489" s="4" t="s">
        <v>740</v>
      </c>
      <c r="P489" s="5">
        <v>2</v>
      </c>
    </row>
    <row r="490" spans="15:16" x14ac:dyDescent="0.25">
      <c r="O490" s="4" t="s">
        <v>6804</v>
      </c>
      <c r="P490" s="5">
        <v>1</v>
      </c>
    </row>
    <row r="491" spans="15:16" x14ac:dyDescent="0.25">
      <c r="O491" s="4" t="s">
        <v>2762</v>
      </c>
      <c r="P491" s="5">
        <v>5</v>
      </c>
    </row>
    <row r="492" spans="15:16" x14ac:dyDescent="0.25">
      <c r="O492" s="4" t="s">
        <v>215</v>
      </c>
      <c r="P492" s="5">
        <v>1</v>
      </c>
    </row>
    <row r="493" spans="15:16" x14ac:dyDescent="0.25">
      <c r="O493" s="4" t="s">
        <v>3696</v>
      </c>
      <c r="P493" s="5">
        <v>1</v>
      </c>
    </row>
    <row r="494" spans="15:16" x14ac:dyDescent="0.25">
      <c r="O494" s="4" t="s">
        <v>1976</v>
      </c>
      <c r="P494" s="5">
        <v>1</v>
      </c>
    </row>
    <row r="495" spans="15:16" x14ac:dyDescent="0.25">
      <c r="O495" s="4" t="s">
        <v>6104</v>
      </c>
      <c r="P495" s="5">
        <v>1</v>
      </c>
    </row>
    <row r="496" spans="15:16" x14ac:dyDescent="0.25">
      <c r="O496" s="4" t="s">
        <v>565</v>
      </c>
      <c r="P496" s="5">
        <v>5</v>
      </c>
    </row>
    <row r="497" spans="15:16" x14ac:dyDescent="0.25">
      <c r="O497" s="4" t="s">
        <v>6971</v>
      </c>
      <c r="P497" s="5">
        <v>2</v>
      </c>
    </row>
    <row r="498" spans="15:16" x14ac:dyDescent="0.25">
      <c r="O498" s="4" t="s">
        <v>3465</v>
      </c>
      <c r="P498" s="5">
        <v>2</v>
      </c>
    </row>
    <row r="499" spans="15:16" x14ac:dyDescent="0.25">
      <c r="O499" s="4" t="s">
        <v>10110</v>
      </c>
      <c r="P499" s="5"/>
    </row>
    <row r="500" spans="15:16" x14ac:dyDescent="0.25">
      <c r="O500" s="4" t="s">
        <v>10111</v>
      </c>
      <c r="P500" s="5">
        <v>1358</v>
      </c>
    </row>
  </sheetData>
  <dataConsolidate function="count" topLabels="1">
    <dataRefs count="1">
      <dataRef ref="O11:O13" sheet="publishers_total"/>
    </dataRefs>
  </dataConsolidate>
  <pageMargins left="0.7" right="0.7" top="0.78740157499999996" bottom="0.78740157499999996" header="0.3" footer="0.3"/>
  <pageSetup paperSize="9"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09E7-C09F-44EE-AE3D-DF472A33FF4A}">
  <dimension ref="A1:B59"/>
  <sheetViews>
    <sheetView workbookViewId="0">
      <selection activeCell="P15" sqref="P15"/>
    </sheetView>
  </sheetViews>
  <sheetFormatPr baseColWidth="10" defaultRowHeight="15" x14ac:dyDescent="0.25"/>
  <cols>
    <col min="1" max="1" width="22.42578125" bestFit="1" customWidth="1"/>
    <col min="2" max="2" width="19.28515625" bestFit="1" customWidth="1"/>
    <col min="3" max="3" width="21.85546875" bestFit="1" customWidth="1"/>
    <col min="15" max="15" width="22.42578125" bestFit="1" customWidth="1"/>
    <col min="16" max="16" width="19.28515625" bestFit="1" customWidth="1"/>
    <col min="18" max="18" width="22.42578125" bestFit="1" customWidth="1"/>
    <col min="19" max="19" width="19.28515625" bestFit="1" customWidth="1"/>
  </cols>
  <sheetData>
    <row r="1" spans="1:2" x14ac:dyDescent="0.25">
      <c r="A1" s="3" t="s">
        <v>10109</v>
      </c>
      <c r="B1" t="s">
        <v>10114</v>
      </c>
    </row>
    <row r="2" spans="1:2" x14ac:dyDescent="0.25">
      <c r="A2" s="4" t="s">
        <v>32</v>
      </c>
      <c r="B2" s="5">
        <v>1401</v>
      </c>
    </row>
    <row r="3" spans="1:2" x14ac:dyDescent="0.25">
      <c r="A3" s="4" t="s">
        <v>22</v>
      </c>
      <c r="B3" s="5">
        <v>160</v>
      </c>
    </row>
    <row r="4" spans="1:2" x14ac:dyDescent="0.25">
      <c r="A4" s="4" t="s">
        <v>320</v>
      </c>
      <c r="B4" s="5">
        <v>65</v>
      </c>
    </row>
    <row r="5" spans="1:2" x14ac:dyDescent="0.25">
      <c r="A5" s="4" t="s">
        <v>2352</v>
      </c>
      <c r="B5" s="5">
        <v>9</v>
      </c>
    </row>
    <row r="6" spans="1:2" x14ac:dyDescent="0.25">
      <c r="A6" s="4" t="s">
        <v>289</v>
      </c>
      <c r="B6" s="5">
        <v>4</v>
      </c>
    </row>
    <row r="7" spans="1:2" x14ac:dyDescent="0.25">
      <c r="A7" s="4" t="s">
        <v>744</v>
      </c>
      <c r="B7" s="5">
        <v>4</v>
      </c>
    </row>
    <row r="8" spans="1:2" x14ac:dyDescent="0.25">
      <c r="A8" s="4" t="s">
        <v>1565</v>
      </c>
      <c r="B8" s="5">
        <v>2</v>
      </c>
    </row>
    <row r="9" spans="1:2" x14ac:dyDescent="0.25">
      <c r="A9" s="4" t="s">
        <v>6165</v>
      </c>
      <c r="B9" s="5">
        <v>1</v>
      </c>
    </row>
    <row r="10" spans="1:2" x14ac:dyDescent="0.25">
      <c r="A10" s="4" t="s">
        <v>7180</v>
      </c>
      <c r="B10" s="5">
        <v>1</v>
      </c>
    </row>
    <row r="11" spans="1:2" x14ac:dyDescent="0.25">
      <c r="A11" s="4" t="s">
        <v>3526</v>
      </c>
      <c r="B11" s="5">
        <v>1</v>
      </c>
    </row>
    <row r="12" spans="1:2" x14ac:dyDescent="0.25">
      <c r="A12" s="4" t="s">
        <v>10111</v>
      </c>
      <c r="B12" s="5">
        <v>1648</v>
      </c>
    </row>
    <row r="14" spans="1:2" x14ac:dyDescent="0.25">
      <c r="A14" s="3" t="s">
        <v>10109</v>
      </c>
      <c r="B14" t="s">
        <v>10114</v>
      </c>
    </row>
    <row r="15" spans="1:2" x14ac:dyDescent="0.25">
      <c r="A15" s="4" t="s">
        <v>32</v>
      </c>
      <c r="B15" s="5">
        <v>1401</v>
      </c>
    </row>
    <row r="16" spans="1:2" x14ac:dyDescent="0.25">
      <c r="A16" s="6" t="s">
        <v>9439</v>
      </c>
      <c r="B16" s="5">
        <v>803</v>
      </c>
    </row>
    <row r="17" spans="1:2" x14ac:dyDescent="0.25">
      <c r="A17" s="6" t="s">
        <v>9441</v>
      </c>
      <c r="B17" s="5">
        <v>598</v>
      </c>
    </row>
    <row r="18" spans="1:2" x14ac:dyDescent="0.25">
      <c r="A18" s="4" t="s">
        <v>22</v>
      </c>
      <c r="B18" s="5">
        <v>160</v>
      </c>
    </row>
    <row r="19" spans="1:2" x14ac:dyDescent="0.25">
      <c r="A19" s="6" t="s">
        <v>9439</v>
      </c>
      <c r="B19" s="5">
        <v>129</v>
      </c>
    </row>
    <row r="20" spans="1:2" x14ac:dyDescent="0.25">
      <c r="A20" s="6" t="s">
        <v>9441</v>
      </c>
      <c r="B20" s="5">
        <v>31</v>
      </c>
    </row>
    <row r="21" spans="1:2" x14ac:dyDescent="0.25">
      <c r="A21" s="4" t="s">
        <v>320</v>
      </c>
      <c r="B21" s="5">
        <v>65</v>
      </c>
    </row>
    <row r="22" spans="1:2" x14ac:dyDescent="0.25">
      <c r="A22" s="6" t="s">
        <v>9439</v>
      </c>
      <c r="B22" s="5">
        <v>34</v>
      </c>
    </row>
    <row r="23" spans="1:2" x14ac:dyDescent="0.25">
      <c r="A23" s="6" t="s">
        <v>9441</v>
      </c>
      <c r="B23" s="5">
        <v>31</v>
      </c>
    </row>
    <row r="24" spans="1:2" x14ac:dyDescent="0.25">
      <c r="A24" s="4" t="s">
        <v>2352</v>
      </c>
      <c r="B24" s="5">
        <v>9</v>
      </c>
    </row>
    <row r="25" spans="1:2" x14ac:dyDescent="0.25">
      <c r="A25" s="6" t="s">
        <v>9439</v>
      </c>
      <c r="B25" s="5">
        <v>9</v>
      </c>
    </row>
    <row r="26" spans="1:2" x14ac:dyDescent="0.25">
      <c r="A26" s="4" t="s">
        <v>289</v>
      </c>
      <c r="B26" s="5">
        <v>4</v>
      </c>
    </row>
    <row r="27" spans="1:2" x14ac:dyDescent="0.25">
      <c r="A27" s="6" t="s">
        <v>9441</v>
      </c>
      <c r="B27" s="5">
        <v>4</v>
      </c>
    </row>
    <row r="28" spans="1:2" x14ac:dyDescent="0.25">
      <c r="A28" s="4" t="s">
        <v>744</v>
      </c>
      <c r="B28" s="5">
        <v>4</v>
      </c>
    </row>
    <row r="29" spans="1:2" x14ac:dyDescent="0.25">
      <c r="A29" s="6" t="s">
        <v>9439</v>
      </c>
      <c r="B29" s="5">
        <v>4</v>
      </c>
    </row>
    <row r="30" spans="1:2" x14ac:dyDescent="0.25">
      <c r="A30" s="4" t="s">
        <v>1565</v>
      </c>
      <c r="B30" s="5">
        <v>2</v>
      </c>
    </row>
    <row r="31" spans="1:2" x14ac:dyDescent="0.25">
      <c r="A31" s="6" t="s">
        <v>9439</v>
      </c>
      <c r="B31" s="5">
        <v>2</v>
      </c>
    </row>
    <row r="32" spans="1:2" x14ac:dyDescent="0.25">
      <c r="A32" s="4" t="s">
        <v>6165</v>
      </c>
      <c r="B32" s="5">
        <v>1</v>
      </c>
    </row>
    <row r="33" spans="1:2" x14ac:dyDescent="0.25">
      <c r="A33" s="6" t="s">
        <v>9441</v>
      </c>
      <c r="B33" s="5">
        <v>1</v>
      </c>
    </row>
    <row r="34" spans="1:2" x14ac:dyDescent="0.25">
      <c r="A34" s="4" t="s">
        <v>7180</v>
      </c>
      <c r="B34" s="5">
        <v>1</v>
      </c>
    </row>
    <row r="35" spans="1:2" x14ac:dyDescent="0.25">
      <c r="A35" s="6" t="s">
        <v>9441</v>
      </c>
      <c r="B35" s="5">
        <v>1</v>
      </c>
    </row>
    <row r="36" spans="1:2" x14ac:dyDescent="0.25">
      <c r="A36" s="4" t="s">
        <v>3526</v>
      </c>
      <c r="B36" s="5">
        <v>1</v>
      </c>
    </row>
    <row r="37" spans="1:2" x14ac:dyDescent="0.25">
      <c r="A37" s="6" t="s">
        <v>9439</v>
      </c>
      <c r="B37" s="5">
        <v>1</v>
      </c>
    </row>
    <row r="38" spans="1:2" x14ac:dyDescent="0.25">
      <c r="A38" s="4" t="s">
        <v>10111</v>
      </c>
      <c r="B38" s="5">
        <v>1648</v>
      </c>
    </row>
    <row r="40" spans="1:2" x14ac:dyDescent="0.25">
      <c r="A40" s="3" t="s">
        <v>10109</v>
      </c>
      <c r="B40" t="s">
        <v>10114</v>
      </c>
    </row>
    <row r="41" spans="1:2" x14ac:dyDescent="0.25">
      <c r="A41" s="4" t="s">
        <v>6165</v>
      </c>
      <c r="B41" s="5">
        <v>1</v>
      </c>
    </row>
    <row r="42" spans="1:2" x14ac:dyDescent="0.25">
      <c r="A42" s="4" t="s">
        <v>1565</v>
      </c>
      <c r="B42" s="5">
        <v>2</v>
      </c>
    </row>
    <row r="43" spans="1:2" x14ac:dyDescent="0.25">
      <c r="A43" s="4" t="s">
        <v>320</v>
      </c>
      <c r="B43" s="5">
        <v>65</v>
      </c>
    </row>
    <row r="44" spans="1:2" x14ac:dyDescent="0.25">
      <c r="A44" s="4" t="s">
        <v>22</v>
      </c>
      <c r="B44" s="5">
        <v>160</v>
      </c>
    </row>
    <row r="45" spans="1:2" x14ac:dyDescent="0.25">
      <c r="A45" s="4" t="s">
        <v>3104</v>
      </c>
      <c r="B45" s="5">
        <v>1</v>
      </c>
    </row>
    <row r="46" spans="1:2" x14ac:dyDescent="0.25">
      <c r="A46" s="4" t="s">
        <v>8980</v>
      </c>
      <c r="B46" s="5">
        <v>1</v>
      </c>
    </row>
    <row r="47" spans="1:2" x14ac:dyDescent="0.25">
      <c r="A47" s="4" t="s">
        <v>32</v>
      </c>
      <c r="B47" s="5">
        <v>1401</v>
      </c>
    </row>
    <row r="48" spans="1:2" x14ac:dyDescent="0.25">
      <c r="A48" s="4" t="s">
        <v>3607</v>
      </c>
      <c r="B48" s="5">
        <v>10</v>
      </c>
    </row>
    <row r="49" spans="1:2" x14ac:dyDescent="0.25">
      <c r="A49" s="4" t="s">
        <v>5309</v>
      </c>
      <c r="B49" s="5">
        <v>2</v>
      </c>
    </row>
    <row r="50" spans="1:2" x14ac:dyDescent="0.25">
      <c r="A50" s="4" t="s">
        <v>744</v>
      </c>
      <c r="B50" s="5">
        <v>4</v>
      </c>
    </row>
    <row r="51" spans="1:2" x14ac:dyDescent="0.25">
      <c r="A51" s="4" t="s">
        <v>2352</v>
      </c>
      <c r="B51" s="5">
        <v>9</v>
      </c>
    </row>
    <row r="52" spans="1:2" x14ac:dyDescent="0.25">
      <c r="A52" s="4" t="s">
        <v>2372</v>
      </c>
      <c r="B52" s="5">
        <v>1</v>
      </c>
    </row>
    <row r="53" spans="1:2" x14ac:dyDescent="0.25">
      <c r="A53" s="4" t="s">
        <v>5769</v>
      </c>
      <c r="B53" s="5">
        <v>2</v>
      </c>
    </row>
    <row r="54" spans="1:2" x14ac:dyDescent="0.25">
      <c r="A54" s="4" t="s">
        <v>5790</v>
      </c>
      <c r="B54" s="5">
        <v>1</v>
      </c>
    </row>
    <row r="55" spans="1:2" x14ac:dyDescent="0.25">
      <c r="A55" s="4" t="s">
        <v>3526</v>
      </c>
      <c r="B55" s="5">
        <v>1</v>
      </c>
    </row>
    <row r="56" spans="1:2" x14ac:dyDescent="0.25">
      <c r="A56" s="4" t="s">
        <v>289</v>
      </c>
      <c r="B56" s="5">
        <v>4</v>
      </c>
    </row>
    <row r="57" spans="1:2" x14ac:dyDescent="0.25">
      <c r="A57" s="4" t="s">
        <v>7180</v>
      </c>
      <c r="B57" s="5">
        <v>1</v>
      </c>
    </row>
    <row r="58" spans="1:2" x14ac:dyDescent="0.25">
      <c r="A58" s="4" t="s">
        <v>10110</v>
      </c>
      <c r="B58" s="5"/>
    </row>
    <row r="59" spans="1:2" x14ac:dyDescent="0.25">
      <c r="A59" s="4" t="s">
        <v>10111</v>
      </c>
      <c r="B59" s="5">
        <v>1666</v>
      </c>
    </row>
  </sheetData>
  <pageMargins left="0.7" right="0.7" top="0.78740157499999996" bottom="0.78740157499999996"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B414-FAF9-44D9-B2E8-3850E52DD630}">
  <sheetPr filterMode="1"/>
  <dimension ref="A1:N1668"/>
  <sheetViews>
    <sheetView workbookViewId="0">
      <selection activeCell="F18" sqref="F18"/>
    </sheetView>
  </sheetViews>
  <sheetFormatPr baseColWidth="10" defaultRowHeight="15" x14ac:dyDescent="0.25"/>
  <cols>
    <col min="1" max="1" width="43.5703125" customWidth="1"/>
    <col min="4" max="4" width="28.5703125" customWidth="1"/>
    <col min="6" max="6" width="36.85546875" customWidth="1"/>
    <col min="7" max="7" width="23.140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25">
      <c r="A2" t="s">
        <v>14</v>
      </c>
      <c r="B2" t="s">
        <v>15</v>
      </c>
      <c r="C2" t="s">
        <v>16</v>
      </c>
      <c r="D2" t="s">
        <v>17</v>
      </c>
      <c r="E2" t="s">
        <v>18</v>
      </c>
      <c r="F2" t="s">
        <v>19</v>
      </c>
      <c r="G2" t="s">
        <v>20</v>
      </c>
      <c r="H2" t="s">
        <v>21</v>
      </c>
      <c r="I2" t="s">
        <v>22</v>
      </c>
      <c r="J2" t="s">
        <v>23</v>
      </c>
      <c r="K2" t="s">
        <v>24</v>
      </c>
      <c r="L2" t="s">
        <v>25</v>
      </c>
      <c r="M2" t="s">
        <v>9438</v>
      </c>
      <c r="N2" t="s">
        <v>9439</v>
      </c>
    </row>
    <row r="3" spans="1:14" hidden="1" x14ac:dyDescent="0.25">
      <c r="A3" t="s">
        <v>26</v>
      </c>
      <c r="B3" t="s">
        <v>27</v>
      </c>
      <c r="C3" t="s">
        <v>16</v>
      </c>
      <c r="D3" t="s">
        <v>28</v>
      </c>
      <c r="E3" t="s">
        <v>18</v>
      </c>
      <c r="F3" t="s">
        <v>29</v>
      </c>
      <c r="G3" t="s">
        <v>30</v>
      </c>
      <c r="H3" t="s">
        <v>31</v>
      </c>
      <c r="I3" t="s">
        <v>32</v>
      </c>
      <c r="J3" t="s">
        <v>33</v>
      </c>
      <c r="K3" t="s">
        <v>24</v>
      </c>
      <c r="L3" t="s">
        <v>34</v>
      </c>
      <c r="M3" t="s">
        <v>9438</v>
      </c>
      <c r="N3" t="s">
        <v>9439</v>
      </c>
    </row>
    <row r="4" spans="1:14" x14ac:dyDescent="0.25">
      <c r="A4" t="s">
        <v>35</v>
      </c>
      <c r="B4" t="s">
        <v>36</v>
      </c>
      <c r="C4" t="s">
        <v>16</v>
      </c>
      <c r="D4" t="s">
        <v>37</v>
      </c>
      <c r="E4" t="s">
        <v>18</v>
      </c>
      <c r="F4" t="s">
        <v>38</v>
      </c>
      <c r="G4" t="s">
        <v>39</v>
      </c>
      <c r="H4" t="s">
        <v>40</v>
      </c>
      <c r="I4" t="s">
        <v>32</v>
      </c>
      <c r="J4" t="s">
        <v>41</v>
      </c>
      <c r="K4" t="s">
        <v>24</v>
      </c>
      <c r="L4" t="s">
        <v>42</v>
      </c>
      <c r="M4" t="s">
        <v>9440</v>
      </c>
      <c r="N4" t="s">
        <v>9441</v>
      </c>
    </row>
    <row r="5" spans="1:14" x14ac:dyDescent="0.25">
      <c r="A5" t="s">
        <v>43</v>
      </c>
      <c r="B5" t="s">
        <v>44</v>
      </c>
      <c r="C5" t="s">
        <v>16</v>
      </c>
      <c r="D5" t="s">
        <v>45</v>
      </c>
      <c r="E5" t="s">
        <v>18</v>
      </c>
      <c r="F5" t="s">
        <v>46</v>
      </c>
      <c r="G5" t="s">
        <v>47</v>
      </c>
      <c r="H5" t="s">
        <v>48</v>
      </c>
      <c r="I5" t="s">
        <v>32</v>
      </c>
      <c r="J5" t="s">
        <v>49</v>
      </c>
      <c r="K5" t="s">
        <v>24</v>
      </c>
      <c r="L5" t="s">
        <v>50</v>
      </c>
      <c r="M5" t="s">
        <v>9442</v>
      </c>
      <c r="N5" t="s">
        <v>9441</v>
      </c>
    </row>
    <row r="6" spans="1:14" x14ac:dyDescent="0.25">
      <c r="A6" t="s">
        <v>51</v>
      </c>
      <c r="B6" t="s">
        <v>52</v>
      </c>
      <c r="C6" t="s">
        <v>16</v>
      </c>
      <c r="D6" t="s">
        <v>53</v>
      </c>
      <c r="E6" t="s">
        <v>18</v>
      </c>
      <c r="F6" t="s">
        <v>54</v>
      </c>
      <c r="G6" t="s">
        <v>55</v>
      </c>
      <c r="H6" t="s">
        <v>56</v>
      </c>
      <c r="I6" t="s">
        <v>32</v>
      </c>
      <c r="J6" t="s">
        <v>57</v>
      </c>
      <c r="K6" t="s">
        <v>24</v>
      </c>
      <c r="L6" t="s">
        <v>58</v>
      </c>
      <c r="M6" t="s">
        <v>9443</v>
      </c>
      <c r="N6" t="s">
        <v>9441</v>
      </c>
    </row>
    <row r="7" spans="1:14" x14ac:dyDescent="0.25">
      <c r="A7" t="s">
        <v>59</v>
      </c>
      <c r="B7" t="s">
        <v>60</v>
      </c>
      <c r="C7" t="s">
        <v>16</v>
      </c>
      <c r="D7" t="s">
        <v>61</v>
      </c>
      <c r="E7" t="s">
        <v>18</v>
      </c>
      <c r="F7" t="s">
        <v>62</v>
      </c>
      <c r="G7" t="s">
        <v>63</v>
      </c>
      <c r="H7" t="s">
        <v>64</v>
      </c>
      <c r="I7" t="s">
        <v>32</v>
      </c>
      <c r="J7" t="s">
        <v>65</v>
      </c>
      <c r="K7" t="s">
        <v>24</v>
      </c>
      <c r="L7" t="s">
        <v>66</v>
      </c>
      <c r="M7" t="s">
        <v>9444</v>
      </c>
      <c r="N7" t="s">
        <v>9441</v>
      </c>
    </row>
    <row r="8" spans="1:14" x14ac:dyDescent="0.25">
      <c r="A8" t="s">
        <v>67</v>
      </c>
      <c r="B8" t="s">
        <v>68</v>
      </c>
      <c r="C8" t="s">
        <v>69</v>
      </c>
      <c r="D8" t="s">
        <v>70</v>
      </c>
      <c r="E8" t="s">
        <v>18</v>
      </c>
      <c r="F8" t="s">
        <v>71</v>
      </c>
      <c r="G8" t="s">
        <v>72</v>
      </c>
      <c r="H8" t="s">
        <v>73</v>
      </c>
      <c r="I8" t="s">
        <v>32</v>
      </c>
      <c r="J8" t="s">
        <v>74</v>
      </c>
      <c r="K8" t="s">
        <v>24</v>
      </c>
      <c r="L8" t="s">
        <v>75</v>
      </c>
      <c r="M8" t="s">
        <v>9445</v>
      </c>
      <c r="N8" t="s">
        <v>9441</v>
      </c>
    </row>
    <row r="9" spans="1:14" hidden="1" x14ac:dyDescent="0.25">
      <c r="A9" t="s">
        <v>76</v>
      </c>
      <c r="B9" t="s">
        <v>77</v>
      </c>
      <c r="C9" t="s">
        <v>16</v>
      </c>
      <c r="D9" t="s">
        <v>78</v>
      </c>
      <c r="E9" t="s">
        <v>18</v>
      </c>
      <c r="F9" t="s">
        <v>79</v>
      </c>
      <c r="G9" t="s">
        <v>80</v>
      </c>
      <c r="H9" t="s">
        <v>81</v>
      </c>
      <c r="I9" t="s">
        <v>22</v>
      </c>
      <c r="J9" t="s">
        <v>82</v>
      </c>
      <c r="K9" t="s">
        <v>24</v>
      </c>
      <c r="L9" t="s">
        <v>83</v>
      </c>
      <c r="M9" t="s">
        <v>9446</v>
      </c>
      <c r="N9" t="s">
        <v>9441</v>
      </c>
    </row>
    <row r="10" spans="1:14" hidden="1" x14ac:dyDescent="0.25">
      <c r="A10" t="s">
        <v>84</v>
      </c>
      <c r="C10" t="s">
        <v>16</v>
      </c>
      <c r="D10" t="s">
        <v>85</v>
      </c>
      <c r="E10" t="s">
        <v>18</v>
      </c>
      <c r="F10" t="s">
        <v>86</v>
      </c>
      <c r="G10" t="s">
        <v>87</v>
      </c>
      <c r="H10" t="s">
        <v>88</v>
      </c>
      <c r="I10" t="s">
        <v>32</v>
      </c>
      <c r="J10" t="s">
        <v>89</v>
      </c>
      <c r="K10" t="s">
        <v>24</v>
      </c>
      <c r="L10" t="s">
        <v>90</v>
      </c>
      <c r="M10" t="s">
        <v>9438</v>
      </c>
      <c r="N10" t="s">
        <v>9439</v>
      </c>
    </row>
    <row r="11" spans="1:14" x14ac:dyDescent="0.25">
      <c r="A11" t="s">
        <v>91</v>
      </c>
      <c r="B11" t="s">
        <v>92</v>
      </c>
      <c r="C11" t="s">
        <v>69</v>
      </c>
      <c r="D11" t="s">
        <v>93</v>
      </c>
      <c r="E11" t="s">
        <v>18</v>
      </c>
      <c r="F11" t="s">
        <v>94</v>
      </c>
      <c r="G11" t="s">
        <v>95</v>
      </c>
      <c r="H11" t="s">
        <v>96</v>
      </c>
      <c r="I11" t="s">
        <v>32</v>
      </c>
      <c r="J11" t="s">
        <v>97</v>
      </c>
      <c r="K11" t="s">
        <v>24</v>
      </c>
      <c r="L11" t="s">
        <v>75</v>
      </c>
      <c r="M11" t="s">
        <v>9447</v>
      </c>
      <c r="N11" t="s">
        <v>9441</v>
      </c>
    </row>
    <row r="12" spans="1:14" x14ac:dyDescent="0.25">
      <c r="A12" t="s">
        <v>98</v>
      </c>
      <c r="B12" t="s">
        <v>99</v>
      </c>
      <c r="C12" t="s">
        <v>69</v>
      </c>
      <c r="D12" t="s">
        <v>100</v>
      </c>
      <c r="E12" t="s">
        <v>18</v>
      </c>
      <c r="F12" t="s">
        <v>101</v>
      </c>
      <c r="G12" t="s">
        <v>102</v>
      </c>
      <c r="H12" t="s">
        <v>103</v>
      </c>
      <c r="I12" t="s">
        <v>32</v>
      </c>
      <c r="J12" t="s">
        <v>74</v>
      </c>
      <c r="K12" t="s">
        <v>24</v>
      </c>
      <c r="L12" t="s">
        <v>104</v>
      </c>
      <c r="M12" t="s">
        <v>9448</v>
      </c>
      <c r="N12" t="s">
        <v>9441</v>
      </c>
    </row>
    <row r="13" spans="1:14" x14ac:dyDescent="0.25">
      <c r="A13" t="s">
        <v>105</v>
      </c>
      <c r="B13" t="s">
        <v>92</v>
      </c>
      <c r="C13" t="s">
        <v>69</v>
      </c>
      <c r="D13" t="s">
        <v>93</v>
      </c>
      <c r="E13" t="s">
        <v>18</v>
      </c>
      <c r="F13" t="s">
        <v>106</v>
      </c>
      <c r="G13" t="s">
        <v>107</v>
      </c>
      <c r="H13" t="s">
        <v>108</v>
      </c>
      <c r="I13" t="s">
        <v>32</v>
      </c>
      <c r="J13" t="s">
        <v>109</v>
      </c>
      <c r="K13" t="s">
        <v>24</v>
      </c>
      <c r="L13" t="s">
        <v>75</v>
      </c>
      <c r="M13" t="s">
        <v>9449</v>
      </c>
      <c r="N13" t="s">
        <v>9441</v>
      </c>
    </row>
    <row r="14" spans="1:14" x14ac:dyDescent="0.25">
      <c r="A14" t="s">
        <v>110</v>
      </c>
      <c r="C14" t="s">
        <v>16</v>
      </c>
      <c r="D14" t="s">
        <v>111</v>
      </c>
      <c r="E14" t="s">
        <v>18</v>
      </c>
      <c r="F14" t="s">
        <v>112</v>
      </c>
      <c r="G14" t="s">
        <v>113</v>
      </c>
      <c r="H14" t="s">
        <v>114</v>
      </c>
      <c r="I14" t="s">
        <v>32</v>
      </c>
      <c r="J14" t="s">
        <v>115</v>
      </c>
      <c r="K14" t="s">
        <v>24</v>
      </c>
      <c r="L14" t="s">
        <v>116</v>
      </c>
      <c r="M14" t="s">
        <v>9450</v>
      </c>
      <c r="N14" t="s">
        <v>9441</v>
      </c>
    </row>
    <row r="15" spans="1:14" hidden="1" x14ac:dyDescent="0.25">
      <c r="A15" t="s">
        <v>117</v>
      </c>
      <c r="B15" t="s">
        <v>27</v>
      </c>
      <c r="C15" t="s">
        <v>16</v>
      </c>
      <c r="E15" t="s">
        <v>18</v>
      </c>
      <c r="F15" t="s">
        <v>118</v>
      </c>
      <c r="G15" t="s">
        <v>119</v>
      </c>
      <c r="H15" t="s">
        <v>120</v>
      </c>
      <c r="I15" t="s">
        <v>32</v>
      </c>
      <c r="J15" t="s">
        <v>121</v>
      </c>
      <c r="K15" t="s">
        <v>24</v>
      </c>
      <c r="L15" t="s">
        <v>122</v>
      </c>
      <c r="M15" t="s">
        <v>9438</v>
      </c>
      <c r="N15" t="s">
        <v>9439</v>
      </c>
    </row>
    <row r="16" spans="1:14" hidden="1" x14ac:dyDescent="0.25">
      <c r="A16" t="s">
        <v>123</v>
      </c>
      <c r="B16" t="s">
        <v>124</v>
      </c>
      <c r="C16" t="s">
        <v>16</v>
      </c>
      <c r="D16" t="s">
        <v>125</v>
      </c>
      <c r="E16" t="s">
        <v>18</v>
      </c>
      <c r="F16" t="s">
        <v>126</v>
      </c>
      <c r="G16" t="s">
        <v>127</v>
      </c>
      <c r="H16" t="s">
        <v>128</v>
      </c>
      <c r="I16" t="s">
        <v>32</v>
      </c>
      <c r="J16" t="s">
        <v>129</v>
      </c>
      <c r="K16" t="s">
        <v>24</v>
      </c>
      <c r="L16" t="s">
        <v>75</v>
      </c>
      <c r="M16" t="s">
        <v>9438</v>
      </c>
      <c r="N16" t="s">
        <v>9439</v>
      </c>
    </row>
    <row r="17" spans="1:14" hidden="1" x14ac:dyDescent="0.25">
      <c r="A17" t="s">
        <v>130</v>
      </c>
      <c r="C17" t="s">
        <v>69</v>
      </c>
      <c r="D17" t="s">
        <v>85</v>
      </c>
      <c r="E17" t="s">
        <v>18</v>
      </c>
      <c r="F17" t="s">
        <v>131</v>
      </c>
      <c r="G17" t="s">
        <v>132</v>
      </c>
      <c r="H17" t="s">
        <v>133</v>
      </c>
      <c r="I17" t="s">
        <v>32</v>
      </c>
      <c r="J17" t="s">
        <v>134</v>
      </c>
      <c r="K17" t="s">
        <v>24</v>
      </c>
      <c r="L17" t="s">
        <v>135</v>
      </c>
      <c r="M17" t="s">
        <v>9438</v>
      </c>
      <c r="N17" t="s">
        <v>9439</v>
      </c>
    </row>
    <row r="18" spans="1:14" x14ac:dyDescent="0.25">
      <c r="A18" t="s">
        <v>136</v>
      </c>
      <c r="B18" t="s">
        <v>137</v>
      </c>
      <c r="C18" t="s">
        <v>69</v>
      </c>
      <c r="D18" t="s">
        <v>138</v>
      </c>
      <c r="E18" t="s">
        <v>18</v>
      </c>
      <c r="F18" t="s">
        <v>139</v>
      </c>
      <c r="G18" t="s">
        <v>140</v>
      </c>
      <c r="H18" t="s">
        <v>141</v>
      </c>
      <c r="I18" t="s">
        <v>32</v>
      </c>
      <c r="J18" t="s">
        <v>142</v>
      </c>
      <c r="K18" t="s">
        <v>24</v>
      </c>
      <c r="L18" t="s">
        <v>104</v>
      </c>
      <c r="M18" t="s">
        <v>9451</v>
      </c>
      <c r="N18" t="s">
        <v>9441</v>
      </c>
    </row>
    <row r="19" spans="1:14" x14ac:dyDescent="0.25">
      <c r="A19" t="s">
        <v>143</v>
      </c>
      <c r="B19" t="s">
        <v>144</v>
      </c>
      <c r="C19" t="s">
        <v>16</v>
      </c>
      <c r="D19" t="s">
        <v>93</v>
      </c>
      <c r="E19" t="s">
        <v>18</v>
      </c>
      <c r="F19" t="s">
        <v>145</v>
      </c>
      <c r="G19" t="s">
        <v>146</v>
      </c>
      <c r="H19" t="s">
        <v>147</v>
      </c>
      <c r="I19" t="s">
        <v>32</v>
      </c>
      <c r="J19" t="s">
        <v>148</v>
      </c>
      <c r="K19" t="s">
        <v>24</v>
      </c>
      <c r="L19" t="s">
        <v>75</v>
      </c>
      <c r="M19" t="s">
        <v>9452</v>
      </c>
      <c r="N19" t="s">
        <v>9441</v>
      </c>
    </row>
    <row r="20" spans="1:14" x14ac:dyDescent="0.25">
      <c r="A20" t="s">
        <v>149</v>
      </c>
      <c r="B20" t="s">
        <v>150</v>
      </c>
      <c r="C20" t="s">
        <v>69</v>
      </c>
      <c r="D20" t="s">
        <v>151</v>
      </c>
      <c r="E20" t="s">
        <v>18</v>
      </c>
      <c r="F20" t="s">
        <v>152</v>
      </c>
      <c r="G20" t="s">
        <v>153</v>
      </c>
      <c r="H20" t="s">
        <v>154</v>
      </c>
      <c r="I20" t="s">
        <v>32</v>
      </c>
      <c r="J20" t="s">
        <v>155</v>
      </c>
      <c r="K20" t="s">
        <v>24</v>
      </c>
      <c r="L20" t="s">
        <v>75</v>
      </c>
      <c r="M20" t="s">
        <v>9453</v>
      </c>
      <c r="N20" t="s">
        <v>9441</v>
      </c>
    </row>
    <row r="21" spans="1:14" hidden="1" x14ac:dyDescent="0.25">
      <c r="A21" t="s">
        <v>156</v>
      </c>
      <c r="B21" t="s">
        <v>157</v>
      </c>
      <c r="C21" t="s">
        <v>16</v>
      </c>
      <c r="D21" t="s">
        <v>158</v>
      </c>
      <c r="E21" t="s">
        <v>18</v>
      </c>
      <c r="F21" t="s">
        <v>159</v>
      </c>
      <c r="G21" t="s">
        <v>160</v>
      </c>
      <c r="H21" t="s">
        <v>161</v>
      </c>
      <c r="I21" t="s">
        <v>22</v>
      </c>
      <c r="J21" t="s">
        <v>162</v>
      </c>
      <c r="K21" t="s">
        <v>24</v>
      </c>
      <c r="L21" t="s">
        <v>163</v>
      </c>
      <c r="M21" t="s">
        <v>9438</v>
      </c>
      <c r="N21" t="s">
        <v>9439</v>
      </c>
    </row>
    <row r="22" spans="1:14" x14ac:dyDescent="0.25">
      <c r="A22" t="s">
        <v>164</v>
      </c>
      <c r="C22" t="s">
        <v>69</v>
      </c>
      <c r="E22" t="s">
        <v>18</v>
      </c>
      <c r="F22" t="s">
        <v>165</v>
      </c>
      <c r="G22" t="s">
        <v>166</v>
      </c>
      <c r="H22" t="s">
        <v>167</v>
      </c>
      <c r="I22" t="s">
        <v>32</v>
      </c>
      <c r="J22" t="s">
        <v>148</v>
      </c>
      <c r="K22" t="s">
        <v>24</v>
      </c>
      <c r="L22" t="s">
        <v>168</v>
      </c>
      <c r="M22" t="s">
        <v>9454</v>
      </c>
      <c r="N22" t="s">
        <v>9441</v>
      </c>
    </row>
    <row r="23" spans="1:14" x14ac:dyDescent="0.25">
      <c r="A23" t="s">
        <v>169</v>
      </c>
      <c r="B23" t="s">
        <v>170</v>
      </c>
      <c r="C23" t="s">
        <v>16</v>
      </c>
      <c r="D23" t="s">
        <v>171</v>
      </c>
      <c r="E23" t="s">
        <v>18</v>
      </c>
      <c r="F23" t="s">
        <v>172</v>
      </c>
      <c r="G23" t="s">
        <v>173</v>
      </c>
      <c r="H23" t="s">
        <v>174</v>
      </c>
      <c r="I23" t="s">
        <v>32</v>
      </c>
      <c r="J23" t="s">
        <v>175</v>
      </c>
      <c r="K23" t="s">
        <v>24</v>
      </c>
      <c r="L23" t="s">
        <v>176</v>
      </c>
      <c r="M23" t="s">
        <v>9455</v>
      </c>
      <c r="N23" t="s">
        <v>9441</v>
      </c>
    </row>
    <row r="24" spans="1:14" x14ac:dyDescent="0.25">
      <c r="A24" t="s">
        <v>177</v>
      </c>
      <c r="B24" t="s">
        <v>178</v>
      </c>
      <c r="C24" t="s">
        <v>16</v>
      </c>
      <c r="D24" t="s">
        <v>179</v>
      </c>
      <c r="E24" t="s">
        <v>18</v>
      </c>
      <c r="F24" t="s">
        <v>180</v>
      </c>
      <c r="G24" t="s">
        <v>181</v>
      </c>
      <c r="H24" t="s">
        <v>182</v>
      </c>
      <c r="I24" t="s">
        <v>32</v>
      </c>
      <c r="J24" t="s">
        <v>183</v>
      </c>
      <c r="K24" t="s">
        <v>24</v>
      </c>
      <c r="L24" t="s">
        <v>184</v>
      </c>
      <c r="M24" t="s">
        <v>9456</v>
      </c>
      <c r="N24" t="s">
        <v>9441</v>
      </c>
    </row>
    <row r="25" spans="1:14" x14ac:dyDescent="0.25">
      <c r="A25" t="s">
        <v>185</v>
      </c>
      <c r="B25" t="s">
        <v>186</v>
      </c>
      <c r="C25" t="s">
        <v>69</v>
      </c>
      <c r="D25" t="s">
        <v>93</v>
      </c>
      <c r="E25" t="s">
        <v>18</v>
      </c>
      <c r="F25" t="s">
        <v>187</v>
      </c>
      <c r="G25" t="s">
        <v>188</v>
      </c>
      <c r="H25" t="s">
        <v>189</v>
      </c>
      <c r="I25" t="s">
        <v>32</v>
      </c>
      <c r="J25" t="s">
        <v>142</v>
      </c>
      <c r="K25" t="s">
        <v>24</v>
      </c>
      <c r="L25" t="s">
        <v>190</v>
      </c>
      <c r="M25" t="s">
        <v>9457</v>
      </c>
      <c r="N25" t="s">
        <v>9441</v>
      </c>
    </row>
    <row r="26" spans="1:14" hidden="1" x14ac:dyDescent="0.25">
      <c r="A26" t="s">
        <v>191</v>
      </c>
      <c r="B26" t="s">
        <v>192</v>
      </c>
      <c r="C26" t="s">
        <v>16</v>
      </c>
      <c r="D26" t="s">
        <v>193</v>
      </c>
      <c r="E26" t="s">
        <v>18</v>
      </c>
      <c r="F26" t="s">
        <v>194</v>
      </c>
      <c r="G26" t="s">
        <v>195</v>
      </c>
      <c r="H26" t="s">
        <v>196</v>
      </c>
      <c r="I26" t="s">
        <v>32</v>
      </c>
      <c r="J26" t="s">
        <v>197</v>
      </c>
      <c r="K26" t="s">
        <v>24</v>
      </c>
      <c r="L26" t="s">
        <v>198</v>
      </c>
      <c r="M26" t="s">
        <v>9438</v>
      </c>
      <c r="N26" t="s">
        <v>9439</v>
      </c>
    </row>
    <row r="27" spans="1:14" x14ac:dyDescent="0.25">
      <c r="A27" t="s">
        <v>199</v>
      </c>
      <c r="B27" t="s">
        <v>92</v>
      </c>
      <c r="C27" t="s">
        <v>69</v>
      </c>
      <c r="D27" t="s">
        <v>200</v>
      </c>
      <c r="E27" t="s">
        <v>18</v>
      </c>
      <c r="F27" t="s">
        <v>201</v>
      </c>
      <c r="G27" t="s">
        <v>202</v>
      </c>
      <c r="H27" t="s">
        <v>203</v>
      </c>
      <c r="I27" t="s">
        <v>32</v>
      </c>
      <c r="J27" t="s">
        <v>155</v>
      </c>
      <c r="K27" t="s">
        <v>24</v>
      </c>
      <c r="L27" t="s">
        <v>204</v>
      </c>
      <c r="M27" t="s">
        <v>9458</v>
      </c>
      <c r="N27" t="s">
        <v>9441</v>
      </c>
    </row>
    <row r="28" spans="1:14" hidden="1" x14ac:dyDescent="0.25">
      <c r="A28" t="s">
        <v>205</v>
      </c>
      <c r="B28" t="s">
        <v>206</v>
      </c>
      <c r="C28" t="s">
        <v>16</v>
      </c>
      <c r="D28" t="s">
        <v>207</v>
      </c>
      <c r="E28" t="s">
        <v>18</v>
      </c>
      <c r="F28" t="s">
        <v>208</v>
      </c>
      <c r="G28" t="s">
        <v>209</v>
      </c>
      <c r="H28" t="s">
        <v>210</v>
      </c>
      <c r="I28" t="s">
        <v>32</v>
      </c>
      <c r="J28" t="s">
        <v>211</v>
      </c>
      <c r="K28" t="s">
        <v>24</v>
      </c>
      <c r="L28" t="s">
        <v>212</v>
      </c>
      <c r="M28" t="s">
        <v>9438</v>
      </c>
      <c r="N28" t="s">
        <v>9439</v>
      </c>
    </row>
    <row r="29" spans="1:14" hidden="1" x14ac:dyDescent="0.25">
      <c r="A29" t="s">
        <v>213</v>
      </c>
      <c r="B29" t="s">
        <v>214</v>
      </c>
      <c r="C29" t="s">
        <v>16</v>
      </c>
      <c r="D29" t="s">
        <v>215</v>
      </c>
      <c r="E29" t="s">
        <v>18</v>
      </c>
      <c r="F29" t="s">
        <v>216</v>
      </c>
      <c r="G29" t="s">
        <v>217</v>
      </c>
      <c r="H29" t="s">
        <v>218</v>
      </c>
      <c r="I29" t="s">
        <v>32</v>
      </c>
      <c r="J29" t="s">
        <v>219</v>
      </c>
      <c r="K29" t="s">
        <v>24</v>
      </c>
      <c r="L29" t="s">
        <v>42</v>
      </c>
      <c r="M29" t="s">
        <v>9438</v>
      </c>
      <c r="N29" t="s">
        <v>9439</v>
      </c>
    </row>
    <row r="30" spans="1:14" x14ac:dyDescent="0.25">
      <c r="A30" t="s">
        <v>220</v>
      </c>
      <c r="B30" t="s">
        <v>221</v>
      </c>
      <c r="C30" t="s">
        <v>69</v>
      </c>
      <c r="D30" t="s">
        <v>222</v>
      </c>
      <c r="E30" t="s">
        <v>18</v>
      </c>
      <c r="F30" t="s">
        <v>223</v>
      </c>
      <c r="G30" t="s">
        <v>224</v>
      </c>
      <c r="H30" t="s">
        <v>225</v>
      </c>
      <c r="I30" t="s">
        <v>32</v>
      </c>
      <c r="J30" t="s">
        <v>226</v>
      </c>
      <c r="K30" t="s">
        <v>24</v>
      </c>
      <c r="L30" t="s">
        <v>227</v>
      </c>
      <c r="M30" t="s">
        <v>9459</v>
      </c>
      <c r="N30" t="s">
        <v>9441</v>
      </c>
    </row>
    <row r="31" spans="1:14" hidden="1" x14ac:dyDescent="0.25">
      <c r="A31" t="s">
        <v>228</v>
      </c>
      <c r="B31" t="s">
        <v>229</v>
      </c>
      <c r="C31" t="s">
        <v>16</v>
      </c>
      <c r="D31" t="s">
        <v>230</v>
      </c>
      <c r="E31" t="s">
        <v>18</v>
      </c>
      <c r="F31" t="s">
        <v>231</v>
      </c>
      <c r="G31" t="s">
        <v>232</v>
      </c>
      <c r="H31" t="s">
        <v>233</v>
      </c>
      <c r="I31" t="s">
        <v>32</v>
      </c>
      <c r="J31" t="s">
        <v>234</v>
      </c>
      <c r="K31" t="s">
        <v>24</v>
      </c>
      <c r="L31" t="s">
        <v>235</v>
      </c>
      <c r="M31" t="s">
        <v>9438</v>
      </c>
      <c r="N31" t="s">
        <v>9439</v>
      </c>
    </row>
    <row r="32" spans="1:14" x14ac:dyDescent="0.25">
      <c r="A32" t="s">
        <v>236</v>
      </c>
      <c r="C32" t="s">
        <v>16</v>
      </c>
      <c r="E32" t="s">
        <v>18</v>
      </c>
      <c r="F32" t="s">
        <v>237</v>
      </c>
      <c r="G32" t="s">
        <v>238</v>
      </c>
      <c r="H32" s="7" t="s">
        <v>239</v>
      </c>
      <c r="I32" t="s">
        <v>32</v>
      </c>
      <c r="K32" t="s">
        <v>24</v>
      </c>
      <c r="M32" t="s">
        <v>9460</v>
      </c>
      <c r="N32" t="s">
        <v>9441</v>
      </c>
    </row>
    <row r="33" spans="1:14" hidden="1" x14ac:dyDescent="0.25">
      <c r="A33" t="s">
        <v>240</v>
      </c>
      <c r="B33" t="s">
        <v>241</v>
      </c>
      <c r="C33" t="s">
        <v>16</v>
      </c>
      <c r="D33" t="s">
        <v>242</v>
      </c>
      <c r="E33" t="s">
        <v>18</v>
      </c>
      <c r="F33" t="s">
        <v>243</v>
      </c>
      <c r="G33" t="s">
        <v>244</v>
      </c>
      <c r="H33" t="s">
        <v>245</v>
      </c>
      <c r="I33" t="s">
        <v>32</v>
      </c>
      <c r="J33" t="s">
        <v>246</v>
      </c>
      <c r="K33" t="s">
        <v>24</v>
      </c>
      <c r="L33" t="s">
        <v>75</v>
      </c>
      <c r="M33" t="s">
        <v>9438</v>
      </c>
      <c r="N33" t="s">
        <v>9439</v>
      </c>
    </row>
    <row r="34" spans="1:14" hidden="1" x14ac:dyDescent="0.25">
      <c r="A34" t="s">
        <v>247</v>
      </c>
      <c r="B34" t="s">
        <v>248</v>
      </c>
      <c r="C34" t="s">
        <v>69</v>
      </c>
      <c r="D34" t="s">
        <v>249</v>
      </c>
      <c r="E34" t="s">
        <v>18</v>
      </c>
      <c r="F34" t="s">
        <v>250</v>
      </c>
      <c r="G34" t="s">
        <v>251</v>
      </c>
      <c r="H34" t="s">
        <v>252</v>
      </c>
      <c r="I34" t="s">
        <v>32</v>
      </c>
      <c r="J34" t="s">
        <v>253</v>
      </c>
      <c r="K34" t="s">
        <v>24</v>
      </c>
      <c r="L34" t="s">
        <v>254</v>
      </c>
      <c r="M34" t="s">
        <v>9438</v>
      </c>
      <c r="N34" t="s">
        <v>9439</v>
      </c>
    </row>
    <row r="35" spans="1:14" hidden="1" x14ac:dyDescent="0.25">
      <c r="A35" t="s">
        <v>255</v>
      </c>
      <c r="B35" t="s">
        <v>256</v>
      </c>
      <c r="C35" t="s">
        <v>16</v>
      </c>
      <c r="D35" t="s">
        <v>257</v>
      </c>
      <c r="E35" t="s">
        <v>18</v>
      </c>
      <c r="F35" t="s">
        <v>258</v>
      </c>
      <c r="G35" t="s">
        <v>259</v>
      </c>
      <c r="H35" t="s">
        <v>260</v>
      </c>
      <c r="I35" t="s">
        <v>32</v>
      </c>
      <c r="J35" t="s">
        <v>261</v>
      </c>
      <c r="K35" t="s">
        <v>24</v>
      </c>
      <c r="L35" t="s">
        <v>262</v>
      </c>
      <c r="M35" t="s">
        <v>9438</v>
      </c>
      <c r="N35" t="s">
        <v>9439</v>
      </c>
    </row>
    <row r="36" spans="1:14" x14ac:dyDescent="0.25">
      <c r="A36" t="s">
        <v>263</v>
      </c>
      <c r="B36" t="s">
        <v>264</v>
      </c>
      <c r="C36" t="s">
        <v>16</v>
      </c>
      <c r="D36" t="s">
        <v>265</v>
      </c>
      <c r="E36" t="s">
        <v>18</v>
      </c>
      <c r="F36" t="s">
        <v>266</v>
      </c>
      <c r="G36" t="s">
        <v>267</v>
      </c>
      <c r="H36" t="s">
        <v>268</v>
      </c>
      <c r="I36" t="s">
        <v>32</v>
      </c>
      <c r="J36" t="s">
        <v>82</v>
      </c>
      <c r="K36" t="s">
        <v>24</v>
      </c>
      <c r="L36" t="s">
        <v>204</v>
      </c>
      <c r="M36" t="s">
        <v>9461</v>
      </c>
      <c r="N36" t="s">
        <v>9441</v>
      </c>
    </row>
    <row r="37" spans="1:14" x14ac:dyDescent="0.25">
      <c r="A37" t="s">
        <v>269</v>
      </c>
      <c r="C37" t="s">
        <v>16</v>
      </c>
      <c r="D37" t="s">
        <v>270</v>
      </c>
      <c r="E37" t="s">
        <v>18</v>
      </c>
      <c r="F37" t="s">
        <v>271</v>
      </c>
      <c r="G37" t="s">
        <v>272</v>
      </c>
      <c r="H37" t="s">
        <v>273</v>
      </c>
      <c r="I37" t="s">
        <v>32</v>
      </c>
      <c r="J37" t="s">
        <v>274</v>
      </c>
      <c r="K37" t="s">
        <v>24</v>
      </c>
      <c r="L37" t="s">
        <v>275</v>
      </c>
      <c r="M37" t="s">
        <v>9462</v>
      </c>
      <c r="N37" t="s">
        <v>9441</v>
      </c>
    </row>
    <row r="38" spans="1:14" hidden="1" x14ac:dyDescent="0.25">
      <c r="A38" t="s">
        <v>276</v>
      </c>
      <c r="B38" t="s">
        <v>277</v>
      </c>
      <c r="C38" t="s">
        <v>16</v>
      </c>
      <c r="D38" t="s">
        <v>278</v>
      </c>
      <c r="E38" t="s">
        <v>18</v>
      </c>
      <c r="F38" t="s">
        <v>279</v>
      </c>
      <c r="G38" t="s">
        <v>280</v>
      </c>
      <c r="H38" t="s">
        <v>281</v>
      </c>
      <c r="I38" t="s">
        <v>32</v>
      </c>
      <c r="J38" t="s">
        <v>282</v>
      </c>
      <c r="K38" t="s">
        <v>24</v>
      </c>
      <c r="L38" t="s">
        <v>75</v>
      </c>
      <c r="M38" t="s">
        <v>9438</v>
      </c>
      <c r="N38" t="s">
        <v>9439</v>
      </c>
    </row>
    <row r="39" spans="1:14" hidden="1" x14ac:dyDescent="0.25">
      <c r="A39" t="s">
        <v>283</v>
      </c>
      <c r="B39" t="s">
        <v>284</v>
      </c>
      <c r="C39" t="s">
        <v>69</v>
      </c>
      <c r="D39" t="s">
        <v>285</v>
      </c>
      <c r="E39" t="s">
        <v>18</v>
      </c>
      <c r="F39" t="s">
        <v>286</v>
      </c>
      <c r="G39" t="s">
        <v>287</v>
      </c>
      <c r="H39" t="s">
        <v>288</v>
      </c>
      <c r="I39" t="s">
        <v>289</v>
      </c>
      <c r="J39" t="s">
        <v>290</v>
      </c>
      <c r="K39" t="s">
        <v>24</v>
      </c>
      <c r="L39" t="s">
        <v>291</v>
      </c>
      <c r="M39" t="s">
        <v>9463</v>
      </c>
      <c r="N39" t="s">
        <v>9441</v>
      </c>
    </row>
    <row r="40" spans="1:14" x14ac:dyDescent="0.25">
      <c r="A40" t="s">
        <v>292</v>
      </c>
      <c r="B40" t="s">
        <v>293</v>
      </c>
      <c r="C40" t="s">
        <v>16</v>
      </c>
      <c r="D40" t="s">
        <v>294</v>
      </c>
      <c r="E40" t="s">
        <v>18</v>
      </c>
      <c r="F40" t="s">
        <v>295</v>
      </c>
      <c r="G40" t="s">
        <v>296</v>
      </c>
      <c r="H40" t="s">
        <v>297</v>
      </c>
      <c r="I40" t="s">
        <v>32</v>
      </c>
      <c r="J40" t="s">
        <v>298</v>
      </c>
      <c r="K40" t="s">
        <v>24</v>
      </c>
      <c r="L40" t="s">
        <v>299</v>
      </c>
      <c r="M40" t="s">
        <v>9464</v>
      </c>
      <c r="N40" t="s">
        <v>9441</v>
      </c>
    </row>
    <row r="41" spans="1:14" x14ac:dyDescent="0.25">
      <c r="A41" t="s">
        <v>300</v>
      </c>
      <c r="B41" t="s">
        <v>301</v>
      </c>
      <c r="C41" t="s">
        <v>16</v>
      </c>
      <c r="D41" t="s">
        <v>302</v>
      </c>
      <c r="E41" t="s">
        <v>18</v>
      </c>
      <c r="F41" t="s">
        <v>303</v>
      </c>
      <c r="G41" t="s">
        <v>304</v>
      </c>
      <c r="H41" t="s">
        <v>305</v>
      </c>
      <c r="I41" t="s">
        <v>32</v>
      </c>
      <c r="J41" t="s">
        <v>306</v>
      </c>
      <c r="K41" t="s">
        <v>24</v>
      </c>
      <c r="L41" t="s">
        <v>307</v>
      </c>
      <c r="M41" t="s">
        <v>9465</v>
      </c>
      <c r="N41" t="s">
        <v>9441</v>
      </c>
    </row>
    <row r="42" spans="1:14" hidden="1" x14ac:dyDescent="0.25">
      <c r="A42" t="s">
        <v>308</v>
      </c>
      <c r="B42" t="s">
        <v>309</v>
      </c>
      <c r="C42" t="s">
        <v>69</v>
      </c>
      <c r="D42" t="s">
        <v>310</v>
      </c>
      <c r="E42" t="s">
        <v>18</v>
      </c>
      <c r="F42" t="s">
        <v>311</v>
      </c>
      <c r="G42" t="s">
        <v>312</v>
      </c>
      <c r="H42" t="s">
        <v>313</v>
      </c>
      <c r="I42" t="s">
        <v>32</v>
      </c>
      <c r="J42" t="s">
        <v>23</v>
      </c>
      <c r="K42" t="s">
        <v>24</v>
      </c>
      <c r="L42" t="s">
        <v>314</v>
      </c>
      <c r="M42" t="s">
        <v>9438</v>
      </c>
      <c r="N42" t="s">
        <v>9439</v>
      </c>
    </row>
    <row r="43" spans="1:14" hidden="1" x14ac:dyDescent="0.25">
      <c r="A43" t="s">
        <v>315</v>
      </c>
      <c r="C43" t="s">
        <v>69</v>
      </c>
      <c r="D43" t="s">
        <v>316</v>
      </c>
      <c r="E43" t="s">
        <v>18</v>
      </c>
      <c r="F43" t="s">
        <v>317</v>
      </c>
      <c r="G43" t="s">
        <v>318</v>
      </c>
      <c r="H43" t="s">
        <v>319</v>
      </c>
      <c r="I43" t="s">
        <v>320</v>
      </c>
      <c r="J43" t="s">
        <v>321</v>
      </c>
      <c r="K43" t="s">
        <v>24</v>
      </c>
      <c r="L43" t="s">
        <v>322</v>
      </c>
      <c r="M43" t="s">
        <v>9466</v>
      </c>
      <c r="N43" t="s">
        <v>9441</v>
      </c>
    </row>
    <row r="44" spans="1:14" x14ac:dyDescent="0.25">
      <c r="A44" t="s">
        <v>323</v>
      </c>
      <c r="B44" t="s">
        <v>324</v>
      </c>
      <c r="C44" t="s">
        <v>69</v>
      </c>
      <c r="D44" t="s">
        <v>325</v>
      </c>
      <c r="E44" t="s">
        <v>18</v>
      </c>
      <c r="F44" t="s">
        <v>326</v>
      </c>
      <c r="G44" t="s">
        <v>327</v>
      </c>
      <c r="H44" t="s">
        <v>328</v>
      </c>
      <c r="I44" t="s">
        <v>32</v>
      </c>
      <c r="J44" t="s">
        <v>329</v>
      </c>
      <c r="K44" t="s">
        <v>24</v>
      </c>
      <c r="L44" t="s">
        <v>104</v>
      </c>
      <c r="M44" t="s">
        <v>9467</v>
      </c>
      <c r="N44" t="s">
        <v>9441</v>
      </c>
    </row>
    <row r="45" spans="1:14" x14ac:dyDescent="0.25">
      <c r="A45" t="s">
        <v>330</v>
      </c>
      <c r="B45" t="s">
        <v>331</v>
      </c>
      <c r="C45" t="s">
        <v>69</v>
      </c>
      <c r="D45" t="s">
        <v>332</v>
      </c>
      <c r="E45" t="s">
        <v>18</v>
      </c>
      <c r="F45" t="s">
        <v>333</v>
      </c>
      <c r="G45" t="s">
        <v>334</v>
      </c>
      <c r="H45" t="s">
        <v>335</v>
      </c>
      <c r="I45" t="s">
        <v>32</v>
      </c>
      <c r="J45" t="s">
        <v>82</v>
      </c>
      <c r="K45" t="s">
        <v>24</v>
      </c>
      <c r="L45" t="s">
        <v>104</v>
      </c>
      <c r="M45" t="s">
        <v>9468</v>
      </c>
      <c r="N45" t="s">
        <v>9441</v>
      </c>
    </row>
    <row r="46" spans="1:14" x14ac:dyDescent="0.25">
      <c r="A46" t="s">
        <v>336</v>
      </c>
      <c r="B46" t="s">
        <v>337</v>
      </c>
      <c r="C46" t="s">
        <v>69</v>
      </c>
      <c r="D46" t="s">
        <v>179</v>
      </c>
      <c r="E46" t="s">
        <v>18</v>
      </c>
      <c r="F46" t="s">
        <v>338</v>
      </c>
      <c r="G46" t="s">
        <v>339</v>
      </c>
      <c r="H46" t="s">
        <v>340</v>
      </c>
      <c r="I46" t="s">
        <v>32</v>
      </c>
      <c r="J46" t="s">
        <v>341</v>
      </c>
      <c r="K46" t="s">
        <v>24</v>
      </c>
      <c r="L46" t="s">
        <v>342</v>
      </c>
      <c r="M46" t="s">
        <v>9469</v>
      </c>
      <c r="N46" t="s">
        <v>9441</v>
      </c>
    </row>
    <row r="47" spans="1:14" hidden="1" x14ac:dyDescent="0.25">
      <c r="A47" t="s">
        <v>343</v>
      </c>
      <c r="B47" t="s">
        <v>344</v>
      </c>
      <c r="C47" t="s">
        <v>69</v>
      </c>
      <c r="D47" t="s">
        <v>345</v>
      </c>
      <c r="E47" t="s">
        <v>18</v>
      </c>
      <c r="F47" t="s">
        <v>346</v>
      </c>
      <c r="G47" t="s">
        <v>347</v>
      </c>
      <c r="H47" t="s">
        <v>348</v>
      </c>
      <c r="I47" t="s">
        <v>32</v>
      </c>
      <c r="J47" t="s">
        <v>197</v>
      </c>
      <c r="K47" t="s">
        <v>24</v>
      </c>
      <c r="L47" t="s">
        <v>34</v>
      </c>
      <c r="M47" t="s">
        <v>9438</v>
      </c>
      <c r="N47" t="s">
        <v>9439</v>
      </c>
    </row>
    <row r="48" spans="1:14" x14ac:dyDescent="0.25">
      <c r="A48" t="s">
        <v>349</v>
      </c>
      <c r="B48" t="s">
        <v>350</v>
      </c>
      <c r="C48" t="s">
        <v>69</v>
      </c>
      <c r="D48" t="s">
        <v>179</v>
      </c>
      <c r="E48" t="s">
        <v>18</v>
      </c>
      <c r="F48" t="s">
        <v>351</v>
      </c>
      <c r="G48" t="s">
        <v>352</v>
      </c>
      <c r="H48" t="s">
        <v>353</v>
      </c>
      <c r="I48" t="s">
        <v>32</v>
      </c>
      <c r="J48" t="s">
        <v>274</v>
      </c>
      <c r="K48" t="s">
        <v>24</v>
      </c>
      <c r="L48" t="s">
        <v>75</v>
      </c>
      <c r="M48" t="s">
        <v>9470</v>
      </c>
      <c r="N48" t="s">
        <v>9441</v>
      </c>
    </row>
    <row r="49" spans="1:14" hidden="1" x14ac:dyDescent="0.25">
      <c r="A49" t="s">
        <v>354</v>
      </c>
      <c r="B49" t="s">
        <v>355</v>
      </c>
      <c r="C49" t="s">
        <v>16</v>
      </c>
      <c r="D49" t="s">
        <v>356</v>
      </c>
      <c r="E49" t="s">
        <v>18</v>
      </c>
      <c r="F49" t="s">
        <v>357</v>
      </c>
      <c r="G49" t="s">
        <v>358</v>
      </c>
      <c r="H49" t="s">
        <v>359</v>
      </c>
      <c r="I49" t="s">
        <v>320</v>
      </c>
      <c r="J49" t="s">
        <v>360</v>
      </c>
      <c r="K49" t="s">
        <v>24</v>
      </c>
      <c r="L49" t="s">
        <v>361</v>
      </c>
      <c r="M49" t="s">
        <v>9438</v>
      </c>
      <c r="N49" t="s">
        <v>9439</v>
      </c>
    </row>
    <row r="50" spans="1:14" hidden="1" x14ac:dyDescent="0.25">
      <c r="A50" t="s">
        <v>362</v>
      </c>
      <c r="B50" t="s">
        <v>363</v>
      </c>
      <c r="C50" t="s">
        <v>16</v>
      </c>
      <c r="D50" t="s">
        <v>364</v>
      </c>
      <c r="E50" t="s">
        <v>18</v>
      </c>
      <c r="F50" t="s">
        <v>365</v>
      </c>
      <c r="G50" t="s">
        <v>366</v>
      </c>
      <c r="H50" t="s">
        <v>367</v>
      </c>
      <c r="I50" t="s">
        <v>32</v>
      </c>
      <c r="J50" t="s">
        <v>261</v>
      </c>
      <c r="K50" t="s">
        <v>24</v>
      </c>
      <c r="L50" t="s">
        <v>368</v>
      </c>
      <c r="M50" t="s">
        <v>9438</v>
      </c>
      <c r="N50" t="s">
        <v>9439</v>
      </c>
    </row>
    <row r="51" spans="1:14" hidden="1" x14ac:dyDescent="0.25">
      <c r="A51" t="s">
        <v>369</v>
      </c>
      <c r="B51" t="s">
        <v>370</v>
      </c>
      <c r="C51" t="s">
        <v>16</v>
      </c>
      <c r="D51" t="s">
        <v>371</v>
      </c>
      <c r="E51" t="s">
        <v>18</v>
      </c>
      <c r="F51" t="s">
        <v>372</v>
      </c>
      <c r="G51" t="s">
        <v>373</v>
      </c>
      <c r="H51" t="s">
        <v>374</v>
      </c>
      <c r="I51" t="s">
        <v>32</v>
      </c>
      <c r="J51" t="s">
        <v>234</v>
      </c>
      <c r="K51" t="s">
        <v>24</v>
      </c>
      <c r="L51" t="s">
        <v>75</v>
      </c>
      <c r="M51" t="s">
        <v>9438</v>
      </c>
      <c r="N51" t="s">
        <v>9439</v>
      </c>
    </row>
    <row r="52" spans="1:14" x14ac:dyDescent="0.25">
      <c r="A52" t="s">
        <v>375</v>
      </c>
      <c r="B52" t="s">
        <v>144</v>
      </c>
      <c r="C52" t="s">
        <v>16</v>
      </c>
      <c r="D52" t="s">
        <v>93</v>
      </c>
      <c r="E52" t="s">
        <v>18</v>
      </c>
      <c r="F52" t="s">
        <v>376</v>
      </c>
      <c r="G52" t="s">
        <v>377</v>
      </c>
      <c r="H52" t="s">
        <v>378</v>
      </c>
      <c r="I52" t="s">
        <v>32</v>
      </c>
      <c r="J52" t="s">
        <v>379</v>
      </c>
      <c r="K52" t="s">
        <v>24</v>
      </c>
      <c r="L52" t="s">
        <v>75</v>
      </c>
      <c r="M52" t="s">
        <v>9471</v>
      </c>
      <c r="N52" t="s">
        <v>9441</v>
      </c>
    </row>
    <row r="53" spans="1:14" hidden="1" x14ac:dyDescent="0.25">
      <c r="A53" t="s">
        <v>380</v>
      </c>
      <c r="C53" t="s">
        <v>16</v>
      </c>
      <c r="D53" t="s">
        <v>381</v>
      </c>
      <c r="E53" t="s">
        <v>18</v>
      </c>
      <c r="F53" t="s">
        <v>382</v>
      </c>
      <c r="G53" t="s">
        <v>383</v>
      </c>
      <c r="H53" t="s">
        <v>384</v>
      </c>
      <c r="I53" t="s">
        <v>320</v>
      </c>
      <c r="J53" t="s">
        <v>385</v>
      </c>
      <c r="K53" t="s">
        <v>24</v>
      </c>
      <c r="L53" t="s">
        <v>361</v>
      </c>
      <c r="M53" t="s">
        <v>9472</v>
      </c>
      <c r="N53" t="s">
        <v>9441</v>
      </c>
    </row>
    <row r="54" spans="1:14" hidden="1" x14ac:dyDescent="0.25">
      <c r="A54" t="s">
        <v>386</v>
      </c>
      <c r="C54" t="s">
        <v>69</v>
      </c>
      <c r="D54" t="s">
        <v>387</v>
      </c>
      <c r="E54" t="s">
        <v>18</v>
      </c>
      <c r="F54" t="s">
        <v>388</v>
      </c>
      <c r="G54" t="s">
        <v>389</v>
      </c>
      <c r="H54" t="s">
        <v>390</v>
      </c>
      <c r="I54" t="s">
        <v>32</v>
      </c>
      <c r="J54" t="s">
        <v>391</v>
      </c>
      <c r="K54" t="s">
        <v>24</v>
      </c>
      <c r="L54" t="s">
        <v>392</v>
      </c>
      <c r="M54" t="s">
        <v>9438</v>
      </c>
      <c r="N54" t="s">
        <v>9439</v>
      </c>
    </row>
    <row r="55" spans="1:14" hidden="1" x14ac:dyDescent="0.25">
      <c r="A55" t="s">
        <v>26</v>
      </c>
      <c r="B55" t="s">
        <v>393</v>
      </c>
      <c r="C55" t="s">
        <v>16</v>
      </c>
      <c r="D55" t="s">
        <v>394</v>
      </c>
      <c r="E55" t="s">
        <v>18</v>
      </c>
      <c r="F55" t="s">
        <v>395</v>
      </c>
      <c r="G55" t="s">
        <v>396</v>
      </c>
      <c r="H55" t="s">
        <v>397</v>
      </c>
      <c r="I55" t="s">
        <v>32</v>
      </c>
      <c r="J55" t="s">
        <v>398</v>
      </c>
      <c r="K55" t="s">
        <v>24</v>
      </c>
      <c r="L55" t="s">
        <v>399</v>
      </c>
      <c r="M55" t="s">
        <v>9438</v>
      </c>
      <c r="N55" t="s">
        <v>9439</v>
      </c>
    </row>
    <row r="56" spans="1:14" x14ac:dyDescent="0.25">
      <c r="A56" t="s">
        <v>400</v>
      </c>
      <c r="B56" t="s">
        <v>401</v>
      </c>
      <c r="C56" t="s">
        <v>69</v>
      </c>
      <c r="D56" t="s">
        <v>402</v>
      </c>
      <c r="E56" t="s">
        <v>18</v>
      </c>
      <c r="F56" t="s">
        <v>403</v>
      </c>
      <c r="G56" t="s">
        <v>404</v>
      </c>
      <c r="H56" t="s">
        <v>405</v>
      </c>
      <c r="I56" t="s">
        <v>32</v>
      </c>
      <c r="J56" t="s">
        <v>142</v>
      </c>
      <c r="K56" t="s">
        <v>24</v>
      </c>
      <c r="L56" t="s">
        <v>406</v>
      </c>
      <c r="M56" t="s">
        <v>9473</v>
      </c>
      <c r="N56" t="s">
        <v>9441</v>
      </c>
    </row>
    <row r="57" spans="1:14" hidden="1" x14ac:dyDescent="0.25">
      <c r="A57" t="s">
        <v>407</v>
      </c>
      <c r="C57" t="s">
        <v>16</v>
      </c>
      <c r="D57" t="s">
        <v>408</v>
      </c>
      <c r="E57" t="s">
        <v>18</v>
      </c>
      <c r="F57" t="s">
        <v>409</v>
      </c>
      <c r="G57" t="s">
        <v>410</v>
      </c>
      <c r="H57" t="s">
        <v>411</v>
      </c>
      <c r="I57" t="s">
        <v>32</v>
      </c>
      <c r="J57" t="s">
        <v>412</v>
      </c>
      <c r="K57" t="s">
        <v>24</v>
      </c>
      <c r="L57" t="s">
        <v>413</v>
      </c>
      <c r="M57" t="s">
        <v>9438</v>
      </c>
      <c r="N57" t="s">
        <v>9439</v>
      </c>
    </row>
    <row r="58" spans="1:14" x14ac:dyDescent="0.25">
      <c r="A58" t="s">
        <v>414</v>
      </c>
      <c r="B58" t="s">
        <v>415</v>
      </c>
      <c r="C58" t="s">
        <v>16</v>
      </c>
      <c r="D58" t="s">
        <v>416</v>
      </c>
      <c r="E58" t="s">
        <v>18</v>
      </c>
      <c r="F58" t="s">
        <v>417</v>
      </c>
      <c r="G58" t="s">
        <v>418</v>
      </c>
      <c r="H58" t="s">
        <v>419</v>
      </c>
      <c r="I58" t="s">
        <v>32</v>
      </c>
      <c r="J58" t="s">
        <v>420</v>
      </c>
      <c r="K58" t="s">
        <v>24</v>
      </c>
      <c r="L58" t="s">
        <v>34</v>
      </c>
      <c r="M58" t="s">
        <v>9474</v>
      </c>
      <c r="N58" t="s">
        <v>9441</v>
      </c>
    </row>
    <row r="59" spans="1:14" x14ac:dyDescent="0.25">
      <c r="A59" t="s">
        <v>421</v>
      </c>
      <c r="B59" t="s">
        <v>422</v>
      </c>
      <c r="C59" t="s">
        <v>16</v>
      </c>
      <c r="D59" t="s">
        <v>302</v>
      </c>
      <c r="E59" t="s">
        <v>18</v>
      </c>
      <c r="F59" t="s">
        <v>423</v>
      </c>
      <c r="G59" t="s">
        <v>424</v>
      </c>
      <c r="H59" t="s">
        <v>425</v>
      </c>
      <c r="I59" t="s">
        <v>32</v>
      </c>
      <c r="J59" t="s">
        <v>426</v>
      </c>
      <c r="K59" t="s">
        <v>24</v>
      </c>
      <c r="L59" t="s">
        <v>307</v>
      </c>
      <c r="M59" t="s">
        <v>9475</v>
      </c>
      <c r="N59" t="s">
        <v>9441</v>
      </c>
    </row>
    <row r="60" spans="1:14" hidden="1" x14ac:dyDescent="0.25">
      <c r="A60" t="s">
        <v>427</v>
      </c>
      <c r="B60" t="s">
        <v>428</v>
      </c>
      <c r="C60" t="s">
        <v>69</v>
      </c>
      <c r="E60" t="s">
        <v>18</v>
      </c>
      <c r="F60" t="s">
        <v>429</v>
      </c>
      <c r="G60" t="s">
        <v>430</v>
      </c>
      <c r="H60" t="s">
        <v>431</v>
      </c>
      <c r="I60" t="s">
        <v>32</v>
      </c>
      <c r="J60" t="s">
        <v>134</v>
      </c>
      <c r="K60" t="s">
        <v>24</v>
      </c>
      <c r="L60" t="s">
        <v>432</v>
      </c>
      <c r="M60" t="s">
        <v>9438</v>
      </c>
      <c r="N60" t="s">
        <v>9439</v>
      </c>
    </row>
    <row r="61" spans="1:14" hidden="1" x14ac:dyDescent="0.25">
      <c r="A61" t="s">
        <v>433</v>
      </c>
      <c r="C61" t="s">
        <v>69</v>
      </c>
      <c r="D61" t="s">
        <v>434</v>
      </c>
      <c r="E61" t="s">
        <v>18</v>
      </c>
      <c r="F61" t="s">
        <v>435</v>
      </c>
      <c r="G61" t="s">
        <v>436</v>
      </c>
      <c r="H61" t="s">
        <v>437</v>
      </c>
      <c r="I61" t="s">
        <v>32</v>
      </c>
      <c r="J61" t="s">
        <v>438</v>
      </c>
      <c r="K61" t="s">
        <v>24</v>
      </c>
      <c r="L61" t="s">
        <v>439</v>
      </c>
      <c r="M61" t="s">
        <v>9438</v>
      </c>
      <c r="N61" t="s">
        <v>9439</v>
      </c>
    </row>
    <row r="62" spans="1:14" x14ac:dyDescent="0.25">
      <c r="A62" t="s">
        <v>440</v>
      </c>
      <c r="C62" t="s">
        <v>16</v>
      </c>
      <c r="D62" t="s">
        <v>441</v>
      </c>
      <c r="E62" t="s">
        <v>18</v>
      </c>
      <c r="F62" t="s">
        <v>442</v>
      </c>
      <c r="G62" t="s">
        <v>443</v>
      </c>
      <c r="H62" t="s">
        <v>444</v>
      </c>
      <c r="I62" t="s">
        <v>32</v>
      </c>
      <c r="J62" t="s">
        <v>329</v>
      </c>
      <c r="K62" t="s">
        <v>24</v>
      </c>
      <c r="L62" t="s">
        <v>445</v>
      </c>
      <c r="M62" t="s">
        <v>9476</v>
      </c>
      <c r="N62" t="s">
        <v>9441</v>
      </c>
    </row>
    <row r="63" spans="1:14" x14ac:dyDescent="0.25">
      <c r="A63" t="s">
        <v>446</v>
      </c>
      <c r="B63" t="s">
        <v>447</v>
      </c>
      <c r="C63" t="s">
        <v>69</v>
      </c>
      <c r="D63" t="s">
        <v>93</v>
      </c>
      <c r="E63" t="s">
        <v>18</v>
      </c>
      <c r="F63" t="s">
        <v>448</v>
      </c>
      <c r="G63" t="s">
        <v>449</v>
      </c>
      <c r="H63" t="s">
        <v>450</v>
      </c>
      <c r="I63" t="s">
        <v>32</v>
      </c>
      <c r="J63" t="s">
        <v>451</v>
      </c>
      <c r="K63" t="s">
        <v>24</v>
      </c>
      <c r="L63" t="s">
        <v>75</v>
      </c>
      <c r="M63" t="s">
        <v>9477</v>
      </c>
      <c r="N63" t="s">
        <v>9441</v>
      </c>
    </row>
    <row r="64" spans="1:14" hidden="1" x14ac:dyDescent="0.25">
      <c r="A64" t="s">
        <v>452</v>
      </c>
      <c r="C64" t="s">
        <v>16</v>
      </c>
      <c r="E64" t="s">
        <v>18</v>
      </c>
      <c r="F64" t="s">
        <v>453</v>
      </c>
      <c r="G64" t="s">
        <v>454</v>
      </c>
      <c r="H64" t="s">
        <v>455</v>
      </c>
      <c r="I64" t="s">
        <v>32</v>
      </c>
      <c r="J64" t="s">
        <v>253</v>
      </c>
      <c r="K64" t="s">
        <v>24</v>
      </c>
      <c r="L64" t="s">
        <v>168</v>
      </c>
      <c r="M64" t="s">
        <v>9438</v>
      </c>
      <c r="N64" t="s">
        <v>9439</v>
      </c>
    </row>
    <row r="65" spans="1:14" x14ac:dyDescent="0.25">
      <c r="A65" t="s">
        <v>456</v>
      </c>
      <c r="B65" t="s">
        <v>350</v>
      </c>
      <c r="C65" t="s">
        <v>69</v>
      </c>
      <c r="D65" t="s">
        <v>179</v>
      </c>
      <c r="E65" t="s">
        <v>18</v>
      </c>
      <c r="F65" t="s">
        <v>457</v>
      </c>
      <c r="G65" t="s">
        <v>458</v>
      </c>
      <c r="H65" t="s">
        <v>459</v>
      </c>
      <c r="I65" t="s">
        <v>32</v>
      </c>
      <c r="J65" t="s">
        <v>274</v>
      </c>
      <c r="K65" t="s">
        <v>24</v>
      </c>
      <c r="L65" t="s">
        <v>75</v>
      </c>
      <c r="M65" t="s">
        <v>9478</v>
      </c>
      <c r="N65" t="s">
        <v>9441</v>
      </c>
    </row>
    <row r="66" spans="1:14" x14ac:dyDescent="0.25">
      <c r="A66" t="s">
        <v>460</v>
      </c>
      <c r="B66" t="s">
        <v>461</v>
      </c>
      <c r="C66" t="s">
        <v>69</v>
      </c>
      <c r="D66" t="s">
        <v>462</v>
      </c>
      <c r="E66" t="s">
        <v>18</v>
      </c>
      <c r="F66" t="s">
        <v>463</v>
      </c>
      <c r="G66" t="s">
        <v>464</v>
      </c>
      <c r="H66" t="s">
        <v>465</v>
      </c>
      <c r="I66" t="s">
        <v>32</v>
      </c>
      <c r="J66" t="s">
        <v>329</v>
      </c>
      <c r="K66" t="s">
        <v>24</v>
      </c>
      <c r="L66" t="s">
        <v>204</v>
      </c>
      <c r="M66" t="s">
        <v>9479</v>
      </c>
      <c r="N66" t="s">
        <v>9441</v>
      </c>
    </row>
    <row r="67" spans="1:14" hidden="1" x14ac:dyDescent="0.25">
      <c r="A67" t="s">
        <v>466</v>
      </c>
      <c r="B67" t="s">
        <v>467</v>
      </c>
      <c r="C67" t="s">
        <v>69</v>
      </c>
      <c r="D67" t="s">
        <v>468</v>
      </c>
      <c r="E67" t="s">
        <v>18</v>
      </c>
      <c r="F67" t="s">
        <v>469</v>
      </c>
      <c r="G67" t="s">
        <v>470</v>
      </c>
      <c r="H67" t="s">
        <v>471</v>
      </c>
      <c r="I67" t="s">
        <v>32</v>
      </c>
      <c r="J67" t="s">
        <v>472</v>
      </c>
      <c r="K67" t="s">
        <v>24</v>
      </c>
      <c r="L67" t="s">
        <v>75</v>
      </c>
      <c r="M67" t="s">
        <v>9438</v>
      </c>
      <c r="N67" t="s">
        <v>9439</v>
      </c>
    </row>
    <row r="68" spans="1:14" hidden="1" x14ac:dyDescent="0.25">
      <c r="A68" t="s">
        <v>473</v>
      </c>
      <c r="B68" t="s">
        <v>474</v>
      </c>
      <c r="C68" t="s">
        <v>16</v>
      </c>
      <c r="D68" t="s">
        <v>475</v>
      </c>
      <c r="E68" t="s">
        <v>18</v>
      </c>
      <c r="F68" t="s">
        <v>476</v>
      </c>
      <c r="G68" t="s">
        <v>477</v>
      </c>
      <c r="H68" t="s">
        <v>478</v>
      </c>
      <c r="I68" t="s">
        <v>32</v>
      </c>
      <c r="J68" t="s">
        <v>479</v>
      </c>
      <c r="K68" t="s">
        <v>24</v>
      </c>
      <c r="L68" t="s">
        <v>75</v>
      </c>
      <c r="M68" t="s">
        <v>9438</v>
      </c>
      <c r="N68" t="s">
        <v>9439</v>
      </c>
    </row>
    <row r="69" spans="1:14" x14ac:dyDescent="0.25">
      <c r="A69" t="s">
        <v>480</v>
      </c>
      <c r="B69" t="s">
        <v>481</v>
      </c>
      <c r="C69" t="s">
        <v>69</v>
      </c>
      <c r="D69" t="s">
        <v>482</v>
      </c>
      <c r="E69" t="s">
        <v>18</v>
      </c>
      <c r="F69" t="s">
        <v>483</v>
      </c>
      <c r="G69" t="s">
        <v>484</v>
      </c>
      <c r="H69" t="s">
        <v>485</v>
      </c>
      <c r="I69" t="s">
        <v>32</v>
      </c>
      <c r="J69" t="s">
        <v>486</v>
      </c>
      <c r="K69" t="s">
        <v>24</v>
      </c>
      <c r="L69" t="s">
        <v>204</v>
      </c>
      <c r="M69" t="s">
        <v>9480</v>
      </c>
      <c r="N69" t="s">
        <v>9441</v>
      </c>
    </row>
    <row r="70" spans="1:14" x14ac:dyDescent="0.25">
      <c r="A70" t="s">
        <v>487</v>
      </c>
      <c r="B70" t="s">
        <v>488</v>
      </c>
      <c r="C70" t="s">
        <v>69</v>
      </c>
      <c r="D70" t="s">
        <v>489</v>
      </c>
      <c r="E70" t="s">
        <v>18</v>
      </c>
      <c r="F70" t="s">
        <v>490</v>
      </c>
      <c r="G70" t="s">
        <v>491</v>
      </c>
      <c r="H70" t="s">
        <v>492</v>
      </c>
      <c r="I70" t="s">
        <v>32</v>
      </c>
      <c r="J70" t="s">
        <v>493</v>
      </c>
      <c r="K70" t="s">
        <v>24</v>
      </c>
      <c r="L70" t="s">
        <v>494</v>
      </c>
      <c r="M70" t="s">
        <v>9481</v>
      </c>
      <c r="N70" t="s">
        <v>9441</v>
      </c>
    </row>
    <row r="71" spans="1:14" x14ac:dyDescent="0.25">
      <c r="A71" t="s">
        <v>495</v>
      </c>
      <c r="B71" t="s">
        <v>496</v>
      </c>
      <c r="C71" t="s">
        <v>69</v>
      </c>
      <c r="D71" t="s">
        <v>402</v>
      </c>
      <c r="E71" t="s">
        <v>18</v>
      </c>
      <c r="F71" t="s">
        <v>497</v>
      </c>
      <c r="G71" t="s">
        <v>498</v>
      </c>
      <c r="H71" t="s">
        <v>499</v>
      </c>
      <c r="I71" t="s">
        <v>32</v>
      </c>
      <c r="J71" t="s">
        <v>97</v>
      </c>
      <c r="K71" t="s">
        <v>24</v>
      </c>
      <c r="L71" t="s">
        <v>406</v>
      </c>
      <c r="M71" t="s">
        <v>9482</v>
      </c>
      <c r="N71" t="s">
        <v>9441</v>
      </c>
    </row>
    <row r="72" spans="1:14" x14ac:dyDescent="0.25">
      <c r="A72" t="s">
        <v>500</v>
      </c>
      <c r="B72" t="s">
        <v>501</v>
      </c>
      <c r="C72" t="s">
        <v>16</v>
      </c>
      <c r="D72" t="s">
        <v>502</v>
      </c>
      <c r="E72" t="s">
        <v>18</v>
      </c>
      <c r="F72" t="s">
        <v>503</v>
      </c>
      <c r="G72" t="s">
        <v>504</v>
      </c>
      <c r="H72" t="s">
        <v>505</v>
      </c>
      <c r="I72" t="s">
        <v>32</v>
      </c>
      <c r="J72" t="s">
        <v>506</v>
      </c>
      <c r="K72" t="s">
        <v>24</v>
      </c>
      <c r="L72" t="s">
        <v>507</v>
      </c>
      <c r="M72" t="s">
        <v>9483</v>
      </c>
      <c r="N72" t="s">
        <v>9441</v>
      </c>
    </row>
    <row r="73" spans="1:14" hidden="1" x14ac:dyDescent="0.25">
      <c r="A73" t="s">
        <v>508</v>
      </c>
      <c r="B73" t="s">
        <v>509</v>
      </c>
      <c r="C73" t="s">
        <v>16</v>
      </c>
      <c r="D73" t="s">
        <v>510</v>
      </c>
      <c r="E73" t="s">
        <v>18</v>
      </c>
      <c r="F73" t="s">
        <v>511</v>
      </c>
      <c r="G73" t="s">
        <v>512</v>
      </c>
      <c r="H73" t="s">
        <v>513</v>
      </c>
      <c r="I73" t="s">
        <v>22</v>
      </c>
      <c r="J73" t="s">
        <v>148</v>
      </c>
      <c r="K73" t="s">
        <v>24</v>
      </c>
      <c r="L73" t="s">
        <v>514</v>
      </c>
      <c r="M73" t="s">
        <v>9484</v>
      </c>
      <c r="N73" t="s">
        <v>9441</v>
      </c>
    </row>
    <row r="74" spans="1:14" x14ac:dyDescent="0.25">
      <c r="A74" t="s">
        <v>515</v>
      </c>
      <c r="B74" t="s">
        <v>516</v>
      </c>
      <c r="C74" t="s">
        <v>16</v>
      </c>
      <c r="D74" t="s">
        <v>517</v>
      </c>
      <c r="E74" t="s">
        <v>18</v>
      </c>
      <c r="F74" t="s">
        <v>518</v>
      </c>
      <c r="G74" t="s">
        <v>519</v>
      </c>
      <c r="H74" t="s">
        <v>520</v>
      </c>
      <c r="I74" t="s">
        <v>32</v>
      </c>
      <c r="J74" t="s">
        <v>521</v>
      </c>
      <c r="K74" t="s">
        <v>24</v>
      </c>
      <c r="L74" t="s">
        <v>204</v>
      </c>
      <c r="M74" t="s">
        <v>9485</v>
      </c>
      <c r="N74" t="s">
        <v>9441</v>
      </c>
    </row>
    <row r="75" spans="1:14" x14ac:dyDescent="0.25">
      <c r="A75" t="s">
        <v>522</v>
      </c>
      <c r="C75" t="s">
        <v>69</v>
      </c>
      <c r="D75" t="s">
        <v>523</v>
      </c>
      <c r="E75" t="s">
        <v>18</v>
      </c>
      <c r="F75" t="s">
        <v>524</v>
      </c>
      <c r="G75" t="s">
        <v>525</v>
      </c>
      <c r="H75" t="s">
        <v>526</v>
      </c>
      <c r="I75" t="s">
        <v>32</v>
      </c>
      <c r="J75" t="s">
        <v>527</v>
      </c>
      <c r="K75" t="s">
        <v>24</v>
      </c>
      <c r="L75" t="s">
        <v>58</v>
      </c>
      <c r="M75" t="s">
        <v>9486</v>
      </c>
      <c r="N75" t="s">
        <v>9441</v>
      </c>
    </row>
    <row r="76" spans="1:14" hidden="1" x14ac:dyDescent="0.25">
      <c r="A76" t="s">
        <v>528</v>
      </c>
      <c r="B76" t="s">
        <v>529</v>
      </c>
      <c r="C76" t="s">
        <v>16</v>
      </c>
      <c r="D76" t="s">
        <v>530</v>
      </c>
      <c r="E76" t="s">
        <v>18</v>
      </c>
      <c r="F76" t="s">
        <v>531</v>
      </c>
      <c r="G76" t="s">
        <v>532</v>
      </c>
      <c r="H76" t="s">
        <v>533</v>
      </c>
      <c r="I76" t="s">
        <v>320</v>
      </c>
      <c r="J76" t="s">
        <v>282</v>
      </c>
      <c r="K76" t="s">
        <v>24</v>
      </c>
      <c r="L76" t="s">
        <v>176</v>
      </c>
      <c r="M76" t="s">
        <v>9438</v>
      </c>
      <c r="N76" t="s">
        <v>9439</v>
      </c>
    </row>
    <row r="77" spans="1:14" x14ac:dyDescent="0.25">
      <c r="A77" t="s">
        <v>534</v>
      </c>
      <c r="B77" t="s">
        <v>535</v>
      </c>
      <c r="C77" t="s">
        <v>69</v>
      </c>
      <c r="D77" t="s">
        <v>536</v>
      </c>
      <c r="E77" t="s">
        <v>18</v>
      </c>
      <c r="F77" t="s">
        <v>537</v>
      </c>
      <c r="G77" t="s">
        <v>538</v>
      </c>
      <c r="H77" t="s">
        <v>539</v>
      </c>
      <c r="I77" t="s">
        <v>32</v>
      </c>
      <c r="J77" t="s">
        <v>540</v>
      </c>
      <c r="K77" t="s">
        <v>24</v>
      </c>
      <c r="L77" t="s">
        <v>541</v>
      </c>
      <c r="M77" t="s">
        <v>9487</v>
      </c>
      <c r="N77" t="s">
        <v>9441</v>
      </c>
    </row>
    <row r="78" spans="1:14" hidden="1" x14ac:dyDescent="0.25">
      <c r="A78" t="s">
        <v>542</v>
      </c>
      <c r="B78" t="s">
        <v>543</v>
      </c>
      <c r="C78" t="s">
        <v>16</v>
      </c>
      <c r="D78" t="s">
        <v>544</v>
      </c>
      <c r="E78" t="s">
        <v>18</v>
      </c>
      <c r="F78" t="s">
        <v>545</v>
      </c>
      <c r="G78" t="s">
        <v>546</v>
      </c>
      <c r="H78" t="s">
        <v>547</v>
      </c>
      <c r="I78" t="s">
        <v>32</v>
      </c>
      <c r="J78" t="s">
        <v>479</v>
      </c>
      <c r="K78" t="s">
        <v>24</v>
      </c>
      <c r="L78" t="s">
        <v>204</v>
      </c>
      <c r="M78" t="s">
        <v>9438</v>
      </c>
      <c r="N78" t="s">
        <v>9439</v>
      </c>
    </row>
    <row r="79" spans="1:14" hidden="1" x14ac:dyDescent="0.25">
      <c r="A79" t="s">
        <v>548</v>
      </c>
      <c r="B79" t="s">
        <v>549</v>
      </c>
      <c r="C79" t="s">
        <v>550</v>
      </c>
      <c r="D79" t="s">
        <v>551</v>
      </c>
      <c r="E79" t="s">
        <v>18</v>
      </c>
      <c r="F79" t="s">
        <v>552</v>
      </c>
      <c r="G79" t="s">
        <v>553</v>
      </c>
      <c r="H79" t="s">
        <v>554</v>
      </c>
      <c r="I79" t="s">
        <v>32</v>
      </c>
      <c r="J79" t="s">
        <v>555</v>
      </c>
      <c r="K79" t="s">
        <v>556</v>
      </c>
      <c r="L79" t="s">
        <v>557</v>
      </c>
      <c r="M79" t="s">
        <v>9438</v>
      </c>
      <c r="N79" t="s">
        <v>9439</v>
      </c>
    </row>
    <row r="80" spans="1:14" hidden="1" x14ac:dyDescent="0.25">
      <c r="A80" t="s">
        <v>558</v>
      </c>
      <c r="B80" t="s">
        <v>559</v>
      </c>
      <c r="C80" t="s">
        <v>16</v>
      </c>
      <c r="D80" t="s">
        <v>402</v>
      </c>
      <c r="E80" t="s">
        <v>18</v>
      </c>
      <c r="F80" t="s">
        <v>560</v>
      </c>
      <c r="G80" t="s">
        <v>561</v>
      </c>
      <c r="H80" t="s">
        <v>562</v>
      </c>
      <c r="I80" t="s">
        <v>22</v>
      </c>
      <c r="J80" t="s">
        <v>65</v>
      </c>
      <c r="K80" t="s">
        <v>24</v>
      </c>
      <c r="L80" t="s">
        <v>563</v>
      </c>
      <c r="M80" t="s">
        <v>9488</v>
      </c>
      <c r="N80" t="s">
        <v>9441</v>
      </c>
    </row>
    <row r="81" spans="1:14" hidden="1" x14ac:dyDescent="0.25">
      <c r="A81" t="s">
        <v>564</v>
      </c>
      <c r="C81" t="s">
        <v>16</v>
      </c>
      <c r="D81" t="s">
        <v>565</v>
      </c>
      <c r="E81" t="s">
        <v>18</v>
      </c>
      <c r="F81" t="s">
        <v>566</v>
      </c>
      <c r="G81" t="s">
        <v>567</v>
      </c>
      <c r="H81" t="s">
        <v>568</v>
      </c>
      <c r="I81" t="s">
        <v>32</v>
      </c>
      <c r="J81" t="s">
        <v>33</v>
      </c>
      <c r="K81" t="s">
        <v>24</v>
      </c>
      <c r="L81" t="s">
        <v>439</v>
      </c>
      <c r="M81" t="s">
        <v>9438</v>
      </c>
      <c r="N81" t="s">
        <v>9439</v>
      </c>
    </row>
    <row r="82" spans="1:14" x14ac:dyDescent="0.25">
      <c r="A82" t="s">
        <v>569</v>
      </c>
      <c r="B82" t="s">
        <v>570</v>
      </c>
      <c r="C82" t="s">
        <v>69</v>
      </c>
      <c r="D82" t="s">
        <v>571</v>
      </c>
      <c r="E82" t="s">
        <v>18</v>
      </c>
      <c r="F82" t="s">
        <v>572</v>
      </c>
      <c r="G82" t="s">
        <v>573</v>
      </c>
      <c r="H82" t="s">
        <v>574</v>
      </c>
      <c r="I82" t="s">
        <v>32</v>
      </c>
      <c r="J82" t="s">
        <v>575</v>
      </c>
      <c r="K82" t="s">
        <v>24</v>
      </c>
      <c r="L82" t="s">
        <v>576</v>
      </c>
      <c r="M82" t="s">
        <v>9489</v>
      </c>
      <c r="N82" t="s">
        <v>9441</v>
      </c>
    </row>
    <row r="83" spans="1:14" x14ac:dyDescent="0.25">
      <c r="A83" t="s">
        <v>577</v>
      </c>
      <c r="B83" t="s">
        <v>578</v>
      </c>
      <c r="C83" t="s">
        <v>16</v>
      </c>
      <c r="D83" t="s">
        <v>579</v>
      </c>
      <c r="E83" t="s">
        <v>18</v>
      </c>
      <c r="F83" t="s">
        <v>580</v>
      </c>
      <c r="G83" t="s">
        <v>581</v>
      </c>
      <c r="H83" t="s">
        <v>582</v>
      </c>
      <c r="I83" t="s">
        <v>32</v>
      </c>
      <c r="J83" t="s">
        <v>583</v>
      </c>
      <c r="K83" t="s">
        <v>24</v>
      </c>
      <c r="L83" t="s">
        <v>58</v>
      </c>
      <c r="M83" t="s">
        <v>9490</v>
      </c>
      <c r="N83" t="s">
        <v>9441</v>
      </c>
    </row>
    <row r="84" spans="1:14" hidden="1" x14ac:dyDescent="0.25">
      <c r="A84" t="s">
        <v>26</v>
      </c>
      <c r="B84" t="s">
        <v>584</v>
      </c>
      <c r="C84" t="s">
        <v>16</v>
      </c>
      <c r="D84" t="s">
        <v>585</v>
      </c>
      <c r="E84" t="s">
        <v>18</v>
      </c>
      <c r="F84" t="s">
        <v>586</v>
      </c>
      <c r="G84" t="s">
        <v>587</v>
      </c>
      <c r="H84" t="s">
        <v>588</v>
      </c>
      <c r="I84" t="s">
        <v>32</v>
      </c>
      <c r="J84" t="s">
        <v>398</v>
      </c>
      <c r="K84" t="s">
        <v>24</v>
      </c>
      <c r="L84" t="s">
        <v>75</v>
      </c>
      <c r="M84" t="s">
        <v>9438</v>
      </c>
      <c r="N84" t="s">
        <v>9439</v>
      </c>
    </row>
    <row r="85" spans="1:14" x14ac:dyDescent="0.25">
      <c r="A85" t="s">
        <v>589</v>
      </c>
      <c r="B85" t="s">
        <v>590</v>
      </c>
      <c r="C85" t="s">
        <v>16</v>
      </c>
      <c r="D85" t="s">
        <v>591</v>
      </c>
      <c r="E85" t="s">
        <v>18</v>
      </c>
      <c r="F85" t="s">
        <v>592</v>
      </c>
      <c r="G85" t="s">
        <v>593</v>
      </c>
      <c r="H85" t="s">
        <v>594</v>
      </c>
      <c r="I85" t="s">
        <v>32</v>
      </c>
      <c r="J85" t="s">
        <v>595</v>
      </c>
      <c r="K85" t="s">
        <v>24</v>
      </c>
      <c r="L85" t="s">
        <v>596</v>
      </c>
      <c r="M85" t="s">
        <v>9491</v>
      </c>
      <c r="N85" t="s">
        <v>9441</v>
      </c>
    </row>
    <row r="86" spans="1:14" x14ac:dyDescent="0.25">
      <c r="A86" t="s">
        <v>597</v>
      </c>
      <c r="B86" t="s">
        <v>598</v>
      </c>
      <c r="C86" t="s">
        <v>69</v>
      </c>
      <c r="D86" t="s">
        <v>200</v>
      </c>
      <c r="E86" t="s">
        <v>18</v>
      </c>
      <c r="F86" t="s">
        <v>599</v>
      </c>
      <c r="G86" t="s">
        <v>600</v>
      </c>
      <c r="H86" t="s">
        <v>601</v>
      </c>
      <c r="I86" t="s">
        <v>32</v>
      </c>
      <c r="J86" t="s">
        <v>321</v>
      </c>
      <c r="K86" t="s">
        <v>24</v>
      </c>
      <c r="L86" t="s">
        <v>204</v>
      </c>
      <c r="M86" t="s">
        <v>9492</v>
      </c>
      <c r="N86" t="s">
        <v>9441</v>
      </c>
    </row>
    <row r="87" spans="1:14" hidden="1" x14ac:dyDescent="0.25">
      <c r="A87" t="s">
        <v>602</v>
      </c>
      <c r="B87" t="s">
        <v>206</v>
      </c>
      <c r="C87" t="s">
        <v>16</v>
      </c>
      <c r="D87" t="s">
        <v>523</v>
      </c>
      <c r="E87" t="s">
        <v>18</v>
      </c>
      <c r="F87" t="s">
        <v>603</v>
      </c>
      <c r="G87" t="s">
        <v>604</v>
      </c>
      <c r="H87" t="s">
        <v>605</v>
      </c>
      <c r="I87" t="s">
        <v>32</v>
      </c>
      <c r="J87" t="s">
        <v>606</v>
      </c>
      <c r="K87" t="s">
        <v>24</v>
      </c>
      <c r="L87" t="s">
        <v>607</v>
      </c>
      <c r="M87" t="s">
        <v>9438</v>
      </c>
      <c r="N87" t="s">
        <v>9439</v>
      </c>
    </row>
    <row r="88" spans="1:14" x14ac:dyDescent="0.25">
      <c r="A88" t="s">
        <v>608</v>
      </c>
      <c r="B88" t="s">
        <v>609</v>
      </c>
      <c r="C88" t="s">
        <v>16</v>
      </c>
      <c r="D88" t="s">
        <v>610</v>
      </c>
      <c r="E88" t="s">
        <v>18</v>
      </c>
      <c r="F88" t="s">
        <v>611</v>
      </c>
      <c r="G88" t="s">
        <v>612</v>
      </c>
      <c r="H88" t="s">
        <v>613</v>
      </c>
      <c r="I88" t="s">
        <v>32</v>
      </c>
      <c r="J88" t="s">
        <v>614</v>
      </c>
      <c r="K88" t="s">
        <v>24</v>
      </c>
      <c r="L88" t="s">
        <v>42</v>
      </c>
      <c r="M88" t="s">
        <v>9493</v>
      </c>
      <c r="N88" t="s">
        <v>9441</v>
      </c>
    </row>
    <row r="89" spans="1:14" hidden="1" x14ac:dyDescent="0.25">
      <c r="A89" t="s">
        <v>615</v>
      </c>
      <c r="B89" t="s">
        <v>616</v>
      </c>
      <c r="C89" t="s">
        <v>16</v>
      </c>
      <c r="D89" t="s">
        <v>617</v>
      </c>
      <c r="E89" t="s">
        <v>18</v>
      </c>
      <c r="F89" t="s">
        <v>618</v>
      </c>
      <c r="G89" t="s">
        <v>619</v>
      </c>
      <c r="H89" t="s">
        <v>620</v>
      </c>
      <c r="I89" t="s">
        <v>32</v>
      </c>
      <c r="J89" t="s">
        <v>162</v>
      </c>
      <c r="K89" t="s">
        <v>24</v>
      </c>
      <c r="L89" t="s">
        <v>621</v>
      </c>
      <c r="M89" t="s">
        <v>9438</v>
      </c>
      <c r="N89" t="s">
        <v>9439</v>
      </c>
    </row>
    <row r="90" spans="1:14" x14ac:dyDescent="0.25">
      <c r="A90" t="s">
        <v>622</v>
      </c>
      <c r="B90" t="s">
        <v>623</v>
      </c>
      <c r="C90" t="s">
        <v>69</v>
      </c>
      <c r="D90" t="s">
        <v>624</v>
      </c>
      <c r="E90" t="s">
        <v>18</v>
      </c>
      <c r="F90" t="s">
        <v>625</v>
      </c>
      <c r="G90" t="s">
        <v>626</v>
      </c>
      <c r="H90" t="s">
        <v>627</v>
      </c>
      <c r="I90" t="s">
        <v>32</v>
      </c>
      <c r="J90" t="s">
        <v>426</v>
      </c>
      <c r="K90" t="s">
        <v>24</v>
      </c>
      <c r="L90" t="s">
        <v>75</v>
      </c>
      <c r="M90" t="s">
        <v>9494</v>
      </c>
      <c r="N90" t="s">
        <v>9441</v>
      </c>
    </row>
    <row r="91" spans="1:14" hidden="1" x14ac:dyDescent="0.25">
      <c r="A91" t="s">
        <v>635</v>
      </c>
      <c r="B91" t="s">
        <v>636</v>
      </c>
      <c r="C91" t="s">
        <v>69</v>
      </c>
      <c r="D91" t="s">
        <v>637</v>
      </c>
      <c r="E91" t="s">
        <v>638</v>
      </c>
      <c r="F91" t="s">
        <v>639</v>
      </c>
      <c r="G91" t="s">
        <v>640</v>
      </c>
      <c r="H91" t="s">
        <v>641</v>
      </c>
      <c r="I91" t="s">
        <v>32</v>
      </c>
      <c r="J91" t="s">
        <v>642</v>
      </c>
      <c r="K91" t="s">
        <v>24</v>
      </c>
      <c r="L91" t="s">
        <v>643</v>
      </c>
      <c r="M91" t="s">
        <v>9438</v>
      </c>
      <c r="N91" t="s">
        <v>9439</v>
      </c>
    </row>
    <row r="92" spans="1:14" hidden="1" x14ac:dyDescent="0.25">
      <c r="A92" t="s">
        <v>644</v>
      </c>
      <c r="C92" t="s">
        <v>16</v>
      </c>
      <c r="D92" t="s">
        <v>645</v>
      </c>
      <c r="E92" t="s">
        <v>638</v>
      </c>
      <c r="F92" t="s">
        <v>646</v>
      </c>
      <c r="G92" t="s">
        <v>647</v>
      </c>
      <c r="H92" t="s">
        <v>648</v>
      </c>
      <c r="I92" t="s">
        <v>32</v>
      </c>
      <c r="J92" t="s">
        <v>234</v>
      </c>
      <c r="K92" t="s">
        <v>24</v>
      </c>
      <c r="L92" t="s">
        <v>649</v>
      </c>
      <c r="M92" t="s">
        <v>9438</v>
      </c>
      <c r="N92" t="s">
        <v>9439</v>
      </c>
    </row>
    <row r="93" spans="1:14" hidden="1" x14ac:dyDescent="0.25">
      <c r="A93" t="s">
        <v>657</v>
      </c>
      <c r="B93" t="s">
        <v>658</v>
      </c>
      <c r="C93" t="s">
        <v>69</v>
      </c>
      <c r="D93" t="s">
        <v>659</v>
      </c>
      <c r="E93" t="s">
        <v>638</v>
      </c>
      <c r="F93" t="s">
        <v>660</v>
      </c>
      <c r="G93" t="s">
        <v>661</v>
      </c>
      <c r="H93" t="s">
        <v>662</v>
      </c>
      <c r="I93" t="s">
        <v>32</v>
      </c>
      <c r="J93" t="s">
        <v>246</v>
      </c>
      <c r="K93" t="s">
        <v>24</v>
      </c>
      <c r="L93" t="s">
        <v>663</v>
      </c>
      <c r="M93" t="s">
        <v>9438</v>
      </c>
      <c r="N93" t="s">
        <v>9439</v>
      </c>
    </row>
    <row r="94" spans="1:14" hidden="1" x14ac:dyDescent="0.25">
      <c r="A94" t="s">
        <v>664</v>
      </c>
      <c r="B94" t="s">
        <v>665</v>
      </c>
      <c r="C94" t="s">
        <v>69</v>
      </c>
      <c r="D94" t="s">
        <v>666</v>
      </c>
      <c r="E94" t="s">
        <v>638</v>
      </c>
      <c r="F94" t="s">
        <v>667</v>
      </c>
      <c r="G94" t="s">
        <v>668</v>
      </c>
      <c r="H94" t="s">
        <v>669</v>
      </c>
      <c r="I94" t="s">
        <v>32</v>
      </c>
      <c r="J94" t="s">
        <v>246</v>
      </c>
      <c r="K94" t="s">
        <v>24</v>
      </c>
      <c r="L94" t="s">
        <v>670</v>
      </c>
      <c r="M94" t="s">
        <v>9438</v>
      </c>
      <c r="N94" t="s">
        <v>9439</v>
      </c>
    </row>
    <row r="95" spans="1:14" hidden="1" x14ac:dyDescent="0.25">
      <c r="A95" t="s">
        <v>671</v>
      </c>
      <c r="B95" t="s">
        <v>672</v>
      </c>
      <c r="C95" t="s">
        <v>69</v>
      </c>
      <c r="D95" t="s">
        <v>673</v>
      </c>
      <c r="E95" t="s">
        <v>638</v>
      </c>
      <c r="F95" t="s">
        <v>674</v>
      </c>
      <c r="G95" t="s">
        <v>675</v>
      </c>
      <c r="H95" t="s">
        <v>676</v>
      </c>
      <c r="I95" t="s">
        <v>32</v>
      </c>
      <c r="J95" t="s">
        <v>412</v>
      </c>
      <c r="K95" t="s">
        <v>24</v>
      </c>
      <c r="L95" t="s">
        <v>75</v>
      </c>
      <c r="M95" t="s">
        <v>9438</v>
      </c>
      <c r="N95" t="s">
        <v>9439</v>
      </c>
    </row>
    <row r="96" spans="1:14" hidden="1" x14ac:dyDescent="0.25">
      <c r="A96" t="s">
        <v>677</v>
      </c>
      <c r="B96" t="s">
        <v>678</v>
      </c>
      <c r="C96" t="s">
        <v>16</v>
      </c>
      <c r="D96" t="s">
        <v>666</v>
      </c>
      <c r="E96" t="s">
        <v>638</v>
      </c>
      <c r="F96" t="s">
        <v>679</v>
      </c>
      <c r="G96" t="s">
        <v>680</v>
      </c>
      <c r="H96" t="s">
        <v>681</v>
      </c>
      <c r="I96" t="s">
        <v>32</v>
      </c>
      <c r="J96" t="s">
        <v>642</v>
      </c>
      <c r="K96" t="s">
        <v>24</v>
      </c>
      <c r="L96" t="s">
        <v>262</v>
      </c>
      <c r="M96" t="s">
        <v>9438</v>
      </c>
      <c r="N96" t="s">
        <v>9439</v>
      </c>
    </row>
    <row r="97" spans="1:14" hidden="1" x14ac:dyDescent="0.25">
      <c r="A97" t="s">
        <v>682</v>
      </c>
      <c r="B97" t="s">
        <v>683</v>
      </c>
      <c r="C97" t="s">
        <v>16</v>
      </c>
      <c r="D97" t="s">
        <v>684</v>
      </c>
      <c r="E97" t="s">
        <v>638</v>
      </c>
      <c r="F97" t="s">
        <v>685</v>
      </c>
      <c r="G97" t="s">
        <v>686</v>
      </c>
      <c r="H97" t="s">
        <v>687</v>
      </c>
      <c r="I97" t="s">
        <v>32</v>
      </c>
      <c r="J97" t="s">
        <v>688</v>
      </c>
      <c r="K97" t="s">
        <v>24</v>
      </c>
      <c r="L97" t="s">
        <v>204</v>
      </c>
      <c r="M97" t="s">
        <v>9438</v>
      </c>
      <c r="N97" t="s">
        <v>9439</v>
      </c>
    </row>
    <row r="98" spans="1:14" hidden="1" x14ac:dyDescent="0.25">
      <c r="A98" t="s">
        <v>694</v>
      </c>
      <c r="B98" t="s">
        <v>695</v>
      </c>
      <c r="C98" t="s">
        <v>69</v>
      </c>
      <c r="D98" t="s">
        <v>696</v>
      </c>
      <c r="E98" t="s">
        <v>638</v>
      </c>
      <c r="F98" t="s">
        <v>697</v>
      </c>
      <c r="G98" t="s">
        <v>698</v>
      </c>
      <c r="H98" t="s">
        <v>699</v>
      </c>
      <c r="I98" t="s">
        <v>32</v>
      </c>
      <c r="J98" t="s">
        <v>688</v>
      </c>
      <c r="K98" t="s">
        <v>24</v>
      </c>
      <c r="L98" t="s">
        <v>104</v>
      </c>
      <c r="M98" t="s">
        <v>9438</v>
      </c>
      <c r="N98" t="s">
        <v>9439</v>
      </c>
    </row>
    <row r="99" spans="1:14" hidden="1" x14ac:dyDescent="0.25">
      <c r="A99" t="s">
        <v>700</v>
      </c>
      <c r="B99" t="s">
        <v>701</v>
      </c>
      <c r="C99" t="s">
        <v>16</v>
      </c>
      <c r="D99" t="s">
        <v>702</v>
      </c>
      <c r="E99" t="s">
        <v>638</v>
      </c>
      <c r="F99" t="s">
        <v>703</v>
      </c>
      <c r="G99" t="s">
        <v>704</v>
      </c>
      <c r="H99" t="s">
        <v>705</v>
      </c>
      <c r="I99" t="s">
        <v>32</v>
      </c>
      <c r="J99" t="s">
        <v>634</v>
      </c>
      <c r="K99" t="s">
        <v>24</v>
      </c>
      <c r="L99" t="s">
        <v>75</v>
      </c>
      <c r="M99" t="s">
        <v>9438</v>
      </c>
      <c r="N99" t="s">
        <v>9439</v>
      </c>
    </row>
    <row r="100" spans="1:14" x14ac:dyDescent="0.25">
      <c r="A100" t="s">
        <v>706</v>
      </c>
      <c r="B100" t="s">
        <v>707</v>
      </c>
      <c r="C100" t="s">
        <v>69</v>
      </c>
      <c r="D100" t="s">
        <v>708</v>
      </c>
      <c r="E100" t="s">
        <v>638</v>
      </c>
      <c r="F100" t="s">
        <v>709</v>
      </c>
      <c r="G100" t="s">
        <v>710</v>
      </c>
      <c r="H100" t="s">
        <v>711</v>
      </c>
      <c r="I100" t="s">
        <v>32</v>
      </c>
      <c r="J100" t="s">
        <v>712</v>
      </c>
      <c r="K100" t="s">
        <v>24</v>
      </c>
      <c r="L100" t="s">
        <v>75</v>
      </c>
      <c r="M100" t="s">
        <v>9495</v>
      </c>
      <c r="N100" t="s">
        <v>9441</v>
      </c>
    </row>
    <row r="101" spans="1:14" x14ac:dyDescent="0.25">
      <c r="A101" t="s">
        <v>713</v>
      </c>
      <c r="B101" t="s">
        <v>714</v>
      </c>
      <c r="C101" t="s">
        <v>16</v>
      </c>
      <c r="D101" t="s">
        <v>93</v>
      </c>
      <c r="E101" t="s">
        <v>638</v>
      </c>
      <c r="F101" t="s">
        <v>715</v>
      </c>
      <c r="G101" t="s">
        <v>716</v>
      </c>
      <c r="H101" t="s">
        <v>717</v>
      </c>
      <c r="I101" t="s">
        <v>32</v>
      </c>
      <c r="J101" t="s">
        <v>718</v>
      </c>
      <c r="K101" t="s">
        <v>24</v>
      </c>
      <c r="L101" t="s">
        <v>75</v>
      </c>
      <c r="M101" t="s">
        <v>9496</v>
      </c>
      <c r="N101" t="s">
        <v>9441</v>
      </c>
    </row>
    <row r="102" spans="1:14" hidden="1" x14ac:dyDescent="0.25">
      <c r="A102" t="s">
        <v>664</v>
      </c>
      <c r="B102" t="s">
        <v>665</v>
      </c>
      <c r="C102" t="s">
        <v>69</v>
      </c>
      <c r="D102" t="s">
        <v>719</v>
      </c>
      <c r="E102" t="s">
        <v>638</v>
      </c>
      <c r="F102" t="s">
        <v>720</v>
      </c>
      <c r="G102" t="s">
        <v>721</v>
      </c>
      <c r="H102" t="s">
        <v>722</v>
      </c>
      <c r="I102" t="s">
        <v>32</v>
      </c>
      <c r="J102" t="s">
        <v>723</v>
      </c>
      <c r="K102" t="s">
        <v>24</v>
      </c>
      <c r="L102" t="s">
        <v>670</v>
      </c>
      <c r="M102" t="s">
        <v>9438</v>
      </c>
      <c r="N102" t="s">
        <v>9439</v>
      </c>
    </row>
    <row r="103" spans="1:14" hidden="1" x14ac:dyDescent="0.25">
      <c r="A103" t="s">
        <v>724</v>
      </c>
      <c r="B103" t="s">
        <v>725</v>
      </c>
      <c r="C103" t="s">
        <v>69</v>
      </c>
      <c r="D103" t="s">
        <v>61</v>
      </c>
      <c r="E103" t="s">
        <v>638</v>
      </c>
      <c r="F103" t="s">
        <v>726</v>
      </c>
      <c r="G103" t="s">
        <v>727</v>
      </c>
      <c r="H103" t="s">
        <v>728</v>
      </c>
      <c r="I103" t="s">
        <v>32</v>
      </c>
      <c r="J103" t="s">
        <v>723</v>
      </c>
      <c r="K103" t="s">
        <v>24</v>
      </c>
      <c r="L103" t="s">
        <v>42</v>
      </c>
      <c r="M103" t="s">
        <v>9438</v>
      </c>
      <c r="N103" t="s">
        <v>9439</v>
      </c>
    </row>
    <row r="104" spans="1:14" x14ac:dyDescent="0.25">
      <c r="A104" t="s">
        <v>729</v>
      </c>
      <c r="B104" t="s">
        <v>730</v>
      </c>
      <c r="C104" t="s">
        <v>16</v>
      </c>
      <c r="D104" t="s">
        <v>731</v>
      </c>
      <c r="E104" t="s">
        <v>638</v>
      </c>
      <c r="F104" t="s">
        <v>732</v>
      </c>
      <c r="G104" t="s">
        <v>733</v>
      </c>
      <c r="H104" t="s">
        <v>734</v>
      </c>
      <c r="I104" t="s">
        <v>32</v>
      </c>
      <c r="J104" t="s">
        <v>735</v>
      </c>
      <c r="K104" t="s">
        <v>24</v>
      </c>
      <c r="L104" t="s">
        <v>212</v>
      </c>
      <c r="M104" t="s">
        <v>9497</v>
      </c>
      <c r="N104" t="s">
        <v>9441</v>
      </c>
    </row>
    <row r="105" spans="1:14" hidden="1" x14ac:dyDescent="0.25">
      <c r="A105" t="s">
        <v>671</v>
      </c>
      <c r="B105" t="s">
        <v>672</v>
      </c>
      <c r="C105" t="s">
        <v>69</v>
      </c>
      <c r="D105" t="s">
        <v>673</v>
      </c>
      <c r="E105" t="s">
        <v>638</v>
      </c>
      <c r="F105" t="s">
        <v>736</v>
      </c>
      <c r="G105" t="s">
        <v>737</v>
      </c>
      <c r="H105" t="s">
        <v>738</v>
      </c>
      <c r="I105" t="s">
        <v>32</v>
      </c>
      <c r="J105" t="s">
        <v>121</v>
      </c>
      <c r="K105" t="s">
        <v>24</v>
      </c>
      <c r="L105" t="s">
        <v>75</v>
      </c>
      <c r="M105" t="s">
        <v>9438</v>
      </c>
      <c r="N105" t="s">
        <v>9439</v>
      </c>
    </row>
    <row r="106" spans="1:14" hidden="1" x14ac:dyDescent="0.25">
      <c r="A106" t="s">
        <v>739</v>
      </c>
      <c r="C106" t="s">
        <v>69</v>
      </c>
      <c r="D106" t="s">
        <v>740</v>
      </c>
      <c r="E106" t="s">
        <v>638</v>
      </c>
      <c r="F106" t="s">
        <v>741</v>
      </c>
      <c r="G106" t="s">
        <v>742</v>
      </c>
      <c r="H106" t="s">
        <v>743</v>
      </c>
      <c r="I106" t="s">
        <v>744</v>
      </c>
      <c r="J106" t="s">
        <v>745</v>
      </c>
      <c r="K106" t="s">
        <v>24</v>
      </c>
      <c r="L106" t="s">
        <v>42</v>
      </c>
      <c r="M106" t="s">
        <v>9438</v>
      </c>
      <c r="N106" t="s">
        <v>9439</v>
      </c>
    </row>
    <row r="107" spans="1:14" hidden="1" x14ac:dyDescent="0.25">
      <c r="A107" t="s">
        <v>746</v>
      </c>
      <c r="B107" t="s">
        <v>747</v>
      </c>
      <c r="C107" t="s">
        <v>16</v>
      </c>
      <c r="D107" t="s">
        <v>748</v>
      </c>
      <c r="E107" t="s">
        <v>638</v>
      </c>
      <c r="F107" t="s">
        <v>749</v>
      </c>
      <c r="G107" t="s">
        <v>750</v>
      </c>
      <c r="H107" t="s">
        <v>751</v>
      </c>
      <c r="I107" t="s">
        <v>32</v>
      </c>
      <c r="J107" t="s">
        <v>398</v>
      </c>
      <c r="K107" t="s">
        <v>24</v>
      </c>
      <c r="L107" t="s">
        <v>75</v>
      </c>
      <c r="M107" t="s">
        <v>9438</v>
      </c>
      <c r="N107" t="s">
        <v>9439</v>
      </c>
    </row>
    <row r="108" spans="1:14" x14ac:dyDescent="0.25">
      <c r="A108" t="s">
        <v>764</v>
      </c>
      <c r="B108" t="s">
        <v>765</v>
      </c>
      <c r="C108" t="s">
        <v>16</v>
      </c>
      <c r="D108" t="s">
        <v>93</v>
      </c>
      <c r="E108" t="s">
        <v>638</v>
      </c>
      <c r="F108" t="s">
        <v>766</v>
      </c>
      <c r="G108" t="s">
        <v>767</v>
      </c>
      <c r="H108" t="s">
        <v>768</v>
      </c>
      <c r="I108" t="s">
        <v>32</v>
      </c>
      <c r="J108" t="s">
        <v>718</v>
      </c>
      <c r="K108" t="s">
        <v>24</v>
      </c>
      <c r="L108" t="s">
        <v>75</v>
      </c>
      <c r="M108" t="s">
        <v>9498</v>
      </c>
      <c r="N108" t="s">
        <v>9441</v>
      </c>
    </row>
    <row r="109" spans="1:14" x14ac:dyDescent="0.25">
      <c r="A109" t="s">
        <v>769</v>
      </c>
      <c r="B109" t="s">
        <v>770</v>
      </c>
      <c r="C109" t="s">
        <v>16</v>
      </c>
      <c r="D109" t="s">
        <v>93</v>
      </c>
      <c r="E109" t="s">
        <v>638</v>
      </c>
      <c r="F109" t="s">
        <v>771</v>
      </c>
      <c r="G109" t="s">
        <v>772</v>
      </c>
      <c r="H109" t="s">
        <v>773</v>
      </c>
      <c r="I109" t="s">
        <v>32</v>
      </c>
      <c r="J109" t="s">
        <v>41</v>
      </c>
      <c r="K109" t="s">
        <v>24</v>
      </c>
      <c r="L109" t="s">
        <v>75</v>
      </c>
      <c r="M109" t="s">
        <v>9499</v>
      </c>
      <c r="N109" t="s">
        <v>9441</v>
      </c>
    </row>
    <row r="110" spans="1:14" hidden="1" x14ac:dyDescent="0.25">
      <c r="A110" t="s">
        <v>774</v>
      </c>
      <c r="B110" t="s">
        <v>775</v>
      </c>
      <c r="C110" t="s">
        <v>16</v>
      </c>
      <c r="D110" t="s">
        <v>776</v>
      </c>
      <c r="E110" t="s">
        <v>638</v>
      </c>
      <c r="F110" t="s">
        <v>777</v>
      </c>
      <c r="G110" t="s">
        <v>778</v>
      </c>
      <c r="H110" t="s">
        <v>779</v>
      </c>
      <c r="I110" t="s">
        <v>32</v>
      </c>
      <c r="J110" t="s">
        <v>398</v>
      </c>
      <c r="K110" t="s">
        <v>24</v>
      </c>
      <c r="L110" t="s">
        <v>780</v>
      </c>
      <c r="M110" t="s">
        <v>9438</v>
      </c>
      <c r="N110" t="s">
        <v>9439</v>
      </c>
    </row>
    <row r="111" spans="1:14" hidden="1" x14ac:dyDescent="0.25">
      <c r="A111" t="s">
        <v>781</v>
      </c>
      <c r="B111" t="s">
        <v>782</v>
      </c>
      <c r="C111" t="s">
        <v>69</v>
      </c>
      <c r="D111" t="s">
        <v>200</v>
      </c>
      <c r="E111" t="s">
        <v>638</v>
      </c>
      <c r="F111" t="s">
        <v>783</v>
      </c>
      <c r="G111" t="s">
        <v>784</v>
      </c>
      <c r="H111" t="s">
        <v>785</v>
      </c>
      <c r="I111" t="s">
        <v>32</v>
      </c>
      <c r="J111" t="s">
        <v>634</v>
      </c>
      <c r="K111" t="s">
        <v>24</v>
      </c>
      <c r="L111" t="s">
        <v>786</v>
      </c>
      <c r="M111" t="s">
        <v>9438</v>
      </c>
      <c r="N111" t="s">
        <v>9439</v>
      </c>
    </row>
    <row r="112" spans="1:14" hidden="1" x14ac:dyDescent="0.25">
      <c r="A112" t="s">
        <v>787</v>
      </c>
      <c r="B112" t="s">
        <v>788</v>
      </c>
      <c r="C112" t="s">
        <v>16</v>
      </c>
      <c r="D112" t="s">
        <v>789</v>
      </c>
      <c r="E112" t="s">
        <v>638</v>
      </c>
      <c r="F112" t="s">
        <v>790</v>
      </c>
      <c r="G112" t="s">
        <v>791</v>
      </c>
      <c r="H112" t="s">
        <v>792</v>
      </c>
      <c r="I112" t="s">
        <v>22</v>
      </c>
      <c r="J112" t="s">
        <v>793</v>
      </c>
      <c r="K112" t="s">
        <v>24</v>
      </c>
      <c r="L112" t="s">
        <v>794</v>
      </c>
      <c r="M112" t="s">
        <v>9500</v>
      </c>
      <c r="N112" t="s">
        <v>9441</v>
      </c>
    </row>
    <row r="113" spans="1:14" hidden="1" x14ac:dyDescent="0.25">
      <c r="A113" t="s">
        <v>700</v>
      </c>
      <c r="B113" t="s">
        <v>701</v>
      </c>
      <c r="C113" t="s">
        <v>16</v>
      </c>
      <c r="D113" t="s">
        <v>702</v>
      </c>
      <c r="E113" t="s">
        <v>638</v>
      </c>
      <c r="F113" t="s">
        <v>795</v>
      </c>
      <c r="G113" t="s">
        <v>796</v>
      </c>
      <c r="H113" t="s">
        <v>797</v>
      </c>
      <c r="I113" t="s">
        <v>32</v>
      </c>
      <c r="J113" t="s">
        <v>121</v>
      </c>
      <c r="K113" t="s">
        <v>24</v>
      </c>
      <c r="L113" t="s">
        <v>75</v>
      </c>
      <c r="M113" t="s">
        <v>9438</v>
      </c>
      <c r="N113" t="s">
        <v>9439</v>
      </c>
    </row>
    <row r="114" spans="1:14" hidden="1" x14ac:dyDescent="0.25">
      <c r="A114" t="s">
        <v>810</v>
      </c>
      <c r="B114" t="s">
        <v>811</v>
      </c>
      <c r="C114" t="s">
        <v>16</v>
      </c>
      <c r="D114" t="s">
        <v>812</v>
      </c>
      <c r="E114" t="s">
        <v>638</v>
      </c>
      <c r="F114" t="s">
        <v>813</v>
      </c>
      <c r="G114" t="s">
        <v>814</v>
      </c>
      <c r="H114" t="s">
        <v>815</v>
      </c>
      <c r="I114" t="s">
        <v>22</v>
      </c>
      <c r="J114" t="s">
        <v>816</v>
      </c>
      <c r="K114" t="s">
        <v>24</v>
      </c>
      <c r="L114" t="s">
        <v>83</v>
      </c>
      <c r="M114" t="s">
        <v>9438</v>
      </c>
      <c r="N114" t="s">
        <v>9439</v>
      </c>
    </row>
    <row r="115" spans="1:14" hidden="1" x14ac:dyDescent="0.25">
      <c r="A115" t="s">
        <v>700</v>
      </c>
      <c r="B115" t="s">
        <v>701</v>
      </c>
      <c r="C115" t="s">
        <v>16</v>
      </c>
      <c r="D115" t="s">
        <v>702</v>
      </c>
      <c r="E115" t="s">
        <v>638</v>
      </c>
      <c r="F115" t="s">
        <v>817</v>
      </c>
      <c r="G115" t="s">
        <v>818</v>
      </c>
      <c r="H115" t="s">
        <v>819</v>
      </c>
      <c r="I115" t="s">
        <v>32</v>
      </c>
      <c r="J115" t="s">
        <v>809</v>
      </c>
      <c r="K115" t="s">
        <v>24</v>
      </c>
      <c r="L115" t="s">
        <v>75</v>
      </c>
      <c r="M115" t="s">
        <v>9438</v>
      </c>
      <c r="N115" t="s">
        <v>9439</v>
      </c>
    </row>
    <row r="116" spans="1:14" hidden="1" x14ac:dyDescent="0.25">
      <c r="A116" t="s">
        <v>820</v>
      </c>
      <c r="B116" t="s">
        <v>821</v>
      </c>
      <c r="C116" t="s">
        <v>16</v>
      </c>
      <c r="D116" t="s">
        <v>822</v>
      </c>
      <c r="E116" t="s">
        <v>638</v>
      </c>
      <c r="F116" t="s">
        <v>823</v>
      </c>
      <c r="G116" t="s">
        <v>824</v>
      </c>
      <c r="H116" t="s">
        <v>825</v>
      </c>
      <c r="I116" t="s">
        <v>32</v>
      </c>
      <c r="J116" t="s">
        <v>826</v>
      </c>
      <c r="K116" t="s">
        <v>24</v>
      </c>
      <c r="L116" t="s">
        <v>42</v>
      </c>
      <c r="M116" t="s">
        <v>9438</v>
      </c>
      <c r="N116" t="s">
        <v>9439</v>
      </c>
    </row>
    <row r="117" spans="1:14" hidden="1" x14ac:dyDescent="0.25">
      <c r="A117" t="s">
        <v>827</v>
      </c>
      <c r="B117" t="s">
        <v>828</v>
      </c>
      <c r="C117" t="s">
        <v>16</v>
      </c>
      <c r="D117" t="s">
        <v>829</v>
      </c>
      <c r="E117" t="s">
        <v>638</v>
      </c>
      <c r="F117" t="s">
        <v>830</v>
      </c>
      <c r="G117" t="s">
        <v>831</v>
      </c>
      <c r="H117" t="s">
        <v>832</v>
      </c>
      <c r="I117" t="s">
        <v>22</v>
      </c>
      <c r="J117" t="s">
        <v>253</v>
      </c>
      <c r="K117" t="s">
        <v>24</v>
      </c>
      <c r="L117" t="s">
        <v>83</v>
      </c>
      <c r="M117" t="s">
        <v>9438</v>
      </c>
      <c r="N117" t="s">
        <v>9439</v>
      </c>
    </row>
    <row r="118" spans="1:14" hidden="1" x14ac:dyDescent="0.25">
      <c r="A118" t="s">
        <v>833</v>
      </c>
      <c r="B118" t="s">
        <v>678</v>
      </c>
      <c r="C118" t="s">
        <v>16</v>
      </c>
      <c r="D118" t="s">
        <v>666</v>
      </c>
      <c r="E118" t="s">
        <v>638</v>
      </c>
      <c r="F118" t="s">
        <v>834</v>
      </c>
      <c r="G118" t="s">
        <v>835</v>
      </c>
      <c r="H118" t="s">
        <v>836</v>
      </c>
      <c r="I118" t="s">
        <v>32</v>
      </c>
      <c r="J118" t="s">
        <v>23</v>
      </c>
      <c r="K118" t="s">
        <v>24</v>
      </c>
      <c r="L118" t="s">
        <v>837</v>
      </c>
      <c r="M118" t="s">
        <v>9438</v>
      </c>
      <c r="N118" t="s">
        <v>9439</v>
      </c>
    </row>
    <row r="119" spans="1:14" hidden="1" x14ac:dyDescent="0.25">
      <c r="A119" t="s">
        <v>700</v>
      </c>
      <c r="B119" t="s">
        <v>701</v>
      </c>
      <c r="C119" t="s">
        <v>16</v>
      </c>
      <c r="D119" t="s">
        <v>702</v>
      </c>
      <c r="E119" t="s">
        <v>638</v>
      </c>
      <c r="F119" t="s">
        <v>842</v>
      </c>
      <c r="G119" t="s">
        <v>843</v>
      </c>
      <c r="H119" t="s">
        <v>844</v>
      </c>
      <c r="I119" t="s">
        <v>32</v>
      </c>
      <c r="J119" t="s">
        <v>809</v>
      </c>
      <c r="K119" t="s">
        <v>24</v>
      </c>
      <c r="L119" t="s">
        <v>75</v>
      </c>
      <c r="M119" t="s">
        <v>9438</v>
      </c>
      <c r="N119" t="s">
        <v>9439</v>
      </c>
    </row>
    <row r="120" spans="1:14" hidden="1" x14ac:dyDescent="0.25">
      <c r="A120" t="s">
        <v>845</v>
      </c>
      <c r="B120" t="s">
        <v>846</v>
      </c>
      <c r="C120" t="s">
        <v>69</v>
      </c>
      <c r="D120" t="s">
        <v>847</v>
      </c>
      <c r="E120" t="s">
        <v>638</v>
      </c>
      <c r="F120" t="s">
        <v>848</v>
      </c>
      <c r="G120" t="s">
        <v>849</v>
      </c>
      <c r="H120" t="s">
        <v>850</v>
      </c>
      <c r="I120" t="s">
        <v>32</v>
      </c>
      <c r="J120" t="s">
        <v>121</v>
      </c>
      <c r="K120" t="s">
        <v>24</v>
      </c>
      <c r="L120" t="s">
        <v>851</v>
      </c>
      <c r="M120" t="s">
        <v>9438</v>
      </c>
      <c r="N120" t="s">
        <v>9439</v>
      </c>
    </row>
    <row r="121" spans="1:14" hidden="1" x14ac:dyDescent="0.25">
      <c r="A121" t="s">
        <v>858</v>
      </c>
      <c r="B121" t="s">
        <v>695</v>
      </c>
      <c r="C121" t="s">
        <v>69</v>
      </c>
      <c r="D121" t="s">
        <v>696</v>
      </c>
      <c r="E121" t="s">
        <v>638</v>
      </c>
      <c r="F121" t="s">
        <v>859</v>
      </c>
      <c r="G121" t="s">
        <v>860</v>
      </c>
      <c r="H121" t="s">
        <v>861</v>
      </c>
      <c r="I121" t="s">
        <v>32</v>
      </c>
      <c r="J121" t="s">
        <v>756</v>
      </c>
      <c r="K121" t="s">
        <v>24</v>
      </c>
      <c r="L121" t="s">
        <v>757</v>
      </c>
      <c r="M121" t="s">
        <v>9438</v>
      </c>
      <c r="N121" t="s">
        <v>9439</v>
      </c>
    </row>
    <row r="122" spans="1:14" hidden="1" x14ac:dyDescent="0.25">
      <c r="A122" t="s">
        <v>862</v>
      </c>
      <c r="B122" t="s">
        <v>678</v>
      </c>
      <c r="C122" t="s">
        <v>16</v>
      </c>
      <c r="D122" t="s">
        <v>666</v>
      </c>
      <c r="E122" t="s">
        <v>638</v>
      </c>
      <c r="F122" t="s">
        <v>863</v>
      </c>
      <c r="G122" t="s">
        <v>864</v>
      </c>
      <c r="H122" t="s">
        <v>865</v>
      </c>
      <c r="I122" t="s">
        <v>32</v>
      </c>
      <c r="J122" t="s">
        <v>866</v>
      </c>
      <c r="K122" t="s">
        <v>24</v>
      </c>
      <c r="L122" t="s">
        <v>837</v>
      </c>
      <c r="M122" t="s">
        <v>9438</v>
      </c>
      <c r="N122" t="s">
        <v>9439</v>
      </c>
    </row>
    <row r="123" spans="1:14" x14ac:dyDescent="0.25">
      <c r="A123" t="s">
        <v>867</v>
      </c>
      <c r="B123" t="s">
        <v>707</v>
      </c>
      <c r="C123" t="s">
        <v>16</v>
      </c>
      <c r="D123" t="s">
        <v>868</v>
      </c>
      <c r="E123" t="s">
        <v>638</v>
      </c>
      <c r="F123" t="s">
        <v>869</v>
      </c>
      <c r="G123" t="s">
        <v>870</v>
      </c>
      <c r="H123" t="s">
        <v>871</v>
      </c>
      <c r="I123" t="s">
        <v>32</v>
      </c>
      <c r="J123" t="s">
        <v>521</v>
      </c>
      <c r="K123" t="s">
        <v>24</v>
      </c>
      <c r="L123" t="s">
        <v>75</v>
      </c>
      <c r="M123" t="s">
        <v>9501</v>
      </c>
      <c r="N123" t="s">
        <v>9441</v>
      </c>
    </row>
    <row r="124" spans="1:14" hidden="1" x14ac:dyDescent="0.25">
      <c r="A124" t="s">
        <v>875</v>
      </c>
      <c r="B124" t="s">
        <v>876</v>
      </c>
      <c r="C124" t="s">
        <v>16</v>
      </c>
      <c r="D124" t="s">
        <v>371</v>
      </c>
      <c r="E124" t="s">
        <v>638</v>
      </c>
      <c r="F124" t="s">
        <v>877</v>
      </c>
      <c r="G124" t="s">
        <v>878</v>
      </c>
      <c r="H124" t="s">
        <v>879</v>
      </c>
      <c r="I124" t="s">
        <v>32</v>
      </c>
      <c r="J124" t="s">
        <v>880</v>
      </c>
      <c r="K124" t="s">
        <v>24</v>
      </c>
      <c r="L124" t="s">
        <v>75</v>
      </c>
      <c r="M124" t="s">
        <v>9438</v>
      </c>
      <c r="N124" t="s">
        <v>9439</v>
      </c>
    </row>
    <row r="125" spans="1:14" hidden="1" x14ac:dyDescent="0.25">
      <c r="A125" t="s">
        <v>881</v>
      </c>
      <c r="B125" t="s">
        <v>882</v>
      </c>
      <c r="C125" t="s">
        <v>16</v>
      </c>
      <c r="D125" t="s">
        <v>883</v>
      </c>
      <c r="E125" t="s">
        <v>638</v>
      </c>
      <c r="F125" t="s">
        <v>884</v>
      </c>
      <c r="G125" t="s">
        <v>885</v>
      </c>
      <c r="H125" t="s">
        <v>886</v>
      </c>
      <c r="I125" t="s">
        <v>22</v>
      </c>
      <c r="J125" t="s">
        <v>261</v>
      </c>
      <c r="K125" t="s">
        <v>24</v>
      </c>
      <c r="L125" t="s">
        <v>83</v>
      </c>
      <c r="M125" t="s">
        <v>9438</v>
      </c>
      <c r="N125" t="s">
        <v>9439</v>
      </c>
    </row>
    <row r="126" spans="1:14" hidden="1" x14ac:dyDescent="0.25">
      <c r="A126" t="s">
        <v>892</v>
      </c>
      <c r="B126" t="s">
        <v>893</v>
      </c>
      <c r="C126" t="s">
        <v>69</v>
      </c>
      <c r="D126" t="s">
        <v>854</v>
      </c>
      <c r="E126" t="s">
        <v>638</v>
      </c>
      <c r="F126" t="s">
        <v>894</v>
      </c>
      <c r="G126" t="s">
        <v>895</v>
      </c>
      <c r="H126" t="s">
        <v>896</v>
      </c>
      <c r="I126" t="s">
        <v>32</v>
      </c>
      <c r="J126" t="s">
        <v>472</v>
      </c>
      <c r="K126" t="s">
        <v>24</v>
      </c>
      <c r="L126" t="s">
        <v>75</v>
      </c>
      <c r="M126" t="s">
        <v>9438</v>
      </c>
      <c r="N126" t="s">
        <v>9439</v>
      </c>
    </row>
    <row r="127" spans="1:14" hidden="1" x14ac:dyDescent="0.25">
      <c r="A127" t="s">
        <v>700</v>
      </c>
      <c r="B127" t="s">
        <v>701</v>
      </c>
      <c r="C127" t="s">
        <v>16</v>
      </c>
      <c r="D127" t="s">
        <v>702</v>
      </c>
      <c r="E127" t="s">
        <v>638</v>
      </c>
      <c r="F127" t="s">
        <v>897</v>
      </c>
      <c r="G127" t="s">
        <v>898</v>
      </c>
      <c r="H127" t="s">
        <v>899</v>
      </c>
      <c r="I127" t="s">
        <v>32</v>
      </c>
      <c r="J127" t="s">
        <v>723</v>
      </c>
      <c r="K127" t="s">
        <v>24</v>
      </c>
      <c r="L127" t="s">
        <v>75</v>
      </c>
      <c r="M127" t="s">
        <v>9438</v>
      </c>
      <c r="N127" t="s">
        <v>9439</v>
      </c>
    </row>
    <row r="128" spans="1:14" hidden="1" x14ac:dyDescent="0.25">
      <c r="A128" t="s">
        <v>739</v>
      </c>
      <c r="C128" t="s">
        <v>69</v>
      </c>
      <c r="D128" t="s">
        <v>740</v>
      </c>
      <c r="E128" t="s">
        <v>638</v>
      </c>
      <c r="F128" t="s">
        <v>904</v>
      </c>
      <c r="G128" t="s">
        <v>905</v>
      </c>
      <c r="H128" t="s">
        <v>906</v>
      </c>
      <c r="I128" t="s">
        <v>744</v>
      </c>
      <c r="J128" t="s">
        <v>907</v>
      </c>
      <c r="K128" t="s">
        <v>24</v>
      </c>
      <c r="L128" t="s">
        <v>42</v>
      </c>
      <c r="M128" t="s">
        <v>9438</v>
      </c>
      <c r="N128" t="s">
        <v>9439</v>
      </c>
    </row>
    <row r="129" spans="1:14" hidden="1" x14ac:dyDescent="0.25">
      <c r="A129" t="s">
        <v>913</v>
      </c>
      <c r="B129" t="s">
        <v>695</v>
      </c>
      <c r="C129" t="s">
        <v>69</v>
      </c>
      <c r="D129" t="s">
        <v>696</v>
      </c>
      <c r="E129" t="s">
        <v>638</v>
      </c>
      <c r="F129" t="s">
        <v>914</v>
      </c>
      <c r="G129" t="s">
        <v>915</v>
      </c>
      <c r="H129" t="s">
        <v>916</v>
      </c>
      <c r="I129" t="s">
        <v>32</v>
      </c>
      <c r="J129" t="s">
        <v>756</v>
      </c>
      <c r="K129" t="s">
        <v>24</v>
      </c>
      <c r="L129" t="s">
        <v>757</v>
      </c>
      <c r="M129" t="s">
        <v>9438</v>
      </c>
      <c r="N129" t="s">
        <v>9439</v>
      </c>
    </row>
    <row r="130" spans="1:14" hidden="1" x14ac:dyDescent="0.25">
      <c r="A130" t="s">
        <v>927</v>
      </c>
      <c r="B130" t="s">
        <v>928</v>
      </c>
      <c r="C130" t="s">
        <v>16</v>
      </c>
      <c r="D130" t="s">
        <v>789</v>
      </c>
      <c r="E130" t="s">
        <v>638</v>
      </c>
      <c r="F130" t="s">
        <v>929</v>
      </c>
      <c r="G130" t="s">
        <v>930</v>
      </c>
      <c r="H130" t="s">
        <v>931</v>
      </c>
      <c r="I130" t="s">
        <v>22</v>
      </c>
      <c r="J130" t="s">
        <v>793</v>
      </c>
      <c r="K130" t="s">
        <v>24</v>
      </c>
      <c r="L130" t="s">
        <v>794</v>
      </c>
      <c r="M130" t="s">
        <v>9438</v>
      </c>
      <c r="N130" t="s">
        <v>9439</v>
      </c>
    </row>
    <row r="131" spans="1:14" hidden="1" x14ac:dyDescent="0.25">
      <c r="A131" t="s">
        <v>936</v>
      </c>
      <c r="B131" t="s">
        <v>695</v>
      </c>
      <c r="C131" t="s">
        <v>69</v>
      </c>
      <c r="D131" t="s">
        <v>696</v>
      </c>
      <c r="E131" t="s">
        <v>638</v>
      </c>
      <c r="F131" t="s">
        <v>937</v>
      </c>
      <c r="G131" t="s">
        <v>938</v>
      </c>
      <c r="H131" t="s">
        <v>939</v>
      </c>
      <c r="I131" t="s">
        <v>32</v>
      </c>
      <c r="J131" t="s">
        <v>880</v>
      </c>
      <c r="K131" t="s">
        <v>24</v>
      </c>
      <c r="L131" t="s">
        <v>104</v>
      </c>
      <c r="M131" t="s">
        <v>9438</v>
      </c>
      <c r="N131" t="s">
        <v>9439</v>
      </c>
    </row>
    <row r="132" spans="1:14" hidden="1" x14ac:dyDescent="0.25">
      <c r="A132" t="s">
        <v>947</v>
      </c>
      <c r="B132" t="s">
        <v>695</v>
      </c>
      <c r="C132" t="s">
        <v>69</v>
      </c>
      <c r="D132" t="s">
        <v>696</v>
      </c>
      <c r="E132" t="s">
        <v>638</v>
      </c>
      <c r="F132" t="s">
        <v>948</v>
      </c>
      <c r="G132" t="s">
        <v>949</v>
      </c>
      <c r="H132" t="s">
        <v>950</v>
      </c>
      <c r="I132" t="s">
        <v>32</v>
      </c>
      <c r="J132" t="s">
        <v>756</v>
      </c>
      <c r="K132" t="s">
        <v>24</v>
      </c>
      <c r="L132" t="s">
        <v>757</v>
      </c>
      <c r="M132" t="s">
        <v>9438</v>
      </c>
      <c r="N132" t="s">
        <v>9439</v>
      </c>
    </row>
    <row r="133" spans="1:14" hidden="1" x14ac:dyDescent="0.25">
      <c r="A133" t="s">
        <v>951</v>
      </c>
      <c r="B133" t="s">
        <v>678</v>
      </c>
      <c r="C133" t="s">
        <v>16</v>
      </c>
      <c r="D133" t="s">
        <v>666</v>
      </c>
      <c r="E133" t="s">
        <v>638</v>
      </c>
      <c r="F133" t="s">
        <v>952</v>
      </c>
      <c r="G133" t="s">
        <v>953</v>
      </c>
      <c r="H133" t="s">
        <v>954</v>
      </c>
      <c r="I133" t="s">
        <v>32</v>
      </c>
      <c r="J133" t="s">
        <v>955</v>
      </c>
      <c r="K133" t="s">
        <v>24</v>
      </c>
      <c r="L133" t="s">
        <v>262</v>
      </c>
      <c r="M133" t="s">
        <v>9438</v>
      </c>
      <c r="N133" t="s">
        <v>9439</v>
      </c>
    </row>
    <row r="134" spans="1:14" hidden="1" x14ac:dyDescent="0.25">
      <c r="A134" t="s">
        <v>671</v>
      </c>
      <c r="B134" t="s">
        <v>672</v>
      </c>
      <c r="C134" t="s">
        <v>69</v>
      </c>
      <c r="D134" t="s">
        <v>673</v>
      </c>
      <c r="E134" t="s">
        <v>638</v>
      </c>
      <c r="F134" t="s">
        <v>961</v>
      </c>
      <c r="G134" t="s">
        <v>962</v>
      </c>
      <c r="H134" t="s">
        <v>963</v>
      </c>
      <c r="I134" t="s">
        <v>32</v>
      </c>
      <c r="J134" t="s">
        <v>412</v>
      </c>
      <c r="K134" t="s">
        <v>24</v>
      </c>
      <c r="L134" t="s">
        <v>75</v>
      </c>
      <c r="M134" t="s">
        <v>9438</v>
      </c>
      <c r="N134" t="s">
        <v>9439</v>
      </c>
    </row>
    <row r="135" spans="1:14" hidden="1" x14ac:dyDescent="0.25">
      <c r="A135" t="s">
        <v>700</v>
      </c>
      <c r="B135" t="s">
        <v>701</v>
      </c>
      <c r="C135" t="s">
        <v>16</v>
      </c>
      <c r="D135" t="s">
        <v>702</v>
      </c>
      <c r="E135" t="s">
        <v>638</v>
      </c>
      <c r="F135" t="s">
        <v>964</v>
      </c>
      <c r="G135" t="s">
        <v>965</v>
      </c>
      <c r="H135" t="s">
        <v>966</v>
      </c>
      <c r="I135" t="s">
        <v>32</v>
      </c>
      <c r="J135" t="s">
        <v>391</v>
      </c>
      <c r="K135" t="s">
        <v>24</v>
      </c>
      <c r="L135" t="s">
        <v>75</v>
      </c>
      <c r="M135" t="s">
        <v>9438</v>
      </c>
      <c r="N135" t="s">
        <v>9439</v>
      </c>
    </row>
    <row r="136" spans="1:14" hidden="1" x14ac:dyDescent="0.25">
      <c r="A136" t="s">
        <v>875</v>
      </c>
      <c r="B136" t="s">
        <v>888</v>
      </c>
      <c r="C136" t="s">
        <v>16</v>
      </c>
      <c r="D136" t="s">
        <v>371</v>
      </c>
      <c r="E136" t="s">
        <v>638</v>
      </c>
      <c r="F136" t="s">
        <v>972</v>
      </c>
      <c r="G136" t="s">
        <v>973</v>
      </c>
      <c r="H136" t="s">
        <v>974</v>
      </c>
      <c r="I136" t="s">
        <v>32</v>
      </c>
      <c r="J136" t="s">
        <v>880</v>
      </c>
      <c r="K136" t="s">
        <v>24</v>
      </c>
      <c r="L136" t="s">
        <v>75</v>
      </c>
      <c r="M136" t="s">
        <v>9438</v>
      </c>
      <c r="N136" t="s">
        <v>9439</v>
      </c>
    </row>
    <row r="137" spans="1:14" hidden="1" x14ac:dyDescent="0.25">
      <c r="A137" t="s">
        <v>913</v>
      </c>
      <c r="B137" t="s">
        <v>695</v>
      </c>
      <c r="C137" t="s">
        <v>69</v>
      </c>
      <c r="D137" t="s">
        <v>696</v>
      </c>
      <c r="E137" t="s">
        <v>638</v>
      </c>
      <c r="F137" t="s">
        <v>975</v>
      </c>
      <c r="G137" t="s">
        <v>976</v>
      </c>
      <c r="H137" t="s">
        <v>977</v>
      </c>
      <c r="I137" t="s">
        <v>32</v>
      </c>
      <c r="J137" t="s">
        <v>642</v>
      </c>
      <c r="K137" t="s">
        <v>24</v>
      </c>
      <c r="L137" t="s">
        <v>104</v>
      </c>
      <c r="M137" t="s">
        <v>9438</v>
      </c>
      <c r="N137" t="s">
        <v>9439</v>
      </c>
    </row>
    <row r="138" spans="1:14" x14ac:dyDescent="0.25">
      <c r="A138" t="s">
        <v>729</v>
      </c>
      <c r="B138" t="s">
        <v>730</v>
      </c>
      <c r="C138" t="s">
        <v>16</v>
      </c>
      <c r="D138" t="s">
        <v>731</v>
      </c>
      <c r="E138" t="s">
        <v>638</v>
      </c>
      <c r="F138" t="s">
        <v>978</v>
      </c>
      <c r="G138" t="s">
        <v>979</v>
      </c>
      <c r="H138" t="s">
        <v>980</v>
      </c>
      <c r="I138" t="s">
        <v>32</v>
      </c>
      <c r="J138" t="s">
        <v>321</v>
      </c>
      <c r="K138" t="s">
        <v>24</v>
      </c>
      <c r="L138" t="s">
        <v>212</v>
      </c>
      <c r="M138" t="s">
        <v>9502</v>
      </c>
      <c r="N138" t="s">
        <v>9441</v>
      </c>
    </row>
    <row r="139" spans="1:14" hidden="1" x14ac:dyDescent="0.25">
      <c r="A139" t="s">
        <v>981</v>
      </c>
      <c r="B139" t="s">
        <v>918</v>
      </c>
      <c r="C139" t="s">
        <v>16</v>
      </c>
      <c r="D139" t="s">
        <v>919</v>
      </c>
      <c r="E139" t="s">
        <v>638</v>
      </c>
      <c r="F139" t="s">
        <v>982</v>
      </c>
      <c r="G139" t="s">
        <v>983</v>
      </c>
      <c r="H139" t="s">
        <v>984</v>
      </c>
      <c r="I139" t="s">
        <v>32</v>
      </c>
      <c r="J139" t="s">
        <v>923</v>
      </c>
      <c r="K139" t="s">
        <v>24</v>
      </c>
      <c r="L139" t="s">
        <v>42</v>
      </c>
      <c r="M139" t="s">
        <v>9438</v>
      </c>
      <c r="N139" t="s">
        <v>9439</v>
      </c>
    </row>
    <row r="140" spans="1:14" x14ac:dyDescent="0.25">
      <c r="A140" t="s">
        <v>985</v>
      </c>
      <c r="B140" t="s">
        <v>986</v>
      </c>
      <c r="C140" t="s">
        <v>69</v>
      </c>
      <c r="D140" t="s">
        <v>987</v>
      </c>
      <c r="E140" t="s">
        <v>638</v>
      </c>
      <c r="F140" t="s">
        <v>988</v>
      </c>
      <c r="G140" t="s">
        <v>989</v>
      </c>
      <c r="H140" t="s">
        <v>990</v>
      </c>
      <c r="I140" t="s">
        <v>32</v>
      </c>
      <c r="J140" t="s">
        <v>991</v>
      </c>
      <c r="K140" t="s">
        <v>24</v>
      </c>
      <c r="L140" t="s">
        <v>204</v>
      </c>
      <c r="M140" t="s">
        <v>9503</v>
      </c>
      <c r="N140" t="s">
        <v>9441</v>
      </c>
    </row>
    <row r="141" spans="1:14" hidden="1" x14ac:dyDescent="0.25">
      <c r="A141" t="s">
        <v>992</v>
      </c>
      <c r="B141" t="s">
        <v>695</v>
      </c>
      <c r="C141" t="s">
        <v>69</v>
      </c>
      <c r="D141" t="s">
        <v>696</v>
      </c>
      <c r="E141" t="s">
        <v>638</v>
      </c>
      <c r="F141" t="s">
        <v>993</v>
      </c>
      <c r="G141" t="s">
        <v>994</v>
      </c>
      <c r="H141" t="s">
        <v>995</v>
      </c>
      <c r="I141" t="s">
        <v>32</v>
      </c>
      <c r="J141" t="s">
        <v>688</v>
      </c>
      <c r="K141" t="s">
        <v>24</v>
      </c>
      <c r="L141" t="s">
        <v>104</v>
      </c>
      <c r="M141" t="s">
        <v>9438</v>
      </c>
      <c r="N141" t="s">
        <v>9439</v>
      </c>
    </row>
    <row r="142" spans="1:14" hidden="1" x14ac:dyDescent="0.25">
      <c r="A142" t="s">
        <v>996</v>
      </c>
      <c r="B142" t="s">
        <v>695</v>
      </c>
      <c r="C142" t="s">
        <v>69</v>
      </c>
      <c r="D142" t="s">
        <v>696</v>
      </c>
      <c r="E142" t="s">
        <v>638</v>
      </c>
      <c r="F142" t="s">
        <v>997</v>
      </c>
      <c r="G142" t="s">
        <v>998</v>
      </c>
      <c r="H142" t="s">
        <v>999</v>
      </c>
      <c r="I142" t="s">
        <v>32</v>
      </c>
      <c r="J142" t="s">
        <v>1000</v>
      </c>
      <c r="K142" t="s">
        <v>24</v>
      </c>
      <c r="L142" t="s">
        <v>104</v>
      </c>
      <c r="M142" t="s">
        <v>9438</v>
      </c>
      <c r="N142" t="s">
        <v>9439</v>
      </c>
    </row>
    <row r="143" spans="1:14" hidden="1" x14ac:dyDescent="0.25">
      <c r="A143" t="s">
        <v>996</v>
      </c>
      <c r="B143" t="s">
        <v>695</v>
      </c>
      <c r="C143" t="s">
        <v>69</v>
      </c>
      <c r="D143" t="s">
        <v>696</v>
      </c>
      <c r="E143" t="s">
        <v>638</v>
      </c>
      <c r="F143" t="s">
        <v>1007</v>
      </c>
      <c r="G143" t="s">
        <v>1008</v>
      </c>
      <c r="H143" t="s">
        <v>1009</v>
      </c>
      <c r="I143" t="s">
        <v>32</v>
      </c>
      <c r="J143" t="s">
        <v>756</v>
      </c>
      <c r="K143" t="s">
        <v>24</v>
      </c>
      <c r="L143" t="s">
        <v>757</v>
      </c>
      <c r="M143" t="s">
        <v>9438</v>
      </c>
      <c r="N143" t="s">
        <v>9439</v>
      </c>
    </row>
    <row r="144" spans="1:14" hidden="1" x14ac:dyDescent="0.25">
      <c r="A144" t="s">
        <v>1010</v>
      </c>
      <c r="B144" t="s">
        <v>1011</v>
      </c>
      <c r="C144" t="s">
        <v>16</v>
      </c>
      <c r="D144" t="s">
        <v>1012</v>
      </c>
      <c r="E144" t="s">
        <v>638</v>
      </c>
      <c r="F144" t="s">
        <v>1013</v>
      </c>
      <c r="G144" t="s">
        <v>1014</v>
      </c>
      <c r="H144" t="s">
        <v>1015</v>
      </c>
      <c r="I144" t="s">
        <v>22</v>
      </c>
      <c r="J144" t="s">
        <v>723</v>
      </c>
      <c r="K144" t="s">
        <v>24</v>
      </c>
      <c r="L144" t="s">
        <v>1016</v>
      </c>
      <c r="M144" t="s">
        <v>9438</v>
      </c>
      <c r="N144" t="s">
        <v>9439</v>
      </c>
    </row>
    <row r="145" spans="1:14" hidden="1" x14ac:dyDescent="0.25">
      <c r="A145" t="s">
        <v>1017</v>
      </c>
      <c r="B145" t="s">
        <v>1018</v>
      </c>
      <c r="C145" t="s">
        <v>69</v>
      </c>
      <c r="D145" t="s">
        <v>1019</v>
      </c>
      <c r="E145" t="s">
        <v>638</v>
      </c>
      <c r="F145" t="s">
        <v>1020</v>
      </c>
      <c r="G145" t="s">
        <v>1021</v>
      </c>
      <c r="H145" t="s">
        <v>1022</v>
      </c>
      <c r="I145" t="s">
        <v>32</v>
      </c>
      <c r="J145" t="s">
        <v>282</v>
      </c>
      <c r="K145" t="s">
        <v>24</v>
      </c>
      <c r="L145" t="s">
        <v>75</v>
      </c>
      <c r="M145" t="s">
        <v>9438</v>
      </c>
      <c r="N145" t="s">
        <v>9439</v>
      </c>
    </row>
    <row r="146" spans="1:14" x14ac:dyDescent="0.25">
      <c r="A146" t="s">
        <v>1029</v>
      </c>
      <c r="B146" t="s">
        <v>1030</v>
      </c>
      <c r="C146" t="s">
        <v>16</v>
      </c>
      <c r="D146" t="s">
        <v>402</v>
      </c>
      <c r="E146" t="s">
        <v>638</v>
      </c>
      <c r="F146" t="s">
        <v>1031</v>
      </c>
      <c r="G146" t="s">
        <v>1032</v>
      </c>
      <c r="H146" t="s">
        <v>1033</v>
      </c>
      <c r="I146" t="s">
        <v>32</v>
      </c>
      <c r="J146" t="s">
        <v>735</v>
      </c>
      <c r="K146" t="s">
        <v>24</v>
      </c>
      <c r="L146" t="s">
        <v>406</v>
      </c>
      <c r="M146" t="s">
        <v>9504</v>
      </c>
      <c r="N146" t="s">
        <v>9441</v>
      </c>
    </row>
    <row r="147" spans="1:14" hidden="1" x14ac:dyDescent="0.25">
      <c r="A147" t="s">
        <v>1034</v>
      </c>
      <c r="B147" t="s">
        <v>695</v>
      </c>
      <c r="C147" t="s">
        <v>69</v>
      </c>
      <c r="D147" t="s">
        <v>696</v>
      </c>
      <c r="E147" t="s">
        <v>638</v>
      </c>
      <c r="F147" t="s">
        <v>1035</v>
      </c>
      <c r="G147" t="s">
        <v>1036</v>
      </c>
      <c r="H147" t="s">
        <v>1037</v>
      </c>
      <c r="I147" t="s">
        <v>32</v>
      </c>
      <c r="J147" t="s">
        <v>756</v>
      </c>
      <c r="K147" t="s">
        <v>24</v>
      </c>
      <c r="L147" t="s">
        <v>757</v>
      </c>
      <c r="M147" t="s">
        <v>9438</v>
      </c>
      <c r="N147" t="s">
        <v>9439</v>
      </c>
    </row>
    <row r="148" spans="1:14" hidden="1" x14ac:dyDescent="0.25">
      <c r="A148" t="s">
        <v>1038</v>
      </c>
      <c r="B148" t="s">
        <v>636</v>
      </c>
      <c r="C148" t="s">
        <v>69</v>
      </c>
      <c r="D148" t="s">
        <v>637</v>
      </c>
      <c r="E148" t="s">
        <v>638</v>
      </c>
      <c r="F148" t="s">
        <v>1039</v>
      </c>
      <c r="G148" t="s">
        <v>1040</v>
      </c>
      <c r="H148" t="s">
        <v>1041</v>
      </c>
      <c r="I148" t="s">
        <v>32</v>
      </c>
      <c r="J148" t="s">
        <v>923</v>
      </c>
      <c r="K148" t="s">
        <v>24</v>
      </c>
      <c r="L148" t="s">
        <v>643</v>
      </c>
      <c r="M148" t="s">
        <v>9438</v>
      </c>
      <c r="N148" t="s">
        <v>9439</v>
      </c>
    </row>
    <row r="149" spans="1:14" x14ac:dyDescent="0.25">
      <c r="A149" t="s">
        <v>729</v>
      </c>
      <c r="B149" t="s">
        <v>730</v>
      </c>
      <c r="C149" t="s">
        <v>16</v>
      </c>
      <c r="D149" t="s">
        <v>731</v>
      </c>
      <c r="E149" t="s">
        <v>638</v>
      </c>
      <c r="F149" t="s">
        <v>1042</v>
      </c>
      <c r="G149" t="s">
        <v>1043</v>
      </c>
      <c r="H149" t="s">
        <v>1044</v>
      </c>
      <c r="I149" t="s">
        <v>32</v>
      </c>
      <c r="J149" t="s">
        <v>142</v>
      </c>
      <c r="K149" t="s">
        <v>24</v>
      </c>
      <c r="L149" t="s">
        <v>212</v>
      </c>
      <c r="M149" t="s">
        <v>9505</v>
      </c>
      <c r="N149" t="s">
        <v>9441</v>
      </c>
    </row>
    <row r="150" spans="1:14" hidden="1" x14ac:dyDescent="0.25">
      <c r="A150" t="s">
        <v>1045</v>
      </c>
      <c r="B150" t="s">
        <v>821</v>
      </c>
      <c r="C150" t="s">
        <v>16</v>
      </c>
      <c r="D150" t="s">
        <v>822</v>
      </c>
      <c r="E150" t="s">
        <v>638</v>
      </c>
      <c r="F150" t="s">
        <v>1046</v>
      </c>
      <c r="G150" t="s">
        <v>1047</v>
      </c>
      <c r="H150" t="s">
        <v>1048</v>
      </c>
      <c r="I150" t="s">
        <v>32</v>
      </c>
      <c r="J150" t="s">
        <v>479</v>
      </c>
      <c r="K150" t="s">
        <v>24</v>
      </c>
      <c r="L150" t="s">
        <v>42</v>
      </c>
      <c r="M150" t="s">
        <v>9438</v>
      </c>
      <c r="N150" t="s">
        <v>9439</v>
      </c>
    </row>
    <row r="151" spans="1:14" hidden="1" x14ac:dyDescent="0.25">
      <c r="A151" t="s">
        <v>746</v>
      </c>
      <c r="B151" t="s">
        <v>747</v>
      </c>
      <c r="C151" t="s">
        <v>16</v>
      </c>
      <c r="D151" t="s">
        <v>748</v>
      </c>
      <c r="E151" t="s">
        <v>638</v>
      </c>
      <c r="F151" t="s">
        <v>1049</v>
      </c>
      <c r="G151" t="s">
        <v>1050</v>
      </c>
      <c r="H151" t="s">
        <v>1051</v>
      </c>
      <c r="I151" t="s">
        <v>32</v>
      </c>
      <c r="J151" t="s">
        <v>923</v>
      </c>
      <c r="K151" t="s">
        <v>24</v>
      </c>
      <c r="L151" t="s">
        <v>75</v>
      </c>
      <c r="M151" t="s">
        <v>9438</v>
      </c>
      <c r="N151" t="s">
        <v>9439</v>
      </c>
    </row>
    <row r="152" spans="1:14" hidden="1" x14ac:dyDescent="0.25">
      <c r="A152" t="s">
        <v>1052</v>
      </c>
      <c r="B152" t="s">
        <v>1002</v>
      </c>
      <c r="C152" t="s">
        <v>16</v>
      </c>
      <c r="D152" t="s">
        <v>1003</v>
      </c>
      <c r="E152" t="s">
        <v>638</v>
      </c>
      <c r="F152" t="s">
        <v>1053</v>
      </c>
      <c r="G152" t="s">
        <v>1054</v>
      </c>
      <c r="H152" t="s">
        <v>1055</v>
      </c>
      <c r="I152" t="s">
        <v>32</v>
      </c>
      <c r="J152" t="s">
        <v>261</v>
      </c>
      <c r="K152" t="s">
        <v>24</v>
      </c>
      <c r="L152" t="s">
        <v>75</v>
      </c>
      <c r="M152" t="s">
        <v>9438</v>
      </c>
      <c r="N152" t="s">
        <v>9439</v>
      </c>
    </row>
    <row r="153" spans="1:14" hidden="1" x14ac:dyDescent="0.25">
      <c r="A153" t="s">
        <v>1060</v>
      </c>
      <c r="B153" t="s">
        <v>1061</v>
      </c>
      <c r="C153" t="s">
        <v>16</v>
      </c>
      <c r="D153" t="s">
        <v>1062</v>
      </c>
      <c r="E153" t="s">
        <v>638</v>
      </c>
      <c r="F153" t="s">
        <v>1063</v>
      </c>
      <c r="G153" t="s">
        <v>1064</v>
      </c>
      <c r="H153" t="s">
        <v>1065</v>
      </c>
      <c r="I153" t="s">
        <v>32</v>
      </c>
      <c r="J153" t="s">
        <v>1066</v>
      </c>
      <c r="K153" t="s">
        <v>24</v>
      </c>
      <c r="L153" t="s">
        <v>75</v>
      </c>
      <c r="M153" t="s">
        <v>9438</v>
      </c>
      <c r="N153" t="s">
        <v>9439</v>
      </c>
    </row>
    <row r="154" spans="1:14" hidden="1" x14ac:dyDescent="0.25">
      <c r="A154" t="s">
        <v>1067</v>
      </c>
      <c r="B154" t="s">
        <v>941</v>
      </c>
      <c r="C154" t="s">
        <v>69</v>
      </c>
      <c r="D154" t="s">
        <v>942</v>
      </c>
      <c r="E154" t="s">
        <v>638</v>
      </c>
      <c r="F154" t="s">
        <v>1068</v>
      </c>
      <c r="G154" t="s">
        <v>1069</v>
      </c>
      <c r="H154" t="s">
        <v>1070</v>
      </c>
      <c r="I154" t="s">
        <v>32</v>
      </c>
      <c r="J154" t="s">
        <v>946</v>
      </c>
      <c r="K154" t="s">
        <v>24</v>
      </c>
      <c r="L154" t="s">
        <v>786</v>
      </c>
      <c r="M154" t="s">
        <v>9438</v>
      </c>
      <c r="N154" t="s">
        <v>9439</v>
      </c>
    </row>
    <row r="155" spans="1:14" hidden="1" x14ac:dyDescent="0.25">
      <c r="A155" t="s">
        <v>845</v>
      </c>
      <c r="B155" t="s">
        <v>846</v>
      </c>
      <c r="C155" t="s">
        <v>69</v>
      </c>
      <c r="D155" t="s">
        <v>847</v>
      </c>
      <c r="E155" t="s">
        <v>638</v>
      </c>
      <c r="F155" t="s">
        <v>1071</v>
      </c>
      <c r="G155" t="s">
        <v>1072</v>
      </c>
      <c r="H155" t="s">
        <v>1073</v>
      </c>
      <c r="I155" t="s">
        <v>32</v>
      </c>
      <c r="J155" t="s">
        <v>121</v>
      </c>
      <c r="K155" t="s">
        <v>24</v>
      </c>
      <c r="L155" t="s">
        <v>851</v>
      </c>
      <c r="M155" t="s">
        <v>9438</v>
      </c>
      <c r="N155" t="s">
        <v>9439</v>
      </c>
    </row>
    <row r="156" spans="1:14" hidden="1" x14ac:dyDescent="0.25">
      <c r="A156" t="s">
        <v>1074</v>
      </c>
      <c r="B156" t="s">
        <v>725</v>
      </c>
      <c r="C156" t="s">
        <v>69</v>
      </c>
      <c r="D156" t="s">
        <v>61</v>
      </c>
      <c r="E156" t="s">
        <v>638</v>
      </c>
      <c r="F156" t="s">
        <v>1075</v>
      </c>
      <c r="G156" t="s">
        <v>1076</v>
      </c>
      <c r="H156" t="s">
        <v>1077</v>
      </c>
      <c r="I156" t="s">
        <v>32</v>
      </c>
      <c r="J156" t="s">
        <v>412</v>
      </c>
      <c r="K156" t="s">
        <v>24</v>
      </c>
      <c r="L156" t="s">
        <v>42</v>
      </c>
      <c r="M156" t="s">
        <v>9438</v>
      </c>
      <c r="N156" t="s">
        <v>9439</v>
      </c>
    </row>
    <row r="157" spans="1:14" hidden="1" x14ac:dyDescent="0.25">
      <c r="A157" t="s">
        <v>664</v>
      </c>
      <c r="B157" t="s">
        <v>1078</v>
      </c>
      <c r="C157" t="s">
        <v>69</v>
      </c>
      <c r="D157" t="s">
        <v>666</v>
      </c>
      <c r="E157" t="s">
        <v>638</v>
      </c>
      <c r="F157" t="s">
        <v>1079</v>
      </c>
      <c r="G157" t="s">
        <v>1080</v>
      </c>
      <c r="H157" t="s">
        <v>1081</v>
      </c>
      <c r="I157" t="s">
        <v>32</v>
      </c>
      <c r="J157" t="s">
        <v>412</v>
      </c>
      <c r="K157" t="s">
        <v>24</v>
      </c>
      <c r="L157" t="s">
        <v>670</v>
      </c>
      <c r="M157" t="s">
        <v>9438</v>
      </c>
      <c r="N157" t="s">
        <v>9439</v>
      </c>
    </row>
    <row r="158" spans="1:14" hidden="1" x14ac:dyDescent="0.25">
      <c r="A158" t="s">
        <v>657</v>
      </c>
      <c r="B158" t="s">
        <v>658</v>
      </c>
      <c r="C158" t="s">
        <v>69</v>
      </c>
      <c r="D158" t="s">
        <v>659</v>
      </c>
      <c r="E158" t="s">
        <v>638</v>
      </c>
      <c r="F158" t="s">
        <v>1087</v>
      </c>
      <c r="G158" t="s">
        <v>1088</v>
      </c>
      <c r="H158" t="s">
        <v>1089</v>
      </c>
      <c r="I158" t="s">
        <v>32</v>
      </c>
      <c r="J158" t="s">
        <v>634</v>
      </c>
      <c r="K158" t="s">
        <v>24</v>
      </c>
      <c r="L158" t="s">
        <v>663</v>
      </c>
      <c r="M158" t="s">
        <v>9438</v>
      </c>
      <c r="N158" t="s">
        <v>9439</v>
      </c>
    </row>
    <row r="159" spans="1:14" hidden="1" x14ac:dyDescent="0.25">
      <c r="A159" t="s">
        <v>700</v>
      </c>
      <c r="B159" t="s">
        <v>701</v>
      </c>
      <c r="C159" t="s">
        <v>16</v>
      </c>
      <c r="D159" t="s">
        <v>702</v>
      </c>
      <c r="E159" t="s">
        <v>638</v>
      </c>
      <c r="F159" t="s">
        <v>1090</v>
      </c>
      <c r="G159" t="s">
        <v>1091</v>
      </c>
      <c r="H159" t="s">
        <v>1092</v>
      </c>
      <c r="I159" t="s">
        <v>32</v>
      </c>
      <c r="J159" t="s">
        <v>1093</v>
      </c>
      <c r="K159" t="s">
        <v>24</v>
      </c>
      <c r="L159" t="s">
        <v>75</v>
      </c>
      <c r="M159" t="s">
        <v>9438</v>
      </c>
      <c r="N159" t="s">
        <v>9439</v>
      </c>
    </row>
    <row r="160" spans="1:14" hidden="1" x14ac:dyDescent="0.25">
      <c r="A160" t="s">
        <v>1098</v>
      </c>
      <c r="B160" t="s">
        <v>1099</v>
      </c>
      <c r="C160" t="s">
        <v>16</v>
      </c>
      <c r="D160" t="s">
        <v>1100</v>
      </c>
      <c r="E160" t="s">
        <v>638</v>
      </c>
      <c r="F160" t="s">
        <v>1101</v>
      </c>
      <c r="G160" t="s">
        <v>1102</v>
      </c>
      <c r="H160" t="s">
        <v>1103</v>
      </c>
      <c r="I160" t="s">
        <v>22</v>
      </c>
      <c r="J160" t="s">
        <v>634</v>
      </c>
      <c r="K160" t="s">
        <v>24</v>
      </c>
      <c r="L160" t="s">
        <v>83</v>
      </c>
      <c r="M160" t="s">
        <v>9438</v>
      </c>
      <c r="N160" t="s">
        <v>9439</v>
      </c>
    </row>
    <row r="161" spans="1:14" hidden="1" x14ac:dyDescent="0.25">
      <c r="A161" t="s">
        <v>1060</v>
      </c>
      <c r="B161" t="s">
        <v>1061</v>
      </c>
      <c r="C161" t="s">
        <v>16</v>
      </c>
      <c r="D161" t="s">
        <v>1062</v>
      </c>
      <c r="E161" t="s">
        <v>638</v>
      </c>
      <c r="F161" t="s">
        <v>1104</v>
      </c>
      <c r="G161" t="s">
        <v>1105</v>
      </c>
      <c r="H161" t="s">
        <v>1106</v>
      </c>
      <c r="I161" t="s">
        <v>32</v>
      </c>
      <c r="J161" t="s">
        <v>1066</v>
      </c>
      <c r="K161" t="s">
        <v>24</v>
      </c>
      <c r="L161" t="s">
        <v>75</v>
      </c>
      <c r="M161" t="s">
        <v>9438</v>
      </c>
      <c r="N161" t="s">
        <v>9439</v>
      </c>
    </row>
    <row r="162" spans="1:14" x14ac:dyDescent="0.25">
      <c r="A162" t="s">
        <v>1107</v>
      </c>
      <c r="B162" t="s">
        <v>144</v>
      </c>
      <c r="C162" t="s">
        <v>16</v>
      </c>
      <c r="D162" t="s">
        <v>93</v>
      </c>
      <c r="E162" t="s">
        <v>638</v>
      </c>
      <c r="F162" t="s">
        <v>1108</v>
      </c>
      <c r="G162" t="s">
        <v>1109</v>
      </c>
      <c r="H162" t="s">
        <v>1110</v>
      </c>
      <c r="I162" t="s">
        <v>32</v>
      </c>
      <c r="J162" t="s">
        <v>912</v>
      </c>
      <c r="K162" t="s">
        <v>24</v>
      </c>
      <c r="L162" t="s">
        <v>75</v>
      </c>
      <c r="M162" t="s">
        <v>9506</v>
      </c>
      <c r="N162" t="s">
        <v>9441</v>
      </c>
    </row>
    <row r="163" spans="1:14" x14ac:dyDescent="0.25">
      <c r="A163" t="s">
        <v>1111</v>
      </c>
      <c r="B163" t="s">
        <v>1112</v>
      </c>
      <c r="C163" t="s">
        <v>69</v>
      </c>
      <c r="D163" t="s">
        <v>854</v>
      </c>
      <c r="E163" t="s">
        <v>638</v>
      </c>
      <c r="F163" t="s">
        <v>1113</v>
      </c>
      <c r="G163" t="s">
        <v>1114</v>
      </c>
      <c r="H163" t="s">
        <v>1115</v>
      </c>
      <c r="I163" t="s">
        <v>32</v>
      </c>
      <c r="J163" t="s">
        <v>506</v>
      </c>
      <c r="K163" t="s">
        <v>24</v>
      </c>
      <c r="L163" t="s">
        <v>75</v>
      </c>
      <c r="M163" t="s">
        <v>9507</v>
      </c>
      <c r="N163" t="s">
        <v>9441</v>
      </c>
    </row>
    <row r="164" spans="1:14" hidden="1" x14ac:dyDescent="0.25">
      <c r="A164" t="s">
        <v>881</v>
      </c>
      <c r="B164" t="s">
        <v>882</v>
      </c>
      <c r="C164" t="s">
        <v>16</v>
      </c>
      <c r="D164" t="s">
        <v>883</v>
      </c>
      <c r="E164" t="s">
        <v>638</v>
      </c>
      <c r="F164" t="s">
        <v>1116</v>
      </c>
      <c r="G164" t="s">
        <v>1117</v>
      </c>
      <c r="H164" t="s">
        <v>1118</v>
      </c>
      <c r="I164" t="s">
        <v>22</v>
      </c>
      <c r="J164" t="s">
        <v>261</v>
      </c>
      <c r="K164" t="s">
        <v>24</v>
      </c>
      <c r="L164" t="s">
        <v>83</v>
      </c>
      <c r="M164" t="s">
        <v>9438</v>
      </c>
      <c r="N164" t="s">
        <v>9439</v>
      </c>
    </row>
    <row r="165" spans="1:14" hidden="1" x14ac:dyDescent="0.25">
      <c r="A165" t="s">
        <v>746</v>
      </c>
      <c r="B165" t="s">
        <v>747</v>
      </c>
      <c r="C165" t="s">
        <v>16</v>
      </c>
      <c r="D165" t="s">
        <v>748</v>
      </c>
      <c r="E165" t="s">
        <v>638</v>
      </c>
      <c r="F165" t="s">
        <v>1119</v>
      </c>
      <c r="G165" t="s">
        <v>1120</v>
      </c>
      <c r="H165" t="s">
        <v>1121</v>
      </c>
      <c r="I165" t="s">
        <v>32</v>
      </c>
      <c r="J165" t="s">
        <v>880</v>
      </c>
      <c r="K165" t="s">
        <v>24</v>
      </c>
      <c r="L165" t="s">
        <v>75</v>
      </c>
      <c r="M165" t="s">
        <v>9438</v>
      </c>
      <c r="N165" t="s">
        <v>9439</v>
      </c>
    </row>
    <row r="166" spans="1:14" hidden="1" x14ac:dyDescent="0.25">
      <c r="A166" t="s">
        <v>845</v>
      </c>
      <c r="B166" t="s">
        <v>846</v>
      </c>
      <c r="C166" t="s">
        <v>69</v>
      </c>
      <c r="D166" t="s">
        <v>847</v>
      </c>
      <c r="E166" t="s">
        <v>638</v>
      </c>
      <c r="F166" t="s">
        <v>1122</v>
      </c>
      <c r="G166" t="s">
        <v>1123</v>
      </c>
      <c r="H166" t="s">
        <v>1124</v>
      </c>
      <c r="I166" t="s">
        <v>32</v>
      </c>
      <c r="J166" t="s">
        <v>162</v>
      </c>
      <c r="K166" t="s">
        <v>24</v>
      </c>
      <c r="L166" t="s">
        <v>851</v>
      </c>
      <c r="M166" t="s">
        <v>9438</v>
      </c>
      <c r="N166" t="s">
        <v>9439</v>
      </c>
    </row>
    <row r="167" spans="1:14" x14ac:dyDescent="0.25">
      <c r="A167" t="s">
        <v>1130</v>
      </c>
      <c r="B167" t="s">
        <v>968</v>
      </c>
      <c r="C167" t="s">
        <v>16</v>
      </c>
      <c r="D167" t="s">
        <v>93</v>
      </c>
      <c r="E167" t="s">
        <v>638</v>
      </c>
      <c r="F167" t="s">
        <v>1131</v>
      </c>
      <c r="G167" t="s">
        <v>1132</v>
      </c>
      <c r="H167" t="s">
        <v>1133</v>
      </c>
      <c r="I167" t="s">
        <v>32</v>
      </c>
      <c r="J167" t="s">
        <v>521</v>
      </c>
      <c r="K167" t="s">
        <v>24</v>
      </c>
      <c r="L167" t="s">
        <v>75</v>
      </c>
      <c r="M167" t="s">
        <v>9508</v>
      </c>
      <c r="N167" t="s">
        <v>9441</v>
      </c>
    </row>
    <row r="168" spans="1:14" hidden="1" x14ac:dyDescent="0.25">
      <c r="A168" t="s">
        <v>700</v>
      </c>
      <c r="B168" t="s">
        <v>701</v>
      </c>
      <c r="C168" t="s">
        <v>16</v>
      </c>
      <c r="D168" t="s">
        <v>702</v>
      </c>
      <c r="E168" t="s">
        <v>638</v>
      </c>
      <c r="F168" t="s">
        <v>1134</v>
      </c>
      <c r="G168" t="s">
        <v>1135</v>
      </c>
      <c r="H168" t="s">
        <v>1136</v>
      </c>
      <c r="I168" t="s">
        <v>32</v>
      </c>
      <c r="J168" t="s">
        <v>1137</v>
      </c>
      <c r="K168" t="s">
        <v>24</v>
      </c>
      <c r="L168" t="s">
        <v>75</v>
      </c>
      <c r="M168" t="s">
        <v>9438</v>
      </c>
      <c r="N168" t="s">
        <v>9439</v>
      </c>
    </row>
    <row r="169" spans="1:14" hidden="1" x14ac:dyDescent="0.25">
      <c r="A169" t="s">
        <v>1098</v>
      </c>
      <c r="B169" t="s">
        <v>1138</v>
      </c>
      <c r="C169" t="s">
        <v>16</v>
      </c>
      <c r="D169" t="s">
        <v>1100</v>
      </c>
      <c r="E169" t="s">
        <v>638</v>
      </c>
      <c r="F169" t="s">
        <v>1139</v>
      </c>
      <c r="G169" t="s">
        <v>1140</v>
      </c>
      <c r="H169" t="s">
        <v>1141</v>
      </c>
      <c r="I169" t="s">
        <v>22</v>
      </c>
      <c r="J169" t="s">
        <v>634</v>
      </c>
      <c r="K169" t="s">
        <v>24</v>
      </c>
      <c r="L169" t="s">
        <v>83</v>
      </c>
      <c r="M169" t="s">
        <v>9438</v>
      </c>
      <c r="N169" t="s">
        <v>9439</v>
      </c>
    </row>
    <row r="170" spans="1:14" x14ac:dyDescent="0.25">
      <c r="A170" t="s">
        <v>729</v>
      </c>
      <c r="B170" t="s">
        <v>730</v>
      </c>
      <c r="C170" t="s">
        <v>16</v>
      </c>
      <c r="D170" t="s">
        <v>731</v>
      </c>
      <c r="E170" t="s">
        <v>638</v>
      </c>
      <c r="F170" t="s">
        <v>1142</v>
      </c>
      <c r="G170" t="s">
        <v>1143</v>
      </c>
      <c r="H170" t="s">
        <v>1144</v>
      </c>
      <c r="I170" t="s">
        <v>32</v>
      </c>
      <c r="J170" t="s">
        <v>49</v>
      </c>
      <c r="K170" t="s">
        <v>24</v>
      </c>
      <c r="L170" t="s">
        <v>212</v>
      </c>
      <c r="M170" t="s">
        <v>9509</v>
      </c>
      <c r="N170" t="s">
        <v>9441</v>
      </c>
    </row>
    <row r="171" spans="1:14" hidden="1" x14ac:dyDescent="0.25">
      <c r="A171" t="s">
        <v>845</v>
      </c>
      <c r="B171" t="s">
        <v>846</v>
      </c>
      <c r="C171" t="s">
        <v>69</v>
      </c>
      <c r="D171" t="s">
        <v>847</v>
      </c>
      <c r="E171" t="s">
        <v>638</v>
      </c>
      <c r="F171" t="s">
        <v>1145</v>
      </c>
      <c r="G171" t="s">
        <v>1146</v>
      </c>
      <c r="H171" t="s">
        <v>1147</v>
      </c>
      <c r="I171" t="s">
        <v>32</v>
      </c>
      <c r="J171" t="s">
        <v>1093</v>
      </c>
      <c r="K171" t="s">
        <v>24</v>
      </c>
      <c r="L171" t="s">
        <v>851</v>
      </c>
      <c r="M171" t="s">
        <v>9438</v>
      </c>
      <c r="N171" t="s">
        <v>9439</v>
      </c>
    </row>
    <row r="172" spans="1:14" hidden="1" x14ac:dyDescent="0.25">
      <c r="A172" t="s">
        <v>657</v>
      </c>
      <c r="B172" t="s">
        <v>658</v>
      </c>
      <c r="C172" t="s">
        <v>69</v>
      </c>
      <c r="D172" t="s">
        <v>659</v>
      </c>
      <c r="E172" t="s">
        <v>638</v>
      </c>
      <c r="F172" t="s">
        <v>1148</v>
      </c>
      <c r="G172" t="s">
        <v>1149</v>
      </c>
      <c r="H172" t="s">
        <v>1150</v>
      </c>
      <c r="I172" t="s">
        <v>32</v>
      </c>
      <c r="J172" t="s">
        <v>412</v>
      </c>
      <c r="K172" t="s">
        <v>24</v>
      </c>
      <c r="L172" t="s">
        <v>663</v>
      </c>
      <c r="M172" t="s">
        <v>9438</v>
      </c>
      <c r="N172" t="s">
        <v>9439</v>
      </c>
    </row>
    <row r="173" spans="1:14" hidden="1" x14ac:dyDescent="0.25">
      <c r="A173" t="s">
        <v>1151</v>
      </c>
      <c r="B173" t="s">
        <v>928</v>
      </c>
      <c r="C173" t="s">
        <v>16</v>
      </c>
      <c r="D173" t="s">
        <v>789</v>
      </c>
      <c r="E173" t="s">
        <v>638</v>
      </c>
      <c r="F173" t="s">
        <v>1152</v>
      </c>
      <c r="G173" t="s">
        <v>1153</v>
      </c>
      <c r="H173" t="s">
        <v>1154</v>
      </c>
      <c r="I173" t="s">
        <v>22</v>
      </c>
      <c r="J173" t="s">
        <v>1155</v>
      </c>
      <c r="K173" t="s">
        <v>24</v>
      </c>
      <c r="L173" t="s">
        <v>794</v>
      </c>
      <c r="M173" t="s">
        <v>9438</v>
      </c>
      <c r="N173" t="s">
        <v>9439</v>
      </c>
    </row>
    <row r="174" spans="1:14" hidden="1" x14ac:dyDescent="0.25">
      <c r="A174" t="s">
        <v>1156</v>
      </c>
      <c r="B174" t="s">
        <v>1024</v>
      </c>
      <c r="C174" t="s">
        <v>69</v>
      </c>
      <c r="E174" t="s">
        <v>638</v>
      </c>
      <c r="F174" t="s">
        <v>1157</v>
      </c>
      <c r="G174" t="s">
        <v>1158</v>
      </c>
      <c r="H174" t="s">
        <v>1159</v>
      </c>
      <c r="I174" t="s">
        <v>32</v>
      </c>
      <c r="J174" t="s">
        <v>634</v>
      </c>
      <c r="K174" t="s">
        <v>24</v>
      </c>
      <c r="L174" t="s">
        <v>1028</v>
      </c>
      <c r="M174" t="s">
        <v>9438</v>
      </c>
      <c r="N174" t="s">
        <v>9439</v>
      </c>
    </row>
    <row r="175" spans="1:14" hidden="1" x14ac:dyDescent="0.25">
      <c r="A175" t="s">
        <v>1163</v>
      </c>
      <c r="B175" t="s">
        <v>651</v>
      </c>
      <c r="C175" t="s">
        <v>16</v>
      </c>
      <c r="D175" t="s">
        <v>652</v>
      </c>
      <c r="E175" t="s">
        <v>638</v>
      </c>
      <c r="F175" t="s">
        <v>1164</v>
      </c>
      <c r="G175" t="s">
        <v>1165</v>
      </c>
      <c r="H175" t="s">
        <v>1166</v>
      </c>
      <c r="I175" t="s">
        <v>32</v>
      </c>
      <c r="J175" t="s">
        <v>89</v>
      </c>
      <c r="K175" t="s">
        <v>24</v>
      </c>
      <c r="L175" t="s">
        <v>656</v>
      </c>
      <c r="M175" t="s">
        <v>9438</v>
      </c>
      <c r="N175" t="s">
        <v>9439</v>
      </c>
    </row>
    <row r="176" spans="1:14" hidden="1" x14ac:dyDescent="0.25">
      <c r="A176" t="s">
        <v>746</v>
      </c>
      <c r="B176" t="s">
        <v>747</v>
      </c>
      <c r="C176" t="s">
        <v>16</v>
      </c>
      <c r="D176" t="s">
        <v>748</v>
      </c>
      <c r="E176" t="s">
        <v>638</v>
      </c>
      <c r="F176" t="s">
        <v>1171</v>
      </c>
      <c r="G176" t="s">
        <v>1172</v>
      </c>
      <c r="H176" t="s">
        <v>1173</v>
      </c>
      <c r="I176" t="s">
        <v>32</v>
      </c>
      <c r="J176" t="s">
        <v>923</v>
      </c>
      <c r="K176" t="s">
        <v>24</v>
      </c>
      <c r="L176" t="s">
        <v>75</v>
      </c>
      <c r="M176" t="s">
        <v>9438</v>
      </c>
      <c r="N176" t="s">
        <v>9439</v>
      </c>
    </row>
    <row r="177" spans="1:14" hidden="1" x14ac:dyDescent="0.25">
      <c r="A177" t="s">
        <v>1178</v>
      </c>
      <c r="B177" t="s">
        <v>1179</v>
      </c>
      <c r="C177" t="s">
        <v>16</v>
      </c>
      <c r="D177" t="s">
        <v>760</v>
      </c>
      <c r="E177" t="s">
        <v>638</v>
      </c>
      <c r="F177" t="s">
        <v>1180</v>
      </c>
      <c r="G177" t="s">
        <v>1181</v>
      </c>
      <c r="H177" t="s">
        <v>1182</v>
      </c>
      <c r="I177" t="s">
        <v>32</v>
      </c>
      <c r="J177" t="s">
        <v>121</v>
      </c>
      <c r="K177" t="s">
        <v>24</v>
      </c>
      <c r="L177" t="s">
        <v>75</v>
      </c>
      <c r="M177" t="s">
        <v>9438</v>
      </c>
      <c r="N177" t="s">
        <v>9439</v>
      </c>
    </row>
    <row r="178" spans="1:14" hidden="1" x14ac:dyDescent="0.25">
      <c r="A178" t="s">
        <v>657</v>
      </c>
      <c r="B178" t="s">
        <v>658</v>
      </c>
      <c r="C178" t="s">
        <v>69</v>
      </c>
      <c r="D178" t="s">
        <v>659</v>
      </c>
      <c r="E178" t="s">
        <v>638</v>
      </c>
      <c r="F178" t="s">
        <v>1183</v>
      </c>
      <c r="G178" t="s">
        <v>1184</v>
      </c>
      <c r="H178" t="s">
        <v>1185</v>
      </c>
      <c r="I178" t="s">
        <v>32</v>
      </c>
      <c r="J178" t="s">
        <v>162</v>
      </c>
      <c r="K178" t="s">
        <v>24</v>
      </c>
      <c r="L178" t="s">
        <v>663</v>
      </c>
      <c r="M178" t="s">
        <v>9438</v>
      </c>
      <c r="N178" t="s">
        <v>9439</v>
      </c>
    </row>
    <row r="179" spans="1:14" hidden="1" x14ac:dyDescent="0.25">
      <c r="A179" t="s">
        <v>746</v>
      </c>
      <c r="B179" t="s">
        <v>747</v>
      </c>
      <c r="C179" t="s">
        <v>16</v>
      </c>
      <c r="D179" t="s">
        <v>748</v>
      </c>
      <c r="E179" t="s">
        <v>638</v>
      </c>
      <c r="F179" t="s">
        <v>1204</v>
      </c>
      <c r="G179" t="s">
        <v>1205</v>
      </c>
      <c r="H179" t="s">
        <v>1206</v>
      </c>
      <c r="I179" t="s">
        <v>32</v>
      </c>
      <c r="J179" t="s">
        <v>1207</v>
      </c>
      <c r="K179" t="s">
        <v>24</v>
      </c>
      <c r="L179" t="s">
        <v>75</v>
      </c>
      <c r="M179" t="s">
        <v>9438</v>
      </c>
      <c r="N179" t="s">
        <v>9439</v>
      </c>
    </row>
    <row r="180" spans="1:14" hidden="1" x14ac:dyDescent="0.25">
      <c r="A180" t="s">
        <v>1213</v>
      </c>
      <c r="B180" t="s">
        <v>1214</v>
      </c>
      <c r="C180" t="s">
        <v>69</v>
      </c>
      <c r="D180" t="s">
        <v>637</v>
      </c>
      <c r="E180" t="s">
        <v>638</v>
      </c>
      <c r="F180" t="s">
        <v>1215</v>
      </c>
      <c r="G180" t="s">
        <v>1216</v>
      </c>
      <c r="H180" t="s">
        <v>1217</v>
      </c>
      <c r="I180" t="s">
        <v>32</v>
      </c>
      <c r="J180" t="s">
        <v>438</v>
      </c>
      <c r="K180" t="s">
        <v>24</v>
      </c>
      <c r="L180" t="s">
        <v>643</v>
      </c>
      <c r="M180" t="s">
        <v>9438</v>
      </c>
      <c r="N180" t="s">
        <v>9439</v>
      </c>
    </row>
    <row r="181" spans="1:14" hidden="1" x14ac:dyDescent="0.25">
      <c r="A181" t="s">
        <v>1218</v>
      </c>
      <c r="B181" t="s">
        <v>1219</v>
      </c>
      <c r="C181" t="s">
        <v>16</v>
      </c>
      <c r="D181" t="s">
        <v>812</v>
      </c>
      <c r="E181" t="s">
        <v>638</v>
      </c>
      <c r="F181" t="s">
        <v>1220</v>
      </c>
      <c r="G181" t="s">
        <v>1221</v>
      </c>
      <c r="H181" t="s">
        <v>1222</v>
      </c>
      <c r="I181" t="s">
        <v>22</v>
      </c>
      <c r="J181" t="s">
        <v>1223</v>
      </c>
      <c r="K181" t="s">
        <v>24</v>
      </c>
      <c r="L181" t="s">
        <v>83</v>
      </c>
      <c r="M181" t="s">
        <v>9438</v>
      </c>
      <c r="N181" t="s">
        <v>9439</v>
      </c>
    </row>
    <row r="182" spans="1:14" hidden="1" x14ac:dyDescent="0.25">
      <c r="A182" t="s">
        <v>1224</v>
      </c>
      <c r="B182" t="s">
        <v>725</v>
      </c>
      <c r="C182" t="s">
        <v>69</v>
      </c>
      <c r="D182" t="s">
        <v>61</v>
      </c>
      <c r="E182" t="s">
        <v>638</v>
      </c>
      <c r="F182" t="s">
        <v>1225</v>
      </c>
      <c r="G182" t="s">
        <v>1226</v>
      </c>
      <c r="H182" t="s">
        <v>1227</v>
      </c>
      <c r="I182" t="s">
        <v>32</v>
      </c>
      <c r="J182" t="s">
        <v>162</v>
      </c>
      <c r="K182" t="s">
        <v>24</v>
      </c>
      <c r="L182" t="s">
        <v>42</v>
      </c>
      <c r="M182" t="s">
        <v>9438</v>
      </c>
      <c r="N182" t="s">
        <v>9439</v>
      </c>
    </row>
    <row r="183" spans="1:14" hidden="1" x14ac:dyDescent="0.25">
      <c r="A183" t="s">
        <v>1208</v>
      </c>
      <c r="B183" t="s">
        <v>1228</v>
      </c>
      <c r="C183" t="s">
        <v>69</v>
      </c>
      <c r="D183" t="s">
        <v>1209</v>
      </c>
      <c r="E183" t="s">
        <v>638</v>
      </c>
      <c r="F183" t="s">
        <v>1229</v>
      </c>
      <c r="G183" t="s">
        <v>1230</v>
      </c>
      <c r="H183" t="s">
        <v>1231</v>
      </c>
      <c r="I183" t="s">
        <v>32</v>
      </c>
      <c r="J183" t="s">
        <v>472</v>
      </c>
      <c r="K183" t="s">
        <v>24</v>
      </c>
      <c r="L183" t="s">
        <v>75</v>
      </c>
      <c r="M183" t="s">
        <v>9438</v>
      </c>
      <c r="N183" t="s">
        <v>9439</v>
      </c>
    </row>
    <row r="184" spans="1:14" x14ac:dyDescent="0.25">
      <c r="A184" t="s">
        <v>985</v>
      </c>
      <c r="B184" t="s">
        <v>1232</v>
      </c>
      <c r="C184" t="s">
        <v>16</v>
      </c>
      <c r="D184" t="s">
        <v>987</v>
      </c>
      <c r="E184" t="s">
        <v>638</v>
      </c>
      <c r="F184" t="s">
        <v>1233</v>
      </c>
      <c r="G184" t="s">
        <v>1234</v>
      </c>
      <c r="H184" t="s">
        <v>1235</v>
      </c>
      <c r="I184" t="s">
        <v>32</v>
      </c>
      <c r="J184" t="s">
        <v>329</v>
      </c>
      <c r="K184" t="s">
        <v>24</v>
      </c>
      <c r="L184" t="s">
        <v>204</v>
      </c>
      <c r="M184" t="s">
        <v>9510</v>
      </c>
      <c r="N184" t="s">
        <v>9441</v>
      </c>
    </row>
    <row r="185" spans="1:14" hidden="1" x14ac:dyDescent="0.25">
      <c r="A185" t="s">
        <v>1236</v>
      </c>
      <c r="B185" t="s">
        <v>1024</v>
      </c>
      <c r="C185" t="s">
        <v>69</v>
      </c>
      <c r="E185" t="s">
        <v>638</v>
      </c>
      <c r="F185" t="s">
        <v>1237</v>
      </c>
      <c r="G185" t="s">
        <v>1238</v>
      </c>
      <c r="H185" t="s">
        <v>1239</v>
      </c>
      <c r="I185" t="s">
        <v>32</v>
      </c>
      <c r="J185" t="s">
        <v>634</v>
      </c>
      <c r="K185" t="s">
        <v>24</v>
      </c>
      <c r="L185" t="s">
        <v>1028</v>
      </c>
      <c r="M185" t="s">
        <v>9438</v>
      </c>
      <c r="N185" t="s">
        <v>9439</v>
      </c>
    </row>
    <row r="186" spans="1:14" hidden="1" x14ac:dyDescent="0.25">
      <c r="A186" t="s">
        <v>1240</v>
      </c>
      <c r="B186" t="s">
        <v>1241</v>
      </c>
      <c r="C186" t="s">
        <v>16</v>
      </c>
      <c r="D186" t="s">
        <v>760</v>
      </c>
      <c r="E186" t="s">
        <v>18</v>
      </c>
      <c r="F186" t="s">
        <v>1242</v>
      </c>
      <c r="G186" t="s">
        <v>1243</v>
      </c>
      <c r="H186" t="s">
        <v>1244</v>
      </c>
      <c r="I186" t="s">
        <v>22</v>
      </c>
      <c r="J186" t="s">
        <v>1137</v>
      </c>
      <c r="K186" t="s">
        <v>24</v>
      </c>
      <c r="L186" t="s">
        <v>75</v>
      </c>
      <c r="M186" t="s">
        <v>9438</v>
      </c>
      <c r="N186" t="s">
        <v>9439</v>
      </c>
    </row>
    <row r="187" spans="1:14" hidden="1" x14ac:dyDescent="0.25">
      <c r="A187" t="s">
        <v>1245</v>
      </c>
      <c r="B187" t="s">
        <v>1246</v>
      </c>
      <c r="C187" t="s">
        <v>16</v>
      </c>
      <c r="D187" t="s">
        <v>1247</v>
      </c>
      <c r="E187" t="s">
        <v>18</v>
      </c>
      <c r="F187" t="s">
        <v>1248</v>
      </c>
      <c r="G187" t="s">
        <v>1249</v>
      </c>
      <c r="H187" t="s">
        <v>1250</v>
      </c>
      <c r="I187" t="s">
        <v>32</v>
      </c>
      <c r="J187" t="s">
        <v>89</v>
      </c>
      <c r="K187" t="s">
        <v>24</v>
      </c>
      <c r="L187" t="s">
        <v>1251</v>
      </c>
      <c r="M187" t="s">
        <v>9438</v>
      </c>
      <c r="N187" t="s">
        <v>9439</v>
      </c>
    </row>
    <row r="188" spans="1:14" x14ac:dyDescent="0.25">
      <c r="A188" t="s">
        <v>1252</v>
      </c>
      <c r="B188" t="s">
        <v>1253</v>
      </c>
      <c r="C188" t="s">
        <v>16</v>
      </c>
      <c r="D188" t="s">
        <v>1254</v>
      </c>
      <c r="E188" t="s">
        <v>18</v>
      </c>
      <c r="F188" t="s">
        <v>1255</v>
      </c>
      <c r="G188" t="s">
        <v>1256</v>
      </c>
      <c r="H188" t="s">
        <v>1257</v>
      </c>
      <c r="I188" t="s">
        <v>32</v>
      </c>
      <c r="J188" t="s">
        <v>41</v>
      </c>
      <c r="K188" t="s">
        <v>24</v>
      </c>
      <c r="L188" t="s">
        <v>1258</v>
      </c>
      <c r="M188" t="s">
        <v>9511</v>
      </c>
      <c r="N188" t="s">
        <v>9441</v>
      </c>
    </row>
    <row r="189" spans="1:14" x14ac:dyDescent="0.25">
      <c r="A189" t="s">
        <v>1259</v>
      </c>
      <c r="B189" t="s">
        <v>1260</v>
      </c>
      <c r="C189" t="s">
        <v>69</v>
      </c>
      <c r="D189" t="s">
        <v>1261</v>
      </c>
      <c r="E189" t="s">
        <v>18</v>
      </c>
      <c r="F189" t="s">
        <v>1262</v>
      </c>
      <c r="G189" t="s">
        <v>1263</v>
      </c>
      <c r="H189" t="s">
        <v>1264</v>
      </c>
      <c r="I189" t="s">
        <v>32</v>
      </c>
      <c r="J189" t="s">
        <v>74</v>
      </c>
      <c r="K189" t="s">
        <v>24</v>
      </c>
      <c r="L189" t="s">
        <v>786</v>
      </c>
      <c r="M189" t="s">
        <v>9512</v>
      </c>
      <c r="N189" t="s">
        <v>9441</v>
      </c>
    </row>
    <row r="190" spans="1:14" hidden="1" x14ac:dyDescent="0.25">
      <c r="A190" t="s">
        <v>1265</v>
      </c>
      <c r="B190" t="s">
        <v>1266</v>
      </c>
      <c r="C190" t="s">
        <v>16</v>
      </c>
      <c r="D190" t="s">
        <v>1267</v>
      </c>
      <c r="E190" t="s">
        <v>18</v>
      </c>
      <c r="F190" t="s">
        <v>1268</v>
      </c>
      <c r="G190" t="s">
        <v>1269</v>
      </c>
      <c r="H190" t="s">
        <v>1270</v>
      </c>
      <c r="I190" t="s">
        <v>32</v>
      </c>
      <c r="J190" t="s">
        <v>360</v>
      </c>
      <c r="K190" t="s">
        <v>24</v>
      </c>
      <c r="L190" t="s">
        <v>1271</v>
      </c>
      <c r="M190" t="s">
        <v>9438</v>
      </c>
      <c r="N190" t="s">
        <v>9439</v>
      </c>
    </row>
    <row r="191" spans="1:14" x14ac:dyDescent="0.25">
      <c r="A191" t="s">
        <v>456</v>
      </c>
      <c r="B191" t="s">
        <v>350</v>
      </c>
      <c r="C191" t="s">
        <v>69</v>
      </c>
      <c r="D191" t="s">
        <v>1272</v>
      </c>
      <c r="E191" t="s">
        <v>18</v>
      </c>
      <c r="F191" t="s">
        <v>1273</v>
      </c>
      <c r="G191" t="s">
        <v>1274</v>
      </c>
      <c r="H191" t="s">
        <v>1275</v>
      </c>
      <c r="I191" t="s">
        <v>32</v>
      </c>
      <c r="J191" t="s">
        <v>175</v>
      </c>
      <c r="K191" t="s">
        <v>24</v>
      </c>
      <c r="L191" t="s">
        <v>342</v>
      </c>
      <c r="M191" t="s">
        <v>9513</v>
      </c>
      <c r="N191" t="s">
        <v>9441</v>
      </c>
    </row>
    <row r="192" spans="1:14" x14ac:dyDescent="0.25">
      <c r="A192" t="s">
        <v>1276</v>
      </c>
      <c r="B192" t="s">
        <v>1277</v>
      </c>
      <c r="C192" t="s">
        <v>16</v>
      </c>
      <c r="D192" t="s">
        <v>1278</v>
      </c>
      <c r="E192" t="s">
        <v>18</v>
      </c>
      <c r="F192" t="s">
        <v>1279</v>
      </c>
      <c r="G192" t="s">
        <v>1280</v>
      </c>
      <c r="H192" t="s">
        <v>1281</v>
      </c>
      <c r="I192" t="s">
        <v>32</v>
      </c>
      <c r="J192" t="s">
        <v>74</v>
      </c>
      <c r="K192" t="s">
        <v>24</v>
      </c>
      <c r="L192" t="s">
        <v>1282</v>
      </c>
      <c r="M192" t="s">
        <v>9514</v>
      </c>
      <c r="N192" t="s">
        <v>9441</v>
      </c>
    </row>
    <row r="193" spans="1:14" x14ac:dyDescent="0.25">
      <c r="A193" t="s">
        <v>1283</v>
      </c>
      <c r="C193" t="s">
        <v>69</v>
      </c>
      <c r="D193" t="s">
        <v>1284</v>
      </c>
      <c r="E193" t="s">
        <v>18</v>
      </c>
      <c r="F193" t="s">
        <v>1285</v>
      </c>
      <c r="G193" t="s">
        <v>1286</v>
      </c>
      <c r="H193" t="s">
        <v>1287</v>
      </c>
      <c r="I193" t="s">
        <v>32</v>
      </c>
      <c r="J193" t="s">
        <v>540</v>
      </c>
      <c r="K193" t="s">
        <v>24</v>
      </c>
      <c r="L193" t="s">
        <v>58</v>
      </c>
      <c r="M193" t="s">
        <v>9515</v>
      </c>
      <c r="N193" t="s">
        <v>9441</v>
      </c>
    </row>
    <row r="194" spans="1:14" x14ac:dyDescent="0.25">
      <c r="A194" t="s">
        <v>1288</v>
      </c>
      <c r="B194" t="s">
        <v>1289</v>
      </c>
      <c r="C194" t="s">
        <v>69</v>
      </c>
      <c r="D194" t="s">
        <v>1290</v>
      </c>
      <c r="E194" t="s">
        <v>18</v>
      </c>
      <c r="F194" t="s">
        <v>1291</v>
      </c>
      <c r="G194" t="s">
        <v>1292</v>
      </c>
      <c r="H194" t="s">
        <v>1293</v>
      </c>
      <c r="I194" t="s">
        <v>32</v>
      </c>
      <c r="J194" t="s">
        <v>1294</v>
      </c>
      <c r="K194" t="s">
        <v>24</v>
      </c>
      <c r="L194" t="s">
        <v>235</v>
      </c>
      <c r="M194" t="s">
        <v>9516</v>
      </c>
      <c r="N194" t="s">
        <v>9441</v>
      </c>
    </row>
    <row r="195" spans="1:14" x14ac:dyDescent="0.25">
      <c r="A195" t="s">
        <v>1295</v>
      </c>
      <c r="B195" t="s">
        <v>1296</v>
      </c>
      <c r="C195" t="s">
        <v>69</v>
      </c>
      <c r="D195" t="s">
        <v>1297</v>
      </c>
      <c r="E195" t="s">
        <v>18</v>
      </c>
      <c r="F195" t="s">
        <v>1298</v>
      </c>
      <c r="G195" t="s">
        <v>1299</v>
      </c>
      <c r="H195" t="s">
        <v>1300</v>
      </c>
      <c r="I195" t="s">
        <v>32</v>
      </c>
      <c r="J195" t="s">
        <v>74</v>
      </c>
      <c r="K195" t="s">
        <v>24</v>
      </c>
      <c r="L195" t="s">
        <v>439</v>
      </c>
      <c r="M195" t="s">
        <v>9517</v>
      </c>
      <c r="N195" t="s">
        <v>9441</v>
      </c>
    </row>
    <row r="196" spans="1:14" x14ac:dyDescent="0.25">
      <c r="A196" t="s">
        <v>1301</v>
      </c>
      <c r="B196" t="s">
        <v>92</v>
      </c>
      <c r="C196" t="s">
        <v>69</v>
      </c>
      <c r="D196" t="s">
        <v>93</v>
      </c>
      <c r="E196" t="s">
        <v>18</v>
      </c>
      <c r="F196" t="s">
        <v>1302</v>
      </c>
      <c r="G196" t="s">
        <v>1303</v>
      </c>
      <c r="H196" t="s">
        <v>1304</v>
      </c>
      <c r="I196" t="s">
        <v>32</v>
      </c>
      <c r="J196" t="s">
        <v>1305</v>
      </c>
      <c r="K196" t="s">
        <v>24</v>
      </c>
      <c r="L196" t="s">
        <v>75</v>
      </c>
      <c r="M196" t="s">
        <v>9518</v>
      </c>
      <c r="N196" t="s">
        <v>9441</v>
      </c>
    </row>
    <row r="197" spans="1:14" hidden="1" x14ac:dyDescent="0.25">
      <c r="A197" t="s">
        <v>1306</v>
      </c>
      <c r="B197" t="s">
        <v>1307</v>
      </c>
      <c r="C197" t="s">
        <v>69</v>
      </c>
      <c r="D197" t="s">
        <v>1003</v>
      </c>
      <c r="E197" t="s">
        <v>18</v>
      </c>
      <c r="F197" t="s">
        <v>1308</v>
      </c>
      <c r="G197" t="s">
        <v>1309</v>
      </c>
      <c r="H197" t="s">
        <v>1310</v>
      </c>
      <c r="I197" t="s">
        <v>32</v>
      </c>
      <c r="J197" t="s">
        <v>253</v>
      </c>
      <c r="K197" t="s">
        <v>24</v>
      </c>
      <c r="L197" t="s">
        <v>75</v>
      </c>
      <c r="M197" t="s">
        <v>9438</v>
      </c>
      <c r="N197" t="s">
        <v>9439</v>
      </c>
    </row>
    <row r="198" spans="1:14" x14ac:dyDescent="0.25">
      <c r="A198" t="s">
        <v>1311</v>
      </c>
      <c r="B198" t="s">
        <v>1312</v>
      </c>
      <c r="C198" t="s">
        <v>16</v>
      </c>
      <c r="D198" t="s">
        <v>1313</v>
      </c>
      <c r="E198" t="s">
        <v>18</v>
      </c>
      <c r="F198" t="s">
        <v>1314</v>
      </c>
      <c r="G198" t="s">
        <v>1315</v>
      </c>
      <c r="H198" t="s">
        <v>1316</v>
      </c>
      <c r="I198" t="s">
        <v>32</v>
      </c>
      <c r="J198" t="s">
        <v>1317</v>
      </c>
      <c r="K198" t="s">
        <v>24</v>
      </c>
      <c r="L198" t="s">
        <v>235</v>
      </c>
      <c r="M198" t="s">
        <v>9519</v>
      </c>
      <c r="N198" t="s">
        <v>9441</v>
      </c>
    </row>
    <row r="199" spans="1:14" x14ac:dyDescent="0.25">
      <c r="A199" t="s">
        <v>1318</v>
      </c>
      <c r="B199" t="s">
        <v>1319</v>
      </c>
      <c r="C199" t="s">
        <v>69</v>
      </c>
      <c r="D199" t="s">
        <v>1320</v>
      </c>
      <c r="E199" t="s">
        <v>18</v>
      </c>
      <c r="F199" t="s">
        <v>1321</v>
      </c>
      <c r="G199" t="s">
        <v>1322</v>
      </c>
      <c r="H199" t="s">
        <v>1323</v>
      </c>
      <c r="I199" t="s">
        <v>32</v>
      </c>
      <c r="J199" t="s">
        <v>575</v>
      </c>
      <c r="K199" t="s">
        <v>24</v>
      </c>
      <c r="L199" t="s">
        <v>42</v>
      </c>
      <c r="M199" t="s">
        <v>9520</v>
      </c>
      <c r="N199" t="s">
        <v>9441</v>
      </c>
    </row>
    <row r="200" spans="1:14" x14ac:dyDescent="0.25">
      <c r="A200" t="s">
        <v>1324</v>
      </c>
      <c r="B200" t="s">
        <v>1325</v>
      </c>
      <c r="C200" t="s">
        <v>69</v>
      </c>
      <c r="D200" t="s">
        <v>1326</v>
      </c>
      <c r="E200" t="s">
        <v>18</v>
      </c>
      <c r="F200" t="s">
        <v>1327</v>
      </c>
      <c r="G200" t="s">
        <v>1328</v>
      </c>
      <c r="H200" t="s">
        <v>1329</v>
      </c>
      <c r="I200" t="s">
        <v>32</v>
      </c>
      <c r="J200" t="s">
        <v>1330</v>
      </c>
      <c r="K200" t="s">
        <v>24</v>
      </c>
      <c r="L200" t="s">
        <v>1331</v>
      </c>
      <c r="M200" t="s">
        <v>9521</v>
      </c>
      <c r="N200" t="s">
        <v>9441</v>
      </c>
    </row>
    <row r="201" spans="1:14" hidden="1" x14ac:dyDescent="0.25">
      <c r="A201" t="s">
        <v>1332</v>
      </c>
      <c r="B201" t="s">
        <v>1333</v>
      </c>
      <c r="C201" t="s">
        <v>16</v>
      </c>
      <c r="D201" t="s">
        <v>1334</v>
      </c>
      <c r="E201" t="s">
        <v>18</v>
      </c>
      <c r="F201" t="s">
        <v>1335</v>
      </c>
      <c r="G201" t="s">
        <v>1336</v>
      </c>
      <c r="H201" t="s">
        <v>1337</v>
      </c>
      <c r="I201" t="s">
        <v>32</v>
      </c>
      <c r="J201" t="s">
        <v>197</v>
      </c>
      <c r="K201" t="s">
        <v>24</v>
      </c>
      <c r="L201" t="s">
        <v>1338</v>
      </c>
      <c r="M201" t="s">
        <v>9438</v>
      </c>
      <c r="N201" t="s">
        <v>9439</v>
      </c>
    </row>
    <row r="202" spans="1:14" x14ac:dyDescent="0.25">
      <c r="A202" t="s">
        <v>1339</v>
      </c>
      <c r="B202" t="s">
        <v>1340</v>
      </c>
      <c r="C202" t="s">
        <v>16</v>
      </c>
      <c r="D202" t="s">
        <v>100</v>
      </c>
      <c r="E202" t="s">
        <v>18</v>
      </c>
      <c r="F202" t="s">
        <v>1341</v>
      </c>
      <c r="G202" t="s">
        <v>1342</v>
      </c>
      <c r="H202" t="s">
        <v>1343</v>
      </c>
      <c r="I202" t="s">
        <v>32</v>
      </c>
      <c r="J202" t="s">
        <v>175</v>
      </c>
      <c r="K202" t="s">
        <v>24</v>
      </c>
      <c r="L202" t="s">
        <v>104</v>
      </c>
      <c r="M202" t="s">
        <v>9522</v>
      </c>
      <c r="N202" t="s">
        <v>9441</v>
      </c>
    </row>
    <row r="203" spans="1:14" x14ac:dyDescent="0.25">
      <c r="A203" t="s">
        <v>1344</v>
      </c>
      <c r="B203" t="s">
        <v>1345</v>
      </c>
      <c r="C203" t="s">
        <v>69</v>
      </c>
      <c r="D203" t="s">
        <v>1346</v>
      </c>
      <c r="E203" t="s">
        <v>18</v>
      </c>
      <c r="F203" t="s">
        <v>1347</v>
      </c>
      <c r="G203" t="s">
        <v>1348</v>
      </c>
      <c r="H203" t="s">
        <v>1349</v>
      </c>
      <c r="I203" t="s">
        <v>32</v>
      </c>
      <c r="J203" t="s">
        <v>1350</v>
      </c>
      <c r="K203" t="s">
        <v>24</v>
      </c>
      <c r="L203" t="s">
        <v>204</v>
      </c>
      <c r="M203" t="s">
        <v>9523</v>
      </c>
      <c r="N203" t="s">
        <v>9441</v>
      </c>
    </row>
    <row r="204" spans="1:14" x14ac:dyDescent="0.25">
      <c r="A204" t="s">
        <v>1351</v>
      </c>
      <c r="B204" t="s">
        <v>1352</v>
      </c>
      <c r="C204" t="s">
        <v>69</v>
      </c>
      <c r="D204" t="s">
        <v>1353</v>
      </c>
      <c r="E204" t="s">
        <v>18</v>
      </c>
      <c r="F204" t="s">
        <v>1354</v>
      </c>
      <c r="G204" t="s">
        <v>1355</v>
      </c>
      <c r="H204" t="s">
        <v>1356</v>
      </c>
      <c r="I204" t="s">
        <v>32</v>
      </c>
      <c r="J204" t="s">
        <v>74</v>
      </c>
      <c r="K204" t="s">
        <v>24</v>
      </c>
      <c r="L204" t="s">
        <v>75</v>
      </c>
      <c r="M204" t="s">
        <v>9524</v>
      </c>
      <c r="N204" t="s">
        <v>9441</v>
      </c>
    </row>
    <row r="205" spans="1:14" hidden="1" x14ac:dyDescent="0.25">
      <c r="A205" t="s">
        <v>1357</v>
      </c>
      <c r="B205" t="s">
        <v>1358</v>
      </c>
      <c r="C205" t="s">
        <v>16</v>
      </c>
      <c r="D205" t="s">
        <v>1359</v>
      </c>
      <c r="E205" t="s">
        <v>18</v>
      </c>
      <c r="F205" t="s">
        <v>1360</v>
      </c>
      <c r="G205" t="s">
        <v>1361</v>
      </c>
      <c r="H205" t="s">
        <v>1362</v>
      </c>
      <c r="I205" t="s">
        <v>22</v>
      </c>
      <c r="J205" t="s">
        <v>234</v>
      </c>
      <c r="K205" t="s">
        <v>24</v>
      </c>
      <c r="L205" t="s">
        <v>83</v>
      </c>
      <c r="M205" t="s">
        <v>9438</v>
      </c>
      <c r="N205" t="s">
        <v>9439</v>
      </c>
    </row>
    <row r="206" spans="1:14" hidden="1" x14ac:dyDescent="0.25">
      <c r="A206" t="s">
        <v>1363</v>
      </c>
      <c r="C206" t="s">
        <v>16</v>
      </c>
      <c r="D206" t="s">
        <v>1364</v>
      </c>
      <c r="E206" t="s">
        <v>18</v>
      </c>
      <c r="F206" t="s">
        <v>1365</v>
      </c>
      <c r="G206" t="s">
        <v>1366</v>
      </c>
      <c r="H206" t="s">
        <v>1367</v>
      </c>
      <c r="I206" t="s">
        <v>32</v>
      </c>
      <c r="J206" t="s">
        <v>866</v>
      </c>
      <c r="K206" t="s">
        <v>24</v>
      </c>
      <c r="L206" t="s">
        <v>1368</v>
      </c>
      <c r="M206" t="s">
        <v>9438</v>
      </c>
      <c r="N206" t="s">
        <v>9439</v>
      </c>
    </row>
    <row r="207" spans="1:14" hidden="1" x14ac:dyDescent="0.25">
      <c r="A207" t="s">
        <v>1369</v>
      </c>
      <c r="B207" t="s">
        <v>1370</v>
      </c>
      <c r="C207" t="s">
        <v>69</v>
      </c>
      <c r="D207" t="s">
        <v>200</v>
      </c>
      <c r="E207" t="s">
        <v>18</v>
      </c>
      <c r="F207" t="s">
        <v>1371</v>
      </c>
      <c r="G207" t="s">
        <v>1372</v>
      </c>
      <c r="H207" t="s">
        <v>1373</v>
      </c>
      <c r="I207" t="s">
        <v>32</v>
      </c>
      <c r="J207" t="s">
        <v>234</v>
      </c>
      <c r="K207" t="s">
        <v>24</v>
      </c>
      <c r="L207" t="s">
        <v>1374</v>
      </c>
      <c r="M207" t="s">
        <v>9438</v>
      </c>
      <c r="N207" t="s">
        <v>9439</v>
      </c>
    </row>
    <row r="208" spans="1:14" x14ac:dyDescent="0.25">
      <c r="A208" t="s">
        <v>1375</v>
      </c>
      <c r="B208" t="s">
        <v>1376</v>
      </c>
      <c r="C208" t="s">
        <v>69</v>
      </c>
      <c r="D208" t="s">
        <v>1377</v>
      </c>
      <c r="E208" t="s">
        <v>18</v>
      </c>
      <c r="F208" t="s">
        <v>1378</v>
      </c>
      <c r="G208" t="s">
        <v>1379</v>
      </c>
      <c r="H208" t="s">
        <v>1380</v>
      </c>
      <c r="I208" t="s">
        <v>32</v>
      </c>
      <c r="J208" t="s">
        <v>1381</v>
      </c>
      <c r="K208" t="s">
        <v>24</v>
      </c>
      <c r="L208" t="s">
        <v>1382</v>
      </c>
      <c r="M208" t="s">
        <v>9525</v>
      </c>
      <c r="N208" t="s">
        <v>9441</v>
      </c>
    </row>
    <row r="209" spans="1:14" hidden="1" x14ac:dyDescent="0.25">
      <c r="A209" t="s">
        <v>1383</v>
      </c>
      <c r="B209" t="s">
        <v>1384</v>
      </c>
      <c r="C209" t="s">
        <v>69</v>
      </c>
      <c r="D209" t="s">
        <v>585</v>
      </c>
      <c r="E209" t="s">
        <v>18</v>
      </c>
      <c r="F209" t="s">
        <v>1385</v>
      </c>
      <c r="G209" t="s">
        <v>1386</v>
      </c>
      <c r="H209" t="s">
        <v>1387</v>
      </c>
      <c r="I209" t="s">
        <v>32</v>
      </c>
      <c r="J209" t="s">
        <v>866</v>
      </c>
      <c r="K209" t="s">
        <v>24</v>
      </c>
      <c r="L209" t="s">
        <v>75</v>
      </c>
      <c r="M209" t="s">
        <v>9438</v>
      </c>
      <c r="N209" t="s">
        <v>9439</v>
      </c>
    </row>
    <row r="210" spans="1:14" hidden="1" x14ac:dyDescent="0.25">
      <c r="A210" t="s">
        <v>1388</v>
      </c>
      <c r="B210" t="s">
        <v>1389</v>
      </c>
      <c r="C210" t="s">
        <v>16</v>
      </c>
      <c r="D210" t="s">
        <v>1390</v>
      </c>
      <c r="E210" t="s">
        <v>18</v>
      </c>
      <c r="F210" t="s">
        <v>1391</v>
      </c>
      <c r="G210" t="s">
        <v>1392</v>
      </c>
      <c r="H210" t="s">
        <v>1393</v>
      </c>
      <c r="I210" t="s">
        <v>32</v>
      </c>
      <c r="J210" t="s">
        <v>1394</v>
      </c>
      <c r="K210" t="s">
        <v>24</v>
      </c>
      <c r="L210" t="s">
        <v>1395</v>
      </c>
      <c r="M210" t="s">
        <v>9438</v>
      </c>
      <c r="N210" t="s">
        <v>9439</v>
      </c>
    </row>
    <row r="211" spans="1:14" x14ac:dyDescent="0.25">
      <c r="A211" t="s">
        <v>1396</v>
      </c>
      <c r="B211" t="s">
        <v>92</v>
      </c>
      <c r="C211" t="s">
        <v>69</v>
      </c>
      <c r="D211" t="s">
        <v>93</v>
      </c>
      <c r="E211" t="s">
        <v>18</v>
      </c>
      <c r="F211" t="s">
        <v>1397</v>
      </c>
      <c r="G211" t="s">
        <v>1398</v>
      </c>
      <c r="H211" t="s">
        <v>1399</v>
      </c>
      <c r="I211" t="s">
        <v>32</v>
      </c>
      <c r="J211" t="s">
        <v>1400</v>
      </c>
      <c r="K211" t="s">
        <v>24</v>
      </c>
      <c r="L211" t="s">
        <v>75</v>
      </c>
      <c r="M211" t="s">
        <v>9526</v>
      </c>
      <c r="N211" t="s">
        <v>9441</v>
      </c>
    </row>
    <row r="212" spans="1:14" x14ac:dyDescent="0.25">
      <c r="A212" t="s">
        <v>1401</v>
      </c>
      <c r="B212" t="s">
        <v>1402</v>
      </c>
      <c r="C212" t="s">
        <v>16</v>
      </c>
      <c r="D212" t="s">
        <v>1403</v>
      </c>
      <c r="E212" t="s">
        <v>18</v>
      </c>
      <c r="F212" t="s">
        <v>1404</v>
      </c>
      <c r="G212" t="s">
        <v>1405</v>
      </c>
      <c r="H212" t="s">
        <v>1406</v>
      </c>
      <c r="I212" t="s">
        <v>32</v>
      </c>
      <c r="J212" t="s">
        <v>379</v>
      </c>
      <c r="K212" t="s">
        <v>24</v>
      </c>
      <c r="L212" t="s">
        <v>104</v>
      </c>
      <c r="M212" t="s">
        <v>9527</v>
      </c>
      <c r="N212" t="s">
        <v>9441</v>
      </c>
    </row>
    <row r="213" spans="1:14" x14ac:dyDescent="0.25">
      <c r="A213" t="s">
        <v>1407</v>
      </c>
      <c r="B213" t="s">
        <v>92</v>
      </c>
      <c r="C213" t="s">
        <v>16</v>
      </c>
      <c r="D213" t="s">
        <v>302</v>
      </c>
      <c r="E213" t="s">
        <v>18</v>
      </c>
      <c r="F213" t="s">
        <v>1408</v>
      </c>
      <c r="G213" t="s">
        <v>1409</v>
      </c>
      <c r="H213" t="s">
        <v>1410</v>
      </c>
      <c r="I213" t="s">
        <v>32</v>
      </c>
      <c r="J213" t="s">
        <v>1411</v>
      </c>
      <c r="K213" t="s">
        <v>24</v>
      </c>
      <c r="L213" t="s">
        <v>307</v>
      </c>
      <c r="M213" t="s">
        <v>9528</v>
      </c>
      <c r="N213" t="s">
        <v>9441</v>
      </c>
    </row>
    <row r="214" spans="1:14" hidden="1" x14ac:dyDescent="0.25">
      <c r="A214" t="s">
        <v>1412</v>
      </c>
      <c r="B214" t="s">
        <v>1413</v>
      </c>
      <c r="C214" t="s">
        <v>69</v>
      </c>
      <c r="D214" t="s">
        <v>1414</v>
      </c>
      <c r="E214" t="s">
        <v>18</v>
      </c>
      <c r="F214" t="s">
        <v>1415</v>
      </c>
      <c r="G214" t="s">
        <v>1416</v>
      </c>
      <c r="H214" t="s">
        <v>1417</v>
      </c>
      <c r="I214" t="s">
        <v>289</v>
      </c>
      <c r="J214" t="s">
        <v>575</v>
      </c>
      <c r="K214" t="s">
        <v>24</v>
      </c>
      <c r="L214" t="s">
        <v>1418</v>
      </c>
      <c r="M214" t="s">
        <v>9529</v>
      </c>
      <c r="N214" t="s">
        <v>9441</v>
      </c>
    </row>
    <row r="215" spans="1:14" hidden="1" x14ac:dyDescent="0.25">
      <c r="A215" t="s">
        <v>1419</v>
      </c>
      <c r="B215" t="s">
        <v>1420</v>
      </c>
      <c r="C215" t="s">
        <v>16</v>
      </c>
      <c r="D215" t="s">
        <v>1421</v>
      </c>
      <c r="E215" t="s">
        <v>18</v>
      </c>
      <c r="F215" t="s">
        <v>1422</v>
      </c>
      <c r="G215" t="s">
        <v>1423</v>
      </c>
      <c r="H215" t="s">
        <v>1424</v>
      </c>
      <c r="I215" t="s">
        <v>32</v>
      </c>
      <c r="J215" t="s">
        <v>1207</v>
      </c>
      <c r="K215" t="s">
        <v>24</v>
      </c>
      <c r="L215" t="s">
        <v>1425</v>
      </c>
      <c r="M215" t="s">
        <v>9438</v>
      </c>
      <c r="N215" t="s">
        <v>9439</v>
      </c>
    </row>
    <row r="216" spans="1:14" hidden="1" x14ac:dyDescent="0.25">
      <c r="A216" t="s">
        <v>1426</v>
      </c>
      <c r="B216" t="s">
        <v>1427</v>
      </c>
      <c r="C216" t="s">
        <v>16</v>
      </c>
      <c r="D216" t="s">
        <v>1428</v>
      </c>
      <c r="E216" t="s">
        <v>18</v>
      </c>
      <c r="F216" t="s">
        <v>1429</v>
      </c>
      <c r="G216" t="s">
        <v>1430</v>
      </c>
      <c r="H216" t="s">
        <v>1431</v>
      </c>
      <c r="I216" t="s">
        <v>22</v>
      </c>
      <c r="J216" t="s">
        <v>809</v>
      </c>
      <c r="K216" t="s">
        <v>24</v>
      </c>
      <c r="L216" t="s">
        <v>83</v>
      </c>
      <c r="M216" t="s">
        <v>9438</v>
      </c>
      <c r="N216" t="s">
        <v>9439</v>
      </c>
    </row>
    <row r="217" spans="1:14" x14ac:dyDescent="0.25">
      <c r="A217" t="s">
        <v>1432</v>
      </c>
      <c r="B217" t="s">
        <v>1433</v>
      </c>
      <c r="C217" t="s">
        <v>69</v>
      </c>
      <c r="D217" t="s">
        <v>1434</v>
      </c>
      <c r="E217" t="s">
        <v>18</v>
      </c>
      <c r="F217" t="s">
        <v>1435</v>
      </c>
      <c r="G217" t="s">
        <v>1436</v>
      </c>
      <c r="H217" t="s">
        <v>1437</v>
      </c>
      <c r="I217" t="s">
        <v>32</v>
      </c>
      <c r="J217" t="s">
        <v>329</v>
      </c>
      <c r="K217" t="s">
        <v>24</v>
      </c>
      <c r="L217" t="s">
        <v>1438</v>
      </c>
      <c r="M217" t="s">
        <v>9530</v>
      </c>
      <c r="N217" t="s">
        <v>9441</v>
      </c>
    </row>
    <row r="218" spans="1:14" x14ac:dyDescent="0.25">
      <c r="A218" t="s">
        <v>1439</v>
      </c>
      <c r="B218" t="s">
        <v>186</v>
      </c>
      <c r="C218" t="s">
        <v>69</v>
      </c>
      <c r="D218" t="s">
        <v>93</v>
      </c>
      <c r="E218" t="s">
        <v>18</v>
      </c>
      <c r="F218" t="s">
        <v>1440</v>
      </c>
      <c r="G218" t="s">
        <v>1441</v>
      </c>
      <c r="H218" t="s">
        <v>1442</v>
      </c>
      <c r="I218" t="s">
        <v>32</v>
      </c>
      <c r="J218" t="s">
        <v>712</v>
      </c>
      <c r="K218" t="s">
        <v>24</v>
      </c>
      <c r="L218" t="s">
        <v>75</v>
      </c>
      <c r="M218" t="s">
        <v>9531</v>
      </c>
      <c r="N218" t="s">
        <v>9441</v>
      </c>
    </row>
    <row r="219" spans="1:14" x14ac:dyDescent="0.25">
      <c r="A219" t="s">
        <v>1443</v>
      </c>
      <c r="B219" t="s">
        <v>1444</v>
      </c>
      <c r="C219" t="s">
        <v>16</v>
      </c>
      <c r="D219" t="s">
        <v>1445</v>
      </c>
      <c r="E219" t="s">
        <v>18</v>
      </c>
      <c r="F219" t="s">
        <v>1446</v>
      </c>
      <c r="G219" t="s">
        <v>1447</v>
      </c>
      <c r="H219" t="s">
        <v>1448</v>
      </c>
      <c r="I219" t="s">
        <v>32</v>
      </c>
      <c r="J219" t="s">
        <v>1449</v>
      </c>
      <c r="K219" t="s">
        <v>24</v>
      </c>
      <c r="L219" t="s">
        <v>204</v>
      </c>
      <c r="M219" t="s">
        <v>9532</v>
      </c>
      <c r="N219" t="s">
        <v>9441</v>
      </c>
    </row>
    <row r="220" spans="1:14" x14ac:dyDescent="0.25">
      <c r="A220" t="s">
        <v>1450</v>
      </c>
      <c r="B220" t="s">
        <v>1451</v>
      </c>
      <c r="C220" t="s">
        <v>69</v>
      </c>
      <c r="D220" t="s">
        <v>45</v>
      </c>
      <c r="E220" t="s">
        <v>18</v>
      </c>
      <c r="F220" t="s">
        <v>1452</v>
      </c>
      <c r="G220" t="s">
        <v>1453</v>
      </c>
      <c r="H220" t="s">
        <v>1454</v>
      </c>
      <c r="I220" t="s">
        <v>32</v>
      </c>
      <c r="J220" t="s">
        <v>74</v>
      </c>
      <c r="K220" t="s">
        <v>24</v>
      </c>
      <c r="L220" t="s">
        <v>50</v>
      </c>
      <c r="M220" t="s">
        <v>9533</v>
      </c>
      <c r="N220" t="s">
        <v>9441</v>
      </c>
    </row>
    <row r="221" spans="1:14" x14ac:dyDescent="0.25">
      <c r="A221" t="s">
        <v>1455</v>
      </c>
      <c r="B221" t="s">
        <v>1456</v>
      </c>
      <c r="C221" t="s">
        <v>69</v>
      </c>
      <c r="D221" t="s">
        <v>1457</v>
      </c>
      <c r="E221" t="s">
        <v>18</v>
      </c>
      <c r="F221" t="s">
        <v>1458</v>
      </c>
      <c r="G221" t="s">
        <v>1459</v>
      </c>
      <c r="H221" t="s">
        <v>1460</v>
      </c>
      <c r="I221" t="s">
        <v>32</v>
      </c>
      <c r="J221" t="s">
        <v>1461</v>
      </c>
      <c r="K221" t="s">
        <v>24</v>
      </c>
      <c r="L221" t="s">
        <v>75</v>
      </c>
      <c r="M221" t="s">
        <v>9534</v>
      </c>
      <c r="N221" t="s">
        <v>9441</v>
      </c>
    </row>
    <row r="222" spans="1:14" hidden="1" x14ac:dyDescent="0.25">
      <c r="A222" t="s">
        <v>1462</v>
      </c>
      <c r="C222" t="s">
        <v>16</v>
      </c>
      <c r="D222" t="s">
        <v>1463</v>
      </c>
      <c r="E222" t="s">
        <v>18</v>
      </c>
      <c r="F222" t="s">
        <v>1464</v>
      </c>
      <c r="G222" t="s">
        <v>1465</v>
      </c>
      <c r="H222" t="s">
        <v>1466</v>
      </c>
      <c r="I222" t="s">
        <v>320</v>
      </c>
      <c r="J222" t="s">
        <v>261</v>
      </c>
      <c r="K222" t="s">
        <v>24</v>
      </c>
      <c r="L222" t="s">
        <v>361</v>
      </c>
      <c r="M222" t="s">
        <v>9438</v>
      </c>
      <c r="N222" t="s">
        <v>9439</v>
      </c>
    </row>
    <row r="223" spans="1:14" hidden="1" x14ac:dyDescent="0.25">
      <c r="A223" t="s">
        <v>1467</v>
      </c>
      <c r="C223" t="s">
        <v>69</v>
      </c>
      <c r="D223" t="s">
        <v>1468</v>
      </c>
      <c r="E223" t="s">
        <v>18</v>
      </c>
      <c r="F223" t="s">
        <v>1469</v>
      </c>
      <c r="G223" t="s">
        <v>1470</v>
      </c>
      <c r="H223" t="s">
        <v>1471</v>
      </c>
      <c r="I223" t="s">
        <v>22</v>
      </c>
      <c r="J223" t="s">
        <v>1472</v>
      </c>
      <c r="K223" t="s">
        <v>24</v>
      </c>
      <c r="L223" t="s">
        <v>83</v>
      </c>
      <c r="M223" t="s">
        <v>9438</v>
      </c>
      <c r="N223" t="s">
        <v>9439</v>
      </c>
    </row>
    <row r="224" spans="1:14" x14ac:dyDescent="0.25">
      <c r="A224" t="s">
        <v>1473</v>
      </c>
      <c r="B224" t="s">
        <v>1474</v>
      </c>
      <c r="C224" t="s">
        <v>1475</v>
      </c>
      <c r="D224" t="s">
        <v>1476</v>
      </c>
      <c r="E224" t="s">
        <v>18</v>
      </c>
      <c r="F224" t="s">
        <v>1477</v>
      </c>
      <c r="G224" t="s">
        <v>1478</v>
      </c>
      <c r="H224" t="s">
        <v>1479</v>
      </c>
      <c r="I224" t="s">
        <v>32</v>
      </c>
      <c r="J224" t="s">
        <v>426</v>
      </c>
      <c r="K224" t="s">
        <v>24</v>
      </c>
      <c r="L224" t="s">
        <v>1480</v>
      </c>
      <c r="M224" t="s">
        <v>9535</v>
      </c>
      <c r="N224" t="s">
        <v>9441</v>
      </c>
    </row>
    <row r="225" spans="1:14" hidden="1" x14ac:dyDescent="0.25">
      <c r="A225" t="s">
        <v>1481</v>
      </c>
      <c r="C225" t="s">
        <v>69</v>
      </c>
      <c r="D225" t="s">
        <v>1482</v>
      </c>
      <c r="E225" t="s">
        <v>18</v>
      </c>
      <c r="F225" t="s">
        <v>1483</v>
      </c>
      <c r="G225" t="s">
        <v>1484</v>
      </c>
      <c r="H225" t="s">
        <v>1485</v>
      </c>
      <c r="I225" t="s">
        <v>320</v>
      </c>
      <c r="J225" t="s">
        <v>506</v>
      </c>
      <c r="K225" t="s">
        <v>24</v>
      </c>
      <c r="L225" t="s">
        <v>1486</v>
      </c>
      <c r="M225" t="s">
        <v>9536</v>
      </c>
      <c r="N225" t="s">
        <v>9441</v>
      </c>
    </row>
    <row r="226" spans="1:14" hidden="1" x14ac:dyDescent="0.25">
      <c r="A226" t="s">
        <v>1487</v>
      </c>
      <c r="B226" t="s">
        <v>1488</v>
      </c>
      <c r="C226" t="s">
        <v>16</v>
      </c>
      <c r="D226" t="s">
        <v>434</v>
      </c>
      <c r="E226" t="s">
        <v>18</v>
      </c>
      <c r="F226" t="s">
        <v>1489</v>
      </c>
      <c r="G226" t="s">
        <v>1490</v>
      </c>
      <c r="H226" t="s">
        <v>1491</v>
      </c>
      <c r="I226" t="s">
        <v>32</v>
      </c>
      <c r="J226" t="s">
        <v>880</v>
      </c>
      <c r="K226" t="s">
        <v>24</v>
      </c>
      <c r="L226" t="s">
        <v>439</v>
      </c>
      <c r="M226" t="s">
        <v>9438</v>
      </c>
      <c r="N226" t="s">
        <v>9439</v>
      </c>
    </row>
    <row r="227" spans="1:14" hidden="1" x14ac:dyDescent="0.25">
      <c r="A227" t="s">
        <v>1492</v>
      </c>
      <c r="B227" t="s">
        <v>1493</v>
      </c>
      <c r="C227" t="s">
        <v>16</v>
      </c>
      <c r="D227" t="s">
        <v>1494</v>
      </c>
      <c r="E227" t="s">
        <v>18</v>
      </c>
      <c r="F227" t="s">
        <v>1495</v>
      </c>
      <c r="G227" t="s">
        <v>1496</v>
      </c>
      <c r="H227" t="s">
        <v>1497</v>
      </c>
      <c r="I227" t="s">
        <v>744</v>
      </c>
      <c r="J227" t="s">
        <v>253</v>
      </c>
      <c r="K227" t="s">
        <v>24</v>
      </c>
      <c r="L227" t="s">
        <v>1498</v>
      </c>
      <c r="M227" t="s">
        <v>9438</v>
      </c>
      <c r="N227" t="s">
        <v>9439</v>
      </c>
    </row>
    <row r="228" spans="1:14" hidden="1" x14ac:dyDescent="0.25">
      <c r="A228" t="s">
        <v>1499</v>
      </c>
      <c r="B228" t="s">
        <v>1500</v>
      </c>
      <c r="C228" t="s">
        <v>16</v>
      </c>
      <c r="D228" t="s">
        <v>1501</v>
      </c>
      <c r="E228" t="s">
        <v>18</v>
      </c>
      <c r="F228" t="s">
        <v>1502</v>
      </c>
      <c r="G228" t="s">
        <v>1503</v>
      </c>
      <c r="H228" t="s">
        <v>1504</v>
      </c>
      <c r="I228" t="s">
        <v>32</v>
      </c>
      <c r="J228" t="s">
        <v>1207</v>
      </c>
      <c r="K228" t="s">
        <v>24</v>
      </c>
      <c r="L228" t="s">
        <v>75</v>
      </c>
      <c r="M228" t="s">
        <v>9438</v>
      </c>
      <c r="N228" t="s">
        <v>9439</v>
      </c>
    </row>
    <row r="229" spans="1:14" hidden="1" x14ac:dyDescent="0.25">
      <c r="A229" t="s">
        <v>1505</v>
      </c>
      <c r="B229" t="s">
        <v>1506</v>
      </c>
      <c r="C229" t="s">
        <v>16</v>
      </c>
      <c r="D229" t="s">
        <v>1507</v>
      </c>
      <c r="E229" t="s">
        <v>18</v>
      </c>
      <c r="F229" t="s">
        <v>1508</v>
      </c>
      <c r="G229" t="s">
        <v>1509</v>
      </c>
      <c r="H229" t="s">
        <v>1510</v>
      </c>
      <c r="I229" t="s">
        <v>32</v>
      </c>
      <c r="J229" t="s">
        <v>1207</v>
      </c>
      <c r="K229" t="s">
        <v>24</v>
      </c>
      <c r="L229" t="s">
        <v>837</v>
      </c>
      <c r="M229" t="s">
        <v>9438</v>
      </c>
      <c r="N229" t="s">
        <v>9439</v>
      </c>
    </row>
    <row r="230" spans="1:14" hidden="1" x14ac:dyDescent="0.25">
      <c r="A230" t="s">
        <v>1511</v>
      </c>
      <c r="B230" t="s">
        <v>1512</v>
      </c>
      <c r="C230" t="s">
        <v>16</v>
      </c>
      <c r="D230" t="s">
        <v>1513</v>
      </c>
      <c r="E230" t="s">
        <v>18</v>
      </c>
      <c r="F230" t="s">
        <v>1514</v>
      </c>
      <c r="G230" t="s">
        <v>1515</v>
      </c>
      <c r="H230" t="s">
        <v>1516</v>
      </c>
      <c r="I230" t="s">
        <v>32</v>
      </c>
      <c r="J230" t="s">
        <v>1207</v>
      </c>
      <c r="K230" t="s">
        <v>24</v>
      </c>
      <c r="L230" t="s">
        <v>75</v>
      </c>
      <c r="M230" t="s">
        <v>9438</v>
      </c>
      <c r="N230" t="s">
        <v>9439</v>
      </c>
    </row>
    <row r="231" spans="1:14" x14ac:dyDescent="0.25">
      <c r="A231" t="s">
        <v>1517</v>
      </c>
      <c r="B231" t="s">
        <v>1518</v>
      </c>
      <c r="C231" t="s">
        <v>16</v>
      </c>
      <c r="D231" t="s">
        <v>579</v>
      </c>
      <c r="E231" t="s">
        <v>18</v>
      </c>
      <c r="F231" t="s">
        <v>1519</v>
      </c>
      <c r="G231" t="s">
        <v>1520</v>
      </c>
      <c r="H231" t="s">
        <v>1521</v>
      </c>
      <c r="I231" t="s">
        <v>32</v>
      </c>
      <c r="J231" t="s">
        <v>274</v>
      </c>
      <c r="K231" t="s">
        <v>24</v>
      </c>
      <c r="L231" t="s">
        <v>58</v>
      </c>
      <c r="M231" t="s">
        <v>9537</v>
      </c>
      <c r="N231" t="s">
        <v>9441</v>
      </c>
    </row>
    <row r="232" spans="1:14" hidden="1" x14ac:dyDescent="0.25">
      <c r="A232" t="s">
        <v>1522</v>
      </c>
      <c r="B232" t="s">
        <v>1523</v>
      </c>
      <c r="C232" t="s">
        <v>16</v>
      </c>
      <c r="D232" t="s">
        <v>1524</v>
      </c>
      <c r="E232" t="s">
        <v>18</v>
      </c>
      <c r="F232" t="s">
        <v>1525</v>
      </c>
      <c r="G232" t="s">
        <v>1526</v>
      </c>
      <c r="H232" t="s">
        <v>1527</v>
      </c>
      <c r="I232" t="s">
        <v>320</v>
      </c>
      <c r="J232" t="s">
        <v>521</v>
      </c>
      <c r="K232" t="s">
        <v>24</v>
      </c>
      <c r="L232" t="s">
        <v>361</v>
      </c>
      <c r="M232" t="s">
        <v>9538</v>
      </c>
      <c r="N232" t="s">
        <v>9441</v>
      </c>
    </row>
    <row r="233" spans="1:14" x14ac:dyDescent="0.25">
      <c r="A233" t="s">
        <v>1528</v>
      </c>
      <c r="B233" t="s">
        <v>1529</v>
      </c>
      <c r="C233" t="s">
        <v>69</v>
      </c>
      <c r="D233" t="s">
        <v>1530</v>
      </c>
      <c r="E233" t="s">
        <v>18</v>
      </c>
      <c r="F233" t="s">
        <v>1531</v>
      </c>
      <c r="G233" t="s">
        <v>1532</v>
      </c>
      <c r="H233" t="s">
        <v>1533</v>
      </c>
      <c r="I233" t="s">
        <v>32</v>
      </c>
      <c r="J233" t="s">
        <v>148</v>
      </c>
      <c r="K233" t="s">
        <v>24</v>
      </c>
      <c r="L233" t="s">
        <v>42</v>
      </c>
      <c r="M233" t="s">
        <v>9539</v>
      </c>
      <c r="N233" t="s">
        <v>9441</v>
      </c>
    </row>
    <row r="234" spans="1:14" hidden="1" x14ac:dyDescent="0.25">
      <c r="A234" t="s">
        <v>1534</v>
      </c>
      <c r="B234" t="s">
        <v>1535</v>
      </c>
      <c r="C234" t="s">
        <v>16</v>
      </c>
      <c r="D234" t="s">
        <v>78</v>
      </c>
      <c r="E234" t="s">
        <v>18</v>
      </c>
      <c r="F234" t="s">
        <v>1536</v>
      </c>
      <c r="G234" t="s">
        <v>1537</v>
      </c>
      <c r="H234" t="s">
        <v>1538</v>
      </c>
      <c r="I234" t="s">
        <v>22</v>
      </c>
      <c r="J234" t="s">
        <v>155</v>
      </c>
      <c r="K234" t="s">
        <v>24</v>
      </c>
      <c r="L234" t="s">
        <v>83</v>
      </c>
      <c r="M234" t="s">
        <v>9540</v>
      </c>
      <c r="N234" t="s">
        <v>9441</v>
      </c>
    </row>
    <row r="235" spans="1:14" hidden="1" x14ac:dyDescent="0.25">
      <c r="A235" t="s">
        <v>1539</v>
      </c>
      <c r="B235" t="s">
        <v>1540</v>
      </c>
      <c r="C235" t="s">
        <v>16</v>
      </c>
      <c r="D235" t="s">
        <v>1541</v>
      </c>
      <c r="E235" t="s">
        <v>18</v>
      </c>
      <c r="F235" t="s">
        <v>1542</v>
      </c>
      <c r="G235" t="s">
        <v>1543</v>
      </c>
      <c r="H235" t="s">
        <v>1544</v>
      </c>
      <c r="I235" t="s">
        <v>32</v>
      </c>
      <c r="J235" t="s">
        <v>1545</v>
      </c>
      <c r="K235" t="s">
        <v>24</v>
      </c>
      <c r="L235" t="s">
        <v>42</v>
      </c>
      <c r="M235" t="s">
        <v>9438</v>
      </c>
      <c r="N235" t="s">
        <v>9439</v>
      </c>
    </row>
    <row r="236" spans="1:14" x14ac:dyDescent="0.25">
      <c r="A236" t="s">
        <v>1546</v>
      </c>
      <c r="B236" t="s">
        <v>1547</v>
      </c>
      <c r="C236" t="s">
        <v>16</v>
      </c>
      <c r="D236" t="s">
        <v>1548</v>
      </c>
      <c r="E236" t="s">
        <v>18</v>
      </c>
      <c r="F236" t="s">
        <v>1549</v>
      </c>
      <c r="G236" t="s">
        <v>1550</v>
      </c>
      <c r="H236" t="s">
        <v>1551</v>
      </c>
      <c r="I236" t="s">
        <v>32</v>
      </c>
      <c r="J236" t="s">
        <v>540</v>
      </c>
      <c r="K236" t="s">
        <v>24</v>
      </c>
      <c r="L236" t="s">
        <v>1552</v>
      </c>
      <c r="M236" t="s">
        <v>9541</v>
      </c>
      <c r="N236" t="s">
        <v>9441</v>
      </c>
    </row>
    <row r="237" spans="1:14" x14ac:dyDescent="0.25">
      <c r="A237" t="s">
        <v>1553</v>
      </c>
      <c r="B237" t="s">
        <v>1554</v>
      </c>
      <c r="C237" t="s">
        <v>69</v>
      </c>
      <c r="D237" t="s">
        <v>1555</v>
      </c>
      <c r="E237" t="s">
        <v>18</v>
      </c>
      <c r="F237" t="s">
        <v>1556</v>
      </c>
      <c r="G237" t="s">
        <v>1557</v>
      </c>
      <c r="H237" t="s">
        <v>1558</v>
      </c>
      <c r="I237" t="s">
        <v>32</v>
      </c>
      <c r="J237" t="s">
        <v>426</v>
      </c>
      <c r="K237" t="s">
        <v>24</v>
      </c>
      <c r="L237" t="s">
        <v>42</v>
      </c>
      <c r="M237" t="s">
        <v>9542</v>
      </c>
      <c r="N237" t="s">
        <v>9441</v>
      </c>
    </row>
    <row r="238" spans="1:14" hidden="1" x14ac:dyDescent="0.25">
      <c r="A238" t="s">
        <v>1559</v>
      </c>
      <c r="B238" t="s">
        <v>1560</v>
      </c>
      <c r="C238" t="s">
        <v>16</v>
      </c>
      <c r="D238" t="s">
        <v>1561</v>
      </c>
      <c r="E238" t="s">
        <v>18</v>
      </c>
      <c r="F238" t="s">
        <v>1562</v>
      </c>
      <c r="G238" t="s">
        <v>1563</v>
      </c>
      <c r="H238" t="s">
        <v>1564</v>
      </c>
      <c r="I238" t="s">
        <v>1565</v>
      </c>
      <c r="J238" t="s">
        <v>261</v>
      </c>
      <c r="K238" t="s">
        <v>24</v>
      </c>
      <c r="L238" t="s">
        <v>1566</v>
      </c>
      <c r="M238" t="s">
        <v>9438</v>
      </c>
      <c r="N238" t="s">
        <v>9439</v>
      </c>
    </row>
    <row r="239" spans="1:14" hidden="1" x14ac:dyDescent="0.25">
      <c r="A239" t="s">
        <v>1567</v>
      </c>
      <c r="C239" t="s">
        <v>16</v>
      </c>
      <c r="D239" t="s">
        <v>1568</v>
      </c>
      <c r="E239" t="s">
        <v>18</v>
      </c>
      <c r="F239" t="s">
        <v>1569</v>
      </c>
      <c r="G239" t="s">
        <v>1570</v>
      </c>
      <c r="H239" t="s">
        <v>1571</v>
      </c>
      <c r="I239" t="s">
        <v>22</v>
      </c>
      <c r="J239" t="s">
        <v>1572</v>
      </c>
      <c r="K239" t="s">
        <v>24</v>
      </c>
      <c r="L239" t="s">
        <v>1573</v>
      </c>
      <c r="M239" t="s">
        <v>9438</v>
      </c>
      <c r="N239" t="s">
        <v>9439</v>
      </c>
    </row>
    <row r="240" spans="1:14" hidden="1" x14ac:dyDescent="0.25">
      <c r="A240" t="s">
        <v>1574</v>
      </c>
      <c r="B240" t="s">
        <v>1575</v>
      </c>
      <c r="C240" t="s">
        <v>550</v>
      </c>
      <c r="D240" t="s">
        <v>1576</v>
      </c>
      <c r="E240" t="s">
        <v>638</v>
      </c>
      <c r="F240" t="s">
        <v>1577</v>
      </c>
      <c r="G240" t="s">
        <v>1578</v>
      </c>
      <c r="H240" t="s">
        <v>1579</v>
      </c>
      <c r="I240" t="s">
        <v>32</v>
      </c>
      <c r="J240" t="s">
        <v>1572</v>
      </c>
      <c r="K240" t="s">
        <v>556</v>
      </c>
      <c r="L240" t="s">
        <v>75</v>
      </c>
      <c r="M240" t="s">
        <v>9438</v>
      </c>
      <c r="N240" t="s">
        <v>9439</v>
      </c>
    </row>
    <row r="241" spans="1:14" hidden="1" x14ac:dyDescent="0.25">
      <c r="A241" t="s">
        <v>1574</v>
      </c>
      <c r="B241" t="s">
        <v>1580</v>
      </c>
      <c r="C241" t="s">
        <v>550</v>
      </c>
      <c r="D241" t="s">
        <v>1576</v>
      </c>
      <c r="E241" t="s">
        <v>638</v>
      </c>
      <c r="F241" t="s">
        <v>1581</v>
      </c>
      <c r="G241" t="s">
        <v>1582</v>
      </c>
      <c r="H241" t="s">
        <v>1583</v>
      </c>
      <c r="I241" t="s">
        <v>32</v>
      </c>
      <c r="J241" t="s">
        <v>1584</v>
      </c>
      <c r="K241" t="s">
        <v>556</v>
      </c>
      <c r="L241" t="s">
        <v>75</v>
      </c>
      <c r="M241" t="s">
        <v>9438</v>
      </c>
      <c r="N241" t="s">
        <v>9439</v>
      </c>
    </row>
    <row r="242" spans="1:14" hidden="1" x14ac:dyDescent="0.25">
      <c r="A242" t="s">
        <v>1574</v>
      </c>
      <c r="B242" t="s">
        <v>1585</v>
      </c>
      <c r="C242" t="s">
        <v>550</v>
      </c>
      <c r="D242" t="s">
        <v>1576</v>
      </c>
      <c r="E242" t="s">
        <v>638</v>
      </c>
      <c r="F242" t="s">
        <v>1586</v>
      </c>
      <c r="G242" t="s">
        <v>1587</v>
      </c>
      <c r="H242" t="s">
        <v>1588</v>
      </c>
      <c r="I242" t="s">
        <v>32</v>
      </c>
      <c r="J242" t="s">
        <v>1066</v>
      </c>
      <c r="K242" t="s">
        <v>556</v>
      </c>
      <c r="L242" t="s">
        <v>75</v>
      </c>
      <c r="M242" t="s">
        <v>9438</v>
      </c>
      <c r="N242" t="s">
        <v>9439</v>
      </c>
    </row>
    <row r="243" spans="1:14" hidden="1" x14ac:dyDescent="0.25">
      <c r="A243" t="s">
        <v>1593</v>
      </c>
      <c r="B243" t="s">
        <v>1594</v>
      </c>
      <c r="C243" t="s">
        <v>1595</v>
      </c>
      <c r="D243" t="s">
        <v>760</v>
      </c>
      <c r="E243" t="s">
        <v>18</v>
      </c>
      <c r="F243" t="s">
        <v>1596</v>
      </c>
      <c r="G243" t="s">
        <v>1597</v>
      </c>
      <c r="H243" t="s">
        <v>1598</v>
      </c>
      <c r="I243" t="s">
        <v>32</v>
      </c>
      <c r="J243" t="s">
        <v>1599</v>
      </c>
      <c r="K243" t="s">
        <v>1600</v>
      </c>
      <c r="L243" t="s">
        <v>75</v>
      </c>
      <c r="M243" t="s">
        <v>9438</v>
      </c>
      <c r="N243" t="s">
        <v>9439</v>
      </c>
    </row>
    <row r="244" spans="1:14" hidden="1" x14ac:dyDescent="0.25">
      <c r="A244" t="s">
        <v>1601</v>
      </c>
      <c r="B244" t="s">
        <v>1602</v>
      </c>
      <c r="C244" t="s">
        <v>16</v>
      </c>
      <c r="D244" t="s">
        <v>1603</v>
      </c>
      <c r="E244" t="s">
        <v>18</v>
      </c>
      <c r="F244" t="s">
        <v>1604</v>
      </c>
      <c r="G244" t="s">
        <v>1605</v>
      </c>
      <c r="H244" t="s">
        <v>1606</v>
      </c>
      <c r="I244" t="s">
        <v>32</v>
      </c>
      <c r="J244" t="s">
        <v>634</v>
      </c>
      <c r="K244" t="s">
        <v>24</v>
      </c>
      <c r="L244" t="s">
        <v>1607</v>
      </c>
      <c r="M244" t="s">
        <v>9438</v>
      </c>
      <c r="N244" t="s">
        <v>9439</v>
      </c>
    </row>
    <row r="245" spans="1:14" hidden="1" x14ac:dyDescent="0.25">
      <c r="A245" t="s">
        <v>746</v>
      </c>
      <c r="B245" t="s">
        <v>747</v>
      </c>
      <c r="C245" t="s">
        <v>16</v>
      </c>
      <c r="D245" t="s">
        <v>748</v>
      </c>
      <c r="E245" t="s">
        <v>638</v>
      </c>
      <c r="F245" t="s">
        <v>1608</v>
      </c>
      <c r="G245" t="s">
        <v>1609</v>
      </c>
      <c r="H245" t="s">
        <v>1610</v>
      </c>
      <c r="I245" t="s">
        <v>32</v>
      </c>
      <c r="J245" t="s">
        <v>1000</v>
      </c>
      <c r="K245" t="s">
        <v>24</v>
      </c>
      <c r="L245" t="s">
        <v>75</v>
      </c>
      <c r="M245" t="s">
        <v>9438</v>
      </c>
      <c r="N245" t="s">
        <v>9439</v>
      </c>
    </row>
    <row r="246" spans="1:14" hidden="1" x14ac:dyDescent="0.25">
      <c r="A246" t="s">
        <v>1616</v>
      </c>
      <c r="B246" t="s">
        <v>1617</v>
      </c>
      <c r="C246" t="s">
        <v>16</v>
      </c>
      <c r="D246" t="s">
        <v>789</v>
      </c>
      <c r="E246" t="s">
        <v>638</v>
      </c>
      <c r="F246" t="s">
        <v>1618</v>
      </c>
      <c r="G246" t="s">
        <v>1619</v>
      </c>
      <c r="H246" t="s">
        <v>1620</v>
      </c>
      <c r="I246" t="s">
        <v>22</v>
      </c>
      <c r="J246" t="s">
        <v>1621</v>
      </c>
      <c r="K246" t="s">
        <v>24</v>
      </c>
      <c r="L246" t="s">
        <v>794</v>
      </c>
      <c r="M246" t="s">
        <v>9438</v>
      </c>
      <c r="N246" t="s">
        <v>9439</v>
      </c>
    </row>
    <row r="247" spans="1:14" hidden="1" x14ac:dyDescent="0.25">
      <c r="A247" t="s">
        <v>1622</v>
      </c>
      <c r="B247" t="s">
        <v>1011</v>
      </c>
      <c r="C247" t="s">
        <v>16</v>
      </c>
      <c r="D247" t="s">
        <v>1012</v>
      </c>
      <c r="E247" t="s">
        <v>638</v>
      </c>
      <c r="F247" t="s">
        <v>1623</v>
      </c>
      <c r="G247" t="s">
        <v>1624</v>
      </c>
      <c r="H247" t="s">
        <v>1625</v>
      </c>
      <c r="I247" t="s">
        <v>22</v>
      </c>
      <c r="J247" t="s">
        <v>412</v>
      </c>
      <c r="K247" t="s">
        <v>24</v>
      </c>
      <c r="L247" t="s">
        <v>1016</v>
      </c>
      <c r="M247" t="s">
        <v>9438</v>
      </c>
      <c r="N247" t="s">
        <v>9439</v>
      </c>
    </row>
    <row r="248" spans="1:14" hidden="1" x14ac:dyDescent="0.25">
      <c r="A248" t="s">
        <v>1626</v>
      </c>
      <c r="B248" t="s">
        <v>725</v>
      </c>
      <c r="C248" t="s">
        <v>69</v>
      </c>
      <c r="D248" t="s">
        <v>1627</v>
      </c>
      <c r="E248" t="s">
        <v>638</v>
      </c>
      <c r="F248" t="s">
        <v>1628</v>
      </c>
      <c r="G248" t="s">
        <v>1629</v>
      </c>
      <c r="H248" t="s">
        <v>1630</v>
      </c>
      <c r="I248" t="s">
        <v>32</v>
      </c>
      <c r="J248" t="s">
        <v>1545</v>
      </c>
      <c r="K248" t="s">
        <v>24</v>
      </c>
      <c r="L248" t="s">
        <v>42</v>
      </c>
      <c r="M248" t="s">
        <v>9438</v>
      </c>
      <c r="N248" t="s">
        <v>9439</v>
      </c>
    </row>
    <row r="249" spans="1:14" hidden="1" x14ac:dyDescent="0.25">
      <c r="A249" t="s">
        <v>1631</v>
      </c>
      <c r="B249" t="s">
        <v>695</v>
      </c>
      <c r="C249" t="s">
        <v>69</v>
      </c>
      <c r="D249" t="s">
        <v>696</v>
      </c>
      <c r="E249" t="s">
        <v>638</v>
      </c>
      <c r="F249" t="s">
        <v>1632</v>
      </c>
      <c r="G249" t="s">
        <v>1633</v>
      </c>
      <c r="H249" t="s">
        <v>1634</v>
      </c>
      <c r="I249" t="s">
        <v>32</v>
      </c>
      <c r="J249" t="s">
        <v>756</v>
      </c>
      <c r="K249" t="s">
        <v>24</v>
      </c>
      <c r="L249" t="s">
        <v>757</v>
      </c>
      <c r="M249" t="s">
        <v>9438</v>
      </c>
      <c r="N249" t="s">
        <v>9439</v>
      </c>
    </row>
    <row r="250" spans="1:14" x14ac:dyDescent="0.25">
      <c r="A250" t="s">
        <v>1029</v>
      </c>
      <c r="B250" t="s">
        <v>1635</v>
      </c>
      <c r="C250" t="s">
        <v>16</v>
      </c>
      <c r="D250" t="s">
        <v>402</v>
      </c>
      <c r="E250" t="s">
        <v>638</v>
      </c>
      <c r="F250" t="s">
        <v>1636</v>
      </c>
      <c r="G250" t="s">
        <v>1637</v>
      </c>
      <c r="H250" t="s">
        <v>1638</v>
      </c>
      <c r="I250" t="s">
        <v>32</v>
      </c>
      <c r="J250" t="s">
        <v>1639</v>
      </c>
      <c r="K250" t="s">
        <v>24</v>
      </c>
      <c r="L250" t="s">
        <v>406</v>
      </c>
      <c r="M250" t="s">
        <v>9543</v>
      </c>
      <c r="N250" t="s">
        <v>9441</v>
      </c>
    </row>
    <row r="251" spans="1:14" x14ac:dyDescent="0.25">
      <c r="A251" t="s">
        <v>985</v>
      </c>
      <c r="B251" t="s">
        <v>986</v>
      </c>
      <c r="C251" t="s">
        <v>69</v>
      </c>
      <c r="D251" t="s">
        <v>987</v>
      </c>
      <c r="E251" t="s">
        <v>638</v>
      </c>
      <c r="F251" t="s">
        <v>1640</v>
      </c>
      <c r="G251" t="s">
        <v>1641</v>
      </c>
      <c r="H251" t="s">
        <v>1642</v>
      </c>
      <c r="I251" t="s">
        <v>32</v>
      </c>
      <c r="J251" t="s">
        <v>991</v>
      </c>
      <c r="K251" t="s">
        <v>24</v>
      </c>
      <c r="L251" t="s">
        <v>204</v>
      </c>
      <c r="M251" t="s">
        <v>9544</v>
      </c>
      <c r="N251" t="s">
        <v>9441</v>
      </c>
    </row>
    <row r="252" spans="1:14" hidden="1" x14ac:dyDescent="0.25">
      <c r="A252" t="s">
        <v>700</v>
      </c>
      <c r="B252" t="s">
        <v>701</v>
      </c>
      <c r="C252" t="s">
        <v>16</v>
      </c>
      <c r="D252" t="s">
        <v>702</v>
      </c>
      <c r="E252" t="s">
        <v>638</v>
      </c>
      <c r="F252" t="s">
        <v>1643</v>
      </c>
      <c r="G252" t="s">
        <v>1644</v>
      </c>
      <c r="H252" t="s">
        <v>1645</v>
      </c>
      <c r="I252" t="s">
        <v>32</v>
      </c>
      <c r="J252" t="s">
        <v>246</v>
      </c>
      <c r="K252" t="s">
        <v>24</v>
      </c>
      <c r="L252" t="s">
        <v>75</v>
      </c>
      <c r="M252" t="s">
        <v>9438</v>
      </c>
      <c r="N252" t="s">
        <v>9439</v>
      </c>
    </row>
    <row r="253" spans="1:14" hidden="1" x14ac:dyDescent="0.25">
      <c r="A253" t="s">
        <v>1646</v>
      </c>
      <c r="B253" t="s">
        <v>695</v>
      </c>
      <c r="C253" t="s">
        <v>69</v>
      </c>
      <c r="D253" t="s">
        <v>696</v>
      </c>
      <c r="E253" t="s">
        <v>638</v>
      </c>
      <c r="F253" t="s">
        <v>1647</v>
      </c>
      <c r="G253" t="s">
        <v>1648</v>
      </c>
      <c r="H253" t="s">
        <v>1649</v>
      </c>
      <c r="I253" t="s">
        <v>32</v>
      </c>
      <c r="J253" t="s">
        <v>1650</v>
      </c>
      <c r="K253" t="s">
        <v>24</v>
      </c>
      <c r="L253" t="s">
        <v>104</v>
      </c>
      <c r="M253" t="s">
        <v>9438</v>
      </c>
      <c r="N253" t="s">
        <v>9439</v>
      </c>
    </row>
    <row r="254" spans="1:14" hidden="1" x14ac:dyDescent="0.25">
      <c r="A254" t="s">
        <v>1651</v>
      </c>
      <c r="B254" t="s">
        <v>928</v>
      </c>
      <c r="C254" t="s">
        <v>16</v>
      </c>
      <c r="D254" t="s">
        <v>789</v>
      </c>
      <c r="E254" t="s">
        <v>638</v>
      </c>
      <c r="F254" t="s">
        <v>1652</v>
      </c>
      <c r="G254" t="s">
        <v>1653</v>
      </c>
      <c r="H254" t="s">
        <v>1654</v>
      </c>
      <c r="I254" t="s">
        <v>22</v>
      </c>
      <c r="J254" t="s">
        <v>1655</v>
      </c>
      <c r="K254" t="s">
        <v>24</v>
      </c>
      <c r="L254" t="s">
        <v>794</v>
      </c>
      <c r="M254" t="s">
        <v>9438</v>
      </c>
      <c r="N254" t="s">
        <v>9439</v>
      </c>
    </row>
    <row r="255" spans="1:14" hidden="1" x14ac:dyDescent="0.25">
      <c r="A255" t="s">
        <v>1052</v>
      </c>
      <c r="B255" t="s">
        <v>1002</v>
      </c>
      <c r="C255" t="s">
        <v>16</v>
      </c>
      <c r="D255" t="s">
        <v>1003</v>
      </c>
      <c r="E255" t="s">
        <v>638</v>
      </c>
      <c r="F255" t="s">
        <v>1656</v>
      </c>
      <c r="G255" t="s">
        <v>1657</v>
      </c>
      <c r="H255" t="s">
        <v>1658</v>
      </c>
      <c r="I255" t="s">
        <v>32</v>
      </c>
      <c r="J255" t="s">
        <v>261</v>
      </c>
      <c r="K255" t="s">
        <v>24</v>
      </c>
      <c r="L255" t="s">
        <v>75</v>
      </c>
      <c r="M255" t="s">
        <v>9438</v>
      </c>
      <c r="N255" t="s">
        <v>9439</v>
      </c>
    </row>
    <row r="256" spans="1:14" hidden="1" x14ac:dyDescent="0.25">
      <c r="A256" t="s">
        <v>644</v>
      </c>
      <c r="C256" t="s">
        <v>16</v>
      </c>
      <c r="D256" t="s">
        <v>645</v>
      </c>
      <c r="E256" t="s">
        <v>638</v>
      </c>
      <c r="F256" t="s">
        <v>1659</v>
      </c>
      <c r="G256" t="s">
        <v>1660</v>
      </c>
      <c r="H256" t="s">
        <v>1661</v>
      </c>
      <c r="I256" t="s">
        <v>32</v>
      </c>
      <c r="J256" t="s">
        <v>1662</v>
      </c>
      <c r="K256" t="s">
        <v>24</v>
      </c>
      <c r="L256" t="s">
        <v>649</v>
      </c>
      <c r="M256" t="s">
        <v>9438</v>
      </c>
      <c r="N256" t="s">
        <v>9439</v>
      </c>
    </row>
    <row r="257" spans="1:14" hidden="1" x14ac:dyDescent="0.25">
      <c r="A257" t="s">
        <v>845</v>
      </c>
      <c r="B257" t="s">
        <v>846</v>
      </c>
      <c r="C257" t="s">
        <v>69</v>
      </c>
      <c r="D257" t="s">
        <v>847</v>
      </c>
      <c r="E257" t="s">
        <v>638</v>
      </c>
      <c r="F257" t="s">
        <v>1663</v>
      </c>
      <c r="G257" t="s">
        <v>1664</v>
      </c>
      <c r="H257" t="s">
        <v>1665</v>
      </c>
      <c r="I257" t="s">
        <v>32</v>
      </c>
      <c r="J257" t="s">
        <v>634</v>
      </c>
      <c r="K257" t="s">
        <v>24</v>
      </c>
      <c r="L257" t="s">
        <v>851</v>
      </c>
      <c r="M257" t="s">
        <v>9438</v>
      </c>
      <c r="N257" t="s">
        <v>9439</v>
      </c>
    </row>
    <row r="258" spans="1:14" hidden="1" x14ac:dyDescent="0.25">
      <c r="A258" t="s">
        <v>1666</v>
      </c>
      <c r="B258" t="s">
        <v>1667</v>
      </c>
      <c r="C258" t="s">
        <v>16</v>
      </c>
      <c r="D258" t="s">
        <v>812</v>
      </c>
      <c r="E258" t="s">
        <v>638</v>
      </c>
      <c r="F258" t="s">
        <v>1668</v>
      </c>
      <c r="G258" t="s">
        <v>1669</v>
      </c>
      <c r="H258" t="s">
        <v>1670</v>
      </c>
      <c r="I258" t="s">
        <v>22</v>
      </c>
      <c r="J258" t="s">
        <v>816</v>
      </c>
      <c r="K258" t="s">
        <v>24</v>
      </c>
      <c r="L258" t="s">
        <v>83</v>
      </c>
      <c r="M258" t="s">
        <v>9438</v>
      </c>
      <c r="N258" t="s">
        <v>9439</v>
      </c>
    </row>
    <row r="259" spans="1:14" hidden="1" x14ac:dyDescent="0.25">
      <c r="A259" t="s">
        <v>1671</v>
      </c>
      <c r="B259" t="s">
        <v>695</v>
      </c>
      <c r="C259" t="s">
        <v>69</v>
      </c>
      <c r="D259" t="s">
        <v>696</v>
      </c>
      <c r="E259" t="s">
        <v>638</v>
      </c>
      <c r="F259" t="s">
        <v>1672</v>
      </c>
      <c r="G259" t="s">
        <v>1673</v>
      </c>
      <c r="H259" t="s">
        <v>1674</v>
      </c>
      <c r="I259" t="s">
        <v>32</v>
      </c>
      <c r="J259" t="s">
        <v>756</v>
      </c>
      <c r="K259" t="s">
        <v>24</v>
      </c>
      <c r="L259" t="s">
        <v>757</v>
      </c>
      <c r="M259" t="s">
        <v>9438</v>
      </c>
      <c r="N259" t="s">
        <v>9439</v>
      </c>
    </row>
    <row r="260" spans="1:14" x14ac:dyDescent="0.25">
      <c r="A260" t="s">
        <v>1675</v>
      </c>
      <c r="B260" t="s">
        <v>1676</v>
      </c>
      <c r="C260" t="s">
        <v>69</v>
      </c>
      <c r="D260" t="s">
        <v>93</v>
      </c>
      <c r="E260" t="s">
        <v>638</v>
      </c>
      <c r="F260" t="s">
        <v>1677</v>
      </c>
      <c r="G260" t="s">
        <v>1678</v>
      </c>
      <c r="H260" t="s">
        <v>1679</v>
      </c>
      <c r="I260" t="s">
        <v>32</v>
      </c>
      <c r="J260" t="s">
        <v>49</v>
      </c>
      <c r="K260" t="s">
        <v>24</v>
      </c>
      <c r="L260" t="s">
        <v>184</v>
      </c>
      <c r="M260" t="s">
        <v>9545</v>
      </c>
      <c r="N260" t="s">
        <v>9441</v>
      </c>
    </row>
    <row r="261" spans="1:14" hidden="1" x14ac:dyDescent="0.25">
      <c r="A261" t="s">
        <v>862</v>
      </c>
      <c r="B261" t="s">
        <v>678</v>
      </c>
      <c r="C261" t="s">
        <v>69</v>
      </c>
      <c r="D261" t="s">
        <v>666</v>
      </c>
      <c r="E261" t="s">
        <v>638</v>
      </c>
      <c r="F261" t="s">
        <v>1680</v>
      </c>
      <c r="G261" t="s">
        <v>1681</v>
      </c>
      <c r="H261" t="s">
        <v>1682</v>
      </c>
      <c r="I261" t="s">
        <v>32</v>
      </c>
      <c r="J261" t="s">
        <v>1472</v>
      </c>
      <c r="K261" t="s">
        <v>24</v>
      </c>
      <c r="L261" t="s">
        <v>670</v>
      </c>
      <c r="M261" t="s">
        <v>9438</v>
      </c>
      <c r="N261" t="s">
        <v>9439</v>
      </c>
    </row>
    <row r="262" spans="1:14" hidden="1" x14ac:dyDescent="0.25">
      <c r="A262" t="s">
        <v>1651</v>
      </c>
      <c r="B262" t="s">
        <v>1683</v>
      </c>
      <c r="C262" t="s">
        <v>16</v>
      </c>
      <c r="D262" t="s">
        <v>789</v>
      </c>
      <c r="E262" t="s">
        <v>638</v>
      </c>
      <c r="F262" t="s">
        <v>1684</v>
      </c>
      <c r="G262" t="s">
        <v>1685</v>
      </c>
      <c r="H262" t="s">
        <v>1686</v>
      </c>
      <c r="I262" t="s">
        <v>22</v>
      </c>
      <c r="J262" t="s">
        <v>1655</v>
      </c>
      <c r="K262" t="s">
        <v>24</v>
      </c>
      <c r="L262" t="s">
        <v>794</v>
      </c>
      <c r="M262" t="s">
        <v>9438</v>
      </c>
      <c r="N262" t="s">
        <v>9439</v>
      </c>
    </row>
    <row r="263" spans="1:14" hidden="1" x14ac:dyDescent="0.25">
      <c r="A263" t="s">
        <v>875</v>
      </c>
      <c r="B263" t="s">
        <v>876</v>
      </c>
      <c r="C263" t="s">
        <v>16</v>
      </c>
      <c r="D263" t="s">
        <v>371</v>
      </c>
      <c r="E263" t="s">
        <v>638</v>
      </c>
      <c r="F263" t="s">
        <v>1687</v>
      </c>
      <c r="G263" t="s">
        <v>1688</v>
      </c>
      <c r="H263" t="s">
        <v>1689</v>
      </c>
      <c r="I263" t="s">
        <v>32</v>
      </c>
      <c r="J263" t="s">
        <v>880</v>
      </c>
      <c r="K263" t="s">
        <v>24</v>
      </c>
      <c r="L263" t="s">
        <v>75</v>
      </c>
      <c r="M263" t="s">
        <v>9438</v>
      </c>
      <c r="N263" t="s">
        <v>9439</v>
      </c>
    </row>
    <row r="264" spans="1:14" hidden="1" x14ac:dyDescent="0.25">
      <c r="A264" t="s">
        <v>671</v>
      </c>
      <c r="B264" t="s">
        <v>672</v>
      </c>
      <c r="C264" t="s">
        <v>69</v>
      </c>
      <c r="D264" t="s">
        <v>673</v>
      </c>
      <c r="E264" t="s">
        <v>638</v>
      </c>
      <c r="F264" t="s">
        <v>1690</v>
      </c>
      <c r="G264" t="s">
        <v>1691</v>
      </c>
      <c r="H264" t="s">
        <v>1692</v>
      </c>
      <c r="I264" t="s">
        <v>32</v>
      </c>
      <c r="J264" t="s">
        <v>246</v>
      </c>
      <c r="K264" t="s">
        <v>24</v>
      </c>
      <c r="L264" t="s">
        <v>75</v>
      </c>
      <c r="M264" t="s">
        <v>9438</v>
      </c>
      <c r="N264" t="s">
        <v>9439</v>
      </c>
    </row>
    <row r="265" spans="1:14" hidden="1" x14ac:dyDescent="0.25">
      <c r="A265" t="s">
        <v>1693</v>
      </c>
      <c r="B265" t="s">
        <v>695</v>
      </c>
      <c r="C265" t="s">
        <v>69</v>
      </c>
      <c r="D265" t="s">
        <v>696</v>
      </c>
      <c r="E265" t="s">
        <v>638</v>
      </c>
      <c r="F265" t="s">
        <v>1694</v>
      </c>
      <c r="G265" t="s">
        <v>1695</v>
      </c>
      <c r="H265" t="s">
        <v>1696</v>
      </c>
      <c r="I265" t="s">
        <v>32</v>
      </c>
      <c r="J265" t="s">
        <v>642</v>
      </c>
      <c r="K265" t="s">
        <v>24</v>
      </c>
      <c r="L265" t="s">
        <v>104</v>
      </c>
      <c r="M265" t="s">
        <v>9438</v>
      </c>
      <c r="N265" t="s">
        <v>9439</v>
      </c>
    </row>
    <row r="266" spans="1:14" hidden="1" x14ac:dyDescent="0.25">
      <c r="A266" t="s">
        <v>746</v>
      </c>
      <c r="B266" t="s">
        <v>747</v>
      </c>
      <c r="C266" t="s">
        <v>16</v>
      </c>
      <c r="D266" t="s">
        <v>748</v>
      </c>
      <c r="E266" t="s">
        <v>638</v>
      </c>
      <c r="F266" t="s">
        <v>1697</v>
      </c>
      <c r="G266" t="s">
        <v>1698</v>
      </c>
      <c r="H266" t="s">
        <v>1699</v>
      </c>
      <c r="I266" t="s">
        <v>32</v>
      </c>
      <c r="J266" t="s">
        <v>1000</v>
      </c>
      <c r="K266" t="s">
        <v>24</v>
      </c>
      <c r="L266" t="s">
        <v>75</v>
      </c>
      <c r="M266" t="s">
        <v>9438</v>
      </c>
      <c r="N266" t="s">
        <v>9439</v>
      </c>
    </row>
    <row r="267" spans="1:14" hidden="1" x14ac:dyDescent="0.25">
      <c r="A267" t="s">
        <v>746</v>
      </c>
      <c r="B267" t="s">
        <v>747</v>
      </c>
      <c r="C267" t="s">
        <v>16</v>
      </c>
      <c r="D267" t="s">
        <v>748</v>
      </c>
      <c r="E267" t="s">
        <v>638</v>
      </c>
      <c r="F267" t="s">
        <v>1700</v>
      </c>
      <c r="G267" t="s">
        <v>1701</v>
      </c>
      <c r="H267" t="s">
        <v>1702</v>
      </c>
      <c r="I267" t="s">
        <v>32</v>
      </c>
      <c r="J267" t="s">
        <v>923</v>
      </c>
      <c r="K267" t="s">
        <v>24</v>
      </c>
      <c r="L267" t="s">
        <v>75</v>
      </c>
      <c r="M267" t="s">
        <v>9438</v>
      </c>
      <c r="N267" t="s">
        <v>9439</v>
      </c>
    </row>
    <row r="268" spans="1:14" x14ac:dyDescent="0.25">
      <c r="A268" t="s">
        <v>706</v>
      </c>
      <c r="B268" t="s">
        <v>707</v>
      </c>
      <c r="C268" t="s">
        <v>16</v>
      </c>
      <c r="D268" t="s">
        <v>868</v>
      </c>
      <c r="E268" t="s">
        <v>638</v>
      </c>
      <c r="F268" t="s">
        <v>1708</v>
      </c>
      <c r="G268" t="s">
        <v>1709</v>
      </c>
      <c r="H268" t="s">
        <v>1710</v>
      </c>
      <c r="I268" t="s">
        <v>32</v>
      </c>
      <c r="J268" t="s">
        <v>148</v>
      </c>
      <c r="K268" t="s">
        <v>24</v>
      </c>
      <c r="L268" t="s">
        <v>75</v>
      </c>
      <c r="M268" t="s">
        <v>9546</v>
      </c>
      <c r="N268" t="s">
        <v>9441</v>
      </c>
    </row>
    <row r="269" spans="1:14" hidden="1" x14ac:dyDescent="0.25">
      <c r="A269" t="s">
        <v>1711</v>
      </c>
      <c r="B269" t="s">
        <v>695</v>
      </c>
      <c r="C269" t="s">
        <v>69</v>
      </c>
      <c r="D269" t="s">
        <v>696</v>
      </c>
      <c r="E269" t="s">
        <v>638</v>
      </c>
      <c r="F269" t="s">
        <v>1712</v>
      </c>
      <c r="G269" t="s">
        <v>1713</v>
      </c>
      <c r="H269" t="s">
        <v>1714</v>
      </c>
      <c r="I269" t="s">
        <v>32</v>
      </c>
      <c r="J269" t="s">
        <v>398</v>
      </c>
      <c r="K269" t="s">
        <v>24</v>
      </c>
      <c r="L269" t="s">
        <v>104</v>
      </c>
      <c r="M269" t="s">
        <v>9438</v>
      </c>
      <c r="N269" t="s">
        <v>9439</v>
      </c>
    </row>
    <row r="270" spans="1:14" hidden="1" x14ac:dyDescent="0.25">
      <c r="A270" t="s">
        <v>1715</v>
      </c>
      <c r="B270" t="s">
        <v>928</v>
      </c>
      <c r="C270" t="s">
        <v>16</v>
      </c>
      <c r="D270" t="s">
        <v>789</v>
      </c>
      <c r="E270" t="s">
        <v>638</v>
      </c>
      <c r="F270" t="s">
        <v>1716</v>
      </c>
      <c r="G270" t="s">
        <v>1717</v>
      </c>
      <c r="H270" t="s">
        <v>1718</v>
      </c>
      <c r="I270" t="s">
        <v>22</v>
      </c>
      <c r="J270" t="s">
        <v>1621</v>
      </c>
      <c r="K270" t="s">
        <v>24</v>
      </c>
      <c r="L270" t="s">
        <v>794</v>
      </c>
      <c r="M270" t="s">
        <v>9438</v>
      </c>
      <c r="N270" t="s">
        <v>9439</v>
      </c>
    </row>
    <row r="271" spans="1:14" hidden="1" x14ac:dyDescent="0.25">
      <c r="A271" t="s">
        <v>682</v>
      </c>
      <c r="B271" t="s">
        <v>683</v>
      </c>
      <c r="C271" t="s">
        <v>16</v>
      </c>
      <c r="D271" t="s">
        <v>684</v>
      </c>
      <c r="E271" t="s">
        <v>638</v>
      </c>
      <c r="F271" t="s">
        <v>1719</v>
      </c>
      <c r="G271" t="s">
        <v>1720</v>
      </c>
      <c r="H271" t="s">
        <v>1721</v>
      </c>
      <c r="I271" t="s">
        <v>32</v>
      </c>
      <c r="J271" t="s">
        <v>688</v>
      </c>
      <c r="K271" t="s">
        <v>24</v>
      </c>
      <c r="L271" t="s">
        <v>204</v>
      </c>
      <c r="M271" t="s">
        <v>9438</v>
      </c>
      <c r="N271" t="s">
        <v>9439</v>
      </c>
    </row>
    <row r="272" spans="1:14" hidden="1" x14ac:dyDescent="0.25">
      <c r="A272" t="s">
        <v>1728</v>
      </c>
      <c r="B272" t="s">
        <v>1729</v>
      </c>
      <c r="C272" t="s">
        <v>69</v>
      </c>
      <c r="D272" t="s">
        <v>61</v>
      </c>
      <c r="E272" t="s">
        <v>638</v>
      </c>
      <c r="F272" t="s">
        <v>1730</v>
      </c>
      <c r="G272" t="s">
        <v>1731</v>
      </c>
      <c r="H272" t="s">
        <v>1732</v>
      </c>
      <c r="I272" t="s">
        <v>32</v>
      </c>
      <c r="J272" t="s">
        <v>391</v>
      </c>
      <c r="K272" t="s">
        <v>24</v>
      </c>
      <c r="L272" t="s">
        <v>42</v>
      </c>
      <c r="M272" t="s">
        <v>9438</v>
      </c>
      <c r="N272" t="s">
        <v>9439</v>
      </c>
    </row>
    <row r="273" spans="1:14" hidden="1" x14ac:dyDescent="0.25">
      <c r="A273" t="s">
        <v>1060</v>
      </c>
      <c r="B273" t="s">
        <v>1061</v>
      </c>
      <c r="C273" t="s">
        <v>16</v>
      </c>
      <c r="D273" t="s">
        <v>1062</v>
      </c>
      <c r="E273" t="s">
        <v>638</v>
      </c>
      <c r="F273" t="s">
        <v>1733</v>
      </c>
      <c r="G273" t="s">
        <v>1734</v>
      </c>
      <c r="H273" t="s">
        <v>1735</v>
      </c>
      <c r="I273" t="s">
        <v>32</v>
      </c>
      <c r="J273" t="s">
        <v>1066</v>
      </c>
      <c r="K273" t="s">
        <v>24</v>
      </c>
      <c r="L273" t="s">
        <v>75</v>
      </c>
      <c r="M273" t="s">
        <v>9438</v>
      </c>
      <c r="N273" t="s">
        <v>9439</v>
      </c>
    </row>
    <row r="274" spans="1:14" hidden="1" x14ac:dyDescent="0.25">
      <c r="A274" t="s">
        <v>644</v>
      </c>
      <c r="C274" t="s">
        <v>16</v>
      </c>
      <c r="D274" t="s">
        <v>645</v>
      </c>
      <c r="E274" t="s">
        <v>638</v>
      </c>
      <c r="F274" t="s">
        <v>1736</v>
      </c>
      <c r="G274" t="s">
        <v>1737</v>
      </c>
      <c r="H274" t="s">
        <v>1738</v>
      </c>
      <c r="I274" t="s">
        <v>32</v>
      </c>
      <c r="J274" t="s">
        <v>234</v>
      </c>
      <c r="K274" t="s">
        <v>24</v>
      </c>
      <c r="L274" t="s">
        <v>1739</v>
      </c>
      <c r="M274" t="s">
        <v>9438</v>
      </c>
      <c r="N274" t="s">
        <v>9439</v>
      </c>
    </row>
    <row r="275" spans="1:14" hidden="1" x14ac:dyDescent="0.25">
      <c r="A275" t="s">
        <v>1740</v>
      </c>
      <c r="B275" t="s">
        <v>695</v>
      </c>
      <c r="C275" t="s">
        <v>69</v>
      </c>
      <c r="D275" t="s">
        <v>696</v>
      </c>
      <c r="E275" t="s">
        <v>638</v>
      </c>
      <c r="F275" t="s">
        <v>1741</v>
      </c>
      <c r="G275" t="s">
        <v>1742</v>
      </c>
      <c r="H275" t="s">
        <v>1743</v>
      </c>
      <c r="I275" t="s">
        <v>32</v>
      </c>
      <c r="J275" t="s">
        <v>923</v>
      </c>
      <c r="K275" t="s">
        <v>24</v>
      </c>
      <c r="L275" t="s">
        <v>104</v>
      </c>
      <c r="M275" t="s">
        <v>9438</v>
      </c>
      <c r="N275" t="s">
        <v>9439</v>
      </c>
    </row>
    <row r="276" spans="1:14" hidden="1" x14ac:dyDescent="0.25">
      <c r="A276" t="s">
        <v>746</v>
      </c>
      <c r="B276" t="s">
        <v>747</v>
      </c>
      <c r="C276" t="s">
        <v>16</v>
      </c>
      <c r="D276" t="s">
        <v>748</v>
      </c>
      <c r="E276" t="s">
        <v>638</v>
      </c>
      <c r="F276" t="s">
        <v>1744</v>
      </c>
      <c r="G276" t="s">
        <v>1745</v>
      </c>
      <c r="H276" t="s">
        <v>1746</v>
      </c>
      <c r="I276" t="s">
        <v>32</v>
      </c>
      <c r="J276" t="s">
        <v>89</v>
      </c>
      <c r="K276" t="s">
        <v>24</v>
      </c>
      <c r="L276" t="s">
        <v>75</v>
      </c>
      <c r="M276" t="s">
        <v>9438</v>
      </c>
      <c r="N276" t="s">
        <v>9439</v>
      </c>
    </row>
    <row r="277" spans="1:14" hidden="1" x14ac:dyDescent="0.25">
      <c r="A277" t="s">
        <v>862</v>
      </c>
      <c r="B277" t="s">
        <v>1747</v>
      </c>
      <c r="C277" t="s">
        <v>69</v>
      </c>
      <c r="D277" t="s">
        <v>666</v>
      </c>
      <c r="E277" t="s">
        <v>638</v>
      </c>
      <c r="F277" t="s">
        <v>1748</v>
      </c>
      <c r="G277" t="s">
        <v>1749</v>
      </c>
      <c r="H277" t="s">
        <v>1750</v>
      </c>
      <c r="I277" t="s">
        <v>32</v>
      </c>
      <c r="J277" t="s">
        <v>1751</v>
      </c>
      <c r="K277" t="s">
        <v>24</v>
      </c>
      <c r="L277" t="s">
        <v>670</v>
      </c>
      <c r="M277" t="s">
        <v>9438</v>
      </c>
      <c r="N277" t="s">
        <v>9439</v>
      </c>
    </row>
    <row r="278" spans="1:14" hidden="1" x14ac:dyDescent="0.25">
      <c r="A278" t="s">
        <v>1752</v>
      </c>
      <c r="B278" t="s">
        <v>1011</v>
      </c>
      <c r="C278" t="s">
        <v>16</v>
      </c>
      <c r="D278" t="s">
        <v>1012</v>
      </c>
      <c r="E278" t="s">
        <v>638</v>
      </c>
      <c r="F278" t="s">
        <v>1753</v>
      </c>
      <c r="G278" t="s">
        <v>1754</v>
      </c>
      <c r="H278" t="s">
        <v>1755</v>
      </c>
      <c r="I278" t="s">
        <v>22</v>
      </c>
      <c r="J278" t="s">
        <v>809</v>
      </c>
      <c r="K278" t="s">
        <v>24</v>
      </c>
      <c r="L278" t="s">
        <v>1016</v>
      </c>
      <c r="M278" t="s">
        <v>9438</v>
      </c>
      <c r="N278" t="s">
        <v>9439</v>
      </c>
    </row>
    <row r="279" spans="1:14" hidden="1" x14ac:dyDescent="0.25">
      <c r="A279" t="s">
        <v>664</v>
      </c>
      <c r="B279" t="s">
        <v>665</v>
      </c>
      <c r="C279" t="s">
        <v>69</v>
      </c>
      <c r="D279" t="s">
        <v>666</v>
      </c>
      <c r="E279" t="s">
        <v>638</v>
      </c>
      <c r="F279" t="s">
        <v>1763</v>
      </c>
      <c r="G279" t="s">
        <v>1764</v>
      </c>
      <c r="H279" t="s">
        <v>1765</v>
      </c>
      <c r="I279" t="s">
        <v>32</v>
      </c>
      <c r="J279" t="s">
        <v>391</v>
      </c>
      <c r="K279" t="s">
        <v>24</v>
      </c>
      <c r="L279" t="s">
        <v>670</v>
      </c>
      <c r="M279" t="s">
        <v>9438</v>
      </c>
      <c r="N279" t="s">
        <v>9439</v>
      </c>
    </row>
    <row r="280" spans="1:14" hidden="1" x14ac:dyDescent="0.25">
      <c r="A280" t="s">
        <v>644</v>
      </c>
      <c r="C280" t="s">
        <v>16</v>
      </c>
      <c r="D280" t="s">
        <v>1766</v>
      </c>
      <c r="E280" t="s">
        <v>638</v>
      </c>
      <c r="F280" t="s">
        <v>1767</v>
      </c>
      <c r="G280" t="s">
        <v>1768</v>
      </c>
      <c r="H280" t="s">
        <v>1769</v>
      </c>
      <c r="I280" t="s">
        <v>32</v>
      </c>
      <c r="J280" t="s">
        <v>197</v>
      </c>
      <c r="K280" t="s">
        <v>24</v>
      </c>
      <c r="L280" t="s">
        <v>1770</v>
      </c>
      <c r="M280" t="s">
        <v>9438</v>
      </c>
      <c r="N280" t="s">
        <v>9439</v>
      </c>
    </row>
    <row r="281" spans="1:14" hidden="1" x14ac:dyDescent="0.25">
      <c r="A281" t="s">
        <v>1775</v>
      </c>
      <c r="B281" t="s">
        <v>678</v>
      </c>
      <c r="C281" t="s">
        <v>16</v>
      </c>
      <c r="D281" t="s">
        <v>666</v>
      </c>
      <c r="E281" t="s">
        <v>638</v>
      </c>
      <c r="F281" t="s">
        <v>1776</v>
      </c>
      <c r="G281" t="s">
        <v>1777</v>
      </c>
      <c r="H281" t="s">
        <v>1778</v>
      </c>
      <c r="I281" t="s">
        <v>32</v>
      </c>
      <c r="J281" t="s">
        <v>955</v>
      </c>
      <c r="K281" t="s">
        <v>24</v>
      </c>
      <c r="L281" t="s">
        <v>262</v>
      </c>
      <c r="M281" t="s">
        <v>9438</v>
      </c>
      <c r="N281" t="s">
        <v>9439</v>
      </c>
    </row>
    <row r="282" spans="1:14" hidden="1" x14ac:dyDescent="0.25">
      <c r="A282" t="s">
        <v>1783</v>
      </c>
      <c r="B282" t="s">
        <v>695</v>
      </c>
      <c r="C282" t="s">
        <v>69</v>
      </c>
      <c r="D282" t="s">
        <v>696</v>
      </c>
      <c r="E282" t="s">
        <v>638</v>
      </c>
      <c r="F282" t="s">
        <v>1784</v>
      </c>
      <c r="G282" t="s">
        <v>1785</v>
      </c>
      <c r="H282" t="s">
        <v>1786</v>
      </c>
      <c r="I282" t="s">
        <v>32</v>
      </c>
      <c r="J282" t="s">
        <v>756</v>
      </c>
      <c r="K282" t="s">
        <v>24</v>
      </c>
      <c r="L282" t="s">
        <v>757</v>
      </c>
      <c r="M282" t="s">
        <v>9438</v>
      </c>
      <c r="N282" t="s">
        <v>9439</v>
      </c>
    </row>
    <row r="283" spans="1:14" hidden="1" x14ac:dyDescent="0.25">
      <c r="A283" t="s">
        <v>1787</v>
      </c>
      <c r="B283" t="s">
        <v>695</v>
      </c>
      <c r="C283" t="s">
        <v>69</v>
      </c>
      <c r="D283" t="s">
        <v>696</v>
      </c>
      <c r="E283" t="s">
        <v>638</v>
      </c>
      <c r="F283" t="s">
        <v>1788</v>
      </c>
      <c r="G283" t="s">
        <v>1789</v>
      </c>
      <c r="H283" t="s">
        <v>1790</v>
      </c>
      <c r="I283" t="s">
        <v>32</v>
      </c>
      <c r="J283" t="s">
        <v>756</v>
      </c>
      <c r="K283" t="s">
        <v>24</v>
      </c>
      <c r="L283" t="s">
        <v>757</v>
      </c>
      <c r="M283" t="s">
        <v>9438</v>
      </c>
      <c r="N283" t="s">
        <v>9439</v>
      </c>
    </row>
    <row r="284" spans="1:14" hidden="1" x14ac:dyDescent="0.25">
      <c r="A284" t="s">
        <v>1098</v>
      </c>
      <c r="B284" t="s">
        <v>1099</v>
      </c>
      <c r="C284" t="s">
        <v>16</v>
      </c>
      <c r="D284" t="s">
        <v>1100</v>
      </c>
      <c r="E284" t="s">
        <v>638</v>
      </c>
      <c r="F284" t="s">
        <v>1791</v>
      </c>
      <c r="G284" t="s">
        <v>1792</v>
      </c>
      <c r="H284" t="s">
        <v>1793</v>
      </c>
      <c r="I284" t="s">
        <v>22</v>
      </c>
      <c r="J284" t="s">
        <v>634</v>
      </c>
      <c r="K284" t="s">
        <v>24</v>
      </c>
      <c r="L284" t="s">
        <v>83</v>
      </c>
      <c r="M284" t="s">
        <v>9438</v>
      </c>
      <c r="N284" t="s">
        <v>9439</v>
      </c>
    </row>
    <row r="285" spans="1:14" hidden="1" x14ac:dyDescent="0.25">
      <c r="A285" t="s">
        <v>781</v>
      </c>
      <c r="B285" t="s">
        <v>782</v>
      </c>
      <c r="C285" t="s">
        <v>69</v>
      </c>
      <c r="D285" t="s">
        <v>200</v>
      </c>
      <c r="E285" t="s">
        <v>638</v>
      </c>
      <c r="F285" t="s">
        <v>1794</v>
      </c>
      <c r="G285" t="s">
        <v>1795</v>
      </c>
      <c r="H285" t="s">
        <v>1796</v>
      </c>
      <c r="I285" t="s">
        <v>32</v>
      </c>
      <c r="J285" t="s">
        <v>634</v>
      </c>
      <c r="K285" t="s">
        <v>24</v>
      </c>
      <c r="L285" t="s">
        <v>786</v>
      </c>
      <c r="M285" t="s">
        <v>9438</v>
      </c>
      <c r="N285" t="s">
        <v>9439</v>
      </c>
    </row>
    <row r="286" spans="1:14" hidden="1" x14ac:dyDescent="0.25">
      <c r="A286" t="s">
        <v>1651</v>
      </c>
      <c r="B286" t="s">
        <v>1683</v>
      </c>
      <c r="C286" t="s">
        <v>16</v>
      </c>
      <c r="D286" t="s">
        <v>789</v>
      </c>
      <c r="E286" t="s">
        <v>638</v>
      </c>
      <c r="F286" t="s">
        <v>1800</v>
      </c>
      <c r="G286" t="s">
        <v>1801</v>
      </c>
      <c r="H286" t="s">
        <v>1802</v>
      </c>
      <c r="I286" t="s">
        <v>22</v>
      </c>
      <c r="J286" t="s">
        <v>1155</v>
      </c>
      <c r="K286" t="s">
        <v>24</v>
      </c>
      <c r="L286" t="s">
        <v>1803</v>
      </c>
      <c r="M286" t="s">
        <v>9438</v>
      </c>
      <c r="N286" t="s">
        <v>9439</v>
      </c>
    </row>
    <row r="287" spans="1:14" x14ac:dyDescent="0.25">
      <c r="A287" t="s">
        <v>1804</v>
      </c>
      <c r="B287" t="s">
        <v>1112</v>
      </c>
      <c r="C287" t="s">
        <v>69</v>
      </c>
      <c r="D287" t="s">
        <v>854</v>
      </c>
      <c r="E287" t="s">
        <v>638</v>
      </c>
      <c r="F287" t="s">
        <v>1805</v>
      </c>
      <c r="G287" t="s">
        <v>1806</v>
      </c>
      <c r="H287" t="s">
        <v>1807</v>
      </c>
      <c r="I287" t="s">
        <v>32</v>
      </c>
      <c r="J287" t="s">
        <v>1727</v>
      </c>
      <c r="K287" t="s">
        <v>24</v>
      </c>
      <c r="L287" t="s">
        <v>75</v>
      </c>
      <c r="M287" t="s">
        <v>9547</v>
      </c>
      <c r="N287" t="s">
        <v>9441</v>
      </c>
    </row>
    <row r="288" spans="1:14" hidden="1" x14ac:dyDescent="0.25">
      <c r="A288" t="s">
        <v>845</v>
      </c>
      <c r="B288" t="s">
        <v>846</v>
      </c>
      <c r="C288" t="s">
        <v>69</v>
      </c>
      <c r="D288" t="s">
        <v>847</v>
      </c>
      <c r="E288" t="s">
        <v>638</v>
      </c>
      <c r="F288" t="s">
        <v>1812</v>
      </c>
      <c r="G288" t="s">
        <v>1813</v>
      </c>
      <c r="H288" t="s">
        <v>1814</v>
      </c>
      <c r="I288" t="s">
        <v>32</v>
      </c>
      <c r="J288" t="s">
        <v>121</v>
      </c>
      <c r="K288" t="s">
        <v>24</v>
      </c>
      <c r="L288" t="s">
        <v>851</v>
      </c>
      <c r="M288" t="s">
        <v>9438</v>
      </c>
      <c r="N288" t="s">
        <v>9439</v>
      </c>
    </row>
    <row r="289" spans="1:14" hidden="1" x14ac:dyDescent="0.25">
      <c r="A289" t="s">
        <v>671</v>
      </c>
      <c r="B289" t="s">
        <v>672</v>
      </c>
      <c r="C289" t="s">
        <v>69</v>
      </c>
      <c r="D289" t="s">
        <v>673</v>
      </c>
      <c r="E289" t="s">
        <v>638</v>
      </c>
      <c r="F289" t="s">
        <v>1815</v>
      </c>
      <c r="G289" t="s">
        <v>1816</v>
      </c>
      <c r="H289" t="s">
        <v>1817</v>
      </c>
      <c r="I289" t="s">
        <v>32</v>
      </c>
      <c r="J289" t="s">
        <v>412</v>
      </c>
      <c r="K289" t="s">
        <v>24</v>
      </c>
      <c r="L289" t="s">
        <v>75</v>
      </c>
      <c r="M289" t="s">
        <v>9438</v>
      </c>
      <c r="N289" t="s">
        <v>9439</v>
      </c>
    </row>
    <row r="290" spans="1:14" hidden="1" x14ac:dyDescent="0.25">
      <c r="A290" t="s">
        <v>1098</v>
      </c>
      <c r="B290" t="s">
        <v>1099</v>
      </c>
      <c r="C290" t="s">
        <v>16</v>
      </c>
      <c r="D290" t="s">
        <v>1100</v>
      </c>
      <c r="E290" t="s">
        <v>638</v>
      </c>
      <c r="F290" t="s">
        <v>1818</v>
      </c>
      <c r="G290" t="s">
        <v>1819</v>
      </c>
      <c r="H290" t="s">
        <v>1820</v>
      </c>
      <c r="I290" t="s">
        <v>22</v>
      </c>
      <c r="J290" t="s">
        <v>634</v>
      </c>
      <c r="K290" t="s">
        <v>24</v>
      </c>
      <c r="L290" t="s">
        <v>83</v>
      </c>
      <c r="M290" t="s">
        <v>9438</v>
      </c>
      <c r="N290" t="s">
        <v>9439</v>
      </c>
    </row>
    <row r="291" spans="1:14" hidden="1" x14ac:dyDescent="0.25">
      <c r="A291" t="s">
        <v>1821</v>
      </c>
      <c r="B291" t="s">
        <v>725</v>
      </c>
      <c r="C291" t="s">
        <v>69</v>
      </c>
      <c r="D291" t="s">
        <v>1822</v>
      </c>
      <c r="E291" t="s">
        <v>638</v>
      </c>
      <c r="F291" t="s">
        <v>1823</v>
      </c>
      <c r="G291" t="s">
        <v>1824</v>
      </c>
      <c r="H291" t="s">
        <v>1825</v>
      </c>
      <c r="I291" t="s">
        <v>32</v>
      </c>
      <c r="J291" t="s">
        <v>134</v>
      </c>
      <c r="K291" t="s">
        <v>24</v>
      </c>
      <c r="L291" t="s">
        <v>1826</v>
      </c>
      <c r="M291" t="s">
        <v>9438</v>
      </c>
      <c r="N291" t="s">
        <v>9439</v>
      </c>
    </row>
    <row r="292" spans="1:14" hidden="1" x14ac:dyDescent="0.25">
      <c r="A292" t="s">
        <v>1827</v>
      </c>
      <c r="B292" t="s">
        <v>1198</v>
      </c>
      <c r="C292" t="s">
        <v>69</v>
      </c>
      <c r="D292" t="s">
        <v>1199</v>
      </c>
      <c r="E292" t="s">
        <v>638</v>
      </c>
      <c r="F292" t="s">
        <v>1828</v>
      </c>
      <c r="G292" t="s">
        <v>1829</v>
      </c>
      <c r="H292" t="s">
        <v>1830</v>
      </c>
      <c r="I292" t="s">
        <v>22</v>
      </c>
      <c r="J292" t="s">
        <v>1203</v>
      </c>
      <c r="K292" t="s">
        <v>24</v>
      </c>
      <c r="L292" t="s">
        <v>83</v>
      </c>
      <c r="M292" t="s">
        <v>9438</v>
      </c>
      <c r="N292" t="s">
        <v>9439</v>
      </c>
    </row>
    <row r="293" spans="1:14" hidden="1" x14ac:dyDescent="0.25">
      <c r="A293" t="s">
        <v>1831</v>
      </c>
      <c r="B293" t="s">
        <v>695</v>
      </c>
      <c r="C293" t="s">
        <v>69</v>
      </c>
      <c r="D293" t="s">
        <v>696</v>
      </c>
      <c r="E293" t="s">
        <v>638</v>
      </c>
      <c r="F293" t="s">
        <v>1832</v>
      </c>
      <c r="G293" t="s">
        <v>1833</v>
      </c>
      <c r="H293" t="s">
        <v>1834</v>
      </c>
      <c r="I293" t="s">
        <v>32</v>
      </c>
      <c r="J293" t="s">
        <v>89</v>
      </c>
      <c r="K293" t="s">
        <v>24</v>
      </c>
      <c r="L293" t="s">
        <v>104</v>
      </c>
      <c r="M293" t="s">
        <v>9438</v>
      </c>
      <c r="N293" t="s">
        <v>9439</v>
      </c>
    </row>
    <row r="294" spans="1:14" hidden="1" x14ac:dyDescent="0.25">
      <c r="A294" t="s">
        <v>1835</v>
      </c>
      <c r="B294" t="s">
        <v>695</v>
      </c>
      <c r="C294" t="s">
        <v>69</v>
      </c>
      <c r="D294" t="s">
        <v>696</v>
      </c>
      <c r="E294" t="s">
        <v>638</v>
      </c>
      <c r="F294" t="s">
        <v>1836</v>
      </c>
      <c r="G294" t="s">
        <v>1837</v>
      </c>
      <c r="H294" t="s">
        <v>1838</v>
      </c>
      <c r="I294" t="s">
        <v>32</v>
      </c>
      <c r="J294" t="s">
        <v>756</v>
      </c>
      <c r="K294" t="s">
        <v>24</v>
      </c>
      <c r="L294" t="s">
        <v>757</v>
      </c>
      <c r="M294" t="s">
        <v>9438</v>
      </c>
      <c r="N294" t="s">
        <v>9439</v>
      </c>
    </row>
    <row r="295" spans="1:14" hidden="1" x14ac:dyDescent="0.25">
      <c r="A295" t="s">
        <v>700</v>
      </c>
      <c r="B295" t="s">
        <v>701</v>
      </c>
      <c r="C295" t="s">
        <v>16</v>
      </c>
      <c r="D295" t="s">
        <v>702</v>
      </c>
      <c r="E295" t="s">
        <v>638</v>
      </c>
      <c r="F295" t="s">
        <v>1839</v>
      </c>
      <c r="G295" t="s">
        <v>1840</v>
      </c>
      <c r="H295" t="s">
        <v>1841</v>
      </c>
      <c r="I295" t="s">
        <v>32</v>
      </c>
      <c r="J295" t="s">
        <v>162</v>
      </c>
      <c r="K295" t="s">
        <v>24</v>
      </c>
      <c r="L295" t="s">
        <v>75</v>
      </c>
      <c r="M295" t="s">
        <v>9438</v>
      </c>
      <c r="N295" t="s">
        <v>9439</v>
      </c>
    </row>
    <row r="296" spans="1:14" hidden="1" x14ac:dyDescent="0.25">
      <c r="A296" t="s">
        <v>862</v>
      </c>
      <c r="B296" t="s">
        <v>1747</v>
      </c>
      <c r="C296" t="s">
        <v>69</v>
      </c>
      <c r="D296" t="s">
        <v>666</v>
      </c>
      <c r="E296" t="s">
        <v>638</v>
      </c>
      <c r="F296" t="s">
        <v>1842</v>
      </c>
      <c r="G296" t="s">
        <v>1843</v>
      </c>
      <c r="H296" t="s">
        <v>1844</v>
      </c>
      <c r="I296" t="s">
        <v>32</v>
      </c>
      <c r="J296" t="s">
        <v>1394</v>
      </c>
      <c r="K296" t="s">
        <v>24</v>
      </c>
      <c r="L296" t="s">
        <v>670</v>
      </c>
      <c r="M296" t="s">
        <v>9438</v>
      </c>
      <c r="N296" t="s">
        <v>9439</v>
      </c>
    </row>
    <row r="297" spans="1:14" hidden="1" x14ac:dyDescent="0.25">
      <c r="A297" t="s">
        <v>981</v>
      </c>
      <c r="B297" t="s">
        <v>918</v>
      </c>
      <c r="C297" t="s">
        <v>16</v>
      </c>
      <c r="D297" t="s">
        <v>919</v>
      </c>
      <c r="E297" t="s">
        <v>638</v>
      </c>
      <c r="F297" t="s">
        <v>1845</v>
      </c>
      <c r="G297" t="s">
        <v>1846</v>
      </c>
      <c r="H297" t="s">
        <v>1847</v>
      </c>
      <c r="I297" t="s">
        <v>32</v>
      </c>
      <c r="J297" t="s">
        <v>923</v>
      </c>
      <c r="K297" t="s">
        <v>24</v>
      </c>
      <c r="L297" t="s">
        <v>42</v>
      </c>
      <c r="M297" t="s">
        <v>9438</v>
      </c>
      <c r="N297" t="s">
        <v>9439</v>
      </c>
    </row>
    <row r="298" spans="1:14" hidden="1" x14ac:dyDescent="0.25">
      <c r="A298" t="s">
        <v>1857</v>
      </c>
      <c r="B298" t="s">
        <v>1858</v>
      </c>
      <c r="C298" t="s">
        <v>1595</v>
      </c>
      <c r="D298" t="s">
        <v>1859</v>
      </c>
      <c r="E298" t="s">
        <v>18</v>
      </c>
      <c r="F298" t="s">
        <v>1860</v>
      </c>
      <c r="G298" t="s">
        <v>1861</v>
      </c>
      <c r="H298" t="s">
        <v>1862</v>
      </c>
      <c r="I298" t="s">
        <v>32</v>
      </c>
      <c r="J298" t="s">
        <v>555</v>
      </c>
      <c r="K298" t="s">
        <v>1600</v>
      </c>
      <c r="L298" t="s">
        <v>786</v>
      </c>
      <c r="M298" t="s">
        <v>9438</v>
      </c>
      <c r="N298" t="s">
        <v>9439</v>
      </c>
    </row>
    <row r="299" spans="1:14" hidden="1" x14ac:dyDescent="0.25">
      <c r="A299" t="s">
        <v>1863</v>
      </c>
      <c r="B299" t="s">
        <v>1864</v>
      </c>
      <c r="C299" t="s">
        <v>1595</v>
      </c>
      <c r="D299" t="s">
        <v>1865</v>
      </c>
      <c r="E299" t="s">
        <v>638</v>
      </c>
      <c r="F299" t="s">
        <v>1866</v>
      </c>
      <c r="G299" t="s">
        <v>1867</v>
      </c>
      <c r="H299" t="s">
        <v>1868</v>
      </c>
      <c r="I299" t="s">
        <v>32</v>
      </c>
      <c r="J299" t="s">
        <v>1599</v>
      </c>
      <c r="K299" t="s">
        <v>1600</v>
      </c>
      <c r="L299" t="s">
        <v>176</v>
      </c>
      <c r="M299" t="s">
        <v>9438</v>
      </c>
      <c r="N299" t="s">
        <v>9439</v>
      </c>
    </row>
    <row r="300" spans="1:14" hidden="1" x14ac:dyDescent="0.25">
      <c r="A300" t="s">
        <v>1869</v>
      </c>
      <c r="B300" t="s">
        <v>1849</v>
      </c>
      <c r="C300" t="s">
        <v>1850</v>
      </c>
      <c r="D300" t="s">
        <v>1851</v>
      </c>
      <c r="E300" t="s">
        <v>638</v>
      </c>
      <c r="F300" t="s">
        <v>1870</v>
      </c>
      <c r="G300" t="s">
        <v>1871</v>
      </c>
      <c r="H300" t="s">
        <v>1872</v>
      </c>
      <c r="I300" t="s">
        <v>32</v>
      </c>
      <c r="J300" t="s">
        <v>1855</v>
      </c>
      <c r="K300" t="s">
        <v>1600</v>
      </c>
      <c r="L300" t="s">
        <v>1856</v>
      </c>
      <c r="M300" t="s">
        <v>9438</v>
      </c>
      <c r="N300" t="s">
        <v>9439</v>
      </c>
    </row>
    <row r="301" spans="1:14" x14ac:dyDescent="0.25">
      <c r="A301" t="s">
        <v>1873</v>
      </c>
      <c r="C301" t="s">
        <v>550</v>
      </c>
      <c r="D301" t="s">
        <v>1874</v>
      </c>
      <c r="E301" t="s">
        <v>18</v>
      </c>
      <c r="F301" t="s">
        <v>1875</v>
      </c>
      <c r="G301" t="s">
        <v>1876</v>
      </c>
      <c r="H301" t="s">
        <v>1877</v>
      </c>
      <c r="I301" t="s">
        <v>32</v>
      </c>
      <c r="J301" t="s">
        <v>1878</v>
      </c>
      <c r="K301" t="s">
        <v>556</v>
      </c>
      <c r="L301" t="s">
        <v>42</v>
      </c>
      <c r="M301" t="s">
        <v>9548</v>
      </c>
      <c r="N301" t="s">
        <v>9441</v>
      </c>
    </row>
    <row r="302" spans="1:14" hidden="1" x14ac:dyDescent="0.25">
      <c r="A302" t="s">
        <v>1879</v>
      </c>
      <c r="C302" t="s">
        <v>1880</v>
      </c>
      <c r="D302" t="s">
        <v>1881</v>
      </c>
      <c r="E302" t="s">
        <v>18</v>
      </c>
      <c r="F302" t="s">
        <v>1882</v>
      </c>
      <c r="G302" t="s">
        <v>1883</v>
      </c>
      <c r="H302" t="s">
        <v>1884</v>
      </c>
      <c r="I302" t="s">
        <v>32</v>
      </c>
      <c r="J302" t="s">
        <v>1885</v>
      </c>
      <c r="K302" t="s">
        <v>1600</v>
      </c>
      <c r="L302" t="s">
        <v>34</v>
      </c>
      <c r="M302" t="s">
        <v>9438</v>
      </c>
      <c r="N302" t="s">
        <v>9439</v>
      </c>
    </row>
    <row r="303" spans="1:14" hidden="1" x14ac:dyDescent="0.25">
      <c r="A303" t="s">
        <v>1893</v>
      </c>
      <c r="B303" t="s">
        <v>1894</v>
      </c>
      <c r="C303" t="s">
        <v>1895</v>
      </c>
      <c r="D303" t="s">
        <v>1896</v>
      </c>
      <c r="E303" t="s">
        <v>18</v>
      </c>
      <c r="F303" t="s">
        <v>1897</v>
      </c>
      <c r="G303" t="s">
        <v>1898</v>
      </c>
      <c r="H303" t="s">
        <v>1899</v>
      </c>
      <c r="I303" t="s">
        <v>32</v>
      </c>
      <c r="J303" t="s">
        <v>1900</v>
      </c>
      <c r="K303" t="s">
        <v>1600</v>
      </c>
      <c r="L303" t="s">
        <v>1901</v>
      </c>
      <c r="M303" t="s">
        <v>9438</v>
      </c>
      <c r="N303" t="s">
        <v>9439</v>
      </c>
    </row>
    <row r="304" spans="1:14" hidden="1" x14ac:dyDescent="0.25">
      <c r="A304" t="s">
        <v>1886</v>
      </c>
      <c r="B304" t="s">
        <v>549</v>
      </c>
      <c r="C304" t="s">
        <v>1595</v>
      </c>
      <c r="D304" t="s">
        <v>1888</v>
      </c>
      <c r="E304" t="s">
        <v>638</v>
      </c>
      <c r="F304" t="s">
        <v>1902</v>
      </c>
      <c r="G304" t="s">
        <v>1903</v>
      </c>
      <c r="H304" t="s">
        <v>1904</v>
      </c>
      <c r="I304" t="s">
        <v>32</v>
      </c>
      <c r="J304" t="s">
        <v>1878</v>
      </c>
      <c r="K304" t="s">
        <v>1600</v>
      </c>
      <c r="L304" t="s">
        <v>1892</v>
      </c>
      <c r="M304" t="s">
        <v>9438</v>
      </c>
      <c r="N304" t="s">
        <v>9439</v>
      </c>
    </row>
    <row r="305" spans="1:14" hidden="1" x14ac:dyDescent="0.25">
      <c r="A305" t="s">
        <v>1905</v>
      </c>
      <c r="B305" t="s">
        <v>1906</v>
      </c>
      <c r="C305" t="s">
        <v>1907</v>
      </c>
      <c r="D305" t="s">
        <v>1908</v>
      </c>
      <c r="E305" t="s">
        <v>18</v>
      </c>
      <c r="F305" t="s">
        <v>1909</v>
      </c>
      <c r="G305" t="s">
        <v>1910</v>
      </c>
      <c r="H305" t="s">
        <v>1911</v>
      </c>
      <c r="I305" t="s">
        <v>32</v>
      </c>
      <c r="J305" t="s">
        <v>1912</v>
      </c>
      <c r="K305" t="s">
        <v>1600</v>
      </c>
      <c r="L305" t="s">
        <v>42</v>
      </c>
      <c r="M305" t="s">
        <v>9438</v>
      </c>
      <c r="N305" t="s">
        <v>9439</v>
      </c>
    </row>
    <row r="306" spans="1:14" hidden="1" x14ac:dyDescent="0.25">
      <c r="A306" t="s">
        <v>1920</v>
      </c>
      <c r="B306" t="s">
        <v>1921</v>
      </c>
      <c r="C306" t="s">
        <v>550</v>
      </c>
      <c r="D306" t="s">
        <v>1922</v>
      </c>
      <c r="E306" t="s">
        <v>638</v>
      </c>
      <c r="F306" t="s">
        <v>1923</v>
      </c>
      <c r="G306" t="s">
        <v>1924</v>
      </c>
      <c r="H306" t="s">
        <v>1925</v>
      </c>
      <c r="I306" t="s">
        <v>32</v>
      </c>
      <c r="J306" t="s">
        <v>1584</v>
      </c>
      <c r="K306" t="s">
        <v>556</v>
      </c>
      <c r="L306" t="s">
        <v>439</v>
      </c>
      <c r="M306" t="s">
        <v>9438</v>
      </c>
      <c r="N306" t="s">
        <v>9439</v>
      </c>
    </row>
    <row r="307" spans="1:14" hidden="1" x14ac:dyDescent="0.25">
      <c r="A307" t="s">
        <v>1926</v>
      </c>
      <c r="B307" t="s">
        <v>1914</v>
      </c>
      <c r="C307" t="s">
        <v>1915</v>
      </c>
      <c r="D307" t="s">
        <v>1916</v>
      </c>
      <c r="E307" t="s">
        <v>638</v>
      </c>
      <c r="F307" t="s">
        <v>1927</v>
      </c>
      <c r="G307" t="s">
        <v>1928</v>
      </c>
      <c r="H307" t="s">
        <v>1929</v>
      </c>
      <c r="I307" t="s">
        <v>32</v>
      </c>
      <c r="J307" t="s">
        <v>1855</v>
      </c>
      <c r="K307" t="s">
        <v>1600</v>
      </c>
      <c r="L307" t="s">
        <v>314</v>
      </c>
      <c r="M307" t="s">
        <v>9438</v>
      </c>
      <c r="N307" t="s">
        <v>9439</v>
      </c>
    </row>
    <row r="308" spans="1:14" hidden="1" x14ac:dyDescent="0.25">
      <c r="A308" t="s">
        <v>1930</v>
      </c>
      <c r="C308" t="s">
        <v>1931</v>
      </c>
      <c r="D308" t="s">
        <v>1908</v>
      </c>
      <c r="E308" t="s">
        <v>18</v>
      </c>
      <c r="F308" t="s">
        <v>1932</v>
      </c>
      <c r="G308" t="s">
        <v>1933</v>
      </c>
      <c r="H308" t="s">
        <v>1934</v>
      </c>
      <c r="I308" t="s">
        <v>32</v>
      </c>
      <c r="J308" t="s">
        <v>1093</v>
      </c>
      <c r="K308" t="s">
        <v>1600</v>
      </c>
      <c r="L308" t="s">
        <v>42</v>
      </c>
      <c r="M308" t="s">
        <v>9438</v>
      </c>
      <c r="N308" t="s">
        <v>9439</v>
      </c>
    </row>
    <row r="309" spans="1:14" hidden="1" x14ac:dyDescent="0.25">
      <c r="A309" t="s">
        <v>1941</v>
      </c>
      <c r="B309" t="s">
        <v>1942</v>
      </c>
      <c r="C309" t="s">
        <v>1943</v>
      </c>
      <c r="D309" t="s">
        <v>1944</v>
      </c>
      <c r="E309" t="s">
        <v>18</v>
      </c>
      <c r="F309" t="s">
        <v>1945</v>
      </c>
      <c r="G309" t="s">
        <v>1946</v>
      </c>
      <c r="H309" t="s">
        <v>1947</v>
      </c>
      <c r="I309" t="s">
        <v>32</v>
      </c>
      <c r="J309" t="s">
        <v>1855</v>
      </c>
      <c r="K309" t="s">
        <v>1600</v>
      </c>
      <c r="L309" t="s">
        <v>75</v>
      </c>
      <c r="M309" t="s">
        <v>9438</v>
      </c>
      <c r="N309" t="s">
        <v>9439</v>
      </c>
    </row>
    <row r="310" spans="1:14" hidden="1" x14ac:dyDescent="0.25">
      <c r="A310" t="s">
        <v>1926</v>
      </c>
      <c r="B310" t="s">
        <v>1914</v>
      </c>
      <c r="C310" t="s">
        <v>1915</v>
      </c>
      <c r="D310" t="s">
        <v>1916</v>
      </c>
      <c r="E310" t="s">
        <v>638</v>
      </c>
      <c r="F310" t="s">
        <v>1948</v>
      </c>
      <c r="G310" t="s">
        <v>1949</v>
      </c>
      <c r="H310" t="s">
        <v>1950</v>
      </c>
      <c r="I310" t="s">
        <v>32</v>
      </c>
      <c r="J310" t="s">
        <v>1951</v>
      </c>
      <c r="K310" t="s">
        <v>1600</v>
      </c>
      <c r="L310" t="s">
        <v>314</v>
      </c>
      <c r="M310" t="s">
        <v>9438</v>
      </c>
      <c r="N310" t="s">
        <v>9439</v>
      </c>
    </row>
    <row r="311" spans="1:14" hidden="1" x14ac:dyDescent="0.25">
      <c r="A311" t="s">
        <v>1886</v>
      </c>
      <c r="B311" t="s">
        <v>1952</v>
      </c>
      <c r="C311" t="s">
        <v>1595</v>
      </c>
      <c r="D311" t="s">
        <v>1513</v>
      </c>
      <c r="E311" t="s">
        <v>638</v>
      </c>
      <c r="F311" t="s">
        <v>1953</v>
      </c>
      <c r="G311" t="s">
        <v>1954</v>
      </c>
      <c r="H311" t="s">
        <v>1955</v>
      </c>
      <c r="I311" t="s">
        <v>32</v>
      </c>
      <c r="J311" t="s">
        <v>1751</v>
      </c>
      <c r="K311" t="s">
        <v>556</v>
      </c>
      <c r="L311" t="s">
        <v>75</v>
      </c>
      <c r="M311" t="s">
        <v>9438</v>
      </c>
      <c r="N311" t="s">
        <v>9439</v>
      </c>
    </row>
    <row r="312" spans="1:14" x14ac:dyDescent="0.25">
      <c r="A312" t="s">
        <v>1956</v>
      </c>
      <c r="B312" t="s">
        <v>1957</v>
      </c>
      <c r="C312" t="s">
        <v>16</v>
      </c>
      <c r="D312" t="s">
        <v>45</v>
      </c>
      <c r="E312" t="s">
        <v>18</v>
      </c>
      <c r="F312" t="s">
        <v>1958</v>
      </c>
      <c r="G312" t="s">
        <v>1959</v>
      </c>
      <c r="H312" t="s">
        <v>1960</v>
      </c>
      <c r="I312" t="s">
        <v>32</v>
      </c>
      <c r="J312" t="s">
        <v>575</v>
      </c>
      <c r="K312" t="s">
        <v>24</v>
      </c>
      <c r="L312" t="s">
        <v>50</v>
      </c>
      <c r="M312" t="s">
        <v>9549</v>
      </c>
      <c r="N312" t="s">
        <v>9441</v>
      </c>
    </row>
    <row r="313" spans="1:14" hidden="1" x14ac:dyDescent="0.25">
      <c r="A313" t="s">
        <v>1961</v>
      </c>
      <c r="C313" t="s">
        <v>1962</v>
      </c>
      <c r="D313" t="s">
        <v>1963</v>
      </c>
      <c r="E313" t="s">
        <v>18</v>
      </c>
      <c r="F313" t="s">
        <v>1964</v>
      </c>
      <c r="G313" t="s">
        <v>1965</v>
      </c>
      <c r="H313" t="s">
        <v>1966</v>
      </c>
      <c r="I313" t="s">
        <v>32</v>
      </c>
      <c r="J313" t="s">
        <v>1967</v>
      </c>
      <c r="K313" t="s">
        <v>556</v>
      </c>
      <c r="L313" t="s">
        <v>34</v>
      </c>
      <c r="M313" t="s">
        <v>9438</v>
      </c>
      <c r="N313" t="s">
        <v>9439</v>
      </c>
    </row>
    <row r="314" spans="1:14" hidden="1" x14ac:dyDescent="0.25">
      <c r="A314" t="s">
        <v>1968</v>
      </c>
      <c r="B314" t="s">
        <v>27</v>
      </c>
      <c r="C314" t="s">
        <v>550</v>
      </c>
      <c r="D314" t="s">
        <v>1969</v>
      </c>
      <c r="E314" t="s">
        <v>18</v>
      </c>
      <c r="F314" t="s">
        <v>1970</v>
      </c>
      <c r="G314" t="s">
        <v>1971</v>
      </c>
      <c r="H314" t="s">
        <v>1972</v>
      </c>
      <c r="I314" t="s">
        <v>32</v>
      </c>
      <c r="J314" t="s">
        <v>1599</v>
      </c>
      <c r="K314" t="s">
        <v>1973</v>
      </c>
      <c r="L314" t="s">
        <v>34</v>
      </c>
      <c r="M314" t="s">
        <v>9438</v>
      </c>
      <c r="N314" t="s">
        <v>9439</v>
      </c>
    </row>
    <row r="315" spans="1:14" hidden="1" x14ac:dyDescent="0.25">
      <c r="A315" t="s">
        <v>1974</v>
      </c>
      <c r="B315" t="s">
        <v>1975</v>
      </c>
      <c r="C315" t="s">
        <v>1880</v>
      </c>
      <c r="D315" t="s">
        <v>1976</v>
      </c>
      <c r="E315" t="s">
        <v>18</v>
      </c>
      <c r="F315" t="s">
        <v>1977</v>
      </c>
      <c r="G315" t="s">
        <v>1978</v>
      </c>
      <c r="H315" t="s">
        <v>1979</v>
      </c>
      <c r="I315" t="s">
        <v>32</v>
      </c>
      <c r="J315" t="s">
        <v>1980</v>
      </c>
      <c r="K315" t="s">
        <v>556</v>
      </c>
      <c r="L315" t="s">
        <v>1981</v>
      </c>
      <c r="M315" t="s">
        <v>9438</v>
      </c>
      <c r="N315" t="s">
        <v>9439</v>
      </c>
    </row>
    <row r="316" spans="1:14" hidden="1" x14ac:dyDescent="0.25">
      <c r="A316" t="s">
        <v>1982</v>
      </c>
      <c r="B316" t="s">
        <v>1983</v>
      </c>
      <c r="C316" t="s">
        <v>1943</v>
      </c>
      <c r="D316" t="s">
        <v>617</v>
      </c>
      <c r="E316" t="s">
        <v>18</v>
      </c>
      <c r="F316" t="s">
        <v>1984</v>
      </c>
      <c r="G316" t="s">
        <v>1985</v>
      </c>
      <c r="H316" t="s">
        <v>1986</v>
      </c>
      <c r="I316" t="s">
        <v>32</v>
      </c>
      <c r="J316" t="s">
        <v>1912</v>
      </c>
      <c r="K316" t="s">
        <v>1600</v>
      </c>
      <c r="L316" t="s">
        <v>1987</v>
      </c>
      <c r="M316" t="s">
        <v>9438</v>
      </c>
      <c r="N316" t="s">
        <v>9439</v>
      </c>
    </row>
    <row r="317" spans="1:14" x14ac:dyDescent="0.25">
      <c r="A317" t="s">
        <v>1988</v>
      </c>
      <c r="B317" t="s">
        <v>1989</v>
      </c>
      <c r="C317" t="s">
        <v>69</v>
      </c>
      <c r="D317" t="s">
        <v>1278</v>
      </c>
      <c r="E317" t="s">
        <v>18</v>
      </c>
      <c r="F317" t="s">
        <v>1990</v>
      </c>
      <c r="G317" t="s">
        <v>1991</v>
      </c>
      <c r="H317" t="s">
        <v>1992</v>
      </c>
      <c r="I317" t="s">
        <v>32</v>
      </c>
      <c r="J317" t="s">
        <v>1381</v>
      </c>
      <c r="K317" t="s">
        <v>24</v>
      </c>
      <c r="L317" t="s">
        <v>1993</v>
      </c>
      <c r="M317" t="s">
        <v>9550</v>
      </c>
      <c r="N317" t="s">
        <v>9441</v>
      </c>
    </row>
    <row r="318" spans="1:14" x14ac:dyDescent="0.25">
      <c r="A318" t="s">
        <v>1994</v>
      </c>
      <c r="B318" t="s">
        <v>1995</v>
      </c>
      <c r="C318" t="s">
        <v>16</v>
      </c>
      <c r="D318" t="s">
        <v>1996</v>
      </c>
      <c r="E318" t="s">
        <v>18</v>
      </c>
      <c r="F318" t="s">
        <v>1997</v>
      </c>
      <c r="G318" t="s">
        <v>1998</v>
      </c>
      <c r="H318" t="s">
        <v>1999</v>
      </c>
      <c r="I318" t="s">
        <v>32</v>
      </c>
      <c r="J318" t="s">
        <v>41</v>
      </c>
      <c r="K318" t="s">
        <v>24</v>
      </c>
      <c r="L318" t="s">
        <v>2000</v>
      </c>
      <c r="M318" t="s">
        <v>9551</v>
      </c>
      <c r="N318" t="s">
        <v>9441</v>
      </c>
    </row>
    <row r="319" spans="1:14" hidden="1" x14ac:dyDescent="0.25">
      <c r="A319" t="s">
        <v>1863</v>
      </c>
      <c r="B319" t="s">
        <v>1864</v>
      </c>
      <c r="C319" t="s">
        <v>1595</v>
      </c>
      <c r="D319" t="s">
        <v>1865</v>
      </c>
      <c r="E319" t="s">
        <v>638</v>
      </c>
      <c r="F319" t="s">
        <v>2001</v>
      </c>
      <c r="G319" t="s">
        <v>2002</v>
      </c>
      <c r="H319" t="s">
        <v>2003</v>
      </c>
      <c r="I319" t="s">
        <v>32</v>
      </c>
      <c r="J319" t="s">
        <v>634</v>
      </c>
      <c r="K319" t="s">
        <v>1600</v>
      </c>
      <c r="L319" t="s">
        <v>2004</v>
      </c>
      <c r="M319" t="s">
        <v>9438</v>
      </c>
      <c r="N319" t="s">
        <v>9439</v>
      </c>
    </row>
    <row r="320" spans="1:14" hidden="1" x14ac:dyDescent="0.25">
      <c r="A320" t="s">
        <v>1863</v>
      </c>
      <c r="B320" t="s">
        <v>1864</v>
      </c>
      <c r="C320" t="s">
        <v>1595</v>
      </c>
      <c r="D320" t="s">
        <v>1865</v>
      </c>
      <c r="E320" t="s">
        <v>638</v>
      </c>
      <c r="F320" t="s">
        <v>2005</v>
      </c>
      <c r="G320" t="s">
        <v>2006</v>
      </c>
      <c r="H320" t="s">
        <v>2007</v>
      </c>
      <c r="I320" t="s">
        <v>32</v>
      </c>
      <c r="J320" t="s">
        <v>391</v>
      </c>
      <c r="K320" t="s">
        <v>1600</v>
      </c>
      <c r="L320" t="s">
        <v>176</v>
      </c>
      <c r="M320" t="s">
        <v>9438</v>
      </c>
      <c r="N320" t="s">
        <v>9439</v>
      </c>
    </row>
    <row r="321" spans="1:14" hidden="1" x14ac:dyDescent="0.25">
      <c r="A321" t="s">
        <v>1863</v>
      </c>
      <c r="B321" t="s">
        <v>1864</v>
      </c>
      <c r="C321" t="s">
        <v>1880</v>
      </c>
      <c r="D321" t="s">
        <v>1865</v>
      </c>
      <c r="E321" t="s">
        <v>638</v>
      </c>
      <c r="F321" t="s">
        <v>2008</v>
      </c>
      <c r="G321" t="s">
        <v>2009</v>
      </c>
      <c r="H321" t="s">
        <v>2010</v>
      </c>
      <c r="I321" t="s">
        <v>32</v>
      </c>
      <c r="J321" t="s">
        <v>121</v>
      </c>
      <c r="K321" t="s">
        <v>556</v>
      </c>
      <c r="L321" t="s">
        <v>176</v>
      </c>
      <c r="M321" t="s">
        <v>9438</v>
      </c>
      <c r="N321" t="s">
        <v>9439</v>
      </c>
    </row>
    <row r="322" spans="1:14" hidden="1" x14ac:dyDescent="0.25">
      <c r="A322" t="s">
        <v>1863</v>
      </c>
      <c r="B322" t="s">
        <v>1864</v>
      </c>
      <c r="C322" t="s">
        <v>1880</v>
      </c>
      <c r="D322" t="s">
        <v>1865</v>
      </c>
      <c r="E322" t="s">
        <v>638</v>
      </c>
      <c r="F322" t="s">
        <v>2011</v>
      </c>
      <c r="G322" t="s">
        <v>2012</v>
      </c>
      <c r="H322" t="s">
        <v>2013</v>
      </c>
      <c r="I322" t="s">
        <v>32</v>
      </c>
      <c r="J322" t="s">
        <v>555</v>
      </c>
      <c r="K322" t="s">
        <v>556</v>
      </c>
      <c r="L322" t="s">
        <v>176</v>
      </c>
      <c r="M322" t="s">
        <v>9438</v>
      </c>
      <c r="N322" t="s">
        <v>9439</v>
      </c>
    </row>
    <row r="323" spans="1:14" hidden="1" x14ac:dyDescent="0.25">
      <c r="A323" t="s">
        <v>1863</v>
      </c>
      <c r="B323" t="s">
        <v>1864</v>
      </c>
      <c r="C323" t="s">
        <v>1595</v>
      </c>
      <c r="D323" t="s">
        <v>1865</v>
      </c>
      <c r="E323" t="s">
        <v>638</v>
      </c>
      <c r="F323" t="s">
        <v>2017</v>
      </c>
      <c r="G323" t="s">
        <v>2018</v>
      </c>
      <c r="H323" t="s">
        <v>2019</v>
      </c>
      <c r="I323" t="s">
        <v>32</v>
      </c>
      <c r="J323" t="s">
        <v>723</v>
      </c>
      <c r="K323" t="s">
        <v>1600</v>
      </c>
      <c r="L323" t="s">
        <v>176</v>
      </c>
      <c r="M323" t="s">
        <v>9438</v>
      </c>
      <c r="N323" t="s">
        <v>9439</v>
      </c>
    </row>
    <row r="324" spans="1:14" hidden="1" x14ac:dyDescent="0.25">
      <c r="A324" t="s">
        <v>1863</v>
      </c>
      <c r="B324" t="s">
        <v>1864</v>
      </c>
      <c r="C324" t="s">
        <v>1880</v>
      </c>
      <c r="D324" t="s">
        <v>1865</v>
      </c>
      <c r="E324" t="s">
        <v>638</v>
      </c>
      <c r="F324" t="s">
        <v>2020</v>
      </c>
      <c r="G324" t="s">
        <v>2021</v>
      </c>
      <c r="H324" t="s">
        <v>2022</v>
      </c>
      <c r="I324" t="s">
        <v>32</v>
      </c>
      <c r="J324" t="s">
        <v>1599</v>
      </c>
      <c r="K324" t="s">
        <v>556</v>
      </c>
      <c r="L324" t="s">
        <v>176</v>
      </c>
      <c r="M324" t="s">
        <v>9438</v>
      </c>
      <c r="N324" t="s">
        <v>9439</v>
      </c>
    </row>
    <row r="325" spans="1:14" hidden="1" x14ac:dyDescent="0.25">
      <c r="A325" t="s">
        <v>1863</v>
      </c>
      <c r="B325" t="s">
        <v>1864</v>
      </c>
      <c r="C325" t="s">
        <v>1595</v>
      </c>
      <c r="D325" t="s">
        <v>1865</v>
      </c>
      <c r="E325" t="s">
        <v>638</v>
      </c>
      <c r="F325" t="s">
        <v>2023</v>
      </c>
      <c r="G325" t="s">
        <v>2024</v>
      </c>
      <c r="H325" t="s">
        <v>2025</v>
      </c>
      <c r="I325" t="s">
        <v>32</v>
      </c>
      <c r="J325" t="s">
        <v>412</v>
      </c>
      <c r="K325" t="s">
        <v>1600</v>
      </c>
      <c r="L325" t="s">
        <v>176</v>
      </c>
      <c r="M325" t="s">
        <v>9438</v>
      </c>
      <c r="N325" t="s">
        <v>9439</v>
      </c>
    </row>
    <row r="326" spans="1:14" hidden="1" x14ac:dyDescent="0.25">
      <c r="A326" t="s">
        <v>1863</v>
      </c>
      <c r="B326" t="s">
        <v>1864</v>
      </c>
      <c r="C326" t="s">
        <v>1595</v>
      </c>
      <c r="D326" t="s">
        <v>1865</v>
      </c>
      <c r="E326" t="s">
        <v>638</v>
      </c>
      <c r="F326" t="s">
        <v>2026</v>
      </c>
      <c r="G326" t="s">
        <v>2027</v>
      </c>
      <c r="H326" t="s">
        <v>2028</v>
      </c>
      <c r="I326" t="s">
        <v>32</v>
      </c>
      <c r="J326" t="s">
        <v>634</v>
      </c>
      <c r="K326" t="s">
        <v>1600</v>
      </c>
      <c r="L326" t="s">
        <v>176</v>
      </c>
      <c r="M326" t="s">
        <v>9438</v>
      </c>
      <c r="N326" t="s">
        <v>9439</v>
      </c>
    </row>
    <row r="327" spans="1:14" x14ac:dyDescent="0.25">
      <c r="A327" t="s">
        <v>2029</v>
      </c>
      <c r="B327" t="s">
        <v>2030</v>
      </c>
      <c r="C327" t="s">
        <v>69</v>
      </c>
      <c r="D327" t="s">
        <v>93</v>
      </c>
      <c r="E327" t="s">
        <v>18</v>
      </c>
      <c r="F327" t="s">
        <v>2031</v>
      </c>
      <c r="G327" t="s">
        <v>2032</v>
      </c>
      <c r="H327" t="s">
        <v>2033</v>
      </c>
      <c r="I327" t="s">
        <v>32</v>
      </c>
      <c r="J327" t="s">
        <v>142</v>
      </c>
      <c r="K327" t="s">
        <v>24</v>
      </c>
      <c r="L327" t="s">
        <v>184</v>
      </c>
      <c r="M327" t="s">
        <v>9552</v>
      </c>
      <c r="N327" t="s">
        <v>9441</v>
      </c>
    </row>
    <row r="328" spans="1:14" x14ac:dyDescent="0.25">
      <c r="A328" t="s">
        <v>2034</v>
      </c>
      <c r="B328" t="s">
        <v>2035</v>
      </c>
      <c r="C328" t="s">
        <v>16</v>
      </c>
      <c r="D328" t="s">
        <v>2036</v>
      </c>
      <c r="E328" t="s">
        <v>18</v>
      </c>
      <c r="F328" t="s">
        <v>2037</v>
      </c>
      <c r="G328" t="s">
        <v>2038</v>
      </c>
      <c r="H328" t="s">
        <v>2039</v>
      </c>
      <c r="I328" t="s">
        <v>32</v>
      </c>
      <c r="J328" t="s">
        <v>493</v>
      </c>
      <c r="K328" t="s">
        <v>24</v>
      </c>
      <c r="L328" t="s">
        <v>204</v>
      </c>
      <c r="M328" t="s">
        <v>9553</v>
      </c>
      <c r="N328" t="s">
        <v>9441</v>
      </c>
    </row>
    <row r="329" spans="1:14" hidden="1" x14ac:dyDescent="0.25">
      <c r="A329" t="s">
        <v>2040</v>
      </c>
      <c r="C329" t="s">
        <v>16</v>
      </c>
      <c r="D329" t="s">
        <v>2041</v>
      </c>
      <c r="E329" t="s">
        <v>18</v>
      </c>
      <c r="F329" t="s">
        <v>2042</v>
      </c>
      <c r="G329" t="s">
        <v>2043</v>
      </c>
      <c r="H329" t="s">
        <v>2044</v>
      </c>
      <c r="I329" t="s">
        <v>32</v>
      </c>
      <c r="J329" t="s">
        <v>282</v>
      </c>
      <c r="K329" t="s">
        <v>24</v>
      </c>
      <c r="L329" t="s">
        <v>176</v>
      </c>
      <c r="M329" t="s">
        <v>9438</v>
      </c>
      <c r="N329" t="s">
        <v>9439</v>
      </c>
    </row>
    <row r="330" spans="1:14" hidden="1" x14ac:dyDescent="0.25">
      <c r="A330" t="s">
        <v>1863</v>
      </c>
      <c r="B330" t="s">
        <v>1864</v>
      </c>
      <c r="C330" t="s">
        <v>1880</v>
      </c>
      <c r="D330" t="s">
        <v>1865</v>
      </c>
      <c r="E330" t="s">
        <v>638</v>
      </c>
      <c r="F330" t="s">
        <v>2049</v>
      </c>
      <c r="G330" t="s">
        <v>2050</v>
      </c>
      <c r="H330" t="s">
        <v>2051</v>
      </c>
      <c r="I330" t="s">
        <v>32</v>
      </c>
      <c r="J330" t="s">
        <v>1967</v>
      </c>
      <c r="K330" t="s">
        <v>556</v>
      </c>
      <c r="L330" t="s">
        <v>176</v>
      </c>
      <c r="M330" t="s">
        <v>9438</v>
      </c>
      <c r="N330" t="s">
        <v>9439</v>
      </c>
    </row>
    <row r="331" spans="1:14" hidden="1" x14ac:dyDescent="0.25">
      <c r="A331" t="s">
        <v>1863</v>
      </c>
      <c r="B331" t="s">
        <v>1864</v>
      </c>
      <c r="C331" t="s">
        <v>1880</v>
      </c>
      <c r="D331" t="s">
        <v>1865</v>
      </c>
      <c r="E331" t="s">
        <v>638</v>
      </c>
      <c r="F331" t="s">
        <v>2052</v>
      </c>
      <c r="G331" t="s">
        <v>2053</v>
      </c>
      <c r="H331" t="s">
        <v>2054</v>
      </c>
      <c r="I331" t="s">
        <v>32</v>
      </c>
      <c r="J331" t="s">
        <v>1967</v>
      </c>
      <c r="K331" t="s">
        <v>556</v>
      </c>
      <c r="L331" t="s">
        <v>176</v>
      </c>
      <c r="M331" t="s">
        <v>9438</v>
      </c>
      <c r="N331" t="s">
        <v>9439</v>
      </c>
    </row>
    <row r="332" spans="1:14" hidden="1" x14ac:dyDescent="0.25">
      <c r="A332" t="s">
        <v>1863</v>
      </c>
      <c r="B332" t="s">
        <v>1864</v>
      </c>
      <c r="C332" t="s">
        <v>1595</v>
      </c>
      <c r="D332" t="s">
        <v>1865</v>
      </c>
      <c r="E332" t="s">
        <v>638</v>
      </c>
      <c r="F332" t="s">
        <v>2055</v>
      </c>
      <c r="G332" t="s">
        <v>2056</v>
      </c>
      <c r="H332" t="s">
        <v>2057</v>
      </c>
      <c r="I332" t="s">
        <v>32</v>
      </c>
      <c r="J332" t="s">
        <v>129</v>
      </c>
      <c r="K332" t="s">
        <v>1600</v>
      </c>
      <c r="L332" t="s">
        <v>176</v>
      </c>
      <c r="M332" t="s">
        <v>9438</v>
      </c>
      <c r="N332" t="s">
        <v>9439</v>
      </c>
    </row>
    <row r="333" spans="1:14" hidden="1" x14ac:dyDescent="0.25">
      <c r="A333" t="s">
        <v>1863</v>
      </c>
      <c r="B333" t="s">
        <v>1864</v>
      </c>
      <c r="C333" t="s">
        <v>1880</v>
      </c>
      <c r="D333" t="s">
        <v>1865</v>
      </c>
      <c r="E333" t="s">
        <v>638</v>
      </c>
      <c r="F333" t="s">
        <v>2058</v>
      </c>
      <c r="G333" t="s">
        <v>2059</v>
      </c>
      <c r="H333" t="s">
        <v>2060</v>
      </c>
      <c r="I333" t="s">
        <v>32</v>
      </c>
      <c r="J333" t="s">
        <v>1855</v>
      </c>
      <c r="K333" t="s">
        <v>556</v>
      </c>
      <c r="L333" t="s">
        <v>176</v>
      </c>
      <c r="M333" t="s">
        <v>9438</v>
      </c>
      <c r="N333" t="s">
        <v>9439</v>
      </c>
    </row>
    <row r="334" spans="1:14" hidden="1" x14ac:dyDescent="0.25">
      <c r="A334" t="s">
        <v>1863</v>
      </c>
      <c r="B334" t="s">
        <v>1864</v>
      </c>
      <c r="C334" t="s">
        <v>1880</v>
      </c>
      <c r="D334" t="s">
        <v>1865</v>
      </c>
      <c r="E334" t="s">
        <v>638</v>
      </c>
      <c r="F334" t="s">
        <v>2061</v>
      </c>
      <c r="G334" t="s">
        <v>2062</v>
      </c>
      <c r="H334" t="s">
        <v>2063</v>
      </c>
      <c r="I334" t="s">
        <v>32</v>
      </c>
      <c r="J334" t="s">
        <v>809</v>
      </c>
      <c r="K334" t="s">
        <v>556</v>
      </c>
      <c r="L334" t="s">
        <v>176</v>
      </c>
      <c r="M334" t="s">
        <v>9438</v>
      </c>
      <c r="N334" t="s">
        <v>9439</v>
      </c>
    </row>
    <row r="335" spans="1:14" hidden="1" x14ac:dyDescent="0.25">
      <c r="A335" t="s">
        <v>1863</v>
      </c>
      <c r="B335" t="s">
        <v>1864</v>
      </c>
      <c r="C335" t="s">
        <v>1595</v>
      </c>
      <c r="D335" t="s">
        <v>1865</v>
      </c>
      <c r="E335" t="s">
        <v>638</v>
      </c>
      <c r="F335" t="s">
        <v>2064</v>
      </c>
      <c r="G335" t="s">
        <v>2065</v>
      </c>
      <c r="H335" t="s">
        <v>2066</v>
      </c>
      <c r="I335" t="s">
        <v>32</v>
      </c>
      <c r="J335" t="s">
        <v>246</v>
      </c>
      <c r="K335" t="s">
        <v>1600</v>
      </c>
      <c r="L335" t="s">
        <v>176</v>
      </c>
      <c r="M335" t="s">
        <v>9438</v>
      </c>
      <c r="N335" t="s">
        <v>9439</v>
      </c>
    </row>
    <row r="336" spans="1:14" hidden="1" x14ac:dyDescent="0.25">
      <c r="A336" t="s">
        <v>1863</v>
      </c>
      <c r="B336" t="s">
        <v>1864</v>
      </c>
      <c r="C336" t="s">
        <v>1595</v>
      </c>
      <c r="D336" t="s">
        <v>2041</v>
      </c>
      <c r="E336" t="s">
        <v>638</v>
      </c>
      <c r="F336" t="s">
        <v>2067</v>
      </c>
      <c r="G336" t="s">
        <v>2068</v>
      </c>
      <c r="H336" t="s">
        <v>2069</v>
      </c>
      <c r="I336" t="s">
        <v>32</v>
      </c>
      <c r="J336" t="s">
        <v>1751</v>
      </c>
      <c r="K336" t="s">
        <v>1600</v>
      </c>
      <c r="L336" t="s">
        <v>176</v>
      </c>
      <c r="M336" t="s">
        <v>9438</v>
      </c>
      <c r="N336" t="s">
        <v>9439</v>
      </c>
    </row>
    <row r="337" spans="1:14" hidden="1" x14ac:dyDescent="0.25">
      <c r="A337" t="s">
        <v>1863</v>
      </c>
      <c r="B337" t="s">
        <v>1864</v>
      </c>
      <c r="C337" t="s">
        <v>1880</v>
      </c>
      <c r="D337" t="s">
        <v>1865</v>
      </c>
      <c r="E337" t="s">
        <v>638</v>
      </c>
      <c r="F337" t="s">
        <v>2070</v>
      </c>
      <c r="G337" t="s">
        <v>2071</v>
      </c>
      <c r="H337" t="s">
        <v>2072</v>
      </c>
      <c r="I337" t="s">
        <v>32</v>
      </c>
      <c r="J337" t="s">
        <v>1878</v>
      </c>
      <c r="K337" t="s">
        <v>556</v>
      </c>
      <c r="L337" t="s">
        <v>176</v>
      </c>
      <c r="M337" t="s">
        <v>9438</v>
      </c>
      <c r="N337" t="s">
        <v>9439</v>
      </c>
    </row>
    <row r="338" spans="1:14" hidden="1" x14ac:dyDescent="0.25">
      <c r="A338" t="s">
        <v>1863</v>
      </c>
      <c r="B338" t="s">
        <v>1864</v>
      </c>
      <c r="C338" t="s">
        <v>1595</v>
      </c>
      <c r="D338" t="s">
        <v>2041</v>
      </c>
      <c r="E338" t="s">
        <v>638</v>
      </c>
      <c r="F338" t="s">
        <v>2073</v>
      </c>
      <c r="G338" t="s">
        <v>2074</v>
      </c>
      <c r="H338" t="s">
        <v>2075</v>
      </c>
      <c r="I338" t="s">
        <v>32</v>
      </c>
      <c r="J338" t="s">
        <v>1545</v>
      </c>
      <c r="K338" t="s">
        <v>1600</v>
      </c>
      <c r="L338" t="s">
        <v>176</v>
      </c>
      <c r="M338" t="s">
        <v>9438</v>
      </c>
      <c r="N338" t="s">
        <v>9439</v>
      </c>
    </row>
    <row r="339" spans="1:14" hidden="1" x14ac:dyDescent="0.25">
      <c r="A339" t="s">
        <v>1863</v>
      </c>
      <c r="B339" t="s">
        <v>1864</v>
      </c>
      <c r="C339" t="s">
        <v>1595</v>
      </c>
      <c r="D339" t="s">
        <v>1865</v>
      </c>
      <c r="E339" t="s">
        <v>638</v>
      </c>
      <c r="F339" t="s">
        <v>2076</v>
      </c>
      <c r="G339" t="s">
        <v>2077</v>
      </c>
      <c r="H339" t="s">
        <v>2078</v>
      </c>
      <c r="I339" t="s">
        <v>32</v>
      </c>
      <c r="J339" t="s">
        <v>1093</v>
      </c>
      <c r="K339" t="s">
        <v>1600</v>
      </c>
      <c r="L339" t="s">
        <v>176</v>
      </c>
      <c r="M339" t="s">
        <v>9438</v>
      </c>
      <c r="N339" t="s">
        <v>9439</v>
      </c>
    </row>
    <row r="340" spans="1:14" hidden="1" x14ac:dyDescent="0.25">
      <c r="A340" t="s">
        <v>1863</v>
      </c>
      <c r="B340" t="s">
        <v>1864</v>
      </c>
      <c r="C340" t="s">
        <v>1880</v>
      </c>
      <c r="D340" t="s">
        <v>1865</v>
      </c>
      <c r="E340" t="s">
        <v>638</v>
      </c>
      <c r="F340" t="s">
        <v>2079</v>
      </c>
      <c r="G340" t="s">
        <v>2080</v>
      </c>
      <c r="H340" t="s">
        <v>2081</v>
      </c>
      <c r="I340" t="s">
        <v>32</v>
      </c>
      <c r="J340" t="s">
        <v>1878</v>
      </c>
      <c r="K340" t="s">
        <v>556</v>
      </c>
      <c r="L340" t="s">
        <v>176</v>
      </c>
      <c r="M340" t="s">
        <v>9438</v>
      </c>
      <c r="N340" t="s">
        <v>9439</v>
      </c>
    </row>
    <row r="341" spans="1:14" hidden="1" x14ac:dyDescent="0.25">
      <c r="A341" t="s">
        <v>1863</v>
      </c>
      <c r="B341" t="s">
        <v>1864</v>
      </c>
      <c r="C341" t="s">
        <v>1595</v>
      </c>
      <c r="D341" t="s">
        <v>1865</v>
      </c>
      <c r="E341" t="s">
        <v>638</v>
      </c>
      <c r="F341" t="s">
        <v>2082</v>
      </c>
      <c r="G341" t="s">
        <v>2083</v>
      </c>
      <c r="H341" t="s">
        <v>2084</v>
      </c>
      <c r="I341" t="s">
        <v>32</v>
      </c>
      <c r="J341" t="s">
        <v>129</v>
      </c>
      <c r="K341" t="s">
        <v>1600</v>
      </c>
      <c r="L341" t="s">
        <v>176</v>
      </c>
      <c r="M341" t="s">
        <v>9438</v>
      </c>
      <c r="N341" t="s">
        <v>9439</v>
      </c>
    </row>
    <row r="342" spans="1:14" hidden="1" x14ac:dyDescent="0.25">
      <c r="A342" t="s">
        <v>1863</v>
      </c>
      <c r="B342" t="s">
        <v>1864</v>
      </c>
      <c r="C342" t="s">
        <v>1880</v>
      </c>
      <c r="D342" t="s">
        <v>1865</v>
      </c>
      <c r="E342" t="s">
        <v>638</v>
      </c>
      <c r="F342" t="s">
        <v>2085</v>
      </c>
      <c r="G342" t="s">
        <v>2086</v>
      </c>
      <c r="H342" t="s">
        <v>2087</v>
      </c>
      <c r="I342" t="s">
        <v>32</v>
      </c>
      <c r="J342" t="s">
        <v>1912</v>
      </c>
      <c r="K342" t="s">
        <v>556</v>
      </c>
      <c r="L342" t="s">
        <v>176</v>
      </c>
      <c r="M342" t="s">
        <v>9438</v>
      </c>
      <c r="N342" t="s">
        <v>9439</v>
      </c>
    </row>
    <row r="343" spans="1:14" hidden="1" x14ac:dyDescent="0.25">
      <c r="A343" t="s">
        <v>2088</v>
      </c>
      <c r="B343" t="s">
        <v>549</v>
      </c>
      <c r="C343" t="s">
        <v>1887</v>
      </c>
      <c r="D343" t="s">
        <v>1513</v>
      </c>
      <c r="E343" t="s">
        <v>638</v>
      </c>
      <c r="F343" t="s">
        <v>2089</v>
      </c>
      <c r="G343" t="s">
        <v>2090</v>
      </c>
      <c r="H343" t="s">
        <v>2091</v>
      </c>
      <c r="I343" t="s">
        <v>32</v>
      </c>
      <c r="J343" t="s">
        <v>866</v>
      </c>
      <c r="K343" t="s">
        <v>24</v>
      </c>
      <c r="L343" t="s">
        <v>75</v>
      </c>
      <c r="M343" t="s">
        <v>9438</v>
      </c>
      <c r="N343" t="s">
        <v>9439</v>
      </c>
    </row>
    <row r="344" spans="1:14" hidden="1" x14ac:dyDescent="0.25">
      <c r="A344" t="s">
        <v>2045</v>
      </c>
      <c r="B344" t="s">
        <v>549</v>
      </c>
      <c r="C344" t="s">
        <v>1887</v>
      </c>
      <c r="D344" t="s">
        <v>1513</v>
      </c>
      <c r="E344" t="s">
        <v>638</v>
      </c>
      <c r="F344" t="s">
        <v>2096</v>
      </c>
      <c r="G344" t="s">
        <v>2097</v>
      </c>
      <c r="H344" t="s">
        <v>2098</v>
      </c>
      <c r="I344" t="s">
        <v>32</v>
      </c>
      <c r="J344" t="s">
        <v>246</v>
      </c>
      <c r="K344" t="s">
        <v>24</v>
      </c>
      <c r="L344" t="s">
        <v>75</v>
      </c>
      <c r="M344" t="s">
        <v>9438</v>
      </c>
      <c r="N344" t="s">
        <v>9439</v>
      </c>
    </row>
    <row r="345" spans="1:14" hidden="1" x14ac:dyDescent="0.25">
      <c r="A345" t="s">
        <v>2092</v>
      </c>
      <c r="B345" t="s">
        <v>549</v>
      </c>
      <c r="C345" t="s">
        <v>1887</v>
      </c>
      <c r="D345" t="s">
        <v>1513</v>
      </c>
      <c r="E345" t="s">
        <v>638</v>
      </c>
      <c r="F345" t="s">
        <v>2099</v>
      </c>
      <c r="G345" t="s">
        <v>2100</v>
      </c>
      <c r="H345" t="s">
        <v>2101</v>
      </c>
      <c r="I345" t="s">
        <v>32</v>
      </c>
      <c r="J345" t="s">
        <v>391</v>
      </c>
      <c r="K345" t="s">
        <v>24</v>
      </c>
      <c r="L345" t="s">
        <v>75</v>
      </c>
      <c r="M345" t="s">
        <v>9438</v>
      </c>
      <c r="N345" t="s">
        <v>9439</v>
      </c>
    </row>
    <row r="346" spans="1:14" hidden="1" x14ac:dyDescent="0.25">
      <c r="A346" t="s">
        <v>2102</v>
      </c>
      <c r="B346" t="s">
        <v>957</v>
      </c>
      <c r="C346" t="s">
        <v>16</v>
      </c>
      <c r="D346" t="s">
        <v>2103</v>
      </c>
      <c r="E346" t="s">
        <v>18</v>
      </c>
      <c r="F346" t="s">
        <v>2104</v>
      </c>
      <c r="G346" t="s">
        <v>2105</v>
      </c>
      <c r="H346" t="s">
        <v>2106</v>
      </c>
      <c r="I346" t="s">
        <v>32</v>
      </c>
      <c r="J346" t="s">
        <v>2107</v>
      </c>
      <c r="K346" t="s">
        <v>24</v>
      </c>
      <c r="L346" t="s">
        <v>75</v>
      </c>
      <c r="M346" t="s">
        <v>9438</v>
      </c>
      <c r="N346" t="s">
        <v>9439</v>
      </c>
    </row>
    <row r="347" spans="1:14" hidden="1" x14ac:dyDescent="0.25">
      <c r="A347" t="s">
        <v>2108</v>
      </c>
      <c r="B347" t="s">
        <v>393</v>
      </c>
      <c r="C347" t="s">
        <v>16</v>
      </c>
      <c r="D347" t="s">
        <v>2109</v>
      </c>
      <c r="E347" t="s">
        <v>18</v>
      </c>
      <c r="F347" t="s">
        <v>2110</v>
      </c>
      <c r="G347" t="s">
        <v>2111</v>
      </c>
      <c r="H347" t="s">
        <v>2112</v>
      </c>
      <c r="I347" t="s">
        <v>32</v>
      </c>
      <c r="J347" t="s">
        <v>162</v>
      </c>
      <c r="K347" t="s">
        <v>24</v>
      </c>
      <c r="L347" t="s">
        <v>780</v>
      </c>
      <c r="M347" t="s">
        <v>9438</v>
      </c>
      <c r="N347" t="s">
        <v>9439</v>
      </c>
    </row>
    <row r="348" spans="1:14" x14ac:dyDescent="0.25">
      <c r="A348" t="s">
        <v>2113</v>
      </c>
      <c r="B348" t="s">
        <v>2114</v>
      </c>
      <c r="C348" t="s">
        <v>69</v>
      </c>
      <c r="D348" t="s">
        <v>2115</v>
      </c>
      <c r="E348" t="s">
        <v>18</v>
      </c>
      <c r="F348" t="s">
        <v>2116</v>
      </c>
      <c r="G348" t="s">
        <v>2117</v>
      </c>
      <c r="H348" t="s">
        <v>2118</v>
      </c>
      <c r="I348" t="s">
        <v>32</v>
      </c>
      <c r="J348" t="s">
        <v>2119</v>
      </c>
      <c r="K348" t="s">
        <v>24</v>
      </c>
      <c r="L348" t="s">
        <v>2120</v>
      </c>
      <c r="M348" t="s">
        <v>9554</v>
      </c>
      <c r="N348" t="s">
        <v>9441</v>
      </c>
    </row>
    <row r="349" spans="1:14" x14ac:dyDescent="0.25">
      <c r="A349" t="s">
        <v>2121</v>
      </c>
      <c r="B349" t="s">
        <v>2122</v>
      </c>
      <c r="C349" t="s">
        <v>16</v>
      </c>
      <c r="D349" t="s">
        <v>2123</v>
      </c>
      <c r="E349" t="s">
        <v>18</v>
      </c>
      <c r="F349" t="s">
        <v>2124</v>
      </c>
      <c r="G349" t="s">
        <v>2125</v>
      </c>
      <c r="H349" t="s">
        <v>2126</v>
      </c>
      <c r="I349" t="s">
        <v>32</v>
      </c>
      <c r="J349" t="s">
        <v>2127</v>
      </c>
      <c r="K349" t="s">
        <v>24</v>
      </c>
      <c r="L349" t="s">
        <v>786</v>
      </c>
      <c r="M349" t="s">
        <v>9555</v>
      </c>
      <c r="N349" t="s">
        <v>9441</v>
      </c>
    </row>
    <row r="350" spans="1:14" hidden="1" x14ac:dyDescent="0.25">
      <c r="A350" t="s">
        <v>2128</v>
      </c>
      <c r="B350" t="s">
        <v>2129</v>
      </c>
      <c r="C350" t="s">
        <v>69</v>
      </c>
      <c r="D350" t="s">
        <v>565</v>
      </c>
      <c r="E350" t="s">
        <v>18</v>
      </c>
      <c r="F350" t="s">
        <v>2130</v>
      </c>
      <c r="G350" t="s">
        <v>2131</v>
      </c>
      <c r="H350" t="s">
        <v>2132</v>
      </c>
      <c r="I350" t="s">
        <v>32</v>
      </c>
      <c r="J350" t="s">
        <v>1000</v>
      </c>
      <c r="K350" t="s">
        <v>24</v>
      </c>
      <c r="L350" t="s">
        <v>2133</v>
      </c>
      <c r="M350" t="s">
        <v>9438</v>
      </c>
      <c r="N350" t="s">
        <v>9439</v>
      </c>
    </row>
    <row r="351" spans="1:14" hidden="1" x14ac:dyDescent="0.25">
      <c r="A351" t="s">
        <v>2134</v>
      </c>
      <c r="B351" t="s">
        <v>2135</v>
      </c>
      <c r="C351" t="s">
        <v>69</v>
      </c>
      <c r="D351" t="s">
        <v>434</v>
      </c>
      <c r="E351" t="s">
        <v>18</v>
      </c>
      <c r="F351" t="s">
        <v>2136</v>
      </c>
      <c r="G351" t="s">
        <v>2137</v>
      </c>
      <c r="H351" t="s">
        <v>2138</v>
      </c>
      <c r="I351" t="s">
        <v>32</v>
      </c>
      <c r="J351" t="s">
        <v>756</v>
      </c>
      <c r="K351" t="s">
        <v>24</v>
      </c>
      <c r="L351" t="s">
        <v>439</v>
      </c>
      <c r="M351" t="s">
        <v>9438</v>
      </c>
      <c r="N351" t="s">
        <v>9439</v>
      </c>
    </row>
    <row r="352" spans="1:14" hidden="1" x14ac:dyDescent="0.25">
      <c r="A352" t="s">
        <v>2139</v>
      </c>
      <c r="B352" t="s">
        <v>2140</v>
      </c>
      <c r="C352" t="s">
        <v>69</v>
      </c>
      <c r="D352" t="s">
        <v>565</v>
      </c>
      <c r="E352" t="s">
        <v>18</v>
      </c>
      <c r="F352" t="s">
        <v>2141</v>
      </c>
      <c r="G352" t="s">
        <v>2142</v>
      </c>
      <c r="H352" t="s">
        <v>2143</v>
      </c>
      <c r="I352" t="s">
        <v>32</v>
      </c>
      <c r="J352" t="s">
        <v>89</v>
      </c>
      <c r="K352" t="s">
        <v>24</v>
      </c>
      <c r="L352" t="s">
        <v>2133</v>
      </c>
      <c r="M352" t="s">
        <v>9438</v>
      </c>
      <c r="N352" t="s">
        <v>9439</v>
      </c>
    </row>
    <row r="353" spans="1:14" x14ac:dyDescent="0.25">
      <c r="A353" t="s">
        <v>2144</v>
      </c>
      <c r="B353" t="s">
        <v>2145</v>
      </c>
      <c r="C353" t="s">
        <v>69</v>
      </c>
      <c r="D353" t="s">
        <v>2146</v>
      </c>
      <c r="E353" t="s">
        <v>18</v>
      </c>
      <c r="F353" t="s">
        <v>2147</v>
      </c>
      <c r="G353" t="s">
        <v>2148</v>
      </c>
      <c r="H353" t="s">
        <v>2149</v>
      </c>
      <c r="I353" t="s">
        <v>32</v>
      </c>
      <c r="J353" t="s">
        <v>991</v>
      </c>
      <c r="K353" t="s">
        <v>24</v>
      </c>
      <c r="L353" t="s">
        <v>204</v>
      </c>
      <c r="M353" t="s">
        <v>9556</v>
      </c>
      <c r="N353" t="s">
        <v>9441</v>
      </c>
    </row>
    <row r="354" spans="1:14" hidden="1" x14ac:dyDescent="0.25">
      <c r="A354" t="s">
        <v>2150</v>
      </c>
      <c r="C354" t="s">
        <v>16</v>
      </c>
      <c r="E354" t="s">
        <v>18</v>
      </c>
      <c r="F354" t="s">
        <v>2151</v>
      </c>
      <c r="G354" t="s">
        <v>2152</v>
      </c>
      <c r="H354" t="s">
        <v>2153</v>
      </c>
      <c r="I354" t="s">
        <v>1565</v>
      </c>
      <c r="J354" t="s">
        <v>253</v>
      </c>
      <c r="K354" t="s">
        <v>24</v>
      </c>
      <c r="L354" t="s">
        <v>168</v>
      </c>
      <c r="M354" t="s">
        <v>9438</v>
      </c>
      <c r="N354" t="s">
        <v>9439</v>
      </c>
    </row>
    <row r="355" spans="1:14" hidden="1" x14ac:dyDescent="0.25">
      <c r="A355" t="s">
        <v>2154</v>
      </c>
      <c r="B355" t="s">
        <v>370</v>
      </c>
      <c r="C355" t="s">
        <v>16</v>
      </c>
      <c r="D355" t="s">
        <v>364</v>
      </c>
      <c r="E355" t="s">
        <v>18</v>
      </c>
      <c r="F355" t="s">
        <v>2155</v>
      </c>
      <c r="G355" t="s">
        <v>2156</v>
      </c>
      <c r="H355" t="s">
        <v>2157</v>
      </c>
      <c r="I355" t="s">
        <v>32</v>
      </c>
      <c r="J355" t="s">
        <v>1751</v>
      </c>
      <c r="K355" t="s">
        <v>24</v>
      </c>
      <c r="L355" t="s">
        <v>368</v>
      </c>
      <c r="M355" t="s">
        <v>9438</v>
      </c>
      <c r="N355" t="s">
        <v>9439</v>
      </c>
    </row>
    <row r="356" spans="1:14" x14ac:dyDescent="0.25">
      <c r="A356" t="s">
        <v>2158</v>
      </c>
      <c r="B356" t="s">
        <v>2159</v>
      </c>
      <c r="C356" t="s">
        <v>16</v>
      </c>
      <c r="D356" t="s">
        <v>2160</v>
      </c>
      <c r="E356" t="s">
        <v>18</v>
      </c>
      <c r="F356" t="s">
        <v>2161</v>
      </c>
      <c r="G356" t="s">
        <v>2162</v>
      </c>
      <c r="H356" t="s">
        <v>2163</v>
      </c>
      <c r="I356" t="s">
        <v>32</v>
      </c>
      <c r="J356" t="s">
        <v>2164</v>
      </c>
      <c r="K356" t="s">
        <v>24</v>
      </c>
      <c r="L356" t="s">
        <v>837</v>
      </c>
      <c r="M356" t="s">
        <v>9557</v>
      </c>
      <c r="N356" t="s">
        <v>9441</v>
      </c>
    </row>
    <row r="357" spans="1:14" x14ac:dyDescent="0.25">
      <c r="A357" t="s">
        <v>2165</v>
      </c>
      <c r="C357" t="s">
        <v>16</v>
      </c>
      <c r="D357" t="s">
        <v>2166</v>
      </c>
      <c r="E357" t="s">
        <v>18</v>
      </c>
      <c r="F357" t="s">
        <v>2167</v>
      </c>
      <c r="G357" t="s">
        <v>2168</v>
      </c>
      <c r="H357" t="s">
        <v>2169</v>
      </c>
      <c r="I357" t="s">
        <v>32</v>
      </c>
      <c r="J357" t="s">
        <v>1461</v>
      </c>
      <c r="K357" t="s">
        <v>24</v>
      </c>
      <c r="L357" t="s">
        <v>58</v>
      </c>
      <c r="M357" t="s">
        <v>9558</v>
      </c>
      <c r="N357" t="s">
        <v>9441</v>
      </c>
    </row>
    <row r="358" spans="1:14" hidden="1" x14ac:dyDescent="0.25">
      <c r="A358" t="s">
        <v>2170</v>
      </c>
      <c r="C358" t="s">
        <v>16</v>
      </c>
      <c r="D358" t="s">
        <v>987</v>
      </c>
      <c r="E358" t="s">
        <v>18</v>
      </c>
      <c r="F358" t="s">
        <v>2171</v>
      </c>
      <c r="G358" t="s">
        <v>2172</v>
      </c>
      <c r="H358" t="s">
        <v>2173</v>
      </c>
      <c r="I358" t="s">
        <v>32</v>
      </c>
      <c r="J358" t="s">
        <v>688</v>
      </c>
      <c r="K358" t="s">
        <v>24</v>
      </c>
      <c r="L358" t="s">
        <v>204</v>
      </c>
      <c r="M358" t="s">
        <v>9438</v>
      </c>
      <c r="N358" t="s">
        <v>9439</v>
      </c>
    </row>
    <row r="359" spans="1:14" hidden="1" x14ac:dyDescent="0.25">
      <c r="A359" t="s">
        <v>2174</v>
      </c>
      <c r="B359" t="s">
        <v>192</v>
      </c>
      <c r="C359" t="s">
        <v>16</v>
      </c>
      <c r="D359" t="s">
        <v>502</v>
      </c>
      <c r="E359" t="s">
        <v>18</v>
      </c>
      <c r="F359" t="s">
        <v>2175</v>
      </c>
      <c r="G359" t="s">
        <v>2176</v>
      </c>
      <c r="H359" t="s">
        <v>2177</v>
      </c>
      <c r="I359" t="s">
        <v>32</v>
      </c>
      <c r="J359" t="s">
        <v>606</v>
      </c>
      <c r="K359" t="s">
        <v>24</v>
      </c>
      <c r="L359" t="s">
        <v>507</v>
      </c>
      <c r="M359" t="s">
        <v>9438</v>
      </c>
      <c r="N359" t="s">
        <v>9439</v>
      </c>
    </row>
    <row r="360" spans="1:14" x14ac:dyDescent="0.25">
      <c r="A360" t="s">
        <v>2178</v>
      </c>
      <c r="B360" t="s">
        <v>2179</v>
      </c>
      <c r="C360" t="s">
        <v>69</v>
      </c>
      <c r="D360" t="s">
        <v>2180</v>
      </c>
      <c r="E360" t="s">
        <v>18</v>
      </c>
      <c r="F360" t="s">
        <v>2181</v>
      </c>
      <c r="G360" t="s">
        <v>2182</v>
      </c>
      <c r="H360" t="s">
        <v>2183</v>
      </c>
      <c r="I360" t="s">
        <v>32</v>
      </c>
      <c r="J360" t="s">
        <v>1305</v>
      </c>
      <c r="K360" t="s">
        <v>24</v>
      </c>
      <c r="L360" t="s">
        <v>204</v>
      </c>
      <c r="M360" t="s">
        <v>9559</v>
      </c>
      <c r="N360" t="s">
        <v>9441</v>
      </c>
    </row>
    <row r="361" spans="1:14" x14ac:dyDescent="0.25">
      <c r="A361" t="s">
        <v>2184</v>
      </c>
      <c r="B361" t="s">
        <v>2185</v>
      </c>
      <c r="C361" t="s">
        <v>16</v>
      </c>
      <c r="D361" t="s">
        <v>502</v>
      </c>
      <c r="E361" t="s">
        <v>18</v>
      </c>
      <c r="F361" t="s">
        <v>2186</v>
      </c>
      <c r="G361" t="s">
        <v>2187</v>
      </c>
      <c r="H361" t="s">
        <v>2188</v>
      </c>
      <c r="I361" t="s">
        <v>32</v>
      </c>
      <c r="J361" t="s">
        <v>506</v>
      </c>
      <c r="K361" t="s">
        <v>24</v>
      </c>
      <c r="L361" t="s">
        <v>507</v>
      </c>
      <c r="M361" t="s">
        <v>9560</v>
      </c>
      <c r="N361" t="s">
        <v>9441</v>
      </c>
    </row>
    <row r="362" spans="1:14" x14ac:dyDescent="0.25">
      <c r="A362" t="s">
        <v>2189</v>
      </c>
      <c r="B362" t="s">
        <v>2190</v>
      </c>
      <c r="C362" t="s">
        <v>69</v>
      </c>
      <c r="D362" t="s">
        <v>2191</v>
      </c>
      <c r="E362" t="s">
        <v>18</v>
      </c>
      <c r="F362" t="s">
        <v>2192</v>
      </c>
      <c r="G362" t="s">
        <v>2193</v>
      </c>
      <c r="H362" t="s">
        <v>2194</v>
      </c>
      <c r="I362" t="s">
        <v>32</v>
      </c>
      <c r="J362" t="s">
        <v>298</v>
      </c>
      <c r="K362" t="s">
        <v>24</v>
      </c>
      <c r="L362" t="s">
        <v>406</v>
      </c>
      <c r="M362" t="s">
        <v>9561</v>
      </c>
      <c r="N362" t="s">
        <v>9441</v>
      </c>
    </row>
    <row r="363" spans="1:14" hidden="1" x14ac:dyDescent="0.25">
      <c r="A363" t="s">
        <v>2195</v>
      </c>
      <c r="B363" t="s">
        <v>2196</v>
      </c>
      <c r="C363" t="s">
        <v>69</v>
      </c>
      <c r="D363" t="s">
        <v>2197</v>
      </c>
      <c r="E363" t="s">
        <v>18</v>
      </c>
      <c r="F363" t="s">
        <v>2198</v>
      </c>
      <c r="G363" t="s">
        <v>2199</v>
      </c>
      <c r="H363" t="s">
        <v>2200</v>
      </c>
      <c r="I363" t="s">
        <v>32</v>
      </c>
      <c r="J363" t="s">
        <v>1203</v>
      </c>
      <c r="K363" t="s">
        <v>24</v>
      </c>
      <c r="L363" t="s">
        <v>2201</v>
      </c>
      <c r="M363" t="s">
        <v>9438</v>
      </c>
      <c r="N363" t="s">
        <v>9439</v>
      </c>
    </row>
    <row r="364" spans="1:14" hidden="1" x14ac:dyDescent="0.25">
      <c r="A364" t="s">
        <v>2202</v>
      </c>
      <c r="B364" t="s">
        <v>2203</v>
      </c>
      <c r="C364" t="s">
        <v>16</v>
      </c>
      <c r="D364" t="s">
        <v>2204</v>
      </c>
      <c r="E364" t="s">
        <v>18</v>
      </c>
      <c r="F364" t="s">
        <v>2205</v>
      </c>
      <c r="G364" t="s">
        <v>2206</v>
      </c>
      <c r="H364" t="s">
        <v>2207</v>
      </c>
      <c r="I364" t="s">
        <v>32</v>
      </c>
      <c r="J364" t="s">
        <v>2107</v>
      </c>
      <c r="K364" t="s">
        <v>24</v>
      </c>
      <c r="L364" t="s">
        <v>42</v>
      </c>
      <c r="M364" t="s">
        <v>9438</v>
      </c>
      <c r="N364" t="s">
        <v>9439</v>
      </c>
    </row>
    <row r="365" spans="1:14" x14ac:dyDescent="0.25">
      <c r="A365" t="s">
        <v>2208</v>
      </c>
      <c r="B365" t="s">
        <v>2209</v>
      </c>
      <c r="C365" t="s">
        <v>16</v>
      </c>
      <c r="D365" t="s">
        <v>2210</v>
      </c>
      <c r="E365" t="s">
        <v>18</v>
      </c>
      <c r="F365" t="s">
        <v>2211</v>
      </c>
      <c r="G365" t="s">
        <v>2212</v>
      </c>
      <c r="H365" t="s">
        <v>2213</v>
      </c>
      <c r="I365" t="s">
        <v>32</v>
      </c>
      <c r="J365" t="s">
        <v>506</v>
      </c>
      <c r="K365" t="s">
        <v>24</v>
      </c>
      <c r="L365" t="s">
        <v>75</v>
      </c>
      <c r="M365" t="s">
        <v>9562</v>
      </c>
      <c r="N365" t="s">
        <v>9441</v>
      </c>
    </row>
    <row r="366" spans="1:14" hidden="1" x14ac:dyDescent="0.25">
      <c r="A366" t="s">
        <v>2214</v>
      </c>
      <c r="C366" t="s">
        <v>16</v>
      </c>
      <c r="E366" t="s">
        <v>18</v>
      </c>
      <c r="F366" t="s">
        <v>2215</v>
      </c>
      <c r="G366" t="s">
        <v>2216</v>
      </c>
      <c r="H366" t="s">
        <v>2217</v>
      </c>
      <c r="I366" t="s">
        <v>32</v>
      </c>
      <c r="J366" t="s">
        <v>253</v>
      </c>
      <c r="K366" t="s">
        <v>24</v>
      </c>
      <c r="L366" t="s">
        <v>168</v>
      </c>
      <c r="M366" t="s">
        <v>9438</v>
      </c>
      <c r="N366" t="s">
        <v>9439</v>
      </c>
    </row>
    <row r="367" spans="1:14" hidden="1" x14ac:dyDescent="0.25">
      <c r="A367" t="s">
        <v>2218</v>
      </c>
      <c r="B367" t="s">
        <v>2219</v>
      </c>
      <c r="C367" t="s">
        <v>16</v>
      </c>
      <c r="D367" t="s">
        <v>2220</v>
      </c>
      <c r="E367" t="s">
        <v>18</v>
      </c>
      <c r="F367" t="s">
        <v>2221</v>
      </c>
      <c r="G367" t="s">
        <v>2222</v>
      </c>
      <c r="H367" t="s">
        <v>2223</v>
      </c>
      <c r="I367" t="s">
        <v>32</v>
      </c>
      <c r="J367" t="s">
        <v>33</v>
      </c>
      <c r="K367" t="s">
        <v>24</v>
      </c>
      <c r="L367" t="s">
        <v>204</v>
      </c>
      <c r="M367" t="s">
        <v>9438</v>
      </c>
      <c r="N367" t="s">
        <v>9439</v>
      </c>
    </row>
    <row r="368" spans="1:14" hidden="1" x14ac:dyDescent="0.25">
      <c r="A368" t="s">
        <v>2224</v>
      </c>
      <c r="C368" t="s">
        <v>69</v>
      </c>
      <c r="D368" t="s">
        <v>434</v>
      </c>
      <c r="E368" t="s">
        <v>18</v>
      </c>
      <c r="F368" t="s">
        <v>2225</v>
      </c>
      <c r="G368" t="s">
        <v>2226</v>
      </c>
      <c r="H368" t="s">
        <v>2227</v>
      </c>
      <c r="I368" t="s">
        <v>32</v>
      </c>
      <c r="J368" t="s">
        <v>438</v>
      </c>
      <c r="K368" t="s">
        <v>24</v>
      </c>
      <c r="L368" t="s">
        <v>439</v>
      </c>
      <c r="M368" t="s">
        <v>9438</v>
      </c>
      <c r="N368" t="s">
        <v>9439</v>
      </c>
    </row>
    <row r="369" spans="1:14" x14ac:dyDescent="0.25">
      <c r="A369" t="s">
        <v>2228</v>
      </c>
      <c r="B369" t="s">
        <v>2229</v>
      </c>
      <c r="C369" t="s">
        <v>16</v>
      </c>
      <c r="D369" t="s">
        <v>2230</v>
      </c>
      <c r="E369" t="s">
        <v>18</v>
      </c>
      <c r="F369" t="s">
        <v>2231</v>
      </c>
      <c r="G369" t="s">
        <v>2232</v>
      </c>
      <c r="H369" t="s">
        <v>2233</v>
      </c>
      <c r="I369" t="s">
        <v>32</v>
      </c>
      <c r="J369" t="s">
        <v>1294</v>
      </c>
      <c r="K369" t="s">
        <v>24</v>
      </c>
      <c r="L369" t="s">
        <v>204</v>
      </c>
      <c r="M369" t="s">
        <v>9563</v>
      </c>
      <c r="N369" t="s">
        <v>9441</v>
      </c>
    </row>
    <row r="370" spans="1:14" x14ac:dyDescent="0.25">
      <c r="A370" t="s">
        <v>2234</v>
      </c>
      <c r="B370" t="s">
        <v>2235</v>
      </c>
      <c r="C370" t="s">
        <v>16</v>
      </c>
      <c r="D370" t="s">
        <v>2204</v>
      </c>
      <c r="E370" t="s">
        <v>18</v>
      </c>
      <c r="F370" t="s">
        <v>2236</v>
      </c>
      <c r="G370" t="s">
        <v>2237</v>
      </c>
      <c r="H370" t="s">
        <v>2238</v>
      </c>
      <c r="I370" t="s">
        <v>32</v>
      </c>
      <c r="J370" t="s">
        <v>155</v>
      </c>
      <c r="K370" t="s">
        <v>24</v>
      </c>
      <c r="L370" t="s">
        <v>42</v>
      </c>
      <c r="M370" t="s">
        <v>9564</v>
      </c>
      <c r="N370" t="s">
        <v>9441</v>
      </c>
    </row>
    <row r="371" spans="1:14" hidden="1" x14ac:dyDescent="0.25">
      <c r="A371" t="s">
        <v>2239</v>
      </c>
      <c r="B371" t="s">
        <v>2240</v>
      </c>
      <c r="C371" t="s">
        <v>16</v>
      </c>
      <c r="D371" t="s">
        <v>2241</v>
      </c>
      <c r="E371" t="s">
        <v>18</v>
      </c>
      <c r="F371" t="s">
        <v>2242</v>
      </c>
      <c r="G371" t="s">
        <v>2243</v>
      </c>
      <c r="H371" t="s">
        <v>2244</v>
      </c>
      <c r="I371" t="s">
        <v>32</v>
      </c>
      <c r="J371" t="s">
        <v>360</v>
      </c>
      <c r="K371" t="s">
        <v>24</v>
      </c>
      <c r="L371" t="s">
        <v>204</v>
      </c>
      <c r="M371" t="s">
        <v>9438</v>
      </c>
      <c r="N371" t="s">
        <v>9439</v>
      </c>
    </row>
    <row r="372" spans="1:14" x14ac:dyDescent="0.25">
      <c r="A372" t="s">
        <v>2245</v>
      </c>
      <c r="B372" t="s">
        <v>2246</v>
      </c>
      <c r="C372" t="s">
        <v>16</v>
      </c>
      <c r="D372" t="s">
        <v>302</v>
      </c>
      <c r="E372" t="s">
        <v>18</v>
      </c>
      <c r="F372" t="s">
        <v>2247</v>
      </c>
      <c r="G372" t="s">
        <v>2248</v>
      </c>
      <c r="H372" t="s">
        <v>2249</v>
      </c>
      <c r="I372" t="s">
        <v>32</v>
      </c>
      <c r="J372" t="s">
        <v>735</v>
      </c>
      <c r="K372" t="s">
        <v>24</v>
      </c>
      <c r="L372" t="s">
        <v>307</v>
      </c>
      <c r="M372" t="s">
        <v>9565</v>
      </c>
      <c r="N372" t="s">
        <v>9441</v>
      </c>
    </row>
    <row r="373" spans="1:14" x14ac:dyDescent="0.25">
      <c r="A373" t="s">
        <v>2250</v>
      </c>
      <c r="B373" t="s">
        <v>2251</v>
      </c>
      <c r="C373" t="s">
        <v>16</v>
      </c>
      <c r="D373" t="s">
        <v>2252</v>
      </c>
      <c r="E373" t="s">
        <v>18</v>
      </c>
      <c r="F373" t="s">
        <v>2253</v>
      </c>
      <c r="G373" t="s">
        <v>2254</v>
      </c>
      <c r="H373" t="s">
        <v>2255</v>
      </c>
      <c r="I373" t="s">
        <v>32</v>
      </c>
      <c r="J373" t="s">
        <v>385</v>
      </c>
      <c r="K373" t="s">
        <v>24</v>
      </c>
      <c r="L373" t="s">
        <v>2256</v>
      </c>
      <c r="M373" t="s">
        <v>9566</v>
      </c>
      <c r="N373" t="s">
        <v>9441</v>
      </c>
    </row>
    <row r="374" spans="1:14" hidden="1" x14ac:dyDescent="0.25">
      <c r="A374" t="s">
        <v>2257</v>
      </c>
      <c r="B374" t="s">
        <v>2258</v>
      </c>
      <c r="C374" t="s">
        <v>16</v>
      </c>
      <c r="D374" t="s">
        <v>200</v>
      </c>
      <c r="E374" t="s">
        <v>18</v>
      </c>
      <c r="F374" t="s">
        <v>2259</v>
      </c>
      <c r="G374" t="s">
        <v>2260</v>
      </c>
      <c r="H374" t="s">
        <v>2261</v>
      </c>
      <c r="I374" t="s">
        <v>32</v>
      </c>
      <c r="J374" t="s">
        <v>2262</v>
      </c>
      <c r="K374" t="s">
        <v>24</v>
      </c>
      <c r="L374" t="s">
        <v>204</v>
      </c>
      <c r="M374" t="s">
        <v>9438</v>
      </c>
      <c r="N374" t="s">
        <v>9439</v>
      </c>
    </row>
    <row r="375" spans="1:14" x14ac:dyDescent="0.25">
      <c r="A375" t="s">
        <v>2263</v>
      </c>
      <c r="B375" t="s">
        <v>1340</v>
      </c>
      <c r="C375" t="s">
        <v>16</v>
      </c>
      <c r="D375" t="s">
        <v>265</v>
      </c>
      <c r="E375" t="s">
        <v>18</v>
      </c>
      <c r="F375" t="s">
        <v>2264</v>
      </c>
      <c r="G375" t="s">
        <v>2265</v>
      </c>
      <c r="H375" t="s">
        <v>2266</v>
      </c>
      <c r="I375" t="s">
        <v>32</v>
      </c>
      <c r="J375" t="s">
        <v>379</v>
      </c>
      <c r="K375" t="s">
        <v>24</v>
      </c>
      <c r="L375" t="s">
        <v>204</v>
      </c>
      <c r="M375" t="s">
        <v>9567</v>
      </c>
      <c r="N375" t="s">
        <v>9441</v>
      </c>
    </row>
    <row r="376" spans="1:14" x14ac:dyDescent="0.25">
      <c r="A376" t="s">
        <v>2267</v>
      </c>
      <c r="B376" t="s">
        <v>2268</v>
      </c>
      <c r="C376" t="s">
        <v>16</v>
      </c>
      <c r="D376" t="s">
        <v>93</v>
      </c>
      <c r="E376" t="s">
        <v>18</v>
      </c>
      <c r="F376" t="s">
        <v>2269</v>
      </c>
      <c r="G376" t="s">
        <v>2270</v>
      </c>
      <c r="H376" t="s">
        <v>2271</v>
      </c>
      <c r="I376" t="s">
        <v>32</v>
      </c>
      <c r="J376" t="s">
        <v>142</v>
      </c>
      <c r="K376" t="s">
        <v>24</v>
      </c>
      <c r="L376" t="s">
        <v>75</v>
      </c>
      <c r="M376" t="s">
        <v>9568</v>
      </c>
      <c r="N376" t="s">
        <v>9441</v>
      </c>
    </row>
    <row r="377" spans="1:14" hidden="1" x14ac:dyDescent="0.25">
      <c r="A377" t="s">
        <v>2272</v>
      </c>
      <c r="C377" t="s">
        <v>16</v>
      </c>
      <c r="D377" t="s">
        <v>2123</v>
      </c>
      <c r="E377" t="s">
        <v>18</v>
      </c>
      <c r="F377" t="s">
        <v>2273</v>
      </c>
      <c r="G377" t="s">
        <v>2274</v>
      </c>
      <c r="H377" t="s">
        <v>2275</v>
      </c>
      <c r="I377" t="s">
        <v>32</v>
      </c>
      <c r="J377" t="s">
        <v>2262</v>
      </c>
      <c r="K377" t="s">
        <v>24</v>
      </c>
      <c r="L377" t="s">
        <v>75</v>
      </c>
      <c r="M377" t="s">
        <v>9438</v>
      </c>
      <c r="N377" t="s">
        <v>9439</v>
      </c>
    </row>
    <row r="378" spans="1:14" x14ac:dyDescent="0.25">
      <c r="A378" t="s">
        <v>2276</v>
      </c>
      <c r="B378" t="s">
        <v>2277</v>
      </c>
      <c r="C378" t="s">
        <v>69</v>
      </c>
      <c r="D378" t="s">
        <v>179</v>
      </c>
      <c r="E378" t="s">
        <v>18</v>
      </c>
      <c r="F378" t="s">
        <v>2278</v>
      </c>
      <c r="G378" t="s">
        <v>2279</v>
      </c>
      <c r="H378" t="s">
        <v>2280</v>
      </c>
      <c r="I378" t="s">
        <v>32</v>
      </c>
      <c r="J378" t="s">
        <v>493</v>
      </c>
      <c r="K378" t="s">
        <v>24</v>
      </c>
      <c r="L378" t="s">
        <v>342</v>
      </c>
      <c r="M378" t="s">
        <v>9569</v>
      </c>
      <c r="N378" t="s">
        <v>9441</v>
      </c>
    </row>
    <row r="379" spans="1:14" x14ac:dyDescent="0.25">
      <c r="A379" t="s">
        <v>2281</v>
      </c>
      <c r="B379" t="s">
        <v>2282</v>
      </c>
      <c r="C379" t="s">
        <v>69</v>
      </c>
      <c r="D379" t="s">
        <v>2283</v>
      </c>
      <c r="E379" t="s">
        <v>18</v>
      </c>
      <c r="F379" t="s">
        <v>2284</v>
      </c>
      <c r="G379" t="s">
        <v>2285</v>
      </c>
      <c r="H379" t="s">
        <v>2286</v>
      </c>
      <c r="I379" t="s">
        <v>32</v>
      </c>
      <c r="J379" t="s">
        <v>1461</v>
      </c>
      <c r="K379" t="s">
        <v>24</v>
      </c>
      <c r="L379" t="s">
        <v>1480</v>
      </c>
      <c r="M379" t="s">
        <v>9570</v>
      </c>
      <c r="N379" t="s">
        <v>9441</v>
      </c>
    </row>
    <row r="380" spans="1:14" x14ac:dyDescent="0.25">
      <c r="A380" t="s">
        <v>2287</v>
      </c>
      <c r="B380" t="s">
        <v>2288</v>
      </c>
      <c r="C380" t="s">
        <v>16</v>
      </c>
      <c r="D380" t="s">
        <v>1278</v>
      </c>
      <c r="E380" t="s">
        <v>18</v>
      </c>
      <c r="F380" t="s">
        <v>2289</v>
      </c>
      <c r="G380" t="s">
        <v>2290</v>
      </c>
      <c r="H380" t="s">
        <v>2291</v>
      </c>
      <c r="I380" t="s">
        <v>32</v>
      </c>
      <c r="J380" t="s">
        <v>583</v>
      </c>
      <c r="K380" t="s">
        <v>24</v>
      </c>
      <c r="L380" t="s">
        <v>1282</v>
      </c>
      <c r="M380" t="s">
        <v>9571</v>
      </c>
      <c r="N380" t="s">
        <v>9441</v>
      </c>
    </row>
    <row r="381" spans="1:14" hidden="1" x14ac:dyDescent="0.25">
      <c r="A381" t="s">
        <v>2292</v>
      </c>
      <c r="B381" t="s">
        <v>1771</v>
      </c>
      <c r="C381" t="s">
        <v>69</v>
      </c>
      <c r="D381" t="s">
        <v>2293</v>
      </c>
      <c r="E381" t="s">
        <v>18</v>
      </c>
      <c r="F381" t="s">
        <v>2294</v>
      </c>
      <c r="G381" t="s">
        <v>2295</v>
      </c>
      <c r="H381" t="s">
        <v>2296</v>
      </c>
      <c r="I381" t="s">
        <v>32</v>
      </c>
      <c r="J381" t="s">
        <v>606</v>
      </c>
      <c r="K381" t="s">
        <v>24</v>
      </c>
      <c r="L381" t="s">
        <v>176</v>
      </c>
      <c r="M381" t="s">
        <v>9438</v>
      </c>
      <c r="N381" t="s">
        <v>9439</v>
      </c>
    </row>
    <row r="382" spans="1:14" x14ac:dyDescent="0.25">
      <c r="A382" t="s">
        <v>2297</v>
      </c>
      <c r="B382" t="s">
        <v>1451</v>
      </c>
      <c r="C382" t="s">
        <v>69</v>
      </c>
      <c r="D382" t="s">
        <v>45</v>
      </c>
      <c r="E382" t="s">
        <v>18</v>
      </c>
      <c r="F382" t="s">
        <v>2298</v>
      </c>
      <c r="G382" t="s">
        <v>2299</v>
      </c>
      <c r="H382" t="s">
        <v>2300</v>
      </c>
      <c r="I382" t="s">
        <v>32</v>
      </c>
      <c r="J382" t="s">
        <v>540</v>
      </c>
      <c r="K382" t="s">
        <v>24</v>
      </c>
      <c r="L382" t="s">
        <v>50</v>
      </c>
      <c r="M382" t="s">
        <v>9572</v>
      </c>
      <c r="N382" t="s">
        <v>9441</v>
      </c>
    </row>
    <row r="383" spans="1:14" hidden="1" x14ac:dyDescent="0.25">
      <c r="A383" t="s">
        <v>2301</v>
      </c>
      <c r="B383" t="s">
        <v>2302</v>
      </c>
      <c r="C383" t="s">
        <v>16</v>
      </c>
      <c r="D383" t="s">
        <v>2303</v>
      </c>
      <c r="E383" t="s">
        <v>18</v>
      </c>
      <c r="F383" t="s">
        <v>2304</v>
      </c>
      <c r="G383" t="s">
        <v>2305</v>
      </c>
      <c r="H383" t="s">
        <v>2306</v>
      </c>
      <c r="I383" t="s">
        <v>32</v>
      </c>
      <c r="J383" t="s">
        <v>1203</v>
      </c>
      <c r="K383" t="s">
        <v>24</v>
      </c>
      <c r="L383" t="s">
        <v>2307</v>
      </c>
      <c r="M383" t="s">
        <v>9438</v>
      </c>
      <c r="N383" t="s">
        <v>9439</v>
      </c>
    </row>
    <row r="384" spans="1:14" hidden="1" x14ac:dyDescent="0.25">
      <c r="A384" t="s">
        <v>2308</v>
      </c>
      <c r="C384" t="s">
        <v>16</v>
      </c>
      <c r="D384" t="s">
        <v>2309</v>
      </c>
      <c r="E384" t="s">
        <v>18</v>
      </c>
      <c r="F384" t="s">
        <v>2310</v>
      </c>
      <c r="G384" t="s">
        <v>2311</v>
      </c>
      <c r="H384" t="s">
        <v>2312</v>
      </c>
      <c r="I384" t="s">
        <v>32</v>
      </c>
      <c r="J384" t="s">
        <v>253</v>
      </c>
      <c r="K384" t="s">
        <v>24</v>
      </c>
      <c r="L384" t="s">
        <v>1331</v>
      </c>
      <c r="M384" t="s">
        <v>9438</v>
      </c>
      <c r="N384" t="s">
        <v>9439</v>
      </c>
    </row>
    <row r="385" spans="1:14" hidden="1" x14ac:dyDescent="0.25">
      <c r="A385" t="s">
        <v>123</v>
      </c>
      <c r="C385" t="s">
        <v>16</v>
      </c>
      <c r="D385" t="s">
        <v>125</v>
      </c>
      <c r="E385" t="s">
        <v>18</v>
      </c>
      <c r="F385" t="s">
        <v>2313</v>
      </c>
      <c r="G385" t="s">
        <v>2314</v>
      </c>
      <c r="H385" t="s">
        <v>2315</v>
      </c>
      <c r="I385" t="s">
        <v>32</v>
      </c>
      <c r="J385" t="s">
        <v>1782</v>
      </c>
      <c r="K385" t="s">
        <v>24</v>
      </c>
      <c r="L385" t="s">
        <v>75</v>
      </c>
      <c r="M385" t="s">
        <v>9438</v>
      </c>
      <c r="N385" t="s">
        <v>9439</v>
      </c>
    </row>
    <row r="386" spans="1:14" hidden="1" x14ac:dyDescent="0.25">
      <c r="A386" t="s">
        <v>2316</v>
      </c>
      <c r="B386" t="s">
        <v>2317</v>
      </c>
      <c r="C386" t="s">
        <v>16</v>
      </c>
      <c r="E386" t="s">
        <v>18</v>
      </c>
      <c r="F386" t="s">
        <v>2318</v>
      </c>
      <c r="G386" t="s">
        <v>2319</v>
      </c>
      <c r="H386" t="s">
        <v>2320</v>
      </c>
      <c r="I386" t="s">
        <v>32</v>
      </c>
      <c r="J386" t="s">
        <v>1472</v>
      </c>
      <c r="K386" t="s">
        <v>24</v>
      </c>
      <c r="L386" t="s">
        <v>168</v>
      </c>
      <c r="M386" t="s">
        <v>9438</v>
      </c>
      <c r="N386" t="s">
        <v>9439</v>
      </c>
    </row>
    <row r="387" spans="1:14" x14ac:dyDescent="0.25">
      <c r="A387" t="s">
        <v>2321</v>
      </c>
      <c r="B387" t="s">
        <v>144</v>
      </c>
      <c r="C387" t="s">
        <v>69</v>
      </c>
      <c r="D387" t="s">
        <v>93</v>
      </c>
      <c r="E387" t="s">
        <v>18</v>
      </c>
      <c r="F387" t="s">
        <v>2322</v>
      </c>
      <c r="G387" t="s">
        <v>2323</v>
      </c>
      <c r="H387" t="s">
        <v>2324</v>
      </c>
      <c r="I387" t="s">
        <v>32</v>
      </c>
      <c r="J387" t="s">
        <v>527</v>
      </c>
      <c r="K387" t="s">
        <v>24</v>
      </c>
      <c r="L387" t="s">
        <v>75</v>
      </c>
      <c r="M387" t="s">
        <v>9573</v>
      </c>
      <c r="N387" t="s">
        <v>9441</v>
      </c>
    </row>
    <row r="388" spans="1:14" x14ac:dyDescent="0.25">
      <c r="A388" t="s">
        <v>2325</v>
      </c>
      <c r="B388" t="s">
        <v>2326</v>
      </c>
      <c r="C388" t="s">
        <v>69</v>
      </c>
      <c r="D388" t="s">
        <v>2327</v>
      </c>
      <c r="E388" t="s">
        <v>18</v>
      </c>
      <c r="F388" t="s">
        <v>2328</v>
      </c>
      <c r="G388" t="s">
        <v>2329</v>
      </c>
      <c r="H388" t="s">
        <v>2330</v>
      </c>
      <c r="I388" t="s">
        <v>32</v>
      </c>
      <c r="J388" t="s">
        <v>341</v>
      </c>
      <c r="K388" t="s">
        <v>24</v>
      </c>
      <c r="L388" t="s">
        <v>2331</v>
      </c>
      <c r="M388" t="s">
        <v>9574</v>
      </c>
      <c r="N388" t="s">
        <v>9441</v>
      </c>
    </row>
    <row r="389" spans="1:14" hidden="1" x14ac:dyDescent="0.25">
      <c r="A389" t="s">
        <v>2332</v>
      </c>
      <c r="B389" t="s">
        <v>2333</v>
      </c>
      <c r="C389" t="s">
        <v>16</v>
      </c>
      <c r="D389" t="s">
        <v>684</v>
      </c>
      <c r="E389" t="s">
        <v>18</v>
      </c>
      <c r="F389" t="s">
        <v>2334</v>
      </c>
      <c r="G389" t="s">
        <v>2335</v>
      </c>
      <c r="H389" t="s">
        <v>2336</v>
      </c>
      <c r="I389" t="s">
        <v>32</v>
      </c>
      <c r="J389" t="s">
        <v>211</v>
      </c>
      <c r="K389" t="s">
        <v>24</v>
      </c>
      <c r="L389" t="s">
        <v>204</v>
      </c>
      <c r="M389" t="s">
        <v>9438</v>
      </c>
      <c r="N389" t="s">
        <v>9439</v>
      </c>
    </row>
    <row r="390" spans="1:14" hidden="1" x14ac:dyDescent="0.25">
      <c r="A390" t="s">
        <v>2337</v>
      </c>
      <c r="B390" t="s">
        <v>2338</v>
      </c>
      <c r="C390" t="s">
        <v>16</v>
      </c>
      <c r="D390" t="s">
        <v>1290</v>
      </c>
      <c r="E390" t="s">
        <v>18</v>
      </c>
      <c r="F390" t="s">
        <v>2339</v>
      </c>
      <c r="G390" t="s">
        <v>2340</v>
      </c>
      <c r="H390" t="s">
        <v>2341</v>
      </c>
      <c r="I390" t="s">
        <v>32</v>
      </c>
      <c r="J390" t="s">
        <v>33</v>
      </c>
      <c r="K390" t="s">
        <v>24</v>
      </c>
      <c r="L390" t="s">
        <v>235</v>
      </c>
      <c r="M390" t="s">
        <v>9438</v>
      </c>
      <c r="N390" t="s">
        <v>9439</v>
      </c>
    </row>
    <row r="391" spans="1:14" hidden="1" x14ac:dyDescent="0.25">
      <c r="A391" t="s">
        <v>2342</v>
      </c>
      <c r="B391" t="s">
        <v>888</v>
      </c>
      <c r="C391" t="s">
        <v>16</v>
      </c>
      <c r="D391" t="s">
        <v>2343</v>
      </c>
      <c r="E391" t="s">
        <v>18</v>
      </c>
      <c r="F391" t="s">
        <v>2344</v>
      </c>
      <c r="G391" t="s">
        <v>2345</v>
      </c>
      <c r="H391" t="s">
        <v>2346</v>
      </c>
      <c r="I391" t="s">
        <v>32</v>
      </c>
      <c r="J391" t="s">
        <v>479</v>
      </c>
      <c r="K391" t="s">
        <v>24</v>
      </c>
      <c r="L391" t="s">
        <v>42</v>
      </c>
      <c r="M391" t="s">
        <v>9438</v>
      </c>
      <c r="N391" t="s">
        <v>9439</v>
      </c>
    </row>
    <row r="392" spans="1:14" hidden="1" x14ac:dyDescent="0.25">
      <c r="A392" t="s">
        <v>2347</v>
      </c>
      <c r="B392" t="s">
        <v>2348</v>
      </c>
      <c r="C392" t="s">
        <v>16</v>
      </c>
      <c r="D392" t="s">
        <v>530</v>
      </c>
      <c r="E392" t="s">
        <v>18</v>
      </c>
      <c r="F392" t="s">
        <v>2349</v>
      </c>
      <c r="G392" t="s">
        <v>2350</v>
      </c>
      <c r="H392" t="s">
        <v>2351</v>
      </c>
      <c r="I392" t="s">
        <v>2352</v>
      </c>
      <c r="J392" t="s">
        <v>2353</v>
      </c>
      <c r="K392" t="s">
        <v>24</v>
      </c>
      <c r="L392" t="s">
        <v>176</v>
      </c>
      <c r="M392" t="s">
        <v>9438</v>
      </c>
      <c r="N392" t="s">
        <v>9439</v>
      </c>
    </row>
    <row r="393" spans="1:14" hidden="1" x14ac:dyDescent="0.25">
      <c r="A393" t="s">
        <v>2354</v>
      </c>
      <c r="B393" t="s">
        <v>2355</v>
      </c>
      <c r="C393" t="s">
        <v>16</v>
      </c>
      <c r="D393" t="s">
        <v>760</v>
      </c>
      <c r="E393" t="s">
        <v>18</v>
      </c>
      <c r="F393" t="s">
        <v>2356</v>
      </c>
      <c r="G393" t="s">
        <v>2357</v>
      </c>
      <c r="H393" t="s">
        <v>2358</v>
      </c>
      <c r="I393" t="s">
        <v>22</v>
      </c>
      <c r="J393" t="s">
        <v>23</v>
      </c>
      <c r="K393" t="s">
        <v>24</v>
      </c>
      <c r="L393" t="s">
        <v>75</v>
      </c>
      <c r="M393" t="s">
        <v>9438</v>
      </c>
      <c r="N393" t="s">
        <v>9439</v>
      </c>
    </row>
    <row r="394" spans="1:14" x14ac:dyDescent="0.25">
      <c r="A394" t="s">
        <v>2359</v>
      </c>
      <c r="B394" t="s">
        <v>2360</v>
      </c>
      <c r="C394" t="s">
        <v>69</v>
      </c>
      <c r="D394" t="s">
        <v>2361</v>
      </c>
      <c r="E394" t="s">
        <v>18</v>
      </c>
      <c r="F394" t="s">
        <v>2362</v>
      </c>
      <c r="G394" t="s">
        <v>2363</v>
      </c>
      <c r="H394" t="s">
        <v>2364</v>
      </c>
      <c r="I394" t="s">
        <v>32</v>
      </c>
      <c r="J394" t="s">
        <v>2365</v>
      </c>
      <c r="K394" t="s">
        <v>24</v>
      </c>
      <c r="L394" t="s">
        <v>1395</v>
      </c>
      <c r="M394" t="s">
        <v>9575</v>
      </c>
      <c r="N394" t="s">
        <v>9441</v>
      </c>
    </row>
    <row r="395" spans="1:14" hidden="1" x14ac:dyDescent="0.25">
      <c r="A395" t="s">
        <v>2366</v>
      </c>
      <c r="B395" t="s">
        <v>2367</v>
      </c>
      <c r="C395" t="s">
        <v>16</v>
      </c>
      <c r="D395" t="s">
        <v>2368</v>
      </c>
      <c r="E395" t="s">
        <v>18</v>
      </c>
      <c r="F395" t="s">
        <v>2369</v>
      </c>
      <c r="G395" t="s">
        <v>2370</v>
      </c>
      <c r="H395" t="s">
        <v>2371</v>
      </c>
      <c r="I395" t="s">
        <v>2372</v>
      </c>
      <c r="J395" t="s">
        <v>321</v>
      </c>
      <c r="K395" t="s">
        <v>24</v>
      </c>
      <c r="L395" t="s">
        <v>2373</v>
      </c>
      <c r="M395" t="s">
        <v>9576</v>
      </c>
      <c r="N395" t="s">
        <v>9441</v>
      </c>
    </row>
    <row r="396" spans="1:14" x14ac:dyDescent="0.25">
      <c r="A396" t="s">
        <v>2374</v>
      </c>
      <c r="B396" t="s">
        <v>2375</v>
      </c>
      <c r="C396" t="s">
        <v>16</v>
      </c>
      <c r="D396" t="s">
        <v>2376</v>
      </c>
      <c r="E396" t="s">
        <v>18</v>
      </c>
      <c r="F396" t="s">
        <v>2377</v>
      </c>
      <c r="G396" t="s">
        <v>2378</v>
      </c>
      <c r="H396" t="s">
        <v>2379</v>
      </c>
      <c r="I396" t="s">
        <v>32</v>
      </c>
      <c r="J396" t="s">
        <v>2127</v>
      </c>
      <c r="K396" t="s">
        <v>24</v>
      </c>
      <c r="L396" t="s">
        <v>42</v>
      </c>
      <c r="M396" t="s">
        <v>9577</v>
      </c>
      <c r="N396" t="s">
        <v>9441</v>
      </c>
    </row>
    <row r="397" spans="1:14" hidden="1" x14ac:dyDescent="0.25">
      <c r="A397" t="s">
        <v>2380</v>
      </c>
      <c r="B397" t="s">
        <v>393</v>
      </c>
      <c r="C397" t="s">
        <v>16</v>
      </c>
      <c r="D397" t="s">
        <v>2381</v>
      </c>
      <c r="E397" t="s">
        <v>18</v>
      </c>
      <c r="F397" t="s">
        <v>2382</v>
      </c>
      <c r="G397" t="s">
        <v>2383</v>
      </c>
      <c r="H397" t="s">
        <v>2384</v>
      </c>
      <c r="I397" t="s">
        <v>32</v>
      </c>
      <c r="J397" t="s">
        <v>89</v>
      </c>
      <c r="K397" t="s">
        <v>24</v>
      </c>
      <c r="L397" t="s">
        <v>176</v>
      </c>
      <c r="M397" t="s">
        <v>9438</v>
      </c>
      <c r="N397" t="s">
        <v>9439</v>
      </c>
    </row>
    <row r="398" spans="1:14" hidden="1" x14ac:dyDescent="0.25">
      <c r="A398" t="s">
        <v>2385</v>
      </c>
      <c r="B398" t="s">
        <v>2386</v>
      </c>
      <c r="C398" t="s">
        <v>16</v>
      </c>
      <c r="D398" t="s">
        <v>2387</v>
      </c>
      <c r="E398" t="s">
        <v>18</v>
      </c>
      <c r="F398" t="s">
        <v>2388</v>
      </c>
      <c r="G398" t="s">
        <v>2389</v>
      </c>
      <c r="H398" t="s">
        <v>2390</v>
      </c>
      <c r="I398" t="s">
        <v>32</v>
      </c>
      <c r="J398" t="s">
        <v>479</v>
      </c>
      <c r="K398" t="s">
        <v>24</v>
      </c>
      <c r="L398" t="s">
        <v>75</v>
      </c>
      <c r="M398" t="s">
        <v>9438</v>
      </c>
      <c r="N398" t="s">
        <v>9439</v>
      </c>
    </row>
    <row r="399" spans="1:14" hidden="1" x14ac:dyDescent="0.25">
      <c r="A399" t="s">
        <v>2391</v>
      </c>
      <c r="B399" t="s">
        <v>2392</v>
      </c>
      <c r="C399" t="s">
        <v>16</v>
      </c>
      <c r="D399" t="s">
        <v>2393</v>
      </c>
      <c r="E399" t="s">
        <v>18</v>
      </c>
      <c r="F399" t="s">
        <v>2394</v>
      </c>
      <c r="G399" t="s">
        <v>2395</v>
      </c>
      <c r="H399" t="s">
        <v>2396</v>
      </c>
      <c r="I399" t="s">
        <v>32</v>
      </c>
      <c r="J399" t="s">
        <v>162</v>
      </c>
      <c r="K399" t="s">
        <v>24</v>
      </c>
      <c r="L399" t="s">
        <v>235</v>
      </c>
      <c r="M399" t="s">
        <v>9438</v>
      </c>
      <c r="N399" t="s">
        <v>9439</v>
      </c>
    </row>
    <row r="400" spans="1:14" x14ac:dyDescent="0.25">
      <c r="A400" t="s">
        <v>2397</v>
      </c>
      <c r="B400" t="s">
        <v>447</v>
      </c>
      <c r="C400" t="s">
        <v>69</v>
      </c>
      <c r="D400" t="s">
        <v>93</v>
      </c>
      <c r="E400" t="s">
        <v>18</v>
      </c>
      <c r="F400" t="s">
        <v>2398</v>
      </c>
      <c r="G400" t="s">
        <v>2399</v>
      </c>
      <c r="H400" t="s">
        <v>2400</v>
      </c>
      <c r="I400" t="s">
        <v>32</v>
      </c>
      <c r="J400" t="s">
        <v>451</v>
      </c>
      <c r="K400" t="s">
        <v>24</v>
      </c>
      <c r="L400" t="s">
        <v>75</v>
      </c>
      <c r="M400" t="s">
        <v>9578</v>
      </c>
      <c r="N400" t="s">
        <v>9441</v>
      </c>
    </row>
    <row r="401" spans="1:14" x14ac:dyDescent="0.25">
      <c r="A401" t="s">
        <v>2401</v>
      </c>
      <c r="B401" t="s">
        <v>2402</v>
      </c>
      <c r="C401" t="s">
        <v>69</v>
      </c>
      <c r="D401" t="s">
        <v>2403</v>
      </c>
      <c r="E401" t="s">
        <v>18</v>
      </c>
      <c r="F401" t="s">
        <v>2404</v>
      </c>
      <c r="G401" t="s">
        <v>2405</v>
      </c>
      <c r="H401" t="s">
        <v>2406</v>
      </c>
      <c r="I401" t="s">
        <v>32</v>
      </c>
      <c r="J401" t="s">
        <v>595</v>
      </c>
      <c r="K401" t="s">
        <v>24</v>
      </c>
      <c r="L401" t="s">
        <v>307</v>
      </c>
      <c r="M401" t="s">
        <v>9579</v>
      </c>
      <c r="N401" t="s">
        <v>9441</v>
      </c>
    </row>
    <row r="402" spans="1:14" hidden="1" x14ac:dyDescent="0.25">
      <c r="A402" t="s">
        <v>2407</v>
      </c>
      <c r="C402" t="s">
        <v>69</v>
      </c>
      <c r="D402" t="s">
        <v>2408</v>
      </c>
      <c r="E402" t="s">
        <v>18</v>
      </c>
      <c r="F402" t="s">
        <v>2409</v>
      </c>
      <c r="G402" t="s">
        <v>2410</v>
      </c>
      <c r="H402" t="s">
        <v>2411</v>
      </c>
      <c r="I402" t="s">
        <v>22</v>
      </c>
      <c r="J402" t="s">
        <v>866</v>
      </c>
      <c r="K402" t="s">
        <v>24</v>
      </c>
      <c r="L402" t="s">
        <v>83</v>
      </c>
      <c r="M402" t="s">
        <v>9438</v>
      </c>
      <c r="N402" t="s">
        <v>9439</v>
      </c>
    </row>
    <row r="403" spans="1:14" x14ac:dyDescent="0.25">
      <c r="A403" t="s">
        <v>2412</v>
      </c>
      <c r="B403" t="s">
        <v>2413</v>
      </c>
      <c r="C403" t="s">
        <v>16</v>
      </c>
      <c r="D403" t="s">
        <v>2414</v>
      </c>
      <c r="E403" t="s">
        <v>18</v>
      </c>
      <c r="F403" t="s">
        <v>2415</v>
      </c>
      <c r="G403" t="s">
        <v>2416</v>
      </c>
      <c r="H403" t="s">
        <v>2417</v>
      </c>
      <c r="I403" t="s">
        <v>32</v>
      </c>
      <c r="J403" t="s">
        <v>1400</v>
      </c>
      <c r="K403" t="s">
        <v>24</v>
      </c>
      <c r="L403" t="s">
        <v>42</v>
      </c>
      <c r="M403" t="s">
        <v>9580</v>
      </c>
      <c r="N403" t="s">
        <v>9441</v>
      </c>
    </row>
    <row r="404" spans="1:14" x14ac:dyDescent="0.25">
      <c r="A404" t="s">
        <v>2418</v>
      </c>
      <c r="B404" t="s">
        <v>2419</v>
      </c>
      <c r="C404" t="s">
        <v>16</v>
      </c>
      <c r="D404" t="s">
        <v>2420</v>
      </c>
      <c r="E404" t="s">
        <v>18</v>
      </c>
      <c r="F404" t="s">
        <v>2421</v>
      </c>
      <c r="G404" t="s">
        <v>2422</v>
      </c>
      <c r="H404" t="s">
        <v>2423</v>
      </c>
      <c r="I404" t="s">
        <v>32</v>
      </c>
      <c r="J404" t="s">
        <v>1305</v>
      </c>
      <c r="K404" t="s">
        <v>24</v>
      </c>
      <c r="L404" t="s">
        <v>204</v>
      </c>
      <c r="M404" t="s">
        <v>9581</v>
      </c>
      <c r="N404" t="s">
        <v>9441</v>
      </c>
    </row>
    <row r="405" spans="1:14" x14ac:dyDescent="0.25">
      <c r="A405" t="s">
        <v>456</v>
      </c>
      <c r="B405" t="s">
        <v>350</v>
      </c>
      <c r="C405" t="s">
        <v>69</v>
      </c>
      <c r="D405" t="s">
        <v>179</v>
      </c>
      <c r="E405" t="s">
        <v>18</v>
      </c>
      <c r="F405" t="s">
        <v>2424</v>
      </c>
      <c r="G405" t="s">
        <v>2425</v>
      </c>
      <c r="H405" t="s">
        <v>2426</v>
      </c>
      <c r="I405" t="s">
        <v>32</v>
      </c>
      <c r="J405" t="s">
        <v>341</v>
      </c>
      <c r="K405" t="s">
        <v>24</v>
      </c>
      <c r="L405" t="s">
        <v>184</v>
      </c>
      <c r="M405" t="s">
        <v>9582</v>
      </c>
      <c r="N405" t="s">
        <v>9441</v>
      </c>
    </row>
    <row r="406" spans="1:14" hidden="1" x14ac:dyDescent="0.25">
      <c r="A406" t="s">
        <v>2427</v>
      </c>
      <c r="B406" t="s">
        <v>2428</v>
      </c>
      <c r="C406" t="s">
        <v>69</v>
      </c>
      <c r="D406" t="s">
        <v>2429</v>
      </c>
      <c r="E406" t="s">
        <v>18</v>
      </c>
      <c r="F406" t="s">
        <v>2430</v>
      </c>
      <c r="G406" t="s">
        <v>2431</v>
      </c>
      <c r="H406" t="s">
        <v>2432</v>
      </c>
      <c r="I406" t="s">
        <v>32</v>
      </c>
      <c r="J406" t="s">
        <v>2433</v>
      </c>
      <c r="K406" t="s">
        <v>24</v>
      </c>
      <c r="L406" t="s">
        <v>439</v>
      </c>
      <c r="M406" t="s">
        <v>9438</v>
      </c>
      <c r="N406" t="s">
        <v>9439</v>
      </c>
    </row>
    <row r="407" spans="1:14" hidden="1" x14ac:dyDescent="0.25">
      <c r="A407" t="s">
        <v>2434</v>
      </c>
      <c r="C407" t="s">
        <v>69</v>
      </c>
      <c r="D407" t="s">
        <v>2435</v>
      </c>
      <c r="E407" t="s">
        <v>18</v>
      </c>
      <c r="F407" t="s">
        <v>2436</v>
      </c>
      <c r="G407" t="s">
        <v>2437</v>
      </c>
      <c r="H407" t="s">
        <v>2438</v>
      </c>
      <c r="I407" t="s">
        <v>320</v>
      </c>
      <c r="J407" t="s">
        <v>23</v>
      </c>
      <c r="K407" t="s">
        <v>24</v>
      </c>
      <c r="L407" t="s">
        <v>361</v>
      </c>
      <c r="M407" t="s">
        <v>9438</v>
      </c>
      <c r="N407" t="s">
        <v>9439</v>
      </c>
    </row>
    <row r="408" spans="1:14" x14ac:dyDescent="0.25">
      <c r="A408" t="s">
        <v>2439</v>
      </c>
      <c r="B408" t="s">
        <v>92</v>
      </c>
      <c r="C408" t="s">
        <v>69</v>
      </c>
      <c r="D408" t="s">
        <v>93</v>
      </c>
      <c r="E408" t="s">
        <v>18</v>
      </c>
      <c r="F408" t="s">
        <v>2440</v>
      </c>
      <c r="G408" t="s">
        <v>2441</v>
      </c>
      <c r="H408" t="s">
        <v>2442</v>
      </c>
      <c r="I408" t="s">
        <v>32</v>
      </c>
      <c r="J408" t="s">
        <v>148</v>
      </c>
      <c r="K408" t="s">
        <v>24</v>
      </c>
      <c r="L408" t="s">
        <v>75</v>
      </c>
      <c r="M408" t="s">
        <v>9583</v>
      </c>
      <c r="N408" t="s">
        <v>9441</v>
      </c>
    </row>
    <row r="409" spans="1:14" x14ac:dyDescent="0.25">
      <c r="A409" t="s">
        <v>2443</v>
      </c>
      <c r="B409" t="s">
        <v>2444</v>
      </c>
      <c r="C409" t="s">
        <v>69</v>
      </c>
      <c r="D409" t="s">
        <v>462</v>
      </c>
      <c r="E409" t="s">
        <v>18</v>
      </c>
      <c r="F409" t="s">
        <v>2445</v>
      </c>
      <c r="G409" t="s">
        <v>2446</v>
      </c>
      <c r="H409" t="s">
        <v>2447</v>
      </c>
      <c r="I409" t="s">
        <v>32</v>
      </c>
      <c r="J409" t="s">
        <v>2448</v>
      </c>
      <c r="K409" t="s">
        <v>24</v>
      </c>
      <c r="L409" t="s">
        <v>204</v>
      </c>
      <c r="M409" t="s">
        <v>9584</v>
      </c>
      <c r="N409" t="s">
        <v>9441</v>
      </c>
    </row>
    <row r="410" spans="1:14" x14ac:dyDescent="0.25">
      <c r="A410" t="s">
        <v>2449</v>
      </c>
      <c r="B410" t="s">
        <v>2450</v>
      </c>
      <c r="C410" t="s">
        <v>69</v>
      </c>
      <c r="D410" t="s">
        <v>1254</v>
      </c>
      <c r="E410" t="s">
        <v>18</v>
      </c>
      <c r="F410" t="s">
        <v>2451</v>
      </c>
      <c r="G410" t="s">
        <v>2452</v>
      </c>
      <c r="H410" t="s">
        <v>2453</v>
      </c>
      <c r="I410" t="s">
        <v>32</v>
      </c>
      <c r="J410" t="s">
        <v>41</v>
      </c>
      <c r="K410" t="s">
        <v>24</v>
      </c>
      <c r="L410" t="s">
        <v>1258</v>
      </c>
      <c r="M410" t="s">
        <v>9585</v>
      </c>
      <c r="N410" t="s">
        <v>9441</v>
      </c>
    </row>
    <row r="411" spans="1:14" x14ac:dyDescent="0.25">
      <c r="A411" t="s">
        <v>2454</v>
      </c>
      <c r="B411" t="s">
        <v>2455</v>
      </c>
      <c r="C411" t="s">
        <v>16</v>
      </c>
      <c r="D411" t="s">
        <v>2456</v>
      </c>
      <c r="E411" t="s">
        <v>18</v>
      </c>
      <c r="F411" t="s">
        <v>2457</v>
      </c>
      <c r="G411" t="s">
        <v>2458</v>
      </c>
      <c r="H411" t="s">
        <v>2459</v>
      </c>
      <c r="I411" t="s">
        <v>32</v>
      </c>
      <c r="J411" t="s">
        <v>486</v>
      </c>
      <c r="K411" t="s">
        <v>24</v>
      </c>
      <c r="L411" t="s">
        <v>2460</v>
      </c>
      <c r="M411" t="s">
        <v>9586</v>
      </c>
      <c r="N411" t="s">
        <v>9441</v>
      </c>
    </row>
    <row r="412" spans="1:14" x14ac:dyDescent="0.25">
      <c r="A412" t="s">
        <v>2461</v>
      </c>
      <c r="B412" t="s">
        <v>2462</v>
      </c>
      <c r="C412" t="s">
        <v>69</v>
      </c>
      <c r="D412" t="s">
        <v>2463</v>
      </c>
      <c r="E412" t="s">
        <v>18</v>
      </c>
      <c r="F412" t="s">
        <v>2464</v>
      </c>
      <c r="G412" t="s">
        <v>2465</v>
      </c>
      <c r="H412" t="s">
        <v>2466</v>
      </c>
      <c r="I412" t="s">
        <v>32</v>
      </c>
      <c r="J412" t="s">
        <v>82</v>
      </c>
      <c r="K412" t="s">
        <v>24</v>
      </c>
      <c r="L412" t="s">
        <v>58</v>
      </c>
      <c r="M412" t="s">
        <v>9587</v>
      </c>
      <c r="N412" t="s">
        <v>9441</v>
      </c>
    </row>
    <row r="413" spans="1:14" x14ac:dyDescent="0.25">
      <c r="A413" t="s">
        <v>446</v>
      </c>
      <c r="B413" t="s">
        <v>92</v>
      </c>
      <c r="C413" t="s">
        <v>69</v>
      </c>
      <c r="D413" t="s">
        <v>93</v>
      </c>
      <c r="E413" t="s">
        <v>18</v>
      </c>
      <c r="F413" t="s">
        <v>2467</v>
      </c>
      <c r="G413" t="s">
        <v>2468</v>
      </c>
      <c r="H413" t="s">
        <v>2469</v>
      </c>
      <c r="I413" t="s">
        <v>32</v>
      </c>
      <c r="J413" t="s">
        <v>49</v>
      </c>
      <c r="K413" t="s">
        <v>24</v>
      </c>
      <c r="L413" t="s">
        <v>75</v>
      </c>
      <c r="M413" t="s">
        <v>9588</v>
      </c>
      <c r="N413" t="s">
        <v>9441</v>
      </c>
    </row>
    <row r="414" spans="1:14" x14ac:dyDescent="0.25">
      <c r="A414" t="s">
        <v>2470</v>
      </c>
      <c r="B414" t="s">
        <v>2471</v>
      </c>
      <c r="C414" t="s">
        <v>69</v>
      </c>
      <c r="D414" t="s">
        <v>2472</v>
      </c>
      <c r="E414" t="s">
        <v>18</v>
      </c>
      <c r="F414" t="s">
        <v>2473</v>
      </c>
      <c r="G414" t="s">
        <v>2474</v>
      </c>
      <c r="H414" t="s">
        <v>2475</v>
      </c>
      <c r="I414" t="s">
        <v>32</v>
      </c>
      <c r="J414" t="s">
        <v>1639</v>
      </c>
      <c r="K414" t="s">
        <v>24</v>
      </c>
      <c r="L414" t="s">
        <v>42</v>
      </c>
      <c r="M414" t="s">
        <v>9589</v>
      </c>
      <c r="N414" t="s">
        <v>9441</v>
      </c>
    </row>
    <row r="415" spans="1:14" x14ac:dyDescent="0.25">
      <c r="A415" t="s">
        <v>2476</v>
      </c>
      <c r="B415" t="s">
        <v>2477</v>
      </c>
      <c r="C415" t="s">
        <v>69</v>
      </c>
      <c r="D415" t="s">
        <v>45</v>
      </c>
      <c r="E415" t="s">
        <v>18</v>
      </c>
      <c r="F415" t="s">
        <v>2478</v>
      </c>
      <c r="G415" t="s">
        <v>2479</v>
      </c>
      <c r="H415" t="s">
        <v>2480</v>
      </c>
      <c r="I415" t="s">
        <v>32</v>
      </c>
      <c r="J415" t="s">
        <v>583</v>
      </c>
      <c r="K415" t="s">
        <v>24</v>
      </c>
      <c r="L415" t="s">
        <v>50</v>
      </c>
      <c r="M415" t="s">
        <v>9590</v>
      </c>
      <c r="N415" t="s">
        <v>9441</v>
      </c>
    </row>
    <row r="416" spans="1:14" x14ac:dyDescent="0.25">
      <c r="A416" t="s">
        <v>2481</v>
      </c>
      <c r="C416" t="s">
        <v>16</v>
      </c>
      <c r="D416" t="s">
        <v>1445</v>
      </c>
      <c r="E416" t="s">
        <v>18</v>
      </c>
      <c r="F416" t="s">
        <v>2482</v>
      </c>
      <c r="G416" t="s">
        <v>2483</v>
      </c>
      <c r="H416" t="s">
        <v>2484</v>
      </c>
      <c r="I416" t="s">
        <v>32</v>
      </c>
      <c r="J416" t="s">
        <v>527</v>
      </c>
      <c r="K416" t="s">
        <v>24</v>
      </c>
      <c r="L416" t="s">
        <v>204</v>
      </c>
      <c r="M416" t="s">
        <v>9591</v>
      </c>
      <c r="N416" t="s">
        <v>9441</v>
      </c>
    </row>
    <row r="417" spans="1:14" x14ac:dyDescent="0.25">
      <c r="A417" t="s">
        <v>2485</v>
      </c>
      <c r="B417" t="s">
        <v>2486</v>
      </c>
      <c r="C417" t="s">
        <v>69</v>
      </c>
      <c r="D417" t="s">
        <v>45</v>
      </c>
      <c r="E417" t="s">
        <v>18</v>
      </c>
      <c r="F417" t="s">
        <v>2487</v>
      </c>
      <c r="G417" t="s">
        <v>2488</v>
      </c>
      <c r="H417" t="s">
        <v>2489</v>
      </c>
      <c r="I417" t="s">
        <v>32</v>
      </c>
      <c r="J417" t="s">
        <v>583</v>
      </c>
      <c r="K417" t="s">
        <v>24</v>
      </c>
      <c r="L417" t="s">
        <v>50</v>
      </c>
      <c r="M417" t="s">
        <v>9592</v>
      </c>
      <c r="N417" t="s">
        <v>9441</v>
      </c>
    </row>
    <row r="418" spans="1:14" x14ac:dyDescent="0.25">
      <c r="A418" t="s">
        <v>2490</v>
      </c>
      <c r="B418" t="s">
        <v>2491</v>
      </c>
      <c r="C418" t="s">
        <v>16</v>
      </c>
      <c r="D418" t="s">
        <v>2492</v>
      </c>
      <c r="E418" t="s">
        <v>18</v>
      </c>
      <c r="F418" t="s">
        <v>2493</v>
      </c>
      <c r="G418" t="s">
        <v>2494</v>
      </c>
      <c r="H418" t="s">
        <v>2495</v>
      </c>
      <c r="I418" t="s">
        <v>32</v>
      </c>
      <c r="J418" t="s">
        <v>540</v>
      </c>
      <c r="K418" t="s">
        <v>24</v>
      </c>
      <c r="L418" t="s">
        <v>2496</v>
      </c>
      <c r="M418" t="s">
        <v>9593</v>
      </c>
      <c r="N418" t="s">
        <v>9441</v>
      </c>
    </row>
    <row r="419" spans="1:14" x14ac:dyDescent="0.25">
      <c r="A419" t="s">
        <v>2497</v>
      </c>
      <c r="B419" t="s">
        <v>2498</v>
      </c>
      <c r="C419" t="s">
        <v>16</v>
      </c>
      <c r="D419" t="s">
        <v>45</v>
      </c>
      <c r="E419" t="s">
        <v>18</v>
      </c>
      <c r="F419" t="s">
        <v>2499</v>
      </c>
      <c r="G419" t="s">
        <v>2500</v>
      </c>
      <c r="H419" t="s">
        <v>2501</v>
      </c>
      <c r="I419" t="s">
        <v>32</v>
      </c>
      <c r="J419" t="s">
        <v>2502</v>
      </c>
      <c r="K419" t="s">
        <v>24</v>
      </c>
      <c r="L419" t="s">
        <v>50</v>
      </c>
      <c r="M419" t="s">
        <v>9594</v>
      </c>
      <c r="N419" t="s">
        <v>9441</v>
      </c>
    </row>
    <row r="420" spans="1:14" hidden="1" x14ac:dyDescent="0.25">
      <c r="A420" t="s">
        <v>2503</v>
      </c>
      <c r="B420" t="s">
        <v>2504</v>
      </c>
      <c r="C420" t="s">
        <v>16</v>
      </c>
      <c r="D420" t="s">
        <v>2435</v>
      </c>
      <c r="E420" t="s">
        <v>18</v>
      </c>
      <c r="F420" t="s">
        <v>2505</v>
      </c>
      <c r="G420" t="s">
        <v>2506</v>
      </c>
      <c r="H420" t="s">
        <v>2507</v>
      </c>
      <c r="I420" t="s">
        <v>320</v>
      </c>
      <c r="J420" t="s">
        <v>955</v>
      </c>
      <c r="K420" t="s">
        <v>24</v>
      </c>
      <c r="L420" t="s">
        <v>361</v>
      </c>
      <c r="M420" t="s">
        <v>9438</v>
      </c>
      <c r="N420" t="s">
        <v>9439</v>
      </c>
    </row>
    <row r="421" spans="1:14" hidden="1" x14ac:dyDescent="0.25">
      <c r="A421" t="s">
        <v>2508</v>
      </c>
      <c r="B421" t="s">
        <v>2509</v>
      </c>
      <c r="C421" t="s">
        <v>16</v>
      </c>
      <c r="D421" t="s">
        <v>2510</v>
      </c>
      <c r="E421" t="s">
        <v>18</v>
      </c>
      <c r="F421" t="s">
        <v>2511</v>
      </c>
      <c r="G421" t="s">
        <v>2512</v>
      </c>
      <c r="H421" t="s">
        <v>2513</v>
      </c>
      <c r="I421" t="s">
        <v>32</v>
      </c>
      <c r="J421" t="s">
        <v>1394</v>
      </c>
      <c r="K421" t="s">
        <v>24</v>
      </c>
      <c r="L421" t="s">
        <v>786</v>
      </c>
      <c r="M421" t="s">
        <v>9438</v>
      </c>
      <c r="N421" t="s">
        <v>9439</v>
      </c>
    </row>
    <row r="422" spans="1:14" x14ac:dyDescent="0.25">
      <c r="A422" t="s">
        <v>2514</v>
      </c>
      <c r="B422" t="s">
        <v>2515</v>
      </c>
      <c r="C422" t="s">
        <v>69</v>
      </c>
      <c r="D422" t="s">
        <v>2516</v>
      </c>
      <c r="E422" t="s">
        <v>18</v>
      </c>
      <c r="F422" t="s">
        <v>2517</v>
      </c>
      <c r="G422" t="s">
        <v>2518</v>
      </c>
      <c r="H422" t="s">
        <v>2519</v>
      </c>
      <c r="I422" t="s">
        <v>32</v>
      </c>
      <c r="J422" t="s">
        <v>226</v>
      </c>
      <c r="K422" t="s">
        <v>24</v>
      </c>
      <c r="L422" t="s">
        <v>75</v>
      </c>
      <c r="M422" t="s">
        <v>9595</v>
      </c>
      <c r="N422" t="s">
        <v>9441</v>
      </c>
    </row>
    <row r="423" spans="1:14" x14ac:dyDescent="0.25">
      <c r="A423" t="s">
        <v>2520</v>
      </c>
      <c r="B423" t="s">
        <v>2521</v>
      </c>
      <c r="C423" t="s">
        <v>16</v>
      </c>
      <c r="D423" t="s">
        <v>93</v>
      </c>
      <c r="E423" t="s">
        <v>18</v>
      </c>
      <c r="F423" t="s">
        <v>2522</v>
      </c>
      <c r="G423" t="s">
        <v>2523</v>
      </c>
      <c r="H423" t="s">
        <v>2524</v>
      </c>
      <c r="I423" t="s">
        <v>32</v>
      </c>
      <c r="J423" t="s">
        <v>1381</v>
      </c>
      <c r="K423" t="s">
        <v>24</v>
      </c>
      <c r="L423" t="s">
        <v>75</v>
      </c>
      <c r="M423" t="s">
        <v>9596</v>
      </c>
      <c r="N423" t="s">
        <v>9441</v>
      </c>
    </row>
    <row r="424" spans="1:14" hidden="1" x14ac:dyDescent="0.25">
      <c r="A424" t="s">
        <v>2525</v>
      </c>
      <c r="C424" t="s">
        <v>16</v>
      </c>
      <c r="D424" t="s">
        <v>2526</v>
      </c>
      <c r="E424" t="s">
        <v>18</v>
      </c>
      <c r="F424" t="s">
        <v>2527</v>
      </c>
      <c r="G424" t="s">
        <v>2528</v>
      </c>
      <c r="H424" t="s">
        <v>2529</v>
      </c>
      <c r="I424" t="s">
        <v>32</v>
      </c>
      <c r="J424" t="s">
        <v>2353</v>
      </c>
      <c r="K424" t="s">
        <v>24</v>
      </c>
      <c r="L424" t="s">
        <v>275</v>
      </c>
      <c r="M424" t="s">
        <v>9438</v>
      </c>
      <c r="N424" t="s">
        <v>9439</v>
      </c>
    </row>
    <row r="425" spans="1:14" x14ac:dyDescent="0.25">
      <c r="A425" t="s">
        <v>2530</v>
      </c>
      <c r="B425" t="s">
        <v>2531</v>
      </c>
      <c r="C425" t="s">
        <v>16</v>
      </c>
      <c r="D425" t="s">
        <v>2532</v>
      </c>
      <c r="E425" t="s">
        <v>18</v>
      </c>
      <c r="F425" t="s">
        <v>2533</v>
      </c>
      <c r="G425" t="s">
        <v>2534</v>
      </c>
      <c r="H425" t="s">
        <v>2535</v>
      </c>
      <c r="I425" t="s">
        <v>32</v>
      </c>
      <c r="J425" t="s">
        <v>183</v>
      </c>
      <c r="K425" t="s">
        <v>24</v>
      </c>
      <c r="L425" t="s">
        <v>204</v>
      </c>
      <c r="M425" t="s">
        <v>9597</v>
      </c>
      <c r="N425" t="s">
        <v>9441</v>
      </c>
    </row>
    <row r="426" spans="1:14" hidden="1" x14ac:dyDescent="0.25">
      <c r="A426" t="s">
        <v>2536</v>
      </c>
      <c r="B426" t="s">
        <v>2537</v>
      </c>
      <c r="C426" t="s">
        <v>16</v>
      </c>
      <c r="D426" t="s">
        <v>265</v>
      </c>
      <c r="E426" t="s">
        <v>18</v>
      </c>
      <c r="F426" t="s">
        <v>2538</v>
      </c>
      <c r="G426" t="s">
        <v>2539</v>
      </c>
      <c r="H426" t="s">
        <v>2540</v>
      </c>
      <c r="I426" t="s">
        <v>32</v>
      </c>
      <c r="J426" t="s">
        <v>33</v>
      </c>
      <c r="K426" t="s">
        <v>24</v>
      </c>
      <c r="L426" t="s">
        <v>204</v>
      </c>
      <c r="M426" t="s">
        <v>9438</v>
      </c>
      <c r="N426" t="s">
        <v>9439</v>
      </c>
    </row>
    <row r="427" spans="1:14" x14ac:dyDescent="0.25">
      <c r="A427" t="s">
        <v>2541</v>
      </c>
      <c r="B427" t="s">
        <v>2542</v>
      </c>
      <c r="C427" t="s">
        <v>16</v>
      </c>
      <c r="D427" t="s">
        <v>2543</v>
      </c>
      <c r="E427" t="s">
        <v>18</v>
      </c>
      <c r="F427" t="s">
        <v>2544</v>
      </c>
      <c r="G427" t="s">
        <v>2545</v>
      </c>
      <c r="H427" t="s">
        <v>2546</v>
      </c>
      <c r="I427" t="s">
        <v>32</v>
      </c>
      <c r="J427" t="s">
        <v>583</v>
      </c>
      <c r="K427" t="s">
        <v>24</v>
      </c>
      <c r="L427" t="s">
        <v>58</v>
      </c>
      <c r="M427" t="s">
        <v>9598</v>
      </c>
      <c r="N427" t="s">
        <v>9441</v>
      </c>
    </row>
    <row r="428" spans="1:14" hidden="1" x14ac:dyDescent="0.25">
      <c r="A428" t="s">
        <v>2547</v>
      </c>
      <c r="C428" t="s">
        <v>16</v>
      </c>
      <c r="D428" t="s">
        <v>2548</v>
      </c>
      <c r="E428" t="s">
        <v>18</v>
      </c>
      <c r="F428" t="s">
        <v>2549</v>
      </c>
      <c r="G428" t="s">
        <v>2550</v>
      </c>
      <c r="H428" t="s">
        <v>2551</v>
      </c>
      <c r="I428" t="s">
        <v>320</v>
      </c>
      <c r="J428" t="s">
        <v>506</v>
      </c>
      <c r="K428" t="s">
        <v>24</v>
      </c>
      <c r="L428" t="s">
        <v>361</v>
      </c>
      <c r="M428" t="s">
        <v>9599</v>
      </c>
      <c r="N428" t="s">
        <v>9441</v>
      </c>
    </row>
    <row r="429" spans="1:14" x14ac:dyDescent="0.25">
      <c r="A429" t="s">
        <v>2552</v>
      </c>
      <c r="B429" t="s">
        <v>2553</v>
      </c>
      <c r="C429" t="s">
        <v>69</v>
      </c>
      <c r="E429" t="s">
        <v>18</v>
      </c>
      <c r="F429" t="s">
        <v>2554</v>
      </c>
      <c r="G429" t="s">
        <v>2555</v>
      </c>
      <c r="H429" t="s">
        <v>2556</v>
      </c>
      <c r="I429" t="s">
        <v>32</v>
      </c>
      <c r="J429" t="s">
        <v>506</v>
      </c>
      <c r="K429" t="s">
        <v>24</v>
      </c>
      <c r="L429" t="s">
        <v>168</v>
      </c>
      <c r="M429" t="s">
        <v>9600</v>
      </c>
      <c r="N429" t="s">
        <v>9441</v>
      </c>
    </row>
    <row r="430" spans="1:14" hidden="1" x14ac:dyDescent="0.25">
      <c r="A430" t="s">
        <v>2557</v>
      </c>
      <c r="B430" t="s">
        <v>2558</v>
      </c>
      <c r="C430" t="s">
        <v>16</v>
      </c>
      <c r="D430" t="s">
        <v>2559</v>
      </c>
      <c r="E430" t="s">
        <v>18</v>
      </c>
      <c r="F430" t="s">
        <v>2560</v>
      </c>
      <c r="G430" t="s">
        <v>2561</v>
      </c>
      <c r="H430" t="s">
        <v>2562</v>
      </c>
      <c r="I430" t="s">
        <v>32</v>
      </c>
      <c r="J430" t="s">
        <v>219</v>
      </c>
      <c r="K430" t="s">
        <v>24</v>
      </c>
      <c r="L430" t="s">
        <v>439</v>
      </c>
      <c r="M430" t="s">
        <v>9438</v>
      </c>
      <c r="N430" t="s">
        <v>9439</v>
      </c>
    </row>
    <row r="431" spans="1:14" x14ac:dyDescent="0.25">
      <c r="A431" t="s">
        <v>1396</v>
      </c>
      <c r="B431" t="s">
        <v>92</v>
      </c>
      <c r="C431" t="s">
        <v>69</v>
      </c>
      <c r="D431" t="s">
        <v>93</v>
      </c>
      <c r="E431" t="s">
        <v>18</v>
      </c>
      <c r="F431" t="s">
        <v>2563</v>
      </c>
      <c r="G431" t="s">
        <v>2564</v>
      </c>
      <c r="H431" t="s">
        <v>2565</v>
      </c>
      <c r="I431" t="s">
        <v>32</v>
      </c>
      <c r="J431" t="s">
        <v>426</v>
      </c>
      <c r="K431" t="s">
        <v>24</v>
      </c>
      <c r="L431" t="s">
        <v>184</v>
      </c>
      <c r="M431" t="s">
        <v>9601</v>
      </c>
      <c r="N431" t="s">
        <v>9441</v>
      </c>
    </row>
    <row r="432" spans="1:14" x14ac:dyDescent="0.25">
      <c r="A432" t="s">
        <v>2566</v>
      </c>
      <c r="B432" t="s">
        <v>2567</v>
      </c>
      <c r="C432" t="s">
        <v>16</v>
      </c>
      <c r="D432" t="s">
        <v>2568</v>
      </c>
      <c r="E432" t="s">
        <v>18</v>
      </c>
      <c r="F432" t="s">
        <v>2569</v>
      </c>
      <c r="G432" t="s">
        <v>2570</v>
      </c>
      <c r="H432" t="s">
        <v>2571</v>
      </c>
      <c r="I432" t="s">
        <v>32</v>
      </c>
      <c r="J432" t="s">
        <v>148</v>
      </c>
      <c r="K432" t="s">
        <v>24</v>
      </c>
      <c r="L432" t="s">
        <v>2572</v>
      </c>
      <c r="M432" t="s">
        <v>9602</v>
      </c>
      <c r="N432" t="s">
        <v>9441</v>
      </c>
    </row>
    <row r="433" spans="1:14" hidden="1" x14ac:dyDescent="0.25">
      <c r="A433" t="s">
        <v>2573</v>
      </c>
      <c r="B433" t="s">
        <v>2574</v>
      </c>
      <c r="C433" t="s">
        <v>16</v>
      </c>
      <c r="D433" t="s">
        <v>2575</v>
      </c>
      <c r="E433" t="s">
        <v>18</v>
      </c>
      <c r="F433" t="s">
        <v>2576</v>
      </c>
      <c r="G433" t="s">
        <v>2577</v>
      </c>
      <c r="H433" t="s">
        <v>2578</v>
      </c>
      <c r="I433" t="s">
        <v>22</v>
      </c>
      <c r="J433" t="s">
        <v>97</v>
      </c>
      <c r="K433" t="s">
        <v>24</v>
      </c>
      <c r="L433" t="s">
        <v>2579</v>
      </c>
      <c r="M433" t="s">
        <v>9603</v>
      </c>
      <c r="N433" t="s">
        <v>9441</v>
      </c>
    </row>
    <row r="434" spans="1:14" hidden="1" x14ac:dyDescent="0.25">
      <c r="A434" t="s">
        <v>2580</v>
      </c>
      <c r="B434" t="s">
        <v>665</v>
      </c>
      <c r="C434" t="s">
        <v>69</v>
      </c>
      <c r="D434" t="s">
        <v>2581</v>
      </c>
      <c r="E434" t="s">
        <v>18</v>
      </c>
      <c r="F434" t="s">
        <v>2582</v>
      </c>
      <c r="G434" t="s">
        <v>2583</v>
      </c>
      <c r="H434" t="s">
        <v>2584</v>
      </c>
      <c r="I434" t="s">
        <v>32</v>
      </c>
      <c r="J434" t="s">
        <v>1137</v>
      </c>
      <c r="K434" t="s">
        <v>24</v>
      </c>
      <c r="L434" t="s">
        <v>2585</v>
      </c>
      <c r="M434" t="s">
        <v>9438</v>
      </c>
      <c r="N434" t="s">
        <v>9439</v>
      </c>
    </row>
    <row r="435" spans="1:14" hidden="1" x14ac:dyDescent="0.25">
      <c r="A435" t="s">
        <v>2586</v>
      </c>
      <c r="B435" t="s">
        <v>2587</v>
      </c>
      <c r="C435" t="s">
        <v>16</v>
      </c>
      <c r="D435" t="s">
        <v>434</v>
      </c>
      <c r="E435" t="s">
        <v>18</v>
      </c>
      <c r="F435" t="s">
        <v>2588</v>
      </c>
      <c r="G435" t="s">
        <v>2589</v>
      </c>
      <c r="H435" t="s">
        <v>2590</v>
      </c>
      <c r="I435" t="s">
        <v>32</v>
      </c>
      <c r="J435" t="s">
        <v>2591</v>
      </c>
      <c r="K435" t="s">
        <v>24</v>
      </c>
      <c r="L435" t="s">
        <v>439</v>
      </c>
      <c r="M435" t="s">
        <v>9438</v>
      </c>
      <c r="N435" t="s">
        <v>9439</v>
      </c>
    </row>
    <row r="436" spans="1:14" x14ac:dyDescent="0.25">
      <c r="A436" t="s">
        <v>2592</v>
      </c>
      <c r="B436" t="s">
        <v>2593</v>
      </c>
      <c r="C436" t="s">
        <v>16</v>
      </c>
      <c r="D436" t="s">
        <v>2594</v>
      </c>
      <c r="E436" t="s">
        <v>18</v>
      </c>
      <c r="F436" t="s">
        <v>2595</v>
      </c>
      <c r="G436" t="s">
        <v>2596</v>
      </c>
      <c r="H436" t="s">
        <v>2597</v>
      </c>
      <c r="I436" t="s">
        <v>32</v>
      </c>
      <c r="J436" t="s">
        <v>82</v>
      </c>
      <c r="K436" t="s">
        <v>24</v>
      </c>
      <c r="L436" t="s">
        <v>75</v>
      </c>
      <c r="M436" t="s">
        <v>9604</v>
      </c>
      <c r="N436" t="s">
        <v>9441</v>
      </c>
    </row>
    <row r="437" spans="1:14" x14ac:dyDescent="0.25">
      <c r="A437" t="s">
        <v>2598</v>
      </c>
      <c r="B437" t="s">
        <v>2599</v>
      </c>
      <c r="C437" t="s">
        <v>69</v>
      </c>
      <c r="D437" t="s">
        <v>517</v>
      </c>
      <c r="E437" t="s">
        <v>18</v>
      </c>
      <c r="F437" t="s">
        <v>2600</v>
      </c>
      <c r="G437" t="s">
        <v>2601</v>
      </c>
      <c r="H437" t="s">
        <v>2602</v>
      </c>
      <c r="I437" t="s">
        <v>32</v>
      </c>
      <c r="J437" t="s">
        <v>290</v>
      </c>
      <c r="K437" t="s">
        <v>24</v>
      </c>
      <c r="L437" t="s">
        <v>204</v>
      </c>
      <c r="M437" t="s">
        <v>9605</v>
      </c>
      <c r="N437" t="s">
        <v>9441</v>
      </c>
    </row>
    <row r="438" spans="1:14" hidden="1" x14ac:dyDescent="0.25">
      <c r="A438" t="s">
        <v>2603</v>
      </c>
      <c r="B438" t="s">
        <v>2604</v>
      </c>
      <c r="C438" t="s">
        <v>16</v>
      </c>
      <c r="D438" t="s">
        <v>2605</v>
      </c>
      <c r="E438" t="s">
        <v>18</v>
      </c>
      <c r="F438" t="s">
        <v>2606</v>
      </c>
      <c r="G438" t="s">
        <v>2607</v>
      </c>
      <c r="H438" t="s">
        <v>2608</v>
      </c>
      <c r="I438" t="s">
        <v>32</v>
      </c>
      <c r="J438" t="s">
        <v>23</v>
      </c>
      <c r="K438" t="s">
        <v>24</v>
      </c>
      <c r="L438" t="s">
        <v>2609</v>
      </c>
      <c r="M438" t="s">
        <v>9438</v>
      </c>
      <c r="N438" t="s">
        <v>9439</v>
      </c>
    </row>
    <row r="439" spans="1:14" x14ac:dyDescent="0.25">
      <c r="A439" t="s">
        <v>2610</v>
      </c>
      <c r="B439" t="s">
        <v>2611</v>
      </c>
      <c r="C439" t="s">
        <v>69</v>
      </c>
      <c r="D439" t="s">
        <v>93</v>
      </c>
      <c r="E439" t="s">
        <v>18</v>
      </c>
      <c r="F439" t="s">
        <v>2612</v>
      </c>
      <c r="G439" t="s">
        <v>2613</v>
      </c>
      <c r="H439" t="s">
        <v>2614</v>
      </c>
      <c r="I439" t="s">
        <v>32</v>
      </c>
      <c r="J439" t="s">
        <v>2615</v>
      </c>
      <c r="K439" t="s">
        <v>24</v>
      </c>
      <c r="L439" t="s">
        <v>75</v>
      </c>
      <c r="M439" t="s">
        <v>9606</v>
      </c>
      <c r="N439" t="s">
        <v>9441</v>
      </c>
    </row>
    <row r="440" spans="1:14" x14ac:dyDescent="0.25">
      <c r="A440" t="s">
        <v>2616</v>
      </c>
      <c r="B440" t="s">
        <v>2617</v>
      </c>
      <c r="C440" t="s">
        <v>16</v>
      </c>
      <c r="D440" t="s">
        <v>2618</v>
      </c>
      <c r="E440" t="s">
        <v>18</v>
      </c>
      <c r="F440" t="s">
        <v>2619</v>
      </c>
      <c r="G440" t="s">
        <v>2620</v>
      </c>
      <c r="H440" t="s">
        <v>2621</v>
      </c>
      <c r="I440" t="s">
        <v>32</v>
      </c>
      <c r="J440" t="s">
        <v>2164</v>
      </c>
      <c r="K440" t="s">
        <v>24</v>
      </c>
      <c r="L440" t="s">
        <v>42</v>
      </c>
      <c r="M440" t="s">
        <v>9607</v>
      </c>
      <c r="N440" t="s">
        <v>9441</v>
      </c>
    </row>
    <row r="441" spans="1:14" hidden="1" x14ac:dyDescent="0.25">
      <c r="A441" t="s">
        <v>2622</v>
      </c>
      <c r="B441" t="s">
        <v>1214</v>
      </c>
      <c r="C441" t="s">
        <v>69</v>
      </c>
      <c r="D441" t="s">
        <v>637</v>
      </c>
      <c r="E441" t="s">
        <v>18</v>
      </c>
      <c r="F441" t="s">
        <v>2623</v>
      </c>
      <c r="G441" t="s">
        <v>2624</v>
      </c>
      <c r="H441" t="s">
        <v>2625</v>
      </c>
      <c r="I441" t="s">
        <v>32</v>
      </c>
      <c r="J441" t="s">
        <v>1207</v>
      </c>
      <c r="K441" t="s">
        <v>24</v>
      </c>
      <c r="L441" t="s">
        <v>643</v>
      </c>
      <c r="M441" t="s">
        <v>9438</v>
      </c>
      <c r="N441" t="s">
        <v>9439</v>
      </c>
    </row>
    <row r="442" spans="1:14" x14ac:dyDescent="0.25">
      <c r="A442" t="s">
        <v>2626</v>
      </c>
      <c r="B442" t="s">
        <v>2627</v>
      </c>
      <c r="C442" t="s">
        <v>16</v>
      </c>
      <c r="D442" t="s">
        <v>523</v>
      </c>
      <c r="E442" t="s">
        <v>18</v>
      </c>
      <c r="F442" t="s">
        <v>2628</v>
      </c>
      <c r="G442" t="s">
        <v>2629</v>
      </c>
      <c r="H442" t="s">
        <v>2630</v>
      </c>
      <c r="I442" t="s">
        <v>32</v>
      </c>
      <c r="J442" t="s">
        <v>991</v>
      </c>
      <c r="K442" t="s">
        <v>24</v>
      </c>
      <c r="L442" t="s">
        <v>607</v>
      </c>
      <c r="M442" t="s">
        <v>9608</v>
      </c>
      <c r="N442" t="s">
        <v>9441</v>
      </c>
    </row>
    <row r="443" spans="1:14" x14ac:dyDescent="0.25">
      <c r="A443" t="s">
        <v>2631</v>
      </c>
      <c r="B443" t="s">
        <v>2632</v>
      </c>
      <c r="C443" t="s">
        <v>16</v>
      </c>
      <c r="D443" t="s">
        <v>2241</v>
      </c>
      <c r="E443" t="s">
        <v>18</v>
      </c>
      <c r="F443" t="s">
        <v>2633</v>
      </c>
      <c r="G443" t="s">
        <v>2634</v>
      </c>
      <c r="H443" t="s">
        <v>2635</v>
      </c>
      <c r="I443" t="s">
        <v>32</v>
      </c>
      <c r="J443" t="s">
        <v>506</v>
      </c>
      <c r="K443" t="s">
        <v>24</v>
      </c>
      <c r="L443" t="s">
        <v>204</v>
      </c>
      <c r="M443" t="s">
        <v>9609</v>
      </c>
      <c r="N443" t="s">
        <v>9441</v>
      </c>
    </row>
    <row r="444" spans="1:14" hidden="1" x14ac:dyDescent="0.25">
      <c r="A444" t="s">
        <v>2636</v>
      </c>
      <c r="B444" t="s">
        <v>2637</v>
      </c>
      <c r="C444" t="s">
        <v>16</v>
      </c>
      <c r="D444" t="s">
        <v>696</v>
      </c>
      <c r="E444" t="s">
        <v>18</v>
      </c>
      <c r="F444" t="s">
        <v>2638</v>
      </c>
      <c r="G444" t="s">
        <v>2639</v>
      </c>
      <c r="H444" t="s">
        <v>2640</v>
      </c>
      <c r="I444" t="s">
        <v>32</v>
      </c>
      <c r="J444" t="s">
        <v>479</v>
      </c>
      <c r="K444" t="s">
        <v>24</v>
      </c>
      <c r="L444" t="s">
        <v>2641</v>
      </c>
      <c r="M444" t="s">
        <v>9438</v>
      </c>
      <c r="N444" t="s">
        <v>9439</v>
      </c>
    </row>
    <row r="445" spans="1:14" x14ac:dyDescent="0.25">
      <c r="A445" t="s">
        <v>2642</v>
      </c>
      <c r="B445" t="s">
        <v>2643</v>
      </c>
      <c r="C445" t="s">
        <v>16</v>
      </c>
      <c r="D445" t="s">
        <v>2543</v>
      </c>
      <c r="E445" t="s">
        <v>18</v>
      </c>
      <c r="F445" t="s">
        <v>2644</v>
      </c>
      <c r="G445" t="s">
        <v>2645</v>
      </c>
      <c r="H445" t="s">
        <v>2646</v>
      </c>
      <c r="I445" t="s">
        <v>32</v>
      </c>
      <c r="J445" t="s">
        <v>1461</v>
      </c>
      <c r="K445" t="s">
        <v>24</v>
      </c>
      <c r="L445" t="s">
        <v>58</v>
      </c>
      <c r="M445" t="s">
        <v>9610</v>
      </c>
      <c r="N445" t="s">
        <v>9441</v>
      </c>
    </row>
    <row r="446" spans="1:14" x14ac:dyDescent="0.25">
      <c r="A446" t="s">
        <v>2647</v>
      </c>
      <c r="B446" t="s">
        <v>2648</v>
      </c>
      <c r="C446" t="s">
        <v>16</v>
      </c>
      <c r="D446" t="s">
        <v>2649</v>
      </c>
      <c r="E446" t="s">
        <v>18</v>
      </c>
      <c r="F446" t="s">
        <v>2650</v>
      </c>
      <c r="G446" t="s">
        <v>2651</v>
      </c>
      <c r="H446" t="s">
        <v>2652</v>
      </c>
      <c r="I446" t="s">
        <v>32</v>
      </c>
      <c r="J446" t="s">
        <v>183</v>
      </c>
      <c r="K446" t="s">
        <v>24</v>
      </c>
      <c r="L446" t="s">
        <v>227</v>
      </c>
      <c r="M446" t="s">
        <v>9611</v>
      </c>
      <c r="N446" t="s">
        <v>9441</v>
      </c>
    </row>
    <row r="447" spans="1:14" hidden="1" x14ac:dyDescent="0.25">
      <c r="A447" t="s">
        <v>2653</v>
      </c>
      <c r="B447" t="s">
        <v>2654</v>
      </c>
      <c r="C447" t="s">
        <v>16</v>
      </c>
      <c r="D447" t="s">
        <v>2655</v>
      </c>
      <c r="E447" t="s">
        <v>18</v>
      </c>
      <c r="F447" t="s">
        <v>2656</v>
      </c>
      <c r="G447" t="s">
        <v>2657</v>
      </c>
      <c r="H447" t="s">
        <v>2658</v>
      </c>
      <c r="I447" t="s">
        <v>320</v>
      </c>
      <c r="J447" t="s">
        <v>115</v>
      </c>
      <c r="K447" t="s">
        <v>24</v>
      </c>
      <c r="L447" t="s">
        <v>361</v>
      </c>
      <c r="M447" t="s">
        <v>9612</v>
      </c>
      <c r="N447" t="s">
        <v>9441</v>
      </c>
    </row>
    <row r="448" spans="1:14" x14ac:dyDescent="0.25">
      <c r="A448" t="s">
        <v>2659</v>
      </c>
      <c r="B448" t="s">
        <v>2660</v>
      </c>
      <c r="C448" t="s">
        <v>69</v>
      </c>
      <c r="D448" t="s">
        <v>2146</v>
      </c>
      <c r="E448" t="s">
        <v>18</v>
      </c>
      <c r="F448" t="s">
        <v>2661</v>
      </c>
      <c r="G448" t="s">
        <v>2662</v>
      </c>
      <c r="H448" t="s">
        <v>2663</v>
      </c>
      <c r="I448" t="s">
        <v>32</v>
      </c>
      <c r="J448" t="s">
        <v>148</v>
      </c>
      <c r="K448" t="s">
        <v>24</v>
      </c>
      <c r="L448" t="s">
        <v>204</v>
      </c>
      <c r="M448" t="s">
        <v>9613</v>
      </c>
      <c r="N448" t="s">
        <v>9441</v>
      </c>
    </row>
    <row r="449" spans="1:14" hidden="1" x14ac:dyDescent="0.25">
      <c r="A449" t="s">
        <v>2664</v>
      </c>
      <c r="B449" t="s">
        <v>370</v>
      </c>
      <c r="C449" t="s">
        <v>16</v>
      </c>
      <c r="D449" t="s">
        <v>2665</v>
      </c>
      <c r="E449" t="s">
        <v>18</v>
      </c>
      <c r="F449" t="s">
        <v>2666</v>
      </c>
      <c r="G449" t="s">
        <v>2667</v>
      </c>
      <c r="H449" t="s">
        <v>2668</v>
      </c>
      <c r="I449" t="s">
        <v>32</v>
      </c>
      <c r="J449" t="s">
        <v>398</v>
      </c>
      <c r="K449" t="s">
        <v>24</v>
      </c>
      <c r="L449" t="s">
        <v>75</v>
      </c>
      <c r="M449" t="s">
        <v>9438</v>
      </c>
      <c r="N449" t="s">
        <v>9439</v>
      </c>
    </row>
    <row r="450" spans="1:14" x14ac:dyDescent="0.25">
      <c r="A450" t="s">
        <v>2669</v>
      </c>
      <c r="B450" t="s">
        <v>2670</v>
      </c>
      <c r="C450" t="s">
        <v>69</v>
      </c>
      <c r="D450" t="s">
        <v>2671</v>
      </c>
      <c r="E450" t="s">
        <v>18</v>
      </c>
      <c r="F450" t="s">
        <v>2672</v>
      </c>
      <c r="G450" t="s">
        <v>2673</v>
      </c>
      <c r="H450" t="s">
        <v>2674</v>
      </c>
      <c r="I450" t="s">
        <v>32</v>
      </c>
      <c r="J450" t="s">
        <v>2164</v>
      </c>
      <c r="K450" t="s">
        <v>24</v>
      </c>
      <c r="L450" t="s">
        <v>75</v>
      </c>
      <c r="M450" t="s">
        <v>9614</v>
      </c>
      <c r="N450" t="s">
        <v>9441</v>
      </c>
    </row>
    <row r="451" spans="1:14" x14ac:dyDescent="0.25">
      <c r="A451" t="s">
        <v>2675</v>
      </c>
      <c r="B451" t="s">
        <v>2611</v>
      </c>
      <c r="C451" t="s">
        <v>69</v>
      </c>
      <c r="D451" t="s">
        <v>93</v>
      </c>
      <c r="E451" t="s">
        <v>18</v>
      </c>
      <c r="F451" t="s">
        <v>2676</v>
      </c>
      <c r="G451" t="s">
        <v>2677</v>
      </c>
      <c r="H451" t="s">
        <v>2678</v>
      </c>
      <c r="I451" t="s">
        <v>32</v>
      </c>
      <c r="J451" t="s">
        <v>486</v>
      </c>
      <c r="K451" t="s">
        <v>24</v>
      </c>
      <c r="L451" t="s">
        <v>75</v>
      </c>
      <c r="M451" t="s">
        <v>9615</v>
      </c>
      <c r="N451" t="s">
        <v>9441</v>
      </c>
    </row>
    <row r="452" spans="1:14" x14ac:dyDescent="0.25">
      <c r="A452" t="s">
        <v>2679</v>
      </c>
      <c r="B452" t="s">
        <v>2680</v>
      </c>
      <c r="C452" t="s">
        <v>16</v>
      </c>
      <c r="D452" t="s">
        <v>2681</v>
      </c>
      <c r="E452" t="s">
        <v>18</v>
      </c>
      <c r="F452" t="s">
        <v>2682</v>
      </c>
      <c r="G452" t="s">
        <v>2683</v>
      </c>
      <c r="H452" t="s">
        <v>2684</v>
      </c>
      <c r="I452" t="s">
        <v>32</v>
      </c>
      <c r="J452" t="s">
        <v>575</v>
      </c>
      <c r="K452" t="s">
        <v>24</v>
      </c>
      <c r="L452" t="s">
        <v>2685</v>
      </c>
      <c r="M452" t="s">
        <v>9616</v>
      </c>
      <c r="N452" t="s">
        <v>9441</v>
      </c>
    </row>
    <row r="453" spans="1:14" x14ac:dyDescent="0.25">
      <c r="A453" t="s">
        <v>2686</v>
      </c>
      <c r="B453" t="s">
        <v>2687</v>
      </c>
      <c r="C453" t="s">
        <v>69</v>
      </c>
      <c r="D453" t="s">
        <v>1297</v>
      </c>
      <c r="E453" t="s">
        <v>18</v>
      </c>
      <c r="F453" t="s">
        <v>2688</v>
      </c>
      <c r="G453" t="s">
        <v>2689</v>
      </c>
      <c r="H453" t="s">
        <v>2690</v>
      </c>
      <c r="I453" t="s">
        <v>32</v>
      </c>
      <c r="J453" t="s">
        <v>183</v>
      </c>
      <c r="K453" t="s">
        <v>24</v>
      </c>
      <c r="L453" t="s">
        <v>439</v>
      </c>
      <c r="M453" t="s">
        <v>9617</v>
      </c>
      <c r="N453" t="s">
        <v>9441</v>
      </c>
    </row>
    <row r="454" spans="1:14" hidden="1" x14ac:dyDescent="0.25">
      <c r="A454" t="s">
        <v>2691</v>
      </c>
      <c r="B454" t="s">
        <v>2692</v>
      </c>
      <c r="C454" t="s">
        <v>69</v>
      </c>
      <c r="D454" t="s">
        <v>2693</v>
      </c>
      <c r="E454" t="s">
        <v>638</v>
      </c>
      <c r="F454" t="s">
        <v>2694</v>
      </c>
      <c r="G454" t="s">
        <v>2695</v>
      </c>
      <c r="H454" t="s">
        <v>2696</v>
      </c>
      <c r="I454" t="s">
        <v>22</v>
      </c>
      <c r="J454" t="s">
        <v>246</v>
      </c>
      <c r="K454" t="s">
        <v>24</v>
      </c>
      <c r="L454" t="s">
        <v>2697</v>
      </c>
      <c r="M454" t="s">
        <v>9438</v>
      </c>
      <c r="N454" t="s">
        <v>9439</v>
      </c>
    </row>
    <row r="455" spans="1:14" x14ac:dyDescent="0.25">
      <c r="A455" t="s">
        <v>2698</v>
      </c>
      <c r="B455" t="s">
        <v>2699</v>
      </c>
      <c r="C455" t="s">
        <v>69</v>
      </c>
      <c r="D455" t="s">
        <v>93</v>
      </c>
      <c r="E455" t="s">
        <v>638</v>
      </c>
      <c r="F455" t="s">
        <v>2700</v>
      </c>
      <c r="G455" t="s">
        <v>2701</v>
      </c>
      <c r="H455" t="s">
        <v>2702</v>
      </c>
      <c r="I455" t="s">
        <v>32</v>
      </c>
      <c r="J455" t="s">
        <v>306</v>
      </c>
      <c r="K455" t="s">
        <v>24</v>
      </c>
      <c r="L455" t="s">
        <v>75</v>
      </c>
      <c r="M455" t="s">
        <v>9618</v>
      </c>
      <c r="N455" t="s">
        <v>9441</v>
      </c>
    </row>
    <row r="456" spans="1:14" x14ac:dyDescent="0.25">
      <c r="A456" t="s">
        <v>2703</v>
      </c>
      <c r="B456" t="s">
        <v>2704</v>
      </c>
      <c r="C456" t="s">
        <v>16</v>
      </c>
      <c r="D456" t="s">
        <v>93</v>
      </c>
      <c r="E456" t="s">
        <v>638</v>
      </c>
      <c r="F456" t="s">
        <v>2705</v>
      </c>
      <c r="G456" t="s">
        <v>2706</v>
      </c>
      <c r="H456" t="s">
        <v>2707</v>
      </c>
      <c r="I456" t="s">
        <v>32</v>
      </c>
      <c r="J456" t="s">
        <v>1350</v>
      </c>
      <c r="K456" t="s">
        <v>24</v>
      </c>
      <c r="L456" t="s">
        <v>75</v>
      </c>
      <c r="M456" t="s">
        <v>9619</v>
      </c>
      <c r="N456" t="s">
        <v>9441</v>
      </c>
    </row>
    <row r="457" spans="1:14" hidden="1" x14ac:dyDescent="0.25">
      <c r="A457" t="s">
        <v>2714</v>
      </c>
      <c r="B457" t="s">
        <v>2715</v>
      </c>
      <c r="C457" t="s">
        <v>16</v>
      </c>
      <c r="D457" t="s">
        <v>2716</v>
      </c>
      <c r="E457" t="s">
        <v>638</v>
      </c>
      <c r="F457" t="s">
        <v>2717</v>
      </c>
      <c r="G457" t="s">
        <v>2718</v>
      </c>
      <c r="H457" t="s">
        <v>2719</v>
      </c>
      <c r="I457" t="s">
        <v>32</v>
      </c>
      <c r="J457" t="s">
        <v>472</v>
      </c>
      <c r="K457" t="s">
        <v>24</v>
      </c>
      <c r="L457" t="s">
        <v>34</v>
      </c>
      <c r="M457" t="s">
        <v>9438</v>
      </c>
      <c r="N457" t="s">
        <v>9439</v>
      </c>
    </row>
    <row r="458" spans="1:14" x14ac:dyDescent="0.25">
      <c r="A458" t="s">
        <v>2725</v>
      </c>
      <c r="C458" t="s">
        <v>69</v>
      </c>
      <c r="D458" t="s">
        <v>2726</v>
      </c>
      <c r="E458" t="s">
        <v>638</v>
      </c>
      <c r="F458" t="s">
        <v>2727</v>
      </c>
      <c r="G458" t="s">
        <v>2728</v>
      </c>
      <c r="H458" t="s">
        <v>2729</v>
      </c>
      <c r="I458" t="s">
        <v>32</v>
      </c>
      <c r="J458" t="s">
        <v>575</v>
      </c>
      <c r="K458" t="s">
        <v>24</v>
      </c>
      <c r="L458" t="s">
        <v>2730</v>
      </c>
      <c r="M458" t="s">
        <v>9620</v>
      </c>
      <c r="N458" t="s">
        <v>9441</v>
      </c>
    </row>
    <row r="459" spans="1:14" x14ac:dyDescent="0.25">
      <c r="A459" t="s">
        <v>2720</v>
      </c>
      <c r="B459" t="s">
        <v>2731</v>
      </c>
      <c r="C459" t="s">
        <v>16</v>
      </c>
      <c r="D459" t="s">
        <v>93</v>
      </c>
      <c r="E459" t="s">
        <v>638</v>
      </c>
      <c r="F459" t="s">
        <v>2732</v>
      </c>
      <c r="G459" t="s">
        <v>2733</v>
      </c>
      <c r="H459" t="s">
        <v>2734</v>
      </c>
      <c r="I459" t="s">
        <v>32</v>
      </c>
      <c r="J459" t="s">
        <v>527</v>
      </c>
      <c r="K459" t="s">
        <v>24</v>
      </c>
      <c r="L459" t="s">
        <v>75</v>
      </c>
      <c r="M459" t="s">
        <v>9621</v>
      </c>
      <c r="N459" t="s">
        <v>9441</v>
      </c>
    </row>
    <row r="460" spans="1:14" x14ac:dyDescent="0.25">
      <c r="A460" t="s">
        <v>2735</v>
      </c>
      <c r="B460" t="s">
        <v>2736</v>
      </c>
      <c r="C460" t="s">
        <v>69</v>
      </c>
      <c r="D460" t="s">
        <v>2737</v>
      </c>
      <c r="E460" t="s">
        <v>638</v>
      </c>
      <c r="F460" t="s">
        <v>2738</v>
      </c>
      <c r="G460" t="s">
        <v>2739</v>
      </c>
      <c r="H460" t="s">
        <v>2740</v>
      </c>
      <c r="I460" t="s">
        <v>32</v>
      </c>
      <c r="J460" t="s">
        <v>41</v>
      </c>
      <c r="K460" t="s">
        <v>24</v>
      </c>
      <c r="L460" t="s">
        <v>212</v>
      </c>
      <c r="M460" t="s">
        <v>9622</v>
      </c>
      <c r="N460" t="s">
        <v>9441</v>
      </c>
    </row>
    <row r="461" spans="1:14" hidden="1" x14ac:dyDescent="0.25">
      <c r="A461" t="s">
        <v>2741</v>
      </c>
      <c r="B461" t="s">
        <v>2742</v>
      </c>
      <c r="C461" t="s">
        <v>16</v>
      </c>
      <c r="D461" t="s">
        <v>2743</v>
      </c>
      <c r="E461" t="s">
        <v>638</v>
      </c>
      <c r="F461" t="s">
        <v>2744</v>
      </c>
      <c r="G461" t="s">
        <v>2745</v>
      </c>
      <c r="H461" t="s">
        <v>2746</v>
      </c>
      <c r="I461" t="s">
        <v>32</v>
      </c>
      <c r="J461" t="s">
        <v>121</v>
      </c>
      <c r="K461" t="s">
        <v>24</v>
      </c>
      <c r="L461" t="s">
        <v>227</v>
      </c>
      <c r="M461" t="s">
        <v>9438</v>
      </c>
      <c r="N461" t="s">
        <v>9439</v>
      </c>
    </row>
    <row r="462" spans="1:14" hidden="1" x14ac:dyDescent="0.25">
      <c r="A462" t="s">
        <v>2754</v>
      </c>
      <c r="B462" t="s">
        <v>1864</v>
      </c>
      <c r="C462" t="s">
        <v>69</v>
      </c>
      <c r="D462" t="s">
        <v>2755</v>
      </c>
      <c r="E462" t="s">
        <v>638</v>
      </c>
      <c r="F462" t="s">
        <v>2756</v>
      </c>
      <c r="G462" t="s">
        <v>2757</v>
      </c>
      <c r="H462" t="s">
        <v>2758</v>
      </c>
      <c r="I462" t="s">
        <v>32</v>
      </c>
      <c r="J462" t="s">
        <v>1584</v>
      </c>
      <c r="K462" t="s">
        <v>24</v>
      </c>
      <c r="L462" t="s">
        <v>2759</v>
      </c>
      <c r="M462" t="s">
        <v>9438</v>
      </c>
      <c r="N462" t="s">
        <v>9439</v>
      </c>
    </row>
    <row r="463" spans="1:14" hidden="1" x14ac:dyDescent="0.25">
      <c r="A463" t="s">
        <v>2760</v>
      </c>
      <c r="B463" t="s">
        <v>2761</v>
      </c>
      <c r="C463" t="s">
        <v>16</v>
      </c>
      <c r="D463" t="s">
        <v>2762</v>
      </c>
      <c r="E463" t="s">
        <v>638</v>
      </c>
      <c r="F463" t="s">
        <v>2763</v>
      </c>
      <c r="G463" t="s">
        <v>2764</v>
      </c>
      <c r="H463" t="s">
        <v>2765</v>
      </c>
      <c r="I463" t="s">
        <v>32</v>
      </c>
      <c r="J463" t="s">
        <v>412</v>
      </c>
      <c r="K463" t="s">
        <v>24</v>
      </c>
      <c r="L463" t="s">
        <v>2766</v>
      </c>
      <c r="M463" t="s">
        <v>9438</v>
      </c>
      <c r="N463" t="s">
        <v>9439</v>
      </c>
    </row>
    <row r="464" spans="1:14" hidden="1" x14ac:dyDescent="0.25">
      <c r="A464" t="s">
        <v>2767</v>
      </c>
      <c r="B464" t="s">
        <v>2768</v>
      </c>
      <c r="C464" t="s">
        <v>69</v>
      </c>
      <c r="D464" t="s">
        <v>2769</v>
      </c>
      <c r="E464" t="s">
        <v>638</v>
      </c>
      <c r="F464" t="s">
        <v>2770</v>
      </c>
      <c r="G464" t="s">
        <v>2771</v>
      </c>
      <c r="H464" t="s">
        <v>2772</v>
      </c>
      <c r="I464" t="s">
        <v>32</v>
      </c>
      <c r="J464" t="s">
        <v>1207</v>
      </c>
      <c r="K464" t="s">
        <v>24</v>
      </c>
      <c r="L464" t="s">
        <v>494</v>
      </c>
      <c r="M464" t="s">
        <v>9438</v>
      </c>
      <c r="N464" t="s">
        <v>9439</v>
      </c>
    </row>
    <row r="465" spans="1:14" hidden="1" x14ac:dyDescent="0.25">
      <c r="A465" t="s">
        <v>2773</v>
      </c>
      <c r="B465" t="s">
        <v>2774</v>
      </c>
      <c r="C465" t="s">
        <v>69</v>
      </c>
      <c r="D465" t="s">
        <v>2775</v>
      </c>
      <c r="E465" t="s">
        <v>638</v>
      </c>
      <c r="F465" t="s">
        <v>2776</v>
      </c>
      <c r="G465" t="s">
        <v>2777</v>
      </c>
      <c r="H465" t="s">
        <v>2778</v>
      </c>
      <c r="I465" t="s">
        <v>32</v>
      </c>
      <c r="J465" t="s">
        <v>826</v>
      </c>
      <c r="K465" t="s">
        <v>24</v>
      </c>
      <c r="L465" t="s">
        <v>2779</v>
      </c>
      <c r="M465" t="s">
        <v>9438</v>
      </c>
      <c r="N465" t="s">
        <v>9439</v>
      </c>
    </row>
    <row r="466" spans="1:14" hidden="1" x14ac:dyDescent="0.25">
      <c r="A466" t="s">
        <v>2780</v>
      </c>
      <c r="B466" t="s">
        <v>2781</v>
      </c>
      <c r="C466" t="s">
        <v>16</v>
      </c>
      <c r="D466" t="s">
        <v>1513</v>
      </c>
      <c r="E466" t="s">
        <v>638</v>
      </c>
      <c r="F466" t="s">
        <v>2782</v>
      </c>
      <c r="G466" t="s">
        <v>2783</v>
      </c>
      <c r="H466" t="s">
        <v>2784</v>
      </c>
      <c r="I466" t="s">
        <v>32</v>
      </c>
      <c r="J466" t="s">
        <v>219</v>
      </c>
      <c r="K466" t="s">
        <v>24</v>
      </c>
      <c r="L466" t="s">
        <v>75</v>
      </c>
      <c r="M466" t="s">
        <v>9438</v>
      </c>
      <c r="N466" t="s">
        <v>9439</v>
      </c>
    </row>
    <row r="467" spans="1:14" x14ac:dyDescent="0.25">
      <c r="A467" t="s">
        <v>2725</v>
      </c>
      <c r="C467" t="s">
        <v>69</v>
      </c>
      <c r="D467" t="s">
        <v>2726</v>
      </c>
      <c r="E467" t="s">
        <v>638</v>
      </c>
      <c r="F467" t="s">
        <v>2785</v>
      </c>
      <c r="G467" t="s">
        <v>2786</v>
      </c>
      <c r="H467" t="s">
        <v>2787</v>
      </c>
      <c r="I467" t="s">
        <v>32</v>
      </c>
      <c r="J467" t="s">
        <v>575</v>
      </c>
      <c r="K467" t="s">
        <v>24</v>
      </c>
      <c r="L467" t="s">
        <v>2730</v>
      </c>
      <c r="M467" t="s">
        <v>9623</v>
      </c>
      <c r="N467" t="s">
        <v>9441</v>
      </c>
    </row>
    <row r="468" spans="1:14" hidden="1" x14ac:dyDescent="0.25">
      <c r="A468" t="s">
        <v>2794</v>
      </c>
      <c r="B468" t="s">
        <v>2795</v>
      </c>
      <c r="C468" t="s">
        <v>16</v>
      </c>
      <c r="D468" t="s">
        <v>2796</v>
      </c>
      <c r="E468" t="s">
        <v>638</v>
      </c>
      <c r="F468" t="s">
        <v>2797</v>
      </c>
      <c r="G468" t="s">
        <v>2798</v>
      </c>
      <c r="H468" t="s">
        <v>2799</v>
      </c>
      <c r="I468" t="s">
        <v>320</v>
      </c>
      <c r="J468" t="s">
        <v>826</v>
      </c>
      <c r="K468" t="s">
        <v>24</v>
      </c>
      <c r="L468" t="s">
        <v>361</v>
      </c>
      <c r="M468" t="s">
        <v>9438</v>
      </c>
      <c r="N468" t="s">
        <v>9439</v>
      </c>
    </row>
    <row r="469" spans="1:14" x14ac:dyDescent="0.25">
      <c r="A469" t="s">
        <v>2800</v>
      </c>
      <c r="B469" t="s">
        <v>695</v>
      </c>
      <c r="C469" t="s">
        <v>69</v>
      </c>
      <c r="D469" t="s">
        <v>696</v>
      </c>
      <c r="E469" t="s">
        <v>638</v>
      </c>
      <c r="F469" t="s">
        <v>2801</v>
      </c>
      <c r="G469" t="s">
        <v>2802</v>
      </c>
      <c r="H469" t="s">
        <v>2803</v>
      </c>
      <c r="I469" t="s">
        <v>32</v>
      </c>
      <c r="J469" t="s">
        <v>506</v>
      </c>
      <c r="K469" t="s">
        <v>24</v>
      </c>
      <c r="L469" t="s">
        <v>75</v>
      </c>
      <c r="M469" t="s">
        <v>9624</v>
      </c>
      <c r="N469" t="s">
        <v>9441</v>
      </c>
    </row>
    <row r="470" spans="1:14" x14ac:dyDescent="0.25">
      <c r="A470" t="s">
        <v>2804</v>
      </c>
      <c r="B470" t="s">
        <v>92</v>
      </c>
      <c r="C470" t="s">
        <v>16</v>
      </c>
      <c r="D470" t="s">
        <v>93</v>
      </c>
      <c r="E470" t="s">
        <v>638</v>
      </c>
      <c r="F470" t="s">
        <v>2805</v>
      </c>
      <c r="G470" t="s">
        <v>2806</v>
      </c>
      <c r="H470" t="s">
        <v>2807</v>
      </c>
      <c r="I470" t="s">
        <v>32</v>
      </c>
      <c r="J470" t="s">
        <v>451</v>
      </c>
      <c r="K470" t="s">
        <v>24</v>
      </c>
      <c r="L470" t="s">
        <v>75</v>
      </c>
      <c r="M470" t="s">
        <v>9625</v>
      </c>
      <c r="N470" t="s">
        <v>9441</v>
      </c>
    </row>
    <row r="471" spans="1:14" x14ac:dyDescent="0.25">
      <c r="A471" t="s">
        <v>2812</v>
      </c>
      <c r="B471" t="s">
        <v>2813</v>
      </c>
      <c r="C471" t="s">
        <v>69</v>
      </c>
      <c r="D471" t="s">
        <v>1278</v>
      </c>
      <c r="E471" t="s">
        <v>638</v>
      </c>
      <c r="F471" t="s">
        <v>2814</v>
      </c>
      <c r="G471" t="s">
        <v>2815</v>
      </c>
      <c r="H471" t="s">
        <v>2816</v>
      </c>
      <c r="I471" t="s">
        <v>32</v>
      </c>
      <c r="J471" t="s">
        <v>493</v>
      </c>
      <c r="K471" t="s">
        <v>24</v>
      </c>
      <c r="L471" t="s">
        <v>1282</v>
      </c>
      <c r="M471" t="s">
        <v>9626</v>
      </c>
      <c r="N471" t="s">
        <v>9441</v>
      </c>
    </row>
    <row r="472" spans="1:14" x14ac:dyDescent="0.25">
      <c r="A472" t="s">
        <v>2817</v>
      </c>
      <c r="B472" t="s">
        <v>2818</v>
      </c>
      <c r="C472" t="s">
        <v>69</v>
      </c>
      <c r="D472" t="s">
        <v>2819</v>
      </c>
      <c r="E472" t="s">
        <v>638</v>
      </c>
      <c r="F472" t="s">
        <v>2820</v>
      </c>
      <c r="G472" t="s">
        <v>2821</v>
      </c>
      <c r="H472" t="s">
        <v>2822</v>
      </c>
      <c r="I472" t="s">
        <v>32</v>
      </c>
      <c r="J472" t="s">
        <v>2823</v>
      </c>
      <c r="K472" t="s">
        <v>24</v>
      </c>
      <c r="L472" t="s">
        <v>2824</v>
      </c>
      <c r="M472" t="s">
        <v>9627</v>
      </c>
      <c r="N472" t="s">
        <v>9441</v>
      </c>
    </row>
    <row r="473" spans="1:14" hidden="1" x14ac:dyDescent="0.25">
      <c r="A473" t="s">
        <v>2825</v>
      </c>
      <c r="B473" t="s">
        <v>2795</v>
      </c>
      <c r="C473" t="s">
        <v>16</v>
      </c>
      <c r="D473" t="s">
        <v>2796</v>
      </c>
      <c r="E473" t="s">
        <v>638</v>
      </c>
      <c r="F473" t="s">
        <v>2826</v>
      </c>
      <c r="G473" t="s">
        <v>2827</v>
      </c>
      <c r="H473" t="s">
        <v>2828</v>
      </c>
      <c r="I473" t="s">
        <v>320</v>
      </c>
      <c r="J473" t="s">
        <v>282</v>
      </c>
      <c r="K473" t="s">
        <v>24</v>
      </c>
      <c r="L473" t="s">
        <v>361</v>
      </c>
      <c r="M473" t="s">
        <v>9438</v>
      </c>
      <c r="N473" t="s">
        <v>9439</v>
      </c>
    </row>
    <row r="474" spans="1:14" x14ac:dyDescent="0.25">
      <c r="A474" t="s">
        <v>2835</v>
      </c>
      <c r="B474" t="s">
        <v>92</v>
      </c>
      <c r="C474" t="s">
        <v>16</v>
      </c>
      <c r="D474" t="s">
        <v>93</v>
      </c>
      <c r="E474" t="s">
        <v>638</v>
      </c>
      <c r="F474" t="s">
        <v>2836</v>
      </c>
      <c r="G474" t="s">
        <v>2837</v>
      </c>
      <c r="H474" t="s">
        <v>2838</v>
      </c>
      <c r="I474" t="s">
        <v>32</v>
      </c>
      <c r="J474" t="s">
        <v>49</v>
      </c>
      <c r="K474" t="s">
        <v>24</v>
      </c>
      <c r="L474" t="s">
        <v>184</v>
      </c>
      <c r="M474" t="s">
        <v>9628</v>
      </c>
      <c r="N474" t="s">
        <v>9441</v>
      </c>
    </row>
    <row r="475" spans="1:14" hidden="1" x14ac:dyDescent="0.25">
      <c r="A475" t="s">
        <v>2839</v>
      </c>
      <c r="B475" t="s">
        <v>678</v>
      </c>
      <c r="C475" t="s">
        <v>16</v>
      </c>
      <c r="D475" t="s">
        <v>1003</v>
      </c>
      <c r="E475" t="s">
        <v>638</v>
      </c>
      <c r="F475" t="s">
        <v>2840</v>
      </c>
      <c r="G475" t="s">
        <v>2841</v>
      </c>
      <c r="H475" t="s">
        <v>2842</v>
      </c>
      <c r="I475" t="s">
        <v>32</v>
      </c>
      <c r="J475" t="s">
        <v>121</v>
      </c>
      <c r="K475" t="s">
        <v>24</v>
      </c>
      <c r="L475" t="s">
        <v>75</v>
      </c>
      <c r="M475" t="s">
        <v>9438</v>
      </c>
      <c r="N475" t="s">
        <v>9439</v>
      </c>
    </row>
    <row r="476" spans="1:14" hidden="1" x14ac:dyDescent="0.25">
      <c r="A476" t="s">
        <v>2843</v>
      </c>
      <c r="B476" t="s">
        <v>2844</v>
      </c>
      <c r="C476" t="s">
        <v>16</v>
      </c>
      <c r="D476" t="s">
        <v>2845</v>
      </c>
      <c r="E476" t="s">
        <v>638</v>
      </c>
      <c r="F476" t="s">
        <v>2846</v>
      </c>
      <c r="G476" t="s">
        <v>2847</v>
      </c>
      <c r="H476" t="s">
        <v>2848</v>
      </c>
      <c r="I476" t="s">
        <v>320</v>
      </c>
      <c r="J476" t="s">
        <v>74</v>
      </c>
      <c r="K476" t="s">
        <v>24</v>
      </c>
      <c r="L476" t="s">
        <v>361</v>
      </c>
      <c r="M476" t="s">
        <v>9629</v>
      </c>
      <c r="N476" t="s">
        <v>9441</v>
      </c>
    </row>
    <row r="477" spans="1:14" x14ac:dyDescent="0.25">
      <c r="A477" t="s">
        <v>2861</v>
      </c>
      <c r="B477" t="s">
        <v>92</v>
      </c>
      <c r="C477" t="s">
        <v>16</v>
      </c>
      <c r="D477" t="s">
        <v>93</v>
      </c>
      <c r="E477" t="s">
        <v>638</v>
      </c>
      <c r="F477" t="s">
        <v>2862</v>
      </c>
      <c r="G477" t="s">
        <v>2863</v>
      </c>
      <c r="H477" t="s">
        <v>2864</v>
      </c>
      <c r="I477" t="s">
        <v>32</v>
      </c>
      <c r="J477" t="s">
        <v>49</v>
      </c>
      <c r="K477" t="s">
        <v>24</v>
      </c>
      <c r="L477" t="s">
        <v>184</v>
      </c>
      <c r="M477" t="s">
        <v>9630</v>
      </c>
      <c r="N477" t="s">
        <v>9441</v>
      </c>
    </row>
    <row r="478" spans="1:14" x14ac:dyDescent="0.25">
      <c r="A478" t="s">
        <v>2865</v>
      </c>
      <c r="B478" t="s">
        <v>2866</v>
      </c>
      <c r="C478" t="s">
        <v>69</v>
      </c>
      <c r="D478" t="s">
        <v>2867</v>
      </c>
      <c r="E478" t="s">
        <v>638</v>
      </c>
      <c r="F478" t="s">
        <v>2868</v>
      </c>
      <c r="G478" t="s">
        <v>2869</v>
      </c>
      <c r="H478" t="s">
        <v>2870</v>
      </c>
      <c r="I478" t="s">
        <v>32</v>
      </c>
      <c r="J478" t="s">
        <v>1381</v>
      </c>
      <c r="K478" t="s">
        <v>24</v>
      </c>
      <c r="L478" t="s">
        <v>204</v>
      </c>
      <c r="M478" t="s">
        <v>9631</v>
      </c>
      <c r="N478" t="s">
        <v>9441</v>
      </c>
    </row>
    <row r="479" spans="1:14" x14ac:dyDescent="0.25">
      <c r="A479" t="s">
        <v>2871</v>
      </c>
      <c r="B479" t="s">
        <v>2748</v>
      </c>
      <c r="C479" t="s">
        <v>69</v>
      </c>
      <c r="D479" t="s">
        <v>2749</v>
      </c>
      <c r="E479" t="s">
        <v>638</v>
      </c>
      <c r="F479" t="s">
        <v>2872</v>
      </c>
      <c r="G479" t="s">
        <v>2873</v>
      </c>
      <c r="H479" t="s">
        <v>2874</v>
      </c>
      <c r="I479" t="s">
        <v>32</v>
      </c>
      <c r="J479" t="s">
        <v>2365</v>
      </c>
      <c r="K479" t="s">
        <v>24</v>
      </c>
      <c r="L479" t="s">
        <v>2753</v>
      </c>
      <c r="M479" t="s">
        <v>9632</v>
      </c>
      <c r="N479" t="s">
        <v>9441</v>
      </c>
    </row>
    <row r="480" spans="1:14" hidden="1" x14ac:dyDescent="0.25">
      <c r="A480" t="s">
        <v>2714</v>
      </c>
      <c r="B480" t="s">
        <v>2715</v>
      </c>
      <c r="C480" t="s">
        <v>16</v>
      </c>
      <c r="D480" t="s">
        <v>2716</v>
      </c>
      <c r="E480" t="s">
        <v>638</v>
      </c>
      <c r="F480" t="s">
        <v>2875</v>
      </c>
      <c r="G480" t="s">
        <v>2876</v>
      </c>
      <c r="H480" t="s">
        <v>2877</v>
      </c>
      <c r="I480" t="s">
        <v>32</v>
      </c>
      <c r="J480" t="s">
        <v>1394</v>
      </c>
      <c r="K480" t="s">
        <v>24</v>
      </c>
      <c r="L480" t="s">
        <v>34</v>
      </c>
      <c r="M480" t="s">
        <v>9438</v>
      </c>
      <c r="N480" t="s">
        <v>9439</v>
      </c>
    </row>
    <row r="481" spans="1:14" hidden="1" x14ac:dyDescent="0.25">
      <c r="A481" t="s">
        <v>2878</v>
      </c>
      <c r="B481" t="s">
        <v>2709</v>
      </c>
      <c r="C481" t="s">
        <v>16</v>
      </c>
      <c r="D481" t="s">
        <v>2710</v>
      </c>
      <c r="E481" t="s">
        <v>638</v>
      </c>
      <c r="F481" t="s">
        <v>2879</v>
      </c>
      <c r="G481" t="s">
        <v>2880</v>
      </c>
      <c r="H481" t="s">
        <v>2881</v>
      </c>
      <c r="I481" t="s">
        <v>22</v>
      </c>
      <c r="J481" t="s">
        <v>391</v>
      </c>
      <c r="K481" t="s">
        <v>24</v>
      </c>
      <c r="L481" t="s">
        <v>83</v>
      </c>
      <c r="M481" t="s">
        <v>9438</v>
      </c>
      <c r="N481" t="s">
        <v>9439</v>
      </c>
    </row>
    <row r="482" spans="1:14" hidden="1" x14ac:dyDescent="0.25">
      <c r="A482" t="s">
        <v>2887</v>
      </c>
      <c r="B482" t="s">
        <v>2795</v>
      </c>
      <c r="C482" t="s">
        <v>16</v>
      </c>
      <c r="D482" t="s">
        <v>2796</v>
      </c>
      <c r="E482" t="s">
        <v>638</v>
      </c>
      <c r="F482" t="s">
        <v>2888</v>
      </c>
      <c r="G482" t="s">
        <v>2889</v>
      </c>
      <c r="H482" t="s">
        <v>2890</v>
      </c>
      <c r="I482" t="s">
        <v>320</v>
      </c>
      <c r="J482" t="s">
        <v>253</v>
      </c>
      <c r="K482" t="s">
        <v>24</v>
      </c>
      <c r="L482" t="s">
        <v>361</v>
      </c>
      <c r="M482" t="s">
        <v>9438</v>
      </c>
      <c r="N482" t="s">
        <v>9439</v>
      </c>
    </row>
    <row r="483" spans="1:14" hidden="1" x14ac:dyDescent="0.25">
      <c r="A483" t="s">
        <v>2891</v>
      </c>
      <c r="B483" t="s">
        <v>2892</v>
      </c>
      <c r="C483" t="s">
        <v>69</v>
      </c>
      <c r="D483" t="s">
        <v>2856</v>
      </c>
      <c r="E483" t="s">
        <v>638</v>
      </c>
      <c r="F483" t="s">
        <v>2893</v>
      </c>
      <c r="G483" t="s">
        <v>2894</v>
      </c>
      <c r="H483" t="s">
        <v>2895</v>
      </c>
      <c r="I483" t="s">
        <v>32</v>
      </c>
      <c r="J483" t="s">
        <v>756</v>
      </c>
      <c r="K483" t="s">
        <v>24</v>
      </c>
      <c r="L483" t="s">
        <v>2860</v>
      </c>
      <c r="M483" t="s">
        <v>9438</v>
      </c>
      <c r="N483" t="s">
        <v>9439</v>
      </c>
    </row>
    <row r="484" spans="1:14" hidden="1" x14ac:dyDescent="0.25">
      <c r="A484" t="s">
        <v>2902</v>
      </c>
      <c r="B484" t="s">
        <v>2903</v>
      </c>
      <c r="C484" t="s">
        <v>16</v>
      </c>
      <c r="D484" t="s">
        <v>2904</v>
      </c>
      <c r="E484" t="s">
        <v>638</v>
      </c>
      <c r="F484" t="s">
        <v>2905</v>
      </c>
      <c r="G484" t="s">
        <v>2906</v>
      </c>
      <c r="H484" t="s">
        <v>2907</v>
      </c>
      <c r="I484" t="s">
        <v>32</v>
      </c>
      <c r="J484" t="s">
        <v>360</v>
      </c>
      <c r="K484" t="s">
        <v>24</v>
      </c>
      <c r="L484" t="s">
        <v>2908</v>
      </c>
      <c r="M484" t="s">
        <v>9438</v>
      </c>
      <c r="N484" t="s">
        <v>9439</v>
      </c>
    </row>
    <row r="485" spans="1:14" hidden="1" x14ac:dyDescent="0.25">
      <c r="A485" t="s">
        <v>2714</v>
      </c>
      <c r="B485" t="s">
        <v>2715</v>
      </c>
      <c r="C485" t="s">
        <v>16</v>
      </c>
      <c r="D485" t="s">
        <v>2716</v>
      </c>
      <c r="E485" t="s">
        <v>638</v>
      </c>
      <c r="F485" t="s">
        <v>2916</v>
      </c>
      <c r="G485" t="s">
        <v>2917</v>
      </c>
      <c r="H485" t="s">
        <v>2918</v>
      </c>
      <c r="I485" t="s">
        <v>32</v>
      </c>
      <c r="J485" t="s">
        <v>1394</v>
      </c>
      <c r="K485" t="s">
        <v>24</v>
      </c>
      <c r="L485" t="s">
        <v>34</v>
      </c>
      <c r="M485" t="s">
        <v>9438</v>
      </c>
      <c r="N485" t="s">
        <v>9439</v>
      </c>
    </row>
    <row r="486" spans="1:14" hidden="1" x14ac:dyDescent="0.25">
      <c r="A486" t="s">
        <v>2919</v>
      </c>
      <c r="B486" t="s">
        <v>2920</v>
      </c>
      <c r="C486" t="s">
        <v>16</v>
      </c>
      <c r="D486" t="s">
        <v>1513</v>
      </c>
      <c r="E486" t="s">
        <v>638</v>
      </c>
      <c r="F486" t="s">
        <v>2921</v>
      </c>
      <c r="G486" t="s">
        <v>2922</v>
      </c>
      <c r="H486" t="s">
        <v>2923</v>
      </c>
      <c r="I486" t="s">
        <v>32</v>
      </c>
      <c r="J486" t="s">
        <v>162</v>
      </c>
      <c r="K486" t="s">
        <v>24</v>
      </c>
      <c r="L486" t="s">
        <v>75</v>
      </c>
      <c r="M486" t="s">
        <v>9438</v>
      </c>
      <c r="N486" t="s">
        <v>9439</v>
      </c>
    </row>
    <row r="487" spans="1:14" hidden="1" x14ac:dyDescent="0.25">
      <c r="A487" t="s">
        <v>2924</v>
      </c>
      <c r="B487" t="s">
        <v>2844</v>
      </c>
      <c r="C487" t="s">
        <v>16</v>
      </c>
      <c r="D487" t="s">
        <v>2845</v>
      </c>
      <c r="E487" t="s">
        <v>638</v>
      </c>
      <c r="F487" t="s">
        <v>2925</v>
      </c>
      <c r="G487" t="s">
        <v>2926</v>
      </c>
      <c r="H487" t="s">
        <v>2927</v>
      </c>
      <c r="I487" t="s">
        <v>320</v>
      </c>
      <c r="J487" t="s">
        <v>183</v>
      </c>
      <c r="K487" t="s">
        <v>24</v>
      </c>
      <c r="L487" t="s">
        <v>361</v>
      </c>
      <c r="M487" t="s">
        <v>9633</v>
      </c>
      <c r="N487" t="s">
        <v>9441</v>
      </c>
    </row>
    <row r="488" spans="1:14" x14ac:dyDescent="0.25">
      <c r="A488" t="s">
        <v>2928</v>
      </c>
      <c r="B488" t="s">
        <v>986</v>
      </c>
      <c r="C488" t="s">
        <v>69</v>
      </c>
      <c r="D488" t="s">
        <v>987</v>
      </c>
      <c r="E488" t="s">
        <v>638</v>
      </c>
      <c r="F488" t="s">
        <v>2929</v>
      </c>
      <c r="G488" t="s">
        <v>2930</v>
      </c>
      <c r="H488" t="s">
        <v>2931</v>
      </c>
      <c r="I488" t="s">
        <v>32</v>
      </c>
      <c r="J488" t="s">
        <v>148</v>
      </c>
      <c r="K488" t="s">
        <v>24</v>
      </c>
      <c r="L488" t="s">
        <v>204</v>
      </c>
      <c r="M488" t="s">
        <v>9634</v>
      </c>
      <c r="N488" t="s">
        <v>9441</v>
      </c>
    </row>
    <row r="489" spans="1:14" hidden="1" x14ac:dyDescent="0.25">
      <c r="A489" t="s">
        <v>2843</v>
      </c>
      <c r="B489" t="s">
        <v>2844</v>
      </c>
      <c r="C489" t="s">
        <v>16</v>
      </c>
      <c r="D489" t="s">
        <v>2845</v>
      </c>
      <c r="E489" t="s">
        <v>638</v>
      </c>
      <c r="F489" t="s">
        <v>2935</v>
      </c>
      <c r="G489" t="s">
        <v>2936</v>
      </c>
      <c r="H489" t="s">
        <v>2937</v>
      </c>
      <c r="I489" t="s">
        <v>320</v>
      </c>
      <c r="J489" t="s">
        <v>74</v>
      </c>
      <c r="K489" t="s">
        <v>24</v>
      </c>
      <c r="L489" t="s">
        <v>361</v>
      </c>
      <c r="M489" t="s">
        <v>9635</v>
      </c>
      <c r="N489" t="s">
        <v>9441</v>
      </c>
    </row>
    <row r="490" spans="1:14" hidden="1" x14ac:dyDescent="0.25">
      <c r="A490" t="s">
        <v>2938</v>
      </c>
      <c r="B490" t="s">
        <v>2795</v>
      </c>
      <c r="C490" t="s">
        <v>16</v>
      </c>
      <c r="D490" t="s">
        <v>2796</v>
      </c>
      <c r="E490" t="s">
        <v>638</v>
      </c>
      <c r="F490" t="s">
        <v>2939</v>
      </c>
      <c r="G490" t="s">
        <v>2940</v>
      </c>
      <c r="H490" t="s">
        <v>2941</v>
      </c>
      <c r="I490" t="s">
        <v>320</v>
      </c>
      <c r="J490" t="s">
        <v>826</v>
      </c>
      <c r="K490" t="s">
        <v>24</v>
      </c>
      <c r="L490" t="s">
        <v>361</v>
      </c>
      <c r="M490" t="s">
        <v>9438</v>
      </c>
      <c r="N490" t="s">
        <v>9439</v>
      </c>
    </row>
    <row r="491" spans="1:14" x14ac:dyDescent="0.25">
      <c r="A491" t="s">
        <v>2963</v>
      </c>
      <c r="B491" t="s">
        <v>2964</v>
      </c>
      <c r="C491" t="s">
        <v>69</v>
      </c>
      <c r="D491" t="s">
        <v>2965</v>
      </c>
      <c r="E491" t="s">
        <v>638</v>
      </c>
      <c r="F491" t="s">
        <v>2966</v>
      </c>
      <c r="G491" t="s">
        <v>2967</v>
      </c>
      <c r="H491" t="s">
        <v>2968</v>
      </c>
      <c r="I491" t="s">
        <v>32</v>
      </c>
      <c r="J491" t="s">
        <v>2164</v>
      </c>
      <c r="K491" t="s">
        <v>24</v>
      </c>
      <c r="L491" t="s">
        <v>75</v>
      </c>
      <c r="M491" t="s">
        <v>9636</v>
      </c>
      <c r="N491" t="s">
        <v>9441</v>
      </c>
    </row>
    <row r="492" spans="1:14" hidden="1" x14ac:dyDescent="0.25">
      <c r="A492" t="s">
        <v>2969</v>
      </c>
      <c r="B492" t="s">
        <v>2795</v>
      </c>
      <c r="C492" t="s">
        <v>16</v>
      </c>
      <c r="D492" t="s">
        <v>2796</v>
      </c>
      <c r="E492" t="s">
        <v>638</v>
      </c>
      <c r="F492" t="s">
        <v>2970</v>
      </c>
      <c r="G492" t="s">
        <v>2971</v>
      </c>
      <c r="H492" t="s">
        <v>2972</v>
      </c>
      <c r="I492" t="s">
        <v>320</v>
      </c>
      <c r="J492" t="s">
        <v>826</v>
      </c>
      <c r="K492" t="s">
        <v>24</v>
      </c>
      <c r="L492" t="s">
        <v>361</v>
      </c>
      <c r="M492" t="s">
        <v>9438</v>
      </c>
      <c r="N492" t="s">
        <v>9439</v>
      </c>
    </row>
    <row r="493" spans="1:14" x14ac:dyDescent="0.25">
      <c r="A493" t="s">
        <v>2973</v>
      </c>
      <c r="B493" t="s">
        <v>2699</v>
      </c>
      <c r="C493" t="s">
        <v>69</v>
      </c>
      <c r="D493" t="s">
        <v>93</v>
      </c>
      <c r="E493" t="s">
        <v>638</v>
      </c>
      <c r="F493" t="s">
        <v>2974</v>
      </c>
      <c r="G493" t="s">
        <v>2975</v>
      </c>
      <c r="H493" t="s">
        <v>2976</v>
      </c>
      <c r="I493" t="s">
        <v>32</v>
      </c>
      <c r="J493" t="s">
        <v>306</v>
      </c>
      <c r="K493" t="s">
        <v>24</v>
      </c>
      <c r="L493" t="s">
        <v>75</v>
      </c>
      <c r="M493" t="s">
        <v>9637</v>
      </c>
      <c r="N493" t="s">
        <v>9441</v>
      </c>
    </row>
    <row r="494" spans="1:14" hidden="1" x14ac:dyDescent="0.25">
      <c r="A494" t="s">
        <v>2990</v>
      </c>
      <c r="B494" t="s">
        <v>2991</v>
      </c>
      <c r="C494" t="s">
        <v>16</v>
      </c>
      <c r="D494" t="s">
        <v>2831</v>
      </c>
      <c r="E494" t="s">
        <v>638</v>
      </c>
      <c r="F494" t="s">
        <v>2992</v>
      </c>
      <c r="G494" t="s">
        <v>2993</v>
      </c>
      <c r="H494" t="s">
        <v>2994</v>
      </c>
      <c r="I494" t="s">
        <v>22</v>
      </c>
      <c r="J494" t="s">
        <v>282</v>
      </c>
      <c r="K494" t="s">
        <v>24</v>
      </c>
      <c r="L494" t="s">
        <v>83</v>
      </c>
      <c r="M494" t="s">
        <v>9438</v>
      </c>
      <c r="N494" t="s">
        <v>9439</v>
      </c>
    </row>
    <row r="495" spans="1:14" x14ac:dyDescent="0.25">
      <c r="A495" t="s">
        <v>3001</v>
      </c>
      <c r="B495" t="s">
        <v>3002</v>
      </c>
      <c r="C495" t="s">
        <v>69</v>
      </c>
      <c r="D495" t="s">
        <v>987</v>
      </c>
      <c r="E495" t="s">
        <v>638</v>
      </c>
      <c r="F495" t="s">
        <v>3003</v>
      </c>
      <c r="G495" t="s">
        <v>3004</v>
      </c>
      <c r="H495" t="s">
        <v>3005</v>
      </c>
      <c r="I495" t="s">
        <v>32</v>
      </c>
      <c r="J495" t="s">
        <v>991</v>
      </c>
      <c r="K495" t="s">
        <v>24</v>
      </c>
      <c r="L495" t="s">
        <v>204</v>
      </c>
      <c r="M495" t="s">
        <v>9638</v>
      </c>
      <c r="N495" t="s">
        <v>9441</v>
      </c>
    </row>
    <row r="496" spans="1:14" hidden="1" x14ac:dyDescent="0.25">
      <c r="A496" t="s">
        <v>2981</v>
      </c>
      <c r="B496" t="s">
        <v>2982</v>
      </c>
      <c r="C496" t="s">
        <v>69</v>
      </c>
      <c r="D496" t="s">
        <v>3006</v>
      </c>
      <c r="E496" t="s">
        <v>638</v>
      </c>
      <c r="F496" t="s">
        <v>3007</v>
      </c>
      <c r="G496" t="s">
        <v>3008</v>
      </c>
      <c r="H496" t="s">
        <v>3009</v>
      </c>
      <c r="I496" t="s">
        <v>320</v>
      </c>
      <c r="J496" t="s">
        <v>49</v>
      </c>
      <c r="K496" t="s">
        <v>24</v>
      </c>
      <c r="L496" t="s">
        <v>361</v>
      </c>
      <c r="M496" t="s">
        <v>9639</v>
      </c>
      <c r="N496" t="s">
        <v>9441</v>
      </c>
    </row>
    <row r="497" spans="1:14" x14ac:dyDescent="0.25">
      <c r="A497" t="s">
        <v>3010</v>
      </c>
      <c r="B497" t="s">
        <v>2818</v>
      </c>
      <c r="C497" t="s">
        <v>69</v>
      </c>
      <c r="D497" t="s">
        <v>2819</v>
      </c>
      <c r="E497" t="s">
        <v>638</v>
      </c>
      <c r="F497" t="s">
        <v>3011</v>
      </c>
      <c r="G497" t="s">
        <v>3012</v>
      </c>
      <c r="H497" t="s">
        <v>3013</v>
      </c>
      <c r="I497" t="s">
        <v>32</v>
      </c>
      <c r="J497" t="s">
        <v>290</v>
      </c>
      <c r="K497" t="s">
        <v>24</v>
      </c>
      <c r="L497" t="s">
        <v>2824</v>
      </c>
      <c r="M497" t="s">
        <v>9640</v>
      </c>
      <c r="N497" t="s">
        <v>9441</v>
      </c>
    </row>
    <row r="498" spans="1:14" x14ac:dyDescent="0.25">
      <c r="A498" t="s">
        <v>3014</v>
      </c>
      <c r="B498" t="s">
        <v>3015</v>
      </c>
      <c r="C498" t="s">
        <v>69</v>
      </c>
      <c r="E498" t="s">
        <v>638</v>
      </c>
      <c r="F498" t="s">
        <v>3016</v>
      </c>
      <c r="G498" t="s">
        <v>3017</v>
      </c>
      <c r="H498" t="s">
        <v>3018</v>
      </c>
      <c r="I498" t="s">
        <v>32</v>
      </c>
      <c r="J498" t="s">
        <v>595</v>
      </c>
      <c r="K498" t="s">
        <v>24</v>
      </c>
      <c r="M498" t="s">
        <v>9641</v>
      </c>
      <c r="N498" t="s">
        <v>9441</v>
      </c>
    </row>
    <row r="499" spans="1:14" x14ac:dyDescent="0.25">
      <c r="A499" t="s">
        <v>3019</v>
      </c>
      <c r="B499" t="s">
        <v>3015</v>
      </c>
      <c r="C499" t="s">
        <v>69</v>
      </c>
      <c r="E499" t="s">
        <v>638</v>
      </c>
      <c r="F499" t="s">
        <v>3020</v>
      </c>
      <c r="G499" t="s">
        <v>3021</v>
      </c>
      <c r="H499" t="s">
        <v>3022</v>
      </c>
      <c r="I499" t="s">
        <v>32</v>
      </c>
      <c r="J499" t="s">
        <v>2448</v>
      </c>
      <c r="K499" t="s">
        <v>24</v>
      </c>
      <c r="M499" t="s">
        <v>9642</v>
      </c>
      <c r="N499" t="s">
        <v>9441</v>
      </c>
    </row>
    <row r="500" spans="1:14" hidden="1" x14ac:dyDescent="0.25">
      <c r="A500" t="s">
        <v>3023</v>
      </c>
      <c r="B500" t="s">
        <v>3024</v>
      </c>
      <c r="C500" t="s">
        <v>69</v>
      </c>
      <c r="D500" t="s">
        <v>200</v>
      </c>
      <c r="E500" t="s">
        <v>638</v>
      </c>
      <c r="F500" t="s">
        <v>3025</v>
      </c>
      <c r="G500" t="s">
        <v>3026</v>
      </c>
      <c r="H500" t="s">
        <v>3027</v>
      </c>
      <c r="I500" t="s">
        <v>32</v>
      </c>
      <c r="J500" t="s">
        <v>234</v>
      </c>
      <c r="K500" t="s">
        <v>24</v>
      </c>
      <c r="L500" t="s">
        <v>204</v>
      </c>
      <c r="M500" t="s">
        <v>9438</v>
      </c>
      <c r="N500" t="s">
        <v>9439</v>
      </c>
    </row>
    <row r="501" spans="1:14" x14ac:dyDescent="0.25">
      <c r="A501" t="s">
        <v>3028</v>
      </c>
      <c r="B501" t="s">
        <v>3029</v>
      </c>
      <c r="C501" t="s">
        <v>69</v>
      </c>
      <c r="D501" t="s">
        <v>3030</v>
      </c>
      <c r="E501" t="s">
        <v>638</v>
      </c>
      <c r="F501" t="s">
        <v>3031</v>
      </c>
      <c r="G501" t="s">
        <v>3032</v>
      </c>
      <c r="H501" t="s">
        <v>3033</v>
      </c>
      <c r="I501" t="s">
        <v>32</v>
      </c>
      <c r="J501" t="s">
        <v>82</v>
      </c>
      <c r="K501" t="s">
        <v>24</v>
      </c>
      <c r="L501" t="s">
        <v>3034</v>
      </c>
      <c r="M501" t="s">
        <v>9643</v>
      </c>
      <c r="N501" t="s">
        <v>9441</v>
      </c>
    </row>
    <row r="502" spans="1:14" hidden="1" x14ac:dyDescent="0.25">
      <c r="A502" t="s">
        <v>3040</v>
      </c>
      <c r="B502" t="s">
        <v>2795</v>
      </c>
      <c r="C502" t="s">
        <v>16</v>
      </c>
      <c r="D502" t="s">
        <v>2796</v>
      </c>
      <c r="E502" t="s">
        <v>638</v>
      </c>
      <c r="F502" t="s">
        <v>3041</v>
      </c>
      <c r="G502" t="s">
        <v>3042</v>
      </c>
      <c r="H502" t="s">
        <v>3043</v>
      </c>
      <c r="I502" t="s">
        <v>320</v>
      </c>
      <c r="J502" t="s">
        <v>253</v>
      </c>
      <c r="K502" t="s">
        <v>24</v>
      </c>
      <c r="L502" t="s">
        <v>361</v>
      </c>
      <c r="M502" t="s">
        <v>9438</v>
      </c>
      <c r="N502" t="s">
        <v>9439</v>
      </c>
    </row>
    <row r="503" spans="1:14" hidden="1" x14ac:dyDescent="0.25">
      <c r="A503" t="s">
        <v>3044</v>
      </c>
      <c r="C503" t="s">
        <v>16</v>
      </c>
      <c r="D503" t="s">
        <v>3045</v>
      </c>
      <c r="E503" t="s">
        <v>638</v>
      </c>
      <c r="F503" t="s">
        <v>3046</v>
      </c>
      <c r="G503" t="s">
        <v>3047</v>
      </c>
      <c r="H503" t="s">
        <v>3048</v>
      </c>
      <c r="I503" t="s">
        <v>32</v>
      </c>
      <c r="J503" t="s">
        <v>1951</v>
      </c>
      <c r="K503" t="s">
        <v>24</v>
      </c>
      <c r="L503" t="s">
        <v>235</v>
      </c>
      <c r="M503" t="s">
        <v>9438</v>
      </c>
      <c r="N503" t="s">
        <v>9439</v>
      </c>
    </row>
    <row r="504" spans="1:14" x14ac:dyDescent="0.25">
      <c r="A504" t="s">
        <v>2720</v>
      </c>
      <c r="B504" t="s">
        <v>2721</v>
      </c>
      <c r="C504" t="s">
        <v>16</v>
      </c>
      <c r="D504" t="s">
        <v>93</v>
      </c>
      <c r="E504" t="s">
        <v>638</v>
      </c>
      <c r="F504" t="s">
        <v>3049</v>
      </c>
      <c r="G504" t="s">
        <v>3050</v>
      </c>
      <c r="H504" t="s">
        <v>3051</v>
      </c>
      <c r="I504" t="s">
        <v>32</v>
      </c>
      <c r="J504" t="s">
        <v>991</v>
      </c>
      <c r="K504" t="s">
        <v>24</v>
      </c>
      <c r="L504" t="s">
        <v>75</v>
      </c>
      <c r="M504" t="s">
        <v>9644</v>
      </c>
      <c r="N504" t="s">
        <v>9441</v>
      </c>
    </row>
    <row r="505" spans="1:14" hidden="1" x14ac:dyDescent="0.25">
      <c r="A505" t="s">
        <v>3052</v>
      </c>
      <c r="B505" t="s">
        <v>2996</v>
      </c>
      <c r="C505" t="s">
        <v>69</v>
      </c>
      <c r="D505" t="s">
        <v>3053</v>
      </c>
      <c r="E505" t="s">
        <v>638</v>
      </c>
      <c r="F505" t="s">
        <v>3054</v>
      </c>
      <c r="G505" t="s">
        <v>3055</v>
      </c>
      <c r="H505" t="s">
        <v>3056</v>
      </c>
      <c r="I505" t="s">
        <v>32</v>
      </c>
      <c r="J505" t="s">
        <v>1662</v>
      </c>
      <c r="K505" t="s">
        <v>24</v>
      </c>
      <c r="L505" t="s">
        <v>75</v>
      </c>
      <c r="M505" t="s">
        <v>9438</v>
      </c>
      <c r="N505" t="s">
        <v>9439</v>
      </c>
    </row>
    <row r="506" spans="1:14" hidden="1" x14ac:dyDescent="0.25">
      <c r="A506" t="s">
        <v>2760</v>
      </c>
      <c r="B506" t="s">
        <v>2761</v>
      </c>
      <c r="C506" t="s">
        <v>16</v>
      </c>
      <c r="D506" t="s">
        <v>2762</v>
      </c>
      <c r="E506" t="s">
        <v>638</v>
      </c>
      <c r="F506" t="s">
        <v>3057</v>
      </c>
      <c r="G506" t="s">
        <v>3058</v>
      </c>
      <c r="H506" t="s">
        <v>3059</v>
      </c>
      <c r="I506" t="s">
        <v>32</v>
      </c>
      <c r="J506" t="s">
        <v>121</v>
      </c>
      <c r="K506" t="s">
        <v>24</v>
      </c>
      <c r="L506" t="s">
        <v>2766</v>
      </c>
      <c r="M506" t="s">
        <v>9438</v>
      </c>
      <c r="N506" t="s">
        <v>9439</v>
      </c>
    </row>
    <row r="507" spans="1:14" hidden="1" x14ac:dyDescent="0.25">
      <c r="A507" t="s">
        <v>3060</v>
      </c>
      <c r="B507" t="s">
        <v>2795</v>
      </c>
      <c r="C507" t="s">
        <v>16</v>
      </c>
      <c r="D507" t="s">
        <v>2796</v>
      </c>
      <c r="E507" t="s">
        <v>638</v>
      </c>
      <c r="F507" t="s">
        <v>3061</v>
      </c>
      <c r="G507" t="s">
        <v>3062</v>
      </c>
      <c r="H507" t="s">
        <v>3063</v>
      </c>
      <c r="I507" t="s">
        <v>320</v>
      </c>
      <c r="J507" t="s">
        <v>253</v>
      </c>
      <c r="K507" t="s">
        <v>24</v>
      </c>
      <c r="L507" t="s">
        <v>361</v>
      </c>
      <c r="M507" t="s">
        <v>9438</v>
      </c>
      <c r="N507" t="s">
        <v>9439</v>
      </c>
    </row>
    <row r="508" spans="1:14" hidden="1" x14ac:dyDescent="0.25">
      <c r="A508" t="s">
        <v>3073</v>
      </c>
      <c r="B508" t="s">
        <v>3074</v>
      </c>
      <c r="C508" t="s">
        <v>69</v>
      </c>
      <c r="D508" t="s">
        <v>3075</v>
      </c>
      <c r="E508" t="s">
        <v>638</v>
      </c>
      <c r="F508" t="s">
        <v>3076</v>
      </c>
      <c r="G508" t="s">
        <v>3077</v>
      </c>
      <c r="H508" t="s">
        <v>3078</v>
      </c>
      <c r="I508" t="s">
        <v>320</v>
      </c>
      <c r="J508" t="s">
        <v>23</v>
      </c>
      <c r="K508" t="s">
        <v>24</v>
      </c>
      <c r="L508" t="s">
        <v>361</v>
      </c>
      <c r="M508" t="s">
        <v>9438</v>
      </c>
      <c r="N508" t="s">
        <v>9439</v>
      </c>
    </row>
    <row r="509" spans="1:14" x14ac:dyDescent="0.25">
      <c r="A509" t="s">
        <v>3079</v>
      </c>
      <c r="B509" t="s">
        <v>2818</v>
      </c>
      <c r="C509" t="s">
        <v>69</v>
      </c>
      <c r="D509" t="s">
        <v>2819</v>
      </c>
      <c r="E509" t="s">
        <v>638</v>
      </c>
      <c r="F509" t="s">
        <v>3080</v>
      </c>
      <c r="G509" t="s">
        <v>3081</v>
      </c>
      <c r="H509" t="s">
        <v>3082</v>
      </c>
      <c r="I509" t="s">
        <v>32</v>
      </c>
      <c r="J509" t="s">
        <v>290</v>
      </c>
      <c r="K509" t="s">
        <v>24</v>
      </c>
      <c r="L509" t="s">
        <v>2824</v>
      </c>
      <c r="M509" t="s">
        <v>9645</v>
      </c>
      <c r="N509" t="s">
        <v>9441</v>
      </c>
    </row>
    <row r="510" spans="1:14" hidden="1" x14ac:dyDescent="0.25">
      <c r="A510" t="s">
        <v>3083</v>
      </c>
      <c r="B510" t="s">
        <v>3084</v>
      </c>
      <c r="C510" t="s">
        <v>16</v>
      </c>
      <c r="D510" t="s">
        <v>3053</v>
      </c>
      <c r="E510" t="s">
        <v>638</v>
      </c>
      <c r="F510" t="s">
        <v>3085</v>
      </c>
      <c r="G510" t="s">
        <v>3086</v>
      </c>
      <c r="H510" t="s">
        <v>3087</v>
      </c>
      <c r="I510" t="s">
        <v>32</v>
      </c>
      <c r="J510" t="s">
        <v>438</v>
      </c>
      <c r="K510" t="s">
        <v>24</v>
      </c>
      <c r="L510" t="s">
        <v>75</v>
      </c>
      <c r="M510" t="s">
        <v>9438</v>
      </c>
      <c r="N510" t="s">
        <v>9439</v>
      </c>
    </row>
    <row r="511" spans="1:14" x14ac:dyDescent="0.25">
      <c r="A511" t="s">
        <v>3088</v>
      </c>
      <c r="B511" t="s">
        <v>2959</v>
      </c>
      <c r="C511" t="s">
        <v>16</v>
      </c>
      <c r="D511" t="s">
        <v>942</v>
      </c>
      <c r="E511" t="s">
        <v>638</v>
      </c>
      <c r="F511" t="s">
        <v>3089</v>
      </c>
      <c r="G511" t="s">
        <v>3090</v>
      </c>
      <c r="H511" t="s">
        <v>3091</v>
      </c>
      <c r="I511" t="s">
        <v>32</v>
      </c>
      <c r="J511" t="s">
        <v>614</v>
      </c>
      <c r="K511" t="s">
        <v>24</v>
      </c>
      <c r="L511" t="s">
        <v>786</v>
      </c>
      <c r="M511" t="s">
        <v>9646</v>
      </c>
      <c r="N511" t="s">
        <v>9441</v>
      </c>
    </row>
    <row r="512" spans="1:14" hidden="1" x14ac:dyDescent="0.25">
      <c r="A512" t="s">
        <v>3092</v>
      </c>
      <c r="B512" t="s">
        <v>3093</v>
      </c>
      <c r="C512" t="s">
        <v>550</v>
      </c>
      <c r="D512" t="s">
        <v>3094</v>
      </c>
      <c r="E512" t="s">
        <v>638</v>
      </c>
      <c r="F512" t="s">
        <v>3095</v>
      </c>
      <c r="G512" t="s">
        <v>3096</v>
      </c>
      <c r="H512" t="s">
        <v>3097</v>
      </c>
      <c r="I512" t="s">
        <v>32</v>
      </c>
      <c r="J512" t="s">
        <v>1967</v>
      </c>
      <c r="K512" t="s">
        <v>556</v>
      </c>
      <c r="L512" t="s">
        <v>75</v>
      </c>
      <c r="M512" t="s">
        <v>9438</v>
      </c>
      <c r="N512" t="s">
        <v>9439</v>
      </c>
    </row>
    <row r="513" spans="1:14" hidden="1" x14ac:dyDescent="0.25">
      <c r="A513" t="s">
        <v>3098</v>
      </c>
      <c r="B513" t="s">
        <v>3099</v>
      </c>
      <c r="C513" t="s">
        <v>550</v>
      </c>
      <c r="D513" t="s">
        <v>3100</v>
      </c>
      <c r="E513" t="s">
        <v>18</v>
      </c>
      <c r="F513" t="s">
        <v>3101</v>
      </c>
      <c r="G513" t="s">
        <v>3102</v>
      </c>
      <c r="H513" t="s">
        <v>3103</v>
      </c>
      <c r="I513" t="s">
        <v>3104</v>
      </c>
      <c r="J513" t="s">
        <v>3105</v>
      </c>
      <c r="K513" t="s">
        <v>556</v>
      </c>
      <c r="L513" t="s">
        <v>3106</v>
      </c>
      <c r="M513" t="s">
        <v>9647</v>
      </c>
      <c r="N513" t="s">
        <v>9441</v>
      </c>
    </row>
    <row r="514" spans="1:14" hidden="1" x14ac:dyDescent="0.25">
      <c r="A514" t="s">
        <v>3107</v>
      </c>
      <c r="B514" t="s">
        <v>27</v>
      </c>
      <c r="C514" t="s">
        <v>550</v>
      </c>
      <c r="D514" t="s">
        <v>3108</v>
      </c>
      <c r="E514" t="s">
        <v>18</v>
      </c>
      <c r="F514" t="s">
        <v>3109</v>
      </c>
      <c r="G514" t="s">
        <v>3110</v>
      </c>
      <c r="H514" t="s">
        <v>3111</v>
      </c>
      <c r="I514" t="s">
        <v>32</v>
      </c>
      <c r="J514" t="s">
        <v>3112</v>
      </c>
      <c r="K514" t="s">
        <v>556</v>
      </c>
      <c r="L514" t="s">
        <v>780</v>
      </c>
      <c r="M514" t="s">
        <v>9438</v>
      </c>
      <c r="N514" t="s">
        <v>9439</v>
      </c>
    </row>
    <row r="515" spans="1:14" hidden="1" x14ac:dyDescent="0.25">
      <c r="A515" t="s">
        <v>3113</v>
      </c>
      <c r="B515" t="s">
        <v>27</v>
      </c>
      <c r="C515" t="s">
        <v>1962</v>
      </c>
      <c r="D515" t="s">
        <v>394</v>
      </c>
      <c r="E515" t="s">
        <v>18</v>
      </c>
      <c r="F515" t="s">
        <v>3114</v>
      </c>
      <c r="G515" t="s">
        <v>3115</v>
      </c>
      <c r="H515" t="s">
        <v>3116</v>
      </c>
      <c r="I515" t="s">
        <v>32</v>
      </c>
      <c r="J515" t="s">
        <v>1223</v>
      </c>
      <c r="K515" t="s">
        <v>556</v>
      </c>
      <c r="L515" t="s">
        <v>399</v>
      </c>
      <c r="M515" t="s">
        <v>9438</v>
      </c>
      <c r="N515" t="s">
        <v>9439</v>
      </c>
    </row>
    <row r="516" spans="1:14" hidden="1" x14ac:dyDescent="0.25">
      <c r="A516" t="s">
        <v>3117</v>
      </c>
      <c r="C516" t="s">
        <v>550</v>
      </c>
      <c r="D516" t="s">
        <v>3118</v>
      </c>
      <c r="E516" t="s">
        <v>18</v>
      </c>
      <c r="F516" t="s">
        <v>3119</v>
      </c>
      <c r="G516" t="s">
        <v>3120</v>
      </c>
      <c r="H516" t="s">
        <v>3121</v>
      </c>
      <c r="I516" t="s">
        <v>22</v>
      </c>
      <c r="J516" t="s">
        <v>1855</v>
      </c>
      <c r="K516" t="s">
        <v>556</v>
      </c>
      <c r="L516" t="s">
        <v>514</v>
      </c>
      <c r="M516" t="s">
        <v>9438</v>
      </c>
      <c r="N516" t="s">
        <v>9439</v>
      </c>
    </row>
    <row r="517" spans="1:14" hidden="1" x14ac:dyDescent="0.25">
      <c r="A517" t="s">
        <v>3122</v>
      </c>
      <c r="B517" t="s">
        <v>3123</v>
      </c>
      <c r="C517" t="s">
        <v>1943</v>
      </c>
      <c r="D517" t="s">
        <v>2393</v>
      </c>
      <c r="E517" t="s">
        <v>18</v>
      </c>
      <c r="F517" t="s">
        <v>3124</v>
      </c>
      <c r="G517" t="s">
        <v>3125</v>
      </c>
      <c r="H517" t="s">
        <v>3126</v>
      </c>
      <c r="I517" t="s">
        <v>32</v>
      </c>
      <c r="J517" t="s">
        <v>1093</v>
      </c>
      <c r="K517" t="s">
        <v>1600</v>
      </c>
      <c r="L517" t="s">
        <v>235</v>
      </c>
      <c r="M517" t="s">
        <v>9438</v>
      </c>
      <c r="N517" t="s">
        <v>9439</v>
      </c>
    </row>
    <row r="518" spans="1:14" hidden="1" x14ac:dyDescent="0.25">
      <c r="A518" t="s">
        <v>3127</v>
      </c>
      <c r="B518" t="s">
        <v>1061</v>
      </c>
      <c r="C518" t="s">
        <v>550</v>
      </c>
      <c r="D518" t="s">
        <v>3128</v>
      </c>
      <c r="E518" t="s">
        <v>638</v>
      </c>
      <c r="F518" t="s">
        <v>3129</v>
      </c>
      <c r="G518" t="s">
        <v>3130</v>
      </c>
      <c r="H518" t="s">
        <v>3131</v>
      </c>
      <c r="I518" t="s">
        <v>2352</v>
      </c>
      <c r="J518" t="s">
        <v>1980</v>
      </c>
      <c r="K518" t="s">
        <v>556</v>
      </c>
      <c r="L518" t="s">
        <v>3132</v>
      </c>
      <c r="M518" t="s">
        <v>9438</v>
      </c>
      <c r="N518" t="s">
        <v>9439</v>
      </c>
    </row>
    <row r="519" spans="1:14" hidden="1" x14ac:dyDescent="0.25">
      <c r="A519" t="s">
        <v>3133</v>
      </c>
      <c r="B519" t="s">
        <v>1061</v>
      </c>
      <c r="C519" t="s">
        <v>550</v>
      </c>
      <c r="E519" t="s">
        <v>638</v>
      </c>
      <c r="F519" t="s">
        <v>3134</v>
      </c>
      <c r="G519" t="s">
        <v>3135</v>
      </c>
      <c r="H519" t="s">
        <v>3136</v>
      </c>
      <c r="I519" t="s">
        <v>2352</v>
      </c>
      <c r="J519" t="s">
        <v>1980</v>
      </c>
      <c r="K519" t="s">
        <v>556</v>
      </c>
      <c r="L519" t="s">
        <v>3137</v>
      </c>
      <c r="M519" t="s">
        <v>9438</v>
      </c>
      <c r="N519" t="s">
        <v>9439</v>
      </c>
    </row>
    <row r="520" spans="1:14" hidden="1" x14ac:dyDescent="0.25">
      <c r="A520" t="s">
        <v>3138</v>
      </c>
      <c r="B520" t="s">
        <v>1061</v>
      </c>
      <c r="C520" t="s">
        <v>550</v>
      </c>
      <c r="D520" t="s">
        <v>3139</v>
      </c>
      <c r="E520" t="s">
        <v>638</v>
      </c>
      <c r="F520" t="s">
        <v>3140</v>
      </c>
      <c r="G520" t="s">
        <v>3141</v>
      </c>
      <c r="H520" t="s">
        <v>3142</v>
      </c>
      <c r="I520" t="s">
        <v>2352</v>
      </c>
      <c r="J520" t="s">
        <v>1980</v>
      </c>
      <c r="K520" t="s">
        <v>556</v>
      </c>
      <c r="L520" t="s">
        <v>3143</v>
      </c>
      <c r="M520" t="s">
        <v>9438</v>
      </c>
      <c r="N520" t="s">
        <v>9439</v>
      </c>
    </row>
    <row r="521" spans="1:14" hidden="1" x14ac:dyDescent="0.25">
      <c r="A521" t="s">
        <v>3144</v>
      </c>
      <c r="B521" t="s">
        <v>1061</v>
      </c>
      <c r="C521" t="s">
        <v>550</v>
      </c>
      <c r="E521" t="s">
        <v>638</v>
      </c>
      <c r="F521" t="s">
        <v>3145</v>
      </c>
      <c r="G521" t="s">
        <v>3146</v>
      </c>
      <c r="H521" t="s">
        <v>3147</v>
      </c>
      <c r="I521" t="s">
        <v>2352</v>
      </c>
      <c r="J521" t="s">
        <v>1980</v>
      </c>
      <c r="K521" t="s">
        <v>556</v>
      </c>
      <c r="L521" t="s">
        <v>3137</v>
      </c>
      <c r="M521" t="s">
        <v>9438</v>
      </c>
      <c r="N521" t="s">
        <v>9439</v>
      </c>
    </row>
    <row r="522" spans="1:14" hidden="1" x14ac:dyDescent="0.25">
      <c r="A522" t="s">
        <v>3154</v>
      </c>
      <c r="B522" t="s">
        <v>3155</v>
      </c>
      <c r="C522" t="s">
        <v>3156</v>
      </c>
      <c r="D522" t="s">
        <v>3157</v>
      </c>
      <c r="E522" t="s">
        <v>18</v>
      </c>
      <c r="F522" t="s">
        <v>3158</v>
      </c>
      <c r="G522" t="s">
        <v>3159</v>
      </c>
      <c r="H522" t="s">
        <v>3160</v>
      </c>
      <c r="I522" t="s">
        <v>32</v>
      </c>
      <c r="J522" t="s">
        <v>1093</v>
      </c>
      <c r="K522" t="s">
        <v>1600</v>
      </c>
      <c r="L522" t="s">
        <v>42</v>
      </c>
      <c r="M522" t="s">
        <v>9438</v>
      </c>
      <c r="N522" t="s">
        <v>9439</v>
      </c>
    </row>
    <row r="523" spans="1:14" hidden="1" x14ac:dyDescent="0.25">
      <c r="A523" t="s">
        <v>3161</v>
      </c>
      <c r="B523" t="s">
        <v>27</v>
      </c>
      <c r="C523" t="s">
        <v>1943</v>
      </c>
      <c r="E523" t="s">
        <v>18</v>
      </c>
      <c r="F523" t="s">
        <v>3162</v>
      </c>
      <c r="G523" t="s">
        <v>3163</v>
      </c>
      <c r="H523" t="s">
        <v>3164</v>
      </c>
      <c r="I523" t="s">
        <v>32</v>
      </c>
      <c r="J523" t="s">
        <v>1223</v>
      </c>
      <c r="K523" t="s">
        <v>1600</v>
      </c>
      <c r="L523" t="s">
        <v>122</v>
      </c>
      <c r="M523" t="s">
        <v>9438</v>
      </c>
      <c r="N523" t="s">
        <v>9439</v>
      </c>
    </row>
    <row r="524" spans="1:14" hidden="1" x14ac:dyDescent="0.25">
      <c r="A524" t="s">
        <v>3165</v>
      </c>
      <c r="B524" t="s">
        <v>3166</v>
      </c>
      <c r="C524" t="s">
        <v>1595</v>
      </c>
      <c r="D524" t="s">
        <v>3167</v>
      </c>
      <c r="E524" t="s">
        <v>18</v>
      </c>
      <c r="F524" t="s">
        <v>3168</v>
      </c>
      <c r="G524" t="s">
        <v>3169</v>
      </c>
      <c r="H524" t="s">
        <v>3170</v>
      </c>
      <c r="I524" t="s">
        <v>32</v>
      </c>
      <c r="J524" t="s">
        <v>3171</v>
      </c>
      <c r="K524" t="s">
        <v>1600</v>
      </c>
      <c r="L524" t="s">
        <v>786</v>
      </c>
      <c r="M524" t="s">
        <v>9438</v>
      </c>
      <c r="N524" t="s">
        <v>9439</v>
      </c>
    </row>
    <row r="525" spans="1:14" hidden="1" x14ac:dyDescent="0.25">
      <c r="A525" t="s">
        <v>3172</v>
      </c>
      <c r="B525" t="s">
        <v>3173</v>
      </c>
      <c r="C525" t="s">
        <v>1907</v>
      </c>
      <c r="D525" t="s">
        <v>3174</v>
      </c>
      <c r="E525" t="s">
        <v>18</v>
      </c>
      <c r="F525" t="s">
        <v>3175</v>
      </c>
      <c r="G525" t="s">
        <v>3176</v>
      </c>
      <c r="H525" t="s">
        <v>3177</v>
      </c>
      <c r="I525" t="s">
        <v>32</v>
      </c>
      <c r="J525" t="s">
        <v>3178</v>
      </c>
      <c r="K525" t="s">
        <v>1600</v>
      </c>
      <c r="L525" t="s">
        <v>75</v>
      </c>
      <c r="M525" t="s">
        <v>9438</v>
      </c>
      <c r="N525" t="s">
        <v>9439</v>
      </c>
    </row>
    <row r="526" spans="1:14" hidden="1" x14ac:dyDescent="0.25">
      <c r="A526" t="s">
        <v>3179</v>
      </c>
      <c r="B526" t="s">
        <v>3180</v>
      </c>
      <c r="C526" t="s">
        <v>1880</v>
      </c>
      <c r="E526" t="s">
        <v>18</v>
      </c>
      <c r="F526" t="s">
        <v>3181</v>
      </c>
      <c r="G526" t="s">
        <v>3182</v>
      </c>
      <c r="H526" t="s">
        <v>3183</v>
      </c>
      <c r="I526" t="s">
        <v>32</v>
      </c>
      <c r="J526" t="s">
        <v>1223</v>
      </c>
      <c r="K526" t="s">
        <v>556</v>
      </c>
      <c r="L526" t="s">
        <v>168</v>
      </c>
      <c r="M526" t="s">
        <v>9438</v>
      </c>
      <c r="N526" t="s">
        <v>9439</v>
      </c>
    </row>
    <row r="527" spans="1:14" hidden="1" x14ac:dyDescent="0.25">
      <c r="A527" t="s">
        <v>3184</v>
      </c>
      <c r="B527" t="s">
        <v>3185</v>
      </c>
      <c r="C527" t="s">
        <v>1907</v>
      </c>
      <c r="D527" t="s">
        <v>3186</v>
      </c>
      <c r="E527" t="s">
        <v>18</v>
      </c>
      <c r="F527" t="s">
        <v>3187</v>
      </c>
      <c r="G527" t="s">
        <v>3188</v>
      </c>
      <c r="H527" t="s">
        <v>3189</v>
      </c>
      <c r="I527" t="s">
        <v>32</v>
      </c>
      <c r="J527" t="s">
        <v>793</v>
      </c>
      <c r="K527" t="s">
        <v>1600</v>
      </c>
      <c r="L527" t="s">
        <v>439</v>
      </c>
      <c r="M527" t="s">
        <v>9438</v>
      </c>
      <c r="N527" t="s">
        <v>9439</v>
      </c>
    </row>
    <row r="528" spans="1:14" hidden="1" x14ac:dyDescent="0.25">
      <c r="A528" t="s">
        <v>2924</v>
      </c>
      <c r="B528" t="s">
        <v>2844</v>
      </c>
      <c r="C528" t="s">
        <v>16</v>
      </c>
      <c r="D528" t="s">
        <v>2845</v>
      </c>
      <c r="E528" t="s">
        <v>638</v>
      </c>
      <c r="F528" t="s">
        <v>3190</v>
      </c>
      <c r="G528" t="s">
        <v>3191</v>
      </c>
      <c r="H528" t="s">
        <v>3192</v>
      </c>
      <c r="I528" t="s">
        <v>320</v>
      </c>
      <c r="J528" t="s">
        <v>290</v>
      </c>
      <c r="K528" t="s">
        <v>24</v>
      </c>
      <c r="L528" t="s">
        <v>361</v>
      </c>
      <c r="M528" t="s">
        <v>9648</v>
      </c>
      <c r="N528" t="s">
        <v>9441</v>
      </c>
    </row>
    <row r="529" spans="1:14" x14ac:dyDescent="0.25">
      <c r="A529" t="s">
        <v>3193</v>
      </c>
      <c r="B529" t="s">
        <v>2866</v>
      </c>
      <c r="C529" t="s">
        <v>69</v>
      </c>
      <c r="D529" t="s">
        <v>2867</v>
      </c>
      <c r="E529" t="s">
        <v>638</v>
      </c>
      <c r="F529" t="s">
        <v>3194</v>
      </c>
      <c r="G529" t="s">
        <v>3195</v>
      </c>
      <c r="H529" t="s">
        <v>3196</v>
      </c>
      <c r="I529" t="s">
        <v>32</v>
      </c>
      <c r="J529" t="s">
        <v>2502</v>
      </c>
      <c r="K529" t="s">
        <v>24</v>
      </c>
      <c r="L529" t="s">
        <v>204</v>
      </c>
      <c r="M529" t="s">
        <v>9649</v>
      </c>
      <c r="N529" t="s">
        <v>9441</v>
      </c>
    </row>
    <row r="530" spans="1:14" hidden="1" x14ac:dyDescent="0.25">
      <c r="A530" t="s">
        <v>2754</v>
      </c>
      <c r="B530" t="s">
        <v>1864</v>
      </c>
      <c r="C530" t="s">
        <v>69</v>
      </c>
      <c r="D530" t="s">
        <v>2755</v>
      </c>
      <c r="E530" t="s">
        <v>638</v>
      </c>
      <c r="F530" t="s">
        <v>3205</v>
      </c>
      <c r="G530" t="s">
        <v>3206</v>
      </c>
      <c r="H530" t="s">
        <v>3207</v>
      </c>
      <c r="I530" t="s">
        <v>22</v>
      </c>
      <c r="J530" t="s">
        <v>3208</v>
      </c>
      <c r="K530" t="s">
        <v>24</v>
      </c>
      <c r="L530" t="s">
        <v>2759</v>
      </c>
      <c r="M530" t="s">
        <v>9438</v>
      </c>
      <c r="N530" t="s">
        <v>9439</v>
      </c>
    </row>
    <row r="531" spans="1:14" hidden="1" x14ac:dyDescent="0.25">
      <c r="A531" t="s">
        <v>2924</v>
      </c>
      <c r="B531" t="s">
        <v>2844</v>
      </c>
      <c r="C531" t="s">
        <v>16</v>
      </c>
      <c r="D531" t="s">
        <v>2845</v>
      </c>
      <c r="E531" t="s">
        <v>638</v>
      </c>
      <c r="F531" t="s">
        <v>3209</v>
      </c>
      <c r="G531" t="s">
        <v>3210</v>
      </c>
      <c r="H531" t="s">
        <v>3211</v>
      </c>
      <c r="I531" t="s">
        <v>320</v>
      </c>
      <c r="J531" t="s">
        <v>183</v>
      </c>
      <c r="K531" t="s">
        <v>24</v>
      </c>
      <c r="L531" t="s">
        <v>361</v>
      </c>
      <c r="M531" t="s">
        <v>9650</v>
      </c>
      <c r="N531" t="s">
        <v>9441</v>
      </c>
    </row>
    <row r="532" spans="1:14" hidden="1" x14ac:dyDescent="0.25">
      <c r="A532" t="s">
        <v>3212</v>
      </c>
      <c r="C532" t="s">
        <v>16</v>
      </c>
      <c r="D532" t="s">
        <v>2789</v>
      </c>
      <c r="E532" t="s">
        <v>638</v>
      </c>
      <c r="F532" t="s">
        <v>3213</v>
      </c>
      <c r="G532" t="s">
        <v>3214</v>
      </c>
      <c r="H532" t="s">
        <v>3215</v>
      </c>
      <c r="I532" t="s">
        <v>320</v>
      </c>
      <c r="J532" t="s">
        <v>341</v>
      </c>
      <c r="K532" t="s">
        <v>24</v>
      </c>
      <c r="L532" t="s">
        <v>2793</v>
      </c>
      <c r="M532" t="s">
        <v>9651</v>
      </c>
      <c r="N532" t="s">
        <v>9441</v>
      </c>
    </row>
    <row r="533" spans="1:14" x14ac:dyDescent="0.25">
      <c r="A533" t="s">
        <v>3216</v>
      </c>
      <c r="B533" t="s">
        <v>695</v>
      </c>
      <c r="C533" t="s">
        <v>69</v>
      </c>
      <c r="D533" t="s">
        <v>696</v>
      </c>
      <c r="E533" t="s">
        <v>638</v>
      </c>
      <c r="F533" t="s">
        <v>3217</v>
      </c>
      <c r="G533" t="s">
        <v>3218</v>
      </c>
      <c r="H533" t="s">
        <v>3219</v>
      </c>
      <c r="I533" t="s">
        <v>32</v>
      </c>
      <c r="J533" t="s">
        <v>506</v>
      </c>
      <c r="K533" t="s">
        <v>24</v>
      </c>
      <c r="L533" t="s">
        <v>75</v>
      </c>
      <c r="M533" t="s">
        <v>9652</v>
      </c>
      <c r="N533" t="s">
        <v>9441</v>
      </c>
    </row>
    <row r="534" spans="1:14" x14ac:dyDescent="0.25">
      <c r="A534" t="s">
        <v>3224</v>
      </c>
      <c r="B534" t="s">
        <v>3225</v>
      </c>
      <c r="C534" t="s">
        <v>16</v>
      </c>
      <c r="D534" t="s">
        <v>3226</v>
      </c>
      <c r="E534" t="s">
        <v>638</v>
      </c>
      <c r="F534" t="s">
        <v>3227</v>
      </c>
      <c r="G534" t="s">
        <v>3228</v>
      </c>
      <c r="H534" t="s">
        <v>3229</v>
      </c>
      <c r="I534" t="s">
        <v>32</v>
      </c>
      <c r="J534" t="s">
        <v>506</v>
      </c>
      <c r="K534" t="s">
        <v>24</v>
      </c>
      <c r="L534" t="s">
        <v>204</v>
      </c>
      <c r="M534" t="s">
        <v>9653</v>
      </c>
      <c r="N534" t="s">
        <v>9441</v>
      </c>
    </row>
    <row r="535" spans="1:14" hidden="1" x14ac:dyDescent="0.25">
      <c r="A535" t="s">
        <v>3230</v>
      </c>
      <c r="B535" t="s">
        <v>3231</v>
      </c>
      <c r="C535" t="s">
        <v>69</v>
      </c>
      <c r="D535" t="s">
        <v>3232</v>
      </c>
      <c r="E535" t="s">
        <v>638</v>
      </c>
      <c r="F535" t="s">
        <v>3233</v>
      </c>
      <c r="G535" t="s">
        <v>3234</v>
      </c>
      <c r="H535" t="s">
        <v>3235</v>
      </c>
      <c r="I535" t="s">
        <v>32</v>
      </c>
      <c r="J535" t="s">
        <v>1223</v>
      </c>
      <c r="K535" t="s">
        <v>24</v>
      </c>
      <c r="L535" t="s">
        <v>445</v>
      </c>
      <c r="M535" t="s">
        <v>9438</v>
      </c>
      <c r="N535" t="s">
        <v>9439</v>
      </c>
    </row>
    <row r="536" spans="1:14" hidden="1" x14ac:dyDescent="0.25">
      <c r="A536" t="s">
        <v>2891</v>
      </c>
      <c r="B536" t="s">
        <v>3236</v>
      </c>
      <c r="C536" t="s">
        <v>69</v>
      </c>
      <c r="D536" t="s">
        <v>2856</v>
      </c>
      <c r="E536" t="s">
        <v>638</v>
      </c>
      <c r="F536" t="s">
        <v>3237</v>
      </c>
      <c r="G536" t="s">
        <v>3238</v>
      </c>
      <c r="H536" t="s">
        <v>3239</v>
      </c>
      <c r="I536" t="s">
        <v>32</v>
      </c>
      <c r="J536" t="s">
        <v>756</v>
      </c>
      <c r="K536" t="s">
        <v>24</v>
      </c>
      <c r="L536" t="s">
        <v>2860</v>
      </c>
      <c r="M536" t="s">
        <v>9438</v>
      </c>
      <c r="N536" t="s">
        <v>9439</v>
      </c>
    </row>
    <row r="537" spans="1:14" hidden="1" x14ac:dyDescent="0.25">
      <c r="A537" t="s">
        <v>2780</v>
      </c>
      <c r="B537" t="s">
        <v>3240</v>
      </c>
      <c r="C537" t="s">
        <v>16</v>
      </c>
      <c r="D537" t="s">
        <v>1513</v>
      </c>
      <c r="E537" t="s">
        <v>638</v>
      </c>
      <c r="F537" t="s">
        <v>3241</v>
      </c>
      <c r="G537" t="s">
        <v>3242</v>
      </c>
      <c r="H537" t="s">
        <v>3243</v>
      </c>
      <c r="I537" t="s">
        <v>32</v>
      </c>
      <c r="J537" t="s">
        <v>955</v>
      </c>
      <c r="K537" t="s">
        <v>24</v>
      </c>
      <c r="L537" t="s">
        <v>75</v>
      </c>
      <c r="M537" t="s">
        <v>9438</v>
      </c>
      <c r="N537" t="s">
        <v>9439</v>
      </c>
    </row>
    <row r="538" spans="1:14" hidden="1" x14ac:dyDescent="0.25">
      <c r="A538" t="s">
        <v>2754</v>
      </c>
      <c r="B538" t="s">
        <v>1864</v>
      </c>
      <c r="C538" t="s">
        <v>69</v>
      </c>
      <c r="D538" t="s">
        <v>2755</v>
      </c>
      <c r="E538" t="s">
        <v>638</v>
      </c>
      <c r="F538" t="s">
        <v>3244</v>
      </c>
      <c r="G538" t="s">
        <v>3245</v>
      </c>
      <c r="H538" t="s">
        <v>3246</v>
      </c>
      <c r="I538" t="s">
        <v>22</v>
      </c>
      <c r="J538" t="s">
        <v>1572</v>
      </c>
      <c r="K538" t="s">
        <v>24</v>
      </c>
      <c r="L538" t="s">
        <v>2759</v>
      </c>
      <c r="M538" t="s">
        <v>9438</v>
      </c>
      <c r="N538" t="s">
        <v>9439</v>
      </c>
    </row>
    <row r="539" spans="1:14" x14ac:dyDescent="0.25">
      <c r="A539" t="s">
        <v>3247</v>
      </c>
      <c r="B539" t="s">
        <v>986</v>
      </c>
      <c r="C539" t="s">
        <v>69</v>
      </c>
      <c r="D539" t="s">
        <v>987</v>
      </c>
      <c r="E539" t="s">
        <v>638</v>
      </c>
      <c r="F539" t="s">
        <v>3248</v>
      </c>
      <c r="G539" t="s">
        <v>3249</v>
      </c>
      <c r="H539" t="s">
        <v>3250</v>
      </c>
      <c r="I539" t="s">
        <v>32</v>
      </c>
      <c r="J539" t="s">
        <v>991</v>
      </c>
      <c r="K539" t="s">
        <v>24</v>
      </c>
      <c r="L539" t="s">
        <v>204</v>
      </c>
      <c r="M539" t="s">
        <v>9654</v>
      </c>
      <c r="N539" t="s">
        <v>9441</v>
      </c>
    </row>
    <row r="540" spans="1:14" hidden="1" x14ac:dyDescent="0.25">
      <c r="A540" t="s">
        <v>3257</v>
      </c>
      <c r="B540" t="s">
        <v>2795</v>
      </c>
      <c r="C540" t="s">
        <v>16</v>
      </c>
      <c r="D540" t="s">
        <v>2796</v>
      </c>
      <c r="E540" t="s">
        <v>638</v>
      </c>
      <c r="F540" t="s">
        <v>3258</v>
      </c>
      <c r="G540" t="s">
        <v>3259</v>
      </c>
      <c r="H540" t="s">
        <v>3260</v>
      </c>
      <c r="I540" t="s">
        <v>320</v>
      </c>
      <c r="J540" t="s">
        <v>826</v>
      </c>
      <c r="K540" t="s">
        <v>24</v>
      </c>
      <c r="L540" t="s">
        <v>361</v>
      </c>
      <c r="M540" t="s">
        <v>9438</v>
      </c>
      <c r="N540" t="s">
        <v>9439</v>
      </c>
    </row>
    <row r="541" spans="1:14" hidden="1" x14ac:dyDescent="0.25">
      <c r="A541" t="s">
        <v>3261</v>
      </c>
      <c r="B541" t="s">
        <v>2795</v>
      </c>
      <c r="C541" t="s">
        <v>16</v>
      </c>
      <c r="D541" t="s">
        <v>2796</v>
      </c>
      <c r="E541" t="s">
        <v>638</v>
      </c>
      <c r="F541" t="s">
        <v>3262</v>
      </c>
      <c r="G541" t="s">
        <v>3263</v>
      </c>
      <c r="H541" t="s">
        <v>3264</v>
      </c>
      <c r="I541" t="s">
        <v>320</v>
      </c>
      <c r="J541" t="s">
        <v>826</v>
      </c>
      <c r="K541" t="s">
        <v>24</v>
      </c>
      <c r="L541" t="s">
        <v>361</v>
      </c>
      <c r="M541" t="s">
        <v>9438</v>
      </c>
      <c r="N541" t="s">
        <v>9439</v>
      </c>
    </row>
    <row r="542" spans="1:14" hidden="1" x14ac:dyDescent="0.25">
      <c r="A542" t="s">
        <v>2714</v>
      </c>
      <c r="B542" t="s">
        <v>2715</v>
      </c>
      <c r="C542" t="s">
        <v>16</v>
      </c>
      <c r="D542" t="s">
        <v>2716</v>
      </c>
      <c r="E542" t="s">
        <v>638</v>
      </c>
      <c r="F542" t="s">
        <v>3265</v>
      </c>
      <c r="G542" t="s">
        <v>3266</v>
      </c>
      <c r="H542" t="s">
        <v>3267</v>
      </c>
      <c r="I542" t="s">
        <v>32</v>
      </c>
      <c r="J542" t="s">
        <v>1394</v>
      </c>
      <c r="K542" t="s">
        <v>24</v>
      </c>
      <c r="L542" t="s">
        <v>34</v>
      </c>
      <c r="M542" t="s">
        <v>9438</v>
      </c>
      <c r="N542" t="s">
        <v>9439</v>
      </c>
    </row>
    <row r="543" spans="1:14" hidden="1" x14ac:dyDescent="0.25">
      <c r="A543" t="s">
        <v>3268</v>
      </c>
      <c r="B543" t="s">
        <v>2795</v>
      </c>
      <c r="C543" t="s">
        <v>16</v>
      </c>
      <c r="D543" t="s">
        <v>2796</v>
      </c>
      <c r="E543" t="s">
        <v>638</v>
      </c>
      <c r="F543" t="s">
        <v>3269</v>
      </c>
      <c r="G543" t="s">
        <v>3270</v>
      </c>
      <c r="H543" t="s">
        <v>3271</v>
      </c>
      <c r="I543" t="s">
        <v>320</v>
      </c>
      <c r="J543" t="s">
        <v>282</v>
      </c>
      <c r="K543" t="s">
        <v>24</v>
      </c>
      <c r="L543" t="s">
        <v>361</v>
      </c>
      <c r="M543" t="s">
        <v>9438</v>
      </c>
      <c r="N543" t="s">
        <v>9439</v>
      </c>
    </row>
    <row r="544" spans="1:14" hidden="1" x14ac:dyDescent="0.25">
      <c r="A544" t="s">
        <v>3272</v>
      </c>
      <c r="B544" t="s">
        <v>2795</v>
      </c>
      <c r="C544" t="s">
        <v>16</v>
      </c>
      <c r="D544" t="s">
        <v>2796</v>
      </c>
      <c r="E544" t="s">
        <v>638</v>
      </c>
      <c r="F544" t="s">
        <v>3273</v>
      </c>
      <c r="G544" t="s">
        <v>3274</v>
      </c>
      <c r="H544" t="s">
        <v>3275</v>
      </c>
      <c r="I544" t="s">
        <v>320</v>
      </c>
      <c r="J544" t="s">
        <v>234</v>
      </c>
      <c r="K544" t="s">
        <v>24</v>
      </c>
      <c r="L544" t="s">
        <v>361</v>
      </c>
      <c r="M544" t="s">
        <v>9438</v>
      </c>
      <c r="N544" t="s">
        <v>9439</v>
      </c>
    </row>
    <row r="545" spans="1:14" hidden="1" x14ac:dyDescent="0.25">
      <c r="A545" t="s">
        <v>2924</v>
      </c>
      <c r="B545" t="s">
        <v>2844</v>
      </c>
      <c r="C545" t="s">
        <v>16</v>
      </c>
      <c r="D545" t="s">
        <v>2845</v>
      </c>
      <c r="E545" t="s">
        <v>638</v>
      </c>
      <c r="F545" t="s">
        <v>3276</v>
      </c>
      <c r="G545" t="s">
        <v>3277</v>
      </c>
      <c r="H545" t="s">
        <v>3278</v>
      </c>
      <c r="I545" t="s">
        <v>320</v>
      </c>
      <c r="J545" t="s">
        <v>183</v>
      </c>
      <c r="K545" t="s">
        <v>24</v>
      </c>
      <c r="L545" t="s">
        <v>361</v>
      </c>
      <c r="M545" t="s">
        <v>9655</v>
      </c>
      <c r="N545" t="s">
        <v>9441</v>
      </c>
    </row>
    <row r="546" spans="1:14" hidden="1" x14ac:dyDescent="0.25">
      <c r="A546" t="s">
        <v>2754</v>
      </c>
      <c r="B546" t="s">
        <v>1864</v>
      </c>
      <c r="C546" t="s">
        <v>69</v>
      </c>
      <c r="D546" t="s">
        <v>2755</v>
      </c>
      <c r="E546" t="s">
        <v>638</v>
      </c>
      <c r="F546" t="s">
        <v>3292</v>
      </c>
      <c r="G546" t="s">
        <v>3293</v>
      </c>
      <c r="H546" t="s">
        <v>3294</v>
      </c>
      <c r="I546" t="s">
        <v>22</v>
      </c>
      <c r="J546" t="s">
        <v>3112</v>
      </c>
      <c r="K546" t="s">
        <v>24</v>
      </c>
      <c r="L546" t="s">
        <v>2759</v>
      </c>
      <c r="M546" t="s">
        <v>9438</v>
      </c>
      <c r="N546" t="s">
        <v>9439</v>
      </c>
    </row>
    <row r="547" spans="1:14" hidden="1" x14ac:dyDescent="0.25">
      <c r="A547" t="s">
        <v>2773</v>
      </c>
      <c r="B547" t="s">
        <v>2774</v>
      </c>
      <c r="C547" t="s">
        <v>69</v>
      </c>
      <c r="D547" t="s">
        <v>2775</v>
      </c>
      <c r="E547" t="s">
        <v>638</v>
      </c>
      <c r="F547" t="s">
        <v>3304</v>
      </c>
      <c r="G547" t="s">
        <v>3305</v>
      </c>
      <c r="H547" t="s">
        <v>3306</v>
      </c>
      <c r="I547" t="s">
        <v>32</v>
      </c>
      <c r="J547" t="s">
        <v>826</v>
      </c>
      <c r="K547" t="s">
        <v>24</v>
      </c>
      <c r="L547" t="s">
        <v>2779</v>
      </c>
      <c r="M547" t="s">
        <v>9438</v>
      </c>
      <c r="N547" t="s">
        <v>9439</v>
      </c>
    </row>
    <row r="548" spans="1:14" x14ac:dyDescent="0.25">
      <c r="A548" t="s">
        <v>3307</v>
      </c>
      <c r="B548" t="s">
        <v>2850</v>
      </c>
      <c r="C548" t="s">
        <v>69</v>
      </c>
      <c r="D548" t="s">
        <v>93</v>
      </c>
      <c r="E548" t="s">
        <v>638</v>
      </c>
      <c r="F548" t="s">
        <v>3308</v>
      </c>
      <c r="G548" t="s">
        <v>3309</v>
      </c>
      <c r="H548" t="s">
        <v>3310</v>
      </c>
      <c r="I548" t="s">
        <v>32</v>
      </c>
      <c r="J548" t="s">
        <v>97</v>
      </c>
      <c r="K548" t="s">
        <v>24</v>
      </c>
      <c r="L548" t="s">
        <v>75</v>
      </c>
      <c r="M548" t="s">
        <v>9656</v>
      </c>
      <c r="N548" t="s">
        <v>9441</v>
      </c>
    </row>
    <row r="549" spans="1:14" hidden="1" x14ac:dyDescent="0.25">
      <c r="A549" t="s">
        <v>2760</v>
      </c>
      <c r="B549" t="s">
        <v>2761</v>
      </c>
      <c r="C549" t="s">
        <v>16</v>
      </c>
      <c r="D549" t="s">
        <v>2762</v>
      </c>
      <c r="E549" t="s">
        <v>638</v>
      </c>
      <c r="F549" t="s">
        <v>3311</v>
      </c>
      <c r="G549" t="s">
        <v>3312</v>
      </c>
      <c r="H549" t="s">
        <v>3313</v>
      </c>
      <c r="I549" t="s">
        <v>32</v>
      </c>
      <c r="J549" t="s">
        <v>129</v>
      </c>
      <c r="K549" t="s">
        <v>24</v>
      </c>
      <c r="L549" t="s">
        <v>2766</v>
      </c>
      <c r="M549" t="s">
        <v>9438</v>
      </c>
      <c r="N549" t="s">
        <v>9439</v>
      </c>
    </row>
    <row r="550" spans="1:14" hidden="1" x14ac:dyDescent="0.25">
      <c r="A550" t="s">
        <v>3318</v>
      </c>
      <c r="B550" t="s">
        <v>1246</v>
      </c>
      <c r="C550" t="s">
        <v>69</v>
      </c>
      <c r="D550" t="s">
        <v>2949</v>
      </c>
      <c r="E550" t="s">
        <v>638</v>
      </c>
      <c r="F550" t="s">
        <v>3319</v>
      </c>
      <c r="G550" t="s">
        <v>3320</v>
      </c>
      <c r="H550" t="s">
        <v>3321</v>
      </c>
      <c r="I550" t="s">
        <v>32</v>
      </c>
      <c r="J550" t="s">
        <v>1000</v>
      </c>
      <c r="K550" t="s">
        <v>24</v>
      </c>
      <c r="L550" t="s">
        <v>2953</v>
      </c>
      <c r="M550" t="s">
        <v>9438</v>
      </c>
      <c r="N550" t="s">
        <v>9439</v>
      </c>
    </row>
    <row r="551" spans="1:14" hidden="1" x14ac:dyDescent="0.25">
      <c r="A551" t="s">
        <v>3322</v>
      </c>
      <c r="B551" t="s">
        <v>3323</v>
      </c>
      <c r="C551" t="s">
        <v>550</v>
      </c>
      <c r="D551" t="s">
        <v>3094</v>
      </c>
      <c r="E551" t="s">
        <v>638</v>
      </c>
      <c r="F551" t="s">
        <v>3324</v>
      </c>
      <c r="G551" t="s">
        <v>3325</v>
      </c>
      <c r="H551" t="s">
        <v>3326</v>
      </c>
      <c r="I551" t="s">
        <v>32</v>
      </c>
      <c r="J551" t="s">
        <v>2433</v>
      </c>
      <c r="K551" t="s">
        <v>556</v>
      </c>
      <c r="L551" t="s">
        <v>75</v>
      </c>
      <c r="M551" t="s">
        <v>9438</v>
      </c>
      <c r="N551" t="s">
        <v>9439</v>
      </c>
    </row>
    <row r="552" spans="1:14" hidden="1" x14ac:dyDescent="0.25">
      <c r="A552" t="s">
        <v>3331</v>
      </c>
      <c r="B552" t="s">
        <v>3332</v>
      </c>
      <c r="C552" t="s">
        <v>1880</v>
      </c>
      <c r="D552" t="s">
        <v>3333</v>
      </c>
      <c r="E552" t="s">
        <v>18</v>
      </c>
      <c r="F552" t="s">
        <v>3334</v>
      </c>
      <c r="G552" t="s">
        <v>3335</v>
      </c>
      <c r="H552" t="s">
        <v>3336</v>
      </c>
      <c r="I552" t="s">
        <v>22</v>
      </c>
      <c r="J552" t="s">
        <v>3337</v>
      </c>
      <c r="K552" t="s">
        <v>556</v>
      </c>
      <c r="L552" t="s">
        <v>3338</v>
      </c>
      <c r="M552" t="s">
        <v>9438</v>
      </c>
      <c r="N552" t="s">
        <v>9439</v>
      </c>
    </row>
    <row r="553" spans="1:14" x14ac:dyDescent="0.25">
      <c r="A553" t="s">
        <v>2703</v>
      </c>
      <c r="B553" t="s">
        <v>2704</v>
      </c>
      <c r="C553" t="s">
        <v>16</v>
      </c>
      <c r="D553" t="s">
        <v>93</v>
      </c>
      <c r="E553" t="s">
        <v>638</v>
      </c>
      <c r="F553" t="s">
        <v>3339</v>
      </c>
      <c r="G553" t="s">
        <v>3340</v>
      </c>
      <c r="H553" t="s">
        <v>3341</v>
      </c>
      <c r="I553" t="s">
        <v>32</v>
      </c>
      <c r="J553" t="s">
        <v>1350</v>
      </c>
      <c r="K553" t="s">
        <v>24</v>
      </c>
      <c r="L553" t="s">
        <v>75</v>
      </c>
      <c r="M553" t="s">
        <v>9657</v>
      </c>
      <c r="N553" t="s">
        <v>9441</v>
      </c>
    </row>
    <row r="554" spans="1:14" hidden="1" x14ac:dyDescent="0.25">
      <c r="A554" t="s">
        <v>3342</v>
      </c>
      <c r="B554" t="s">
        <v>3343</v>
      </c>
      <c r="C554" t="s">
        <v>16</v>
      </c>
      <c r="D554" t="s">
        <v>530</v>
      </c>
      <c r="E554" t="s">
        <v>638</v>
      </c>
      <c r="F554" t="s">
        <v>3344</v>
      </c>
      <c r="G554" t="s">
        <v>3345</v>
      </c>
      <c r="H554" t="s">
        <v>3346</v>
      </c>
      <c r="I554" t="s">
        <v>32</v>
      </c>
      <c r="J554" t="s">
        <v>2591</v>
      </c>
      <c r="K554" t="s">
        <v>24</v>
      </c>
      <c r="L554" t="s">
        <v>176</v>
      </c>
      <c r="M554" t="s">
        <v>9438</v>
      </c>
      <c r="N554" t="s">
        <v>9439</v>
      </c>
    </row>
    <row r="555" spans="1:14" hidden="1" x14ac:dyDescent="0.25">
      <c r="A555" t="s">
        <v>2919</v>
      </c>
      <c r="B555" t="s">
        <v>2920</v>
      </c>
      <c r="C555" t="s">
        <v>16</v>
      </c>
      <c r="D555" t="s">
        <v>1513</v>
      </c>
      <c r="E555" t="s">
        <v>638</v>
      </c>
      <c r="F555" t="s">
        <v>3347</v>
      </c>
      <c r="G555" t="s">
        <v>3348</v>
      </c>
      <c r="H555" t="s">
        <v>3349</v>
      </c>
      <c r="I555" t="s">
        <v>32</v>
      </c>
      <c r="J555" t="s">
        <v>162</v>
      </c>
      <c r="K555" t="s">
        <v>24</v>
      </c>
      <c r="L555" t="s">
        <v>75</v>
      </c>
      <c r="M555" t="s">
        <v>9438</v>
      </c>
      <c r="N555" t="s">
        <v>9439</v>
      </c>
    </row>
    <row r="556" spans="1:14" hidden="1" x14ac:dyDescent="0.25">
      <c r="A556" t="s">
        <v>3350</v>
      </c>
      <c r="B556" t="s">
        <v>3351</v>
      </c>
      <c r="C556" t="s">
        <v>16</v>
      </c>
      <c r="D556" t="s">
        <v>3352</v>
      </c>
      <c r="E556" t="s">
        <v>638</v>
      </c>
      <c r="F556" t="s">
        <v>3353</v>
      </c>
      <c r="G556" t="s">
        <v>3354</v>
      </c>
      <c r="H556" t="s">
        <v>3355</v>
      </c>
      <c r="I556" t="s">
        <v>22</v>
      </c>
      <c r="J556" t="s">
        <v>1223</v>
      </c>
      <c r="K556" t="s">
        <v>24</v>
      </c>
      <c r="L556" t="s">
        <v>83</v>
      </c>
      <c r="M556" t="s">
        <v>9438</v>
      </c>
      <c r="N556" t="s">
        <v>9439</v>
      </c>
    </row>
    <row r="557" spans="1:14" hidden="1" x14ac:dyDescent="0.25">
      <c r="A557" t="s">
        <v>3363</v>
      </c>
      <c r="B557" t="s">
        <v>2795</v>
      </c>
      <c r="C557" t="s">
        <v>16</v>
      </c>
      <c r="D557" t="s">
        <v>2796</v>
      </c>
      <c r="E557" t="s">
        <v>638</v>
      </c>
      <c r="F557" t="s">
        <v>3364</v>
      </c>
      <c r="G557" t="s">
        <v>3365</v>
      </c>
      <c r="H557" t="s">
        <v>3366</v>
      </c>
      <c r="I557" t="s">
        <v>320</v>
      </c>
      <c r="J557" t="s">
        <v>360</v>
      </c>
      <c r="K557" t="s">
        <v>24</v>
      </c>
      <c r="L557" t="s">
        <v>361</v>
      </c>
      <c r="M557" t="s">
        <v>9438</v>
      </c>
      <c r="N557" t="s">
        <v>9439</v>
      </c>
    </row>
    <row r="558" spans="1:14" x14ac:dyDescent="0.25">
      <c r="A558" t="s">
        <v>3367</v>
      </c>
      <c r="B558" t="s">
        <v>2910</v>
      </c>
      <c r="C558" t="s">
        <v>16</v>
      </c>
      <c r="D558" t="s">
        <v>2911</v>
      </c>
      <c r="E558" t="s">
        <v>638</v>
      </c>
      <c r="F558" t="s">
        <v>3368</v>
      </c>
      <c r="G558" t="s">
        <v>3369</v>
      </c>
      <c r="H558" t="s">
        <v>3370</v>
      </c>
      <c r="I558" t="s">
        <v>32</v>
      </c>
      <c r="J558" t="s">
        <v>341</v>
      </c>
      <c r="K558" t="s">
        <v>24</v>
      </c>
      <c r="L558" t="s">
        <v>3371</v>
      </c>
      <c r="M558" t="s">
        <v>9658</v>
      </c>
      <c r="N558" t="s">
        <v>9441</v>
      </c>
    </row>
    <row r="559" spans="1:14" hidden="1" x14ac:dyDescent="0.25">
      <c r="A559" t="s">
        <v>3372</v>
      </c>
      <c r="B559" t="s">
        <v>3373</v>
      </c>
      <c r="C559" t="s">
        <v>16</v>
      </c>
      <c r="D559" t="s">
        <v>3374</v>
      </c>
      <c r="E559" t="s">
        <v>638</v>
      </c>
      <c r="F559" t="s">
        <v>3375</v>
      </c>
      <c r="G559" t="s">
        <v>3376</v>
      </c>
      <c r="H559" t="s">
        <v>3377</v>
      </c>
      <c r="I559" t="s">
        <v>32</v>
      </c>
      <c r="J559" t="s">
        <v>219</v>
      </c>
      <c r="K559" t="s">
        <v>24</v>
      </c>
      <c r="L559" t="s">
        <v>34</v>
      </c>
      <c r="M559" t="s">
        <v>9438</v>
      </c>
      <c r="N559" t="s">
        <v>9439</v>
      </c>
    </row>
    <row r="560" spans="1:14" x14ac:dyDescent="0.25">
      <c r="A560" t="s">
        <v>3381</v>
      </c>
      <c r="B560" t="s">
        <v>3225</v>
      </c>
      <c r="C560" t="s">
        <v>16</v>
      </c>
      <c r="D560" t="s">
        <v>3226</v>
      </c>
      <c r="E560" t="s">
        <v>638</v>
      </c>
      <c r="F560" t="s">
        <v>3382</v>
      </c>
      <c r="G560" t="s">
        <v>3383</v>
      </c>
      <c r="H560" t="s">
        <v>3384</v>
      </c>
      <c r="I560" t="s">
        <v>32</v>
      </c>
      <c r="J560" t="s">
        <v>506</v>
      </c>
      <c r="K560" t="s">
        <v>24</v>
      </c>
      <c r="L560" t="s">
        <v>204</v>
      </c>
      <c r="M560" t="s">
        <v>9659</v>
      </c>
      <c r="N560" t="s">
        <v>9441</v>
      </c>
    </row>
    <row r="561" spans="1:14" hidden="1" x14ac:dyDescent="0.25">
      <c r="A561" t="s">
        <v>3385</v>
      </c>
      <c r="B561" t="s">
        <v>2897</v>
      </c>
      <c r="C561" t="s">
        <v>16</v>
      </c>
      <c r="D561" t="s">
        <v>2898</v>
      </c>
      <c r="E561" t="s">
        <v>638</v>
      </c>
      <c r="F561" t="s">
        <v>3386</v>
      </c>
      <c r="G561" t="s">
        <v>3387</v>
      </c>
      <c r="H561" t="s">
        <v>3388</v>
      </c>
      <c r="I561" t="s">
        <v>32</v>
      </c>
      <c r="J561" t="s">
        <v>282</v>
      </c>
      <c r="K561" t="s">
        <v>24</v>
      </c>
      <c r="L561" t="s">
        <v>439</v>
      </c>
      <c r="M561" t="s">
        <v>9438</v>
      </c>
      <c r="N561" t="s">
        <v>9439</v>
      </c>
    </row>
    <row r="562" spans="1:14" hidden="1" x14ac:dyDescent="0.25">
      <c r="A562" t="s">
        <v>3389</v>
      </c>
      <c r="B562" t="s">
        <v>3068</v>
      </c>
      <c r="C562" t="s">
        <v>69</v>
      </c>
      <c r="D562" t="s">
        <v>3069</v>
      </c>
      <c r="E562" t="s">
        <v>638</v>
      </c>
      <c r="F562" t="s">
        <v>3390</v>
      </c>
      <c r="G562" t="s">
        <v>3391</v>
      </c>
      <c r="H562" t="s">
        <v>3392</v>
      </c>
      <c r="I562" t="s">
        <v>22</v>
      </c>
      <c r="J562" t="s">
        <v>148</v>
      </c>
      <c r="K562" t="s">
        <v>24</v>
      </c>
      <c r="L562" t="s">
        <v>83</v>
      </c>
      <c r="M562" t="s">
        <v>9660</v>
      </c>
      <c r="N562" t="s">
        <v>9441</v>
      </c>
    </row>
    <row r="563" spans="1:14" hidden="1" x14ac:dyDescent="0.25">
      <c r="A563" t="s">
        <v>2878</v>
      </c>
      <c r="B563" t="s">
        <v>2709</v>
      </c>
      <c r="C563" t="s">
        <v>16</v>
      </c>
      <c r="D563" t="s">
        <v>2710</v>
      </c>
      <c r="E563" t="s">
        <v>638</v>
      </c>
      <c r="F563" t="s">
        <v>3397</v>
      </c>
      <c r="G563" t="s">
        <v>3398</v>
      </c>
      <c r="H563" t="s">
        <v>3399</v>
      </c>
      <c r="I563" t="s">
        <v>22</v>
      </c>
      <c r="J563" t="s">
        <v>391</v>
      </c>
      <c r="K563" t="s">
        <v>24</v>
      </c>
      <c r="L563" t="s">
        <v>83</v>
      </c>
      <c r="M563" t="s">
        <v>9438</v>
      </c>
      <c r="N563" t="s">
        <v>9439</v>
      </c>
    </row>
    <row r="564" spans="1:14" hidden="1" x14ac:dyDescent="0.25">
      <c r="A564" t="s">
        <v>2754</v>
      </c>
      <c r="B564" t="s">
        <v>1864</v>
      </c>
      <c r="C564" t="s">
        <v>69</v>
      </c>
      <c r="D564" t="s">
        <v>2755</v>
      </c>
      <c r="E564" t="s">
        <v>638</v>
      </c>
      <c r="F564" t="s">
        <v>3400</v>
      </c>
      <c r="G564" t="s">
        <v>3401</v>
      </c>
      <c r="H564" t="s">
        <v>3402</v>
      </c>
      <c r="I564" t="s">
        <v>22</v>
      </c>
      <c r="J564" t="s">
        <v>1912</v>
      </c>
      <c r="K564" t="s">
        <v>24</v>
      </c>
      <c r="L564" t="s">
        <v>2759</v>
      </c>
      <c r="M564" t="s">
        <v>9438</v>
      </c>
      <c r="N564" t="s">
        <v>9439</v>
      </c>
    </row>
    <row r="565" spans="1:14" hidden="1" x14ac:dyDescent="0.25">
      <c r="A565" t="s">
        <v>2760</v>
      </c>
      <c r="B565" t="s">
        <v>658</v>
      </c>
      <c r="C565" t="s">
        <v>16</v>
      </c>
      <c r="D565" t="s">
        <v>2762</v>
      </c>
      <c r="E565" t="s">
        <v>638</v>
      </c>
      <c r="F565" t="s">
        <v>3403</v>
      </c>
      <c r="G565" t="s">
        <v>3404</v>
      </c>
      <c r="H565" t="s">
        <v>3405</v>
      </c>
      <c r="I565" t="s">
        <v>32</v>
      </c>
      <c r="J565" t="s">
        <v>162</v>
      </c>
      <c r="K565" t="s">
        <v>24</v>
      </c>
      <c r="L565" t="s">
        <v>2766</v>
      </c>
      <c r="M565" t="s">
        <v>9438</v>
      </c>
      <c r="N565" t="s">
        <v>9439</v>
      </c>
    </row>
    <row r="566" spans="1:14" hidden="1" x14ac:dyDescent="0.25">
      <c r="A566" t="s">
        <v>3406</v>
      </c>
      <c r="B566" t="s">
        <v>2996</v>
      </c>
      <c r="C566" t="s">
        <v>16</v>
      </c>
      <c r="D566" t="s">
        <v>2997</v>
      </c>
      <c r="E566" t="s">
        <v>638</v>
      </c>
      <c r="F566" t="s">
        <v>3407</v>
      </c>
      <c r="G566" t="s">
        <v>3408</v>
      </c>
      <c r="H566" t="s">
        <v>3409</v>
      </c>
      <c r="I566" t="s">
        <v>32</v>
      </c>
      <c r="J566" t="s">
        <v>234</v>
      </c>
      <c r="K566" t="s">
        <v>24</v>
      </c>
      <c r="L566" t="s">
        <v>75</v>
      </c>
      <c r="M566" t="s">
        <v>9438</v>
      </c>
      <c r="N566" t="s">
        <v>9439</v>
      </c>
    </row>
    <row r="567" spans="1:14" hidden="1" x14ac:dyDescent="0.25">
      <c r="A567" t="s">
        <v>2714</v>
      </c>
      <c r="B567" t="s">
        <v>2715</v>
      </c>
      <c r="C567" t="s">
        <v>16</v>
      </c>
      <c r="D567" t="s">
        <v>2716</v>
      </c>
      <c r="E567" t="s">
        <v>638</v>
      </c>
      <c r="F567" t="s">
        <v>3410</v>
      </c>
      <c r="G567" t="s">
        <v>3411</v>
      </c>
      <c r="H567" t="s">
        <v>3412</v>
      </c>
      <c r="I567" t="s">
        <v>32</v>
      </c>
      <c r="J567" t="s">
        <v>1394</v>
      </c>
      <c r="K567" t="s">
        <v>24</v>
      </c>
      <c r="L567" t="s">
        <v>34</v>
      </c>
      <c r="M567" t="s">
        <v>9438</v>
      </c>
      <c r="N567" t="s">
        <v>9439</v>
      </c>
    </row>
    <row r="568" spans="1:14" hidden="1" x14ac:dyDescent="0.25">
      <c r="A568" t="s">
        <v>3413</v>
      </c>
      <c r="B568" t="s">
        <v>3414</v>
      </c>
      <c r="C568" t="s">
        <v>16</v>
      </c>
      <c r="D568" t="s">
        <v>2898</v>
      </c>
      <c r="E568" t="s">
        <v>638</v>
      </c>
      <c r="F568" t="s">
        <v>3415</v>
      </c>
      <c r="G568" t="s">
        <v>3416</v>
      </c>
      <c r="H568" t="s">
        <v>3417</v>
      </c>
      <c r="I568" t="s">
        <v>32</v>
      </c>
      <c r="J568" t="s">
        <v>282</v>
      </c>
      <c r="K568" t="s">
        <v>24</v>
      </c>
      <c r="L568" t="s">
        <v>439</v>
      </c>
      <c r="M568" t="s">
        <v>9438</v>
      </c>
      <c r="N568" t="s">
        <v>9439</v>
      </c>
    </row>
    <row r="569" spans="1:14" x14ac:dyDescent="0.25">
      <c r="A569" t="s">
        <v>3418</v>
      </c>
      <c r="B569" t="s">
        <v>986</v>
      </c>
      <c r="C569" t="s">
        <v>69</v>
      </c>
      <c r="D569" t="s">
        <v>987</v>
      </c>
      <c r="E569" t="s">
        <v>638</v>
      </c>
      <c r="F569" t="s">
        <v>3419</v>
      </c>
      <c r="G569" t="s">
        <v>3420</v>
      </c>
      <c r="H569" t="s">
        <v>3421</v>
      </c>
      <c r="I569" t="s">
        <v>32</v>
      </c>
      <c r="J569" t="s">
        <v>148</v>
      </c>
      <c r="K569" t="s">
        <v>24</v>
      </c>
      <c r="L569" t="s">
        <v>204</v>
      </c>
      <c r="M569" t="s">
        <v>9661</v>
      </c>
      <c r="N569" t="s">
        <v>9441</v>
      </c>
    </row>
    <row r="570" spans="1:14" x14ac:dyDescent="0.25">
      <c r="A570" t="s">
        <v>3422</v>
      </c>
      <c r="B570" t="s">
        <v>1433</v>
      </c>
      <c r="C570" t="s">
        <v>16</v>
      </c>
      <c r="D570" t="s">
        <v>2516</v>
      </c>
      <c r="E570" t="s">
        <v>638</v>
      </c>
      <c r="F570" t="s">
        <v>3423</v>
      </c>
      <c r="G570" t="s">
        <v>3424</v>
      </c>
      <c r="H570" t="s">
        <v>3425</v>
      </c>
      <c r="I570" t="s">
        <v>32</v>
      </c>
      <c r="J570" t="s">
        <v>379</v>
      </c>
      <c r="K570" t="s">
        <v>24</v>
      </c>
      <c r="L570" t="s">
        <v>75</v>
      </c>
      <c r="M570" t="s">
        <v>9662</v>
      </c>
      <c r="N570" t="s">
        <v>9441</v>
      </c>
    </row>
    <row r="571" spans="1:14" hidden="1" x14ac:dyDescent="0.25">
      <c r="A571" t="s">
        <v>3426</v>
      </c>
      <c r="B571" t="s">
        <v>3343</v>
      </c>
      <c r="C571" t="s">
        <v>16</v>
      </c>
      <c r="D571" t="s">
        <v>530</v>
      </c>
      <c r="E571" t="s">
        <v>638</v>
      </c>
      <c r="F571" t="s">
        <v>3427</v>
      </c>
      <c r="G571" t="s">
        <v>3428</v>
      </c>
      <c r="H571" t="s">
        <v>3429</v>
      </c>
      <c r="I571" t="s">
        <v>32</v>
      </c>
      <c r="J571" t="s">
        <v>2591</v>
      </c>
      <c r="K571" t="s">
        <v>24</v>
      </c>
      <c r="L571" t="s">
        <v>176</v>
      </c>
      <c r="M571" t="s">
        <v>9438</v>
      </c>
      <c r="N571" t="s">
        <v>9439</v>
      </c>
    </row>
    <row r="572" spans="1:14" hidden="1" x14ac:dyDescent="0.25">
      <c r="A572" t="s">
        <v>3083</v>
      </c>
      <c r="B572" t="s">
        <v>3434</v>
      </c>
      <c r="C572" t="s">
        <v>69</v>
      </c>
      <c r="D572" t="s">
        <v>2997</v>
      </c>
      <c r="E572" t="s">
        <v>638</v>
      </c>
      <c r="F572" t="s">
        <v>3435</v>
      </c>
      <c r="G572" t="s">
        <v>3436</v>
      </c>
      <c r="H572" t="s">
        <v>3437</v>
      </c>
      <c r="I572" t="s">
        <v>32</v>
      </c>
      <c r="J572" t="s">
        <v>1545</v>
      </c>
      <c r="K572" t="s">
        <v>24</v>
      </c>
      <c r="L572" t="s">
        <v>75</v>
      </c>
      <c r="M572" t="s">
        <v>9438</v>
      </c>
      <c r="N572" t="s">
        <v>9439</v>
      </c>
    </row>
    <row r="573" spans="1:14" hidden="1" x14ac:dyDescent="0.25">
      <c r="A573" t="s">
        <v>3446</v>
      </c>
      <c r="B573" t="s">
        <v>3447</v>
      </c>
      <c r="C573" t="s">
        <v>16</v>
      </c>
      <c r="D573" t="s">
        <v>3448</v>
      </c>
      <c r="E573" t="s">
        <v>18</v>
      </c>
      <c r="F573" t="s">
        <v>3449</v>
      </c>
      <c r="G573" t="s">
        <v>3450</v>
      </c>
      <c r="H573" t="s">
        <v>3451</v>
      </c>
      <c r="I573" t="s">
        <v>32</v>
      </c>
      <c r="J573" t="s">
        <v>197</v>
      </c>
      <c r="K573" t="s">
        <v>24</v>
      </c>
      <c r="L573" t="s">
        <v>75</v>
      </c>
      <c r="M573" t="s">
        <v>9438</v>
      </c>
      <c r="N573" t="s">
        <v>9439</v>
      </c>
    </row>
    <row r="574" spans="1:14" x14ac:dyDescent="0.25">
      <c r="A574" t="s">
        <v>3452</v>
      </c>
      <c r="B574" t="s">
        <v>3453</v>
      </c>
      <c r="C574" t="s">
        <v>69</v>
      </c>
      <c r="D574" t="s">
        <v>207</v>
      </c>
      <c r="E574" t="s">
        <v>18</v>
      </c>
      <c r="F574" t="s">
        <v>3454</v>
      </c>
      <c r="G574" t="s">
        <v>3455</v>
      </c>
      <c r="H574" t="s">
        <v>3456</v>
      </c>
      <c r="I574" t="s">
        <v>32</v>
      </c>
      <c r="J574" t="s">
        <v>379</v>
      </c>
      <c r="K574" t="s">
        <v>24</v>
      </c>
      <c r="L574" t="s">
        <v>75</v>
      </c>
      <c r="M574" t="s">
        <v>9663</v>
      </c>
      <c r="N574" t="s">
        <v>9441</v>
      </c>
    </row>
    <row r="575" spans="1:14" hidden="1" x14ac:dyDescent="0.25">
      <c r="A575" t="s">
        <v>3457</v>
      </c>
      <c r="B575" t="s">
        <v>2367</v>
      </c>
      <c r="C575" t="s">
        <v>16</v>
      </c>
      <c r="D575" t="s">
        <v>3458</v>
      </c>
      <c r="E575" t="s">
        <v>18</v>
      </c>
      <c r="F575" t="s">
        <v>3459</v>
      </c>
      <c r="G575" t="s">
        <v>3460</v>
      </c>
      <c r="H575" t="s">
        <v>3461</v>
      </c>
      <c r="I575" t="s">
        <v>32</v>
      </c>
      <c r="J575" t="s">
        <v>2591</v>
      </c>
      <c r="K575" t="s">
        <v>24</v>
      </c>
      <c r="L575" t="s">
        <v>3462</v>
      </c>
      <c r="M575" t="s">
        <v>9438</v>
      </c>
      <c r="N575" t="s">
        <v>9439</v>
      </c>
    </row>
    <row r="576" spans="1:14" x14ac:dyDescent="0.25">
      <c r="A576" t="s">
        <v>3463</v>
      </c>
      <c r="B576" t="s">
        <v>3464</v>
      </c>
      <c r="C576" t="s">
        <v>69</v>
      </c>
      <c r="D576" t="s">
        <v>3465</v>
      </c>
      <c r="E576" t="s">
        <v>18</v>
      </c>
      <c r="F576" t="s">
        <v>3466</v>
      </c>
      <c r="G576" t="s">
        <v>3467</v>
      </c>
      <c r="H576" t="s">
        <v>3468</v>
      </c>
      <c r="I576" t="s">
        <v>32</v>
      </c>
      <c r="J576" t="s">
        <v>290</v>
      </c>
      <c r="K576" t="s">
        <v>24</v>
      </c>
      <c r="L576" t="s">
        <v>75</v>
      </c>
      <c r="M576" t="s">
        <v>9664</v>
      </c>
      <c r="N576" t="s">
        <v>9441</v>
      </c>
    </row>
    <row r="577" spans="1:14" x14ac:dyDescent="0.25">
      <c r="A577" t="s">
        <v>3469</v>
      </c>
      <c r="B577" t="s">
        <v>3470</v>
      </c>
      <c r="C577" t="s">
        <v>16</v>
      </c>
      <c r="D577" t="s">
        <v>3471</v>
      </c>
      <c r="E577" t="s">
        <v>18</v>
      </c>
      <c r="F577" t="s">
        <v>3472</v>
      </c>
      <c r="G577" t="s">
        <v>3473</v>
      </c>
      <c r="H577" t="s">
        <v>3474</v>
      </c>
      <c r="I577" t="s">
        <v>32</v>
      </c>
      <c r="J577" t="s">
        <v>74</v>
      </c>
      <c r="K577" t="s">
        <v>24</v>
      </c>
      <c r="L577" t="s">
        <v>3475</v>
      </c>
      <c r="M577" t="s">
        <v>9665</v>
      </c>
      <c r="N577" t="s">
        <v>9441</v>
      </c>
    </row>
    <row r="578" spans="1:14" x14ac:dyDescent="0.25">
      <c r="A578" t="s">
        <v>3476</v>
      </c>
      <c r="B578" t="s">
        <v>3477</v>
      </c>
      <c r="C578" t="s">
        <v>69</v>
      </c>
      <c r="D578" t="s">
        <v>1003</v>
      </c>
      <c r="E578" t="s">
        <v>18</v>
      </c>
      <c r="F578" t="s">
        <v>3478</v>
      </c>
      <c r="G578" t="s">
        <v>3479</v>
      </c>
      <c r="H578" t="s">
        <v>3480</v>
      </c>
      <c r="I578" t="s">
        <v>32</v>
      </c>
      <c r="J578" t="s">
        <v>1727</v>
      </c>
      <c r="K578" t="s">
        <v>24</v>
      </c>
      <c r="L578" t="s">
        <v>34</v>
      </c>
      <c r="M578" t="s">
        <v>9666</v>
      </c>
      <c r="N578" t="s">
        <v>9441</v>
      </c>
    </row>
    <row r="579" spans="1:14" hidden="1" x14ac:dyDescent="0.25">
      <c r="A579" t="s">
        <v>3481</v>
      </c>
      <c r="B579" t="s">
        <v>3482</v>
      </c>
      <c r="C579" t="s">
        <v>16</v>
      </c>
      <c r="D579" t="s">
        <v>3483</v>
      </c>
      <c r="E579" t="s">
        <v>18</v>
      </c>
      <c r="F579" t="s">
        <v>3484</v>
      </c>
      <c r="G579" t="s">
        <v>3485</v>
      </c>
      <c r="H579" t="s">
        <v>3486</v>
      </c>
      <c r="I579" t="s">
        <v>22</v>
      </c>
      <c r="J579" t="s">
        <v>129</v>
      </c>
      <c r="K579" t="s">
        <v>24</v>
      </c>
      <c r="L579" t="s">
        <v>83</v>
      </c>
      <c r="M579" t="s">
        <v>9438</v>
      </c>
      <c r="N579" t="s">
        <v>9439</v>
      </c>
    </row>
    <row r="580" spans="1:14" hidden="1" x14ac:dyDescent="0.25">
      <c r="A580" t="s">
        <v>3487</v>
      </c>
      <c r="B580" t="s">
        <v>3488</v>
      </c>
      <c r="C580" t="s">
        <v>16</v>
      </c>
      <c r="D580" t="s">
        <v>3489</v>
      </c>
      <c r="E580" t="s">
        <v>18</v>
      </c>
      <c r="F580" t="s">
        <v>3490</v>
      </c>
      <c r="G580" t="s">
        <v>3491</v>
      </c>
      <c r="H580" t="s">
        <v>3492</v>
      </c>
      <c r="I580" t="s">
        <v>32</v>
      </c>
      <c r="J580" t="s">
        <v>360</v>
      </c>
      <c r="K580" t="s">
        <v>24</v>
      </c>
      <c r="L580" t="s">
        <v>3493</v>
      </c>
      <c r="M580" t="s">
        <v>9438</v>
      </c>
      <c r="N580" t="s">
        <v>9439</v>
      </c>
    </row>
    <row r="581" spans="1:14" hidden="1" x14ac:dyDescent="0.25">
      <c r="A581" t="s">
        <v>3494</v>
      </c>
      <c r="B581" t="s">
        <v>2587</v>
      </c>
      <c r="C581" t="s">
        <v>69</v>
      </c>
      <c r="D581" t="s">
        <v>434</v>
      </c>
      <c r="E581" t="s">
        <v>18</v>
      </c>
      <c r="F581" t="s">
        <v>3495</v>
      </c>
      <c r="G581" t="s">
        <v>3496</v>
      </c>
      <c r="H581" t="s">
        <v>3497</v>
      </c>
      <c r="I581" t="s">
        <v>32</v>
      </c>
      <c r="J581" t="s">
        <v>219</v>
      </c>
      <c r="K581" t="s">
        <v>24</v>
      </c>
      <c r="L581" t="s">
        <v>439</v>
      </c>
      <c r="M581" t="s">
        <v>9438</v>
      </c>
      <c r="N581" t="s">
        <v>9439</v>
      </c>
    </row>
    <row r="582" spans="1:14" hidden="1" x14ac:dyDescent="0.25">
      <c r="A582" t="s">
        <v>3498</v>
      </c>
      <c r="B582" t="s">
        <v>3499</v>
      </c>
      <c r="C582" t="s">
        <v>16</v>
      </c>
      <c r="D582" t="s">
        <v>85</v>
      </c>
      <c r="E582" t="s">
        <v>18</v>
      </c>
      <c r="F582" t="s">
        <v>3500</v>
      </c>
      <c r="G582" t="s">
        <v>3501</v>
      </c>
      <c r="H582" t="s">
        <v>3502</v>
      </c>
      <c r="I582" t="s">
        <v>32</v>
      </c>
      <c r="J582" t="s">
        <v>398</v>
      </c>
      <c r="K582" t="s">
        <v>24</v>
      </c>
      <c r="L582" t="s">
        <v>3503</v>
      </c>
      <c r="M582" t="s">
        <v>9438</v>
      </c>
      <c r="N582" t="s">
        <v>9439</v>
      </c>
    </row>
    <row r="583" spans="1:14" x14ac:dyDescent="0.25">
      <c r="A583" t="s">
        <v>3504</v>
      </c>
      <c r="B583" t="s">
        <v>92</v>
      </c>
      <c r="C583" t="s">
        <v>69</v>
      </c>
      <c r="D583" t="s">
        <v>93</v>
      </c>
      <c r="E583" t="s">
        <v>18</v>
      </c>
      <c r="F583" t="s">
        <v>3505</v>
      </c>
      <c r="G583" t="s">
        <v>3506</v>
      </c>
      <c r="H583" t="s">
        <v>3507</v>
      </c>
      <c r="I583" t="s">
        <v>32</v>
      </c>
      <c r="J583" t="s">
        <v>1400</v>
      </c>
      <c r="K583" t="s">
        <v>24</v>
      </c>
      <c r="L583" t="s">
        <v>75</v>
      </c>
      <c r="M583" t="s">
        <v>9667</v>
      </c>
      <c r="N583" t="s">
        <v>9441</v>
      </c>
    </row>
    <row r="584" spans="1:14" hidden="1" x14ac:dyDescent="0.25">
      <c r="A584" t="s">
        <v>3508</v>
      </c>
      <c r="B584" t="s">
        <v>616</v>
      </c>
      <c r="C584" t="s">
        <v>16</v>
      </c>
      <c r="D584" t="s">
        <v>434</v>
      </c>
      <c r="E584" t="s">
        <v>18</v>
      </c>
      <c r="F584" t="s">
        <v>3509</v>
      </c>
      <c r="G584" t="s">
        <v>3510</v>
      </c>
      <c r="H584" t="s">
        <v>3511</v>
      </c>
      <c r="I584" t="s">
        <v>32</v>
      </c>
      <c r="J584" t="s">
        <v>1751</v>
      </c>
      <c r="K584" t="s">
        <v>24</v>
      </c>
      <c r="L584" t="s">
        <v>786</v>
      </c>
      <c r="M584" t="s">
        <v>9438</v>
      </c>
      <c r="N584" t="s">
        <v>9439</v>
      </c>
    </row>
    <row r="585" spans="1:14" x14ac:dyDescent="0.25">
      <c r="A585" t="s">
        <v>3512</v>
      </c>
      <c r="B585" t="s">
        <v>3513</v>
      </c>
      <c r="C585" t="s">
        <v>69</v>
      </c>
      <c r="D585" t="s">
        <v>2041</v>
      </c>
      <c r="E585" t="s">
        <v>18</v>
      </c>
      <c r="F585" t="s">
        <v>3514</v>
      </c>
      <c r="G585" t="s">
        <v>3515</v>
      </c>
      <c r="H585" t="s">
        <v>3516</v>
      </c>
      <c r="I585" t="s">
        <v>32</v>
      </c>
      <c r="J585" t="s">
        <v>109</v>
      </c>
      <c r="K585" t="s">
        <v>24</v>
      </c>
      <c r="L585" t="s">
        <v>176</v>
      </c>
      <c r="M585" t="s">
        <v>9668</v>
      </c>
      <c r="N585" t="s">
        <v>9441</v>
      </c>
    </row>
    <row r="586" spans="1:14" x14ac:dyDescent="0.25">
      <c r="A586" t="s">
        <v>3517</v>
      </c>
      <c r="B586" t="s">
        <v>264</v>
      </c>
      <c r="C586" t="s">
        <v>16</v>
      </c>
      <c r="D586" t="s">
        <v>702</v>
      </c>
      <c r="E586" t="s">
        <v>18</v>
      </c>
      <c r="F586" t="s">
        <v>3518</v>
      </c>
      <c r="G586" t="s">
        <v>3519</v>
      </c>
      <c r="H586" t="s">
        <v>3520</v>
      </c>
      <c r="I586" t="s">
        <v>32</v>
      </c>
      <c r="J586" t="s">
        <v>575</v>
      </c>
      <c r="K586" t="s">
        <v>24</v>
      </c>
      <c r="L586" t="s">
        <v>204</v>
      </c>
      <c r="M586" t="s">
        <v>9669</v>
      </c>
      <c r="N586" t="s">
        <v>9441</v>
      </c>
    </row>
    <row r="587" spans="1:14" hidden="1" x14ac:dyDescent="0.25">
      <c r="A587" t="s">
        <v>3521</v>
      </c>
      <c r="B587" t="s">
        <v>2367</v>
      </c>
      <c r="C587" t="s">
        <v>16</v>
      </c>
      <c r="D587" t="s">
        <v>3522</v>
      </c>
      <c r="E587" t="s">
        <v>18</v>
      </c>
      <c r="F587" t="s">
        <v>3523</v>
      </c>
      <c r="G587" t="s">
        <v>3524</v>
      </c>
      <c r="H587" t="s">
        <v>3525</v>
      </c>
      <c r="I587" t="s">
        <v>3526</v>
      </c>
      <c r="J587" t="s">
        <v>412</v>
      </c>
      <c r="K587" t="s">
        <v>24</v>
      </c>
      <c r="L587" t="s">
        <v>3527</v>
      </c>
      <c r="M587" t="s">
        <v>9438</v>
      </c>
      <c r="N587" t="s">
        <v>9439</v>
      </c>
    </row>
    <row r="588" spans="1:14" x14ac:dyDescent="0.25">
      <c r="A588" t="s">
        <v>3528</v>
      </c>
      <c r="B588" t="s">
        <v>3529</v>
      </c>
      <c r="C588" t="s">
        <v>69</v>
      </c>
      <c r="D588" t="s">
        <v>579</v>
      </c>
      <c r="E588" t="s">
        <v>18</v>
      </c>
      <c r="F588" t="s">
        <v>3530</v>
      </c>
      <c r="G588" t="s">
        <v>3531</v>
      </c>
      <c r="H588" t="s">
        <v>3532</v>
      </c>
      <c r="I588" t="s">
        <v>32</v>
      </c>
      <c r="J588" t="s">
        <v>57</v>
      </c>
      <c r="K588" t="s">
        <v>24</v>
      </c>
      <c r="L588" t="s">
        <v>3533</v>
      </c>
      <c r="M588" t="s">
        <v>9670</v>
      </c>
      <c r="N588" t="s">
        <v>9441</v>
      </c>
    </row>
    <row r="589" spans="1:14" x14ac:dyDescent="0.25">
      <c r="A589" t="s">
        <v>3534</v>
      </c>
      <c r="B589" t="s">
        <v>3535</v>
      </c>
      <c r="C589" t="s">
        <v>69</v>
      </c>
      <c r="D589" t="s">
        <v>3536</v>
      </c>
      <c r="E589" t="s">
        <v>18</v>
      </c>
      <c r="F589" t="s">
        <v>3537</v>
      </c>
      <c r="G589" t="s">
        <v>3538</v>
      </c>
      <c r="H589" t="s">
        <v>3539</v>
      </c>
      <c r="I589" t="s">
        <v>32</v>
      </c>
      <c r="J589" t="s">
        <v>175</v>
      </c>
      <c r="K589" t="s">
        <v>24</v>
      </c>
      <c r="L589" t="s">
        <v>3540</v>
      </c>
      <c r="M589" t="s">
        <v>9671</v>
      </c>
      <c r="N589" t="s">
        <v>9441</v>
      </c>
    </row>
    <row r="590" spans="1:14" x14ac:dyDescent="0.25">
      <c r="A590" t="s">
        <v>3541</v>
      </c>
      <c r="C590" t="s">
        <v>69</v>
      </c>
      <c r="D590" t="s">
        <v>332</v>
      </c>
      <c r="E590" t="s">
        <v>18</v>
      </c>
      <c r="F590" t="s">
        <v>3542</v>
      </c>
      <c r="G590" t="s">
        <v>3543</v>
      </c>
      <c r="H590" t="s">
        <v>3544</v>
      </c>
      <c r="I590" t="s">
        <v>32</v>
      </c>
      <c r="J590" t="s">
        <v>583</v>
      </c>
      <c r="K590" t="s">
        <v>24</v>
      </c>
      <c r="L590" t="s">
        <v>3545</v>
      </c>
      <c r="M590" t="s">
        <v>9672</v>
      </c>
      <c r="N590" t="s">
        <v>9441</v>
      </c>
    </row>
    <row r="591" spans="1:14" x14ac:dyDescent="0.25">
      <c r="A591" t="s">
        <v>1301</v>
      </c>
      <c r="B591" t="s">
        <v>92</v>
      </c>
      <c r="C591" t="s">
        <v>69</v>
      </c>
      <c r="D591" t="s">
        <v>93</v>
      </c>
      <c r="E591" t="s">
        <v>18</v>
      </c>
      <c r="F591" t="s">
        <v>3546</v>
      </c>
      <c r="G591" t="s">
        <v>3547</v>
      </c>
      <c r="H591" t="s">
        <v>3548</v>
      </c>
      <c r="I591" t="s">
        <v>32</v>
      </c>
      <c r="J591" t="s">
        <v>175</v>
      </c>
      <c r="K591" t="s">
        <v>24</v>
      </c>
      <c r="L591" t="s">
        <v>75</v>
      </c>
      <c r="M591" t="s">
        <v>9673</v>
      </c>
      <c r="N591" t="s">
        <v>9441</v>
      </c>
    </row>
    <row r="592" spans="1:14" x14ac:dyDescent="0.25">
      <c r="A592" t="s">
        <v>3549</v>
      </c>
      <c r="B592" t="s">
        <v>3550</v>
      </c>
      <c r="C592" t="s">
        <v>16</v>
      </c>
      <c r="D592" t="s">
        <v>1254</v>
      </c>
      <c r="E592" t="s">
        <v>18</v>
      </c>
      <c r="F592" t="s">
        <v>3551</v>
      </c>
      <c r="G592" t="s">
        <v>3552</v>
      </c>
      <c r="H592" t="s">
        <v>3553</v>
      </c>
      <c r="I592" t="s">
        <v>32</v>
      </c>
      <c r="J592" t="s">
        <v>540</v>
      </c>
      <c r="K592" t="s">
        <v>24</v>
      </c>
      <c r="L592" t="s">
        <v>3554</v>
      </c>
      <c r="M592" t="s">
        <v>9674</v>
      </c>
      <c r="N592" t="s">
        <v>9441</v>
      </c>
    </row>
    <row r="593" spans="1:14" hidden="1" x14ac:dyDescent="0.25">
      <c r="A593" t="s">
        <v>3555</v>
      </c>
      <c r="B593" t="s">
        <v>3556</v>
      </c>
      <c r="C593" t="s">
        <v>16</v>
      </c>
      <c r="E593" t="s">
        <v>18</v>
      </c>
      <c r="F593" t="s">
        <v>3557</v>
      </c>
      <c r="G593" t="s">
        <v>3558</v>
      </c>
      <c r="H593" t="s">
        <v>3559</v>
      </c>
      <c r="I593" t="s">
        <v>32</v>
      </c>
      <c r="J593" t="s">
        <v>398</v>
      </c>
      <c r="K593" t="s">
        <v>24</v>
      </c>
      <c r="M593" t="s">
        <v>9438</v>
      </c>
      <c r="N593" t="s">
        <v>9439</v>
      </c>
    </row>
    <row r="594" spans="1:14" hidden="1" x14ac:dyDescent="0.25">
      <c r="A594" t="s">
        <v>3560</v>
      </c>
      <c r="B594" t="s">
        <v>3561</v>
      </c>
      <c r="C594" t="s">
        <v>16</v>
      </c>
      <c r="D594" t="s">
        <v>3562</v>
      </c>
      <c r="E594" t="s">
        <v>18</v>
      </c>
      <c r="F594" t="s">
        <v>3563</v>
      </c>
      <c r="G594" t="s">
        <v>3564</v>
      </c>
      <c r="H594" t="s">
        <v>3565</v>
      </c>
      <c r="I594" t="s">
        <v>32</v>
      </c>
      <c r="J594" t="s">
        <v>2591</v>
      </c>
      <c r="K594" t="s">
        <v>24</v>
      </c>
      <c r="L594" t="s">
        <v>75</v>
      </c>
      <c r="M594" t="s">
        <v>9438</v>
      </c>
      <c r="N594" t="s">
        <v>9439</v>
      </c>
    </row>
    <row r="595" spans="1:14" x14ac:dyDescent="0.25">
      <c r="A595" t="s">
        <v>3566</v>
      </c>
      <c r="B595" t="s">
        <v>3567</v>
      </c>
      <c r="C595" t="s">
        <v>69</v>
      </c>
      <c r="D595" t="s">
        <v>3568</v>
      </c>
      <c r="E595" t="s">
        <v>18</v>
      </c>
      <c r="F595" t="s">
        <v>3569</v>
      </c>
      <c r="G595" t="s">
        <v>3570</v>
      </c>
      <c r="H595" t="s">
        <v>3571</v>
      </c>
      <c r="I595" t="s">
        <v>32</v>
      </c>
      <c r="J595" t="s">
        <v>97</v>
      </c>
      <c r="K595" t="s">
        <v>24</v>
      </c>
      <c r="L595" t="s">
        <v>3572</v>
      </c>
      <c r="M595" t="s">
        <v>9675</v>
      </c>
      <c r="N595" t="s">
        <v>9441</v>
      </c>
    </row>
    <row r="596" spans="1:14" x14ac:dyDescent="0.25">
      <c r="A596" t="s">
        <v>3573</v>
      </c>
      <c r="C596" t="s">
        <v>69</v>
      </c>
      <c r="D596" t="s">
        <v>3574</v>
      </c>
      <c r="E596" t="s">
        <v>18</v>
      </c>
      <c r="F596" t="s">
        <v>3575</v>
      </c>
      <c r="G596" t="s">
        <v>3576</v>
      </c>
      <c r="H596" t="s">
        <v>3577</v>
      </c>
      <c r="I596" t="s">
        <v>32</v>
      </c>
      <c r="J596" t="s">
        <v>1381</v>
      </c>
      <c r="K596" t="s">
        <v>24</v>
      </c>
      <c r="L596" t="s">
        <v>3578</v>
      </c>
      <c r="M596" t="s">
        <v>9676</v>
      </c>
      <c r="N596" t="s">
        <v>9441</v>
      </c>
    </row>
    <row r="597" spans="1:14" hidden="1" x14ac:dyDescent="0.25">
      <c r="A597" t="s">
        <v>26</v>
      </c>
      <c r="B597" t="s">
        <v>393</v>
      </c>
      <c r="C597" t="s">
        <v>69</v>
      </c>
      <c r="D597" t="s">
        <v>3579</v>
      </c>
      <c r="E597" t="s">
        <v>18</v>
      </c>
      <c r="F597" t="s">
        <v>3580</v>
      </c>
      <c r="G597" t="s">
        <v>3581</v>
      </c>
      <c r="H597" t="s">
        <v>3582</v>
      </c>
      <c r="I597" t="s">
        <v>32</v>
      </c>
      <c r="J597" t="s">
        <v>2591</v>
      </c>
      <c r="K597" t="s">
        <v>24</v>
      </c>
      <c r="L597" t="s">
        <v>34</v>
      </c>
      <c r="M597" t="s">
        <v>9438</v>
      </c>
      <c r="N597" t="s">
        <v>9439</v>
      </c>
    </row>
    <row r="598" spans="1:14" x14ac:dyDescent="0.25">
      <c r="A598" t="s">
        <v>3583</v>
      </c>
      <c r="B598" t="s">
        <v>3584</v>
      </c>
      <c r="C598" t="s">
        <v>16</v>
      </c>
      <c r="D598" t="s">
        <v>3585</v>
      </c>
      <c r="E598" t="s">
        <v>18</v>
      </c>
      <c r="F598" t="s">
        <v>3586</v>
      </c>
      <c r="G598" t="s">
        <v>3587</v>
      </c>
      <c r="H598" t="s">
        <v>3588</v>
      </c>
      <c r="I598" t="s">
        <v>32</v>
      </c>
      <c r="J598" t="s">
        <v>493</v>
      </c>
      <c r="K598" t="s">
        <v>24</v>
      </c>
      <c r="L598" t="s">
        <v>3589</v>
      </c>
      <c r="M598" t="s">
        <v>9677</v>
      </c>
      <c r="N598" t="s">
        <v>9441</v>
      </c>
    </row>
    <row r="599" spans="1:14" hidden="1" x14ac:dyDescent="0.25">
      <c r="A599" t="s">
        <v>3590</v>
      </c>
      <c r="B599" t="s">
        <v>3591</v>
      </c>
      <c r="C599" t="s">
        <v>16</v>
      </c>
      <c r="D599" t="s">
        <v>2898</v>
      </c>
      <c r="E599" t="s">
        <v>18</v>
      </c>
      <c r="F599" t="s">
        <v>3592</v>
      </c>
      <c r="G599" t="s">
        <v>3593</v>
      </c>
      <c r="H599" t="s">
        <v>3594</v>
      </c>
      <c r="I599" t="s">
        <v>32</v>
      </c>
      <c r="J599" t="s">
        <v>3595</v>
      </c>
      <c r="K599" t="s">
        <v>3596</v>
      </c>
      <c r="L599" t="s">
        <v>439</v>
      </c>
      <c r="M599" t="s">
        <v>9438</v>
      </c>
      <c r="N599" t="s">
        <v>9439</v>
      </c>
    </row>
    <row r="600" spans="1:14" x14ac:dyDescent="0.25">
      <c r="A600" t="s">
        <v>534</v>
      </c>
      <c r="B600" t="s">
        <v>535</v>
      </c>
      <c r="C600" t="s">
        <v>69</v>
      </c>
      <c r="D600" t="s">
        <v>3597</v>
      </c>
      <c r="E600" t="s">
        <v>18</v>
      </c>
      <c r="F600" t="s">
        <v>3598</v>
      </c>
      <c r="G600" t="s">
        <v>3599</v>
      </c>
      <c r="H600" t="s">
        <v>3600</v>
      </c>
      <c r="I600" t="s">
        <v>32</v>
      </c>
      <c r="J600" t="s">
        <v>991</v>
      </c>
      <c r="K600" t="s">
        <v>24</v>
      </c>
      <c r="L600" t="s">
        <v>541</v>
      </c>
      <c r="M600" t="s">
        <v>9678</v>
      </c>
      <c r="N600" t="s">
        <v>9441</v>
      </c>
    </row>
    <row r="601" spans="1:14" hidden="1" x14ac:dyDescent="0.25">
      <c r="A601" t="s">
        <v>3601</v>
      </c>
      <c r="B601" t="s">
        <v>3602</v>
      </c>
      <c r="C601" t="s">
        <v>69</v>
      </c>
      <c r="D601" t="s">
        <v>3603</v>
      </c>
      <c r="E601" t="s">
        <v>18</v>
      </c>
      <c r="F601" t="s">
        <v>3604</v>
      </c>
      <c r="G601" t="s">
        <v>3605</v>
      </c>
      <c r="H601" t="s">
        <v>3606</v>
      </c>
      <c r="I601" t="s">
        <v>3607</v>
      </c>
      <c r="J601" t="s">
        <v>234</v>
      </c>
      <c r="K601" t="s">
        <v>24</v>
      </c>
      <c r="L601" t="s">
        <v>3608</v>
      </c>
      <c r="M601" t="s">
        <v>9438</v>
      </c>
      <c r="N601" t="s">
        <v>9439</v>
      </c>
    </row>
    <row r="602" spans="1:14" hidden="1" x14ac:dyDescent="0.25">
      <c r="A602" t="s">
        <v>3609</v>
      </c>
      <c r="B602" t="s">
        <v>3610</v>
      </c>
      <c r="C602" t="s">
        <v>16</v>
      </c>
      <c r="D602" t="s">
        <v>3611</v>
      </c>
      <c r="E602" t="s">
        <v>18</v>
      </c>
      <c r="F602" t="s">
        <v>3612</v>
      </c>
      <c r="G602" t="s">
        <v>3613</v>
      </c>
      <c r="H602" t="s">
        <v>3614</v>
      </c>
      <c r="I602" t="s">
        <v>22</v>
      </c>
      <c r="J602" t="s">
        <v>1751</v>
      </c>
      <c r="K602" t="s">
        <v>24</v>
      </c>
      <c r="L602" t="s">
        <v>83</v>
      </c>
      <c r="M602" t="s">
        <v>9438</v>
      </c>
      <c r="N602" t="s">
        <v>9439</v>
      </c>
    </row>
    <row r="603" spans="1:14" hidden="1" x14ac:dyDescent="0.25">
      <c r="A603" t="s">
        <v>3615</v>
      </c>
      <c r="B603" t="s">
        <v>3616</v>
      </c>
      <c r="C603" t="s">
        <v>16</v>
      </c>
      <c r="D603" t="s">
        <v>2309</v>
      </c>
      <c r="E603" t="s">
        <v>18</v>
      </c>
      <c r="F603" t="s">
        <v>3617</v>
      </c>
      <c r="G603" t="s">
        <v>3618</v>
      </c>
      <c r="H603" t="s">
        <v>3619</v>
      </c>
      <c r="I603" t="s">
        <v>32</v>
      </c>
      <c r="J603" t="s">
        <v>391</v>
      </c>
      <c r="K603" t="s">
        <v>24</v>
      </c>
      <c r="L603" t="s">
        <v>3620</v>
      </c>
      <c r="M603" t="s">
        <v>9438</v>
      </c>
      <c r="N603" t="s">
        <v>9439</v>
      </c>
    </row>
    <row r="604" spans="1:14" hidden="1" x14ac:dyDescent="0.25">
      <c r="A604" t="s">
        <v>3621</v>
      </c>
      <c r="B604" t="s">
        <v>3622</v>
      </c>
      <c r="C604" t="s">
        <v>69</v>
      </c>
      <c r="D604" t="s">
        <v>3623</v>
      </c>
      <c r="E604" t="s">
        <v>18</v>
      </c>
      <c r="F604" t="s">
        <v>3624</v>
      </c>
      <c r="G604" t="s">
        <v>3625</v>
      </c>
      <c r="H604" t="s">
        <v>3626</v>
      </c>
      <c r="I604" t="s">
        <v>320</v>
      </c>
      <c r="J604" t="s">
        <v>1294</v>
      </c>
      <c r="K604" t="s">
        <v>24</v>
      </c>
      <c r="L604" t="s">
        <v>3627</v>
      </c>
      <c r="M604" t="s">
        <v>9679</v>
      </c>
      <c r="N604" t="s">
        <v>9441</v>
      </c>
    </row>
    <row r="605" spans="1:14" hidden="1" x14ac:dyDescent="0.25">
      <c r="A605" t="s">
        <v>3628</v>
      </c>
      <c r="C605" t="s">
        <v>69</v>
      </c>
      <c r="D605" t="s">
        <v>3629</v>
      </c>
      <c r="E605" t="s">
        <v>18</v>
      </c>
      <c r="F605" t="s">
        <v>3630</v>
      </c>
      <c r="G605" t="s">
        <v>3631</v>
      </c>
      <c r="H605" t="s">
        <v>3632</v>
      </c>
      <c r="I605" t="s">
        <v>32</v>
      </c>
      <c r="J605" t="s">
        <v>1137</v>
      </c>
      <c r="K605" t="s">
        <v>24</v>
      </c>
      <c r="L605" t="s">
        <v>254</v>
      </c>
      <c r="M605" t="s">
        <v>9438</v>
      </c>
      <c r="N605" t="s">
        <v>9439</v>
      </c>
    </row>
    <row r="606" spans="1:14" hidden="1" x14ac:dyDescent="0.25">
      <c r="A606" t="s">
        <v>3633</v>
      </c>
      <c r="B606" t="s">
        <v>214</v>
      </c>
      <c r="C606" t="s">
        <v>69</v>
      </c>
      <c r="D606" t="s">
        <v>3634</v>
      </c>
      <c r="E606" t="s">
        <v>18</v>
      </c>
      <c r="F606" t="s">
        <v>3635</v>
      </c>
      <c r="G606" t="s">
        <v>3636</v>
      </c>
      <c r="H606" t="s">
        <v>3637</v>
      </c>
      <c r="I606" t="s">
        <v>32</v>
      </c>
      <c r="J606" t="s">
        <v>282</v>
      </c>
      <c r="K606" t="s">
        <v>24</v>
      </c>
      <c r="L606" t="s">
        <v>3638</v>
      </c>
      <c r="M606" t="s">
        <v>9438</v>
      </c>
      <c r="N606" t="s">
        <v>9439</v>
      </c>
    </row>
    <row r="607" spans="1:14" hidden="1" x14ac:dyDescent="0.25">
      <c r="A607" t="s">
        <v>3639</v>
      </c>
      <c r="B607" t="s">
        <v>3640</v>
      </c>
      <c r="C607" t="s">
        <v>69</v>
      </c>
      <c r="D607" t="s">
        <v>78</v>
      </c>
      <c r="E607" t="s">
        <v>18</v>
      </c>
      <c r="F607" t="s">
        <v>3641</v>
      </c>
      <c r="G607" t="s">
        <v>3642</v>
      </c>
      <c r="H607" t="s">
        <v>3643</v>
      </c>
      <c r="I607" t="s">
        <v>22</v>
      </c>
      <c r="J607" t="s">
        <v>2365</v>
      </c>
      <c r="K607" t="s">
        <v>24</v>
      </c>
      <c r="L607" t="s">
        <v>83</v>
      </c>
      <c r="M607" t="s">
        <v>9680</v>
      </c>
      <c r="N607" t="s">
        <v>9441</v>
      </c>
    </row>
    <row r="608" spans="1:14" hidden="1" x14ac:dyDescent="0.25">
      <c r="A608" t="s">
        <v>3644</v>
      </c>
      <c r="B608" t="s">
        <v>3645</v>
      </c>
      <c r="C608" t="s">
        <v>69</v>
      </c>
      <c r="D608" t="s">
        <v>3646</v>
      </c>
      <c r="E608" t="s">
        <v>18</v>
      </c>
      <c r="F608" t="s">
        <v>3647</v>
      </c>
      <c r="G608" t="s">
        <v>3648</v>
      </c>
      <c r="H608" t="s">
        <v>3649</v>
      </c>
      <c r="I608" t="s">
        <v>32</v>
      </c>
      <c r="J608" t="s">
        <v>688</v>
      </c>
      <c r="K608" t="s">
        <v>24</v>
      </c>
      <c r="L608" t="s">
        <v>42</v>
      </c>
      <c r="M608" t="s">
        <v>9438</v>
      </c>
      <c r="N608" t="s">
        <v>9439</v>
      </c>
    </row>
    <row r="609" spans="1:14" hidden="1" x14ac:dyDescent="0.25">
      <c r="A609" t="s">
        <v>3650</v>
      </c>
      <c r="B609" t="s">
        <v>3651</v>
      </c>
      <c r="C609" t="s">
        <v>69</v>
      </c>
      <c r="D609" t="s">
        <v>3652</v>
      </c>
      <c r="E609" t="s">
        <v>18</v>
      </c>
      <c r="F609" t="s">
        <v>3653</v>
      </c>
      <c r="G609" t="s">
        <v>3654</v>
      </c>
      <c r="H609" t="s">
        <v>3655</v>
      </c>
      <c r="I609" t="s">
        <v>22</v>
      </c>
      <c r="J609" t="s">
        <v>3656</v>
      </c>
      <c r="K609" t="s">
        <v>24</v>
      </c>
      <c r="L609" t="s">
        <v>3657</v>
      </c>
      <c r="M609" t="s">
        <v>9438</v>
      </c>
      <c r="N609" t="s">
        <v>9439</v>
      </c>
    </row>
    <row r="610" spans="1:14" hidden="1" x14ac:dyDescent="0.25">
      <c r="A610" t="s">
        <v>3658</v>
      </c>
      <c r="B610" t="s">
        <v>3659</v>
      </c>
      <c r="C610" t="s">
        <v>16</v>
      </c>
      <c r="D610" t="s">
        <v>2123</v>
      </c>
      <c r="E610" t="s">
        <v>18</v>
      </c>
      <c r="F610" t="s">
        <v>3660</v>
      </c>
      <c r="G610" t="s">
        <v>3661</v>
      </c>
      <c r="H610" t="s">
        <v>3662</v>
      </c>
      <c r="I610" t="s">
        <v>32</v>
      </c>
      <c r="J610" t="s">
        <v>606</v>
      </c>
      <c r="K610" t="s">
        <v>24</v>
      </c>
      <c r="L610" t="s">
        <v>75</v>
      </c>
      <c r="M610" t="s">
        <v>9438</v>
      </c>
      <c r="N610" t="s">
        <v>9439</v>
      </c>
    </row>
    <row r="611" spans="1:14" hidden="1" x14ac:dyDescent="0.25">
      <c r="A611" t="s">
        <v>3663</v>
      </c>
      <c r="B611" t="s">
        <v>3664</v>
      </c>
      <c r="C611" t="s">
        <v>16</v>
      </c>
      <c r="D611" t="s">
        <v>1434</v>
      </c>
      <c r="E611" t="s">
        <v>18</v>
      </c>
      <c r="F611" t="s">
        <v>3665</v>
      </c>
      <c r="G611" t="s">
        <v>3666</v>
      </c>
      <c r="H611" t="s">
        <v>3667</v>
      </c>
      <c r="I611" t="s">
        <v>32</v>
      </c>
      <c r="J611" t="s">
        <v>253</v>
      </c>
      <c r="K611" t="s">
        <v>24</v>
      </c>
      <c r="L611" t="s">
        <v>1438</v>
      </c>
      <c r="M611" t="s">
        <v>9438</v>
      </c>
      <c r="N611" t="s">
        <v>9439</v>
      </c>
    </row>
    <row r="612" spans="1:14" hidden="1" x14ac:dyDescent="0.25">
      <c r="A612" t="s">
        <v>3668</v>
      </c>
      <c r="B612" t="s">
        <v>3669</v>
      </c>
      <c r="C612" t="s">
        <v>69</v>
      </c>
      <c r="D612" t="s">
        <v>3670</v>
      </c>
      <c r="E612" t="s">
        <v>18</v>
      </c>
      <c r="F612" t="s">
        <v>3671</v>
      </c>
      <c r="G612" t="s">
        <v>3672</v>
      </c>
      <c r="H612" t="s">
        <v>3673</v>
      </c>
      <c r="I612" t="s">
        <v>32</v>
      </c>
      <c r="J612" t="s">
        <v>723</v>
      </c>
      <c r="K612" t="s">
        <v>24</v>
      </c>
      <c r="L612" t="s">
        <v>42</v>
      </c>
      <c r="M612" t="s">
        <v>9438</v>
      </c>
      <c r="N612" t="s">
        <v>9439</v>
      </c>
    </row>
    <row r="613" spans="1:14" hidden="1" x14ac:dyDescent="0.25">
      <c r="A613" t="s">
        <v>3674</v>
      </c>
      <c r="B613" t="s">
        <v>1266</v>
      </c>
      <c r="C613" t="s">
        <v>16</v>
      </c>
      <c r="D613" t="s">
        <v>942</v>
      </c>
      <c r="E613" t="s">
        <v>18</v>
      </c>
      <c r="F613" t="s">
        <v>3675</v>
      </c>
      <c r="G613" t="s">
        <v>3676</v>
      </c>
      <c r="H613" t="s">
        <v>3677</v>
      </c>
      <c r="I613" t="s">
        <v>32</v>
      </c>
      <c r="J613" t="s">
        <v>756</v>
      </c>
      <c r="K613" t="s">
        <v>24</v>
      </c>
      <c r="L613" t="s">
        <v>786</v>
      </c>
      <c r="M613" t="s">
        <v>9438</v>
      </c>
      <c r="N613" t="s">
        <v>9439</v>
      </c>
    </row>
    <row r="614" spans="1:14" x14ac:dyDescent="0.25">
      <c r="A614" t="s">
        <v>3678</v>
      </c>
      <c r="C614" t="s">
        <v>16</v>
      </c>
      <c r="D614" t="s">
        <v>579</v>
      </c>
      <c r="E614" t="s">
        <v>18</v>
      </c>
      <c r="F614" t="s">
        <v>3679</v>
      </c>
      <c r="G614" t="s">
        <v>3680</v>
      </c>
      <c r="H614" t="s">
        <v>3681</v>
      </c>
      <c r="I614" t="s">
        <v>32</v>
      </c>
      <c r="J614" t="s">
        <v>583</v>
      </c>
      <c r="K614" t="s">
        <v>24</v>
      </c>
      <c r="L614" t="s">
        <v>58</v>
      </c>
      <c r="M614" t="s">
        <v>9681</v>
      </c>
      <c r="N614" t="s">
        <v>9441</v>
      </c>
    </row>
    <row r="615" spans="1:14" x14ac:dyDescent="0.25">
      <c r="A615" t="s">
        <v>3682</v>
      </c>
      <c r="B615" t="s">
        <v>2145</v>
      </c>
      <c r="C615" t="s">
        <v>16</v>
      </c>
      <c r="D615" t="s">
        <v>489</v>
      </c>
      <c r="E615" t="s">
        <v>18</v>
      </c>
      <c r="F615" t="s">
        <v>3683</v>
      </c>
      <c r="G615" t="s">
        <v>3684</v>
      </c>
      <c r="H615" t="s">
        <v>3685</v>
      </c>
      <c r="I615" t="s">
        <v>32</v>
      </c>
      <c r="J615" t="s">
        <v>148</v>
      </c>
      <c r="K615" t="s">
        <v>24</v>
      </c>
      <c r="L615" t="s">
        <v>494</v>
      </c>
      <c r="M615" t="s">
        <v>9682</v>
      </c>
      <c r="N615" t="s">
        <v>9441</v>
      </c>
    </row>
    <row r="616" spans="1:14" x14ac:dyDescent="0.25">
      <c r="A616" t="s">
        <v>3686</v>
      </c>
      <c r="B616" t="s">
        <v>3687</v>
      </c>
      <c r="C616" t="s">
        <v>69</v>
      </c>
      <c r="D616" t="s">
        <v>2671</v>
      </c>
      <c r="E616" t="s">
        <v>18</v>
      </c>
      <c r="F616" t="s">
        <v>3688</v>
      </c>
      <c r="G616" t="s">
        <v>3689</v>
      </c>
      <c r="H616" t="s">
        <v>3690</v>
      </c>
      <c r="I616" t="s">
        <v>32</v>
      </c>
      <c r="J616" t="s">
        <v>2164</v>
      </c>
      <c r="K616" t="s">
        <v>24</v>
      </c>
      <c r="L616" t="s">
        <v>75</v>
      </c>
      <c r="M616" t="s">
        <v>9683</v>
      </c>
      <c r="N616" t="s">
        <v>9441</v>
      </c>
    </row>
    <row r="617" spans="1:14" x14ac:dyDescent="0.25">
      <c r="A617" t="s">
        <v>3700</v>
      </c>
      <c r="B617" t="s">
        <v>2818</v>
      </c>
      <c r="C617" t="s">
        <v>69</v>
      </c>
      <c r="D617" t="s">
        <v>2819</v>
      </c>
      <c r="E617" t="s">
        <v>638</v>
      </c>
      <c r="F617" t="s">
        <v>3701</v>
      </c>
      <c r="G617" t="s">
        <v>3702</v>
      </c>
      <c r="H617" t="s">
        <v>3703</v>
      </c>
      <c r="I617" t="s">
        <v>32</v>
      </c>
      <c r="J617" t="s">
        <v>290</v>
      </c>
      <c r="K617" t="s">
        <v>24</v>
      </c>
      <c r="L617" t="s">
        <v>2824</v>
      </c>
      <c r="M617" t="s">
        <v>9684</v>
      </c>
      <c r="N617" t="s">
        <v>9441</v>
      </c>
    </row>
    <row r="618" spans="1:14" hidden="1" x14ac:dyDescent="0.25">
      <c r="A618" t="s">
        <v>3694</v>
      </c>
      <c r="B618" t="s">
        <v>3695</v>
      </c>
      <c r="C618" t="s">
        <v>16</v>
      </c>
      <c r="D618" t="s">
        <v>3696</v>
      </c>
      <c r="E618" t="s">
        <v>638</v>
      </c>
      <c r="F618" t="s">
        <v>3704</v>
      </c>
      <c r="G618" t="s">
        <v>3705</v>
      </c>
      <c r="H618" t="s">
        <v>3706</v>
      </c>
      <c r="I618" t="s">
        <v>32</v>
      </c>
      <c r="J618" t="s">
        <v>1093</v>
      </c>
      <c r="K618" t="s">
        <v>24</v>
      </c>
      <c r="L618" t="s">
        <v>2307</v>
      </c>
      <c r="M618" t="s">
        <v>9438</v>
      </c>
      <c r="N618" t="s">
        <v>9439</v>
      </c>
    </row>
    <row r="619" spans="1:14" hidden="1" x14ac:dyDescent="0.25">
      <c r="A619" t="s">
        <v>3389</v>
      </c>
      <c r="B619" t="s">
        <v>3068</v>
      </c>
      <c r="C619" t="s">
        <v>69</v>
      </c>
      <c r="D619" t="s">
        <v>78</v>
      </c>
      <c r="E619" t="s">
        <v>638</v>
      </c>
      <c r="F619" t="s">
        <v>3714</v>
      </c>
      <c r="G619" t="s">
        <v>3715</v>
      </c>
      <c r="H619" t="s">
        <v>3716</v>
      </c>
      <c r="I619" t="s">
        <v>22</v>
      </c>
      <c r="J619" t="s">
        <v>148</v>
      </c>
      <c r="K619" t="s">
        <v>24</v>
      </c>
      <c r="L619" t="s">
        <v>83</v>
      </c>
      <c r="M619" t="s">
        <v>9685</v>
      </c>
      <c r="N619" t="s">
        <v>9441</v>
      </c>
    </row>
    <row r="620" spans="1:14" x14ac:dyDescent="0.25">
      <c r="A620" t="s">
        <v>3717</v>
      </c>
      <c r="B620" t="s">
        <v>2818</v>
      </c>
      <c r="C620" t="s">
        <v>69</v>
      </c>
      <c r="D620" t="s">
        <v>2819</v>
      </c>
      <c r="E620" t="s">
        <v>638</v>
      </c>
      <c r="F620" t="s">
        <v>3718</v>
      </c>
      <c r="G620" t="s">
        <v>3719</v>
      </c>
      <c r="H620" t="s">
        <v>3720</v>
      </c>
      <c r="I620" t="s">
        <v>32</v>
      </c>
      <c r="J620" t="s">
        <v>74</v>
      </c>
      <c r="K620" t="s">
        <v>24</v>
      </c>
      <c r="L620" t="s">
        <v>3721</v>
      </c>
      <c r="M620" t="s">
        <v>9686</v>
      </c>
      <c r="N620" t="s">
        <v>9441</v>
      </c>
    </row>
    <row r="621" spans="1:14" hidden="1" x14ac:dyDescent="0.25">
      <c r="A621" t="s">
        <v>3733</v>
      </c>
      <c r="B621" t="s">
        <v>3734</v>
      </c>
      <c r="C621" t="s">
        <v>69</v>
      </c>
      <c r="D621" t="s">
        <v>2949</v>
      </c>
      <c r="E621" t="s">
        <v>638</v>
      </c>
      <c r="F621" t="s">
        <v>3735</v>
      </c>
      <c r="G621" t="s">
        <v>3736</v>
      </c>
      <c r="H621" t="s">
        <v>3737</v>
      </c>
      <c r="I621" t="s">
        <v>32</v>
      </c>
      <c r="J621" t="s">
        <v>1000</v>
      </c>
      <c r="K621" t="s">
        <v>24</v>
      </c>
      <c r="L621" t="s">
        <v>2953</v>
      </c>
      <c r="M621" t="s">
        <v>9438</v>
      </c>
      <c r="N621" t="s">
        <v>9439</v>
      </c>
    </row>
    <row r="622" spans="1:14" hidden="1" x14ac:dyDescent="0.25">
      <c r="A622" t="s">
        <v>2977</v>
      </c>
      <c r="B622" t="s">
        <v>678</v>
      </c>
      <c r="C622" t="s">
        <v>16</v>
      </c>
      <c r="D622" t="s">
        <v>1003</v>
      </c>
      <c r="E622" t="s">
        <v>638</v>
      </c>
      <c r="F622" t="s">
        <v>3742</v>
      </c>
      <c r="G622" t="s">
        <v>3743</v>
      </c>
      <c r="H622" t="s">
        <v>3744</v>
      </c>
      <c r="I622" t="s">
        <v>32</v>
      </c>
      <c r="J622" t="s">
        <v>634</v>
      </c>
      <c r="K622" t="s">
        <v>24</v>
      </c>
      <c r="L622" t="s">
        <v>75</v>
      </c>
      <c r="M622" t="s">
        <v>9438</v>
      </c>
      <c r="N622" t="s">
        <v>9439</v>
      </c>
    </row>
    <row r="623" spans="1:14" x14ac:dyDescent="0.25">
      <c r="A623" t="s">
        <v>3745</v>
      </c>
      <c r="B623" t="s">
        <v>3746</v>
      </c>
      <c r="C623" t="s">
        <v>16</v>
      </c>
      <c r="D623" t="s">
        <v>942</v>
      </c>
      <c r="E623" t="s">
        <v>638</v>
      </c>
      <c r="F623" t="s">
        <v>3747</v>
      </c>
      <c r="G623" t="s">
        <v>3748</v>
      </c>
      <c r="H623" t="s">
        <v>3749</v>
      </c>
      <c r="I623" t="s">
        <v>32</v>
      </c>
      <c r="J623" t="s">
        <v>614</v>
      </c>
      <c r="K623" t="s">
        <v>24</v>
      </c>
      <c r="L623" t="s">
        <v>786</v>
      </c>
      <c r="M623" t="s">
        <v>9687</v>
      </c>
      <c r="N623" t="s">
        <v>9441</v>
      </c>
    </row>
    <row r="624" spans="1:14" x14ac:dyDescent="0.25">
      <c r="A624" t="s">
        <v>3422</v>
      </c>
      <c r="B624" t="s">
        <v>1433</v>
      </c>
      <c r="C624" t="s">
        <v>16</v>
      </c>
      <c r="D624" t="s">
        <v>2516</v>
      </c>
      <c r="E624" t="s">
        <v>638</v>
      </c>
      <c r="F624" t="s">
        <v>3750</v>
      </c>
      <c r="G624" t="s">
        <v>3751</v>
      </c>
      <c r="H624" t="s">
        <v>3752</v>
      </c>
      <c r="I624" t="s">
        <v>32</v>
      </c>
      <c r="J624" t="s">
        <v>521</v>
      </c>
      <c r="K624" t="s">
        <v>24</v>
      </c>
      <c r="L624" t="s">
        <v>75</v>
      </c>
      <c r="M624" t="s">
        <v>9688</v>
      </c>
      <c r="N624" t="s">
        <v>9441</v>
      </c>
    </row>
    <row r="625" spans="1:14" hidden="1" x14ac:dyDescent="0.25">
      <c r="A625" t="s">
        <v>3757</v>
      </c>
      <c r="B625" t="s">
        <v>2795</v>
      </c>
      <c r="C625" t="s">
        <v>16</v>
      </c>
      <c r="D625" t="s">
        <v>2796</v>
      </c>
      <c r="E625" t="s">
        <v>638</v>
      </c>
      <c r="F625" t="s">
        <v>3758</v>
      </c>
      <c r="G625" t="s">
        <v>3759</v>
      </c>
      <c r="H625" t="s">
        <v>3760</v>
      </c>
      <c r="I625" t="s">
        <v>320</v>
      </c>
      <c r="J625" t="s">
        <v>826</v>
      </c>
      <c r="K625" t="s">
        <v>24</v>
      </c>
      <c r="L625" t="s">
        <v>361</v>
      </c>
      <c r="M625" t="s">
        <v>9438</v>
      </c>
      <c r="N625" t="s">
        <v>9439</v>
      </c>
    </row>
    <row r="626" spans="1:14" hidden="1" x14ac:dyDescent="0.25">
      <c r="A626" t="s">
        <v>3765</v>
      </c>
      <c r="B626" t="s">
        <v>3766</v>
      </c>
      <c r="C626" t="s">
        <v>550</v>
      </c>
      <c r="D626" t="s">
        <v>3603</v>
      </c>
      <c r="E626" t="s">
        <v>638</v>
      </c>
      <c r="F626" t="s">
        <v>3767</v>
      </c>
      <c r="G626" t="s">
        <v>3768</v>
      </c>
      <c r="H626" t="s">
        <v>3769</v>
      </c>
      <c r="I626" t="s">
        <v>32</v>
      </c>
      <c r="J626" t="s">
        <v>1855</v>
      </c>
      <c r="K626" t="s">
        <v>556</v>
      </c>
      <c r="L626" t="s">
        <v>3770</v>
      </c>
      <c r="M626" t="s">
        <v>9438</v>
      </c>
      <c r="N626" t="s">
        <v>9439</v>
      </c>
    </row>
    <row r="627" spans="1:14" hidden="1" x14ac:dyDescent="0.25">
      <c r="A627" t="s">
        <v>3771</v>
      </c>
      <c r="B627" t="s">
        <v>3772</v>
      </c>
      <c r="C627" t="s">
        <v>550</v>
      </c>
      <c r="D627" t="s">
        <v>1062</v>
      </c>
      <c r="E627" t="s">
        <v>638</v>
      </c>
      <c r="F627" t="s">
        <v>3773</v>
      </c>
      <c r="G627" t="s">
        <v>3774</v>
      </c>
      <c r="H627" t="s">
        <v>3775</v>
      </c>
      <c r="I627" t="s">
        <v>32</v>
      </c>
      <c r="J627" t="s">
        <v>3776</v>
      </c>
      <c r="K627" t="s">
        <v>556</v>
      </c>
      <c r="L627" t="s">
        <v>75</v>
      </c>
      <c r="M627" t="s">
        <v>9438</v>
      </c>
      <c r="N627" t="s">
        <v>9439</v>
      </c>
    </row>
    <row r="628" spans="1:14" hidden="1" x14ac:dyDescent="0.25">
      <c r="A628" t="s">
        <v>3777</v>
      </c>
      <c r="B628" t="s">
        <v>3772</v>
      </c>
      <c r="C628" t="s">
        <v>550</v>
      </c>
      <c r="D628" t="s">
        <v>1062</v>
      </c>
      <c r="E628" t="s">
        <v>638</v>
      </c>
      <c r="F628" t="s">
        <v>3778</v>
      </c>
      <c r="G628" t="s">
        <v>3779</v>
      </c>
      <c r="H628" t="s">
        <v>3780</v>
      </c>
      <c r="I628" t="s">
        <v>32</v>
      </c>
      <c r="J628" t="s">
        <v>1584</v>
      </c>
      <c r="K628" t="s">
        <v>556</v>
      </c>
      <c r="L628" t="s">
        <v>75</v>
      </c>
      <c r="M628" t="s">
        <v>9438</v>
      </c>
      <c r="N628" t="s">
        <v>9439</v>
      </c>
    </row>
    <row r="629" spans="1:14" x14ac:dyDescent="0.25">
      <c r="A629" t="s">
        <v>3790</v>
      </c>
      <c r="B629" t="s">
        <v>3791</v>
      </c>
      <c r="C629" t="s">
        <v>16</v>
      </c>
      <c r="D629" t="s">
        <v>3792</v>
      </c>
      <c r="E629" t="s">
        <v>18</v>
      </c>
      <c r="F629" t="s">
        <v>3793</v>
      </c>
      <c r="G629" t="s">
        <v>3794</v>
      </c>
      <c r="H629" t="s">
        <v>3795</v>
      </c>
      <c r="I629" t="s">
        <v>32</v>
      </c>
      <c r="J629" t="s">
        <v>1639</v>
      </c>
      <c r="K629" t="s">
        <v>24</v>
      </c>
      <c r="L629" t="s">
        <v>75</v>
      </c>
      <c r="M629" t="s">
        <v>9689</v>
      </c>
      <c r="N629" t="s">
        <v>9441</v>
      </c>
    </row>
    <row r="630" spans="1:14" x14ac:dyDescent="0.25">
      <c r="A630" t="s">
        <v>3796</v>
      </c>
      <c r="C630" t="s">
        <v>1475</v>
      </c>
      <c r="D630" t="s">
        <v>579</v>
      </c>
      <c r="E630" t="s">
        <v>18</v>
      </c>
      <c r="F630" t="s">
        <v>3797</v>
      </c>
      <c r="G630" t="s">
        <v>3798</v>
      </c>
      <c r="H630" t="s">
        <v>3799</v>
      </c>
      <c r="I630" t="s">
        <v>32</v>
      </c>
      <c r="J630" t="s">
        <v>1461</v>
      </c>
      <c r="K630" t="s">
        <v>24</v>
      </c>
      <c r="L630" t="s">
        <v>58</v>
      </c>
      <c r="M630" t="s">
        <v>9690</v>
      </c>
      <c r="N630" t="s">
        <v>9441</v>
      </c>
    </row>
    <row r="631" spans="1:14" hidden="1" x14ac:dyDescent="0.25">
      <c r="A631" t="s">
        <v>3800</v>
      </c>
      <c r="C631" t="s">
        <v>16</v>
      </c>
      <c r="D631" t="s">
        <v>3801</v>
      </c>
      <c r="E631" t="s">
        <v>18</v>
      </c>
      <c r="F631" t="s">
        <v>3802</v>
      </c>
      <c r="G631" t="s">
        <v>3803</v>
      </c>
      <c r="H631" t="s">
        <v>3804</v>
      </c>
      <c r="I631" t="s">
        <v>32</v>
      </c>
      <c r="J631" t="s">
        <v>472</v>
      </c>
      <c r="K631" t="s">
        <v>24</v>
      </c>
      <c r="L631" t="s">
        <v>204</v>
      </c>
      <c r="M631" t="s">
        <v>9438</v>
      </c>
      <c r="N631" t="s">
        <v>9439</v>
      </c>
    </row>
    <row r="632" spans="1:14" x14ac:dyDescent="0.25">
      <c r="A632" t="s">
        <v>3805</v>
      </c>
      <c r="B632" t="s">
        <v>2964</v>
      </c>
      <c r="C632" t="s">
        <v>69</v>
      </c>
      <c r="D632" t="s">
        <v>2965</v>
      </c>
      <c r="E632" t="s">
        <v>18</v>
      </c>
      <c r="F632" t="s">
        <v>3806</v>
      </c>
      <c r="G632" t="s">
        <v>3807</v>
      </c>
      <c r="H632" t="s">
        <v>3808</v>
      </c>
      <c r="I632" t="s">
        <v>32</v>
      </c>
      <c r="J632" t="s">
        <v>2164</v>
      </c>
      <c r="K632" t="s">
        <v>24</v>
      </c>
      <c r="L632" t="s">
        <v>75</v>
      </c>
      <c r="M632" t="s">
        <v>9691</v>
      </c>
      <c r="N632" t="s">
        <v>9441</v>
      </c>
    </row>
    <row r="633" spans="1:14" hidden="1" x14ac:dyDescent="0.25">
      <c r="A633" t="s">
        <v>3809</v>
      </c>
      <c r="B633" t="s">
        <v>3810</v>
      </c>
      <c r="C633" t="s">
        <v>16</v>
      </c>
      <c r="D633" t="s">
        <v>371</v>
      </c>
      <c r="E633" t="s">
        <v>18</v>
      </c>
      <c r="F633" t="s">
        <v>3811</v>
      </c>
      <c r="G633" t="s">
        <v>3812</v>
      </c>
      <c r="H633" t="s">
        <v>3813</v>
      </c>
      <c r="I633" t="s">
        <v>32</v>
      </c>
      <c r="J633" t="s">
        <v>211</v>
      </c>
      <c r="K633" t="s">
        <v>24</v>
      </c>
      <c r="L633" t="s">
        <v>75</v>
      </c>
      <c r="M633" t="s">
        <v>9438</v>
      </c>
      <c r="N633" t="s">
        <v>9439</v>
      </c>
    </row>
    <row r="634" spans="1:14" hidden="1" x14ac:dyDescent="0.25">
      <c r="A634" t="s">
        <v>3814</v>
      </c>
      <c r="C634" t="s">
        <v>69</v>
      </c>
      <c r="D634" t="s">
        <v>3815</v>
      </c>
      <c r="E634" t="s">
        <v>18</v>
      </c>
      <c r="F634" t="s">
        <v>3816</v>
      </c>
      <c r="G634" t="s">
        <v>3817</v>
      </c>
      <c r="H634" t="s">
        <v>3818</v>
      </c>
      <c r="I634" t="s">
        <v>22</v>
      </c>
      <c r="J634" t="s">
        <v>82</v>
      </c>
      <c r="K634" t="s">
        <v>24</v>
      </c>
      <c r="L634" t="s">
        <v>3819</v>
      </c>
      <c r="M634" t="s">
        <v>9692</v>
      </c>
      <c r="N634" t="s">
        <v>9441</v>
      </c>
    </row>
    <row r="635" spans="1:14" x14ac:dyDescent="0.25">
      <c r="A635" t="s">
        <v>3820</v>
      </c>
      <c r="B635" t="s">
        <v>3821</v>
      </c>
      <c r="C635" t="s">
        <v>69</v>
      </c>
      <c r="D635" t="s">
        <v>482</v>
      </c>
      <c r="E635" t="s">
        <v>18</v>
      </c>
      <c r="F635" t="s">
        <v>3822</v>
      </c>
      <c r="G635" t="s">
        <v>3823</v>
      </c>
      <c r="H635" t="s">
        <v>3824</v>
      </c>
      <c r="I635" t="s">
        <v>32</v>
      </c>
      <c r="J635" t="s">
        <v>385</v>
      </c>
      <c r="K635" t="s">
        <v>24</v>
      </c>
      <c r="L635" t="s">
        <v>204</v>
      </c>
      <c r="M635" t="s">
        <v>9693</v>
      </c>
      <c r="N635" t="s">
        <v>9441</v>
      </c>
    </row>
    <row r="636" spans="1:14" hidden="1" x14ac:dyDescent="0.25">
      <c r="A636" t="s">
        <v>3825</v>
      </c>
      <c r="B636" t="s">
        <v>27</v>
      </c>
      <c r="C636" t="s">
        <v>16</v>
      </c>
      <c r="D636" t="s">
        <v>394</v>
      </c>
      <c r="E636" t="s">
        <v>18</v>
      </c>
      <c r="F636" t="s">
        <v>3826</v>
      </c>
      <c r="G636" t="s">
        <v>3827</v>
      </c>
      <c r="H636" t="s">
        <v>3828</v>
      </c>
      <c r="I636" t="s">
        <v>32</v>
      </c>
      <c r="J636" t="s">
        <v>2591</v>
      </c>
      <c r="K636" t="s">
        <v>24</v>
      </c>
      <c r="L636" t="s">
        <v>399</v>
      </c>
      <c r="M636" t="s">
        <v>9438</v>
      </c>
      <c r="N636" t="s">
        <v>9439</v>
      </c>
    </row>
    <row r="637" spans="1:14" hidden="1" x14ac:dyDescent="0.25">
      <c r="A637" t="s">
        <v>3829</v>
      </c>
      <c r="B637" t="s">
        <v>3830</v>
      </c>
      <c r="C637" t="s">
        <v>16</v>
      </c>
      <c r="D637" t="s">
        <v>3831</v>
      </c>
      <c r="E637" t="s">
        <v>18</v>
      </c>
      <c r="F637" t="s">
        <v>3832</v>
      </c>
      <c r="G637" t="s">
        <v>3833</v>
      </c>
      <c r="H637" t="s">
        <v>3834</v>
      </c>
      <c r="I637" t="s">
        <v>320</v>
      </c>
      <c r="J637" t="s">
        <v>2164</v>
      </c>
      <c r="K637" t="s">
        <v>24</v>
      </c>
      <c r="L637" t="s">
        <v>3627</v>
      </c>
      <c r="M637" t="s">
        <v>9694</v>
      </c>
      <c r="N637" t="s">
        <v>9441</v>
      </c>
    </row>
    <row r="638" spans="1:14" x14ac:dyDescent="0.25">
      <c r="A638" t="s">
        <v>3835</v>
      </c>
      <c r="B638" t="s">
        <v>3836</v>
      </c>
      <c r="C638" t="s">
        <v>1475</v>
      </c>
      <c r="D638" t="s">
        <v>579</v>
      </c>
      <c r="E638" t="s">
        <v>18</v>
      </c>
      <c r="F638" t="s">
        <v>3837</v>
      </c>
      <c r="G638" t="s">
        <v>3838</v>
      </c>
      <c r="H638" t="s">
        <v>3839</v>
      </c>
      <c r="I638" t="s">
        <v>32</v>
      </c>
      <c r="J638" t="s">
        <v>290</v>
      </c>
      <c r="K638" t="s">
        <v>24</v>
      </c>
      <c r="L638" t="s">
        <v>2331</v>
      </c>
      <c r="M638" t="s">
        <v>9695</v>
      </c>
      <c r="N638" t="s">
        <v>9441</v>
      </c>
    </row>
    <row r="639" spans="1:14" hidden="1" x14ac:dyDescent="0.25">
      <c r="A639" t="s">
        <v>3840</v>
      </c>
      <c r="C639" t="s">
        <v>16</v>
      </c>
      <c r="D639" t="s">
        <v>364</v>
      </c>
      <c r="E639" t="s">
        <v>18</v>
      </c>
      <c r="F639" t="s">
        <v>3841</v>
      </c>
      <c r="G639" t="s">
        <v>3842</v>
      </c>
      <c r="H639" t="s">
        <v>3843</v>
      </c>
      <c r="I639" t="s">
        <v>32</v>
      </c>
      <c r="J639" t="s">
        <v>261</v>
      </c>
      <c r="K639" t="s">
        <v>24</v>
      </c>
      <c r="L639" t="s">
        <v>368</v>
      </c>
      <c r="M639" t="s">
        <v>9438</v>
      </c>
      <c r="N639" t="s">
        <v>9439</v>
      </c>
    </row>
    <row r="640" spans="1:14" hidden="1" x14ac:dyDescent="0.25">
      <c r="A640" t="s">
        <v>3844</v>
      </c>
      <c r="B640" t="s">
        <v>370</v>
      </c>
      <c r="C640" t="s">
        <v>16</v>
      </c>
      <c r="D640" t="s">
        <v>364</v>
      </c>
      <c r="E640" t="s">
        <v>18</v>
      </c>
      <c r="F640" t="s">
        <v>3845</v>
      </c>
      <c r="G640" t="s">
        <v>3846</v>
      </c>
      <c r="H640" t="s">
        <v>3847</v>
      </c>
      <c r="I640" t="s">
        <v>32</v>
      </c>
      <c r="J640" t="s">
        <v>866</v>
      </c>
      <c r="K640" t="s">
        <v>24</v>
      </c>
      <c r="L640" t="s">
        <v>368</v>
      </c>
      <c r="M640" t="s">
        <v>9438</v>
      </c>
      <c r="N640" t="s">
        <v>9439</v>
      </c>
    </row>
    <row r="641" spans="1:14" hidden="1" x14ac:dyDescent="0.25">
      <c r="A641" t="s">
        <v>3848</v>
      </c>
      <c r="B641" t="s">
        <v>3849</v>
      </c>
      <c r="C641" t="s">
        <v>69</v>
      </c>
      <c r="D641" t="s">
        <v>3850</v>
      </c>
      <c r="E641" t="s">
        <v>18</v>
      </c>
      <c r="F641" t="s">
        <v>3851</v>
      </c>
      <c r="G641" t="s">
        <v>3852</v>
      </c>
      <c r="H641" t="s">
        <v>3853</v>
      </c>
      <c r="I641" t="s">
        <v>22</v>
      </c>
      <c r="J641" t="s">
        <v>1400</v>
      </c>
      <c r="K641" t="s">
        <v>24</v>
      </c>
      <c r="L641" t="s">
        <v>83</v>
      </c>
      <c r="M641" t="s">
        <v>9696</v>
      </c>
      <c r="N641" t="s">
        <v>9441</v>
      </c>
    </row>
    <row r="642" spans="1:14" x14ac:dyDescent="0.25">
      <c r="A642" t="s">
        <v>3854</v>
      </c>
      <c r="C642" t="s">
        <v>69</v>
      </c>
      <c r="D642" t="s">
        <v>3855</v>
      </c>
      <c r="E642" t="s">
        <v>18</v>
      </c>
      <c r="F642" t="s">
        <v>3856</v>
      </c>
      <c r="G642" t="s">
        <v>3857</v>
      </c>
      <c r="H642" t="s">
        <v>3858</v>
      </c>
      <c r="I642" t="s">
        <v>32</v>
      </c>
      <c r="J642" t="s">
        <v>991</v>
      </c>
      <c r="K642" t="s">
        <v>24</v>
      </c>
      <c r="L642" t="s">
        <v>1368</v>
      </c>
      <c r="M642" t="s">
        <v>9697</v>
      </c>
      <c r="N642" t="s">
        <v>9441</v>
      </c>
    </row>
    <row r="643" spans="1:14" x14ac:dyDescent="0.25">
      <c r="A643" t="s">
        <v>3859</v>
      </c>
      <c r="B643" t="s">
        <v>3860</v>
      </c>
      <c r="C643" t="s">
        <v>69</v>
      </c>
      <c r="D643" t="s">
        <v>1254</v>
      </c>
      <c r="E643" t="s">
        <v>18</v>
      </c>
      <c r="F643" t="s">
        <v>3861</v>
      </c>
      <c r="G643" t="s">
        <v>3862</v>
      </c>
      <c r="H643" t="s">
        <v>3863</v>
      </c>
      <c r="I643" t="s">
        <v>32</v>
      </c>
      <c r="J643" t="s">
        <v>183</v>
      </c>
      <c r="K643" t="s">
        <v>24</v>
      </c>
      <c r="L643" t="s">
        <v>1258</v>
      </c>
      <c r="M643" t="s">
        <v>9698</v>
      </c>
      <c r="N643" t="s">
        <v>9441</v>
      </c>
    </row>
    <row r="644" spans="1:14" x14ac:dyDescent="0.25">
      <c r="A644" t="s">
        <v>3864</v>
      </c>
      <c r="B644" t="s">
        <v>3865</v>
      </c>
      <c r="C644" t="s">
        <v>16</v>
      </c>
      <c r="D644" t="s">
        <v>1916</v>
      </c>
      <c r="E644" t="s">
        <v>18</v>
      </c>
      <c r="F644" t="s">
        <v>3866</v>
      </c>
      <c r="G644" t="s">
        <v>3867</v>
      </c>
      <c r="H644" t="s">
        <v>3868</v>
      </c>
      <c r="I644" t="s">
        <v>32</v>
      </c>
      <c r="J644" t="s">
        <v>41</v>
      </c>
      <c r="K644" t="s">
        <v>24</v>
      </c>
      <c r="L644" t="s">
        <v>75</v>
      </c>
      <c r="M644" t="s">
        <v>9699</v>
      </c>
      <c r="N644" t="s">
        <v>9441</v>
      </c>
    </row>
    <row r="645" spans="1:14" hidden="1" x14ac:dyDescent="0.25">
      <c r="A645" t="s">
        <v>3869</v>
      </c>
      <c r="B645" t="s">
        <v>3870</v>
      </c>
      <c r="C645" t="s">
        <v>16</v>
      </c>
      <c r="D645" t="s">
        <v>3871</v>
      </c>
      <c r="E645" t="s">
        <v>18</v>
      </c>
      <c r="F645" t="s">
        <v>3872</v>
      </c>
      <c r="G645" t="s">
        <v>3873</v>
      </c>
      <c r="H645" t="s">
        <v>3874</v>
      </c>
      <c r="I645" t="s">
        <v>32</v>
      </c>
      <c r="J645" t="s">
        <v>438</v>
      </c>
      <c r="K645" t="s">
        <v>24</v>
      </c>
      <c r="L645" t="s">
        <v>176</v>
      </c>
      <c r="M645" t="s">
        <v>9438</v>
      </c>
      <c r="N645" t="s">
        <v>9439</v>
      </c>
    </row>
    <row r="646" spans="1:14" hidden="1" x14ac:dyDescent="0.25">
      <c r="A646" t="s">
        <v>3875</v>
      </c>
      <c r="B646" t="s">
        <v>3876</v>
      </c>
      <c r="C646" t="s">
        <v>16</v>
      </c>
      <c r="D646" t="s">
        <v>3877</v>
      </c>
      <c r="E646" t="s">
        <v>18</v>
      </c>
      <c r="F646" t="s">
        <v>3878</v>
      </c>
      <c r="G646" t="s">
        <v>3879</v>
      </c>
      <c r="H646" t="s">
        <v>3880</v>
      </c>
      <c r="I646" t="s">
        <v>32</v>
      </c>
      <c r="J646" t="s">
        <v>391</v>
      </c>
      <c r="K646" t="s">
        <v>24</v>
      </c>
      <c r="L646" t="s">
        <v>3881</v>
      </c>
      <c r="M646" t="s">
        <v>9438</v>
      </c>
      <c r="N646" t="s">
        <v>9439</v>
      </c>
    </row>
    <row r="647" spans="1:14" x14ac:dyDescent="0.25">
      <c r="A647" t="s">
        <v>3882</v>
      </c>
      <c r="B647" t="s">
        <v>3883</v>
      </c>
      <c r="C647" t="s">
        <v>16</v>
      </c>
      <c r="D647" t="s">
        <v>2146</v>
      </c>
      <c r="E647" t="s">
        <v>18</v>
      </c>
      <c r="F647" t="s">
        <v>3884</v>
      </c>
      <c r="G647" t="s">
        <v>3885</v>
      </c>
      <c r="H647" t="s">
        <v>3886</v>
      </c>
      <c r="I647" t="s">
        <v>32</v>
      </c>
      <c r="J647" t="s">
        <v>712</v>
      </c>
      <c r="K647" t="s">
        <v>24</v>
      </c>
      <c r="L647" t="s">
        <v>204</v>
      </c>
      <c r="M647" t="s">
        <v>9700</v>
      </c>
      <c r="N647" t="s">
        <v>9441</v>
      </c>
    </row>
    <row r="648" spans="1:14" hidden="1" x14ac:dyDescent="0.25">
      <c r="A648" t="s">
        <v>3887</v>
      </c>
      <c r="B648" t="s">
        <v>3888</v>
      </c>
      <c r="C648" t="s">
        <v>69</v>
      </c>
      <c r="D648" t="s">
        <v>3889</v>
      </c>
      <c r="E648" t="s">
        <v>18</v>
      </c>
      <c r="F648" t="s">
        <v>3890</v>
      </c>
      <c r="G648" t="s">
        <v>3891</v>
      </c>
      <c r="H648" t="s">
        <v>3892</v>
      </c>
      <c r="I648" t="s">
        <v>32</v>
      </c>
      <c r="J648" t="s">
        <v>398</v>
      </c>
      <c r="K648" t="s">
        <v>24</v>
      </c>
      <c r="L648" t="s">
        <v>42</v>
      </c>
      <c r="M648" t="s">
        <v>9438</v>
      </c>
      <c r="N648" t="s">
        <v>9439</v>
      </c>
    </row>
    <row r="649" spans="1:14" x14ac:dyDescent="0.25">
      <c r="A649" t="s">
        <v>3893</v>
      </c>
      <c r="B649" t="s">
        <v>3894</v>
      </c>
      <c r="C649" t="s">
        <v>69</v>
      </c>
      <c r="D649" t="s">
        <v>3895</v>
      </c>
      <c r="E649" t="s">
        <v>18</v>
      </c>
      <c r="F649" t="s">
        <v>3896</v>
      </c>
      <c r="G649" t="s">
        <v>3897</v>
      </c>
      <c r="H649" t="s">
        <v>3898</v>
      </c>
      <c r="I649" t="s">
        <v>32</v>
      </c>
      <c r="J649" t="s">
        <v>183</v>
      </c>
      <c r="K649" t="s">
        <v>24</v>
      </c>
      <c r="L649" t="s">
        <v>212</v>
      </c>
      <c r="M649" t="s">
        <v>9701</v>
      </c>
      <c r="N649" t="s">
        <v>9441</v>
      </c>
    </row>
    <row r="650" spans="1:14" hidden="1" x14ac:dyDescent="0.25">
      <c r="A650" t="s">
        <v>3899</v>
      </c>
      <c r="C650" t="s">
        <v>16</v>
      </c>
      <c r="D650" t="s">
        <v>3900</v>
      </c>
      <c r="E650" t="s">
        <v>18</v>
      </c>
      <c r="F650" t="s">
        <v>3901</v>
      </c>
      <c r="G650" t="s">
        <v>3902</v>
      </c>
      <c r="H650" t="s">
        <v>3903</v>
      </c>
      <c r="I650" t="s">
        <v>32</v>
      </c>
      <c r="J650" t="s">
        <v>234</v>
      </c>
      <c r="K650" t="s">
        <v>24</v>
      </c>
      <c r="L650" t="s">
        <v>663</v>
      </c>
      <c r="M650" t="s">
        <v>9438</v>
      </c>
      <c r="N650" t="s">
        <v>9439</v>
      </c>
    </row>
    <row r="651" spans="1:14" hidden="1" x14ac:dyDescent="0.25">
      <c r="A651" t="s">
        <v>3904</v>
      </c>
      <c r="B651" t="s">
        <v>3905</v>
      </c>
      <c r="C651" t="s">
        <v>16</v>
      </c>
      <c r="D651" t="s">
        <v>78</v>
      </c>
      <c r="E651" t="s">
        <v>18</v>
      </c>
      <c r="F651" t="s">
        <v>3906</v>
      </c>
      <c r="G651" t="s">
        <v>3907</v>
      </c>
      <c r="H651" t="s">
        <v>3908</v>
      </c>
      <c r="I651" t="s">
        <v>22</v>
      </c>
      <c r="J651" t="s">
        <v>583</v>
      </c>
      <c r="K651" t="s">
        <v>24</v>
      </c>
      <c r="L651" t="s">
        <v>83</v>
      </c>
      <c r="M651" t="s">
        <v>9702</v>
      </c>
      <c r="N651" t="s">
        <v>9441</v>
      </c>
    </row>
    <row r="652" spans="1:14" x14ac:dyDescent="0.25">
      <c r="A652" t="s">
        <v>3909</v>
      </c>
      <c r="B652" t="s">
        <v>3910</v>
      </c>
      <c r="C652" t="s">
        <v>69</v>
      </c>
      <c r="D652" t="s">
        <v>3911</v>
      </c>
      <c r="E652" t="s">
        <v>18</v>
      </c>
      <c r="F652" t="s">
        <v>3912</v>
      </c>
      <c r="G652" t="s">
        <v>3913</v>
      </c>
      <c r="H652" t="s">
        <v>3914</v>
      </c>
      <c r="I652" t="s">
        <v>32</v>
      </c>
      <c r="J652" t="s">
        <v>41</v>
      </c>
      <c r="K652" t="s">
        <v>24</v>
      </c>
      <c r="L652" t="s">
        <v>3915</v>
      </c>
      <c r="M652" t="s">
        <v>9703</v>
      </c>
      <c r="N652" t="s">
        <v>9441</v>
      </c>
    </row>
    <row r="653" spans="1:14" hidden="1" x14ac:dyDescent="0.25">
      <c r="A653" t="s">
        <v>3916</v>
      </c>
      <c r="B653" t="s">
        <v>3917</v>
      </c>
      <c r="C653" t="s">
        <v>16</v>
      </c>
      <c r="D653" t="s">
        <v>3918</v>
      </c>
      <c r="E653" t="s">
        <v>18</v>
      </c>
      <c r="F653" t="s">
        <v>3919</v>
      </c>
      <c r="G653" t="s">
        <v>3920</v>
      </c>
      <c r="H653" t="s">
        <v>3921</v>
      </c>
      <c r="I653" t="s">
        <v>320</v>
      </c>
      <c r="J653" t="s">
        <v>1449</v>
      </c>
      <c r="K653" t="s">
        <v>24</v>
      </c>
      <c r="L653" t="s">
        <v>361</v>
      </c>
      <c r="M653" t="s">
        <v>9704</v>
      </c>
      <c r="N653" t="s">
        <v>9441</v>
      </c>
    </row>
    <row r="654" spans="1:14" x14ac:dyDescent="0.25">
      <c r="A654" t="s">
        <v>3922</v>
      </c>
      <c r="B654" t="s">
        <v>3923</v>
      </c>
      <c r="C654" t="s">
        <v>16</v>
      </c>
      <c r="D654" t="s">
        <v>2532</v>
      </c>
      <c r="E654" t="s">
        <v>18</v>
      </c>
      <c r="F654" t="s">
        <v>3924</v>
      </c>
      <c r="G654" t="s">
        <v>3925</v>
      </c>
      <c r="H654" t="s">
        <v>3926</v>
      </c>
      <c r="I654" t="s">
        <v>32</v>
      </c>
      <c r="J654" t="s">
        <v>74</v>
      </c>
      <c r="K654" t="s">
        <v>24</v>
      </c>
      <c r="L654" t="s">
        <v>204</v>
      </c>
      <c r="M654" t="s">
        <v>9705</v>
      </c>
      <c r="N654" t="s">
        <v>9441</v>
      </c>
    </row>
    <row r="655" spans="1:14" x14ac:dyDescent="0.25">
      <c r="A655" t="s">
        <v>3927</v>
      </c>
      <c r="B655" t="s">
        <v>3928</v>
      </c>
      <c r="C655" t="s">
        <v>16</v>
      </c>
      <c r="D655" t="s">
        <v>3929</v>
      </c>
      <c r="E655" t="s">
        <v>18</v>
      </c>
      <c r="F655" t="s">
        <v>3930</v>
      </c>
      <c r="G655" t="s">
        <v>3931</v>
      </c>
      <c r="H655" t="s">
        <v>3932</v>
      </c>
      <c r="I655" t="s">
        <v>32</v>
      </c>
      <c r="J655" t="s">
        <v>595</v>
      </c>
      <c r="K655" t="s">
        <v>24</v>
      </c>
      <c r="L655" t="s">
        <v>3933</v>
      </c>
      <c r="M655" t="s">
        <v>9706</v>
      </c>
      <c r="N655" t="s">
        <v>9441</v>
      </c>
    </row>
    <row r="656" spans="1:14" x14ac:dyDescent="0.25">
      <c r="A656" t="s">
        <v>3934</v>
      </c>
      <c r="B656" t="s">
        <v>1232</v>
      </c>
      <c r="C656" t="s">
        <v>16</v>
      </c>
      <c r="D656" t="s">
        <v>987</v>
      </c>
      <c r="E656" t="s">
        <v>18</v>
      </c>
      <c r="F656" t="s">
        <v>3935</v>
      </c>
      <c r="G656" t="s">
        <v>3936</v>
      </c>
      <c r="H656" t="s">
        <v>3937</v>
      </c>
      <c r="I656" t="s">
        <v>32</v>
      </c>
      <c r="J656" t="s">
        <v>1727</v>
      </c>
      <c r="K656" t="s">
        <v>24</v>
      </c>
      <c r="L656" t="s">
        <v>204</v>
      </c>
      <c r="M656" t="s">
        <v>9707</v>
      </c>
      <c r="N656" t="s">
        <v>9441</v>
      </c>
    </row>
    <row r="657" spans="1:14" x14ac:dyDescent="0.25">
      <c r="A657" t="s">
        <v>446</v>
      </c>
      <c r="B657" t="s">
        <v>92</v>
      </c>
      <c r="C657" t="s">
        <v>69</v>
      </c>
      <c r="D657" t="s">
        <v>93</v>
      </c>
      <c r="E657" t="s">
        <v>18</v>
      </c>
      <c r="F657" t="s">
        <v>3938</v>
      </c>
      <c r="G657" t="s">
        <v>3939</v>
      </c>
      <c r="H657" t="s">
        <v>3940</v>
      </c>
      <c r="I657" t="s">
        <v>32</v>
      </c>
      <c r="J657" t="s">
        <v>1305</v>
      </c>
      <c r="K657" t="s">
        <v>24</v>
      </c>
      <c r="L657" t="s">
        <v>75</v>
      </c>
      <c r="M657" t="s">
        <v>9708</v>
      </c>
      <c r="N657" t="s">
        <v>9441</v>
      </c>
    </row>
    <row r="658" spans="1:14" x14ac:dyDescent="0.25">
      <c r="A658" t="s">
        <v>3941</v>
      </c>
      <c r="B658" t="s">
        <v>3942</v>
      </c>
      <c r="C658" t="s">
        <v>16</v>
      </c>
      <c r="D658" t="s">
        <v>3943</v>
      </c>
      <c r="E658" t="s">
        <v>18</v>
      </c>
      <c r="F658" t="s">
        <v>3944</v>
      </c>
      <c r="G658" t="s">
        <v>3945</v>
      </c>
      <c r="H658" t="s">
        <v>3946</v>
      </c>
      <c r="I658" t="s">
        <v>32</v>
      </c>
      <c r="J658" t="s">
        <v>379</v>
      </c>
      <c r="K658" t="s">
        <v>24</v>
      </c>
      <c r="L658" t="s">
        <v>262</v>
      </c>
      <c r="M658" t="s">
        <v>9709</v>
      </c>
      <c r="N658" t="s">
        <v>9441</v>
      </c>
    </row>
    <row r="659" spans="1:14" hidden="1" x14ac:dyDescent="0.25">
      <c r="A659" t="s">
        <v>3947</v>
      </c>
      <c r="B659" t="s">
        <v>3948</v>
      </c>
      <c r="C659" t="s">
        <v>16</v>
      </c>
      <c r="D659" t="s">
        <v>1019</v>
      </c>
      <c r="E659" t="s">
        <v>18</v>
      </c>
      <c r="F659" t="s">
        <v>3949</v>
      </c>
      <c r="G659" t="s">
        <v>3950</v>
      </c>
      <c r="H659" t="s">
        <v>3951</v>
      </c>
      <c r="I659" t="s">
        <v>32</v>
      </c>
      <c r="J659" t="s">
        <v>23</v>
      </c>
      <c r="K659" t="s">
        <v>24</v>
      </c>
      <c r="L659" t="s">
        <v>75</v>
      </c>
      <c r="M659" t="s">
        <v>9438</v>
      </c>
      <c r="N659" t="s">
        <v>9439</v>
      </c>
    </row>
    <row r="660" spans="1:14" x14ac:dyDescent="0.25">
      <c r="A660" t="s">
        <v>3952</v>
      </c>
      <c r="C660" t="s">
        <v>16</v>
      </c>
      <c r="D660" t="s">
        <v>579</v>
      </c>
      <c r="E660" t="s">
        <v>18</v>
      </c>
      <c r="F660" t="s">
        <v>3953</v>
      </c>
      <c r="G660" t="s">
        <v>3954</v>
      </c>
      <c r="H660" t="s">
        <v>3955</v>
      </c>
      <c r="I660" t="s">
        <v>32</v>
      </c>
      <c r="J660" t="s">
        <v>74</v>
      </c>
      <c r="K660" t="s">
        <v>24</v>
      </c>
      <c r="L660" t="s">
        <v>58</v>
      </c>
      <c r="M660" t="s">
        <v>9710</v>
      </c>
      <c r="N660" t="s">
        <v>9441</v>
      </c>
    </row>
    <row r="661" spans="1:14" hidden="1" x14ac:dyDescent="0.25">
      <c r="A661" t="s">
        <v>3956</v>
      </c>
      <c r="B661" t="s">
        <v>3957</v>
      </c>
      <c r="C661" t="s">
        <v>69</v>
      </c>
      <c r="D661" t="s">
        <v>3958</v>
      </c>
      <c r="E661" t="s">
        <v>18</v>
      </c>
      <c r="F661" t="s">
        <v>3959</v>
      </c>
      <c r="G661" t="s">
        <v>3960</v>
      </c>
      <c r="H661" t="s">
        <v>3961</v>
      </c>
      <c r="I661" t="s">
        <v>32</v>
      </c>
      <c r="J661" t="s">
        <v>2262</v>
      </c>
      <c r="K661" t="s">
        <v>24</v>
      </c>
      <c r="L661" t="s">
        <v>439</v>
      </c>
      <c r="M661" t="s">
        <v>9438</v>
      </c>
      <c r="N661" t="s">
        <v>9439</v>
      </c>
    </row>
    <row r="662" spans="1:14" x14ac:dyDescent="0.25">
      <c r="A662" t="s">
        <v>3962</v>
      </c>
      <c r="C662" t="s">
        <v>69</v>
      </c>
      <c r="D662" t="s">
        <v>3963</v>
      </c>
      <c r="E662" t="s">
        <v>18</v>
      </c>
      <c r="F662" t="s">
        <v>3964</v>
      </c>
      <c r="G662" t="s">
        <v>3965</v>
      </c>
      <c r="H662" t="s">
        <v>3966</v>
      </c>
      <c r="I662" t="s">
        <v>32</v>
      </c>
      <c r="J662" t="s">
        <v>426</v>
      </c>
      <c r="K662" t="s">
        <v>24</v>
      </c>
      <c r="L662" t="s">
        <v>3967</v>
      </c>
      <c r="M662" t="s">
        <v>9711</v>
      </c>
      <c r="N662" t="s">
        <v>9441</v>
      </c>
    </row>
    <row r="663" spans="1:14" x14ac:dyDescent="0.25">
      <c r="A663" t="s">
        <v>3968</v>
      </c>
      <c r="B663" t="s">
        <v>206</v>
      </c>
      <c r="C663" t="s">
        <v>16</v>
      </c>
      <c r="D663" t="s">
        <v>523</v>
      </c>
      <c r="E663" t="s">
        <v>18</v>
      </c>
      <c r="F663" t="s">
        <v>3969</v>
      </c>
      <c r="G663" t="s">
        <v>3970</v>
      </c>
      <c r="H663" t="s">
        <v>3971</v>
      </c>
      <c r="I663" t="s">
        <v>32</v>
      </c>
      <c r="J663" t="s">
        <v>527</v>
      </c>
      <c r="K663" t="s">
        <v>24</v>
      </c>
      <c r="L663" t="s">
        <v>3972</v>
      </c>
      <c r="M663" t="s">
        <v>9712</v>
      </c>
      <c r="N663" t="s">
        <v>9441</v>
      </c>
    </row>
    <row r="664" spans="1:14" x14ac:dyDescent="0.25">
      <c r="A664" t="s">
        <v>3973</v>
      </c>
      <c r="B664" t="s">
        <v>3974</v>
      </c>
      <c r="C664" t="s">
        <v>69</v>
      </c>
      <c r="D664" t="s">
        <v>3975</v>
      </c>
      <c r="E664" t="s">
        <v>18</v>
      </c>
      <c r="F664" t="s">
        <v>3976</v>
      </c>
      <c r="G664" t="s">
        <v>3977</v>
      </c>
      <c r="H664" t="s">
        <v>3978</v>
      </c>
      <c r="I664" t="s">
        <v>32</v>
      </c>
      <c r="J664" t="s">
        <v>1330</v>
      </c>
      <c r="K664" t="s">
        <v>24</v>
      </c>
      <c r="L664" t="s">
        <v>104</v>
      </c>
      <c r="M664" t="s">
        <v>9713</v>
      </c>
      <c r="N664" t="s">
        <v>9441</v>
      </c>
    </row>
    <row r="665" spans="1:14" hidden="1" x14ac:dyDescent="0.25">
      <c r="A665" t="s">
        <v>3979</v>
      </c>
      <c r="B665" t="s">
        <v>1340</v>
      </c>
      <c r="C665" t="s">
        <v>16</v>
      </c>
      <c r="D665" t="s">
        <v>265</v>
      </c>
      <c r="E665" t="s">
        <v>18</v>
      </c>
      <c r="F665" t="s">
        <v>3980</v>
      </c>
      <c r="G665" t="s">
        <v>3981</v>
      </c>
      <c r="H665" t="s">
        <v>3982</v>
      </c>
      <c r="I665" t="s">
        <v>32</v>
      </c>
      <c r="J665" t="s">
        <v>197</v>
      </c>
      <c r="K665" t="s">
        <v>24</v>
      </c>
      <c r="L665" t="s">
        <v>204</v>
      </c>
      <c r="M665" t="s">
        <v>9438</v>
      </c>
      <c r="N665" t="s">
        <v>9439</v>
      </c>
    </row>
    <row r="666" spans="1:14" x14ac:dyDescent="0.25">
      <c r="A666" t="s">
        <v>3983</v>
      </c>
      <c r="B666" t="s">
        <v>92</v>
      </c>
      <c r="C666" t="s">
        <v>69</v>
      </c>
      <c r="D666" t="s">
        <v>93</v>
      </c>
      <c r="E666" t="s">
        <v>18</v>
      </c>
      <c r="F666" t="s">
        <v>3984</v>
      </c>
      <c r="G666" t="s">
        <v>3985</v>
      </c>
      <c r="H666" t="s">
        <v>3986</v>
      </c>
      <c r="I666" t="s">
        <v>32</v>
      </c>
      <c r="J666" t="s">
        <v>718</v>
      </c>
      <c r="K666" t="s">
        <v>24</v>
      </c>
      <c r="L666" t="s">
        <v>75</v>
      </c>
      <c r="M666" t="s">
        <v>9714</v>
      </c>
      <c r="N666" t="s">
        <v>9441</v>
      </c>
    </row>
    <row r="667" spans="1:14" hidden="1" x14ac:dyDescent="0.25">
      <c r="A667" t="s">
        <v>3987</v>
      </c>
      <c r="C667" t="s">
        <v>69</v>
      </c>
      <c r="D667" t="s">
        <v>434</v>
      </c>
      <c r="E667" t="s">
        <v>18</v>
      </c>
      <c r="F667" t="s">
        <v>3988</v>
      </c>
      <c r="G667" t="s">
        <v>3989</v>
      </c>
      <c r="H667" t="s">
        <v>3990</v>
      </c>
      <c r="I667" t="s">
        <v>32</v>
      </c>
      <c r="J667" t="s">
        <v>438</v>
      </c>
      <c r="K667" t="s">
        <v>24</v>
      </c>
      <c r="L667" t="s">
        <v>439</v>
      </c>
      <c r="M667" t="s">
        <v>9438</v>
      </c>
      <c r="N667" t="s">
        <v>9439</v>
      </c>
    </row>
    <row r="668" spans="1:14" x14ac:dyDescent="0.25">
      <c r="A668" t="s">
        <v>3991</v>
      </c>
      <c r="B668" t="s">
        <v>3992</v>
      </c>
      <c r="C668" t="s">
        <v>16</v>
      </c>
      <c r="D668" t="s">
        <v>402</v>
      </c>
      <c r="E668" t="s">
        <v>18</v>
      </c>
      <c r="F668" t="s">
        <v>3993</v>
      </c>
      <c r="G668" t="s">
        <v>3994</v>
      </c>
      <c r="H668" t="s">
        <v>3995</v>
      </c>
      <c r="I668" t="s">
        <v>32</v>
      </c>
      <c r="J668" t="s">
        <v>735</v>
      </c>
      <c r="K668" t="s">
        <v>24</v>
      </c>
      <c r="L668" t="s">
        <v>406</v>
      </c>
      <c r="M668" t="s">
        <v>9715</v>
      </c>
      <c r="N668" t="s">
        <v>9441</v>
      </c>
    </row>
    <row r="669" spans="1:14" x14ac:dyDescent="0.25">
      <c r="A669" t="s">
        <v>3996</v>
      </c>
      <c r="B669" t="s">
        <v>3997</v>
      </c>
      <c r="C669" t="s">
        <v>16</v>
      </c>
      <c r="D669" t="s">
        <v>402</v>
      </c>
      <c r="E669" t="s">
        <v>18</v>
      </c>
      <c r="F669" t="s">
        <v>3998</v>
      </c>
      <c r="G669" t="s">
        <v>3999</v>
      </c>
      <c r="H669" t="s">
        <v>4000</v>
      </c>
      <c r="I669" t="s">
        <v>32</v>
      </c>
      <c r="J669" t="s">
        <v>109</v>
      </c>
      <c r="K669" t="s">
        <v>24</v>
      </c>
      <c r="L669" t="s">
        <v>406</v>
      </c>
      <c r="M669" t="s">
        <v>9716</v>
      </c>
      <c r="N669" t="s">
        <v>9441</v>
      </c>
    </row>
    <row r="670" spans="1:14" hidden="1" x14ac:dyDescent="0.25">
      <c r="A670" t="s">
        <v>4001</v>
      </c>
      <c r="C670" t="s">
        <v>69</v>
      </c>
      <c r="D670" t="s">
        <v>4002</v>
      </c>
      <c r="E670" t="s">
        <v>18</v>
      </c>
      <c r="F670" t="s">
        <v>4003</v>
      </c>
      <c r="G670" t="s">
        <v>4004</v>
      </c>
      <c r="H670" t="s">
        <v>4005</v>
      </c>
      <c r="I670" t="s">
        <v>32</v>
      </c>
      <c r="J670" t="s">
        <v>634</v>
      </c>
      <c r="K670" t="s">
        <v>24</v>
      </c>
      <c r="L670" t="s">
        <v>1981</v>
      </c>
      <c r="M670" t="s">
        <v>9438</v>
      </c>
      <c r="N670" t="s">
        <v>9439</v>
      </c>
    </row>
    <row r="671" spans="1:14" hidden="1" x14ac:dyDescent="0.25">
      <c r="A671" t="s">
        <v>4006</v>
      </c>
      <c r="C671" t="s">
        <v>16</v>
      </c>
      <c r="D671" t="s">
        <v>610</v>
      </c>
      <c r="E671" t="s">
        <v>18</v>
      </c>
      <c r="F671" t="s">
        <v>4007</v>
      </c>
      <c r="G671" t="s">
        <v>4008</v>
      </c>
      <c r="H671" t="s">
        <v>4009</v>
      </c>
      <c r="I671" t="s">
        <v>32</v>
      </c>
      <c r="J671" t="s">
        <v>1662</v>
      </c>
      <c r="K671" t="s">
        <v>24</v>
      </c>
      <c r="L671" t="s">
        <v>42</v>
      </c>
      <c r="M671" t="s">
        <v>9438</v>
      </c>
      <c r="N671" t="s">
        <v>9439</v>
      </c>
    </row>
    <row r="672" spans="1:14" x14ac:dyDescent="0.25">
      <c r="A672" t="s">
        <v>4010</v>
      </c>
      <c r="B672" t="s">
        <v>4011</v>
      </c>
      <c r="C672" t="s">
        <v>69</v>
      </c>
      <c r="D672" t="s">
        <v>93</v>
      </c>
      <c r="E672" t="s">
        <v>18</v>
      </c>
      <c r="F672" t="s">
        <v>4012</v>
      </c>
      <c r="G672" t="s">
        <v>4013</v>
      </c>
      <c r="H672" t="s">
        <v>4014</v>
      </c>
      <c r="I672" t="s">
        <v>32</v>
      </c>
      <c r="J672" t="s">
        <v>115</v>
      </c>
      <c r="K672" t="s">
        <v>24</v>
      </c>
      <c r="L672" t="s">
        <v>75</v>
      </c>
      <c r="M672" t="s">
        <v>9717</v>
      </c>
      <c r="N672" t="s">
        <v>9441</v>
      </c>
    </row>
    <row r="673" spans="1:14" x14ac:dyDescent="0.25">
      <c r="A673" t="s">
        <v>4015</v>
      </c>
      <c r="B673" t="s">
        <v>4016</v>
      </c>
      <c r="C673" t="s">
        <v>16</v>
      </c>
      <c r="D673" t="s">
        <v>3958</v>
      </c>
      <c r="E673" t="s">
        <v>18</v>
      </c>
      <c r="F673" t="s">
        <v>4017</v>
      </c>
      <c r="G673" t="s">
        <v>4018</v>
      </c>
      <c r="H673" t="s">
        <v>4019</v>
      </c>
      <c r="I673" t="s">
        <v>32</v>
      </c>
      <c r="J673" t="s">
        <v>65</v>
      </c>
      <c r="K673" t="s">
        <v>24</v>
      </c>
      <c r="L673" t="s">
        <v>439</v>
      </c>
      <c r="M673" t="s">
        <v>9718</v>
      </c>
      <c r="N673" t="s">
        <v>9441</v>
      </c>
    </row>
    <row r="674" spans="1:14" x14ac:dyDescent="0.25">
      <c r="A674" t="s">
        <v>4020</v>
      </c>
      <c r="B674" t="s">
        <v>501</v>
      </c>
      <c r="C674" t="s">
        <v>69</v>
      </c>
      <c r="D674" t="s">
        <v>502</v>
      </c>
      <c r="E674" t="s">
        <v>18</v>
      </c>
      <c r="F674" t="s">
        <v>4021</v>
      </c>
      <c r="G674" t="s">
        <v>4022</v>
      </c>
      <c r="H674" t="s">
        <v>4023</v>
      </c>
      <c r="I674" t="s">
        <v>32</v>
      </c>
      <c r="J674" t="s">
        <v>379</v>
      </c>
      <c r="K674" t="s">
        <v>24</v>
      </c>
      <c r="L674" t="s">
        <v>507</v>
      </c>
      <c r="M674" t="s">
        <v>9719</v>
      </c>
      <c r="N674" t="s">
        <v>9441</v>
      </c>
    </row>
    <row r="675" spans="1:14" hidden="1" x14ac:dyDescent="0.25">
      <c r="A675" t="s">
        <v>4024</v>
      </c>
      <c r="C675" t="s">
        <v>16</v>
      </c>
      <c r="D675" t="s">
        <v>4025</v>
      </c>
      <c r="E675" t="s">
        <v>18</v>
      </c>
      <c r="F675" t="s">
        <v>4026</v>
      </c>
      <c r="G675" t="s">
        <v>4027</v>
      </c>
      <c r="H675" t="s">
        <v>4028</v>
      </c>
      <c r="I675" t="s">
        <v>320</v>
      </c>
      <c r="J675" t="s">
        <v>211</v>
      </c>
      <c r="K675" t="s">
        <v>24</v>
      </c>
      <c r="L675" t="s">
        <v>361</v>
      </c>
      <c r="M675" t="s">
        <v>9438</v>
      </c>
      <c r="N675" t="s">
        <v>9439</v>
      </c>
    </row>
    <row r="676" spans="1:14" x14ac:dyDescent="0.25">
      <c r="A676" t="s">
        <v>4029</v>
      </c>
      <c r="B676" t="s">
        <v>4030</v>
      </c>
      <c r="C676" t="s">
        <v>16</v>
      </c>
      <c r="D676" t="s">
        <v>4031</v>
      </c>
      <c r="E676" t="s">
        <v>18</v>
      </c>
      <c r="F676" t="s">
        <v>4032</v>
      </c>
      <c r="G676" t="s">
        <v>4033</v>
      </c>
      <c r="H676" t="s">
        <v>4034</v>
      </c>
      <c r="I676" t="s">
        <v>32</v>
      </c>
      <c r="J676" t="s">
        <v>290</v>
      </c>
      <c r="K676" t="s">
        <v>24</v>
      </c>
      <c r="L676" t="s">
        <v>34</v>
      </c>
      <c r="M676" t="s">
        <v>9720</v>
      </c>
      <c r="N676" t="s">
        <v>9441</v>
      </c>
    </row>
    <row r="677" spans="1:14" hidden="1" x14ac:dyDescent="0.25">
      <c r="A677" t="s">
        <v>4035</v>
      </c>
      <c r="B677" t="s">
        <v>4036</v>
      </c>
      <c r="C677" t="s">
        <v>69</v>
      </c>
      <c r="D677" t="s">
        <v>4037</v>
      </c>
      <c r="E677" t="s">
        <v>18</v>
      </c>
      <c r="F677" t="s">
        <v>4038</v>
      </c>
      <c r="G677" t="s">
        <v>4039</v>
      </c>
      <c r="H677" t="s">
        <v>4040</v>
      </c>
      <c r="I677" t="s">
        <v>32</v>
      </c>
      <c r="J677" t="s">
        <v>2353</v>
      </c>
      <c r="K677" t="s">
        <v>24</v>
      </c>
      <c r="L677" t="s">
        <v>4041</v>
      </c>
      <c r="M677" t="s">
        <v>9438</v>
      </c>
      <c r="N677" t="s">
        <v>9439</v>
      </c>
    </row>
    <row r="678" spans="1:14" hidden="1" x14ac:dyDescent="0.25">
      <c r="A678" t="s">
        <v>4042</v>
      </c>
      <c r="B678" t="s">
        <v>4043</v>
      </c>
      <c r="C678" t="s">
        <v>16</v>
      </c>
      <c r="D678" t="s">
        <v>1916</v>
      </c>
      <c r="E678" t="s">
        <v>18</v>
      </c>
      <c r="F678" t="s">
        <v>4044</v>
      </c>
      <c r="G678" t="s">
        <v>4045</v>
      </c>
      <c r="H678" t="s">
        <v>4046</v>
      </c>
      <c r="I678" t="s">
        <v>32</v>
      </c>
      <c r="J678" t="s">
        <v>162</v>
      </c>
      <c r="K678" t="s">
        <v>24</v>
      </c>
      <c r="L678" t="s">
        <v>314</v>
      </c>
      <c r="M678" t="s">
        <v>9438</v>
      </c>
      <c r="N678" t="s">
        <v>9439</v>
      </c>
    </row>
    <row r="679" spans="1:14" x14ac:dyDescent="0.25">
      <c r="A679" t="s">
        <v>91</v>
      </c>
      <c r="B679" t="s">
        <v>92</v>
      </c>
      <c r="C679" t="s">
        <v>69</v>
      </c>
      <c r="D679" t="s">
        <v>93</v>
      </c>
      <c r="E679" t="s">
        <v>18</v>
      </c>
      <c r="F679" t="s">
        <v>4047</v>
      </c>
      <c r="G679" t="s">
        <v>4048</v>
      </c>
      <c r="H679" t="s">
        <v>4049</v>
      </c>
      <c r="I679" t="s">
        <v>32</v>
      </c>
      <c r="J679" t="s">
        <v>1305</v>
      </c>
      <c r="K679" t="s">
        <v>24</v>
      </c>
      <c r="L679" t="s">
        <v>75</v>
      </c>
      <c r="M679" t="s">
        <v>9721</v>
      </c>
      <c r="N679" t="s">
        <v>9441</v>
      </c>
    </row>
    <row r="680" spans="1:14" hidden="1" x14ac:dyDescent="0.25">
      <c r="A680" t="s">
        <v>26</v>
      </c>
      <c r="B680" t="s">
        <v>4050</v>
      </c>
      <c r="C680" t="s">
        <v>16</v>
      </c>
      <c r="D680" t="s">
        <v>585</v>
      </c>
      <c r="E680" t="s">
        <v>18</v>
      </c>
      <c r="F680" t="s">
        <v>4051</v>
      </c>
      <c r="G680" t="s">
        <v>4052</v>
      </c>
      <c r="H680" t="s">
        <v>4053</v>
      </c>
      <c r="I680" t="s">
        <v>32</v>
      </c>
      <c r="J680" t="s">
        <v>438</v>
      </c>
      <c r="K680" t="s">
        <v>24</v>
      </c>
      <c r="L680" t="s">
        <v>75</v>
      </c>
      <c r="M680" t="s">
        <v>9438</v>
      </c>
      <c r="N680" t="s">
        <v>9439</v>
      </c>
    </row>
    <row r="681" spans="1:14" hidden="1" x14ac:dyDescent="0.25">
      <c r="A681" t="s">
        <v>4054</v>
      </c>
      <c r="B681" t="s">
        <v>4055</v>
      </c>
      <c r="C681" t="s">
        <v>69</v>
      </c>
      <c r="D681" t="s">
        <v>4056</v>
      </c>
      <c r="E681" t="s">
        <v>18</v>
      </c>
      <c r="F681" t="s">
        <v>4057</v>
      </c>
      <c r="G681" t="s">
        <v>4058</v>
      </c>
      <c r="H681" t="s">
        <v>4059</v>
      </c>
      <c r="I681" t="s">
        <v>32</v>
      </c>
      <c r="J681" t="s">
        <v>412</v>
      </c>
      <c r="K681" t="s">
        <v>24</v>
      </c>
      <c r="L681" t="s">
        <v>204</v>
      </c>
      <c r="M681" t="s">
        <v>9438</v>
      </c>
      <c r="N681" t="s">
        <v>9439</v>
      </c>
    </row>
    <row r="682" spans="1:14" hidden="1" x14ac:dyDescent="0.25">
      <c r="A682" t="s">
        <v>4060</v>
      </c>
      <c r="B682" t="s">
        <v>4061</v>
      </c>
      <c r="C682" t="s">
        <v>69</v>
      </c>
      <c r="D682" t="s">
        <v>85</v>
      </c>
      <c r="E682" t="s">
        <v>18</v>
      </c>
      <c r="F682" t="s">
        <v>4062</v>
      </c>
      <c r="G682" t="s">
        <v>4063</v>
      </c>
      <c r="H682" t="s">
        <v>4064</v>
      </c>
      <c r="I682" t="s">
        <v>32</v>
      </c>
      <c r="J682" t="s">
        <v>253</v>
      </c>
      <c r="K682" t="s">
        <v>24</v>
      </c>
      <c r="L682" t="s">
        <v>3503</v>
      </c>
      <c r="M682" t="s">
        <v>9438</v>
      </c>
      <c r="N682" t="s">
        <v>9439</v>
      </c>
    </row>
    <row r="683" spans="1:14" x14ac:dyDescent="0.25">
      <c r="A683" t="s">
        <v>4065</v>
      </c>
      <c r="C683" t="s">
        <v>16</v>
      </c>
      <c r="D683" t="s">
        <v>2867</v>
      </c>
      <c r="E683" t="s">
        <v>18</v>
      </c>
      <c r="F683" t="s">
        <v>4066</v>
      </c>
      <c r="G683" t="s">
        <v>4067</v>
      </c>
      <c r="H683" t="s">
        <v>4068</v>
      </c>
      <c r="I683" t="s">
        <v>32</v>
      </c>
      <c r="J683" t="s">
        <v>274</v>
      </c>
      <c r="K683" t="s">
        <v>24</v>
      </c>
      <c r="L683" t="s">
        <v>204</v>
      </c>
      <c r="M683" t="s">
        <v>9722</v>
      </c>
      <c r="N683" t="s">
        <v>9441</v>
      </c>
    </row>
    <row r="684" spans="1:14" x14ac:dyDescent="0.25">
      <c r="A684" t="s">
        <v>4069</v>
      </c>
      <c r="B684" t="s">
        <v>4070</v>
      </c>
      <c r="C684" t="s">
        <v>16</v>
      </c>
      <c r="D684" t="s">
        <v>4071</v>
      </c>
      <c r="E684" t="s">
        <v>18</v>
      </c>
      <c r="F684" t="s">
        <v>4072</v>
      </c>
      <c r="G684" t="s">
        <v>4073</v>
      </c>
      <c r="H684" t="s">
        <v>4074</v>
      </c>
      <c r="I684" t="s">
        <v>32</v>
      </c>
      <c r="J684" t="s">
        <v>991</v>
      </c>
      <c r="K684" t="s">
        <v>24</v>
      </c>
      <c r="L684" t="s">
        <v>4075</v>
      </c>
      <c r="M684" t="s">
        <v>9723</v>
      </c>
      <c r="N684" t="s">
        <v>9441</v>
      </c>
    </row>
    <row r="685" spans="1:14" x14ac:dyDescent="0.25">
      <c r="A685" t="s">
        <v>4076</v>
      </c>
      <c r="B685" t="s">
        <v>4077</v>
      </c>
      <c r="C685" t="s">
        <v>69</v>
      </c>
      <c r="D685" t="s">
        <v>3568</v>
      </c>
      <c r="E685" t="s">
        <v>18</v>
      </c>
      <c r="F685" t="s">
        <v>4078</v>
      </c>
      <c r="G685" t="s">
        <v>4079</v>
      </c>
      <c r="H685" t="s">
        <v>4080</v>
      </c>
      <c r="I685" t="s">
        <v>32</v>
      </c>
      <c r="J685" t="s">
        <v>2502</v>
      </c>
      <c r="K685" t="s">
        <v>24</v>
      </c>
      <c r="L685" t="s">
        <v>3572</v>
      </c>
      <c r="M685" t="s">
        <v>9724</v>
      </c>
      <c r="N685" t="s">
        <v>9441</v>
      </c>
    </row>
    <row r="686" spans="1:14" x14ac:dyDescent="0.25">
      <c r="A686" t="s">
        <v>4081</v>
      </c>
      <c r="B686" t="s">
        <v>4082</v>
      </c>
      <c r="C686" t="s">
        <v>69</v>
      </c>
      <c r="D686" t="s">
        <v>740</v>
      </c>
      <c r="E686" t="s">
        <v>18</v>
      </c>
      <c r="F686" t="s">
        <v>4083</v>
      </c>
      <c r="G686" t="s">
        <v>4084</v>
      </c>
      <c r="H686" t="s">
        <v>4085</v>
      </c>
      <c r="I686" t="s">
        <v>32</v>
      </c>
      <c r="J686" t="s">
        <v>321</v>
      </c>
      <c r="K686" t="s">
        <v>24</v>
      </c>
      <c r="L686" t="s">
        <v>837</v>
      </c>
      <c r="M686" t="s">
        <v>9725</v>
      </c>
      <c r="N686" t="s">
        <v>9441</v>
      </c>
    </row>
    <row r="687" spans="1:14" hidden="1" x14ac:dyDescent="0.25">
      <c r="A687" t="s">
        <v>4086</v>
      </c>
      <c r="C687" t="s">
        <v>16</v>
      </c>
      <c r="D687" t="s">
        <v>4087</v>
      </c>
      <c r="E687" t="s">
        <v>18</v>
      </c>
      <c r="F687" t="s">
        <v>4088</v>
      </c>
      <c r="G687" t="s">
        <v>4089</v>
      </c>
      <c r="H687" t="s">
        <v>4090</v>
      </c>
      <c r="I687" t="s">
        <v>22</v>
      </c>
      <c r="J687" t="s">
        <v>438</v>
      </c>
      <c r="K687" t="s">
        <v>24</v>
      </c>
      <c r="L687" t="s">
        <v>168</v>
      </c>
      <c r="M687" t="s">
        <v>9438</v>
      </c>
      <c r="N687" t="s">
        <v>9439</v>
      </c>
    </row>
    <row r="688" spans="1:14" x14ac:dyDescent="0.25">
      <c r="A688" t="s">
        <v>4091</v>
      </c>
      <c r="B688" t="s">
        <v>4092</v>
      </c>
      <c r="C688" t="s">
        <v>69</v>
      </c>
      <c r="D688" t="s">
        <v>93</v>
      </c>
      <c r="E688" t="s">
        <v>18</v>
      </c>
      <c r="F688" t="s">
        <v>4093</v>
      </c>
      <c r="G688" t="s">
        <v>4094</v>
      </c>
      <c r="H688" t="s">
        <v>4095</v>
      </c>
      <c r="I688" t="s">
        <v>32</v>
      </c>
      <c r="J688" t="s">
        <v>712</v>
      </c>
      <c r="K688" t="s">
        <v>24</v>
      </c>
      <c r="L688" t="s">
        <v>75</v>
      </c>
      <c r="M688" t="s">
        <v>9726</v>
      </c>
      <c r="N688" t="s">
        <v>9441</v>
      </c>
    </row>
    <row r="689" spans="1:14" x14ac:dyDescent="0.25">
      <c r="A689" t="s">
        <v>4096</v>
      </c>
      <c r="B689" t="s">
        <v>350</v>
      </c>
      <c r="C689" t="s">
        <v>69</v>
      </c>
      <c r="D689" t="s">
        <v>1272</v>
      </c>
      <c r="E689" t="s">
        <v>18</v>
      </c>
      <c r="F689" t="s">
        <v>4097</v>
      </c>
      <c r="G689" t="s">
        <v>4098</v>
      </c>
      <c r="H689" t="s">
        <v>4099</v>
      </c>
      <c r="I689" t="s">
        <v>32</v>
      </c>
      <c r="J689" t="s">
        <v>1294</v>
      </c>
      <c r="K689" t="s">
        <v>24</v>
      </c>
      <c r="L689" t="s">
        <v>184</v>
      </c>
      <c r="M689" t="s">
        <v>9727</v>
      </c>
      <c r="N689" t="s">
        <v>9441</v>
      </c>
    </row>
    <row r="690" spans="1:14" hidden="1" x14ac:dyDescent="0.25">
      <c r="A690" t="s">
        <v>4100</v>
      </c>
      <c r="B690" t="s">
        <v>3870</v>
      </c>
      <c r="C690" t="s">
        <v>16</v>
      </c>
      <c r="D690" t="s">
        <v>394</v>
      </c>
      <c r="E690" t="s">
        <v>18</v>
      </c>
      <c r="F690" t="s">
        <v>4101</v>
      </c>
      <c r="G690" t="s">
        <v>4102</v>
      </c>
      <c r="H690" t="s">
        <v>4103</v>
      </c>
      <c r="I690" t="s">
        <v>32</v>
      </c>
      <c r="J690" t="s">
        <v>955</v>
      </c>
      <c r="K690" t="s">
        <v>24</v>
      </c>
      <c r="L690" t="s">
        <v>399</v>
      </c>
      <c r="M690" t="s">
        <v>9438</v>
      </c>
      <c r="N690" t="s">
        <v>9439</v>
      </c>
    </row>
    <row r="691" spans="1:14" hidden="1" x14ac:dyDescent="0.25">
      <c r="A691" t="s">
        <v>4104</v>
      </c>
      <c r="B691" t="s">
        <v>4105</v>
      </c>
      <c r="C691" t="s">
        <v>16</v>
      </c>
      <c r="D691" t="s">
        <v>4106</v>
      </c>
      <c r="E691" t="s">
        <v>18</v>
      </c>
      <c r="F691" t="s">
        <v>4107</v>
      </c>
      <c r="G691" t="s">
        <v>4108</v>
      </c>
      <c r="H691" t="s">
        <v>4109</v>
      </c>
      <c r="I691" t="s">
        <v>22</v>
      </c>
      <c r="J691" t="s">
        <v>1912</v>
      </c>
      <c r="K691" t="s">
        <v>24</v>
      </c>
      <c r="L691" t="s">
        <v>83</v>
      </c>
      <c r="M691" t="s">
        <v>9438</v>
      </c>
      <c r="N691" t="s">
        <v>9439</v>
      </c>
    </row>
    <row r="692" spans="1:14" x14ac:dyDescent="0.25">
      <c r="A692" t="s">
        <v>4110</v>
      </c>
      <c r="B692" t="s">
        <v>4111</v>
      </c>
      <c r="C692" t="s">
        <v>16</v>
      </c>
      <c r="D692" t="s">
        <v>2532</v>
      </c>
      <c r="E692" t="s">
        <v>18</v>
      </c>
      <c r="F692" t="s">
        <v>4112</v>
      </c>
      <c r="G692" t="s">
        <v>4113</v>
      </c>
      <c r="H692" t="s">
        <v>4114</v>
      </c>
      <c r="I692" t="s">
        <v>32</v>
      </c>
      <c r="J692" t="s">
        <v>341</v>
      </c>
      <c r="K692" t="s">
        <v>24</v>
      </c>
      <c r="L692" t="s">
        <v>204</v>
      </c>
      <c r="M692" t="s">
        <v>9728</v>
      </c>
      <c r="N692" t="s">
        <v>9441</v>
      </c>
    </row>
    <row r="693" spans="1:14" x14ac:dyDescent="0.25">
      <c r="A693" t="s">
        <v>4115</v>
      </c>
      <c r="B693" t="s">
        <v>4116</v>
      </c>
      <c r="C693" t="s">
        <v>16</v>
      </c>
      <c r="D693" t="s">
        <v>4117</v>
      </c>
      <c r="E693" t="s">
        <v>18</v>
      </c>
      <c r="F693" t="s">
        <v>4118</v>
      </c>
      <c r="G693" t="s">
        <v>4119</v>
      </c>
      <c r="H693" t="s">
        <v>4120</v>
      </c>
      <c r="I693" t="s">
        <v>32</v>
      </c>
      <c r="J693" t="s">
        <v>290</v>
      </c>
      <c r="K693" t="s">
        <v>24</v>
      </c>
      <c r="L693" t="s">
        <v>212</v>
      </c>
      <c r="M693" t="s">
        <v>9729</v>
      </c>
      <c r="N693" t="s">
        <v>9441</v>
      </c>
    </row>
    <row r="694" spans="1:14" hidden="1" x14ac:dyDescent="0.25">
      <c r="A694" t="s">
        <v>4121</v>
      </c>
      <c r="B694" t="s">
        <v>4122</v>
      </c>
      <c r="C694" t="s">
        <v>16</v>
      </c>
      <c r="D694" t="s">
        <v>1359</v>
      </c>
      <c r="E694" t="s">
        <v>18</v>
      </c>
      <c r="F694" t="s">
        <v>4123</v>
      </c>
      <c r="G694" t="s">
        <v>4124</v>
      </c>
      <c r="H694" t="s">
        <v>4125</v>
      </c>
      <c r="I694" t="s">
        <v>22</v>
      </c>
      <c r="J694" t="s">
        <v>527</v>
      </c>
      <c r="K694" t="s">
        <v>24</v>
      </c>
      <c r="L694" t="s">
        <v>83</v>
      </c>
      <c r="M694" t="s">
        <v>9730</v>
      </c>
      <c r="N694" t="s">
        <v>9441</v>
      </c>
    </row>
    <row r="695" spans="1:14" x14ac:dyDescent="0.25">
      <c r="A695" t="s">
        <v>4126</v>
      </c>
      <c r="B695" t="s">
        <v>4127</v>
      </c>
      <c r="C695" t="s">
        <v>16</v>
      </c>
      <c r="D695" t="s">
        <v>4128</v>
      </c>
      <c r="E695" t="s">
        <v>18</v>
      </c>
      <c r="F695" t="s">
        <v>4129</v>
      </c>
      <c r="G695" t="s">
        <v>4130</v>
      </c>
      <c r="H695" t="s">
        <v>4131</v>
      </c>
      <c r="I695" t="s">
        <v>32</v>
      </c>
      <c r="J695" t="s">
        <v>74</v>
      </c>
      <c r="K695" t="s">
        <v>24</v>
      </c>
      <c r="L695" t="s">
        <v>204</v>
      </c>
      <c r="M695" t="s">
        <v>9731</v>
      </c>
      <c r="N695" t="s">
        <v>9441</v>
      </c>
    </row>
    <row r="696" spans="1:14" hidden="1" x14ac:dyDescent="0.25">
      <c r="A696" t="s">
        <v>4132</v>
      </c>
      <c r="B696" t="s">
        <v>206</v>
      </c>
      <c r="C696" t="s">
        <v>16</v>
      </c>
      <c r="D696" t="s">
        <v>1364</v>
      </c>
      <c r="E696" t="s">
        <v>18</v>
      </c>
      <c r="F696" t="s">
        <v>4133</v>
      </c>
      <c r="G696" t="s">
        <v>4134</v>
      </c>
      <c r="H696" t="s">
        <v>4135</v>
      </c>
      <c r="I696" t="s">
        <v>32</v>
      </c>
      <c r="J696" t="s">
        <v>923</v>
      </c>
      <c r="K696" t="s">
        <v>24</v>
      </c>
      <c r="L696" t="s">
        <v>1368</v>
      </c>
      <c r="M696" t="s">
        <v>9438</v>
      </c>
      <c r="N696" t="s">
        <v>9439</v>
      </c>
    </row>
    <row r="697" spans="1:14" x14ac:dyDescent="0.25">
      <c r="A697" t="s">
        <v>4136</v>
      </c>
      <c r="B697" t="s">
        <v>144</v>
      </c>
      <c r="C697" t="s">
        <v>1475</v>
      </c>
      <c r="D697" t="s">
        <v>93</v>
      </c>
      <c r="E697" t="s">
        <v>18</v>
      </c>
      <c r="F697" t="s">
        <v>4137</v>
      </c>
      <c r="G697" t="s">
        <v>4138</v>
      </c>
      <c r="H697" t="s">
        <v>4139</v>
      </c>
      <c r="I697" t="s">
        <v>32</v>
      </c>
      <c r="J697" t="s">
        <v>991</v>
      </c>
      <c r="K697" t="s">
        <v>24</v>
      </c>
      <c r="L697" t="s">
        <v>75</v>
      </c>
      <c r="M697" t="s">
        <v>9732</v>
      </c>
      <c r="N697" t="s">
        <v>9441</v>
      </c>
    </row>
    <row r="698" spans="1:14" x14ac:dyDescent="0.25">
      <c r="A698" t="s">
        <v>4140</v>
      </c>
      <c r="B698" t="s">
        <v>4141</v>
      </c>
      <c r="C698" t="s">
        <v>16</v>
      </c>
      <c r="D698" t="s">
        <v>2241</v>
      </c>
      <c r="E698" t="s">
        <v>18</v>
      </c>
      <c r="F698" t="s">
        <v>4142</v>
      </c>
      <c r="G698" t="s">
        <v>4143</v>
      </c>
      <c r="H698" t="s">
        <v>4144</v>
      </c>
      <c r="I698" t="s">
        <v>32</v>
      </c>
      <c r="J698" t="s">
        <v>527</v>
      </c>
      <c r="K698" t="s">
        <v>24</v>
      </c>
      <c r="L698" t="s">
        <v>204</v>
      </c>
      <c r="M698" t="s">
        <v>9733</v>
      </c>
      <c r="N698" t="s">
        <v>9441</v>
      </c>
    </row>
    <row r="699" spans="1:14" hidden="1" x14ac:dyDescent="0.25">
      <c r="A699" t="s">
        <v>4145</v>
      </c>
      <c r="B699" t="s">
        <v>4146</v>
      </c>
      <c r="C699" t="s">
        <v>16</v>
      </c>
      <c r="D699" t="s">
        <v>4147</v>
      </c>
      <c r="E699" t="s">
        <v>18</v>
      </c>
      <c r="F699" t="s">
        <v>4148</v>
      </c>
      <c r="G699" t="s">
        <v>4149</v>
      </c>
      <c r="H699" t="s">
        <v>4150</v>
      </c>
      <c r="I699" t="s">
        <v>32</v>
      </c>
      <c r="J699" t="s">
        <v>234</v>
      </c>
      <c r="K699" t="s">
        <v>24</v>
      </c>
      <c r="L699" t="s">
        <v>4151</v>
      </c>
      <c r="M699" t="s">
        <v>9438</v>
      </c>
      <c r="N699" t="s">
        <v>9439</v>
      </c>
    </row>
    <row r="700" spans="1:14" x14ac:dyDescent="0.25">
      <c r="A700" t="s">
        <v>4152</v>
      </c>
      <c r="B700" t="s">
        <v>4153</v>
      </c>
      <c r="C700" t="s">
        <v>16</v>
      </c>
      <c r="D700" t="s">
        <v>4154</v>
      </c>
      <c r="E700" t="s">
        <v>18</v>
      </c>
      <c r="F700" t="s">
        <v>4155</v>
      </c>
      <c r="G700" t="s">
        <v>4156</v>
      </c>
      <c r="H700" t="s">
        <v>4157</v>
      </c>
      <c r="I700" t="s">
        <v>32</v>
      </c>
      <c r="J700" t="s">
        <v>379</v>
      </c>
      <c r="K700" t="s">
        <v>24</v>
      </c>
      <c r="L700" t="s">
        <v>75</v>
      </c>
      <c r="M700" t="s">
        <v>9734</v>
      </c>
      <c r="N700" t="s">
        <v>9441</v>
      </c>
    </row>
    <row r="701" spans="1:14" x14ac:dyDescent="0.25">
      <c r="A701" t="s">
        <v>4158</v>
      </c>
      <c r="B701" t="s">
        <v>206</v>
      </c>
      <c r="C701" t="s">
        <v>16</v>
      </c>
      <c r="D701" t="s">
        <v>4159</v>
      </c>
      <c r="E701" t="s">
        <v>18</v>
      </c>
      <c r="F701" t="s">
        <v>4160</v>
      </c>
      <c r="G701" t="s">
        <v>4161</v>
      </c>
      <c r="H701" t="s">
        <v>4162</v>
      </c>
      <c r="I701" t="s">
        <v>32</v>
      </c>
      <c r="J701" t="s">
        <v>614</v>
      </c>
      <c r="K701" t="s">
        <v>24</v>
      </c>
      <c r="L701" t="s">
        <v>4163</v>
      </c>
      <c r="M701" t="s">
        <v>9735</v>
      </c>
      <c r="N701" t="s">
        <v>9441</v>
      </c>
    </row>
    <row r="702" spans="1:14" x14ac:dyDescent="0.25">
      <c r="A702" t="s">
        <v>4164</v>
      </c>
      <c r="B702" t="s">
        <v>4165</v>
      </c>
      <c r="C702" t="s">
        <v>69</v>
      </c>
      <c r="D702" t="s">
        <v>4166</v>
      </c>
      <c r="E702" t="s">
        <v>18</v>
      </c>
      <c r="F702" t="s">
        <v>4167</v>
      </c>
      <c r="G702" t="s">
        <v>4168</v>
      </c>
      <c r="H702" t="s">
        <v>4169</v>
      </c>
      <c r="I702" t="s">
        <v>32</v>
      </c>
      <c r="J702" t="s">
        <v>4170</v>
      </c>
      <c r="K702" t="s">
        <v>24</v>
      </c>
      <c r="L702" t="s">
        <v>204</v>
      </c>
      <c r="M702" t="s">
        <v>9736</v>
      </c>
      <c r="N702" t="s">
        <v>9441</v>
      </c>
    </row>
    <row r="703" spans="1:14" x14ac:dyDescent="0.25">
      <c r="A703" t="s">
        <v>4171</v>
      </c>
      <c r="B703" t="s">
        <v>4172</v>
      </c>
      <c r="C703" t="s">
        <v>16</v>
      </c>
      <c r="D703" t="s">
        <v>93</v>
      </c>
      <c r="E703" t="s">
        <v>18</v>
      </c>
      <c r="F703" t="s">
        <v>4173</v>
      </c>
      <c r="G703" t="s">
        <v>4174</v>
      </c>
      <c r="H703" t="s">
        <v>4175</v>
      </c>
      <c r="I703" t="s">
        <v>32</v>
      </c>
      <c r="J703" t="s">
        <v>115</v>
      </c>
      <c r="K703" t="s">
        <v>24</v>
      </c>
      <c r="L703" t="s">
        <v>75</v>
      </c>
      <c r="M703" t="s">
        <v>9737</v>
      </c>
      <c r="N703" t="s">
        <v>9441</v>
      </c>
    </row>
    <row r="704" spans="1:14" hidden="1" x14ac:dyDescent="0.25">
      <c r="A704" t="s">
        <v>4176</v>
      </c>
      <c r="B704" t="s">
        <v>4177</v>
      </c>
      <c r="C704" t="s">
        <v>16</v>
      </c>
      <c r="D704" t="s">
        <v>1313</v>
      </c>
      <c r="E704" t="s">
        <v>18</v>
      </c>
      <c r="F704" t="s">
        <v>4178</v>
      </c>
      <c r="G704" t="s">
        <v>4179</v>
      </c>
      <c r="H704" t="s">
        <v>4180</v>
      </c>
      <c r="I704" t="s">
        <v>32</v>
      </c>
      <c r="J704" t="s">
        <v>33</v>
      </c>
      <c r="K704" t="s">
        <v>24</v>
      </c>
      <c r="L704" t="s">
        <v>235</v>
      </c>
      <c r="M704" t="s">
        <v>9438</v>
      </c>
      <c r="N704" t="s">
        <v>9439</v>
      </c>
    </row>
    <row r="705" spans="1:14" hidden="1" x14ac:dyDescent="0.25">
      <c r="A705" t="s">
        <v>4181</v>
      </c>
      <c r="C705" t="s">
        <v>16</v>
      </c>
      <c r="D705" t="s">
        <v>502</v>
      </c>
      <c r="E705" t="s">
        <v>18</v>
      </c>
      <c r="F705" t="s">
        <v>4182</v>
      </c>
      <c r="G705" t="s">
        <v>4183</v>
      </c>
      <c r="H705" t="s">
        <v>4184</v>
      </c>
      <c r="I705" t="s">
        <v>32</v>
      </c>
      <c r="J705" t="s">
        <v>360</v>
      </c>
      <c r="K705" t="s">
        <v>24</v>
      </c>
      <c r="L705" t="s">
        <v>507</v>
      </c>
      <c r="M705" t="s">
        <v>9438</v>
      </c>
      <c r="N705" t="s">
        <v>9439</v>
      </c>
    </row>
    <row r="706" spans="1:14" x14ac:dyDescent="0.25">
      <c r="A706" t="s">
        <v>4185</v>
      </c>
      <c r="B706" t="s">
        <v>4186</v>
      </c>
      <c r="C706" t="s">
        <v>69</v>
      </c>
      <c r="D706" t="s">
        <v>61</v>
      </c>
      <c r="E706" t="s">
        <v>18</v>
      </c>
      <c r="F706" t="s">
        <v>4187</v>
      </c>
      <c r="G706" t="s">
        <v>4188</v>
      </c>
      <c r="H706" t="s">
        <v>4189</v>
      </c>
      <c r="I706" t="s">
        <v>32</v>
      </c>
      <c r="J706" t="s">
        <v>290</v>
      </c>
      <c r="K706" t="s">
        <v>24</v>
      </c>
      <c r="L706" t="s">
        <v>4190</v>
      </c>
      <c r="M706" t="s">
        <v>9738</v>
      </c>
      <c r="N706" t="s">
        <v>9441</v>
      </c>
    </row>
    <row r="707" spans="1:14" x14ac:dyDescent="0.25">
      <c r="A707" t="s">
        <v>4191</v>
      </c>
      <c r="B707" t="s">
        <v>4192</v>
      </c>
      <c r="C707" t="s">
        <v>69</v>
      </c>
      <c r="D707" t="s">
        <v>4193</v>
      </c>
      <c r="E707" t="s">
        <v>18</v>
      </c>
      <c r="F707" t="s">
        <v>4194</v>
      </c>
      <c r="G707" t="s">
        <v>4195</v>
      </c>
      <c r="H707" t="s">
        <v>4196</v>
      </c>
      <c r="I707" t="s">
        <v>32</v>
      </c>
      <c r="J707" t="s">
        <v>329</v>
      </c>
      <c r="K707" t="s">
        <v>24</v>
      </c>
      <c r="L707" t="s">
        <v>4197</v>
      </c>
      <c r="M707" t="s">
        <v>9739</v>
      </c>
      <c r="N707" t="s">
        <v>9441</v>
      </c>
    </row>
    <row r="708" spans="1:14" x14ac:dyDescent="0.25">
      <c r="A708" t="s">
        <v>4198</v>
      </c>
      <c r="B708" t="s">
        <v>3894</v>
      </c>
      <c r="C708" t="s">
        <v>69</v>
      </c>
      <c r="D708" t="s">
        <v>3895</v>
      </c>
      <c r="E708" t="s">
        <v>18</v>
      </c>
      <c r="F708" t="s">
        <v>4199</v>
      </c>
      <c r="G708" t="s">
        <v>4200</v>
      </c>
      <c r="H708" t="s">
        <v>4201</v>
      </c>
      <c r="I708" t="s">
        <v>32</v>
      </c>
      <c r="J708" t="s">
        <v>1317</v>
      </c>
      <c r="K708" t="s">
        <v>24</v>
      </c>
      <c r="L708" t="s">
        <v>212</v>
      </c>
      <c r="M708" t="s">
        <v>9740</v>
      </c>
      <c r="N708" t="s">
        <v>9441</v>
      </c>
    </row>
    <row r="709" spans="1:14" x14ac:dyDescent="0.25">
      <c r="A709" t="s">
        <v>4202</v>
      </c>
      <c r="B709" t="s">
        <v>4203</v>
      </c>
      <c r="C709" t="s">
        <v>69</v>
      </c>
      <c r="D709" t="s">
        <v>45</v>
      </c>
      <c r="E709" t="s">
        <v>18</v>
      </c>
      <c r="F709" t="s">
        <v>4204</v>
      </c>
      <c r="G709" t="s">
        <v>4205</v>
      </c>
      <c r="H709" t="s">
        <v>4206</v>
      </c>
      <c r="I709" t="s">
        <v>32</v>
      </c>
      <c r="J709" t="s">
        <v>1461</v>
      </c>
      <c r="K709" t="s">
        <v>24</v>
      </c>
      <c r="L709" t="s">
        <v>50</v>
      </c>
      <c r="M709" t="s">
        <v>9741</v>
      </c>
      <c r="N709" t="s">
        <v>9441</v>
      </c>
    </row>
    <row r="710" spans="1:14" hidden="1" x14ac:dyDescent="0.25">
      <c r="A710" t="s">
        <v>4207</v>
      </c>
      <c r="B710" t="s">
        <v>4208</v>
      </c>
      <c r="C710" t="s">
        <v>16</v>
      </c>
      <c r="D710" t="s">
        <v>4209</v>
      </c>
      <c r="E710" t="s">
        <v>18</v>
      </c>
      <c r="F710" t="s">
        <v>4210</v>
      </c>
      <c r="G710" t="s">
        <v>4211</v>
      </c>
      <c r="H710" t="s">
        <v>4212</v>
      </c>
      <c r="I710" t="s">
        <v>32</v>
      </c>
      <c r="J710" t="s">
        <v>426</v>
      </c>
      <c r="K710" t="s">
        <v>24</v>
      </c>
      <c r="L710" t="s">
        <v>204</v>
      </c>
      <c r="M710" t="s">
        <v>9438</v>
      </c>
      <c r="N710" t="s">
        <v>9439</v>
      </c>
    </row>
    <row r="711" spans="1:14" hidden="1" x14ac:dyDescent="0.25">
      <c r="A711" t="s">
        <v>4213</v>
      </c>
      <c r="C711" t="s">
        <v>16</v>
      </c>
      <c r="D711" t="s">
        <v>4214</v>
      </c>
      <c r="E711" t="s">
        <v>18</v>
      </c>
      <c r="F711" t="s">
        <v>4215</v>
      </c>
      <c r="G711" t="s">
        <v>4216</v>
      </c>
      <c r="H711" t="s">
        <v>4217</v>
      </c>
      <c r="I711" t="s">
        <v>32</v>
      </c>
      <c r="J711" t="s">
        <v>1207</v>
      </c>
      <c r="K711" t="s">
        <v>24</v>
      </c>
      <c r="L711" t="s">
        <v>4218</v>
      </c>
      <c r="M711" t="s">
        <v>9438</v>
      </c>
      <c r="N711" t="s">
        <v>9439</v>
      </c>
    </row>
    <row r="712" spans="1:14" hidden="1" x14ac:dyDescent="0.25">
      <c r="A712" t="s">
        <v>4219</v>
      </c>
      <c r="B712" t="s">
        <v>2333</v>
      </c>
      <c r="C712" t="s">
        <v>16</v>
      </c>
      <c r="D712" t="s">
        <v>530</v>
      </c>
      <c r="E712" t="s">
        <v>18</v>
      </c>
      <c r="F712" t="s">
        <v>4220</v>
      </c>
      <c r="G712" t="s">
        <v>4221</v>
      </c>
      <c r="H712" t="s">
        <v>4222</v>
      </c>
      <c r="I712" t="s">
        <v>32</v>
      </c>
      <c r="J712" t="s">
        <v>211</v>
      </c>
      <c r="K712" t="s">
        <v>24</v>
      </c>
      <c r="L712" t="s">
        <v>176</v>
      </c>
      <c r="M712" t="s">
        <v>9438</v>
      </c>
      <c r="N712" t="s">
        <v>9439</v>
      </c>
    </row>
    <row r="713" spans="1:14" x14ac:dyDescent="0.25">
      <c r="A713" t="s">
        <v>4223</v>
      </c>
      <c r="B713" t="s">
        <v>4224</v>
      </c>
      <c r="C713" t="s">
        <v>16</v>
      </c>
      <c r="D713" t="s">
        <v>2671</v>
      </c>
      <c r="E713" t="s">
        <v>18</v>
      </c>
      <c r="F713" t="s">
        <v>4225</v>
      </c>
      <c r="G713" t="s">
        <v>4226</v>
      </c>
      <c r="H713" t="s">
        <v>4227</v>
      </c>
      <c r="I713" t="s">
        <v>32</v>
      </c>
      <c r="J713" t="s">
        <v>74</v>
      </c>
      <c r="K713" t="s">
        <v>24</v>
      </c>
      <c r="L713" t="s">
        <v>75</v>
      </c>
      <c r="M713" t="s">
        <v>9742</v>
      </c>
      <c r="N713" t="s">
        <v>9441</v>
      </c>
    </row>
    <row r="714" spans="1:14" x14ac:dyDescent="0.25">
      <c r="A714" t="s">
        <v>4228</v>
      </c>
      <c r="B714" t="s">
        <v>4229</v>
      </c>
      <c r="C714" t="s">
        <v>16</v>
      </c>
      <c r="D714" t="s">
        <v>4230</v>
      </c>
      <c r="E714" t="s">
        <v>18</v>
      </c>
      <c r="F714" t="s">
        <v>4231</v>
      </c>
      <c r="G714" t="s">
        <v>4232</v>
      </c>
      <c r="H714" t="s">
        <v>4233</v>
      </c>
      <c r="I714" t="s">
        <v>32</v>
      </c>
      <c r="J714" t="s">
        <v>82</v>
      </c>
      <c r="K714" t="s">
        <v>24</v>
      </c>
      <c r="L714" t="s">
        <v>176</v>
      </c>
      <c r="M714" t="s">
        <v>9743</v>
      </c>
      <c r="N714" t="s">
        <v>9441</v>
      </c>
    </row>
    <row r="715" spans="1:14" x14ac:dyDescent="0.25">
      <c r="A715" t="s">
        <v>4234</v>
      </c>
      <c r="B715" t="s">
        <v>4235</v>
      </c>
      <c r="C715" t="s">
        <v>69</v>
      </c>
      <c r="D715" t="s">
        <v>4236</v>
      </c>
      <c r="E715" t="s">
        <v>18</v>
      </c>
      <c r="F715" t="s">
        <v>4237</v>
      </c>
      <c r="G715" t="s">
        <v>4238</v>
      </c>
      <c r="H715" t="s">
        <v>4239</v>
      </c>
      <c r="I715" t="s">
        <v>32</v>
      </c>
      <c r="J715" t="s">
        <v>306</v>
      </c>
      <c r="K715" t="s">
        <v>24</v>
      </c>
      <c r="L715" t="s">
        <v>204</v>
      </c>
      <c r="M715" t="s">
        <v>9744</v>
      </c>
      <c r="N715" t="s">
        <v>9441</v>
      </c>
    </row>
    <row r="716" spans="1:14" x14ac:dyDescent="0.25">
      <c r="A716" t="s">
        <v>4240</v>
      </c>
      <c r="B716" t="s">
        <v>4241</v>
      </c>
      <c r="C716" t="s">
        <v>16</v>
      </c>
      <c r="D716" t="s">
        <v>1254</v>
      </c>
      <c r="E716" t="s">
        <v>18</v>
      </c>
      <c r="F716" t="s">
        <v>4242</v>
      </c>
      <c r="G716" t="s">
        <v>4243</v>
      </c>
      <c r="H716" t="s">
        <v>4244</v>
      </c>
      <c r="I716" t="s">
        <v>32</v>
      </c>
      <c r="J716" t="s">
        <v>1639</v>
      </c>
      <c r="K716" t="s">
        <v>24</v>
      </c>
      <c r="L716" t="s">
        <v>1258</v>
      </c>
      <c r="M716" t="s">
        <v>9745</v>
      </c>
      <c r="N716" t="s">
        <v>9441</v>
      </c>
    </row>
    <row r="717" spans="1:14" hidden="1" x14ac:dyDescent="0.25">
      <c r="A717" t="s">
        <v>26</v>
      </c>
      <c r="B717" t="s">
        <v>27</v>
      </c>
      <c r="C717" t="s">
        <v>69</v>
      </c>
      <c r="D717" t="s">
        <v>394</v>
      </c>
      <c r="E717" t="s">
        <v>18</v>
      </c>
      <c r="F717" t="s">
        <v>4245</v>
      </c>
      <c r="G717" t="s">
        <v>4246</v>
      </c>
      <c r="H717" t="s">
        <v>4247</v>
      </c>
      <c r="I717" t="s">
        <v>32</v>
      </c>
      <c r="J717" t="s">
        <v>2591</v>
      </c>
      <c r="K717" t="s">
        <v>24</v>
      </c>
      <c r="L717" t="s">
        <v>399</v>
      </c>
      <c r="M717" t="s">
        <v>9438</v>
      </c>
      <c r="N717" t="s">
        <v>9439</v>
      </c>
    </row>
    <row r="718" spans="1:14" hidden="1" x14ac:dyDescent="0.25">
      <c r="A718" t="s">
        <v>26</v>
      </c>
      <c r="B718" t="s">
        <v>4248</v>
      </c>
      <c r="C718" t="s">
        <v>16</v>
      </c>
      <c r="D718" t="s">
        <v>4249</v>
      </c>
      <c r="E718" t="s">
        <v>18</v>
      </c>
      <c r="F718" t="s">
        <v>4250</v>
      </c>
      <c r="G718" t="s">
        <v>4251</v>
      </c>
      <c r="H718" t="s">
        <v>4252</v>
      </c>
      <c r="I718" t="s">
        <v>32</v>
      </c>
      <c r="J718" t="s">
        <v>197</v>
      </c>
      <c r="K718" t="s">
        <v>24</v>
      </c>
      <c r="L718" t="s">
        <v>4253</v>
      </c>
      <c r="M718" t="s">
        <v>9438</v>
      </c>
      <c r="N718" t="s">
        <v>9439</v>
      </c>
    </row>
    <row r="719" spans="1:14" x14ac:dyDescent="0.25">
      <c r="A719" t="s">
        <v>4254</v>
      </c>
      <c r="B719" t="s">
        <v>4255</v>
      </c>
      <c r="C719" t="s">
        <v>69</v>
      </c>
      <c r="D719" t="s">
        <v>2867</v>
      </c>
      <c r="E719" t="s">
        <v>18</v>
      </c>
      <c r="F719" t="s">
        <v>4256</v>
      </c>
      <c r="G719" t="s">
        <v>4257</v>
      </c>
      <c r="H719" t="s">
        <v>4258</v>
      </c>
      <c r="I719" t="s">
        <v>32</v>
      </c>
      <c r="J719" t="s">
        <v>1294</v>
      </c>
      <c r="K719" t="s">
        <v>24</v>
      </c>
      <c r="L719" t="s">
        <v>204</v>
      </c>
      <c r="M719" t="s">
        <v>9746</v>
      </c>
      <c r="N719" t="s">
        <v>9441</v>
      </c>
    </row>
    <row r="720" spans="1:14" x14ac:dyDescent="0.25">
      <c r="A720" t="s">
        <v>4259</v>
      </c>
      <c r="C720" t="s">
        <v>16</v>
      </c>
      <c r="D720" t="s">
        <v>1445</v>
      </c>
      <c r="E720" t="s">
        <v>18</v>
      </c>
      <c r="F720" t="s">
        <v>4260</v>
      </c>
      <c r="G720" t="s">
        <v>4261</v>
      </c>
      <c r="H720" t="s">
        <v>4262</v>
      </c>
      <c r="I720" t="s">
        <v>32</v>
      </c>
      <c r="J720" t="s">
        <v>1330</v>
      </c>
      <c r="K720" t="s">
        <v>24</v>
      </c>
      <c r="L720" t="s">
        <v>204</v>
      </c>
      <c r="M720" t="s">
        <v>9747</v>
      </c>
      <c r="N720" t="s">
        <v>9441</v>
      </c>
    </row>
    <row r="721" spans="1:14" x14ac:dyDescent="0.25">
      <c r="A721" t="s">
        <v>4263</v>
      </c>
      <c r="B721" t="s">
        <v>4092</v>
      </c>
      <c r="C721" t="s">
        <v>69</v>
      </c>
      <c r="D721" t="s">
        <v>93</v>
      </c>
      <c r="E721" t="s">
        <v>18</v>
      </c>
      <c r="F721" t="s">
        <v>4264</v>
      </c>
      <c r="G721" t="s">
        <v>4265</v>
      </c>
      <c r="H721" t="s">
        <v>4266</v>
      </c>
      <c r="I721" t="s">
        <v>32</v>
      </c>
      <c r="J721" t="s">
        <v>142</v>
      </c>
      <c r="K721" t="s">
        <v>24</v>
      </c>
      <c r="L721" t="s">
        <v>75</v>
      </c>
      <c r="M721" t="s">
        <v>9748</v>
      </c>
      <c r="N721" t="s">
        <v>9441</v>
      </c>
    </row>
    <row r="722" spans="1:14" x14ac:dyDescent="0.25">
      <c r="A722" t="s">
        <v>4267</v>
      </c>
      <c r="C722" t="s">
        <v>16</v>
      </c>
      <c r="D722" t="s">
        <v>2543</v>
      </c>
      <c r="E722" t="s">
        <v>18</v>
      </c>
      <c r="F722" t="s">
        <v>4268</v>
      </c>
      <c r="G722" t="s">
        <v>4269</v>
      </c>
      <c r="H722" t="s">
        <v>4270</v>
      </c>
      <c r="I722" t="s">
        <v>32</v>
      </c>
      <c r="J722" t="s">
        <v>2164</v>
      </c>
      <c r="K722" t="s">
        <v>24</v>
      </c>
      <c r="L722" t="s">
        <v>2331</v>
      </c>
      <c r="M722" t="s">
        <v>9749</v>
      </c>
      <c r="N722" t="s">
        <v>9441</v>
      </c>
    </row>
    <row r="723" spans="1:14" hidden="1" x14ac:dyDescent="0.25">
      <c r="A723" t="s">
        <v>4271</v>
      </c>
      <c r="B723" t="s">
        <v>4272</v>
      </c>
      <c r="C723" t="s">
        <v>16</v>
      </c>
      <c r="D723" t="s">
        <v>4273</v>
      </c>
      <c r="E723" t="s">
        <v>18</v>
      </c>
      <c r="F723" t="s">
        <v>4274</v>
      </c>
      <c r="G723" t="s">
        <v>4275</v>
      </c>
      <c r="H723" t="s">
        <v>4276</v>
      </c>
      <c r="I723" t="s">
        <v>22</v>
      </c>
      <c r="J723" t="s">
        <v>148</v>
      </c>
      <c r="K723" t="s">
        <v>24</v>
      </c>
      <c r="L723" t="s">
        <v>4277</v>
      </c>
      <c r="M723" t="s">
        <v>9750</v>
      </c>
      <c r="N723" t="s">
        <v>9441</v>
      </c>
    </row>
    <row r="724" spans="1:14" hidden="1" x14ac:dyDescent="0.25">
      <c r="A724" t="s">
        <v>4278</v>
      </c>
      <c r="B724" t="s">
        <v>888</v>
      </c>
      <c r="C724" t="s">
        <v>69</v>
      </c>
      <c r="D724" t="s">
        <v>4279</v>
      </c>
      <c r="E724" t="s">
        <v>18</v>
      </c>
      <c r="F724" t="s">
        <v>4280</v>
      </c>
      <c r="G724" t="s">
        <v>4281</v>
      </c>
      <c r="H724" t="s">
        <v>4282</v>
      </c>
      <c r="I724" t="s">
        <v>22</v>
      </c>
      <c r="J724" t="s">
        <v>1000</v>
      </c>
      <c r="K724" t="s">
        <v>24</v>
      </c>
      <c r="L724" t="s">
        <v>4283</v>
      </c>
      <c r="M724" t="s">
        <v>9438</v>
      </c>
      <c r="N724" t="s">
        <v>9439</v>
      </c>
    </row>
    <row r="725" spans="1:14" hidden="1" x14ac:dyDescent="0.25">
      <c r="A725" t="s">
        <v>4284</v>
      </c>
      <c r="B725" t="s">
        <v>4285</v>
      </c>
      <c r="C725" t="s">
        <v>69</v>
      </c>
      <c r="D725" t="s">
        <v>610</v>
      </c>
      <c r="E725" t="s">
        <v>18</v>
      </c>
      <c r="F725" t="s">
        <v>4286</v>
      </c>
      <c r="G725" t="s">
        <v>4287</v>
      </c>
      <c r="H725" t="s">
        <v>4288</v>
      </c>
      <c r="I725" t="s">
        <v>32</v>
      </c>
      <c r="J725" t="s">
        <v>234</v>
      </c>
      <c r="K725" t="s">
        <v>24</v>
      </c>
      <c r="L725" t="s">
        <v>42</v>
      </c>
      <c r="M725" t="s">
        <v>9438</v>
      </c>
      <c r="N725" t="s">
        <v>9439</v>
      </c>
    </row>
    <row r="726" spans="1:14" hidden="1" x14ac:dyDescent="0.25">
      <c r="A726" t="s">
        <v>4289</v>
      </c>
      <c r="B726" t="s">
        <v>4290</v>
      </c>
      <c r="C726" t="s">
        <v>16</v>
      </c>
      <c r="D726" t="s">
        <v>4291</v>
      </c>
      <c r="E726" t="s">
        <v>638</v>
      </c>
      <c r="F726" t="s">
        <v>4292</v>
      </c>
      <c r="G726" t="s">
        <v>4293</v>
      </c>
      <c r="H726" t="s">
        <v>4294</v>
      </c>
      <c r="I726" t="s">
        <v>32</v>
      </c>
      <c r="J726" t="s">
        <v>3776</v>
      </c>
      <c r="K726" t="s">
        <v>24</v>
      </c>
      <c r="L726" t="s">
        <v>75</v>
      </c>
      <c r="M726" t="s">
        <v>9438</v>
      </c>
      <c r="N726" t="s">
        <v>9439</v>
      </c>
    </row>
    <row r="727" spans="1:14" x14ac:dyDescent="0.25">
      <c r="A727" t="s">
        <v>4295</v>
      </c>
      <c r="B727" t="s">
        <v>4296</v>
      </c>
      <c r="C727" t="s">
        <v>69</v>
      </c>
      <c r="D727" t="s">
        <v>402</v>
      </c>
      <c r="E727" t="s">
        <v>638</v>
      </c>
      <c r="F727" t="s">
        <v>4297</v>
      </c>
      <c r="G727" t="s">
        <v>4298</v>
      </c>
      <c r="H727" t="s">
        <v>4299</v>
      </c>
      <c r="I727" t="s">
        <v>32</v>
      </c>
      <c r="J727" t="s">
        <v>1350</v>
      </c>
      <c r="K727" t="s">
        <v>24</v>
      </c>
      <c r="L727" t="s">
        <v>406</v>
      </c>
      <c r="M727" t="s">
        <v>9751</v>
      </c>
      <c r="N727" t="s">
        <v>9441</v>
      </c>
    </row>
    <row r="728" spans="1:14" hidden="1" x14ac:dyDescent="0.25">
      <c r="A728" t="s">
        <v>4300</v>
      </c>
      <c r="B728" t="s">
        <v>4301</v>
      </c>
      <c r="C728" t="s">
        <v>69</v>
      </c>
      <c r="D728" t="s">
        <v>4302</v>
      </c>
      <c r="E728" t="s">
        <v>638</v>
      </c>
      <c r="F728" t="s">
        <v>4303</v>
      </c>
      <c r="G728" t="s">
        <v>4304</v>
      </c>
      <c r="H728" t="s">
        <v>4305</v>
      </c>
      <c r="I728" t="s">
        <v>32</v>
      </c>
      <c r="J728" t="s">
        <v>1545</v>
      </c>
      <c r="K728" t="s">
        <v>24</v>
      </c>
      <c r="L728" t="s">
        <v>34</v>
      </c>
      <c r="M728" t="s">
        <v>9438</v>
      </c>
      <c r="N728" t="s">
        <v>9439</v>
      </c>
    </row>
    <row r="729" spans="1:14" hidden="1" x14ac:dyDescent="0.25">
      <c r="A729" t="s">
        <v>4309</v>
      </c>
      <c r="B729" t="s">
        <v>4310</v>
      </c>
      <c r="C729" t="s">
        <v>16</v>
      </c>
      <c r="D729" t="s">
        <v>3646</v>
      </c>
      <c r="E729" t="s">
        <v>638</v>
      </c>
      <c r="F729" t="s">
        <v>4311</v>
      </c>
      <c r="G729" t="s">
        <v>4312</v>
      </c>
      <c r="H729" t="s">
        <v>4313</v>
      </c>
      <c r="I729" t="s">
        <v>32</v>
      </c>
      <c r="J729" t="s">
        <v>234</v>
      </c>
      <c r="K729" t="s">
        <v>24</v>
      </c>
      <c r="L729" t="s">
        <v>42</v>
      </c>
      <c r="M729" t="s">
        <v>9438</v>
      </c>
      <c r="N729" t="s">
        <v>9439</v>
      </c>
    </row>
    <row r="730" spans="1:14" x14ac:dyDescent="0.25">
      <c r="A730" t="s">
        <v>4314</v>
      </c>
      <c r="B730" t="s">
        <v>4315</v>
      </c>
      <c r="C730" t="s">
        <v>69</v>
      </c>
      <c r="D730" t="s">
        <v>4316</v>
      </c>
      <c r="E730" t="s">
        <v>638</v>
      </c>
      <c r="F730" t="s">
        <v>4317</v>
      </c>
      <c r="G730" t="s">
        <v>4318</v>
      </c>
      <c r="H730" t="s">
        <v>4319</v>
      </c>
      <c r="I730" t="s">
        <v>32</v>
      </c>
      <c r="J730" t="s">
        <v>4320</v>
      </c>
      <c r="K730" t="s">
        <v>24</v>
      </c>
      <c r="L730" t="s">
        <v>4321</v>
      </c>
      <c r="M730" t="s">
        <v>9752</v>
      </c>
      <c r="N730" t="s">
        <v>9441</v>
      </c>
    </row>
    <row r="731" spans="1:14" hidden="1" x14ac:dyDescent="0.25">
      <c r="A731" t="s">
        <v>4322</v>
      </c>
      <c r="B731" t="s">
        <v>4323</v>
      </c>
      <c r="C731" t="s">
        <v>16</v>
      </c>
      <c r="D731" t="s">
        <v>4324</v>
      </c>
      <c r="E731" t="s">
        <v>638</v>
      </c>
      <c r="F731" t="s">
        <v>4325</v>
      </c>
      <c r="G731" t="s">
        <v>4326</v>
      </c>
      <c r="H731" t="s">
        <v>4327</v>
      </c>
      <c r="I731" t="s">
        <v>22</v>
      </c>
      <c r="J731" t="s">
        <v>1584</v>
      </c>
      <c r="K731" t="s">
        <v>24</v>
      </c>
      <c r="L731" t="s">
        <v>4328</v>
      </c>
      <c r="M731" t="s">
        <v>9438</v>
      </c>
      <c r="N731" t="s">
        <v>9439</v>
      </c>
    </row>
    <row r="732" spans="1:14" hidden="1" x14ac:dyDescent="0.25">
      <c r="A732" t="s">
        <v>4329</v>
      </c>
      <c r="B732" t="s">
        <v>4330</v>
      </c>
      <c r="C732" t="s">
        <v>16</v>
      </c>
      <c r="E732" t="s">
        <v>638</v>
      </c>
      <c r="F732" t="s">
        <v>4331</v>
      </c>
      <c r="G732" t="s">
        <v>4332</v>
      </c>
      <c r="H732" t="s">
        <v>4333</v>
      </c>
      <c r="I732" t="s">
        <v>22</v>
      </c>
      <c r="J732" t="s">
        <v>4334</v>
      </c>
      <c r="K732" t="s">
        <v>24</v>
      </c>
      <c r="M732" t="s">
        <v>9438</v>
      </c>
      <c r="N732" t="s">
        <v>9439</v>
      </c>
    </row>
    <row r="733" spans="1:14" x14ac:dyDescent="0.25">
      <c r="A733" t="s">
        <v>4341</v>
      </c>
      <c r="B733" t="s">
        <v>4342</v>
      </c>
      <c r="C733" t="s">
        <v>69</v>
      </c>
      <c r="D733" t="s">
        <v>4343</v>
      </c>
      <c r="E733" t="s">
        <v>638</v>
      </c>
      <c r="F733" t="s">
        <v>4344</v>
      </c>
      <c r="G733" t="s">
        <v>4345</v>
      </c>
      <c r="H733" t="s">
        <v>4346</v>
      </c>
      <c r="I733" t="s">
        <v>32</v>
      </c>
      <c r="J733" t="s">
        <v>142</v>
      </c>
      <c r="K733" t="s">
        <v>24</v>
      </c>
      <c r="L733" t="s">
        <v>42</v>
      </c>
      <c r="M733" t="s">
        <v>9753</v>
      </c>
      <c r="N733" t="s">
        <v>9441</v>
      </c>
    </row>
    <row r="734" spans="1:14" x14ac:dyDescent="0.25">
      <c r="A734" t="s">
        <v>4359</v>
      </c>
      <c r="B734" t="s">
        <v>2531</v>
      </c>
      <c r="C734" t="s">
        <v>16</v>
      </c>
      <c r="D734" t="s">
        <v>37</v>
      </c>
      <c r="E734" t="s">
        <v>638</v>
      </c>
      <c r="F734" t="s">
        <v>4360</v>
      </c>
      <c r="G734" t="s">
        <v>4361</v>
      </c>
      <c r="H734" t="s">
        <v>4362</v>
      </c>
      <c r="I734" t="s">
        <v>32</v>
      </c>
      <c r="J734" t="s">
        <v>290</v>
      </c>
      <c r="K734" t="s">
        <v>24</v>
      </c>
      <c r="L734" t="s">
        <v>4363</v>
      </c>
      <c r="M734" t="s">
        <v>9754</v>
      </c>
      <c r="N734" t="s">
        <v>9441</v>
      </c>
    </row>
    <row r="735" spans="1:14" x14ac:dyDescent="0.25">
      <c r="A735" t="s">
        <v>4314</v>
      </c>
      <c r="B735" t="s">
        <v>4369</v>
      </c>
      <c r="C735" t="s">
        <v>16</v>
      </c>
      <c r="D735" t="s">
        <v>4370</v>
      </c>
      <c r="E735" t="s">
        <v>638</v>
      </c>
      <c r="F735" t="s">
        <v>4371</v>
      </c>
      <c r="G735" t="s">
        <v>4372</v>
      </c>
      <c r="H735" t="s">
        <v>4373</v>
      </c>
      <c r="I735" t="s">
        <v>32</v>
      </c>
      <c r="J735" t="s">
        <v>420</v>
      </c>
      <c r="K735" t="s">
        <v>24</v>
      </c>
      <c r="L735" t="s">
        <v>4321</v>
      </c>
      <c r="M735" t="s">
        <v>9755</v>
      </c>
      <c r="N735" t="s">
        <v>9441</v>
      </c>
    </row>
    <row r="736" spans="1:14" x14ac:dyDescent="0.25">
      <c r="A736" t="s">
        <v>4374</v>
      </c>
      <c r="B736" t="s">
        <v>3865</v>
      </c>
      <c r="C736" t="s">
        <v>69</v>
      </c>
      <c r="D736" t="s">
        <v>1916</v>
      </c>
      <c r="E736" t="s">
        <v>638</v>
      </c>
      <c r="F736" t="s">
        <v>4375</v>
      </c>
      <c r="G736" t="s">
        <v>4376</v>
      </c>
      <c r="H736" t="s">
        <v>4377</v>
      </c>
      <c r="I736" t="s">
        <v>32</v>
      </c>
      <c r="J736" t="s">
        <v>175</v>
      </c>
      <c r="K736" t="s">
        <v>24</v>
      </c>
      <c r="L736" t="s">
        <v>75</v>
      </c>
      <c r="M736" t="s">
        <v>9756</v>
      </c>
      <c r="N736" t="s">
        <v>9441</v>
      </c>
    </row>
    <row r="737" spans="1:14" hidden="1" x14ac:dyDescent="0.25">
      <c r="A737" t="s">
        <v>4378</v>
      </c>
      <c r="B737" t="s">
        <v>4379</v>
      </c>
      <c r="C737" t="s">
        <v>16</v>
      </c>
      <c r="D737" t="s">
        <v>2510</v>
      </c>
      <c r="E737" t="s">
        <v>638</v>
      </c>
      <c r="F737" t="s">
        <v>4380</v>
      </c>
      <c r="G737" t="s">
        <v>4381</v>
      </c>
      <c r="H737" t="s">
        <v>4382</v>
      </c>
      <c r="I737" t="s">
        <v>32</v>
      </c>
      <c r="J737" t="s">
        <v>412</v>
      </c>
      <c r="K737" t="s">
        <v>24</v>
      </c>
      <c r="L737" t="s">
        <v>4383</v>
      </c>
      <c r="M737" t="s">
        <v>9438</v>
      </c>
      <c r="N737" t="s">
        <v>9439</v>
      </c>
    </row>
    <row r="738" spans="1:14" hidden="1" x14ac:dyDescent="0.25">
      <c r="A738" t="s">
        <v>4396</v>
      </c>
      <c r="B738" t="s">
        <v>4365</v>
      </c>
      <c r="C738" t="s">
        <v>69</v>
      </c>
      <c r="D738" t="s">
        <v>1513</v>
      </c>
      <c r="E738" t="s">
        <v>638</v>
      </c>
      <c r="F738" t="s">
        <v>4397</v>
      </c>
      <c r="G738" t="s">
        <v>4398</v>
      </c>
      <c r="H738" t="s">
        <v>4399</v>
      </c>
      <c r="I738" t="s">
        <v>32</v>
      </c>
      <c r="J738" t="s">
        <v>1000</v>
      </c>
      <c r="K738" t="s">
        <v>24</v>
      </c>
      <c r="L738" t="s">
        <v>75</v>
      </c>
      <c r="M738" t="s">
        <v>9438</v>
      </c>
      <c r="N738" t="s">
        <v>9439</v>
      </c>
    </row>
    <row r="739" spans="1:14" hidden="1" x14ac:dyDescent="0.25">
      <c r="A739" t="s">
        <v>4400</v>
      </c>
      <c r="B739" t="s">
        <v>4401</v>
      </c>
      <c r="C739" t="s">
        <v>16</v>
      </c>
      <c r="D739" t="s">
        <v>2510</v>
      </c>
      <c r="E739" t="s">
        <v>638</v>
      </c>
      <c r="F739" t="s">
        <v>4402</v>
      </c>
      <c r="G739" t="s">
        <v>4403</v>
      </c>
      <c r="H739" t="s">
        <v>4404</v>
      </c>
      <c r="I739" t="s">
        <v>32</v>
      </c>
      <c r="J739" t="s">
        <v>261</v>
      </c>
      <c r="K739" t="s">
        <v>24</v>
      </c>
      <c r="L739" t="s">
        <v>786</v>
      </c>
      <c r="M739" t="s">
        <v>9438</v>
      </c>
      <c r="N739" t="s">
        <v>9439</v>
      </c>
    </row>
    <row r="740" spans="1:14" hidden="1" x14ac:dyDescent="0.25">
      <c r="A740" t="s">
        <v>3389</v>
      </c>
      <c r="B740" t="s">
        <v>3068</v>
      </c>
      <c r="C740" t="s">
        <v>69</v>
      </c>
      <c r="D740" t="s">
        <v>4405</v>
      </c>
      <c r="E740" t="s">
        <v>638</v>
      </c>
      <c r="F740" t="s">
        <v>4406</v>
      </c>
      <c r="G740" t="s">
        <v>4407</v>
      </c>
      <c r="H740" t="s">
        <v>4408</v>
      </c>
      <c r="I740" t="s">
        <v>22</v>
      </c>
      <c r="J740" t="s">
        <v>148</v>
      </c>
      <c r="K740" t="s">
        <v>24</v>
      </c>
      <c r="L740" t="s">
        <v>83</v>
      </c>
      <c r="M740" t="s">
        <v>9757</v>
      </c>
      <c r="N740" t="s">
        <v>9441</v>
      </c>
    </row>
    <row r="741" spans="1:14" hidden="1" x14ac:dyDescent="0.25">
      <c r="A741" t="s">
        <v>4409</v>
      </c>
      <c r="B741" t="s">
        <v>4365</v>
      </c>
      <c r="C741" t="s">
        <v>69</v>
      </c>
      <c r="D741" t="s">
        <v>1513</v>
      </c>
      <c r="E741" t="s">
        <v>638</v>
      </c>
      <c r="F741" t="s">
        <v>4410</v>
      </c>
      <c r="G741" t="s">
        <v>4411</v>
      </c>
      <c r="H741" t="s">
        <v>4412</v>
      </c>
      <c r="I741" t="s">
        <v>32</v>
      </c>
      <c r="J741" t="s">
        <v>642</v>
      </c>
      <c r="K741" t="s">
        <v>24</v>
      </c>
      <c r="L741" t="s">
        <v>75</v>
      </c>
      <c r="M741" t="s">
        <v>9438</v>
      </c>
      <c r="N741" t="s">
        <v>9439</v>
      </c>
    </row>
    <row r="742" spans="1:14" hidden="1" x14ac:dyDescent="0.25">
      <c r="A742" t="s">
        <v>4413</v>
      </c>
      <c r="B742" t="s">
        <v>4414</v>
      </c>
      <c r="C742" t="s">
        <v>69</v>
      </c>
      <c r="D742" t="s">
        <v>4355</v>
      </c>
      <c r="E742" t="s">
        <v>638</v>
      </c>
      <c r="F742" t="s">
        <v>4415</v>
      </c>
      <c r="G742" t="s">
        <v>4416</v>
      </c>
      <c r="H742" t="s">
        <v>4417</v>
      </c>
      <c r="I742" t="s">
        <v>32</v>
      </c>
      <c r="J742" t="s">
        <v>162</v>
      </c>
      <c r="K742" t="s">
        <v>24</v>
      </c>
      <c r="L742" t="s">
        <v>1368</v>
      </c>
      <c r="M742" t="s">
        <v>9438</v>
      </c>
      <c r="N742" t="s">
        <v>9439</v>
      </c>
    </row>
    <row r="743" spans="1:14" x14ac:dyDescent="0.25">
      <c r="A743" t="s">
        <v>4418</v>
      </c>
      <c r="B743" t="s">
        <v>4419</v>
      </c>
      <c r="C743" t="s">
        <v>16</v>
      </c>
      <c r="D743" t="s">
        <v>93</v>
      </c>
      <c r="E743" t="s">
        <v>638</v>
      </c>
      <c r="F743" t="s">
        <v>4420</v>
      </c>
      <c r="G743" t="s">
        <v>4421</v>
      </c>
      <c r="H743" t="s">
        <v>4422</v>
      </c>
      <c r="I743" t="s">
        <v>32</v>
      </c>
      <c r="J743" t="s">
        <v>1381</v>
      </c>
      <c r="K743" t="s">
        <v>24</v>
      </c>
      <c r="L743" t="s">
        <v>75</v>
      </c>
      <c r="M743" t="s">
        <v>9758</v>
      </c>
      <c r="N743" t="s">
        <v>9441</v>
      </c>
    </row>
    <row r="744" spans="1:14" hidden="1" x14ac:dyDescent="0.25">
      <c r="A744" t="s">
        <v>4427</v>
      </c>
      <c r="B744" t="s">
        <v>4365</v>
      </c>
      <c r="C744" t="s">
        <v>69</v>
      </c>
      <c r="D744" t="s">
        <v>1513</v>
      </c>
      <c r="E744" t="s">
        <v>638</v>
      </c>
      <c r="F744" t="s">
        <v>4428</v>
      </c>
      <c r="G744" t="s">
        <v>4429</v>
      </c>
      <c r="H744" t="s">
        <v>4430</v>
      </c>
      <c r="I744" t="s">
        <v>32</v>
      </c>
      <c r="J744" t="s">
        <v>398</v>
      </c>
      <c r="K744" t="s">
        <v>24</v>
      </c>
      <c r="L744" t="s">
        <v>75</v>
      </c>
      <c r="M744" t="s">
        <v>9438</v>
      </c>
      <c r="N744" t="s">
        <v>9439</v>
      </c>
    </row>
    <row r="745" spans="1:14" hidden="1" x14ac:dyDescent="0.25">
      <c r="A745" t="s">
        <v>4431</v>
      </c>
      <c r="C745" t="s">
        <v>16</v>
      </c>
      <c r="D745" t="s">
        <v>4432</v>
      </c>
      <c r="E745" t="s">
        <v>638</v>
      </c>
      <c r="F745" t="s">
        <v>4433</v>
      </c>
      <c r="G745" t="s">
        <v>4434</v>
      </c>
      <c r="H745" t="s">
        <v>4435</v>
      </c>
      <c r="I745" t="s">
        <v>22</v>
      </c>
      <c r="J745" t="s">
        <v>438</v>
      </c>
      <c r="K745" t="s">
        <v>24</v>
      </c>
      <c r="L745" t="s">
        <v>83</v>
      </c>
      <c r="M745" t="s">
        <v>9438</v>
      </c>
      <c r="N745" t="s">
        <v>9439</v>
      </c>
    </row>
    <row r="746" spans="1:14" hidden="1" x14ac:dyDescent="0.25">
      <c r="A746" t="s">
        <v>4436</v>
      </c>
      <c r="B746" t="s">
        <v>4437</v>
      </c>
      <c r="C746" t="s">
        <v>69</v>
      </c>
      <c r="D746" t="s">
        <v>4438</v>
      </c>
      <c r="E746" t="s">
        <v>638</v>
      </c>
      <c r="F746" t="s">
        <v>4439</v>
      </c>
      <c r="G746" t="s">
        <v>4440</v>
      </c>
      <c r="H746" t="s">
        <v>4441</v>
      </c>
      <c r="I746" t="s">
        <v>32</v>
      </c>
      <c r="J746" t="s">
        <v>1137</v>
      </c>
      <c r="K746" t="s">
        <v>24</v>
      </c>
      <c r="L746" t="s">
        <v>75</v>
      </c>
      <c r="M746" t="s">
        <v>9438</v>
      </c>
      <c r="N746" t="s">
        <v>9439</v>
      </c>
    </row>
    <row r="747" spans="1:14" hidden="1" x14ac:dyDescent="0.25">
      <c r="A747" t="s">
        <v>4442</v>
      </c>
      <c r="B747" t="s">
        <v>4443</v>
      </c>
      <c r="C747" t="s">
        <v>16</v>
      </c>
      <c r="D747" t="s">
        <v>4438</v>
      </c>
      <c r="E747" t="s">
        <v>638</v>
      </c>
      <c r="F747" t="s">
        <v>4444</v>
      </c>
      <c r="G747" t="s">
        <v>4445</v>
      </c>
      <c r="H747" t="s">
        <v>4446</v>
      </c>
      <c r="I747" t="s">
        <v>32</v>
      </c>
      <c r="J747" t="s">
        <v>634</v>
      </c>
      <c r="K747" t="s">
        <v>24</v>
      </c>
      <c r="L747" t="s">
        <v>75</v>
      </c>
      <c r="M747" t="s">
        <v>9438</v>
      </c>
      <c r="N747" t="s">
        <v>9439</v>
      </c>
    </row>
    <row r="748" spans="1:14" x14ac:dyDescent="0.25">
      <c r="A748" t="s">
        <v>4314</v>
      </c>
      <c r="B748" t="s">
        <v>4447</v>
      </c>
      <c r="C748" t="s">
        <v>69</v>
      </c>
      <c r="D748" t="s">
        <v>4448</v>
      </c>
      <c r="E748" t="s">
        <v>638</v>
      </c>
      <c r="F748" t="s">
        <v>4449</v>
      </c>
      <c r="G748" t="s">
        <v>4450</v>
      </c>
      <c r="H748" t="s">
        <v>4451</v>
      </c>
      <c r="I748" t="s">
        <v>32</v>
      </c>
      <c r="J748" t="s">
        <v>4320</v>
      </c>
      <c r="K748" t="s">
        <v>24</v>
      </c>
      <c r="L748" t="s">
        <v>4321</v>
      </c>
      <c r="M748" t="s">
        <v>9759</v>
      </c>
      <c r="N748" t="s">
        <v>9441</v>
      </c>
    </row>
    <row r="749" spans="1:14" hidden="1" x14ac:dyDescent="0.25">
      <c r="A749" t="s">
        <v>4452</v>
      </c>
      <c r="B749" t="s">
        <v>4437</v>
      </c>
      <c r="C749" t="s">
        <v>69</v>
      </c>
      <c r="D749" t="s">
        <v>4438</v>
      </c>
      <c r="E749" t="s">
        <v>638</v>
      </c>
      <c r="F749" t="s">
        <v>4453</v>
      </c>
      <c r="G749" t="s">
        <v>4454</v>
      </c>
      <c r="H749" t="s">
        <v>4455</v>
      </c>
      <c r="I749" t="s">
        <v>32</v>
      </c>
      <c r="J749" t="s">
        <v>1137</v>
      </c>
      <c r="K749" t="s">
        <v>24</v>
      </c>
      <c r="L749" t="s">
        <v>75</v>
      </c>
      <c r="M749" t="s">
        <v>9438</v>
      </c>
      <c r="N749" t="s">
        <v>9439</v>
      </c>
    </row>
    <row r="750" spans="1:14" hidden="1" x14ac:dyDescent="0.25">
      <c r="A750" t="s">
        <v>4462</v>
      </c>
      <c r="B750" t="s">
        <v>4463</v>
      </c>
      <c r="C750" t="s">
        <v>69</v>
      </c>
      <c r="D750" t="s">
        <v>4464</v>
      </c>
      <c r="E750" t="s">
        <v>638</v>
      </c>
      <c r="F750" t="s">
        <v>4465</v>
      </c>
      <c r="G750" t="s">
        <v>4466</v>
      </c>
      <c r="H750" t="s">
        <v>4467</v>
      </c>
      <c r="I750" t="s">
        <v>32</v>
      </c>
      <c r="J750" t="s">
        <v>2262</v>
      </c>
      <c r="K750" t="s">
        <v>24</v>
      </c>
      <c r="L750" t="s">
        <v>4468</v>
      </c>
      <c r="M750" t="s">
        <v>9438</v>
      </c>
      <c r="N750" t="s">
        <v>9439</v>
      </c>
    </row>
    <row r="751" spans="1:14" hidden="1" x14ac:dyDescent="0.25">
      <c r="A751" t="s">
        <v>4469</v>
      </c>
      <c r="B751" t="s">
        <v>651</v>
      </c>
      <c r="C751" t="s">
        <v>16</v>
      </c>
      <c r="D751" t="s">
        <v>4470</v>
      </c>
      <c r="E751" t="s">
        <v>638</v>
      </c>
      <c r="F751" t="s">
        <v>4471</v>
      </c>
      <c r="G751" t="s">
        <v>4472</v>
      </c>
      <c r="H751" t="s">
        <v>4473</v>
      </c>
      <c r="I751" t="s">
        <v>32</v>
      </c>
      <c r="J751" t="s">
        <v>809</v>
      </c>
      <c r="K751" t="s">
        <v>24</v>
      </c>
      <c r="L751" t="s">
        <v>851</v>
      </c>
      <c r="M751" t="s">
        <v>9438</v>
      </c>
      <c r="N751" t="s">
        <v>9439</v>
      </c>
    </row>
    <row r="752" spans="1:14" x14ac:dyDescent="0.25">
      <c r="A752" t="s">
        <v>4314</v>
      </c>
      <c r="B752" t="s">
        <v>92</v>
      </c>
      <c r="C752" t="s">
        <v>69</v>
      </c>
      <c r="D752" t="s">
        <v>4370</v>
      </c>
      <c r="E752" t="s">
        <v>638</v>
      </c>
      <c r="F752" t="s">
        <v>4480</v>
      </c>
      <c r="G752" t="s">
        <v>4481</v>
      </c>
      <c r="H752" t="s">
        <v>4482</v>
      </c>
      <c r="I752" t="s">
        <v>32</v>
      </c>
      <c r="J752" t="s">
        <v>329</v>
      </c>
      <c r="K752" t="s">
        <v>24</v>
      </c>
      <c r="L752" t="s">
        <v>4321</v>
      </c>
      <c r="M752" t="s">
        <v>9760</v>
      </c>
      <c r="N752" t="s">
        <v>9441</v>
      </c>
    </row>
    <row r="753" spans="1:14" x14ac:dyDescent="0.25">
      <c r="A753" t="s">
        <v>4483</v>
      </c>
      <c r="B753" t="s">
        <v>4484</v>
      </c>
      <c r="C753" t="s">
        <v>69</v>
      </c>
      <c r="D753" t="s">
        <v>4485</v>
      </c>
      <c r="E753" t="s">
        <v>638</v>
      </c>
      <c r="F753" t="s">
        <v>4486</v>
      </c>
      <c r="G753" t="s">
        <v>4487</v>
      </c>
      <c r="H753" t="s">
        <v>4488</v>
      </c>
      <c r="I753" t="s">
        <v>32</v>
      </c>
      <c r="J753" t="s">
        <v>109</v>
      </c>
      <c r="K753" t="s">
        <v>24</v>
      </c>
      <c r="L753" t="s">
        <v>1331</v>
      </c>
      <c r="M753" t="s">
        <v>9761</v>
      </c>
      <c r="N753" t="s">
        <v>9441</v>
      </c>
    </row>
    <row r="754" spans="1:14" hidden="1" x14ac:dyDescent="0.25">
      <c r="A754" t="s">
        <v>4489</v>
      </c>
      <c r="B754" t="s">
        <v>4379</v>
      </c>
      <c r="C754" t="s">
        <v>16</v>
      </c>
      <c r="D754" t="s">
        <v>2510</v>
      </c>
      <c r="E754" t="s">
        <v>638</v>
      </c>
      <c r="F754" t="s">
        <v>4490</v>
      </c>
      <c r="G754" t="s">
        <v>4491</v>
      </c>
      <c r="H754" t="s">
        <v>4492</v>
      </c>
      <c r="I754" t="s">
        <v>32</v>
      </c>
      <c r="J754" t="s">
        <v>412</v>
      </c>
      <c r="K754" t="s">
        <v>24</v>
      </c>
      <c r="L754" t="s">
        <v>4395</v>
      </c>
      <c r="M754" t="s">
        <v>9438</v>
      </c>
      <c r="N754" t="s">
        <v>9439</v>
      </c>
    </row>
    <row r="755" spans="1:14" hidden="1" x14ac:dyDescent="0.25">
      <c r="A755" t="s">
        <v>4493</v>
      </c>
      <c r="B755" t="s">
        <v>4336</v>
      </c>
      <c r="C755" t="s">
        <v>16</v>
      </c>
      <c r="D755" t="s">
        <v>4337</v>
      </c>
      <c r="E755" t="s">
        <v>638</v>
      </c>
      <c r="F755" t="s">
        <v>4494</v>
      </c>
      <c r="G755" t="s">
        <v>4495</v>
      </c>
      <c r="H755" t="s">
        <v>4496</v>
      </c>
      <c r="I755" t="s">
        <v>32</v>
      </c>
      <c r="J755" t="s">
        <v>1000</v>
      </c>
      <c r="K755" t="s">
        <v>24</v>
      </c>
      <c r="L755" t="s">
        <v>2609</v>
      </c>
      <c r="M755" t="s">
        <v>9438</v>
      </c>
      <c r="N755" t="s">
        <v>9439</v>
      </c>
    </row>
    <row r="756" spans="1:14" hidden="1" x14ac:dyDescent="0.25">
      <c r="A756" t="s">
        <v>4497</v>
      </c>
      <c r="B756" t="s">
        <v>4365</v>
      </c>
      <c r="C756" t="s">
        <v>69</v>
      </c>
      <c r="D756" t="s">
        <v>1513</v>
      </c>
      <c r="E756" t="s">
        <v>638</v>
      </c>
      <c r="F756" t="s">
        <v>4498</v>
      </c>
      <c r="G756" t="s">
        <v>4499</v>
      </c>
      <c r="H756" t="s">
        <v>4500</v>
      </c>
      <c r="I756" t="s">
        <v>32</v>
      </c>
      <c r="J756" t="s">
        <v>688</v>
      </c>
      <c r="K756" t="s">
        <v>24</v>
      </c>
      <c r="L756" t="s">
        <v>75</v>
      </c>
      <c r="M756" t="s">
        <v>9438</v>
      </c>
      <c r="N756" t="s">
        <v>9439</v>
      </c>
    </row>
    <row r="757" spans="1:14" hidden="1" x14ac:dyDescent="0.25">
      <c r="A757" t="s">
        <v>4501</v>
      </c>
      <c r="B757" t="s">
        <v>4502</v>
      </c>
      <c r="C757" t="s">
        <v>69</v>
      </c>
      <c r="D757" t="s">
        <v>4302</v>
      </c>
      <c r="E757" t="s">
        <v>638</v>
      </c>
      <c r="F757" t="s">
        <v>4503</v>
      </c>
      <c r="G757" t="s">
        <v>4504</v>
      </c>
      <c r="H757" t="s">
        <v>4505</v>
      </c>
      <c r="I757" t="s">
        <v>32</v>
      </c>
      <c r="J757" t="s">
        <v>1545</v>
      </c>
      <c r="K757" t="s">
        <v>24</v>
      </c>
      <c r="L757" t="s">
        <v>34</v>
      </c>
      <c r="M757" t="s">
        <v>9438</v>
      </c>
      <c r="N757" t="s">
        <v>9439</v>
      </c>
    </row>
    <row r="758" spans="1:14" x14ac:dyDescent="0.25">
      <c r="A758" t="s">
        <v>4483</v>
      </c>
      <c r="B758" t="s">
        <v>4484</v>
      </c>
      <c r="C758" t="s">
        <v>69</v>
      </c>
      <c r="D758" t="s">
        <v>4485</v>
      </c>
      <c r="E758" t="s">
        <v>638</v>
      </c>
      <c r="F758" t="s">
        <v>4506</v>
      </c>
      <c r="G758" t="s">
        <v>4507</v>
      </c>
      <c r="H758" t="s">
        <v>4508</v>
      </c>
      <c r="I758" t="s">
        <v>32</v>
      </c>
      <c r="J758" t="s">
        <v>486</v>
      </c>
      <c r="K758" t="s">
        <v>24</v>
      </c>
      <c r="L758" t="s">
        <v>1331</v>
      </c>
      <c r="M758" t="s">
        <v>9762</v>
      </c>
      <c r="N758" t="s">
        <v>9441</v>
      </c>
    </row>
    <row r="759" spans="1:14" x14ac:dyDescent="0.25">
      <c r="A759" t="s">
        <v>4513</v>
      </c>
      <c r="B759" t="s">
        <v>4457</v>
      </c>
      <c r="C759" t="s">
        <v>69</v>
      </c>
      <c r="D759" t="s">
        <v>179</v>
      </c>
      <c r="E759" t="s">
        <v>638</v>
      </c>
      <c r="F759" t="s">
        <v>4514</v>
      </c>
      <c r="G759" t="s">
        <v>4515</v>
      </c>
      <c r="H759" t="s">
        <v>4516</v>
      </c>
      <c r="I759" t="s">
        <v>32</v>
      </c>
      <c r="J759" t="s">
        <v>4461</v>
      </c>
      <c r="K759" t="s">
        <v>24</v>
      </c>
      <c r="L759" t="s">
        <v>342</v>
      </c>
      <c r="M759" t="s">
        <v>9763</v>
      </c>
      <c r="N759" t="s">
        <v>9441</v>
      </c>
    </row>
    <row r="760" spans="1:14" x14ac:dyDescent="0.25">
      <c r="A760" t="s">
        <v>4517</v>
      </c>
      <c r="B760" t="s">
        <v>4457</v>
      </c>
      <c r="C760" t="s">
        <v>69</v>
      </c>
      <c r="D760" t="s">
        <v>179</v>
      </c>
      <c r="E760" t="s">
        <v>638</v>
      </c>
      <c r="F760" t="s">
        <v>4518</v>
      </c>
      <c r="G760" t="s">
        <v>4519</v>
      </c>
      <c r="H760" t="s">
        <v>4520</v>
      </c>
      <c r="I760" t="s">
        <v>32</v>
      </c>
      <c r="J760" t="s">
        <v>290</v>
      </c>
      <c r="K760" t="s">
        <v>24</v>
      </c>
      <c r="L760" t="s">
        <v>184</v>
      </c>
      <c r="M760" t="s">
        <v>9764</v>
      </c>
      <c r="N760" t="s">
        <v>9441</v>
      </c>
    </row>
    <row r="761" spans="1:14" hidden="1" x14ac:dyDescent="0.25">
      <c r="A761" t="s">
        <v>4431</v>
      </c>
      <c r="C761" t="s">
        <v>16</v>
      </c>
      <c r="D761" t="s">
        <v>4432</v>
      </c>
      <c r="E761" t="s">
        <v>638</v>
      </c>
      <c r="F761" t="s">
        <v>4521</v>
      </c>
      <c r="G761" t="s">
        <v>4522</v>
      </c>
      <c r="H761" t="s">
        <v>4523</v>
      </c>
      <c r="I761" t="s">
        <v>22</v>
      </c>
      <c r="J761" t="s">
        <v>438</v>
      </c>
      <c r="K761" t="s">
        <v>24</v>
      </c>
      <c r="L761" t="s">
        <v>83</v>
      </c>
      <c r="M761" t="s">
        <v>9438</v>
      </c>
      <c r="N761" t="s">
        <v>9439</v>
      </c>
    </row>
    <row r="762" spans="1:14" hidden="1" x14ac:dyDescent="0.25">
      <c r="A762" t="s">
        <v>4524</v>
      </c>
      <c r="B762" t="s">
        <v>2768</v>
      </c>
      <c r="C762" t="s">
        <v>69</v>
      </c>
      <c r="D762" t="s">
        <v>2769</v>
      </c>
      <c r="E762" t="s">
        <v>638</v>
      </c>
      <c r="F762" t="s">
        <v>4525</v>
      </c>
      <c r="G762" t="s">
        <v>4526</v>
      </c>
      <c r="H762" t="s">
        <v>4527</v>
      </c>
      <c r="I762" t="s">
        <v>32</v>
      </c>
      <c r="J762" t="s">
        <v>398</v>
      </c>
      <c r="K762" t="s">
        <v>24</v>
      </c>
      <c r="L762" t="s">
        <v>494</v>
      </c>
      <c r="M762" t="s">
        <v>9438</v>
      </c>
      <c r="N762" t="s">
        <v>9439</v>
      </c>
    </row>
    <row r="763" spans="1:14" x14ac:dyDescent="0.25">
      <c r="A763" t="s">
        <v>4314</v>
      </c>
      <c r="B763" t="s">
        <v>4528</v>
      </c>
      <c r="C763" t="s">
        <v>16</v>
      </c>
      <c r="D763" t="s">
        <v>4370</v>
      </c>
      <c r="E763" t="s">
        <v>638</v>
      </c>
      <c r="F763" t="s">
        <v>4529</v>
      </c>
      <c r="G763" t="s">
        <v>4530</v>
      </c>
      <c r="H763" t="s">
        <v>4531</v>
      </c>
      <c r="I763" t="s">
        <v>32</v>
      </c>
      <c r="J763" t="s">
        <v>527</v>
      </c>
      <c r="K763" t="s">
        <v>24</v>
      </c>
      <c r="L763" t="s">
        <v>4321</v>
      </c>
      <c r="M763" t="s">
        <v>9765</v>
      </c>
      <c r="N763" t="s">
        <v>9441</v>
      </c>
    </row>
    <row r="764" spans="1:14" hidden="1" x14ac:dyDescent="0.25">
      <c r="A764" t="s">
        <v>4532</v>
      </c>
      <c r="B764" t="s">
        <v>4533</v>
      </c>
      <c r="C764" t="s">
        <v>69</v>
      </c>
      <c r="D764" t="s">
        <v>1513</v>
      </c>
      <c r="E764" t="s">
        <v>638</v>
      </c>
      <c r="F764" t="s">
        <v>4534</v>
      </c>
      <c r="G764" t="s">
        <v>4535</v>
      </c>
      <c r="H764" t="s">
        <v>4536</v>
      </c>
      <c r="I764" t="s">
        <v>32</v>
      </c>
      <c r="J764" t="s">
        <v>1207</v>
      </c>
      <c r="K764" t="s">
        <v>24</v>
      </c>
      <c r="L764" t="s">
        <v>75</v>
      </c>
      <c r="M764" t="s">
        <v>9438</v>
      </c>
      <c r="N764" t="s">
        <v>9439</v>
      </c>
    </row>
    <row r="765" spans="1:14" x14ac:dyDescent="0.25">
      <c r="A765" t="s">
        <v>4537</v>
      </c>
      <c r="B765" t="s">
        <v>4538</v>
      </c>
      <c r="C765" t="s">
        <v>69</v>
      </c>
      <c r="D765" t="s">
        <v>4539</v>
      </c>
      <c r="E765" t="s">
        <v>638</v>
      </c>
      <c r="F765" t="s">
        <v>4540</v>
      </c>
      <c r="G765" t="s">
        <v>4541</v>
      </c>
      <c r="H765" t="s">
        <v>4542</v>
      </c>
      <c r="I765" t="s">
        <v>32</v>
      </c>
      <c r="J765" t="s">
        <v>4543</v>
      </c>
      <c r="K765" t="s">
        <v>24</v>
      </c>
      <c r="L765" t="s">
        <v>4544</v>
      </c>
      <c r="M765" t="s">
        <v>9766</v>
      </c>
      <c r="N765" t="s">
        <v>9441</v>
      </c>
    </row>
    <row r="766" spans="1:14" hidden="1" x14ac:dyDescent="0.25">
      <c r="A766" t="s">
        <v>3389</v>
      </c>
      <c r="B766" t="s">
        <v>3068</v>
      </c>
      <c r="C766" t="s">
        <v>69</v>
      </c>
      <c r="D766" t="s">
        <v>4405</v>
      </c>
      <c r="E766" t="s">
        <v>638</v>
      </c>
      <c r="F766" t="s">
        <v>4551</v>
      </c>
      <c r="G766" t="s">
        <v>4552</v>
      </c>
      <c r="H766" t="s">
        <v>4553</v>
      </c>
      <c r="I766" t="s">
        <v>22</v>
      </c>
      <c r="J766" t="s">
        <v>148</v>
      </c>
      <c r="K766" t="s">
        <v>24</v>
      </c>
      <c r="L766" t="s">
        <v>83</v>
      </c>
      <c r="M766" t="s">
        <v>9767</v>
      </c>
      <c r="N766" t="s">
        <v>9441</v>
      </c>
    </row>
    <row r="767" spans="1:14" hidden="1" x14ac:dyDescent="0.25">
      <c r="A767" t="s">
        <v>4557</v>
      </c>
      <c r="B767" t="s">
        <v>4365</v>
      </c>
      <c r="C767" t="s">
        <v>69</v>
      </c>
      <c r="D767" t="s">
        <v>1513</v>
      </c>
      <c r="E767" t="s">
        <v>638</v>
      </c>
      <c r="F767" t="s">
        <v>4558</v>
      </c>
      <c r="G767" t="s">
        <v>4559</v>
      </c>
      <c r="H767" t="s">
        <v>4560</v>
      </c>
      <c r="I767" t="s">
        <v>32</v>
      </c>
      <c r="J767" t="s">
        <v>398</v>
      </c>
      <c r="K767" t="s">
        <v>24</v>
      </c>
      <c r="L767" t="s">
        <v>75</v>
      </c>
      <c r="M767" t="s">
        <v>9438</v>
      </c>
      <c r="N767" t="s">
        <v>9439</v>
      </c>
    </row>
    <row r="768" spans="1:14" hidden="1" x14ac:dyDescent="0.25">
      <c r="A768" t="s">
        <v>4570</v>
      </c>
      <c r="B768" t="s">
        <v>928</v>
      </c>
      <c r="C768" t="s">
        <v>16</v>
      </c>
      <c r="D768" t="s">
        <v>3186</v>
      </c>
      <c r="E768" t="s">
        <v>638</v>
      </c>
      <c r="F768" t="s">
        <v>4571</v>
      </c>
      <c r="G768" t="s">
        <v>4572</v>
      </c>
      <c r="H768" t="s">
        <v>4573</v>
      </c>
      <c r="I768" t="s">
        <v>32</v>
      </c>
      <c r="J768" t="s">
        <v>4574</v>
      </c>
      <c r="K768" t="s">
        <v>24</v>
      </c>
      <c r="L768" t="s">
        <v>4575</v>
      </c>
      <c r="M768" t="s">
        <v>9438</v>
      </c>
      <c r="N768" t="s">
        <v>9439</v>
      </c>
    </row>
    <row r="769" spans="1:14" hidden="1" x14ac:dyDescent="0.25">
      <c r="A769" t="s">
        <v>4576</v>
      </c>
      <c r="B769" t="s">
        <v>665</v>
      </c>
      <c r="C769" t="s">
        <v>69</v>
      </c>
      <c r="D769" t="s">
        <v>4566</v>
      </c>
      <c r="E769" t="s">
        <v>638</v>
      </c>
      <c r="F769" t="s">
        <v>4577</v>
      </c>
      <c r="G769" t="s">
        <v>4578</v>
      </c>
      <c r="H769" t="s">
        <v>4579</v>
      </c>
      <c r="I769" t="s">
        <v>32</v>
      </c>
      <c r="J769" t="s">
        <v>634</v>
      </c>
      <c r="K769" t="s">
        <v>24</v>
      </c>
      <c r="L769" t="s">
        <v>2585</v>
      </c>
      <c r="M769" t="s">
        <v>9438</v>
      </c>
      <c r="N769" t="s">
        <v>9439</v>
      </c>
    </row>
    <row r="770" spans="1:14" x14ac:dyDescent="0.25">
      <c r="A770" t="s">
        <v>4580</v>
      </c>
      <c r="B770" t="s">
        <v>4385</v>
      </c>
      <c r="C770" t="s">
        <v>69</v>
      </c>
      <c r="D770" t="s">
        <v>3448</v>
      </c>
      <c r="E770" t="s">
        <v>638</v>
      </c>
      <c r="F770" t="s">
        <v>4581</v>
      </c>
      <c r="G770" t="s">
        <v>4582</v>
      </c>
      <c r="H770" t="s">
        <v>4583</v>
      </c>
      <c r="I770" t="s">
        <v>32</v>
      </c>
      <c r="J770" t="s">
        <v>614</v>
      </c>
      <c r="K770" t="s">
        <v>24</v>
      </c>
      <c r="L770" t="s">
        <v>75</v>
      </c>
      <c r="M770" t="s">
        <v>9768</v>
      </c>
      <c r="N770" t="s">
        <v>9441</v>
      </c>
    </row>
    <row r="771" spans="1:14" hidden="1" x14ac:dyDescent="0.25">
      <c r="A771" t="s">
        <v>4431</v>
      </c>
      <c r="C771" t="s">
        <v>16</v>
      </c>
      <c r="D771" t="s">
        <v>4432</v>
      </c>
      <c r="E771" t="s">
        <v>638</v>
      </c>
      <c r="F771" t="s">
        <v>4584</v>
      </c>
      <c r="G771" t="s">
        <v>4585</v>
      </c>
      <c r="H771" t="s">
        <v>4586</v>
      </c>
      <c r="I771" t="s">
        <v>22</v>
      </c>
      <c r="J771" t="s">
        <v>438</v>
      </c>
      <c r="K771" t="s">
        <v>24</v>
      </c>
      <c r="L771" t="s">
        <v>83</v>
      </c>
      <c r="M771" t="s">
        <v>9438</v>
      </c>
      <c r="N771" t="s">
        <v>9439</v>
      </c>
    </row>
    <row r="772" spans="1:14" hidden="1" x14ac:dyDescent="0.25">
      <c r="A772" t="s">
        <v>4587</v>
      </c>
      <c r="B772" t="s">
        <v>4588</v>
      </c>
      <c r="C772" t="s">
        <v>69</v>
      </c>
      <c r="D772" t="s">
        <v>1513</v>
      </c>
      <c r="E772" t="s">
        <v>638</v>
      </c>
      <c r="F772" t="s">
        <v>4589</v>
      </c>
      <c r="G772" t="s">
        <v>4590</v>
      </c>
      <c r="H772" t="s">
        <v>4591</v>
      </c>
      <c r="I772" t="s">
        <v>32</v>
      </c>
      <c r="J772" t="s">
        <v>642</v>
      </c>
      <c r="K772" t="s">
        <v>24</v>
      </c>
      <c r="L772" t="s">
        <v>75</v>
      </c>
      <c r="M772" t="s">
        <v>9438</v>
      </c>
      <c r="N772" t="s">
        <v>9439</v>
      </c>
    </row>
    <row r="773" spans="1:14" x14ac:dyDescent="0.25">
      <c r="A773" t="s">
        <v>4592</v>
      </c>
      <c r="B773" t="s">
        <v>3865</v>
      </c>
      <c r="C773" t="s">
        <v>69</v>
      </c>
      <c r="D773" t="s">
        <v>1916</v>
      </c>
      <c r="E773" t="s">
        <v>638</v>
      </c>
      <c r="F773" t="s">
        <v>4593</v>
      </c>
      <c r="G773" t="s">
        <v>4594</v>
      </c>
      <c r="H773" t="s">
        <v>4595</v>
      </c>
      <c r="I773" t="s">
        <v>32</v>
      </c>
      <c r="J773" t="s">
        <v>183</v>
      </c>
      <c r="K773" t="s">
        <v>24</v>
      </c>
      <c r="L773" t="s">
        <v>75</v>
      </c>
      <c r="M773" t="s">
        <v>9769</v>
      </c>
      <c r="N773" t="s">
        <v>9441</v>
      </c>
    </row>
    <row r="774" spans="1:14" hidden="1" x14ac:dyDescent="0.25">
      <c r="A774" t="s">
        <v>4596</v>
      </c>
      <c r="B774" t="s">
        <v>821</v>
      </c>
      <c r="C774" t="s">
        <v>16</v>
      </c>
      <c r="D774" t="s">
        <v>3536</v>
      </c>
      <c r="E774" t="s">
        <v>638</v>
      </c>
      <c r="F774" t="s">
        <v>4597</v>
      </c>
      <c r="G774" t="s">
        <v>4598</v>
      </c>
      <c r="H774" t="s">
        <v>4599</v>
      </c>
      <c r="I774" t="s">
        <v>32</v>
      </c>
      <c r="J774" t="s">
        <v>946</v>
      </c>
      <c r="K774" t="s">
        <v>24</v>
      </c>
      <c r="L774" t="s">
        <v>42</v>
      </c>
      <c r="M774" t="s">
        <v>9438</v>
      </c>
      <c r="N774" t="s">
        <v>9439</v>
      </c>
    </row>
    <row r="775" spans="1:14" hidden="1" x14ac:dyDescent="0.25">
      <c r="A775" t="s">
        <v>4600</v>
      </c>
      <c r="C775" t="s">
        <v>16</v>
      </c>
      <c r="D775" t="s">
        <v>4601</v>
      </c>
      <c r="E775" t="s">
        <v>638</v>
      </c>
      <c r="F775" t="s">
        <v>4602</v>
      </c>
      <c r="G775" t="s">
        <v>4603</v>
      </c>
      <c r="H775" t="s">
        <v>4604</v>
      </c>
      <c r="I775" t="s">
        <v>32</v>
      </c>
      <c r="J775" t="s">
        <v>1751</v>
      </c>
      <c r="K775" t="s">
        <v>24</v>
      </c>
      <c r="L775" t="s">
        <v>227</v>
      </c>
      <c r="M775" t="s">
        <v>9438</v>
      </c>
      <c r="N775" t="s">
        <v>9439</v>
      </c>
    </row>
    <row r="776" spans="1:14" x14ac:dyDescent="0.25">
      <c r="A776" t="s">
        <v>4610</v>
      </c>
      <c r="B776" t="s">
        <v>4611</v>
      </c>
      <c r="C776" t="s">
        <v>69</v>
      </c>
      <c r="D776" t="s">
        <v>4612</v>
      </c>
      <c r="E776" t="s">
        <v>638</v>
      </c>
      <c r="F776" t="s">
        <v>4613</v>
      </c>
      <c r="G776" t="s">
        <v>4614</v>
      </c>
      <c r="H776" t="s">
        <v>4615</v>
      </c>
      <c r="I776" t="s">
        <v>32</v>
      </c>
      <c r="J776" t="s">
        <v>41</v>
      </c>
      <c r="K776" t="s">
        <v>24</v>
      </c>
      <c r="L776" t="s">
        <v>75</v>
      </c>
      <c r="M776" t="s">
        <v>9770</v>
      </c>
      <c r="N776" t="s">
        <v>9441</v>
      </c>
    </row>
    <row r="777" spans="1:14" hidden="1" x14ac:dyDescent="0.25">
      <c r="A777" t="s">
        <v>4469</v>
      </c>
      <c r="B777" t="s">
        <v>651</v>
      </c>
      <c r="C777" t="s">
        <v>16</v>
      </c>
      <c r="D777" t="s">
        <v>4470</v>
      </c>
      <c r="E777" t="s">
        <v>638</v>
      </c>
      <c r="F777" t="s">
        <v>4616</v>
      </c>
      <c r="G777" t="s">
        <v>4617</v>
      </c>
      <c r="H777" t="s">
        <v>4618</v>
      </c>
      <c r="I777" t="s">
        <v>32</v>
      </c>
      <c r="J777" t="s">
        <v>809</v>
      </c>
      <c r="K777" t="s">
        <v>24</v>
      </c>
      <c r="L777" t="s">
        <v>851</v>
      </c>
      <c r="M777" t="s">
        <v>9438</v>
      </c>
      <c r="N777" t="s">
        <v>9439</v>
      </c>
    </row>
    <row r="778" spans="1:14" x14ac:dyDescent="0.25">
      <c r="A778" t="s">
        <v>4314</v>
      </c>
      <c r="B778" t="s">
        <v>4619</v>
      </c>
      <c r="C778" t="s">
        <v>69</v>
      </c>
      <c r="D778" t="s">
        <v>4370</v>
      </c>
      <c r="E778" t="s">
        <v>638</v>
      </c>
      <c r="F778" t="s">
        <v>4620</v>
      </c>
      <c r="G778" t="s">
        <v>4621</v>
      </c>
      <c r="H778" t="s">
        <v>4622</v>
      </c>
      <c r="I778" t="s">
        <v>32</v>
      </c>
      <c r="J778" t="s">
        <v>142</v>
      </c>
      <c r="K778" t="s">
        <v>24</v>
      </c>
      <c r="L778" t="s">
        <v>4321</v>
      </c>
      <c r="M778" t="s">
        <v>9771</v>
      </c>
      <c r="N778" t="s">
        <v>9441</v>
      </c>
    </row>
    <row r="779" spans="1:14" hidden="1" x14ac:dyDescent="0.25">
      <c r="A779" t="s">
        <v>4309</v>
      </c>
      <c r="B779" t="s">
        <v>4310</v>
      </c>
      <c r="C779" t="s">
        <v>69</v>
      </c>
      <c r="D779" t="s">
        <v>3646</v>
      </c>
      <c r="E779" t="s">
        <v>638</v>
      </c>
      <c r="F779" t="s">
        <v>4623</v>
      </c>
      <c r="G779" t="s">
        <v>4624</v>
      </c>
      <c r="H779" t="s">
        <v>4625</v>
      </c>
      <c r="I779" t="s">
        <v>32</v>
      </c>
      <c r="J779" t="s">
        <v>1650</v>
      </c>
      <c r="K779" t="s">
        <v>24</v>
      </c>
      <c r="L779" t="s">
        <v>42</v>
      </c>
      <c r="M779" t="s">
        <v>9438</v>
      </c>
      <c r="N779" t="s">
        <v>9439</v>
      </c>
    </row>
    <row r="780" spans="1:14" hidden="1" x14ac:dyDescent="0.25">
      <c r="A780" t="s">
        <v>4626</v>
      </c>
      <c r="C780" t="s">
        <v>16</v>
      </c>
      <c r="D780" t="s">
        <v>4627</v>
      </c>
      <c r="E780" t="s">
        <v>638</v>
      </c>
      <c r="F780" t="s">
        <v>4628</v>
      </c>
      <c r="G780" t="s">
        <v>4629</v>
      </c>
      <c r="H780" t="s">
        <v>4630</v>
      </c>
      <c r="I780" t="s">
        <v>32</v>
      </c>
      <c r="J780" t="s">
        <v>234</v>
      </c>
      <c r="K780" t="s">
        <v>24</v>
      </c>
      <c r="L780" t="s">
        <v>4631</v>
      </c>
      <c r="M780" t="s">
        <v>9438</v>
      </c>
      <c r="N780" t="s">
        <v>9439</v>
      </c>
    </row>
    <row r="781" spans="1:14" x14ac:dyDescent="0.25">
      <c r="A781" t="s">
        <v>4639</v>
      </c>
      <c r="B781" t="s">
        <v>4419</v>
      </c>
      <c r="C781" t="s">
        <v>16</v>
      </c>
      <c r="D781" t="s">
        <v>93</v>
      </c>
      <c r="E781" t="s">
        <v>638</v>
      </c>
      <c r="F781" t="s">
        <v>4640</v>
      </c>
      <c r="G781" t="s">
        <v>4641</v>
      </c>
      <c r="H781" t="s">
        <v>4642</v>
      </c>
      <c r="I781" t="s">
        <v>32</v>
      </c>
      <c r="J781" t="s">
        <v>1381</v>
      </c>
      <c r="K781" t="s">
        <v>24</v>
      </c>
      <c r="L781" t="s">
        <v>75</v>
      </c>
      <c r="M781" t="s">
        <v>9772</v>
      </c>
      <c r="N781" t="s">
        <v>9441</v>
      </c>
    </row>
    <row r="782" spans="1:14" x14ac:dyDescent="0.25">
      <c r="A782" t="s">
        <v>4314</v>
      </c>
      <c r="B782" t="s">
        <v>4643</v>
      </c>
      <c r="C782" t="s">
        <v>69</v>
      </c>
      <c r="D782" t="s">
        <v>4370</v>
      </c>
      <c r="E782" t="s">
        <v>638</v>
      </c>
      <c r="F782" t="s">
        <v>4644</v>
      </c>
      <c r="G782" t="s">
        <v>4645</v>
      </c>
      <c r="H782" t="s">
        <v>4646</v>
      </c>
      <c r="I782" t="s">
        <v>32</v>
      </c>
      <c r="J782" t="s">
        <v>109</v>
      </c>
      <c r="K782" t="s">
        <v>24</v>
      </c>
      <c r="L782" t="s">
        <v>4321</v>
      </c>
      <c r="M782" t="s">
        <v>9773</v>
      </c>
      <c r="N782" t="s">
        <v>9441</v>
      </c>
    </row>
    <row r="783" spans="1:14" hidden="1" x14ac:dyDescent="0.25">
      <c r="A783" t="s">
        <v>4431</v>
      </c>
      <c r="C783" t="s">
        <v>16</v>
      </c>
      <c r="D783" t="s">
        <v>4432</v>
      </c>
      <c r="E783" t="s">
        <v>638</v>
      </c>
      <c r="F783" t="s">
        <v>4647</v>
      </c>
      <c r="G783" t="s">
        <v>4648</v>
      </c>
      <c r="H783" t="s">
        <v>4649</v>
      </c>
      <c r="I783" t="s">
        <v>22</v>
      </c>
      <c r="J783" t="s">
        <v>438</v>
      </c>
      <c r="K783" t="s">
        <v>24</v>
      </c>
      <c r="L783" t="s">
        <v>83</v>
      </c>
      <c r="M783" t="s">
        <v>9438</v>
      </c>
      <c r="N783" t="s">
        <v>9439</v>
      </c>
    </row>
    <row r="784" spans="1:14" x14ac:dyDescent="0.25">
      <c r="A784" t="s">
        <v>4650</v>
      </c>
      <c r="B784" t="s">
        <v>4651</v>
      </c>
      <c r="C784" t="s">
        <v>16</v>
      </c>
      <c r="D784" t="s">
        <v>4652</v>
      </c>
      <c r="E784" t="s">
        <v>638</v>
      </c>
      <c r="F784" t="s">
        <v>4653</v>
      </c>
      <c r="G784" t="s">
        <v>4654</v>
      </c>
      <c r="H784" t="s">
        <v>4655</v>
      </c>
      <c r="I784" t="s">
        <v>32</v>
      </c>
      <c r="J784" t="s">
        <v>506</v>
      </c>
      <c r="K784" t="s">
        <v>24</v>
      </c>
      <c r="L784" t="s">
        <v>4656</v>
      </c>
      <c r="M784" t="s">
        <v>9774</v>
      </c>
      <c r="N784" t="s">
        <v>9441</v>
      </c>
    </row>
    <row r="785" spans="1:14" hidden="1" x14ac:dyDescent="0.25">
      <c r="A785" t="s">
        <v>4657</v>
      </c>
      <c r="B785" t="s">
        <v>4385</v>
      </c>
      <c r="C785" t="s">
        <v>69</v>
      </c>
      <c r="D785" t="s">
        <v>3448</v>
      </c>
      <c r="E785" t="s">
        <v>638</v>
      </c>
      <c r="F785" t="s">
        <v>4658</v>
      </c>
      <c r="G785" t="s">
        <v>4659</v>
      </c>
      <c r="H785" t="s">
        <v>4660</v>
      </c>
      <c r="I785" t="s">
        <v>32</v>
      </c>
      <c r="J785" t="s">
        <v>33</v>
      </c>
      <c r="K785" t="s">
        <v>24</v>
      </c>
      <c r="L785" t="s">
        <v>75</v>
      </c>
      <c r="M785" t="s">
        <v>9438</v>
      </c>
      <c r="N785" t="s">
        <v>9439</v>
      </c>
    </row>
    <row r="786" spans="1:14" hidden="1" x14ac:dyDescent="0.25">
      <c r="A786" t="s">
        <v>4666</v>
      </c>
      <c r="B786" t="s">
        <v>4348</v>
      </c>
      <c r="C786" t="s">
        <v>69</v>
      </c>
      <c r="E786" t="s">
        <v>638</v>
      </c>
      <c r="F786" t="s">
        <v>4667</v>
      </c>
      <c r="G786" t="s">
        <v>4668</v>
      </c>
      <c r="H786" t="s">
        <v>4669</v>
      </c>
      <c r="I786" t="s">
        <v>32</v>
      </c>
      <c r="J786" t="s">
        <v>688</v>
      </c>
      <c r="K786" t="s">
        <v>24</v>
      </c>
      <c r="M786" t="s">
        <v>9438</v>
      </c>
      <c r="N786" t="s">
        <v>9439</v>
      </c>
    </row>
    <row r="787" spans="1:14" hidden="1" x14ac:dyDescent="0.25">
      <c r="A787" t="s">
        <v>4674</v>
      </c>
      <c r="B787" t="s">
        <v>4348</v>
      </c>
      <c r="C787" t="s">
        <v>69</v>
      </c>
      <c r="E787" t="s">
        <v>638</v>
      </c>
      <c r="F787" t="s">
        <v>4675</v>
      </c>
      <c r="G787" t="s">
        <v>4676</v>
      </c>
      <c r="H787" t="s">
        <v>4677</v>
      </c>
      <c r="I787" t="s">
        <v>32</v>
      </c>
      <c r="J787" t="s">
        <v>1650</v>
      </c>
      <c r="K787" t="s">
        <v>24</v>
      </c>
      <c r="M787" t="s">
        <v>9438</v>
      </c>
      <c r="N787" t="s">
        <v>9439</v>
      </c>
    </row>
    <row r="788" spans="1:14" x14ac:dyDescent="0.25">
      <c r="A788" t="s">
        <v>4314</v>
      </c>
      <c r="B788" t="s">
        <v>4678</v>
      </c>
      <c r="C788" t="s">
        <v>69</v>
      </c>
      <c r="D788" t="s">
        <v>4370</v>
      </c>
      <c r="E788" t="s">
        <v>638</v>
      </c>
      <c r="F788" t="s">
        <v>4679</v>
      </c>
      <c r="G788" t="s">
        <v>4680</v>
      </c>
      <c r="H788" t="s">
        <v>4681</v>
      </c>
      <c r="I788" t="s">
        <v>32</v>
      </c>
      <c r="J788" t="s">
        <v>306</v>
      </c>
      <c r="K788" t="s">
        <v>24</v>
      </c>
      <c r="L788" t="s">
        <v>4321</v>
      </c>
      <c r="M788" t="s">
        <v>9775</v>
      </c>
      <c r="N788" t="s">
        <v>9441</v>
      </c>
    </row>
    <row r="789" spans="1:14" x14ac:dyDescent="0.25">
      <c r="A789" t="s">
        <v>2374</v>
      </c>
      <c r="B789" t="s">
        <v>4687</v>
      </c>
      <c r="C789" t="s">
        <v>69</v>
      </c>
      <c r="D789" t="s">
        <v>4230</v>
      </c>
      <c r="E789" t="s">
        <v>638</v>
      </c>
      <c r="F789" t="s">
        <v>4688</v>
      </c>
      <c r="G789" t="s">
        <v>4689</v>
      </c>
      <c r="H789" t="s">
        <v>4690</v>
      </c>
      <c r="I789" t="s">
        <v>32</v>
      </c>
      <c r="J789" t="s">
        <v>4320</v>
      </c>
      <c r="K789" t="s">
        <v>24</v>
      </c>
      <c r="L789" t="s">
        <v>176</v>
      </c>
      <c r="M789" t="s">
        <v>9776</v>
      </c>
      <c r="N789" t="s">
        <v>9441</v>
      </c>
    </row>
    <row r="790" spans="1:14" x14ac:dyDescent="0.25">
      <c r="A790" t="s">
        <v>4691</v>
      </c>
      <c r="B790" t="s">
        <v>92</v>
      </c>
      <c r="C790" t="s">
        <v>16</v>
      </c>
      <c r="D790" t="s">
        <v>302</v>
      </c>
      <c r="E790" t="s">
        <v>638</v>
      </c>
      <c r="F790" t="s">
        <v>4692</v>
      </c>
      <c r="G790" t="s">
        <v>4693</v>
      </c>
      <c r="H790" t="s">
        <v>4694</v>
      </c>
      <c r="I790" t="s">
        <v>32</v>
      </c>
      <c r="J790" t="s">
        <v>1330</v>
      </c>
      <c r="K790" t="s">
        <v>24</v>
      </c>
      <c r="L790" t="s">
        <v>307</v>
      </c>
      <c r="M790" t="s">
        <v>9777</v>
      </c>
      <c r="N790" t="s">
        <v>9441</v>
      </c>
    </row>
    <row r="791" spans="1:14" x14ac:dyDescent="0.25">
      <c r="A791" t="s">
        <v>4695</v>
      </c>
      <c r="B791" t="s">
        <v>4696</v>
      </c>
      <c r="C791" t="s">
        <v>16</v>
      </c>
      <c r="D791" t="s">
        <v>93</v>
      </c>
      <c r="E791" t="s">
        <v>638</v>
      </c>
      <c r="F791" t="s">
        <v>4697</v>
      </c>
      <c r="G791" t="s">
        <v>4698</v>
      </c>
      <c r="H791" t="s">
        <v>4699</v>
      </c>
      <c r="I791" t="s">
        <v>32</v>
      </c>
      <c r="J791" t="s">
        <v>1449</v>
      </c>
      <c r="K791" t="s">
        <v>24</v>
      </c>
      <c r="L791" t="s">
        <v>75</v>
      </c>
      <c r="M791" t="s">
        <v>9778</v>
      </c>
      <c r="N791" t="s">
        <v>9441</v>
      </c>
    </row>
    <row r="792" spans="1:14" hidden="1" x14ac:dyDescent="0.25">
      <c r="A792" t="s">
        <v>4469</v>
      </c>
      <c r="B792" t="s">
        <v>4700</v>
      </c>
      <c r="C792" t="s">
        <v>16</v>
      </c>
      <c r="D792" t="s">
        <v>4701</v>
      </c>
      <c r="E792" t="s">
        <v>638</v>
      </c>
      <c r="F792" t="s">
        <v>4702</v>
      </c>
      <c r="G792" t="s">
        <v>4703</v>
      </c>
      <c r="H792" t="s">
        <v>4704</v>
      </c>
      <c r="I792" t="s">
        <v>22</v>
      </c>
      <c r="J792" t="s">
        <v>162</v>
      </c>
      <c r="K792" t="s">
        <v>24</v>
      </c>
      <c r="L792" t="s">
        <v>851</v>
      </c>
      <c r="M792" t="s">
        <v>9438</v>
      </c>
      <c r="N792" t="s">
        <v>9439</v>
      </c>
    </row>
    <row r="793" spans="1:14" hidden="1" x14ac:dyDescent="0.25">
      <c r="A793" t="s">
        <v>4705</v>
      </c>
      <c r="B793" t="s">
        <v>4706</v>
      </c>
      <c r="C793" t="s">
        <v>16</v>
      </c>
      <c r="D793" t="s">
        <v>4476</v>
      </c>
      <c r="E793" t="s">
        <v>638</v>
      </c>
      <c r="F793" t="s">
        <v>4707</v>
      </c>
      <c r="G793" t="s">
        <v>4708</v>
      </c>
      <c r="H793" t="s">
        <v>4709</v>
      </c>
      <c r="I793" t="s">
        <v>22</v>
      </c>
      <c r="J793" t="s">
        <v>642</v>
      </c>
      <c r="K793" t="s">
        <v>24</v>
      </c>
      <c r="L793" t="s">
        <v>83</v>
      </c>
      <c r="M793" t="s">
        <v>9438</v>
      </c>
      <c r="N793" t="s">
        <v>9439</v>
      </c>
    </row>
    <row r="794" spans="1:14" hidden="1" x14ac:dyDescent="0.25">
      <c r="A794" t="s">
        <v>4469</v>
      </c>
      <c r="B794" t="s">
        <v>651</v>
      </c>
      <c r="C794" t="s">
        <v>16</v>
      </c>
      <c r="D794" t="s">
        <v>4470</v>
      </c>
      <c r="E794" t="s">
        <v>638</v>
      </c>
      <c r="F794" t="s">
        <v>4710</v>
      </c>
      <c r="G794" t="s">
        <v>4711</v>
      </c>
      <c r="H794" t="s">
        <v>4712</v>
      </c>
      <c r="I794" t="s">
        <v>32</v>
      </c>
      <c r="J794" t="s">
        <v>809</v>
      </c>
      <c r="K794" t="s">
        <v>24</v>
      </c>
      <c r="L794" t="s">
        <v>851</v>
      </c>
      <c r="M794" t="s">
        <v>9438</v>
      </c>
      <c r="N794" t="s">
        <v>9439</v>
      </c>
    </row>
    <row r="795" spans="1:14" hidden="1" x14ac:dyDescent="0.25">
      <c r="A795" t="s">
        <v>4309</v>
      </c>
      <c r="B795" t="s">
        <v>4310</v>
      </c>
      <c r="C795" t="s">
        <v>69</v>
      </c>
      <c r="D795" t="s">
        <v>3646</v>
      </c>
      <c r="E795" t="s">
        <v>638</v>
      </c>
      <c r="F795" t="s">
        <v>4713</v>
      </c>
      <c r="G795" t="s">
        <v>4714</v>
      </c>
      <c r="H795" t="s">
        <v>4715</v>
      </c>
      <c r="I795" t="s">
        <v>32</v>
      </c>
      <c r="J795" t="s">
        <v>1650</v>
      </c>
      <c r="K795" t="s">
        <v>24</v>
      </c>
      <c r="L795" t="s">
        <v>42</v>
      </c>
      <c r="M795" t="s">
        <v>9438</v>
      </c>
      <c r="N795" t="s">
        <v>9439</v>
      </c>
    </row>
    <row r="796" spans="1:14" hidden="1" x14ac:dyDescent="0.25">
      <c r="A796" t="s">
        <v>4716</v>
      </c>
      <c r="B796" t="s">
        <v>4385</v>
      </c>
      <c r="C796" t="s">
        <v>69</v>
      </c>
      <c r="D796" t="s">
        <v>3448</v>
      </c>
      <c r="E796" t="s">
        <v>638</v>
      </c>
      <c r="F796" t="s">
        <v>4717</v>
      </c>
      <c r="G796" t="s">
        <v>4718</v>
      </c>
      <c r="H796" t="s">
        <v>4719</v>
      </c>
      <c r="I796" t="s">
        <v>32</v>
      </c>
      <c r="J796" t="s">
        <v>4389</v>
      </c>
      <c r="K796" t="s">
        <v>24</v>
      </c>
      <c r="L796" t="s">
        <v>75</v>
      </c>
      <c r="M796" t="s">
        <v>9438</v>
      </c>
      <c r="N796" t="s">
        <v>9439</v>
      </c>
    </row>
    <row r="797" spans="1:14" hidden="1" x14ac:dyDescent="0.25">
      <c r="A797" t="s">
        <v>4720</v>
      </c>
      <c r="B797" t="s">
        <v>4463</v>
      </c>
      <c r="C797" t="s">
        <v>69</v>
      </c>
      <c r="D797" t="s">
        <v>4464</v>
      </c>
      <c r="E797" t="s">
        <v>638</v>
      </c>
      <c r="F797" t="s">
        <v>4721</v>
      </c>
      <c r="G797" t="s">
        <v>4722</v>
      </c>
      <c r="H797" t="s">
        <v>4723</v>
      </c>
      <c r="I797" t="s">
        <v>32</v>
      </c>
      <c r="J797" t="s">
        <v>33</v>
      </c>
      <c r="K797" t="s">
        <v>24</v>
      </c>
      <c r="L797" t="s">
        <v>4468</v>
      </c>
      <c r="M797" t="s">
        <v>9438</v>
      </c>
      <c r="N797" t="s">
        <v>9439</v>
      </c>
    </row>
    <row r="798" spans="1:14" x14ac:dyDescent="0.25">
      <c r="A798" t="s">
        <v>4724</v>
      </c>
      <c r="B798" t="s">
        <v>4687</v>
      </c>
      <c r="C798" t="s">
        <v>69</v>
      </c>
      <c r="D798" t="s">
        <v>4230</v>
      </c>
      <c r="E798" t="s">
        <v>638</v>
      </c>
      <c r="F798" t="s">
        <v>4725</v>
      </c>
      <c r="G798" t="s">
        <v>4726</v>
      </c>
      <c r="H798" t="s">
        <v>4727</v>
      </c>
      <c r="I798" t="s">
        <v>32</v>
      </c>
      <c r="J798" t="s">
        <v>4320</v>
      </c>
      <c r="K798" t="s">
        <v>24</v>
      </c>
      <c r="L798" t="s">
        <v>176</v>
      </c>
      <c r="M798" t="s">
        <v>9779</v>
      </c>
      <c r="N798" t="s">
        <v>9441</v>
      </c>
    </row>
    <row r="799" spans="1:14" hidden="1" x14ac:dyDescent="0.25">
      <c r="A799" t="s">
        <v>4728</v>
      </c>
      <c r="B799" t="s">
        <v>2768</v>
      </c>
      <c r="C799" t="s">
        <v>69</v>
      </c>
      <c r="D799" t="s">
        <v>2769</v>
      </c>
      <c r="E799" t="s">
        <v>638</v>
      </c>
      <c r="F799" t="s">
        <v>4729</v>
      </c>
      <c r="G799" t="s">
        <v>4730</v>
      </c>
      <c r="H799" t="s">
        <v>4731</v>
      </c>
      <c r="I799" t="s">
        <v>32</v>
      </c>
      <c r="J799" t="s">
        <v>398</v>
      </c>
      <c r="K799" t="s">
        <v>24</v>
      </c>
      <c r="L799" t="s">
        <v>494</v>
      </c>
      <c r="M799" t="s">
        <v>9438</v>
      </c>
      <c r="N799" t="s">
        <v>9439</v>
      </c>
    </row>
    <row r="800" spans="1:14" hidden="1" x14ac:dyDescent="0.25">
      <c r="A800" t="s">
        <v>4469</v>
      </c>
      <c r="B800" t="s">
        <v>651</v>
      </c>
      <c r="C800" t="s">
        <v>16</v>
      </c>
      <c r="D800" t="s">
        <v>4470</v>
      </c>
      <c r="E800" t="s">
        <v>638</v>
      </c>
      <c r="F800" t="s">
        <v>4732</v>
      </c>
      <c r="G800" t="s">
        <v>4733</v>
      </c>
      <c r="H800" t="s">
        <v>4734</v>
      </c>
      <c r="I800" t="s">
        <v>32</v>
      </c>
      <c r="J800" t="s">
        <v>1951</v>
      </c>
      <c r="K800" t="s">
        <v>24</v>
      </c>
      <c r="L800" t="s">
        <v>851</v>
      </c>
      <c r="M800" t="s">
        <v>9438</v>
      </c>
      <c r="N800" t="s">
        <v>9439</v>
      </c>
    </row>
    <row r="801" spans="1:14" x14ac:dyDescent="0.25">
      <c r="A801" t="s">
        <v>4735</v>
      </c>
      <c r="B801" t="s">
        <v>4736</v>
      </c>
      <c r="C801" t="s">
        <v>69</v>
      </c>
      <c r="D801" t="s">
        <v>4737</v>
      </c>
      <c r="E801" t="s">
        <v>638</v>
      </c>
      <c r="F801" t="s">
        <v>4738</v>
      </c>
      <c r="G801" t="s">
        <v>4739</v>
      </c>
      <c r="H801" t="s">
        <v>4740</v>
      </c>
      <c r="I801" t="s">
        <v>32</v>
      </c>
      <c r="J801" t="s">
        <v>148</v>
      </c>
      <c r="K801" t="s">
        <v>24</v>
      </c>
      <c r="L801" t="s">
        <v>4656</v>
      </c>
      <c r="M801" t="s">
        <v>9780</v>
      </c>
      <c r="N801" t="s">
        <v>9441</v>
      </c>
    </row>
    <row r="802" spans="1:14" hidden="1" x14ac:dyDescent="0.25">
      <c r="A802" t="s">
        <v>4741</v>
      </c>
      <c r="B802" t="s">
        <v>4365</v>
      </c>
      <c r="C802" t="s">
        <v>69</v>
      </c>
      <c r="D802" t="s">
        <v>1513</v>
      </c>
      <c r="E802" t="s">
        <v>638</v>
      </c>
      <c r="F802" t="s">
        <v>4742</v>
      </c>
      <c r="G802" t="s">
        <v>4743</v>
      </c>
      <c r="H802" t="s">
        <v>4744</v>
      </c>
      <c r="I802" t="s">
        <v>32</v>
      </c>
      <c r="J802" t="s">
        <v>756</v>
      </c>
      <c r="K802" t="s">
        <v>24</v>
      </c>
      <c r="L802" t="s">
        <v>75</v>
      </c>
      <c r="M802" t="s">
        <v>9438</v>
      </c>
      <c r="N802" t="s">
        <v>9439</v>
      </c>
    </row>
    <row r="803" spans="1:14" hidden="1" x14ac:dyDescent="0.25">
      <c r="A803" t="s">
        <v>4289</v>
      </c>
      <c r="B803" t="s">
        <v>4745</v>
      </c>
      <c r="C803" t="s">
        <v>16</v>
      </c>
      <c r="D803" t="s">
        <v>4291</v>
      </c>
      <c r="E803" t="s">
        <v>638</v>
      </c>
      <c r="F803" t="s">
        <v>4746</v>
      </c>
      <c r="G803" t="s">
        <v>4747</v>
      </c>
      <c r="H803" t="s">
        <v>4748</v>
      </c>
      <c r="I803" t="s">
        <v>32</v>
      </c>
      <c r="J803" t="s">
        <v>3171</v>
      </c>
      <c r="K803" t="s">
        <v>24</v>
      </c>
      <c r="L803" t="s">
        <v>75</v>
      </c>
      <c r="M803" t="s">
        <v>9438</v>
      </c>
      <c r="N803" t="s">
        <v>9439</v>
      </c>
    </row>
    <row r="804" spans="1:14" hidden="1" x14ac:dyDescent="0.25">
      <c r="A804" t="s">
        <v>4353</v>
      </c>
      <c r="B804" t="s">
        <v>4414</v>
      </c>
      <c r="C804" t="s">
        <v>69</v>
      </c>
      <c r="D804" t="s">
        <v>4749</v>
      </c>
      <c r="E804" t="s">
        <v>638</v>
      </c>
      <c r="F804" t="s">
        <v>4750</v>
      </c>
      <c r="G804" t="s">
        <v>4751</v>
      </c>
      <c r="H804" t="s">
        <v>4752</v>
      </c>
      <c r="I804" t="s">
        <v>32</v>
      </c>
      <c r="J804" t="s">
        <v>246</v>
      </c>
      <c r="K804" t="s">
        <v>24</v>
      </c>
      <c r="L804" t="s">
        <v>4753</v>
      </c>
      <c r="M804" t="s">
        <v>9438</v>
      </c>
      <c r="N804" t="s">
        <v>9439</v>
      </c>
    </row>
    <row r="805" spans="1:14" hidden="1" x14ac:dyDescent="0.25">
      <c r="A805" t="s">
        <v>4754</v>
      </c>
      <c r="B805" t="s">
        <v>3343</v>
      </c>
      <c r="C805" t="s">
        <v>16</v>
      </c>
      <c r="D805" t="s">
        <v>530</v>
      </c>
      <c r="E805" t="s">
        <v>638</v>
      </c>
      <c r="F805" t="s">
        <v>4755</v>
      </c>
      <c r="G805" t="s">
        <v>4756</v>
      </c>
      <c r="H805" t="s">
        <v>4757</v>
      </c>
      <c r="I805" t="s">
        <v>32</v>
      </c>
      <c r="J805" t="s">
        <v>606</v>
      </c>
      <c r="K805" t="s">
        <v>24</v>
      </c>
      <c r="L805" t="s">
        <v>176</v>
      </c>
      <c r="M805" t="s">
        <v>9438</v>
      </c>
      <c r="N805" t="s">
        <v>9439</v>
      </c>
    </row>
    <row r="806" spans="1:14" hidden="1" x14ac:dyDescent="0.25">
      <c r="A806" t="s">
        <v>4758</v>
      </c>
      <c r="B806" t="s">
        <v>3093</v>
      </c>
      <c r="C806" t="s">
        <v>1475</v>
      </c>
      <c r="D806" t="s">
        <v>3094</v>
      </c>
      <c r="E806" t="s">
        <v>638</v>
      </c>
      <c r="F806" t="s">
        <v>4759</v>
      </c>
      <c r="G806" t="s">
        <v>4760</v>
      </c>
      <c r="H806" t="s">
        <v>4761</v>
      </c>
      <c r="I806" t="s">
        <v>32</v>
      </c>
      <c r="J806" t="s">
        <v>4762</v>
      </c>
      <c r="K806" t="s">
        <v>24</v>
      </c>
      <c r="L806" t="s">
        <v>75</v>
      </c>
      <c r="M806" t="s">
        <v>9438</v>
      </c>
      <c r="N806" t="s">
        <v>9439</v>
      </c>
    </row>
    <row r="807" spans="1:14" hidden="1" x14ac:dyDescent="0.25">
      <c r="A807" t="s">
        <v>4772</v>
      </c>
      <c r="B807" t="s">
        <v>4336</v>
      </c>
      <c r="C807" t="s">
        <v>16</v>
      </c>
      <c r="D807" t="s">
        <v>4337</v>
      </c>
      <c r="E807" t="s">
        <v>638</v>
      </c>
      <c r="F807" t="s">
        <v>4773</v>
      </c>
      <c r="G807" t="s">
        <v>4774</v>
      </c>
      <c r="H807" t="s">
        <v>4775</v>
      </c>
      <c r="I807" t="s">
        <v>32</v>
      </c>
      <c r="J807" t="s">
        <v>1000</v>
      </c>
      <c r="K807" t="s">
        <v>24</v>
      </c>
      <c r="L807" t="s">
        <v>2609</v>
      </c>
      <c r="M807" t="s">
        <v>9438</v>
      </c>
      <c r="N807" t="s">
        <v>9439</v>
      </c>
    </row>
    <row r="808" spans="1:14" x14ac:dyDescent="0.25">
      <c r="A808" t="s">
        <v>4691</v>
      </c>
      <c r="B808" t="s">
        <v>4776</v>
      </c>
      <c r="C808" t="s">
        <v>16</v>
      </c>
      <c r="D808" t="s">
        <v>302</v>
      </c>
      <c r="E808" t="s">
        <v>638</v>
      </c>
      <c r="F808" t="s">
        <v>4777</v>
      </c>
      <c r="G808" t="s">
        <v>4778</v>
      </c>
      <c r="H808" t="s">
        <v>4779</v>
      </c>
      <c r="I808" t="s">
        <v>32</v>
      </c>
      <c r="J808" t="s">
        <v>1350</v>
      </c>
      <c r="K808" t="s">
        <v>24</v>
      </c>
      <c r="L808" t="s">
        <v>307</v>
      </c>
      <c r="M808" t="s">
        <v>9781</v>
      </c>
      <c r="N808" t="s">
        <v>9441</v>
      </c>
    </row>
    <row r="809" spans="1:14" hidden="1" x14ac:dyDescent="0.25">
      <c r="A809" t="s">
        <v>4772</v>
      </c>
      <c r="B809" t="s">
        <v>4336</v>
      </c>
      <c r="C809" t="s">
        <v>16</v>
      </c>
      <c r="D809" t="s">
        <v>4337</v>
      </c>
      <c r="E809" t="s">
        <v>638</v>
      </c>
      <c r="F809" t="s">
        <v>4791</v>
      </c>
      <c r="G809" t="s">
        <v>4792</v>
      </c>
      <c r="H809" t="s">
        <v>4793</v>
      </c>
      <c r="I809" t="s">
        <v>32</v>
      </c>
      <c r="J809" t="s">
        <v>1000</v>
      </c>
      <c r="K809" t="s">
        <v>24</v>
      </c>
      <c r="L809" t="s">
        <v>2609</v>
      </c>
      <c r="M809" t="s">
        <v>9438</v>
      </c>
      <c r="N809" t="s">
        <v>9439</v>
      </c>
    </row>
    <row r="810" spans="1:14" x14ac:dyDescent="0.25">
      <c r="A810" t="s">
        <v>4314</v>
      </c>
      <c r="B810" t="s">
        <v>4643</v>
      </c>
      <c r="C810" t="s">
        <v>69</v>
      </c>
      <c r="D810" t="s">
        <v>4370</v>
      </c>
      <c r="E810" t="s">
        <v>638</v>
      </c>
      <c r="F810" t="s">
        <v>4794</v>
      </c>
      <c r="G810" t="s">
        <v>4795</v>
      </c>
      <c r="H810" t="s">
        <v>4796</v>
      </c>
      <c r="I810" t="s">
        <v>32</v>
      </c>
      <c r="J810" t="s">
        <v>329</v>
      </c>
      <c r="K810" t="s">
        <v>24</v>
      </c>
      <c r="L810" t="s">
        <v>4321</v>
      </c>
      <c r="M810" t="s">
        <v>9782</v>
      </c>
      <c r="N810" t="s">
        <v>9441</v>
      </c>
    </row>
    <row r="811" spans="1:14" x14ac:dyDescent="0.25">
      <c r="A811" t="s">
        <v>4797</v>
      </c>
      <c r="C811" t="s">
        <v>69</v>
      </c>
      <c r="D811" t="s">
        <v>4798</v>
      </c>
      <c r="E811" t="s">
        <v>638</v>
      </c>
      <c r="F811" t="s">
        <v>4799</v>
      </c>
      <c r="G811" t="s">
        <v>4800</v>
      </c>
      <c r="H811" t="s">
        <v>4801</v>
      </c>
      <c r="I811" t="s">
        <v>32</v>
      </c>
      <c r="J811" t="s">
        <v>183</v>
      </c>
      <c r="K811" t="s">
        <v>24</v>
      </c>
      <c r="L811" t="s">
        <v>4802</v>
      </c>
      <c r="M811" t="s">
        <v>9783</v>
      </c>
      <c r="N811" t="s">
        <v>9441</v>
      </c>
    </row>
    <row r="812" spans="1:14" hidden="1" x14ac:dyDescent="0.25">
      <c r="A812" t="s">
        <v>4803</v>
      </c>
      <c r="B812" t="s">
        <v>4804</v>
      </c>
      <c r="C812" t="s">
        <v>16</v>
      </c>
      <c r="D812" t="s">
        <v>530</v>
      </c>
      <c r="E812" t="s">
        <v>638</v>
      </c>
      <c r="F812" t="s">
        <v>4805</v>
      </c>
      <c r="G812" t="s">
        <v>4806</v>
      </c>
      <c r="H812" t="s">
        <v>4807</v>
      </c>
      <c r="I812" t="s">
        <v>32</v>
      </c>
      <c r="J812" t="s">
        <v>234</v>
      </c>
      <c r="K812" t="s">
        <v>24</v>
      </c>
      <c r="L812" t="s">
        <v>176</v>
      </c>
      <c r="M812" t="s">
        <v>9438</v>
      </c>
      <c r="N812" t="s">
        <v>9439</v>
      </c>
    </row>
    <row r="813" spans="1:14" hidden="1" x14ac:dyDescent="0.25">
      <c r="A813" t="s">
        <v>4808</v>
      </c>
      <c r="B813" t="s">
        <v>4809</v>
      </c>
      <c r="C813" t="s">
        <v>69</v>
      </c>
      <c r="D813" t="s">
        <v>4810</v>
      </c>
      <c r="E813" t="s">
        <v>638</v>
      </c>
      <c r="F813" t="s">
        <v>4811</v>
      </c>
      <c r="G813" t="s">
        <v>4812</v>
      </c>
      <c r="H813" t="s">
        <v>4813</v>
      </c>
      <c r="I813" t="s">
        <v>32</v>
      </c>
      <c r="J813" t="s">
        <v>162</v>
      </c>
      <c r="K813" t="s">
        <v>24</v>
      </c>
      <c r="L813" t="s">
        <v>4814</v>
      </c>
      <c r="M813" t="s">
        <v>9438</v>
      </c>
      <c r="N813" t="s">
        <v>9439</v>
      </c>
    </row>
    <row r="814" spans="1:14" hidden="1" x14ac:dyDescent="0.25">
      <c r="A814" t="s">
        <v>4431</v>
      </c>
      <c r="C814" t="s">
        <v>16</v>
      </c>
      <c r="D814" t="s">
        <v>4432</v>
      </c>
      <c r="E814" t="s">
        <v>638</v>
      </c>
      <c r="F814" t="s">
        <v>4815</v>
      </c>
      <c r="G814" t="s">
        <v>4816</v>
      </c>
      <c r="H814" t="s">
        <v>4817</v>
      </c>
      <c r="I814" t="s">
        <v>22</v>
      </c>
      <c r="J814" t="s">
        <v>438</v>
      </c>
      <c r="K814" t="s">
        <v>24</v>
      </c>
      <c r="L814" t="s">
        <v>83</v>
      </c>
      <c r="M814" t="s">
        <v>9438</v>
      </c>
      <c r="N814" t="s">
        <v>9439</v>
      </c>
    </row>
    <row r="815" spans="1:14" x14ac:dyDescent="0.25">
      <c r="A815" t="s">
        <v>4610</v>
      </c>
      <c r="B815" t="s">
        <v>4818</v>
      </c>
      <c r="C815" t="s">
        <v>69</v>
      </c>
      <c r="D815" t="s">
        <v>4612</v>
      </c>
      <c r="E815" t="s">
        <v>638</v>
      </c>
      <c r="F815" t="s">
        <v>4819</v>
      </c>
      <c r="G815" t="s">
        <v>4820</v>
      </c>
      <c r="H815" t="s">
        <v>4821</v>
      </c>
      <c r="I815" t="s">
        <v>32</v>
      </c>
      <c r="J815" t="s">
        <v>341</v>
      </c>
      <c r="K815" t="s">
        <v>24</v>
      </c>
      <c r="L815" t="s">
        <v>75</v>
      </c>
      <c r="M815" t="s">
        <v>9784</v>
      </c>
      <c r="N815" t="s">
        <v>9441</v>
      </c>
    </row>
    <row r="816" spans="1:14" hidden="1" x14ac:dyDescent="0.25">
      <c r="A816" t="s">
        <v>4600</v>
      </c>
      <c r="C816" t="s">
        <v>16</v>
      </c>
      <c r="D816" t="s">
        <v>4601</v>
      </c>
      <c r="E816" t="s">
        <v>638</v>
      </c>
      <c r="F816" t="s">
        <v>4822</v>
      </c>
      <c r="G816" t="s">
        <v>4823</v>
      </c>
      <c r="H816" t="s">
        <v>4824</v>
      </c>
      <c r="I816" t="s">
        <v>32</v>
      </c>
      <c r="J816" t="s">
        <v>1751</v>
      </c>
      <c r="K816" t="s">
        <v>24</v>
      </c>
      <c r="L816" t="s">
        <v>227</v>
      </c>
      <c r="M816" t="s">
        <v>9438</v>
      </c>
      <c r="N816" t="s">
        <v>9439</v>
      </c>
    </row>
    <row r="817" spans="1:14" hidden="1" x14ac:dyDescent="0.25">
      <c r="A817" t="s">
        <v>4825</v>
      </c>
      <c r="B817" t="s">
        <v>4379</v>
      </c>
      <c r="C817" t="s">
        <v>16</v>
      </c>
      <c r="D817" t="s">
        <v>2510</v>
      </c>
      <c r="E817" t="s">
        <v>638</v>
      </c>
      <c r="F817" t="s">
        <v>4826</v>
      </c>
      <c r="G817" t="s">
        <v>4827</v>
      </c>
      <c r="H817" t="s">
        <v>4828</v>
      </c>
      <c r="I817" t="s">
        <v>32</v>
      </c>
      <c r="J817" t="s">
        <v>412</v>
      </c>
      <c r="K817" t="s">
        <v>24</v>
      </c>
      <c r="L817" t="s">
        <v>4383</v>
      </c>
      <c r="M817" t="s">
        <v>9438</v>
      </c>
      <c r="N817" t="s">
        <v>9439</v>
      </c>
    </row>
    <row r="818" spans="1:14" hidden="1" x14ac:dyDescent="0.25">
      <c r="A818" t="s">
        <v>4829</v>
      </c>
      <c r="B818" t="s">
        <v>4365</v>
      </c>
      <c r="C818" t="s">
        <v>69</v>
      </c>
      <c r="D818" t="s">
        <v>1513</v>
      </c>
      <c r="E818" t="s">
        <v>638</v>
      </c>
      <c r="F818" t="s">
        <v>4830</v>
      </c>
      <c r="G818" t="s">
        <v>4831</v>
      </c>
      <c r="H818" t="s">
        <v>4832</v>
      </c>
      <c r="I818" t="s">
        <v>32</v>
      </c>
      <c r="J818" t="s">
        <v>923</v>
      </c>
      <c r="K818" t="s">
        <v>24</v>
      </c>
      <c r="L818" t="s">
        <v>75</v>
      </c>
      <c r="M818" t="s">
        <v>9438</v>
      </c>
      <c r="N818" t="s">
        <v>9439</v>
      </c>
    </row>
    <row r="819" spans="1:14" hidden="1" x14ac:dyDescent="0.25">
      <c r="A819" t="s">
        <v>4838</v>
      </c>
      <c r="B819" t="s">
        <v>4633</v>
      </c>
      <c r="C819" t="s">
        <v>69</v>
      </c>
      <c r="D819" t="s">
        <v>4634</v>
      </c>
      <c r="E819" t="s">
        <v>638</v>
      </c>
      <c r="F819" t="s">
        <v>4839</v>
      </c>
      <c r="G819" t="s">
        <v>4840</v>
      </c>
      <c r="H819" t="s">
        <v>4841</v>
      </c>
      <c r="I819" t="s">
        <v>32</v>
      </c>
      <c r="J819" t="s">
        <v>1203</v>
      </c>
      <c r="K819" t="s">
        <v>24</v>
      </c>
      <c r="L819" t="s">
        <v>4638</v>
      </c>
      <c r="M819" t="s">
        <v>9438</v>
      </c>
      <c r="N819" t="s">
        <v>9439</v>
      </c>
    </row>
    <row r="820" spans="1:14" hidden="1" x14ac:dyDescent="0.25">
      <c r="A820" t="s">
        <v>4842</v>
      </c>
      <c r="B820" t="s">
        <v>4843</v>
      </c>
      <c r="C820" t="s">
        <v>16</v>
      </c>
      <c r="D820" t="s">
        <v>530</v>
      </c>
      <c r="E820" t="s">
        <v>638</v>
      </c>
      <c r="F820" t="s">
        <v>4844</v>
      </c>
      <c r="G820" t="s">
        <v>4845</v>
      </c>
      <c r="H820" t="s">
        <v>4846</v>
      </c>
      <c r="I820" t="s">
        <v>32</v>
      </c>
      <c r="J820" t="s">
        <v>606</v>
      </c>
      <c r="K820" t="s">
        <v>24</v>
      </c>
      <c r="L820" t="s">
        <v>176</v>
      </c>
      <c r="M820" t="s">
        <v>9438</v>
      </c>
      <c r="N820" t="s">
        <v>9439</v>
      </c>
    </row>
    <row r="821" spans="1:14" hidden="1" x14ac:dyDescent="0.25">
      <c r="A821" t="s">
        <v>4309</v>
      </c>
      <c r="B821" t="s">
        <v>4310</v>
      </c>
      <c r="C821" t="s">
        <v>16</v>
      </c>
      <c r="D821" t="s">
        <v>3646</v>
      </c>
      <c r="E821" t="s">
        <v>638</v>
      </c>
      <c r="F821" t="s">
        <v>4847</v>
      </c>
      <c r="G821" t="s">
        <v>4848</v>
      </c>
      <c r="H821" t="s">
        <v>4849</v>
      </c>
      <c r="I821" t="s">
        <v>32</v>
      </c>
      <c r="J821" t="s">
        <v>89</v>
      </c>
      <c r="K821" t="s">
        <v>24</v>
      </c>
      <c r="L821" t="s">
        <v>42</v>
      </c>
      <c r="M821" t="s">
        <v>9438</v>
      </c>
      <c r="N821" t="s">
        <v>9439</v>
      </c>
    </row>
    <row r="822" spans="1:14" hidden="1" x14ac:dyDescent="0.25">
      <c r="A822" t="s">
        <v>4786</v>
      </c>
      <c r="B822" t="s">
        <v>4787</v>
      </c>
      <c r="C822" t="s">
        <v>16</v>
      </c>
      <c r="D822" t="s">
        <v>3094</v>
      </c>
      <c r="E822" t="s">
        <v>638</v>
      </c>
      <c r="F822" t="s">
        <v>4863</v>
      </c>
      <c r="G822" t="s">
        <v>4864</v>
      </c>
      <c r="H822" t="s">
        <v>4865</v>
      </c>
      <c r="I822" t="s">
        <v>32</v>
      </c>
      <c r="J822" t="s">
        <v>1967</v>
      </c>
      <c r="K822" t="s">
        <v>24</v>
      </c>
      <c r="L822" t="s">
        <v>75</v>
      </c>
      <c r="M822" t="s">
        <v>9438</v>
      </c>
      <c r="N822" t="s">
        <v>9439</v>
      </c>
    </row>
    <row r="823" spans="1:14" hidden="1" x14ac:dyDescent="0.25">
      <c r="A823" t="s">
        <v>4870</v>
      </c>
      <c r="B823" t="s">
        <v>4502</v>
      </c>
      <c r="C823" t="s">
        <v>69</v>
      </c>
      <c r="D823" t="s">
        <v>4302</v>
      </c>
      <c r="E823" t="s">
        <v>638</v>
      </c>
      <c r="F823" t="s">
        <v>4871</v>
      </c>
      <c r="G823" t="s">
        <v>4872</v>
      </c>
      <c r="H823" t="s">
        <v>4873</v>
      </c>
      <c r="I823" t="s">
        <v>32</v>
      </c>
      <c r="J823" t="s">
        <v>1545</v>
      </c>
      <c r="K823" t="s">
        <v>24</v>
      </c>
      <c r="L823" t="s">
        <v>34</v>
      </c>
      <c r="M823" t="s">
        <v>9438</v>
      </c>
      <c r="N823" t="s">
        <v>9439</v>
      </c>
    </row>
    <row r="824" spans="1:14" hidden="1" x14ac:dyDescent="0.25">
      <c r="A824" t="s">
        <v>4874</v>
      </c>
      <c r="B824" t="s">
        <v>4379</v>
      </c>
      <c r="C824" t="s">
        <v>16</v>
      </c>
      <c r="D824" t="s">
        <v>2510</v>
      </c>
      <c r="E824" t="s">
        <v>638</v>
      </c>
      <c r="F824" t="s">
        <v>4875</v>
      </c>
      <c r="G824" t="s">
        <v>4876</v>
      </c>
      <c r="H824" t="s">
        <v>4877</v>
      </c>
      <c r="I824" t="s">
        <v>32</v>
      </c>
      <c r="J824" t="s">
        <v>412</v>
      </c>
      <c r="K824" t="s">
        <v>24</v>
      </c>
      <c r="L824" t="s">
        <v>4395</v>
      </c>
      <c r="M824" t="s">
        <v>9438</v>
      </c>
      <c r="N824" t="s">
        <v>9439</v>
      </c>
    </row>
    <row r="825" spans="1:14" x14ac:dyDescent="0.25">
      <c r="A825" t="s">
        <v>4884</v>
      </c>
      <c r="B825" t="s">
        <v>4885</v>
      </c>
      <c r="C825" t="s">
        <v>69</v>
      </c>
      <c r="D825" t="s">
        <v>402</v>
      </c>
      <c r="E825" t="s">
        <v>638</v>
      </c>
      <c r="F825" t="s">
        <v>4886</v>
      </c>
      <c r="G825" t="s">
        <v>4887</v>
      </c>
      <c r="H825" t="s">
        <v>4888</v>
      </c>
      <c r="I825" t="s">
        <v>32</v>
      </c>
      <c r="J825" t="s">
        <v>155</v>
      </c>
      <c r="K825" t="s">
        <v>24</v>
      </c>
      <c r="L825" t="s">
        <v>406</v>
      </c>
      <c r="M825" t="s">
        <v>9785</v>
      </c>
      <c r="N825" t="s">
        <v>9441</v>
      </c>
    </row>
    <row r="826" spans="1:14" hidden="1" x14ac:dyDescent="0.25">
      <c r="A826" t="s">
        <v>4469</v>
      </c>
      <c r="B826" t="s">
        <v>651</v>
      </c>
      <c r="C826" t="s">
        <v>16</v>
      </c>
      <c r="D826" t="s">
        <v>4470</v>
      </c>
      <c r="E826" t="s">
        <v>638</v>
      </c>
      <c r="F826" t="s">
        <v>4889</v>
      </c>
      <c r="G826" t="s">
        <v>4890</v>
      </c>
      <c r="H826" t="s">
        <v>4891</v>
      </c>
      <c r="I826" t="s">
        <v>32</v>
      </c>
      <c r="J826" t="s">
        <v>555</v>
      </c>
      <c r="K826" t="s">
        <v>24</v>
      </c>
      <c r="L826" t="s">
        <v>851</v>
      </c>
      <c r="M826" t="s">
        <v>9438</v>
      </c>
      <c r="N826" t="s">
        <v>9439</v>
      </c>
    </row>
    <row r="827" spans="1:14" x14ac:dyDescent="0.25">
      <c r="A827" t="s">
        <v>4892</v>
      </c>
      <c r="B827" t="s">
        <v>4859</v>
      </c>
      <c r="C827" t="s">
        <v>16</v>
      </c>
      <c r="D827" t="s">
        <v>4652</v>
      </c>
      <c r="E827" t="s">
        <v>638</v>
      </c>
      <c r="F827" t="s">
        <v>4893</v>
      </c>
      <c r="G827" t="s">
        <v>4894</v>
      </c>
      <c r="H827" t="s">
        <v>4895</v>
      </c>
      <c r="I827" t="s">
        <v>32</v>
      </c>
      <c r="J827" t="s">
        <v>506</v>
      </c>
      <c r="K827" t="s">
        <v>24</v>
      </c>
      <c r="L827" t="s">
        <v>4656</v>
      </c>
      <c r="M827" t="s">
        <v>9786</v>
      </c>
      <c r="N827" t="s">
        <v>9441</v>
      </c>
    </row>
    <row r="828" spans="1:14" hidden="1" x14ac:dyDescent="0.25">
      <c r="A828" t="s">
        <v>4576</v>
      </c>
      <c r="B828" t="s">
        <v>665</v>
      </c>
      <c r="C828" t="s">
        <v>69</v>
      </c>
      <c r="D828" t="s">
        <v>4566</v>
      </c>
      <c r="E828" t="s">
        <v>638</v>
      </c>
      <c r="F828" t="s">
        <v>4896</v>
      </c>
      <c r="G828" t="s">
        <v>4897</v>
      </c>
      <c r="H828" t="s">
        <v>4898</v>
      </c>
      <c r="I828" t="s">
        <v>32</v>
      </c>
      <c r="J828" t="s">
        <v>634</v>
      </c>
      <c r="K828" t="s">
        <v>24</v>
      </c>
      <c r="L828" t="s">
        <v>2585</v>
      </c>
      <c r="M828" t="s">
        <v>9438</v>
      </c>
      <c r="N828" t="s">
        <v>9439</v>
      </c>
    </row>
    <row r="829" spans="1:14" x14ac:dyDescent="0.25">
      <c r="A829" t="s">
        <v>4899</v>
      </c>
      <c r="B829" t="s">
        <v>2611</v>
      </c>
      <c r="C829" t="s">
        <v>69</v>
      </c>
      <c r="D829" t="s">
        <v>93</v>
      </c>
      <c r="E829" t="s">
        <v>18</v>
      </c>
      <c r="F829" t="s">
        <v>4900</v>
      </c>
      <c r="G829" t="s">
        <v>4901</v>
      </c>
      <c r="H829" t="s">
        <v>4902</v>
      </c>
      <c r="I829" t="s">
        <v>32</v>
      </c>
      <c r="J829" t="s">
        <v>65</v>
      </c>
      <c r="K829" t="s">
        <v>24</v>
      </c>
      <c r="L829" t="s">
        <v>75</v>
      </c>
      <c r="M829" t="s">
        <v>9787</v>
      </c>
      <c r="N829" t="s">
        <v>9441</v>
      </c>
    </row>
    <row r="830" spans="1:14" x14ac:dyDescent="0.25">
      <c r="A830" t="s">
        <v>2297</v>
      </c>
      <c r="B830" t="s">
        <v>1451</v>
      </c>
      <c r="C830" t="s">
        <v>69</v>
      </c>
      <c r="D830" t="s">
        <v>45</v>
      </c>
      <c r="E830" t="s">
        <v>18</v>
      </c>
      <c r="F830" t="s">
        <v>4903</v>
      </c>
      <c r="G830" t="s">
        <v>4904</v>
      </c>
      <c r="H830" t="s">
        <v>4905</v>
      </c>
      <c r="I830" t="s">
        <v>32</v>
      </c>
      <c r="J830" t="s">
        <v>1449</v>
      </c>
      <c r="K830" t="s">
        <v>24</v>
      </c>
      <c r="L830" t="s">
        <v>50</v>
      </c>
      <c r="M830" t="s">
        <v>9788</v>
      </c>
      <c r="N830" t="s">
        <v>9441</v>
      </c>
    </row>
    <row r="831" spans="1:14" x14ac:dyDescent="0.25">
      <c r="A831" t="s">
        <v>4906</v>
      </c>
      <c r="B831" t="s">
        <v>4907</v>
      </c>
      <c r="C831" t="s">
        <v>69</v>
      </c>
      <c r="E831" t="s">
        <v>18</v>
      </c>
      <c r="F831" t="s">
        <v>4908</v>
      </c>
      <c r="G831" t="s">
        <v>4909</v>
      </c>
      <c r="H831" t="s">
        <v>4910</v>
      </c>
      <c r="I831" t="s">
        <v>32</v>
      </c>
      <c r="J831" t="s">
        <v>583</v>
      </c>
      <c r="K831" t="s">
        <v>24</v>
      </c>
      <c r="L831" t="s">
        <v>4911</v>
      </c>
      <c r="M831" t="s">
        <v>9789</v>
      </c>
      <c r="N831" t="s">
        <v>9441</v>
      </c>
    </row>
    <row r="832" spans="1:14" x14ac:dyDescent="0.25">
      <c r="A832" t="s">
        <v>4912</v>
      </c>
      <c r="B832" t="s">
        <v>4153</v>
      </c>
      <c r="C832" t="s">
        <v>16</v>
      </c>
      <c r="D832" t="s">
        <v>4913</v>
      </c>
      <c r="E832" t="s">
        <v>18</v>
      </c>
      <c r="F832" t="s">
        <v>4914</v>
      </c>
      <c r="G832" t="s">
        <v>4915</v>
      </c>
      <c r="H832" t="s">
        <v>4916</v>
      </c>
      <c r="I832" t="s">
        <v>32</v>
      </c>
      <c r="J832" t="s">
        <v>1727</v>
      </c>
      <c r="K832" t="s">
        <v>24</v>
      </c>
      <c r="L832" t="s">
        <v>275</v>
      </c>
      <c r="M832" t="s">
        <v>9790</v>
      </c>
      <c r="N832" t="s">
        <v>9441</v>
      </c>
    </row>
    <row r="833" spans="1:14" x14ac:dyDescent="0.25">
      <c r="A833" t="s">
        <v>4917</v>
      </c>
      <c r="B833" t="s">
        <v>1402</v>
      </c>
      <c r="C833" t="s">
        <v>69</v>
      </c>
      <c r="D833" t="s">
        <v>1403</v>
      </c>
      <c r="E833" t="s">
        <v>18</v>
      </c>
      <c r="F833" t="s">
        <v>4918</v>
      </c>
      <c r="G833" t="s">
        <v>4919</v>
      </c>
      <c r="H833" t="s">
        <v>4920</v>
      </c>
      <c r="I833" t="s">
        <v>32</v>
      </c>
      <c r="J833" t="s">
        <v>379</v>
      </c>
      <c r="K833" t="s">
        <v>24</v>
      </c>
      <c r="L833" t="s">
        <v>104</v>
      </c>
      <c r="M833" t="s">
        <v>9791</v>
      </c>
      <c r="N833" t="s">
        <v>9441</v>
      </c>
    </row>
    <row r="834" spans="1:14" x14ac:dyDescent="0.25">
      <c r="A834" t="s">
        <v>4921</v>
      </c>
      <c r="B834" t="s">
        <v>92</v>
      </c>
      <c r="C834" t="s">
        <v>69</v>
      </c>
      <c r="D834" t="s">
        <v>93</v>
      </c>
      <c r="E834" t="s">
        <v>18</v>
      </c>
      <c r="F834" t="s">
        <v>4922</v>
      </c>
      <c r="G834" t="s">
        <v>4923</v>
      </c>
      <c r="H834" t="s">
        <v>4924</v>
      </c>
      <c r="I834" t="s">
        <v>32</v>
      </c>
      <c r="J834" t="s">
        <v>298</v>
      </c>
      <c r="K834" t="s">
        <v>24</v>
      </c>
      <c r="L834" t="s">
        <v>75</v>
      </c>
      <c r="M834" t="s">
        <v>9792</v>
      </c>
      <c r="N834" t="s">
        <v>9441</v>
      </c>
    </row>
    <row r="835" spans="1:14" x14ac:dyDescent="0.25">
      <c r="A835" t="s">
        <v>4925</v>
      </c>
      <c r="B835" t="s">
        <v>2632</v>
      </c>
      <c r="C835" t="s">
        <v>69</v>
      </c>
      <c r="D835" t="s">
        <v>4926</v>
      </c>
      <c r="E835" t="s">
        <v>18</v>
      </c>
      <c r="F835" t="s">
        <v>4927</v>
      </c>
      <c r="G835" t="s">
        <v>4928</v>
      </c>
      <c r="H835" t="s">
        <v>4929</v>
      </c>
      <c r="I835" t="s">
        <v>32</v>
      </c>
      <c r="J835" t="s">
        <v>148</v>
      </c>
      <c r="K835" t="s">
        <v>24</v>
      </c>
      <c r="L835" t="s">
        <v>204</v>
      </c>
      <c r="M835" t="s">
        <v>9793</v>
      </c>
      <c r="N835" t="s">
        <v>9441</v>
      </c>
    </row>
    <row r="836" spans="1:14" x14ac:dyDescent="0.25">
      <c r="A836" t="s">
        <v>4930</v>
      </c>
      <c r="B836" t="s">
        <v>4931</v>
      </c>
      <c r="C836" t="s">
        <v>16</v>
      </c>
      <c r="D836" t="s">
        <v>2532</v>
      </c>
      <c r="E836" t="s">
        <v>18</v>
      </c>
      <c r="F836" t="s">
        <v>4932</v>
      </c>
      <c r="G836" t="s">
        <v>4933</v>
      </c>
      <c r="H836" t="s">
        <v>4934</v>
      </c>
      <c r="I836" t="s">
        <v>32</v>
      </c>
      <c r="J836" t="s">
        <v>4935</v>
      </c>
      <c r="K836" t="s">
        <v>24</v>
      </c>
      <c r="L836" t="s">
        <v>58</v>
      </c>
      <c r="M836" t="s">
        <v>9794</v>
      </c>
      <c r="N836" t="s">
        <v>9441</v>
      </c>
    </row>
    <row r="837" spans="1:14" hidden="1" x14ac:dyDescent="0.25">
      <c r="A837" t="s">
        <v>4936</v>
      </c>
      <c r="B837" t="s">
        <v>4937</v>
      </c>
      <c r="C837" t="s">
        <v>69</v>
      </c>
      <c r="D837" t="s">
        <v>4938</v>
      </c>
      <c r="E837" t="s">
        <v>18</v>
      </c>
      <c r="F837" t="s">
        <v>4939</v>
      </c>
      <c r="G837" t="s">
        <v>4940</v>
      </c>
      <c r="H837" t="s">
        <v>4941</v>
      </c>
      <c r="I837" t="s">
        <v>32</v>
      </c>
      <c r="J837" t="s">
        <v>1650</v>
      </c>
      <c r="K837" t="s">
        <v>24</v>
      </c>
      <c r="L837" t="s">
        <v>4151</v>
      </c>
      <c r="M837" t="s">
        <v>9438</v>
      </c>
      <c r="N837" t="s">
        <v>9439</v>
      </c>
    </row>
    <row r="838" spans="1:14" x14ac:dyDescent="0.25">
      <c r="A838" t="s">
        <v>4942</v>
      </c>
      <c r="B838" t="s">
        <v>4943</v>
      </c>
      <c r="C838" t="s">
        <v>16</v>
      </c>
      <c r="D838" t="s">
        <v>4944</v>
      </c>
      <c r="E838" t="s">
        <v>18</v>
      </c>
      <c r="F838" t="s">
        <v>4945</v>
      </c>
      <c r="G838" t="s">
        <v>4946</v>
      </c>
      <c r="H838" t="s">
        <v>4947</v>
      </c>
      <c r="I838" t="s">
        <v>32</v>
      </c>
      <c r="J838" t="s">
        <v>74</v>
      </c>
      <c r="K838" t="s">
        <v>24</v>
      </c>
      <c r="L838" t="s">
        <v>104</v>
      </c>
      <c r="M838" t="s">
        <v>9795</v>
      </c>
      <c r="N838" t="s">
        <v>9441</v>
      </c>
    </row>
    <row r="839" spans="1:14" x14ac:dyDescent="0.25">
      <c r="A839" t="s">
        <v>4948</v>
      </c>
      <c r="B839" t="s">
        <v>4949</v>
      </c>
      <c r="C839" t="s">
        <v>16</v>
      </c>
      <c r="D839" t="s">
        <v>151</v>
      </c>
      <c r="E839" t="s">
        <v>18</v>
      </c>
      <c r="F839" t="s">
        <v>4950</v>
      </c>
      <c r="G839" t="s">
        <v>4951</v>
      </c>
      <c r="H839" t="s">
        <v>4952</v>
      </c>
      <c r="I839" t="s">
        <v>32</v>
      </c>
      <c r="J839" t="s">
        <v>341</v>
      </c>
      <c r="K839" t="s">
        <v>24</v>
      </c>
      <c r="L839" t="s">
        <v>104</v>
      </c>
      <c r="M839" t="s">
        <v>9796</v>
      </c>
      <c r="N839" t="s">
        <v>9441</v>
      </c>
    </row>
    <row r="840" spans="1:14" x14ac:dyDescent="0.25">
      <c r="A840" t="s">
        <v>4953</v>
      </c>
      <c r="B840" t="s">
        <v>3535</v>
      </c>
      <c r="C840" t="s">
        <v>69</v>
      </c>
      <c r="D840" t="s">
        <v>4954</v>
      </c>
      <c r="E840" t="s">
        <v>18</v>
      </c>
      <c r="F840" t="s">
        <v>4955</v>
      </c>
      <c r="G840" t="s">
        <v>4956</v>
      </c>
      <c r="H840" t="s">
        <v>4957</v>
      </c>
      <c r="I840" t="s">
        <v>32</v>
      </c>
      <c r="J840" t="s">
        <v>321</v>
      </c>
      <c r="K840" t="s">
        <v>24</v>
      </c>
      <c r="L840" t="s">
        <v>42</v>
      </c>
      <c r="M840" t="s">
        <v>9797</v>
      </c>
      <c r="N840" t="s">
        <v>9441</v>
      </c>
    </row>
    <row r="841" spans="1:14" x14ac:dyDescent="0.25">
      <c r="A841" t="s">
        <v>4958</v>
      </c>
      <c r="B841" t="s">
        <v>4959</v>
      </c>
      <c r="C841" t="s">
        <v>69</v>
      </c>
      <c r="D841" t="s">
        <v>179</v>
      </c>
      <c r="E841" t="s">
        <v>18</v>
      </c>
      <c r="F841" t="s">
        <v>4960</v>
      </c>
      <c r="G841" t="s">
        <v>4961</v>
      </c>
      <c r="H841" t="s">
        <v>4962</v>
      </c>
      <c r="I841" t="s">
        <v>32</v>
      </c>
      <c r="J841" t="s">
        <v>341</v>
      </c>
      <c r="K841" t="s">
        <v>24</v>
      </c>
      <c r="L841" t="s">
        <v>342</v>
      </c>
      <c r="M841" t="s">
        <v>9798</v>
      </c>
      <c r="N841" t="s">
        <v>9441</v>
      </c>
    </row>
    <row r="842" spans="1:14" hidden="1" x14ac:dyDescent="0.25">
      <c r="A842" t="s">
        <v>4963</v>
      </c>
      <c r="C842" t="s">
        <v>69</v>
      </c>
      <c r="D842" t="s">
        <v>434</v>
      </c>
      <c r="E842" t="s">
        <v>18</v>
      </c>
      <c r="F842" t="s">
        <v>4964</v>
      </c>
      <c r="G842" t="s">
        <v>4965</v>
      </c>
      <c r="H842" t="s">
        <v>4966</v>
      </c>
      <c r="I842" t="s">
        <v>32</v>
      </c>
      <c r="J842" t="s">
        <v>261</v>
      </c>
      <c r="K842" t="s">
        <v>24</v>
      </c>
      <c r="L842" t="s">
        <v>439</v>
      </c>
      <c r="M842" t="s">
        <v>9438</v>
      </c>
      <c r="N842" t="s">
        <v>9439</v>
      </c>
    </row>
    <row r="843" spans="1:14" hidden="1" x14ac:dyDescent="0.25">
      <c r="A843" t="s">
        <v>1383</v>
      </c>
      <c r="B843" t="s">
        <v>1384</v>
      </c>
      <c r="C843" t="s">
        <v>69</v>
      </c>
      <c r="D843" t="s">
        <v>585</v>
      </c>
      <c r="E843" t="s">
        <v>18</v>
      </c>
      <c r="F843" t="s">
        <v>4967</v>
      </c>
      <c r="G843" t="s">
        <v>4968</v>
      </c>
      <c r="H843" t="s">
        <v>4969</v>
      </c>
      <c r="I843" t="s">
        <v>32</v>
      </c>
      <c r="J843" t="s">
        <v>826</v>
      </c>
      <c r="K843" t="s">
        <v>24</v>
      </c>
      <c r="L843" t="s">
        <v>75</v>
      </c>
      <c r="M843" t="s">
        <v>9438</v>
      </c>
      <c r="N843" t="s">
        <v>9439</v>
      </c>
    </row>
    <row r="844" spans="1:14" hidden="1" x14ac:dyDescent="0.25">
      <c r="A844" t="s">
        <v>4970</v>
      </c>
      <c r="B844" t="s">
        <v>4971</v>
      </c>
      <c r="C844" t="s">
        <v>16</v>
      </c>
      <c r="D844" t="s">
        <v>371</v>
      </c>
      <c r="E844" t="s">
        <v>18</v>
      </c>
      <c r="F844" t="s">
        <v>4972</v>
      </c>
      <c r="G844" t="s">
        <v>4973</v>
      </c>
      <c r="H844" t="s">
        <v>4974</v>
      </c>
      <c r="I844" t="s">
        <v>32</v>
      </c>
      <c r="J844" t="s">
        <v>1000</v>
      </c>
      <c r="K844" t="s">
        <v>24</v>
      </c>
      <c r="L844" t="s">
        <v>75</v>
      </c>
      <c r="M844" t="s">
        <v>9438</v>
      </c>
      <c r="N844" t="s">
        <v>9439</v>
      </c>
    </row>
    <row r="845" spans="1:14" x14ac:dyDescent="0.25">
      <c r="A845" t="s">
        <v>4975</v>
      </c>
      <c r="B845" t="s">
        <v>4976</v>
      </c>
      <c r="C845" t="s">
        <v>16</v>
      </c>
      <c r="D845" t="s">
        <v>179</v>
      </c>
      <c r="E845" t="s">
        <v>18</v>
      </c>
      <c r="F845" t="s">
        <v>4977</v>
      </c>
      <c r="G845" t="s">
        <v>4978</v>
      </c>
      <c r="H845" t="s">
        <v>4979</v>
      </c>
      <c r="I845" t="s">
        <v>32</v>
      </c>
      <c r="J845" t="s">
        <v>290</v>
      </c>
      <c r="K845" t="s">
        <v>24</v>
      </c>
      <c r="L845" t="s">
        <v>3475</v>
      </c>
      <c r="M845" t="s">
        <v>9799</v>
      </c>
      <c r="N845" t="s">
        <v>9441</v>
      </c>
    </row>
    <row r="846" spans="1:14" hidden="1" x14ac:dyDescent="0.25">
      <c r="A846" t="s">
        <v>1383</v>
      </c>
      <c r="B846" t="s">
        <v>1384</v>
      </c>
      <c r="C846" t="s">
        <v>69</v>
      </c>
      <c r="D846" t="s">
        <v>585</v>
      </c>
      <c r="E846" t="s">
        <v>18</v>
      </c>
      <c r="F846" t="s">
        <v>4980</v>
      </c>
      <c r="G846" t="s">
        <v>4981</v>
      </c>
      <c r="H846" t="s">
        <v>4982</v>
      </c>
      <c r="I846" t="s">
        <v>32</v>
      </c>
      <c r="J846" t="s">
        <v>253</v>
      </c>
      <c r="K846" t="s">
        <v>24</v>
      </c>
      <c r="L846" t="s">
        <v>75</v>
      </c>
      <c r="M846" t="s">
        <v>9438</v>
      </c>
      <c r="N846" t="s">
        <v>9439</v>
      </c>
    </row>
    <row r="847" spans="1:14" hidden="1" x14ac:dyDescent="0.25">
      <c r="A847" t="s">
        <v>4983</v>
      </c>
      <c r="B847" t="s">
        <v>4984</v>
      </c>
      <c r="C847" t="s">
        <v>16</v>
      </c>
      <c r="D847" t="s">
        <v>4985</v>
      </c>
      <c r="E847" t="s">
        <v>18</v>
      </c>
      <c r="F847" t="s">
        <v>4986</v>
      </c>
      <c r="G847" t="s">
        <v>4987</v>
      </c>
      <c r="H847" t="s">
        <v>4988</v>
      </c>
      <c r="I847" t="s">
        <v>32</v>
      </c>
      <c r="J847" t="s">
        <v>234</v>
      </c>
      <c r="K847" t="s">
        <v>24</v>
      </c>
      <c r="L847" t="s">
        <v>204</v>
      </c>
      <c r="M847" t="s">
        <v>9438</v>
      </c>
      <c r="N847" t="s">
        <v>9439</v>
      </c>
    </row>
    <row r="848" spans="1:14" x14ac:dyDescent="0.25">
      <c r="A848" t="s">
        <v>4989</v>
      </c>
      <c r="B848" t="s">
        <v>4990</v>
      </c>
      <c r="C848" t="s">
        <v>16</v>
      </c>
      <c r="D848" t="s">
        <v>3536</v>
      </c>
      <c r="E848" t="s">
        <v>18</v>
      </c>
      <c r="F848" t="s">
        <v>4991</v>
      </c>
      <c r="G848" t="s">
        <v>4992</v>
      </c>
      <c r="H848" t="s">
        <v>4993</v>
      </c>
      <c r="I848" t="s">
        <v>32</v>
      </c>
      <c r="J848" t="s">
        <v>175</v>
      </c>
      <c r="K848" t="s">
        <v>24</v>
      </c>
      <c r="L848" t="s">
        <v>104</v>
      </c>
      <c r="M848" t="s">
        <v>9800</v>
      </c>
      <c r="N848" t="s">
        <v>9441</v>
      </c>
    </row>
    <row r="849" spans="1:14" hidden="1" x14ac:dyDescent="0.25">
      <c r="A849" t="s">
        <v>4994</v>
      </c>
      <c r="B849" t="s">
        <v>4995</v>
      </c>
      <c r="C849" t="s">
        <v>69</v>
      </c>
      <c r="D849" t="s">
        <v>4996</v>
      </c>
      <c r="E849" t="s">
        <v>18</v>
      </c>
      <c r="F849" t="s">
        <v>4997</v>
      </c>
      <c r="G849" t="s">
        <v>4998</v>
      </c>
      <c r="H849" t="s">
        <v>4999</v>
      </c>
      <c r="I849" t="s">
        <v>32</v>
      </c>
      <c r="J849" t="s">
        <v>282</v>
      </c>
      <c r="K849" t="s">
        <v>24</v>
      </c>
      <c r="L849" t="s">
        <v>227</v>
      </c>
      <c r="M849" t="s">
        <v>9438</v>
      </c>
      <c r="N849" t="s">
        <v>9439</v>
      </c>
    </row>
    <row r="850" spans="1:14" hidden="1" x14ac:dyDescent="0.25">
      <c r="A850" t="s">
        <v>1487</v>
      </c>
      <c r="B850" t="s">
        <v>1488</v>
      </c>
      <c r="C850" t="s">
        <v>16</v>
      </c>
      <c r="D850" t="s">
        <v>434</v>
      </c>
      <c r="E850" t="s">
        <v>18</v>
      </c>
      <c r="F850" t="s">
        <v>5000</v>
      </c>
      <c r="G850" t="s">
        <v>5001</v>
      </c>
      <c r="H850" t="s">
        <v>5002</v>
      </c>
      <c r="I850" t="s">
        <v>32</v>
      </c>
      <c r="J850" t="s">
        <v>642</v>
      </c>
      <c r="K850" t="s">
        <v>24</v>
      </c>
      <c r="L850" t="s">
        <v>439</v>
      </c>
      <c r="M850" t="s">
        <v>9438</v>
      </c>
      <c r="N850" t="s">
        <v>9439</v>
      </c>
    </row>
    <row r="851" spans="1:14" x14ac:dyDescent="0.25">
      <c r="A851" t="s">
        <v>5003</v>
      </c>
      <c r="B851" t="s">
        <v>5004</v>
      </c>
      <c r="C851" t="s">
        <v>69</v>
      </c>
      <c r="D851" t="s">
        <v>5005</v>
      </c>
      <c r="E851" t="s">
        <v>18</v>
      </c>
      <c r="F851" t="s">
        <v>5006</v>
      </c>
      <c r="G851" t="s">
        <v>5007</v>
      </c>
      <c r="H851" t="s">
        <v>5008</v>
      </c>
      <c r="I851" t="s">
        <v>32</v>
      </c>
      <c r="J851" t="s">
        <v>1317</v>
      </c>
      <c r="K851" t="s">
        <v>24</v>
      </c>
      <c r="L851" t="s">
        <v>643</v>
      </c>
      <c r="M851" t="s">
        <v>9801</v>
      </c>
      <c r="N851" t="s">
        <v>9441</v>
      </c>
    </row>
    <row r="852" spans="1:14" hidden="1" x14ac:dyDescent="0.25">
      <c r="A852" t="s">
        <v>5009</v>
      </c>
      <c r="B852" t="s">
        <v>5010</v>
      </c>
      <c r="C852" t="s">
        <v>16</v>
      </c>
      <c r="D852" t="s">
        <v>200</v>
      </c>
      <c r="E852" t="s">
        <v>18</v>
      </c>
      <c r="F852" t="s">
        <v>5011</v>
      </c>
      <c r="G852" t="s">
        <v>5012</v>
      </c>
      <c r="H852" t="s">
        <v>5013</v>
      </c>
      <c r="I852" t="s">
        <v>32</v>
      </c>
      <c r="J852" t="s">
        <v>2107</v>
      </c>
      <c r="K852" t="s">
        <v>24</v>
      </c>
      <c r="L852" t="s">
        <v>204</v>
      </c>
      <c r="M852" t="s">
        <v>9438</v>
      </c>
      <c r="N852" t="s">
        <v>9439</v>
      </c>
    </row>
    <row r="853" spans="1:14" x14ac:dyDescent="0.25">
      <c r="A853" t="s">
        <v>5014</v>
      </c>
      <c r="B853" t="s">
        <v>5015</v>
      </c>
      <c r="C853" t="s">
        <v>1475</v>
      </c>
      <c r="D853" t="s">
        <v>5016</v>
      </c>
      <c r="E853" t="s">
        <v>18</v>
      </c>
      <c r="F853" t="s">
        <v>5017</v>
      </c>
      <c r="G853" t="s">
        <v>5018</v>
      </c>
      <c r="H853" t="s">
        <v>5019</v>
      </c>
      <c r="I853" t="s">
        <v>32</v>
      </c>
      <c r="J853" t="s">
        <v>1461</v>
      </c>
      <c r="K853" t="s">
        <v>24</v>
      </c>
      <c r="L853" t="s">
        <v>204</v>
      </c>
      <c r="M853" t="s">
        <v>9802</v>
      </c>
      <c r="N853" t="s">
        <v>9441</v>
      </c>
    </row>
    <row r="854" spans="1:14" x14ac:dyDescent="0.25">
      <c r="A854" t="s">
        <v>5020</v>
      </c>
      <c r="B854" t="s">
        <v>5021</v>
      </c>
      <c r="C854" t="s">
        <v>16</v>
      </c>
      <c r="D854" t="s">
        <v>5022</v>
      </c>
      <c r="E854" t="s">
        <v>18</v>
      </c>
      <c r="F854" t="s">
        <v>5023</v>
      </c>
      <c r="G854" t="s">
        <v>5024</v>
      </c>
      <c r="H854" t="s">
        <v>5025</v>
      </c>
      <c r="I854" t="s">
        <v>32</v>
      </c>
      <c r="J854" t="s">
        <v>583</v>
      </c>
      <c r="K854" t="s">
        <v>24</v>
      </c>
      <c r="L854" t="s">
        <v>42</v>
      </c>
      <c r="M854" t="s">
        <v>9803</v>
      </c>
      <c r="N854" t="s">
        <v>9441</v>
      </c>
    </row>
    <row r="855" spans="1:14" x14ac:dyDescent="0.25">
      <c r="A855" t="s">
        <v>5026</v>
      </c>
      <c r="B855" t="s">
        <v>5027</v>
      </c>
      <c r="C855" t="s">
        <v>16</v>
      </c>
      <c r="D855" t="s">
        <v>2671</v>
      </c>
      <c r="E855" t="s">
        <v>18</v>
      </c>
      <c r="F855" t="s">
        <v>5028</v>
      </c>
      <c r="G855" t="s">
        <v>5029</v>
      </c>
      <c r="H855" t="s">
        <v>5030</v>
      </c>
      <c r="I855" t="s">
        <v>32</v>
      </c>
      <c r="J855" t="s">
        <v>493</v>
      </c>
      <c r="K855" t="s">
        <v>24</v>
      </c>
      <c r="L855" t="s">
        <v>75</v>
      </c>
      <c r="M855" t="s">
        <v>9804</v>
      </c>
      <c r="N855" t="s">
        <v>9441</v>
      </c>
    </row>
    <row r="856" spans="1:14" hidden="1" x14ac:dyDescent="0.25">
      <c r="A856" t="s">
        <v>5031</v>
      </c>
      <c r="B856" t="s">
        <v>5032</v>
      </c>
      <c r="C856" t="s">
        <v>16</v>
      </c>
      <c r="D856" t="s">
        <v>5033</v>
      </c>
      <c r="E856" t="s">
        <v>18</v>
      </c>
      <c r="F856" t="s">
        <v>5034</v>
      </c>
      <c r="G856" t="s">
        <v>5035</v>
      </c>
      <c r="H856" t="s">
        <v>5036</v>
      </c>
      <c r="I856" t="s">
        <v>32</v>
      </c>
      <c r="J856" t="s">
        <v>634</v>
      </c>
      <c r="K856" t="s">
        <v>24</v>
      </c>
      <c r="L856" t="s">
        <v>227</v>
      </c>
      <c r="M856" t="s">
        <v>9438</v>
      </c>
      <c r="N856" t="s">
        <v>9439</v>
      </c>
    </row>
    <row r="857" spans="1:14" x14ac:dyDescent="0.25">
      <c r="A857" t="s">
        <v>5037</v>
      </c>
      <c r="B857" t="s">
        <v>5038</v>
      </c>
      <c r="C857" t="s">
        <v>16</v>
      </c>
      <c r="D857" t="s">
        <v>502</v>
      </c>
      <c r="E857" t="s">
        <v>18</v>
      </c>
      <c r="F857" t="s">
        <v>5039</v>
      </c>
      <c r="G857" t="s">
        <v>5040</v>
      </c>
      <c r="H857" t="s">
        <v>5041</v>
      </c>
      <c r="I857" t="s">
        <v>32</v>
      </c>
      <c r="J857" t="s">
        <v>306</v>
      </c>
      <c r="K857" t="s">
        <v>24</v>
      </c>
      <c r="L857" t="s">
        <v>507</v>
      </c>
      <c r="M857" t="s">
        <v>9805</v>
      </c>
      <c r="N857" t="s">
        <v>9441</v>
      </c>
    </row>
    <row r="858" spans="1:14" x14ac:dyDescent="0.25">
      <c r="A858" t="s">
        <v>5042</v>
      </c>
      <c r="B858" t="s">
        <v>5043</v>
      </c>
      <c r="C858" t="s">
        <v>16</v>
      </c>
      <c r="D858" t="s">
        <v>3585</v>
      </c>
      <c r="E858" t="s">
        <v>18</v>
      </c>
      <c r="F858" t="s">
        <v>5044</v>
      </c>
      <c r="G858" t="s">
        <v>5045</v>
      </c>
      <c r="H858" t="s">
        <v>5046</v>
      </c>
      <c r="I858" t="s">
        <v>32</v>
      </c>
      <c r="J858" t="s">
        <v>341</v>
      </c>
      <c r="K858" t="s">
        <v>24</v>
      </c>
      <c r="L858" t="s">
        <v>786</v>
      </c>
      <c r="M858" t="s">
        <v>9806</v>
      </c>
      <c r="N858" t="s">
        <v>9441</v>
      </c>
    </row>
    <row r="859" spans="1:14" x14ac:dyDescent="0.25">
      <c r="A859" t="s">
        <v>5047</v>
      </c>
      <c r="B859" t="s">
        <v>5048</v>
      </c>
      <c r="C859" t="s">
        <v>69</v>
      </c>
      <c r="D859" t="s">
        <v>179</v>
      </c>
      <c r="E859" t="s">
        <v>18</v>
      </c>
      <c r="F859" t="s">
        <v>5049</v>
      </c>
      <c r="G859" t="s">
        <v>5050</v>
      </c>
      <c r="H859" t="s">
        <v>5051</v>
      </c>
      <c r="I859" t="s">
        <v>32</v>
      </c>
      <c r="J859" t="s">
        <v>290</v>
      </c>
      <c r="K859" t="s">
        <v>24</v>
      </c>
      <c r="L859" t="s">
        <v>184</v>
      </c>
      <c r="M859" t="s">
        <v>9807</v>
      </c>
      <c r="N859" t="s">
        <v>9441</v>
      </c>
    </row>
    <row r="860" spans="1:14" x14ac:dyDescent="0.25">
      <c r="A860" t="s">
        <v>5052</v>
      </c>
      <c r="C860" t="s">
        <v>69</v>
      </c>
      <c r="D860" t="s">
        <v>5053</v>
      </c>
      <c r="E860" t="s">
        <v>18</v>
      </c>
      <c r="F860" t="s">
        <v>5054</v>
      </c>
      <c r="G860" t="s">
        <v>5055</v>
      </c>
      <c r="H860" t="s">
        <v>5056</v>
      </c>
      <c r="I860" t="s">
        <v>32</v>
      </c>
      <c r="J860" t="s">
        <v>155</v>
      </c>
      <c r="K860" t="s">
        <v>24</v>
      </c>
      <c r="L860" t="s">
        <v>42</v>
      </c>
      <c r="M860" t="s">
        <v>9808</v>
      </c>
      <c r="N860" t="s">
        <v>9441</v>
      </c>
    </row>
    <row r="861" spans="1:14" x14ac:dyDescent="0.25">
      <c r="A861" t="s">
        <v>5057</v>
      </c>
      <c r="C861" t="s">
        <v>69</v>
      </c>
      <c r="D861" t="s">
        <v>462</v>
      </c>
      <c r="E861" t="s">
        <v>18</v>
      </c>
      <c r="F861" t="s">
        <v>5058</v>
      </c>
      <c r="G861" t="s">
        <v>5059</v>
      </c>
      <c r="H861" t="s">
        <v>5060</v>
      </c>
      <c r="I861" t="s">
        <v>32</v>
      </c>
      <c r="J861" t="s">
        <v>148</v>
      </c>
      <c r="K861" t="s">
        <v>24</v>
      </c>
      <c r="L861" t="s">
        <v>204</v>
      </c>
      <c r="M861" t="s">
        <v>9809</v>
      </c>
      <c r="N861" t="s">
        <v>9441</v>
      </c>
    </row>
    <row r="862" spans="1:14" hidden="1" x14ac:dyDescent="0.25">
      <c r="A862" t="s">
        <v>5061</v>
      </c>
      <c r="B862" t="s">
        <v>2504</v>
      </c>
      <c r="C862" t="s">
        <v>69</v>
      </c>
      <c r="D862" t="s">
        <v>5062</v>
      </c>
      <c r="E862" t="s">
        <v>18</v>
      </c>
      <c r="F862" t="s">
        <v>5063</v>
      </c>
      <c r="G862" t="s">
        <v>5064</v>
      </c>
      <c r="H862" t="s">
        <v>5065</v>
      </c>
      <c r="I862" t="s">
        <v>320</v>
      </c>
      <c r="J862" t="s">
        <v>253</v>
      </c>
      <c r="K862" t="s">
        <v>24</v>
      </c>
      <c r="L862" t="s">
        <v>5066</v>
      </c>
      <c r="M862" t="s">
        <v>9438</v>
      </c>
      <c r="N862" t="s">
        <v>9439</v>
      </c>
    </row>
    <row r="863" spans="1:14" x14ac:dyDescent="0.25">
      <c r="A863" t="s">
        <v>5067</v>
      </c>
      <c r="B863" t="s">
        <v>5068</v>
      </c>
      <c r="C863" t="s">
        <v>16</v>
      </c>
      <c r="D863" t="s">
        <v>93</v>
      </c>
      <c r="E863" t="s">
        <v>18</v>
      </c>
      <c r="F863" t="s">
        <v>5069</v>
      </c>
      <c r="G863" t="s">
        <v>5070</v>
      </c>
      <c r="H863" t="s">
        <v>5071</v>
      </c>
      <c r="I863" t="s">
        <v>32</v>
      </c>
      <c r="J863" t="s">
        <v>65</v>
      </c>
      <c r="K863" t="s">
        <v>24</v>
      </c>
      <c r="L863" t="s">
        <v>75</v>
      </c>
      <c r="M863" t="s">
        <v>9810</v>
      </c>
      <c r="N863" t="s">
        <v>9441</v>
      </c>
    </row>
    <row r="864" spans="1:14" x14ac:dyDescent="0.25">
      <c r="A864" t="s">
        <v>5072</v>
      </c>
      <c r="B864" t="s">
        <v>5073</v>
      </c>
      <c r="C864" t="s">
        <v>69</v>
      </c>
      <c r="D864" t="s">
        <v>5074</v>
      </c>
      <c r="E864" t="s">
        <v>18</v>
      </c>
      <c r="F864" t="s">
        <v>5075</v>
      </c>
      <c r="G864" t="s">
        <v>5076</v>
      </c>
      <c r="H864" t="s">
        <v>5077</v>
      </c>
      <c r="I864" t="s">
        <v>32</v>
      </c>
      <c r="J864" t="s">
        <v>506</v>
      </c>
      <c r="K864" t="s">
        <v>24</v>
      </c>
      <c r="L864" t="s">
        <v>5078</v>
      </c>
      <c r="M864" t="s">
        <v>9811</v>
      </c>
      <c r="N864" t="s">
        <v>9441</v>
      </c>
    </row>
    <row r="865" spans="1:14" x14ac:dyDescent="0.25">
      <c r="A865" t="s">
        <v>5020</v>
      </c>
      <c r="B865" t="s">
        <v>5079</v>
      </c>
      <c r="C865" t="s">
        <v>69</v>
      </c>
      <c r="D865" t="s">
        <v>5022</v>
      </c>
      <c r="E865" t="s">
        <v>18</v>
      </c>
      <c r="F865" t="s">
        <v>5080</v>
      </c>
      <c r="G865" t="s">
        <v>5081</v>
      </c>
      <c r="H865" t="s">
        <v>5082</v>
      </c>
      <c r="I865" t="s">
        <v>32</v>
      </c>
      <c r="J865" t="s">
        <v>341</v>
      </c>
      <c r="K865" t="s">
        <v>24</v>
      </c>
      <c r="L865" t="s">
        <v>42</v>
      </c>
      <c r="M865" t="s">
        <v>9812</v>
      </c>
      <c r="N865" t="s">
        <v>9441</v>
      </c>
    </row>
    <row r="866" spans="1:14" hidden="1" x14ac:dyDescent="0.25">
      <c r="A866" t="s">
        <v>5083</v>
      </c>
      <c r="B866" t="s">
        <v>3640</v>
      </c>
      <c r="C866" t="s">
        <v>69</v>
      </c>
      <c r="D866" t="s">
        <v>78</v>
      </c>
      <c r="E866" t="s">
        <v>18</v>
      </c>
      <c r="F866" t="s">
        <v>5084</v>
      </c>
      <c r="G866" t="s">
        <v>5085</v>
      </c>
      <c r="H866" t="s">
        <v>5086</v>
      </c>
      <c r="I866" t="s">
        <v>22</v>
      </c>
      <c r="J866" t="s">
        <v>540</v>
      </c>
      <c r="K866" t="s">
        <v>24</v>
      </c>
      <c r="L866" t="s">
        <v>83</v>
      </c>
      <c r="M866" t="s">
        <v>9813</v>
      </c>
      <c r="N866" t="s">
        <v>9441</v>
      </c>
    </row>
    <row r="867" spans="1:14" hidden="1" x14ac:dyDescent="0.25">
      <c r="A867" t="s">
        <v>5087</v>
      </c>
      <c r="B867" t="s">
        <v>4538</v>
      </c>
      <c r="C867" t="s">
        <v>69</v>
      </c>
      <c r="D867" t="s">
        <v>2898</v>
      </c>
      <c r="E867" t="s">
        <v>18</v>
      </c>
      <c r="F867" t="s">
        <v>5088</v>
      </c>
      <c r="G867" t="s">
        <v>5089</v>
      </c>
      <c r="H867" t="s">
        <v>5090</v>
      </c>
      <c r="I867" t="s">
        <v>32</v>
      </c>
      <c r="J867" t="s">
        <v>5091</v>
      </c>
      <c r="K867" t="s">
        <v>3596</v>
      </c>
      <c r="L867" t="s">
        <v>3106</v>
      </c>
      <c r="M867" t="s">
        <v>9438</v>
      </c>
      <c r="N867" t="s">
        <v>9439</v>
      </c>
    </row>
    <row r="868" spans="1:14" hidden="1" x14ac:dyDescent="0.25">
      <c r="A868" t="s">
        <v>5092</v>
      </c>
      <c r="C868" t="s">
        <v>16</v>
      </c>
      <c r="D868" t="s">
        <v>5093</v>
      </c>
      <c r="E868" t="s">
        <v>18</v>
      </c>
      <c r="F868" t="s">
        <v>5094</v>
      </c>
      <c r="G868" t="s">
        <v>5095</v>
      </c>
      <c r="H868" t="s">
        <v>5096</v>
      </c>
      <c r="I868" t="s">
        <v>32</v>
      </c>
      <c r="J868" t="s">
        <v>162</v>
      </c>
      <c r="K868" t="s">
        <v>24</v>
      </c>
      <c r="L868" t="s">
        <v>5097</v>
      </c>
      <c r="M868" t="s">
        <v>9438</v>
      </c>
      <c r="N868" t="s">
        <v>9439</v>
      </c>
    </row>
    <row r="869" spans="1:14" x14ac:dyDescent="0.25">
      <c r="A869" t="s">
        <v>5098</v>
      </c>
      <c r="B869" t="s">
        <v>5099</v>
      </c>
      <c r="C869" t="s">
        <v>69</v>
      </c>
      <c r="D869" t="s">
        <v>5100</v>
      </c>
      <c r="E869" t="s">
        <v>18</v>
      </c>
      <c r="F869" t="s">
        <v>5101</v>
      </c>
      <c r="G869" t="s">
        <v>5102</v>
      </c>
      <c r="H869" t="s">
        <v>5103</v>
      </c>
      <c r="I869" t="s">
        <v>32</v>
      </c>
      <c r="J869" t="s">
        <v>2502</v>
      </c>
      <c r="K869" t="s">
        <v>24</v>
      </c>
      <c r="L869" t="s">
        <v>5104</v>
      </c>
      <c r="M869" t="s">
        <v>9814</v>
      </c>
      <c r="N869" t="s">
        <v>9441</v>
      </c>
    </row>
    <row r="870" spans="1:14" x14ac:dyDescent="0.25">
      <c r="A870" t="s">
        <v>349</v>
      </c>
      <c r="B870" t="s">
        <v>350</v>
      </c>
      <c r="C870" t="s">
        <v>69</v>
      </c>
      <c r="D870" t="s">
        <v>179</v>
      </c>
      <c r="E870" t="s">
        <v>18</v>
      </c>
      <c r="F870" t="s">
        <v>5105</v>
      </c>
      <c r="G870" t="s">
        <v>5106</v>
      </c>
      <c r="H870" t="s">
        <v>5107</v>
      </c>
      <c r="I870" t="s">
        <v>32</v>
      </c>
      <c r="J870" t="s">
        <v>2127</v>
      </c>
      <c r="K870" t="s">
        <v>24</v>
      </c>
      <c r="L870" t="s">
        <v>5108</v>
      </c>
      <c r="M870" t="s">
        <v>9815</v>
      </c>
      <c r="N870" t="s">
        <v>9441</v>
      </c>
    </row>
    <row r="871" spans="1:14" hidden="1" x14ac:dyDescent="0.25">
      <c r="A871" t="s">
        <v>5109</v>
      </c>
      <c r="B871" t="s">
        <v>5110</v>
      </c>
      <c r="C871" t="s">
        <v>16</v>
      </c>
      <c r="D871" t="s">
        <v>5111</v>
      </c>
      <c r="E871" t="s">
        <v>18</v>
      </c>
      <c r="F871" t="s">
        <v>5112</v>
      </c>
      <c r="G871" t="s">
        <v>5113</v>
      </c>
      <c r="H871" t="s">
        <v>5114</v>
      </c>
      <c r="I871" t="s">
        <v>32</v>
      </c>
      <c r="J871" t="s">
        <v>412</v>
      </c>
      <c r="K871" t="s">
        <v>24</v>
      </c>
      <c r="L871" t="s">
        <v>42</v>
      </c>
      <c r="M871" t="s">
        <v>9438</v>
      </c>
      <c r="N871" t="s">
        <v>9439</v>
      </c>
    </row>
    <row r="872" spans="1:14" x14ac:dyDescent="0.25">
      <c r="A872" t="s">
        <v>5115</v>
      </c>
      <c r="B872" t="s">
        <v>5116</v>
      </c>
      <c r="C872" t="s">
        <v>69</v>
      </c>
      <c r="D872" t="s">
        <v>5117</v>
      </c>
      <c r="E872" t="s">
        <v>18</v>
      </c>
      <c r="F872" t="s">
        <v>5118</v>
      </c>
      <c r="G872" t="s">
        <v>5119</v>
      </c>
      <c r="H872" t="s">
        <v>5120</v>
      </c>
      <c r="I872" t="s">
        <v>32</v>
      </c>
      <c r="J872" t="s">
        <v>575</v>
      </c>
      <c r="K872" t="s">
        <v>24</v>
      </c>
      <c r="L872" t="s">
        <v>757</v>
      </c>
      <c r="M872" t="s">
        <v>9816</v>
      </c>
      <c r="N872" t="s">
        <v>9441</v>
      </c>
    </row>
    <row r="873" spans="1:14" hidden="1" x14ac:dyDescent="0.25">
      <c r="A873" t="s">
        <v>5121</v>
      </c>
      <c r="B873" t="s">
        <v>5122</v>
      </c>
      <c r="C873" t="s">
        <v>69</v>
      </c>
      <c r="D873" t="s">
        <v>5123</v>
      </c>
      <c r="E873" t="s">
        <v>18</v>
      </c>
      <c r="F873" t="s">
        <v>5124</v>
      </c>
      <c r="G873" t="s">
        <v>5125</v>
      </c>
      <c r="H873" t="s">
        <v>5126</v>
      </c>
      <c r="I873" t="s">
        <v>32</v>
      </c>
      <c r="J873" t="s">
        <v>1000</v>
      </c>
      <c r="K873" t="s">
        <v>24</v>
      </c>
      <c r="L873" t="s">
        <v>2307</v>
      </c>
      <c r="M873" t="s">
        <v>9438</v>
      </c>
      <c r="N873" t="s">
        <v>9439</v>
      </c>
    </row>
    <row r="874" spans="1:14" x14ac:dyDescent="0.25">
      <c r="A874" t="s">
        <v>5127</v>
      </c>
      <c r="B874" t="s">
        <v>5128</v>
      </c>
      <c r="C874" t="s">
        <v>69</v>
      </c>
      <c r="D874" t="s">
        <v>5129</v>
      </c>
      <c r="E874" t="s">
        <v>18</v>
      </c>
      <c r="F874" t="s">
        <v>5130</v>
      </c>
      <c r="G874" t="s">
        <v>5131</v>
      </c>
      <c r="H874" t="s">
        <v>5132</v>
      </c>
      <c r="I874" t="s">
        <v>32</v>
      </c>
      <c r="J874" t="s">
        <v>1381</v>
      </c>
      <c r="K874" t="s">
        <v>24</v>
      </c>
      <c r="L874" t="s">
        <v>4656</v>
      </c>
      <c r="M874" t="s">
        <v>9817</v>
      </c>
      <c r="N874" t="s">
        <v>9441</v>
      </c>
    </row>
    <row r="875" spans="1:14" hidden="1" x14ac:dyDescent="0.25">
      <c r="A875" t="s">
        <v>5133</v>
      </c>
      <c r="B875" t="s">
        <v>5134</v>
      </c>
      <c r="C875" t="s">
        <v>16</v>
      </c>
      <c r="D875" t="s">
        <v>200</v>
      </c>
      <c r="E875" t="s">
        <v>18</v>
      </c>
      <c r="F875" t="s">
        <v>5135</v>
      </c>
      <c r="G875" t="s">
        <v>5136</v>
      </c>
      <c r="H875" t="s">
        <v>5137</v>
      </c>
      <c r="I875" t="s">
        <v>32</v>
      </c>
      <c r="J875" t="s">
        <v>2353</v>
      </c>
      <c r="K875" t="s">
        <v>24</v>
      </c>
      <c r="L875" t="s">
        <v>204</v>
      </c>
      <c r="M875" t="s">
        <v>9438</v>
      </c>
      <c r="N875" t="s">
        <v>9439</v>
      </c>
    </row>
    <row r="876" spans="1:14" hidden="1" x14ac:dyDescent="0.25">
      <c r="A876" t="s">
        <v>5138</v>
      </c>
      <c r="B876" t="s">
        <v>5139</v>
      </c>
      <c r="C876" t="s">
        <v>69</v>
      </c>
      <c r="D876" t="s">
        <v>5140</v>
      </c>
      <c r="E876" t="s">
        <v>18</v>
      </c>
      <c r="F876" t="s">
        <v>5141</v>
      </c>
      <c r="G876" t="s">
        <v>5142</v>
      </c>
      <c r="H876" t="s">
        <v>5143</v>
      </c>
      <c r="I876" t="s">
        <v>22</v>
      </c>
      <c r="J876" t="s">
        <v>420</v>
      </c>
      <c r="K876" t="s">
        <v>24</v>
      </c>
      <c r="L876" t="s">
        <v>514</v>
      </c>
      <c r="M876" t="s">
        <v>9818</v>
      </c>
      <c r="N876" t="s">
        <v>9441</v>
      </c>
    </row>
    <row r="877" spans="1:14" x14ac:dyDescent="0.25">
      <c r="A877" t="s">
        <v>263</v>
      </c>
      <c r="B877" t="s">
        <v>264</v>
      </c>
      <c r="C877" t="s">
        <v>16</v>
      </c>
      <c r="D877" t="s">
        <v>265</v>
      </c>
      <c r="E877" t="s">
        <v>18</v>
      </c>
      <c r="F877" t="s">
        <v>5144</v>
      </c>
      <c r="G877" t="s">
        <v>5145</v>
      </c>
      <c r="H877" t="s">
        <v>5146</v>
      </c>
      <c r="I877" t="s">
        <v>32</v>
      </c>
      <c r="J877" t="s">
        <v>115</v>
      </c>
      <c r="K877" t="s">
        <v>24</v>
      </c>
      <c r="L877" t="s">
        <v>204</v>
      </c>
      <c r="M877" t="s">
        <v>9819</v>
      </c>
      <c r="N877" t="s">
        <v>9441</v>
      </c>
    </row>
    <row r="878" spans="1:14" x14ac:dyDescent="0.25">
      <c r="A878" t="s">
        <v>5147</v>
      </c>
      <c r="B878" t="s">
        <v>5148</v>
      </c>
      <c r="C878" t="s">
        <v>69</v>
      </c>
      <c r="D878" t="s">
        <v>93</v>
      </c>
      <c r="E878" t="s">
        <v>18</v>
      </c>
      <c r="F878" t="s">
        <v>5149</v>
      </c>
      <c r="G878" t="s">
        <v>5150</v>
      </c>
      <c r="H878" t="s">
        <v>5151</v>
      </c>
      <c r="I878" t="s">
        <v>32</v>
      </c>
      <c r="J878" t="s">
        <v>595</v>
      </c>
      <c r="K878" t="s">
        <v>24</v>
      </c>
      <c r="L878" t="s">
        <v>75</v>
      </c>
      <c r="M878" t="s">
        <v>9820</v>
      </c>
      <c r="N878" t="s">
        <v>9441</v>
      </c>
    </row>
    <row r="879" spans="1:14" hidden="1" x14ac:dyDescent="0.25">
      <c r="A879" t="s">
        <v>5152</v>
      </c>
      <c r="C879" t="s">
        <v>16</v>
      </c>
      <c r="D879" t="s">
        <v>3801</v>
      </c>
      <c r="E879" t="s">
        <v>18</v>
      </c>
      <c r="F879" t="s">
        <v>5153</v>
      </c>
      <c r="G879" t="s">
        <v>5154</v>
      </c>
      <c r="H879" t="s">
        <v>5155</v>
      </c>
      <c r="I879" t="s">
        <v>32</v>
      </c>
      <c r="J879" t="s">
        <v>472</v>
      </c>
      <c r="K879" t="s">
        <v>24</v>
      </c>
      <c r="L879" t="s">
        <v>204</v>
      </c>
      <c r="M879" t="s">
        <v>9438</v>
      </c>
      <c r="N879" t="s">
        <v>9439</v>
      </c>
    </row>
    <row r="880" spans="1:14" hidden="1" x14ac:dyDescent="0.25">
      <c r="A880" t="s">
        <v>5156</v>
      </c>
      <c r="B880" t="s">
        <v>2795</v>
      </c>
      <c r="C880" t="s">
        <v>16</v>
      </c>
      <c r="D880" t="s">
        <v>5157</v>
      </c>
      <c r="E880" t="s">
        <v>18</v>
      </c>
      <c r="F880" t="s">
        <v>5158</v>
      </c>
      <c r="G880" t="s">
        <v>5159</v>
      </c>
      <c r="H880" t="s">
        <v>5160</v>
      </c>
      <c r="I880" t="s">
        <v>320</v>
      </c>
      <c r="J880" t="s">
        <v>134</v>
      </c>
      <c r="K880" t="s">
        <v>24</v>
      </c>
      <c r="L880" t="s">
        <v>361</v>
      </c>
      <c r="M880" t="s">
        <v>9438</v>
      </c>
      <c r="N880" t="s">
        <v>9439</v>
      </c>
    </row>
    <row r="881" spans="1:14" hidden="1" x14ac:dyDescent="0.25">
      <c r="A881" t="s">
        <v>5161</v>
      </c>
      <c r="B881" t="s">
        <v>5162</v>
      </c>
      <c r="C881" t="s">
        <v>69</v>
      </c>
      <c r="D881" t="s">
        <v>5163</v>
      </c>
      <c r="E881" t="s">
        <v>18</v>
      </c>
      <c r="F881" t="s">
        <v>5164</v>
      </c>
      <c r="G881" t="s">
        <v>5165</v>
      </c>
      <c r="H881" t="s">
        <v>5166</v>
      </c>
      <c r="I881" t="s">
        <v>32</v>
      </c>
      <c r="J881" t="s">
        <v>880</v>
      </c>
      <c r="K881" t="s">
        <v>24</v>
      </c>
      <c r="L881" t="s">
        <v>75</v>
      </c>
      <c r="M881" t="s">
        <v>9438</v>
      </c>
      <c r="N881" t="s">
        <v>9439</v>
      </c>
    </row>
    <row r="882" spans="1:14" hidden="1" x14ac:dyDescent="0.25">
      <c r="A882" t="s">
        <v>5167</v>
      </c>
      <c r="B882" t="s">
        <v>1246</v>
      </c>
      <c r="C882" t="s">
        <v>16</v>
      </c>
      <c r="D882" t="s">
        <v>1247</v>
      </c>
      <c r="E882" t="s">
        <v>18</v>
      </c>
      <c r="F882" t="s">
        <v>5168</v>
      </c>
      <c r="G882" t="s">
        <v>5169</v>
      </c>
      <c r="H882" t="s">
        <v>5170</v>
      </c>
      <c r="I882" t="s">
        <v>32</v>
      </c>
      <c r="J882" t="s">
        <v>826</v>
      </c>
      <c r="K882" t="s">
        <v>24</v>
      </c>
      <c r="L882" t="s">
        <v>1251</v>
      </c>
      <c r="M882" t="s">
        <v>9438</v>
      </c>
      <c r="N882" t="s">
        <v>9439</v>
      </c>
    </row>
    <row r="883" spans="1:14" x14ac:dyDescent="0.25">
      <c r="A883" t="s">
        <v>5171</v>
      </c>
      <c r="B883" t="s">
        <v>5172</v>
      </c>
      <c r="C883" t="s">
        <v>69</v>
      </c>
      <c r="D883" t="s">
        <v>5173</v>
      </c>
      <c r="E883" t="s">
        <v>18</v>
      </c>
      <c r="F883" t="s">
        <v>5174</v>
      </c>
      <c r="G883" t="s">
        <v>5175</v>
      </c>
      <c r="H883" t="s">
        <v>5176</v>
      </c>
      <c r="I883" t="s">
        <v>32</v>
      </c>
      <c r="J883" t="s">
        <v>341</v>
      </c>
      <c r="K883" t="s">
        <v>24</v>
      </c>
      <c r="L883" t="s">
        <v>75</v>
      </c>
      <c r="M883" t="s">
        <v>9821</v>
      </c>
      <c r="N883" t="s">
        <v>9441</v>
      </c>
    </row>
    <row r="884" spans="1:14" hidden="1" x14ac:dyDescent="0.25">
      <c r="A884" t="s">
        <v>5177</v>
      </c>
      <c r="B884" t="s">
        <v>5178</v>
      </c>
      <c r="C884" t="s">
        <v>16</v>
      </c>
      <c r="D884" t="s">
        <v>1822</v>
      </c>
      <c r="E884" t="s">
        <v>18</v>
      </c>
      <c r="F884" t="s">
        <v>5179</v>
      </c>
      <c r="G884" t="s">
        <v>5180</v>
      </c>
      <c r="H884" t="s">
        <v>5181</v>
      </c>
      <c r="I884" t="s">
        <v>32</v>
      </c>
      <c r="J884" t="s">
        <v>1650</v>
      </c>
      <c r="K884" t="s">
        <v>24</v>
      </c>
      <c r="L884" t="s">
        <v>42</v>
      </c>
      <c r="M884" t="s">
        <v>9438</v>
      </c>
      <c r="N884" t="s">
        <v>9439</v>
      </c>
    </row>
    <row r="885" spans="1:14" hidden="1" x14ac:dyDescent="0.25">
      <c r="A885" t="s">
        <v>5182</v>
      </c>
      <c r="B885" t="s">
        <v>5183</v>
      </c>
      <c r="C885" t="s">
        <v>16</v>
      </c>
      <c r="D885" t="s">
        <v>2575</v>
      </c>
      <c r="E885" t="s">
        <v>18</v>
      </c>
      <c r="F885" t="s">
        <v>5184</v>
      </c>
      <c r="G885" t="s">
        <v>5185</v>
      </c>
      <c r="H885" t="s">
        <v>5186</v>
      </c>
      <c r="I885" t="s">
        <v>22</v>
      </c>
      <c r="J885" t="s">
        <v>2107</v>
      </c>
      <c r="K885" t="s">
        <v>24</v>
      </c>
      <c r="L885" t="s">
        <v>2579</v>
      </c>
      <c r="M885" t="s">
        <v>9438</v>
      </c>
      <c r="N885" t="s">
        <v>9439</v>
      </c>
    </row>
    <row r="886" spans="1:14" hidden="1" x14ac:dyDescent="0.25">
      <c r="A886" t="s">
        <v>5187</v>
      </c>
      <c r="C886" t="s">
        <v>16</v>
      </c>
      <c r="D886" t="s">
        <v>5188</v>
      </c>
      <c r="E886" t="s">
        <v>18</v>
      </c>
      <c r="F886" t="s">
        <v>5189</v>
      </c>
      <c r="G886" t="s">
        <v>5190</v>
      </c>
      <c r="H886" t="s">
        <v>5191</v>
      </c>
      <c r="I886" t="s">
        <v>32</v>
      </c>
      <c r="J886" t="s">
        <v>438</v>
      </c>
      <c r="K886" t="s">
        <v>24</v>
      </c>
      <c r="L886" t="s">
        <v>5192</v>
      </c>
      <c r="M886" t="s">
        <v>9438</v>
      </c>
      <c r="N886" t="s">
        <v>9439</v>
      </c>
    </row>
    <row r="887" spans="1:14" hidden="1" x14ac:dyDescent="0.25">
      <c r="A887" t="s">
        <v>4442</v>
      </c>
      <c r="B887" t="s">
        <v>4443</v>
      </c>
      <c r="C887" t="s">
        <v>16</v>
      </c>
      <c r="D887" t="s">
        <v>4438</v>
      </c>
      <c r="E887" t="s">
        <v>638</v>
      </c>
      <c r="F887" t="s">
        <v>5193</v>
      </c>
      <c r="G887" t="s">
        <v>5194</v>
      </c>
      <c r="H887" t="s">
        <v>5195</v>
      </c>
      <c r="I887" t="s">
        <v>32</v>
      </c>
      <c r="J887" t="s">
        <v>1093</v>
      </c>
      <c r="K887" t="s">
        <v>24</v>
      </c>
      <c r="L887" t="s">
        <v>75</v>
      </c>
      <c r="M887" t="s">
        <v>9438</v>
      </c>
      <c r="N887" t="s">
        <v>9439</v>
      </c>
    </row>
    <row r="888" spans="1:14" x14ac:dyDescent="0.25">
      <c r="A888" t="s">
        <v>5196</v>
      </c>
      <c r="B888" t="s">
        <v>4879</v>
      </c>
      <c r="C888" t="s">
        <v>69</v>
      </c>
      <c r="D888" t="s">
        <v>4880</v>
      </c>
      <c r="E888" t="s">
        <v>638</v>
      </c>
      <c r="F888" t="s">
        <v>5197</v>
      </c>
      <c r="G888" t="s">
        <v>5198</v>
      </c>
      <c r="H888" t="s">
        <v>5199</v>
      </c>
      <c r="I888" t="s">
        <v>32</v>
      </c>
      <c r="J888" t="s">
        <v>49</v>
      </c>
      <c r="K888" t="s">
        <v>24</v>
      </c>
      <c r="L888" t="s">
        <v>2685</v>
      </c>
      <c r="M888" t="s">
        <v>9822</v>
      </c>
      <c r="N888" t="s">
        <v>9441</v>
      </c>
    </row>
    <row r="889" spans="1:14" x14ac:dyDescent="0.25">
      <c r="A889" t="s">
        <v>5200</v>
      </c>
      <c r="B889" t="s">
        <v>5201</v>
      </c>
      <c r="C889" t="s">
        <v>69</v>
      </c>
      <c r="D889" t="s">
        <v>5202</v>
      </c>
      <c r="E889" t="s">
        <v>638</v>
      </c>
      <c r="F889" t="s">
        <v>5203</v>
      </c>
      <c r="G889" t="s">
        <v>5204</v>
      </c>
      <c r="H889" t="s">
        <v>5205</v>
      </c>
      <c r="I889" t="s">
        <v>32</v>
      </c>
      <c r="J889" t="s">
        <v>1350</v>
      </c>
      <c r="K889" t="s">
        <v>24</v>
      </c>
      <c r="L889" t="s">
        <v>1331</v>
      </c>
      <c r="M889" t="s">
        <v>9823</v>
      </c>
      <c r="N889" t="s">
        <v>9441</v>
      </c>
    </row>
    <row r="890" spans="1:14" x14ac:dyDescent="0.25">
      <c r="A890" t="s">
        <v>5206</v>
      </c>
      <c r="B890" t="s">
        <v>2531</v>
      </c>
      <c r="C890" t="s">
        <v>16</v>
      </c>
      <c r="D890" t="s">
        <v>37</v>
      </c>
      <c r="E890" t="s">
        <v>638</v>
      </c>
      <c r="F890" t="s">
        <v>5207</v>
      </c>
      <c r="G890" t="s">
        <v>5208</v>
      </c>
      <c r="H890" t="s">
        <v>5209</v>
      </c>
      <c r="I890" t="s">
        <v>32</v>
      </c>
      <c r="J890" t="s">
        <v>290</v>
      </c>
      <c r="K890" t="s">
        <v>24</v>
      </c>
      <c r="L890" t="s">
        <v>4363</v>
      </c>
      <c r="M890" t="s">
        <v>9824</v>
      </c>
      <c r="N890" t="s">
        <v>9441</v>
      </c>
    </row>
    <row r="891" spans="1:14" hidden="1" x14ac:dyDescent="0.25">
      <c r="A891" t="s">
        <v>5210</v>
      </c>
      <c r="B891" t="s">
        <v>4365</v>
      </c>
      <c r="C891" t="s">
        <v>69</v>
      </c>
      <c r="D891" t="s">
        <v>1513</v>
      </c>
      <c r="E891" t="s">
        <v>638</v>
      </c>
      <c r="F891" t="s">
        <v>5211</v>
      </c>
      <c r="G891" t="s">
        <v>5212</v>
      </c>
      <c r="H891" t="s">
        <v>5213</v>
      </c>
      <c r="I891" t="s">
        <v>32</v>
      </c>
      <c r="J891" t="s">
        <v>642</v>
      </c>
      <c r="K891" t="s">
        <v>24</v>
      </c>
      <c r="L891" t="s">
        <v>75</v>
      </c>
      <c r="M891" t="s">
        <v>9438</v>
      </c>
      <c r="N891" t="s">
        <v>9439</v>
      </c>
    </row>
    <row r="892" spans="1:14" hidden="1" x14ac:dyDescent="0.25">
      <c r="A892" t="s">
        <v>5217</v>
      </c>
      <c r="B892" t="s">
        <v>4546</v>
      </c>
      <c r="C892" t="s">
        <v>16</v>
      </c>
      <c r="D892" t="s">
        <v>5218</v>
      </c>
      <c r="E892" t="s">
        <v>638</v>
      </c>
      <c r="F892" t="s">
        <v>5219</v>
      </c>
      <c r="G892" t="s">
        <v>5220</v>
      </c>
      <c r="H892" t="s">
        <v>5221</v>
      </c>
      <c r="I892" t="s">
        <v>32</v>
      </c>
      <c r="J892" t="s">
        <v>2107</v>
      </c>
      <c r="K892" t="s">
        <v>24</v>
      </c>
      <c r="L892" t="s">
        <v>663</v>
      </c>
      <c r="M892" t="s">
        <v>9438</v>
      </c>
      <c r="N892" t="s">
        <v>9439</v>
      </c>
    </row>
    <row r="893" spans="1:14" hidden="1" x14ac:dyDescent="0.25">
      <c r="A893" t="s">
        <v>4772</v>
      </c>
      <c r="B893" t="s">
        <v>4336</v>
      </c>
      <c r="C893" t="s">
        <v>16</v>
      </c>
      <c r="D893" t="s">
        <v>4337</v>
      </c>
      <c r="E893" t="s">
        <v>638</v>
      </c>
      <c r="F893" t="s">
        <v>5222</v>
      </c>
      <c r="G893" t="s">
        <v>5223</v>
      </c>
      <c r="H893" t="s">
        <v>5224</v>
      </c>
      <c r="I893" t="s">
        <v>32</v>
      </c>
      <c r="J893" t="s">
        <v>1000</v>
      </c>
      <c r="K893" t="s">
        <v>24</v>
      </c>
      <c r="L893" t="s">
        <v>2609</v>
      </c>
      <c r="M893" t="s">
        <v>9438</v>
      </c>
      <c r="N893" t="s">
        <v>9439</v>
      </c>
    </row>
    <row r="894" spans="1:14" x14ac:dyDescent="0.25">
      <c r="A894" t="s">
        <v>4314</v>
      </c>
      <c r="B894" t="s">
        <v>92</v>
      </c>
      <c r="C894" t="s">
        <v>69</v>
      </c>
      <c r="D894" t="s">
        <v>4370</v>
      </c>
      <c r="E894" t="s">
        <v>638</v>
      </c>
      <c r="F894" t="s">
        <v>5235</v>
      </c>
      <c r="G894" t="s">
        <v>5236</v>
      </c>
      <c r="H894" t="s">
        <v>5237</v>
      </c>
      <c r="I894" t="s">
        <v>32</v>
      </c>
      <c r="J894" t="s">
        <v>521</v>
      </c>
      <c r="K894" t="s">
        <v>24</v>
      </c>
      <c r="L894" t="s">
        <v>4321</v>
      </c>
      <c r="M894" t="s">
        <v>9825</v>
      </c>
      <c r="N894" t="s">
        <v>9441</v>
      </c>
    </row>
    <row r="895" spans="1:14" hidden="1" x14ac:dyDescent="0.25">
      <c r="A895" t="s">
        <v>5238</v>
      </c>
      <c r="B895" t="s">
        <v>5239</v>
      </c>
      <c r="C895" t="s">
        <v>550</v>
      </c>
      <c r="D895" t="s">
        <v>3174</v>
      </c>
      <c r="E895" t="s">
        <v>18</v>
      </c>
      <c r="F895" t="s">
        <v>5240</v>
      </c>
      <c r="G895" t="s">
        <v>5241</v>
      </c>
      <c r="H895" t="s">
        <v>5242</v>
      </c>
      <c r="I895" t="s">
        <v>32</v>
      </c>
      <c r="J895" t="s">
        <v>1155</v>
      </c>
      <c r="K895" t="s">
        <v>556</v>
      </c>
      <c r="L895" t="s">
        <v>75</v>
      </c>
      <c r="M895" t="s">
        <v>9438</v>
      </c>
      <c r="N895" t="s">
        <v>9439</v>
      </c>
    </row>
    <row r="896" spans="1:14" hidden="1" x14ac:dyDescent="0.25">
      <c r="A896" t="s">
        <v>5243</v>
      </c>
      <c r="B896" t="s">
        <v>5244</v>
      </c>
      <c r="C896" t="s">
        <v>550</v>
      </c>
      <c r="D896" t="s">
        <v>5245</v>
      </c>
      <c r="E896" t="s">
        <v>18</v>
      </c>
      <c r="F896" t="s">
        <v>5246</v>
      </c>
      <c r="G896" t="s">
        <v>5247</v>
      </c>
      <c r="H896" t="s">
        <v>5248</v>
      </c>
      <c r="I896" t="s">
        <v>32</v>
      </c>
      <c r="J896" t="s">
        <v>5249</v>
      </c>
      <c r="K896" t="s">
        <v>556</v>
      </c>
      <c r="L896" t="s">
        <v>439</v>
      </c>
      <c r="M896" t="s">
        <v>9438</v>
      </c>
      <c r="N896" t="s">
        <v>9439</v>
      </c>
    </row>
    <row r="897" spans="1:14" hidden="1" x14ac:dyDescent="0.25">
      <c r="A897" t="s">
        <v>5253</v>
      </c>
      <c r="B897" t="s">
        <v>5254</v>
      </c>
      <c r="C897" t="s">
        <v>550</v>
      </c>
      <c r="D897" t="s">
        <v>3186</v>
      </c>
      <c r="E897" t="s">
        <v>638</v>
      </c>
      <c r="F897" t="s">
        <v>5255</v>
      </c>
      <c r="G897" t="s">
        <v>5256</v>
      </c>
      <c r="H897" t="s">
        <v>5257</v>
      </c>
      <c r="I897" t="s">
        <v>32</v>
      </c>
      <c r="J897" t="s">
        <v>3112</v>
      </c>
      <c r="K897" t="s">
        <v>24</v>
      </c>
      <c r="L897" t="s">
        <v>5258</v>
      </c>
      <c r="M897" t="s">
        <v>9438</v>
      </c>
      <c r="N897" t="s">
        <v>9439</v>
      </c>
    </row>
    <row r="898" spans="1:14" hidden="1" x14ac:dyDescent="0.25">
      <c r="A898" t="s">
        <v>5259</v>
      </c>
      <c r="B898" t="s">
        <v>5260</v>
      </c>
      <c r="C898" t="s">
        <v>550</v>
      </c>
      <c r="D898" t="s">
        <v>5261</v>
      </c>
      <c r="E898" t="s">
        <v>18</v>
      </c>
      <c r="F898" t="s">
        <v>5262</v>
      </c>
      <c r="G898" t="s">
        <v>5263</v>
      </c>
      <c r="H898" t="s">
        <v>5264</v>
      </c>
      <c r="I898" t="s">
        <v>32</v>
      </c>
      <c r="J898" t="s">
        <v>1878</v>
      </c>
      <c r="K898" t="s">
        <v>556</v>
      </c>
      <c r="L898" t="s">
        <v>2585</v>
      </c>
      <c r="M898" t="s">
        <v>9438</v>
      </c>
      <c r="N898" t="s">
        <v>9439</v>
      </c>
    </row>
    <row r="899" spans="1:14" hidden="1" x14ac:dyDescent="0.25">
      <c r="A899" t="s">
        <v>1574</v>
      </c>
      <c r="B899" t="s">
        <v>5265</v>
      </c>
      <c r="C899" t="s">
        <v>1880</v>
      </c>
      <c r="D899" t="s">
        <v>1576</v>
      </c>
      <c r="E899" t="s">
        <v>638</v>
      </c>
      <c r="F899" t="s">
        <v>5266</v>
      </c>
      <c r="G899" t="s">
        <v>5267</v>
      </c>
      <c r="H899" t="s">
        <v>5268</v>
      </c>
      <c r="I899" t="s">
        <v>32</v>
      </c>
      <c r="J899" t="s">
        <v>1885</v>
      </c>
      <c r="K899" t="s">
        <v>556</v>
      </c>
      <c r="L899" t="s">
        <v>75</v>
      </c>
      <c r="M899" t="s">
        <v>9438</v>
      </c>
      <c r="N899" t="s">
        <v>9439</v>
      </c>
    </row>
    <row r="900" spans="1:14" hidden="1" x14ac:dyDescent="0.25">
      <c r="A900" t="s">
        <v>5269</v>
      </c>
      <c r="B900" t="s">
        <v>5270</v>
      </c>
      <c r="C900" t="s">
        <v>1880</v>
      </c>
      <c r="D900" t="s">
        <v>760</v>
      </c>
      <c r="E900" t="s">
        <v>18</v>
      </c>
      <c r="F900" t="s">
        <v>5271</v>
      </c>
      <c r="G900" t="s">
        <v>5272</v>
      </c>
      <c r="H900" t="s">
        <v>5273</v>
      </c>
      <c r="I900" t="s">
        <v>32</v>
      </c>
      <c r="J900" t="s">
        <v>1951</v>
      </c>
      <c r="K900" t="s">
        <v>556</v>
      </c>
      <c r="L900" t="s">
        <v>75</v>
      </c>
      <c r="M900" t="s">
        <v>9438</v>
      </c>
      <c r="N900" t="s">
        <v>9439</v>
      </c>
    </row>
    <row r="901" spans="1:14" hidden="1" x14ac:dyDescent="0.25">
      <c r="A901" t="s">
        <v>5253</v>
      </c>
      <c r="B901" t="s">
        <v>5254</v>
      </c>
      <c r="C901" t="s">
        <v>550</v>
      </c>
      <c r="D901" t="s">
        <v>3186</v>
      </c>
      <c r="E901" t="s">
        <v>638</v>
      </c>
      <c r="F901" t="s">
        <v>5274</v>
      </c>
      <c r="G901" t="s">
        <v>5275</v>
      </c>
      <c r="H901" t="s">
        <v>5276</v>
      </c>
      <c r="I901" t="s">
        <v>32</v>
      </c>
      <c r="J901" t="s">
        <v>1584</v>
      </c>
      <c r="K901" t="s">
        <v>24</v>
      </c>
      <c r="L901" t="s">
        <v>5277</v>
      </c>
      <c r="M901" t="s">
        <v>9438</v>
      </c>
      <c r="N901" t="s">
        <v>9439</v>
      </c>
    </row>
    <row r="902" spans="1:14" hidden="1" x14ac:dyDescent="0.25">
      <c r="A902" t="s">
        <v>1574</v>
      </c>
      <c r="B902" t="s">
        <v>1580</v>
      </c>
      <c r="C902" t="s">
        <v>1880</v>
      </c>
      <c r="D902" t="s">
        <v>1576</v>
      </c>
      <c r="E902" t="s">
        <v>638</v>
      </c>
      <c r="F902" t="s">
        <v>5278</v>
      </c>
      <c r="G902" t="s">
        <v>5279</v>
      </c>
      <c r="H902" t="s">
        <v>5280</v>
      </c>
      <c r="I902" t="s">
        <v>32</v>
      </c>
      <c r="J902" t="s">
        <v>5281</v>
      </c>
      <c r="K902" t="s">
        <v>556</v>
      </c>
      <c r="L902" t="s">
        <v>75</v>
      </c>
      <c r="M902" t="s">
        <v>9438</v>
      </c>
      <c r="N902" t="s">
        <v>9439</v>
      </c>
    </row>
    <row r="903" spans="1:14" hidden="1" x14ac:dyDescent="0.25">
      <c r="A903" t="s">
        <v>5282</v>
      </c>
      <c r="B903" t="s">
        <v>5283</v>
      </c>
      <c r="C903" t="s">
        <v>1880</v>
      </c>
      <c r="D903" t="s">
        <v>394</v>
      </c>
      <c r="E903" t="s">
        <v>18</v>
      </c>
      <c r="F903" t="s">
        <v>5284</v>
      </c>
      <c r="G903" t="s">
        <v>5285</v>
      </c>
      <c r="H903" t="s">
        <v>5286</v>
      </c>
      <c r="I903" t="s">
        <v>32</v>
      </c>
      <c r="J903" t="s">
        <v>1940</v>
      </c>
      <c r="K903" t="s">
        <v>556</v>
      </c>
      <c r="L903" t="s">
        <v>399</v>
      </c>
      <c r="M903" t="s">
        <v>9438</v>
      </c>
      <c r="N903" t="s">
        <v>9439</v>
      </c>
    </row>
    <row r="904" spans="1:14" hidden="1" x14ac:dyDescent="0.25">
      <c r="A904" t="s">
        <v>1574</v>
      </c>
      <c r="B904" t="s">
        <v>1580</v>
      </c>
      <c r="C904" t="s">
        <v>1880</v>
      </c>
      <c r="D904" t="s">
        <v>1576</v>
      </c>
      <c r="E904" t="s">
        <v>638</v>
      </c>
      <c r="F904" t="s">
        <v>5287</v>
      </c>
      <c r="G904" t="s">
        <v>5288</v>
      </c>
      <c r="H904" t="s">
        <v>5289</v>
      </c>
      <c r="I904" t="s">
        <v>32</v>
      </c>
      <c r="J904" t="s">
        <v>5290</v>
      </c>
      <c r="K904" t="s">
        <v>556</v>
      </c>
      <c r="L904" t="s">
        <v>75</v>
      </c>
      <c r="M904" t="s">
        <v>9438</v>
      </c>
      <c r="N904" t="s">
        <v>9439</v>
      </c>
    </row>
    <row r="905" spans="1:14" hidden="1" x14ac:dyDescent="0.25">
      <c r="A905" t="s">
        <v>5295</v>
      </c>
      <c r="C905" t="s">
        <v>1595</v>
      </c>
      <c r="E905" t="s">
        <v>18</v>
      </c>
      <c r="F905" t="s">
        <v>5296</v>
      </c>
      <c r="G905" t="s">
        <v>5297</v>
      </c>
      <c r="H905" t="s">
        <v>5298</v>
      </c>
      <c r="I905" t="s">
        <v>22</v>
      </c>
      <c r="J905" t="s">
        <v>1878</v>
      </c>
      <c r="K905" t="s">
        <v>1600</v>
      </c>
      <c r="L905" t="s">
        <v>5299</v>
      </c>
      <c r="M905" t="s">
        <v>9438</v>
      </c>
      <c r="N905" t="s">
        <v>9439</v>
      </c>
    </row>
    <row r="906" spans="1:14" hidden="1" x14ac:dyDescent="0.25">
      <c r="A906" t="s">
        <v>4469</v>
      </c>
      <c r="B906" t="s">
        <v>5300</v>
      </c>
      <c r="C906" t="s">
        <v>1595</v>
      </c>
      <c r="D906" t="s">
        <v>4470</v>
      </c>
      <c r="E906" t="s">
        <v>638</v>
      </c>
      <c r="F906" t="s">
        <v>5301</v>
      </c>
      <c r="G906" t="s">
        <v>5302</v>
      </c>
      <c r="H906" t="s">
        <v>5303</v>
      </c>
      <c r="I906" t="s">
        <v>3607</v>
      </c>
      <c r="J906" t="s">
        <v>809</v>
      </c>
      <c r="K906" t="s">
        <v>1600</v>
      </c>
      <c r="L906" t="s">
        <v>851</v>
      </c>
      <c r="M906" t="s">
        <v>9438</v>
      </c>
      <c r="N906" t="s">
        <v>9439</v>
      </c>
    </row>
    <row r="907" spans="1:14" hidden="1" x14ac:dyDescent="0.25">
      <c r="A907" t="s">
        <v>4469</v>
      </c>
      <c r="B907" t="s">
        <v>5304</v>
      </c>
      <c r="C907" t="s">
        <v>1595</v>
      </c>
      <c r="D907" t="s">
        <v>5305</v>
      </c>
      <c r="E907" t="s">
        <v>638</v>
      </c>
      <c r="F907" t="s">
        <v>5306</v>
      </c>
      <c r="G907" t="s">
        <v>5307</v>
      </c>
      <c r="H907" t="s">
        <v>5308</v>
      </c>
      <c r="I907" t="s">
        <v>5309</v>
      </c>
      <c r="J907" t="s">
        <v>261</v>
      </c>
      <c r="K907" t="s">
        <v>1600</v>
      </c>
      <c r="L907" t="s">
        <v>851</v>
      </c>
      <c r="M907" t="s">
        <v>9438</v>
      </c>
      <c r="N907" t="s">
        <v>9439</v>
      </c>
    </row>
    <row r="908" spans="1:14" hidden="1" x14ac:dyDescent="0.25">
      <c r="A908" t="s">
        <v>4469</v>
      </c>
      <c r="B908" t="s">
        <v>5310</v>
      </c>
      <c r="C908" t="s">
        <v>1595</v>
      </c>
      <c r="D908" t="s">
        <v>4470</v>
      </c>
      <c r="E908" t="s">
        <v>638</v>
      </c>
      <c r="F908" t="s">
        <v>5311</v>
      </c>
      <c r="G908" t="s">
        <v>5312</v>
      </c>
      <c r="H908" t="s">
        <v>5313</v>
      </c>
      <c r="I908" t="s">
        <v>3607</v>
      </c>
      <c r="J908" t="s">
        <v>1855</v>
      </c>
      <c r="K908" t="s">
        <v>1600</v>
      </c>
      <c r="L908" t="s">
        <v>851</v>
      </c>
      <c r="M908" t="s">
        <v>9438</v>
      </c>
      <c r="N908" t="s">
        <v>9439</v>
      </c>
    </row>
    <row r="909" spans="1:14" hidden="1" x14ac:dyDescent="0.25">
      <c r="A909" t="s">
        <v>4469</v>
      </c>
      <c r="B909" t="s">
        <v>5314</v>
      </c>
      <c r="C909" t="s">
        <v>1595</v>
      </c>
      <c r="D909" t="s">
        <v>5305</v>
      </c>
      <c r="E909" t="s">
        <v>638</v>
      </c>
      <c r="F909" t="s">
        <v>5315</v>
      </c>
      <c r="G909" t="s">
        <v>5316</v>
      </c>
      <c r="H909" t="s">
        <v>5317</v>
      </c>
      <c r="I909" t="s">
        <v>3607</v>
      </c>
      <c r="J909" t="s">
        <v>642</v>
      </c>
      <c r="K909" t="s">
        <v>1600</v>
      </c>
      <c r="L909" t="s">
        <v>851</v>
      </c>
      <c r="M909" t="s">
        <v>9438</v>
      </c>
      <c r="N909" t="s">
        <v>9439</v>
      </c>
    </row>
    <row r="910" spans="1:14" hidden="1" x14ac:dyDescent="0.25">
      <c r="A910" t="s">
        <v>5318</v>
      </c>
      <c r="B910" t="s">
        <v>5319</v>
      </c>
      <c r="C910" t="s">
        <v>16</v>
      </c>
      <c r="D910" t="s">
        <v>5320</v>
      </c>
      <c r="E910" t="s">
        <v>638</v>
      </c>
      <c r="F910" t="s">
        <v>5321</v>
      </c>
      <c r="G910" t="s">
        <v>5322</v>
      </c>
      <c r="H910" t="s">
        <v>5323</v>
      </c>
      <c r="I910" t="s">
        <v>32</v>
      </c>
      <c r="J910" t="s">
        <v>246</v>
      </c>
      <c r="K910" t="s">
        <v>24</v>
      </c>
      <c r="L910" t="s">
        <v>786</v>
      </c>
      <c r="M910" t="s">
        <v>9438</v>
      </c>
      <c r="N910" t="s">
        <v>9439</v>
      </c>
    </row>
    <row r="911" spans="1:14" x14ac:dyDescent="0.25">
      <c r="A911" t="s">
        <v>5196</v>
      </c>
      <c r="B911" t="s">
        <v>4879</v>
      </c>
      <c r="C911" t="s">
        <v>69</v>
      </c>
      <c r="D911" t="s">
        <v>4880</v>
      </c>
      <c r="E911" t="s">
        <v>638</v>
      </c>
      <c r="F911" t="s">
        <v>5324</v>
      </c>
      <c r="G911" t="s">
        <v>5325</v>
      </c>
      <c r="H911" t="s">
        <v>5326</v>
      </c>
      <c r="I911" t="s">
        <v>32</v>
      </c>
      <c r="J911" t="s">
        <v>49</v>
      </c>
      <c r="K911" t="s">
        <v>24</v>
      </c>
      <c r="L911" t="s">
        <v>2685</v>
      </c>
      <c r="M911" t="s">
        <v>9826</v>
      </c>
      <c r="N911" t="s">
        <v>9441</v>
      </c>
    </row>
    <row r="912" spans="1:14" x14ac:dyDescent="0.25">
      <c r="A912" t="s">
        <v>4483</v>
      </c>
      <c r="B912" t="s">
        <v>4484</v>
      </c>
      <c r="C912" t="s">
        <v>69</v>
      </c>
      <c r="D912" t="s">
        <v>4485</v>
      </c>
      <c r="E912" t="s">
        <v>638</v>
      </c>
      <c r="F912" t="s">
        <v>5327</v>
      </c>
      <c r="G912" t="s">
        <v>5328</v>
      </c>
      <c r="H912" t="s">
        <v>5329</v>
      </c>
      <c r="I912" t="s">
        <v>32</v>
      </c>
      <c r="J912" t="s">
        <v>115</v>
      </c>
      <c r="K912" t="s">
        <v>24</v>
      </c>
      <c r="L912" t="s">
        <v>1331</v>
      </c>
      <c r="M912" t="s">
        <v>9827</v>
      </c>
      <c r="N912" t="s">
        <v>9441</v>
      </c>
    </row>
    <row r="913" spans="1:14" hidden="1" x14ac:dyDescent="0.25">
      <c r="A913" t="s">
        <v>5330</v>
      </c>
      <c r="B913" t="s">
        <v>4437</v>
      </c>
      <c r="C913" t="s">
        <v>69</v>
      </c>
      <c r="D913" t="s">
        <v>4764</v>
      </c>
      <c r="E913" t="s">
        <v>638</v>
      </c>
      <c r="F913" t="s">
        <v>5331</v>
      </c>
      <c r="G913" t="s">
        <v>5332</v>
      </c>
      <c r="H913" t="s">
        <v>5333</v>
      </c>
      <c r="I913" t="s">
        <v>32</v>
      </c>
      <c r="J913" t="s">
        <v>723</v>
      </c>
      <c r="K913" t="s">
        <v>24</v>
      </c>
      <c r="L913" t="s">
        <v>42</v>
      </c>
      <c r="M913" t="s">
        <v>9438</v>
      </c>
      <c r="N913" t="s">
        <v>9439</v>
      </c>
    </row>
    <row r="914" spans="1:14" hidden="1" x14ac:dyDescent="0.25">
      <c r="A914" t="s">
        <v>5334</v>
      </c>
      <c r="B914" t="s">
        <v>5335</v>
      </c>
      <c r="C914" t="s">
        <v>69</v>
      </c>
      <c r="D914" t="s">
        <v>3603</v>
      </c>
      <c r="E914" t="s">
        <v>638</v>
      </c>
      <c r="F914" t="s">
        <v>5336</v>
      </c>
      <c r="G914" t="s">
        <v>5337</v>
      </c>
      <c r="H914" t="s">
        <v>5338</v>
      </c>
      <c r="I914" t="s">
        <v>22</v>
      </c>
      <c r="J914" t="s">
        <v>438</v>
      </c>
      <c r="K914" t="s">
        <v>24</v>
      </c>
      <c r="L914" t="s">
        <v>34</v>
      </c>
      <c r="M914" t="s">
        <v>9438</v>
      </c>
      <c r="N914" t="s">
        <v>9439</v>
      </c>
    </row>
    <row r="915" spans="1:14" hidden="1" x14ac:dyDescent="0.25">
      <c r="A915" t="s">
        <v>5339</v>
      </c>
      <c r="B915" t="s">
        <v>4633</v>
      </c>
      <c r="C915" t="s">
        <v>69</v>
      </c>
      <c r="D915" t="s">
        <v>4634</v>
      </c>
      <c r="E915" t="s">
        <v>638</v>
      </c>
      <c r="F915" t="s">
        <v>5340</v>
      </c>
      <c r="G915" t="s">
        <v>5341</v>
      </c>
      <c r="H915" t="s">
        <v>5342</v>
      </c>
      <c r="I915" t="s">
        <v>32</v>
      </c>
      <c r="J915" t="s">
        <v>479</v>
      </c>
      <c r="K915" t="s">
        <v>24</v>
      </c>
      <c r="L915" t="s">
        <v>4638</v>
      </c>
      <c r="M915" t="s">
        <v>9438</v>
      </c>
      <c r="N915" t="s">
        <v>9439</v>
      </c>
    </row>
    <row r="916" spans="1:14" hidden="1" x14ac:dyDescent="0.25">
      <c r="A916" t="s">
        <v>5343</v>
      </c>
      <c r="B916" t="s">
        <v>5344</v>
      </c>
      <c r="C916" t="s">
        <v>16</v>
      </c>
      <c r="D916" t="s">
        <v>2997</v>
      </c>
      <c r="E916" t="s">
        <v>638</v>
      </c>
      <c r="F916" t="s">
        <v>5345</v>
      </c>
      <c r="G916" t="s">
        <v>5346</v>
      </c>
      <c r="H916" t="s">
        <v>5347</v>
      </c>
      <c r="I916" t="s">
        <v>32</v>
      </c>
      <c r="J916" t="s">
        <v>955</v>
      </c>
      <c r="K916" t="s">
        <v>24</v>
      </c>
      <c r="L916" t="s">
        <v>75</v>
      </c>
      <c r="M916" t="s">
        <v>9438</v>
      </c>
      <c r="N916" t="s">
        <v>9439</v>
      </c>
    </row>
    <row r="917" spans="1:14" hidden="1" x14ac:dyDescent="0.25">
      <c r="A917" t="s">
        <v>5348</v>
      </c>
      <c r="B917" t="s">
        <v>5230</v>
      </c>
      <c r="C917" t="s">
        <v>16</v>
      </c>
      <c r="D917" t="s">
        <v>5231</v>
      </c>
      <c r="E917" t="s">
        <v>638</v>
      </c>
      <c r="F917" t="s">
        <v>5349</v>
      </c>
      <c r="G917" t="s">
        <v>5350</v>
      </c>
      <c r="H917" t="s">
        <v>5351</v>
      </c>
      <c r="I917" t="s">
        <v>32</v>
      </c>
      <c r="J917" t="s">
        <v>5352</v>
      </c>
      <c r="K917" t="s">
        <v>24</v>
      </c>
      <c r="L917" t="s">
        <v>75</v>
      </c>
      <c r="M917" t="s">
        <v>9438</v>
      </c>
      <c r="N917" t="s">
        <v>9439</v>
      </c>
    </row>
    <row r="918" spans="1:14" x14ac:dyDescent="0.25">
      <c r="A918" t="s">
        <v>5357</v>
      </c>
      <c r="C918" t="s">
        <v>69</v>
      </c>
      <c r="D918" t="s">
        <v>402</v>
      </c>
      <c r="E918" t="s">
        <v>638</v>
      </c>
      <c r="F918" t="s">
        <v>5358</v>
      </c>
      <c r="G918" t="s">
        <v>5359</v>
      </c>
      <c r="H918" t="s">
        <v>5360</v>
      </c>
      <c r="I918" t="s">
        <v>32</v>
      </c>
      <c r="J918" t="s">
        <v>109</v>
      </c>
      <c r="K918" t="s">
        <v>24</v>
      </c>
      <c r="L918" t="s">
        <v>406</v>
      </c>
      <c r="M918" t="s">
        <v>9828</v>
      </c>
      <c r="N918" t="s">
        <v>9441</v>
      </c>
    </row>
    <row r="919" spans="1:14" hidden="1" x14ac:dyDescent="0.25">
      <c r="A919" t="s">
        <v>4309</v>
      </c>
      <c r="B919" t="s">
        <v>4310</v>
      </c>
      <c r="C919" t="s">
        <v>16</v>
      </c>
      <c r="D919" t="s">
        <v>3646</v>
      </c>
      <c r="E919" t="s">
        <v>638</v>
      </c>
      <c r="F919" t="s">
        <v>5365</v>
      </c>
      <c r="G919" t="s">
        <v>5366</v>
      </c>
      <c r="H919" t="s">
        <v>5367</v>
      </c>
      <c r="I919" t="s">
        <v>32</v>
      </c>
      <c r="J919" t="s">
        <v>234</v>
      </c>
      <c r="K919" t="s">
        <v>24</v>
      </c>
      <c r="L919" t="s">
        <v>42</v>
      </c>
      <c r="M919" t="s">
        <v>9438</v>
      </c>
      <c r="N919" t="s">
        <v>9439</v>
      </c>
    </row>
    <row r="920" spans="1:14" hidden="1" x14ac:dyDescent="0.25">
      <c r="A920" t="s">
        <v>4469</v>
      </c>
      <c r="B920" t="s">
        <v>651</v>
      </c>
      <c r="C920" t="s">
        <v>16</v>
      </c>
      <c r="D920" t="s">
        <v>4470</v>
      </c>
      <c r="E920" t="s">
        <v>638</v>
      </c>
      <c r="F920" t="s">
        <v>5368</v>
      </c>
      <c r="G920" t="s">
        <v>5369</v>
      </c>
      <c r="H920" t="s">
        <v>5370</v>
      </c>
      <c r="I920" t="s">
        <v>32</v>
      </c>
      <c r="J920" t="s">
        <v>809</v>
      </c>
      <c r="K920" t="s">
        <v>24</v>
      </c>
      <c r="L920" t="s">
        <v>851</v>
      </c>
      <c r="M920" t="s">
        <v>9438</v>
      </c>
      <c r="N920" t="s">
        <v>9439</v>
      </c>
    </row>
    <row r="921" spans="1:14" x14ac:dyDescent="0.25">
      <c r="A921" t="s">
        <v>5375</v>
      </c>
      <c r="B921" t="s">
        <v>4859</v>
      </c>
      <c r="C921" t="s">
        <v>16</v>
      </c>
      <c r="D921" t="s">
        <v>4652</v>
      </c>
      <c r="E921" t="s">
        <v>638</v>
      </c>
      <c r="F921" t="s">
        <v>5376</v>
      </c>
      <c r="G921" t="s">
        <v>5377</v>
      </c>
      <c r="H921" t="s">
        <v>5378</v>
      </c>
      <c r="I921" t="s">
        <v>32</v>
      </c>
      <c r="J921" t="s">
        <v>379</v>
      </c>
      <c r="K921" t="s">
        <v>24</v>
      </c>
      <c r="L921" t="s">
        <v>4656</v>
      </c>
      <c r="M921" t="s">
        <v>9829</v>
      </c>
      <c r="N921" t="s">
        <v>9441</v>
      </c>
    </row>
    <row r="922" spans="1:14" hidden="1" x14ac:dyDescent="0.25">
      <c r="A922" t="s">
        <v>5383</v>
      </c>
      <c r="B922" t="s">
        <v>4385</v>
      </c>
      <c r="C922" t="s">
        <v>69</v>
      </c>
      <c r="D922" t="s">
        <v>3448</v>
      </c>
      <c r="E922" t="s">
        <v>638</v>
      </c>
      <c r="F922" t="s">
        <v>5384</v>
      </c>
      <c r="G922" t="s">
        <v>5385</v>
      </c>
      <c r="H922" t="s">
        <v>5386</v>
      </c>
      <c r="I922" t="s">
        <v>32</v>
      </c>
      <c r="J922" t="s">
        <v>2107</v>
      </c>
      <c r="K922" t="s">
        <v>24</v>
      </c>
      <c r="L922" t="s">
        <v>75</v>
      </c>
      <c r="M922" t="s">
        <v>9438</v>
      </c>
      <c r="N922" t="s">
        <v>9439</v>
      </c>
    </row>
    <row r="923" spans="1:14" hidden="1" x14ac:dyDescent="0.25">
      <c r="A923" t="s">
        <v>4469</v>
      </c>
      <c r="B923" t="s">
        <v>651</v>
      </c>
      <c r="C923" t="s">
        <v>16</v>
      </c>
      <c r="D923" t="s">
        <v>4470</v>
      </c>
      <c r="E923" t="s">
        <v>638</v>
      </c>
      <c r="F923" t="s">
        <v>5396</v>
      </c>
      <c r="G923" t="s">
        <v>5397</v>
      </c>
      <c r="H923" t="s">
        <v>5398</v>
      </c>
      <c r="I923" t="s">
        <v>32</v>
      </c>
      <c r="J923" t="s">
        <v>1951</v>
      </c>
      <c r="K923" t="s">
        <v>24</v>
      </c>
      <c r="L923" t="s">
        <v>851</v>
      </c>
      <c r="M923" t="s">
        <v>9438</v>
      </c>
      <c r="N923" t="s">
        <v>9439</v>
      </c>
    </row>
    <row r="924" spans="1:14" hidden="1" x14ac:dyDescent="0.25">
      <c r="A924" t="s">
        <v>5399</v>
      </c>
      <c r="B924" t="s">
        <v>4365</v>
      </c>
      <c r="C924" t="s">
        <v>69</v>
      </c>
      <c r="D924" t="s">
        <v>1513</v>
      </c>
      <c r="E924" t="s">
        <v>638</v>
      </c>
      <c r="F924" t="s">
        <v>5400</v>
      </c>
      <c r="G924" t="s">
        <v>5401</v>
      </c>
      <c r="H924" t="s">
        <v>5402</v>
      </c>
      <c r="I924" t="s">
        <v>32</v>
      </c>
      <c r="J924" t="s">
        <v>1000</v>
      </c>
      <c r="K924" t="s">
        <v>24</v>
      </c>
      <c r="L924" t="s">
        <v>75</v>
      </c>
      <c r="M924" t="s">
        <v>9438</v>
      </c>
      <c r="N924" t="s">
        <v>9439</v>
      </c>
    </row>
    <row r="925" spans="1:14" hidden="1" x14ac:dyDescent="0.25">
      <c r="A925" t="s">
        <v>5403</v>
      </c>
      <c r="B925" t="s">
        <v>4804</v>
      </c>
      <c r="C925" t="s">
        <v>16</v>
      </c>
      <c r="D925" t="s">
        <v>530</v>
      </c>
      <c r="E925" t="s">
        <v>638</v>
      </c>
      <c r="F925" t="s">
        <v>5404</v>
      </c>
      <c r="G925" t="s">
        <v>5405</v>
      </c>
      <c r="H925" t="s">
        <v>5406</v>
      </c>
      <c r="I925" t="s">
        <v>32</v>
      </c>
      <c r="J925" t="s">
        <v>234</v>
      </c>
      <c r="K925" t="s">
        <v>24</v>
      </c>
      <c r="L925" t="s">
        <v>176</v>
      </c>
      <c r="M925" t="s">
        <v>9438</v>
      </c>
      <c r="N925" t="s">
        <v>9439</v>
      </c>
    </row>
    <row r="926" spans="1:14" hidden="1" x14ac:dyDescent="0.25">
      <c r="A926" t="s">
        <v>5411</v>
      </c>
      <c r="B926" t="s">
        <v>3093</v>
      </c>
      <c r="C926" t="s">
        <v>69</v>
      </c>
      <c r="D926" t="s">
        <v>3094</v>
      </c>
      <c r="E926" t="s">
        <v>638</v>
      </c>
      <c r="F926" t="s">
        <v>5412</v>
      </c>
      <c r="G926" t="s">
        <v>5413</v>
      </c>
      <c r="H926" t="s">
        <v>5414</v>
      </c>
      <c r="I926" t="s">
        <v>32</v>
      </c>
      <c r="J926" t="s">
        <v>5281</v>
      </c>
      <c r="K926" t="s">
        <v>24</v>
      </c>
      <c r="L926" t="s">
        <v>75</v>
      </c>
      <c r="M926" t="s">
        <v>9438</v>
      </c>
      <c r="N926" t="s">
        <v>9439</v>
      </c>
    </row>
    <row r="927" spans="1:14" hidden="1" x14ac:dyDescent="0.25">
      <c r="A927" t="s">
        <v>5419</v>
      </c>
      <c r="B927" t="s">
        <v>3093</v>
      </c>
      <c r="C927" t="s">
        <v>69</v>
      </c>
      <c r="D927" t="s">
        <v>3094</v>
      </c>
      <c r="E927" t="s">
        <v>638</v>
      </c>
      <c r="F927" t="s">
        <v>5420</v>
      </c>
      <c r="G927" t="s">
        <v>5421</v>
      </c>
      <c r="H927" t="s">
        <v>5422</v>
      </c>
      <c r="I927" t="s">
        <v>32</v>
      </c>
      <c r="J927" t="s">
        <v>1223</v>
      </c>
      <c r="K927" t="s">
        <v>24</v>
      </c>
      <c r="L927" t="s">
        <v>75</v>
      </c>
      <c r="M927" t="s">
        <v>9438</v>
      </c>
      <c r="N927" t="s">
        <v>9439</v>
      </c>
    </row>
    <row r="928" spans="1:14" hidden="1" x14ac:dyDescent="0.25">
      <c r="A928" t="s">
        <v>5423</v>
      </c>
      <c r="B928" t="s">
        <v>4633</v>
      </c>
      <c r="C928" t="s">
        <v>69</v>
      </c>
      <c r="D928" t="s">
        <v>4634</v>
      </c>
      <c r="E928" t="s">
        <v>638</v>
      </c>
      <c r="F928" t="s">
        <v>5424</v>
      </c>
      <c r="G928" t="s">
        <v>5425</v>
      </c>
      <c r="H928" t="s">
        <v>5426</v>
      </c>
      <c r="I928" t="s">
        <v>32</v>
      </c>
      <c r="J928" t="s">
        <v>1203</v>
      </c>
      <c r="K928" t="s">
        <v>24</v>
      </c>
      <c r="L928" t="s">
        <v>4638</v>
      </c>
      <c r="M928" t="s">
        <v>9438</v>
      </c>
      <c r="N928" t="s">
        <v>9439</v>
      </c>
    </row>
    <row r="929" spans="1:14" x14ac:dyDescent="0.25">
      <c r="A929" t="s">
        <v>5433</v>
      </c>
      <c r="B929" t="s">
        <v>4696</v>
      </c>
      <c r="C929" t="s">
        <v>16</v>
      </c>
      <c r="D929" t="s">
        <v>93</v>
      </c>
      <c r="E929" t="s">
        <v>638</v>
      </c>
      <c r="F929" t="s">
        <v>5434</v>
      </c>
      <c r="G929" t="s">
        <v>5435</v>
      </c>
      <c r="H929" t="s">
        <v>5436</v>
      </c>
      <c r="I929" t="s">
        <v>32</v>
      </c>
      <c r="J929" t="s">
        <v>1350</v>
      </c>
      <c r="K929" t="s">
        <v>24</v>
      </c>
      <c r="L929" t="s">
        <v>75</v>
      </c>
      <c r="M929" t="s">
        <v>9830</v>
      </c>
      <c r="N929" t="s">
        <v>9441</v>
      </c>
    </row>
    <row r="930" spans="1:14" hidden="1" x14ac:dyDescent="0.25">
      <c r="A930" t="s">
        <v>5437</v>
      </c>
      <c r="B930" t="s">
        <v>4502</v>
      </c>
      <c r="C930" t="s">
        <v>69</v>
      </c>
      <c r="D930" t="s">
        <v>4302</v>
      </c>
      <c r="E930" t="s">
        <v>638</v>
      </c>
      <c r="F930" t="s">
        <v>5438</v>
      </c>
      <c r="G930" t="s">
        <v>5439</v>
      </c>
      <c r="H930" t="s">
        <v>5440</v>
      </c>
      <c r="I930" t="s">
        <v>32</v>
      </c>
      <c r="J930" t="s">
        <v>1545</v>
      </c>
      <c r="K930" t="s">
        <v>24</v>
      </c>
      <c r="L930" t="s">
        <v>34</v>
      </c>
      <c r="M930" t="s">
        <v>9438</v>
      </c>
      <c r="N930" t="s">
        <v>9439</v>
      </c>
    </row>
    <row r="931" spans="1:14" hidden="1" x14ac:dyDescent="0.25">
      <c r="A931" t="s">
        <v>5441</v>
      </c>
      <c r="B931" t="s">
        <v>4502</v>
      </c>
      <c r="C931" t="s">
        <v>69</v>
      </c>
      <c r="D931" t="s">
        <v>4302</v>
      </c>
      <c r="E931" t="s">
        <v>638</v>
      </c>
      <c r="F931" t="s">
        <v>5442</v>
      </c>
      <c r="G931" t="s">
        <v>5443</v>
      </c>
      <c r="H931" t="s">
        <v>5444</v>
      </c>
      <c r="I931" t="s">
        <v>32</v>
      </c>
      <c r="J931" t="s">
        <v>1545</v>
      </c>
      <c r="K931" t="s">
        <v>24</v>
      </c>
      <c r="L931" t="s">
        <v>34</v>
      </c>
      <c r="M931" t="s">
        <v>9438</v>
      </c>
      <c r="N931" t="s">
        <v>9439</v>
      </c>
    </row>
    <row r="932" spans="1:14" x14ac:dyDescent="0.25">
      <c r="A932" t="s">
        <v>4650</v>
      </c>
      <c r="B932" t="s">
        <v>4859</v>
      </c>
      <c r="C932" t="s">
        <v>16</v>
      </c>
      <c r="D932" t="s">
        <v>4652</v>
      </c>
      <c r="E932" t="s">
        <v>638</v>
      </c>
      <c r="F932" t="s">
        <v>5445</v>
      </c>
      <c r="G932" t="s">
        <v>5446</v>
      </c>
      <c r="H932" t="s">
        <v>5447</v>
      </c>
      <c r="I932" t="s">
        <v>32</v>
      </c>
      <c r="J932" t="s">
        <v>379</v>
      </c>
      <c r="K932" t="s">
        <v>24</v>
      </c>
      <c r="L932" t="s">
        <v>4656</v>
      </c>
      <c r="M932" t="s">
        <v>9831</v>
      </c>
      <c r="N932" t="s">
        <v>9441</v>
      </c>
    </row>
    <row r="933" spans="1:14" hidden="1" x14ac:dyDescent="0.25">
      <c r="A933" t="s">
        <v>4309</v>
      </c>
      <c r="B933" t="s">
        <v>4310</v>
      </c>
      <c r="C933" t="s">
        <v>16</v>
      </c>
      <c r="D933" t="s">
        <v>3646</v>
      </c>
      <c r="E933" t="s">
        <v>638</v>
      </c>
      <c r="F933" t="s">
        <v>5448</v>
      </c>
      <c r="G933" t="s">
        <v>5449</v>
      </c>
      <c r="H933" t="s">
        <v>5450</v>
      </c>
      <c r="I933" t="s">
        <v>32</v>
      </c>
      <c r="J933" t="s">
        <v>89</v>
      </c>
      <c r="K933" t="s">
        <v>24</v>
      </c>
      <c r="L933" t="s">
        <v>42</v>
      </c>
      <c r="M933" t="s">
        <v>9438</v>
      </c>
      <c r="N933" t="s">
        <v>9439</v>
      </c>
    </row>
    <row r="934" spans="1:14" hidden="1" x14ac:dyDescent="0.25">
      <c r="A934" t="s">
        <v>5451</v>
      </c>
      <c r="B934" t="s">
        <v>4538</v>
      </c>
      <c r="C934" t="s">
        <v>69</v>
      </c>
      <c r="D934" t="s">
        <v>4539</v>
      </c>
      <c r="E934" t="s">
        <v>638</v>
      </c>
      <c r="F934" t="s">
        <v>5452</v>
      </c>
      <c r="G934" t="s">
        <v>5453</v>
      </c>
      <c r="H934" t="s">
        <v>5454</v>
      </c>
      <c r="I934" t="s">
        <v>32</v>
      </c>
      <c r="J934" t="s">
        <v>4543</v>
      </c>
      <c r="K934" t="s">
        <v>24</v>
      </c>
      <c r="L934" t="s">
        <v>3106</v>
      </c>
      <c r="M934" t="s">
        <v>9438</v>
      </c>
      <c r="N934" t="s">
        <v>9439</v>
      </c>
    </row>
    <row r="935" spans="1:14" hidden="1" x14ac:dyDescent="0.25">
      <c r="A935" t="s">
        <v>4469</v>
      </c>
      <c r="B935" t="s">
        <v>5463</v>
      </c>
      <c r="C935" t="s">
        <v>16</v>
      </c>
      <c r="D935" t="s">
        <v>5464</v>
      </c>
      <c r="E935" t="s">
        <v>638</v>
      </c>
      <c r="F935" t="s">
        <v>5465</v>
      </c>
      <c r="G935" t="s">
        <v>5466</v>
      </c>
      <c r="H935" t="s">
        <v>5467</v>
      </c>
      <c r="I935" t="s">
        <v>22</v>
      </c>
      <c r="J935" t="s">
        <v>261</v>
      </c>
      <c r="K935" t="s">
        <v>24</v>
      </c>
      <c r="L935" t="s">
        <v>851</v>
      </c>
      <c r="M935" t="s">
        <v>9438</v>
      </c>
      <c r="N935" t="s">
        <v>9439</v>
      </c>
    </row>
    <row r="936" spans="1:14" x14ac:dyDescent="0.25">
      <c r="A936" t="s">
        <v>4592</v>
      </c>
      <c r="B936" t="s">
        <v>3865</v>
      </c>
      <c r="C936" t="s">
        <v>69</v>
      </c>
      <c r="D936" t="s">
        <v>1916</v>
      </c>
      <c r="E936" t="s">
        <v>638</v>
      </c>
      <c r="F936" t="s">
        <v>5468</v>
      </c>
      <c r="G936" t="s">
        <v>5469</v>
      </c>
      <c r="H936" t="s">
        <v>5470</v>
      </c>
      <c r="I936" t="s">
        <v>32</v>
      </c>
      <c r="J936" t="s">
        <v>290</v>
      </c>
      <c r="K936" t="s">
        <v>24</v>
      </c>
      <c r="L936" t="s">
        <v>75</v>
      </c>
      <c r="M936" t="s">
        <v>9832</v>
      </c>
      <c r="N936" t="s">
        <v>9441</v>
      </c>
    </row>
    <row r="937" spans="1:14" hidden="1" x14ac:dyDescent="0.25">
      <c r="A937" t="s">
        <v>5475</v>
      </c>
      <c r="B937" t="s">
        <v>4391</v>
      </c>
      <c r="C937" t="s">
        <v>16</v>
      </c>
      <c r="D937" t="s">
        <v>2510</v>
      </c>
      <c r="E937" t="s">
        <v>638</v>
      </c>
      <c r="F937" t="s">
        <v>5476</v>
      </c>
      <c r="G937" t="s">
        <v>5477</v>
      </c>
      <c r="H937" t="s">
        <v>5478</v>
      </c>
      <c r="I937" t="s">
        <v>32</v>
      </c>
      <c r="J937" t="s">
        <v>412</v>
      </c>
      <c r="K937" t="s">
        <v>24</v>
      </c>
      <c r="L937" t="s">
        <v>4383</v>
      </c>
      <c r="M937" t="s">
        <v>9438</v>
      </c>
      <c r="N937" t="s">
        <v>9439</v>
      </c>
    </row>
    <row r="938" spans="1:14" hidden="1" x14ac:dyDescent="0.25">
      <c r="A938" t="s">
        <v>5479</v>
      </c>
      <c r="B938" t="s">
        <v>4502</v>
      </c>
      <c r="C938" t="s">
        <v>69</v>
      </c>
      <c r="D938" t="s">
        <v>4302</v>
      </c>
      <c r="E938" t="s">
        <v>638</v>
      </c>
      <c r="F938" t="s">
        <v>5480</v>
      </c>
      <c r="G938" t="s">
        <v>5481</v>
      </c>
      <c r="H938" t="s">
        <v>5482</v>
      </c>
      <c r="I938" t="s">
        <v>32</v>
      </c>
      <c r="J938" t="s">
        <v>1545</v>
      </c>
      <c r="K938" t="s">
        <v>24</v>
      </c>
      <c r="L938" t="s">
        <v>34</v>
      </c>
      <c r="M938" t="s">
        <v>9438</v>
      </c>
      <c r="N938" t="s">
        <v>9439</v>
      </c>
    </row>
    <row r="939" spans="1:14" x14ac:dyDescent="0.25">
      <c r="A939" t="s">
        <v>5483</v>
      </c>
      <c r="B939" t="s">
        <v>4651</v>
      </c>
      <c r="C939" t="s">
        <v>69</v>
      </c>
      <c r="D939" t="s">
        <v>5484</v>
      </c>
      <c r="E939" t="s">
        <v>638</v>
      </c>
      <c r="F939" t="s">
        <v>5485</v>
      </c>
      <c r="G939" t="s">
        <v>5486</v>
      </c>
      <c r="H939" t="s">
        <v>5487</v>
      </c>
      <c r="I939" t="s">
        <v>32</v>
      </c>
      <c r="J939" t="s">
        <v>306</v>
      </c>
      <c r="K939" t="s">
        <v>24</v>
      </c>
      <c r="L939" t="s">
        <v>4656</v>
      </c>
      <c r="M939" t="s">
        <v>9833</v>
      </c>
      <c r="N939" t="s">
        <v>9441</v>
      </c>
    </row>
    <row r="940" spans="1:14" x14ac:dyDescent="0.25">
      <c r="A940" t="s">
        <v>5488</v>
      </c>
      <c r="B940" t="s">
        <v>5456</v>
      </c>
      <c r="C940" t="s">
        <v>69</v>
      </c>
      <c r="D940" t="s">
        <v>3465</v>
      </c>
      <c r="E940" t="s">
        <v>638</v>
      </c>
      <c r="F940" t="s">
        <v>5489</v>
      </c>
      <c r="G940" t="s">
        <v>5490</v>
      </c>
      <c r="H940" t="s">
        <v>5491</v>
      </c>
      <c r="I940" t="s">
        <v>32</v>
      </c>
      <c r="J940" t="s">
        <v>614</v>
      </c>
      <c r="K940" t="s">
        <v>24</v>
      </c>
      <c r="L940" t="s">
        <v>75</v>
      </c>
      <c r="M940" t="s">
        <v>9834</v>
      </c>
      <c r="N940" t="s">
        <v>9441</v>
      </c>
    </row>
    <row r="941" spans="1:14" hidden="1" x14ac:dyDescent="0.25">
      <c r="A941" t="s">
        <v>5492</v>
      </c>
      <c r="B941" t="s">
        <v>4365</v>
      </c>
      <c r="C941" t="s">
        <v>69</v>
      </c>
      <c r="D941" t="s">
        <v>1513</v>
      </c>
      <c r="E941" t="s">
        <v>638</v>
      </c>
      <c r="F941" t="s">
        <v>5493</v>
      </c>
      <c r="G941" t="s">
        <v>5494</v>
      </c>
      <c r="H941" t="s">
        <v>5495</v>
      </c>
      <c r="I941" t="s">
        <v>32</v>
      </c>
      <c r="J941" t="s">
        <v>253</v>
      </c>
      <c r="K941" t="s">
        <v>24</v>
      </c>
      <c r="L941" t="s">
        <v>75</v>
      </c>
      <c r="M941" t="s">
        <v>9438</v>
      </c>
      <c r="N941" t="s">
        <v>9439</v>
      </c>
    </row>
    <row r="942" spans="1:14" hidden="1" x14ac:dyDescent="0.25">
      <c r="A942" t="s">
        <v>4322</v>
      </c>
      <c r="B942" t="s">
        <v>4323</v>
      </c>
      <c r="C942" t="s">
        <v>16</v>
      </c>
      <c r="D942" t="s">
        <v>4324</v>
      </c>
      <c r="E942" t="s">
        <v>638</v>
      </c>
      <c r="F942" t="s">
        <v>5496</v>
      </c>
      <c r="G942" t="s">
        <v>5497</v>
      </c>
      <c r="H942" t="s">
        <v>5498</v>
      </c>
      <c r="I942" t="s">
        <v>22</v>
      </c>
      <c r="J942" t="s">
        <v>2433</v>
      </c>
      <c r="K942" t="s">
        <v>24</v>
      </c>
      <c r="L942" t="s">
        <v>4328</v>
      </c>
      <c r="M942" t="s">
        <v>9438</v>
      </c>
      <c r="N942" t="s">
        <v>9439</v>
      </c>
    </row>
    <row r="943" spans="1:14" hidden="1" x14ac:dyDescent="0.25">
      <c r="A943" t="s">
        <v>4808</v>
      </c>
      <c r="B943" t="s">
        <v>4809</v>
      </c>
      <c r="C943" t="s">
        <v>69</v>
      </c>
      <c r="D943" t="s">
        <v>4810</v>
      </c>
      <c r="E943" t="s">
        <v>638</v>
      </c>
      <c r="F943" t="s">
        <v>5499</v>
      </c>
      <c r="G943" t="s">
        <v>5500</v>
      </c>
      <c r="H943" t="s">
        <v>5501</v>
      </c>
      <c r="I943" t="s">
        <v>32</v>
      </c>
      <c r="J943" t="s">
        <v>162</v>
      </c>
      <c r="K943" t="s">
        <v>24</v>
      </c>
      <c r="L943" t="s">
        <v>4814</v>
      </c>
      <c r="M943" t="s">
        <v>9438</v>
      </c>
      <c r="N943" t="s">
        <v>9439</v>
      </c>
    </row>
    <row r="944" spans="1:14" hidden="1" x14ac:dyDescent="0.25">
      <c r="A944" t="s">
        <v>4892</v>
      </c>
      <c r="B944" t="s">
        <v>4859</v>
      </c>
      <c r="C944" t="s">
        <v>16</v>
      </c>
      <c r="D944" t="s">
        <v>5507</v>
      </c>
      <c r="E944" t="s">
        <v>638</v>
      </c>
      <c r="F944" t="s">
        <v>5508</v>
      </c>
      <c r="G944" t="s">
        <v>5509</v>
      </c>
      <c r="H944" t="s">
        <v>5510</v>
      </c>
      <c r="I944" t="s">
        <v>32</v>
      </c>
      <c r="J944" t="s">
        <v>606</v>
      </c>
      <c r="K944" t="s">
        <v>24</v>
      </c>
      <c r="L944" t="s">
        <v>4656</v>
      </c>
      <c r="M944" t="s">
        <v>9438</v>
      </c>
      <c r="N944" t="s">
        <v>9439</v>
      </c>
    </row>
    <row r="945" spans="1:14" hidden="1" x14ac:dyDescent="0.25">
      <c r="A945" t="s">
        <v>5348</v>
      </c>
      <c r="B945" t="s">
        <v>5511</v>
      </c>
      <c r="C945" t="s">
        <v>16</v>
      </c>
      <c r="D945" t="s">
        <v>5231</v>
      </c>
      <c r="E945" t="s">
        <v>638</v>
      </c>
      <c r="F945" t="s">
        <v>5512</v>
      </c>
      <c r="G945" t="s">
        <v>5513</v>
      </c>
      <c r="H945" t="s">
        <v>5514</v>
      </c>
      <c r="I945" t="s">
        <v>32</v>
      </c>
      <c r="J945" t="s">
        <v>745</v>
      </c>
      <c r="K945" t="s">
        <v>24</v>
      </c>
      <c r="L945" t="s">
        <v>75</v>
      </c>
      <c r="M945" t="s">
        <v>9438</v>
      </c>
      <c r="N945" t="s">
        <v>9439</v>
      </c>
    </row>
    <row r="946" spans="1:14" x14ac:dyDescent="0.25">
      <c r="A946" t="s">
        <v>5515</v>
      </c>
      <c r="B946" t="s">
        <v>4651</v>
      </c>
      <c r="C946" t="s">
        <v>69</v>
      </c>
      <c r="D946" t="s">
        <v>5516</v>
      </c>
      <c r="E946" t="s">
        <v>638</v>
      </c>
      <c r="F946" t="s">
        <v>5517</v>
      </c>
      <c r="G946" t="s">
        <v>5518</v>
      </c>
      <c r="H946" t="s">
        <v>5519</v>
      </c>
      <c r="I946" t="s">
        <v>32</v>
      </c>
      <c r="J946" t="s">
        <v>329</v>
      </c>
      <c r="K946" t="s">
        <v>24</v>
      </c>
      <c r="L946" t="s">
        <v>4656</v>
      </c>
      <c r="M946" t="s">
        <v>9835</v>
      </c>
      <c r="N946" t="s">
        <v>9441</v>
      </c>
    </row>
    <row r="947" spans="1:14" hidden="1" x14ac:dyDescent="0.25">
      <c r="A947" t="s">
        <v>4808</v>
      </c>
      <c r="B947" t="s">
        <v>4809</v>
      </c>
      <c r="C947" t="s">
        <v>69</v>
      </c>
      <c r="D947" t="s">
        <v>4810</v>
      </c>
      <c r="E947" t="s">
        <v>638</v>
      </c>
      <c r="F947" t="s">
        <v>5520</v>
      </c>
      <c r="G947" t="s">
        <v>5521</v>
      </c>
      <c r="H947" t="s">
        <v>5522</v>
      </c>
      <c r="I947" t="s">
        <v>32</v>
      </c>
      <c r="J947" t="s">
        <v>246</v>
      </c>
      <c r="K947" t="s">
        <v>24</v>
      </c>
      <c r="L947" t="s">
        <v>4814</v>
      </c>
      <c r="M947" t="s">
        <v>9438</v>
      </c>
      <c r="N947" t="s">
        <v>9439</v>
      </c>
    </row>
    <row r="948" spans="1:14" hidden="1" x14ac:dyDescent="0.25">
      <c r="A948" t="s">
        <v>5523</v>
      </c>
      <c r="B948" t="s">
        <v>4781</v>
      </c>
      <c r="C948" t="s">
        <v>16</v>
      </c>
      <c r="D948" t="s">
        <v>565</v>
      </c>
      <c r="E948" t="s">
        <v>638</v>
      </c>
      <c r="F948" t="s">
        <v>5524</v>
      </c>
      <c r="G948" t="s">
        <v>5525</v>
      </c>
      <c r="H948" t="s">
        <v>5526</v>
      </c>
      <c r="I948" t="s">
        <v>32</v>
      </c>
      <c r="J948" t="s">
        <v>880</v>
      </c>
      <c r="K948" t="s">
        <v>24</v>
      </c>
      <c r="L948" t="s">
        <v>4785</v>
      </c>
      <c r="M948" t="s">
        <v>9438</v>
      </c>
      <c r="N948" t="s">
        <v>9439</v>
      </c>
    </row>
    <row r="949" spans="1:14" x14ac:dyDescent="0.25">
      <c r="A949" t="s">
        <v>5527</v>
      </c>
      <c r="B949" t="s">
        <v>3865</v>
      </c>
      <c r="C949" t="s">
        <v>69</v>
      </c>
      <c r="D949" t="s">
        <v>1916</v>
      </c>
      <c r="E949" t="s">
        <v>638</v>
      </c>
      <c r="F949" t="s">
        <v>5528</v>
      </c>
      <c r="G949" t="s">
        <v>5529</v>
      </c>
      <c r="H949" t="s">
        <v>5530</v>
      </c>
      <c r="I949" t="s">
        <v>32</v>
      </c>
      <c r="J949" t="s">
        <v>183</v>
      </c>
      <c r="K949" t="s">
        <v>24</v>
      </c>
      <c r="L949" t="s">
        <v>75</v>
      </c>
      <c r="M949" t="s">
        <v>9836</v>
      </c>
      <c r="N949" t="s">
        <v>9441</v>
      </c>
    </row>
    <row r="950" spans="1:14" hidden="1" x14ac:dyDescent="0.25">
      <c r="A950" t="s">
        <v>5536</v>
      </c>
      <c r="B950" t="s">
        <v>5537</v>
      </c>
      <c r="C950" t="s">
        <v>16</v>
      </c>
      <c r="E950" t="s">
        <v>638</v>
      </c>
      <c r="F950" t="s">
        <v>5538</v>
      </c>
      <c r="G950" t="s">
        <v>5539</v>
      </c>
      <c r="H950" t="s">
        <v>5540</v>
      </c>
      <c r="I950" t="s">
        <v>22</v>
      </c>
      <c r="J950" t="s">
        <v>5541</v>
      </c>
      <c r="K950" t="s">
        <v>24</v>
      </c>
      <c r="M950" t="s">
        <v>9837</v>
      </c>
      <c r="N950" t="s">
        <v>9441</v>
      </c>
    </row>
    <row r="951" spans="1:14" hidden="1" x14ac:dyDescent="0.25">
      <c r="A951" t="s">
        <v>5542</v>
      </c>
      <c r="B951" t="s">
        <v>4365</v>
      </c>
      <c r="C951" t="s">
        <v>69</v>
      </c>
      <c r="D951" t="s">
        <v>1513</v>
      </c>
      <c r="E951" t="s">
        <v>638</v>
      </c>
      <c r="F951" t="s">
        <v>5543</v>
      </c>
      <c r="G951" t="s">
        <v>5544</v>
      </c>
      <c r="H951" t="s">
        <v>5545</v>
      </c>
      <c r="I951" t="s">
        <v>32</v>
      </c>
      <c r="J951" t="s">
        <v>211</v>
      </c>
      <c r="K951" t="s">
        <v>24</v>
      </c>
      <c r="L951" t="s">
        <v>75</v>
      </c>
      <c r="M951" t="s">
        <v>9438</v>
      </c>
      <c r="N951" t="s">
        <v>9439</v>
      </c>
    </row>
    <row r="952" spans="1:14" hidden="1" x14ac:dyDescent="0.25">
      <c r="A952" t="s">
        <v>4626</v>
      </c>
      <c r="C952" t="s">
        <v>16</v>
      </c>
      <c r="D952" t="s">
        <v>4627</v>
      </c>
      <c r="E952" t="s">
        <v>638</v>
      </c>
      <c r="F952" t="s">
        <v>5546</v>
      </c>
      <c r="G952" t="s">
        <v>5547</v>
      </c>
      <c r="H952" t="s">
        <v>5548</v>
      </c>
      <c r="I952" t="s">
        <v>32</v>
      </c>
      <c r="J952" t="s">
        <v>234</v>
      </c>
      <c r="K952" t="s">
        <v>24</v>
      </c>
      <c r="L952" t="s">
        <v>4631</v>
      </c>
      <c r="M952" t="s">
        <v>9438</v>
      </c>
      <c r="N952" t="s">
        <v>9439</v>
      </c>
    </row>
    <row r="953" spans="1:14" hidden="1" x14ac:dyDescent="0.25">
      <c r="A953" t="s">
        <v>5549</v>
      </c>
      <c r="B953" t="s">
        <v>4310</v>
      </c>
      <c r="C953" t="s">
        <v>16</v>
      </c>
      <c r="D953" t="s">
        <v>3646</v>
      </c>
      <c r="E953" t="s">
        <v>638</v>
      </c>
      <c r="F953" t="s">
        <v>5550</v>
      </c>
      <c r="G953" t="s">
        <v>5551</v>
      </c>
      <c r="H953" t="s">
        <v>5552</v>
      </c>
      <c r="I953" t="s">
        <v>32</v>
      </c>
      <c r="J953" t="s">
        <v>398</v>
      </c>
      <c r="K953" t="s">
        <v>24</v>
      </c>
      <c r="L953" t="s">
        <v>42</v>
      </c>
      <c r="M953" t="s">
        <v>9438</v>
      </c>
      <c r="N953" t="s">
        <v>9439</v>
      </c>
    </row>
    <row r="954" spans="1:14" hidden="1" x14ac:dyDescent="0.25">
      <c r="A954" t="s">
        <v>5553</v>
      </c>
      <c r="B954" t="s">
        <v>4365</v>
      </c>
      <c r="C954" t="s">
        <v>69</v>
      </c>
      <c r="D954" t="s">
        <v>1513</v>
      </c>
      <c r="E954" t="s">
        <v>638</v>
      </c>
      <c r="F954" t="s">
        <v>5554</v>
      </c>
      <c r="G954" t="s">
        <v>5555</v>
      </c>
      <c r="H954" t="s">
        <v>5556</v>
      </c>
      <c r="I954" t="s">
        <v>32</v>
      </c>
      <c r="J954" t="s">
        <v>1207</v>
      </c>
      <c r="K954" t="s">
        <v>24</v>
      </c>
      <c r="L954" t="s">
        <v>75</v>
      </c>
      <c r="M954" t="s">
        <v>9438</v>
      </c>
      <c r="N954" t="s">
        <v>9439</v>
      </c>
    </row>
    <row r="955" spans="1:14" hidden="1" x14ac:dyDescent="0.25">
      <c r="A955" t="s">
        <v>5557</v>
      </c>
      <c r="B955" t="s">
        <v>4365</v>
      </c>
      <c r="C955" t="s">
        <v>69</v>
      </c>
      <c r="D955" t="s">
        <v>1513</v>
      </c>
      <c r="E955" t="s">
        <v>638</v>
      </c>
      <c r="F955" t="s">
        <v>5558</v>
      </c>
      <c r="G955" t="s">
        <v>5559</v>
      </c>
      <c r="H955" t="s">
        <v>5560</v>
      </c>
      <c r="I955" t="s">
        <v>32</v>
      </c>
      <c r="J955" t="s">
        <v>756</v>
      </c>
      <c r="K955" t="s">
        <v>24</v>
      </c>
      <c r="L955" t="s">
        <v>75</v>
      </c>
      <c r="M955" t="s">
        <v>9438</v>
      </c>
      <c r="N955" t="s">
        <v>9439</v>
      </c>
    </row>
    <row r="956" spans="1:14" hidden="1" x14ac:dyDescent="0.25">
      <c r="A956" t="s">
        <v>4808</v>
      </c>
      <c r="B956" t="s">
        <v>4809</v>
      </c>
      <c r="C956" t="s">
        <v>69</v>
      </c>
      <c r="D956" t="s">
        <v>5392</v>
      </c>
      <c r="E956" t="s">
        <v>638</v>
      </c>
      <c r="F956" t="s">
        <v>5561</v>
      </c>
      <c r="G956" t="s">
        <v>5562</v>
      </c>
      <c r="H956" t="s">
        <v>5563</v>
      </c>
      <c r="I956" t="s">
        <v>32</v>
      </c>
      <c r="J956" t="s">
        <v>121</v>
      </c>
      <c r="K956" t="s">
        <v>24</v>
      </c>
      <c r="L956" t="s">
        <v>4814</v>
      </c>
      <c r="M956" t="s">
        <v>9438</v>
      </c>
      <c r="N956" t="s">
        <v>9439</v>
      </c>
    </row>
    <row r="957" spans="1:14" hidden="1" x14ac:dyDescent="0.25">
      <c r="A957" t="s">
        <v>5564</v>
      </c>
      <c r="C957" t="s">
        <v>16</v>
      </c>
      <c r="D957" t="s">
        <v>5565</v>
      </c>
      <c r="E957" t="s">
        <v>638</v>
      </c>
      <c r="F957" t="s">
        <v>5566</v>
      </c>
      <c r="G957" t="s">
        <v>5567</v>
      </c>
      <c r="H957" t="s">
        <v>5568</v>
      </c>
      <c r="I957" t="s">
        <v>22</v>
      </c>
      <c r="J957" t="s">
        <v>3208</v>
      </c>
      <c r="K957" t="s">
        <v>24</v>
      </c>
      <c r="L957" t="s">
        <v>83</v>
      </c>
      <c r="M957" t="s">
        <v>9438</v>
      </c>
      <c r="N957" t="s">
        <v>9439</v>
      </c>
    </row>
    <row r="958" spans="1:14" hidden="1" x14ac:dyDescent="0.25">
      <c r="A958" t="s">
        <v>4786</v>
      </c>
      <c r="B958" t="s">
        <v>4787</v>
      </c>
      <c r="C958" t="s">
        <v>16</v>
      </c>
      <c r="D958" t="s">
        <v>3094</v>
      </c>
      <c r="E958" t="s">
        <v>638</v>
      </c>
      <c r="F958" t="s">
        <v>5572</v>
      </c>
      <c r="G958" t="s">
        <v>5573</v>
      </c>
      <c r="H958" t="s">
        <v>5574</v>
      </c>
      <c r="I958" t="s">
        <v>32</v>
      </c>
      <c r="J958" t="s">
        <v>1878</v>
      </c>
      <c r="K958" t="s">
        <v>24</v>
      </c>
      <c r="L958" t="s">
        <v>75</v>
      </c>
      <c r="M958" t="s">
        <v>9438</v>
      </c>
      <c r="N958" t="s">
        <v>9439</v>
      </c>
    </row>
    <row r="959" spans="1:14" hidden="1" x14ac:dyDescent="0.25">
      <c r="A959" t="s">
        <v>3694</v>
      </c>
      <c r="B959" t="s">
        <v>3695</v>
      </c>
      <c r="C959" t="s">
        <v>16</v>
      </c>
      <c r="D959" t="s">
        <v>5532</v>
      </c>
      <c r="E959" t="s">
        <v>638</v>
      </c>
      <c r="F959" t="s">
        <v>5579</v>
      </c>
      <c r="G959" t="s">
        <v>5580</v>
      </c>
      <c r="H959" t="s">
        <v>5581</v>
      </c>
      <c r="I959" t="s">
        <v>32</v>
      </c>
      <c r="J959" t="s">
        <v>1599</v>
      </c>
      <c r="K959" t="s">
        <v>24</v>
      </c>
      <c r="L959" t="s">
        <v>2585</v>
      </c>
      <c r="M959" t="s">
        <v>9438</v>
      </c>
      <c r="N959" t="s">
        <v>9439</v>
      </c>
    </row>
    <row r="960" spans="1:14" hidden="1" x14ac:dyDescent="0.25">
      <c r="A960" t="s">
        <v>5437</v>
      </c>
      <c r="B960" t="s">
        <v>4502</v>
      </c>
      <c r="C960" t="s">
        <v>69</v>
      </c>
      <c r="D960" t="s">
        <v>4302</v>
      </c>
      <c r="E960" t="s">
        <v>638</v>
      </c>
      <c r="F960" t="s">
        <v>5582</v>
      </c>
      <c r="G960" t="s">
        <v>5583</v>
      </c>
      <c r="H960" t="s">
        <v>5584</v>
      </c>
      <c r="I960" t="s">
        <v>32</v>
      </c>
      <c r="J960" t="s">
        <v>1545</v>
      </c>
      <c r="K960" t="s">
        <v>24</v>
      </c>
      <c r="L960" t="s">
        <v>34</v>
      </c>
      <c r="M960" t="s">
        <v>9438</v>
      </c>
      <c r="N960" t="s">
        <v>9439</v>
      </c>
    </row>
    <row r="961" spans="1:14" hidden="1" x14ac:dyDescent="0.25">
      <c r="A961" t="s">
        <v>4469</v>
      </c>
      <c r="B961" t="s">
        <v>5596</v>
      </c>
      <c r="C961" t="s">
        <v>1595</v>
      </c>
      <c r="D961" t="s">
        <v>5305</v>
      </c>
      <c r="E961" t="s">
        <v>638</v>
      </c>
      <c r="F961" t="s">
        <v>5597</v>
      </c>
      <c r="G961" t="s">
        <v>5598</v>
      </c>
      <c r="H961" t="s">
        <v>5599</v>
      </c>
      <c r="I961" t="s">
        <v>3607</v>
      </c>
      <c r="J961" t="s">
        <v>253</v>
      </c>
      <c r="K961" t="s">
        <v>1600</v>
      </c>
      <c r="L961" t="s">
        <v>851</v>
      </c>
      <c r="M961" t="s">
        <v>9438</v>
      </c>
      <c r="N961" t="s">
        <v>9439</v>
      </c>
    </row>
    <row r="962" spans="1:14" hidden="1" x14ac:dyDescent="0.25">
      <c r="A962" t="s">
        <v>4469</v>
      </c>
      <c r="B962" t="s">
        <v>5600</v>
      </c>
      <c r="C962" t="s">
        <v>1595</v>
      </c>
      <c r="D962" t="s">
        <v>5601</v>
      </c>
      <c r="E962" t="s">
        <v>638</v>
      </c>
      <c r="F962" t="s">
        <v>5602</v>
      </c>
      <c r="G962" t="s">
        <v>5603</v>
      </c>
      <c r="H962" t="s">
        <v>5604</v>
      </c>
      <c r="I962" t="s">
        <v>32</v>
      </c>
      <c r="J962" t="s">
        <v>1912</v>
      </c>
      <c r="K962" t="s">
        <v>1600</v>
      </c>
      <c r="L962" t="s">
        <v>5605</v>
      </c>
      <c r="M962" t="s">
        <v>9438</v>
      </c>
      <c r="N962" t="s">
        <v>9439</v>
      </c>
    </row>
    <row r="963" spans="1:14" hidden="1" x14ac:dyDescent="0.25">
      <c r="A963" t="s">
        <v>4469</v>
      </c>
      <c r="B963" t="s">
        <v>5314</v>
      </c>
      <c r="C963" t="s">
        <v>1595</v>
      </c>
      <c r="D963" t="s">
        <v>5305</v>
      </c>
      <c r="E963" t="s">
        <v>638</v>
      </c>
      <c r="F963" t="s">
        <v>5606</v>
      </c>
      <c r="G963" t="s">
        <v>5607</v>
      </c>
      <c r="H963" t="s">
        <v>5608</v>
      </c>
      <c r="I963" t="s">
        <v>3607</v>
      </c>
      <c r="J963" t="s">
        <v>1000</v>
      </c>
      <c r="K963" t="s">
        <v>1600</v>
      </c>
      <c r="L963" t="s">
        <v>851</v>
      </c>
      <c r="M963" t="s">
        <v>9438</v>
      </c>
      <c r="N963" t="s">
        <v>9439</v>
      </c>
    </row>
    <row r="964" spans="1:14" hidden="1" x14ac:dyDescent="0.25">
      <c r="A964" t="s">
        <v>4469</v>
      </c>
      <c r="B964" t="s">
        <v>5609</v>
      </c>
      <c r="C964" t="s">
        <v>1595</v>
      </c>
      <c r="D964" t="s">
        <v>4470</v>
      </c>
      <c r="E964" t="s">
        <v>638</v>
      </c>
      <c r="F964" t="s">
        <v>5610</v>
      </c>
      <c r="G964" t="s">
        <v>5611</v>
      </c>
      <c r="H964" t="s">
        <v>5612</v>
      </c>
      <c r="I964" t="s">
        <v>5309</v>
      </c>
      <c r="J964" t="s">
        <v>121</v>
      </c>
      <c r="K964" t="s">
        <v>1600</v>
      </c>
      <c r="L964" t="s">
        <v>851</v>
      </c>
      <c r="M964" t="s">
        <v>9438</v>
      </c>
      <c r="N964" t="s">
        <v>9439</v>
      </c>
    </row>
    <row r="965" spans="1:14" hidden="1" x14ac:dyDescent="0.25">
      <c r="A965" t="s">
        <v>4469</v>
      </c>
      <c r="B965" t="s">
        <v>5613</v>
      </c>
      <c r="C965" t="s">
        <v>1595</v>
      </c>
      <c r="D965" t="s">
        <v>4470</v>
      </c>
      <c r="E965" t="s">
        <v>638</v>
      </c>
      <c r="F965" t="s">
        <v>5614</v>
      </c>
      <c r="G965" t="s">
        <v>5615</v>
      </c>
      <c r="H965" t="s">
        <v>5616</v>
      </c>
      <c r="I965" t="s">
        <v>3607</v>
      </c>
      <c r="J965" t="s">
        <v>1951</v>
      </c>
      <c r="K965" t="s">
        <v>1600</v>
      </c>
      <c r="L965" t="s">
        <v>851</v>
      </c>
      <c r="M965" t="s">
        <v>9438</v>
      </c>
      <c r="N965" t="s">
        <v>9439</v>
      </c>
    </row>
    <row r="966" spans="1:14" hidden="1" x14ac:dyDescent="0.25">
      <c r="A966" t="s">
        <v>4469</v>
      </c>
      <c r="B966" t="s">
        <v>5304</v>
      </c>
      <c r="C966" t="s">
        <v>1595</v>
      </c>
      <c r="D966" t="s">
        <v>5305</v>
      </c>
      <c r="E966" t="s">
        <v>638</v>
      </c>
      <c r="F966" t="s">
        <v>5617</v>
      </c>
      <c r="G966" t="s">
        <v>5618</v>
      </c>
      <c r="H966" t="s">
        <v>5619</v>
      </c>
      <c r="I966" t="s">
        <v>3607</v>
      </c>
      <c r="J966" t="s">
        <v>1472</v>
      </c>
      <c r="K966" t="s">
        <v>1600</v>
      </c>
      <c r="L966" t="s">
        <v>851</v>
      </c>
      <c r="M966" t="s">
        <v>9438</v>
      </c>
      <c r="N966" t="s">
        <v>9439</v>
      </c>
    </row>
    <row r="967" spans="1:14" hidden="1" x14ac:dyDescent="0.25">
      <c r="A967" t="s">
        <v>4469</v>
      </c>
      <c r="B967" t="s">
        <v>5625</v>
      </c>
      <c r="C967" t="s">
        <v>1595</v>
      </c>
      <c r="D967" t="s">
        <v>5305</v>
      </c>
      <c r="E967" t="s">
        <v>638</v>
      </c>
      <c r="F967" t="s">
        <v>5626</v>
      </c>
      <c r="G967" t="s">
        <v>5627</v>
      </c>
      <c r="H967" t="s">
        <v>5628</v>
      </c>
      <c r="I967" t="s">
        <v>3607</v>
      </c>
      <c r="J967" t="s">
        <v>23</v>
      </c>
      <c r="K967" t="s">
        <v>1600</v>
      </c>
      <c r="L967" t="s">
        <v>851</v>
      </c>
      <c r="M967" t="s">
        <v>9438</v>
      </c>
      <c r="N967" t="s">
        <v>9439</v>
      </c>
    </row>
    <row r="968" spans="1:14" hidden="1" x14ac:dyDescent="0.25">
      <c r="A968" t="s">
        <v>5629</v>
      </c>
      <c r="B968" t="s">
        <v>5630</v>
      </c>
      <c r="C968" t="s">
        <v>1880</v>
      </c>
      <c r="D968" t="s">
        <v>61</v>
      </c>
      <c r="E968" t="s">
        <v>638</v>
      </c>
      <c r="F968" t="s">
        <v>5631</v>
      </c>
      <c r="G968" t="s">
        <v>5632</v>
      </c>
      <c r="H968" t="s">
        <v>5633</v>
      </c>
      <c r="I968" t="s">
        <v>32</v>
      </c>
      <c r="J968" t="s">
        <v>246</v>
      </c>
      <c r="K968" t="s">
        <v>556</v>
      </c>
      <c r="L968" t="s">
        <v>42</v>
      </c>
      <c r="M968" t="s">
        <v>9438</v>
      </c>
      <c r="N968" t="s">
        <v>9439</v>
      </c>
    </row>
    <row r="969" spans="1:14" hidden="1" x14ac:dyDescent="0.25">
      <c r="A969" t="s">
        <v>5634</v>
      </c>
      <c r="B969" t="s">
        <v>5635</v>
      </c>
      <c r="C969" t="s">
        <v>550</v>
      </c>
      <c r="D969" t="s">
        <v>2393</v>
      </c>
      <c r="E969" t="s">
        <v>638</v>
      </c>
      <c r="F969" t="s">
        <v>5636</v>
      </c>
      <c r="G969" t="s">
        <v>5637</v>
      </c>
      <c r="H969" t="s">
        <v>5638</v>
      </c>
      <c r="I969" t="s">
        <v>32</v>
      </c>
      <c r="J969" t="s">
        <v>1599</v>
      </c>
      <c r="K969" t="s">
        <v>556</v>
      </c>
      <c r="L969" t="s">
        <v>235</v>
      </c>
      <c r="M969" t="s">
        <v>9438</v>
      </c>
      <c r="N969" t="s">
        <v>9439</v>
      </c>
    </row>
    <row r="970" spans="1:14" x14ac:dyDescent="0.25">
      <c r="A970" t="s">
        <v>5639</v>
      </c>
      <c r="B970" t="s">
        <v>5640</v>
      </c>
      <c r="C970" t="s">
        <v>550</v>
      </c>
      <c r="D970" t="s">
        <v>2393</v>
      </c>
      <c r="E970" t="s">
        <v>638</v>
      </c>
      <c r="F970" t="s">
        <v>5641</v>
      </c>
      <c r="G970" t="s">
        <v>5642</v>
      </c>
      <c r="H970" t="s">
        <v>5643</v>
      </c>
      <c r="I970" t="s">
        <v>32</v>
      </c>
      <c r="J970" t="s">
        <v>1967</v>
      </c>
      <c r="K970" t="s">
        <v>556</v>
      </c>
      <c r="L970" t="s">
        <v>235</v>
      </c>
      <c r="M970" t="s">
        <v>9838</v>
      </c>
      <c r="N970" t="s">
        <v>9441</v>
      </c>
    </row>
    <row r="971" spans="1:14" hidden="1" x14ac:dyDescent="0.25">
      <c r="A971" t="s">
        <v>5644</v>
      </c>
      <c r="B971" t="s">
        <v>5645</v>
      </c>
      <c r="C971" t="s">
        <v>550</v>
      </c>
      <c r="D971" t="s">
        <v>5646</v>
      </c>
      <c r="E971" t="s">
        <v>638</v>
      </c>
      <c r="F971" t="s">
        <v>5647</v>
      </c>
      <c r="G971" t="s">
        <v>5648</v>
      </c>
      <c r="H971" t="s">
        <v>5649</v>
      </c>
      <c r="I971" t="s">
        <v>32</v>
      </c>
      <c r="J971" t="s">
        <v>1855</v>
      </c>
      <c r="K971" t="s">
        <v>556</v>
      </c>
      <c r="L971" t="s">
        <v>5650</v>
      </c>
      <c r="M971" t="s">
        <v>9438</v>
      </c>
      <c r="N971" t="s">
        <v>9439</v>
      </c>
    </row>
    <row r="972" spans="1:14" hidden="1" x14ac:dyDescent="0.25">
      <c r="A972" t="s">
        <v>5651</v>
      </c>
      <c r="B972" t="s">
        <v>5630</v>
      </c>
      <c r="C972" t="s">
        <v>1880</v>
      </c>
      <c r="D972" t="s">
        <v>61</v>
      </c>
      <c r="E972" t="s">
        <v>638</v>
      </c>
      <c r="F972" t="s">
        <v>5652</v>
      </c>
      <c r="G972" t="s">
        <v>5653</v>
      </c>
      <c r="H972" t="s">
        <v>5654</v>
      </c>
      <c r="I972" t="s">
        <v>32</v>
      </c>
      <c r="J972" t="s">
        <v>121</v>
      </c>
      <c r="K972" t="s">
        <v>556</v>
      </c>
      <c r="L972" t="s">
        <v>42</v>
      </c>
      <c r="M972" t="s">
        <v>9438</v>
      </c>
      <c r="N972" t="s">
        <v>9439</v>
      </c>
    </row>
    <row r="973" spans="1:14" hidden="1" x14ac:dyDescent="0.25">
      <c r="A973" t="s">
        <v>5655</v>
      </c>
      <c r="B973" t="s">
        <v>5656</v>
      </c>
      <c r="C973" t="s">
        <v>550</v>
      </c>
      <c r="D973" t="s">
        <v>5657</v>
      </c>
      <c r="E973" t="s">
        <v>638</v>
      </c>
      <c r="F973" t="s">
        <v>5658</v>
      </c>
      <c r="G973" t="s">
        <v>5659</v>
      </c>
      <c r="H973" t="s">
        <v>5660</v>
      </c>
      <c r="I973" t="s">
        <v>32</v>
      </c>
      <c r="J973" t="s">
        <v>1940</v>
      </c>
      <c r="K973" t="s">
        <v>556</v>
      </c>
      <c r="L973" t="s">
        <v>42</v>
      </c>
      <c r="M973" t="s">
        <v>9438</v>
      </c>
      <c r="N973" t="s">
        <v>9439</v>
      </c>
    </row>
    <row r="974" spans="1:14" hidden="1" x14ac:dyDescent="0.25">
      <c r="A974" t="s">
        <v>5661</v>
      </c>
      <c r="B974" t="s">
        <v>5630</v>
      </c>
      <c r="C974" t="s">
        <v>1880</v>
      </c>
      <c r="D974" t="s">
        <v>61</v>
      </c>
      <c r="E974" t="s">
        <v>638</v>
      </c>
      <c r="F974" t="s">
        <v>5662</v>
      </c>
      <c r="G974" t="s">
        <v>5663</v>
      </c>
      <c r="H974" t="s">
        <v>5664</v>
      </c>
      <c r="I974" t="s">
        <v>32</v>
      </c>
      <c r="J974" t="s">
        <v>809</v>
      </c>
      <c r="K974" t="s">
        <v>556</v>
      </c>
      <c r="L974" t="s">
        <v>42</v>
      </c>
      <c r="M974" t="s">
        <v>9438</v>
      </c>
      <c r="N974" t="s">
        <v>9439</v>
      </c>
    </row>
    <row r="975" spans="1:14" hidden="1" x14ac:dyDescent="0.25">
      <c r="A975" t="s">
        <v>5669</v>
      </c>
      <c r="B975" t="s">
        <v>5630</v>
      </c>
      <c r="C975" t="s">
        <v>550</v>
      </c>
      <c r="D975" t="s">
        <v>61</v>
      </c>
      <c r="E975" t="s">
        <v>638</v>
      </c>
      <c r="F975" t="s">
        <v>5670</v>
      </c>
      <c r="G975" t="s">
        <v>5671</v>
      </c>
      <c r="H975" t="s">
        <v>5672</v>
      </c>
      <c r="I975" t="s">
        <v>32</v>
      </c>
      <c r="J975" t="s">
        <v>1545</v>
      </c>
      <c r="K975" t="s">
        <v>556</v>
      </c>
      <c r="L975" t="s">
        <v>42</v>
      </c>
      <c r="M975" t="s">
        <v>9438</v>
      </c>
      <c r="N975" t="s">
        <v>9439</v>
      </c>
    </row>
    <row r="976" spans="1:14" hidden="1" x14ac:dyDescent="0.25">
      <c r="A976" t="s">
        <v>5644</v>
      </c>
      <c r="B976" t="s">
        <v>5645</v>
      </c>
      <c r="C976" t="s">
        <v>550</v>
      </c>
      <c r="D976" t="s">
        <v>2393</v>
      </c>
      <c r="E976" t="s">
        <v>638</v>
      </c>
      <c r="F976" t="s">
        <v>5683</v>
      </c>
      <c r="G976" t="s">
        <v>5684</v>
      </c>
      <c r="H976" t="s">
        <v>5685</v>
      </c>
      <c r="I976" t="s">
        <v>32</v>
      </c>
      <c r="J976" t="s">
        <v>1782</v>
      </c>
      <c r="K976" t="s">
        <v>5686</v>
      </c>
      <c r="L976" t="s">
        <v>235</v>
      </c>
      <c r="M976" t="s">
        <v>9438</v>
      </c>
      <c r="N976" t="s">
        <v>9439</v>
      </c>
    </row>
    <row r="977" spans="1:14" hidden="1" x14ac:dyDescent="0.25">
      <c r="A977" t="s">
        <v>5639</v>
      </c>
      <c r="B977" t="s">
        <v>5640</v>
      </c>
      <c r="C977" t="s">
        <v>550</v>
      </c>
      <c r="D977" t="s">
        <v>5646</v>
      </c>
      <c r="E977" t="s">
        <v>638</v>
      </c>
      <c r="F977" t="s">
        <v>5687</v>
      </c>
      <c r="G977" t="s">
        <v>5688</v>
      </c>
      <c r="H977" t="s">
        <v>5689</v>
      </c>
      <c r="I977" t="s">
        <v>32</v>
      </c>
      <c r="J977" t="s">
        <v>1951</v>
      </c>
      <c r="K977" t="s">
        <v>556</v>
      </c>
      <c r="L977" t="s">
        <v>5650</v>
      </c>
      <c r="M977" t="s">
        <v>9438</v>
      </c>
      <c r="N977" t="s">
        <v>9439</v>
      </c>
    </row>
    <row r="978" spans="1:14" hidden="1" x14ac:dyDescent="0.25">
      <c r="A978" t="s">
        <v>5690</v>
      </c>
      <c r="B978" t="s">
        <v>5630</v>
      </c>
      <c r="C978" t="s">
        <v>1880</v>
      </c>
      <c r="D978" t="s">
        <v>61</v>
      </c>
      <c r="E978" t="s">
        <v>638</v>
      </c>
      <c r="F978" t="s">
        <v>5691</v>
      </c>
      <c r="G978" t="s">
        <v>5692</v>
      </c>
      <c r="H978" t="s">
        <v>5693</v>
      </c>
      <c r="I978" t="s">
        <v>32</v>
      </c>
      <c r="J978" t="s">
        <v>1093</v>
      </c>
      <c r="K978" t="s">
        <v>556</v>
      </c>
      <c r="L978" t="s">
        <v>42</v>
      </c>
      <c r="M978" t="s">
        <v>9438</v>
      </c>
      <c r="N978" t="s">
        <v>9439</v>
      </c>
    </row>
    <row r="979" spans="1:14" hidden="1" x14ac:dyDescent="0.25">
      <c r="A979" t="s">
        <v>5694</v>
      </c>
      <c r="B979" t="s">
        <v>5695</v>
      </c>
      <c r="C979" t="s">
        <v>1595</v>
      </c>
      <c r="D979" t="s">
        <v>5696</v>
      </c>
      <c r="E979" t="s">
        <v>638</v>
      </c>
      <c r="F979" t="s">
        <v>5697</v>
      </c>
      <c r="G979" t="s">
        <v>5698</v>
      </c>
      <c r="H979" t="s">
        <v>5699</v>
      </c>
      <c r="I979" t="s">
        <v>32</v>
      </c>
      <c r="J979" t="s">
        <v>4543</v>
      </c>
      <c r="K979" t="s">
        <v>1600</v>
      </c>
      <c r="L979" t="s">
        <v>1331</v>
      </c>
      <c r="M979" t="s">
        <v>9438</v>
      </c>
      <c r="N979" t="s">
        <v>9439</v>
      </c>
    </row>
    <row r="980" spans="1:14" hidden="1" x14ac:dyDescent="0.25">
      <c r="A980" t="s">
        <v>2092</v>
      </c>
      <c r="B980" t="s">
        <v>549</v>
      </c>
      <c r="C980" t="s">
        <v>1595</v>
      </c>
      <c r="D980" t="s">
        <v>1513</v>
      </c>
      <c r="E980" t="s">
        <v>638</v>
      </c>
      <c r="F980" t="s">
        <v>5700</v>
      </c>
      <c r="G980" t="s">
        <v>5701</v>
      </c>
      <c r="H980" t="s">
        <v>5702</v>
      </c>
      <c r="I980" t="s">
        <v>32</v>
      </c>
      <c r="J980" t="s">
        <v>1967</v>
      </c>
      <c r="K980" t="s">
        <v>1600</v>
      </c>
      <c r="L980" t="s">
        <v>75</v>
      </c>
      <c r="M980" t="s">
        <v>9438</v>
      </c>
      <c r="N980" t="s">
        <v>9439</v>
      </c>
    </row>
    <row r="981" spans="1:14" hidden="1" x14ac:dyDescent="0.25">
      <c r="A981" t="s">
        <v>5703</v>
      </c>
      <c r="C981" t="s">
        <v>1943</v>
      </c>
      <c r="D981" t="s">
        <v>5704</v>
      </c>
      <c r="E981" t="s">
        <v>18</v>
      </c>
      <c r="F981" t="s">
        <v>5705</v>
      </c>
      <c r="G981" t="s">
        <v>5706</v>
      </c>
      <c r="H981" t="s">
        <v>5707</v>
      </c>
      <c r="I981" t="s">
        <v>32</v>
      </c>
      <c r="J981" t="s">
        <v>1782</v>
      </c>
      <c r="K981" t="s">
        <v>1600</v>
      </c>
      <c r="L981" t="s">
        <v>75</v>
      </c>
      <c r="M981" t="s">
        <v>9438</v>
      </c>
      <c r="N981" t="s">
        <v>9439</v>
      </c>
    </row>
    <row r="982" spans="1:14" hidden="1" x14ac:dyDescent="0.25">
      <c r="A982" t="s">
        <v>5708</v>
      </c>
      <c r="B982" t="s">
        <v>5709</v>
      </c>
      <c r="C982" t="s">
        <v>5710</v>
      </c>
      <c r="D982" t="s">
        <v>5711</v>
      </c>
      <c r="E982" t="s">
        <v>18</v>
      </c>
      <c r="F982" t="s">
        <v>5712</v>
      </c>
      <c r="G982" t="s">
        <v>5713</v>
      </c>
      <c r="H982" t="s">
        <v>5714</v>
      </c>
      <c r="I982" t="s">
        <v>32</v>
      </c>
      <c r="J982" t="s">
        <v>1855</v>
      </c>
      <c r="K982" t="s">
        <v>1600</v>
      </c>
      <c r="L982" t="s">
        <v>1368</v>
      </c>
      <c r="M982" t="s">
        <v>9438</v>
      </c>
      <c r="N982" t="s">
        <v>9439</v>
      </c>
    </row>
    <row r="983" spans="1:14" hidden="1" x14ac:dyDescent="0.25">
      <c r="A983" t="s">
        <v>5589</v>
      </c>
      <c r="B983" t="s">
        <v>5590</v>
      </c>
      <c r="C983" t="s">
        <v>1595</v>
      </c>
      <c r="D983" t="s">
        <v>5591</v>
      </c>
      <c r="E983" t="s">
        <v>638</v>
      </c>
      <c r="F983" t="s">
        <v>5719</v>
      </c>
      <c r="G983" t="s">
        <v>5720</v>
      </c>
      <c r="H983" t="s">
        <v>5721</v>
      </c>
      <c r="I983" t="s">
        <v>32</v>
      </c>
      <c r="J983" t="s">
        <v>3208</v>
      </c>
      <c r="K983" t="s">
        <v>1600</v>
      </c>
      <c r="L983" t="s">
        <v>5595</v>
      </c>
      <c r="M983" t="s">
        <v>9438</v>
      </c>
      <c r="N983" t="s">
        <v>9439</v>
      </c>
    </row>
    <row r="984" spans="1:14" hidden="1" x14ac:dyDescent="0.25">
      <c r="A984" t="s">
        <v>4322</v>
      </c>
      <c r="B984" t="s">
        <v>4323</v>
      </c>
      <c r="C984" t="s">
        <v>550</v>
      </c>
      <c r="D984" t="s">
        <v>4324</v>
      </c>
      <c r="E984" t="s">
        <v>18</v>
      </c>
      <c r="F984" t="s">
        <v>5722</v>
      </c>
      <c r="G984" t="s">
        <v>5723</v>
      </c>
      <c r="H984" t="s">
        <v>5724</v>
      </c>
      <c r="I984" t="s">
        <v>22</v>
      </c>
      <c r="J984" t="s">
        <v>5725</v>
      </c>
      <c r="K984" t="s">
        <v>556</v>
      </c>
      <c r="L984" t="s">
        <v>4328</v>
      </c>
      <c r="M984" t="s">
        <v>9438</v>
      </c>
      <c r="N984" t="s">
        <v>9439</v>
      </c>
    </row>
    <row r="985" spans="1:14" hidden="1" x14ac:dyDescent="0.25">
      <c r="A985" t="s">
        <v>5726</v>
      </c>
      <c r="B985" t="s">
        <v>549</v>
      </c>
      <c r="C985" t="s">
        <v>1887</v>
      </c>
      <c r="D985" t="s">
        <v>1513</v>
      </c>
      <c r="E985" t="s">
        <v>638</v>
      </c>
      <c r="F985" t="s">
        <v>5727</v>
      </c>
      <c r="G985" t="s">
        <v>5728</v>
      </c>
      <c r="H985" t="s">
        <v>5729</v>
      </c>
      <c r="I985" t="s">
        <v>32</v>
      </c>
      <c r="J985" t="s">
        <v>438</v>
      </c>
      <c r="K985" t="s">
        <v>24</v>
      </c>
      <c r="L985" t="s">
        <v>75</v>
      </c>
      <c r="M985" t="s">
        <v>9438</v>
      </c>
      <c r="N985" t="s">
        <v>9439</v>
      </c>
    </row>
    <row r="986" spans="1:14" hidden="1" x14ac:dyDescent="0.25">
      <c r="A986" t="s">
        <v>5589</v>
      </c>
      <c r="B986" t="s">
        <v>5740</v>
      </c>
      <c r="C986" t="s">
        <v>1595</v>
      </c>
      <c r="D986" t="s">
        <v>5591</v>
      </c>
      <c r="E986" t="s">
        <v>638</v>
      </c>
      <c r="F986" t="s">
        <v>5741</v>
      </c>
      <c r="G986" t="s">
        <v>5742</v>
      </c>
      <c r="H986" t="s">
        <v>5743</v>
      </c>
      <c r="I986" t="s">
        <v>32</v>
      </c>
      <c r="J986" t="s">
        <v>3208</v>
      </c>
      <c r="K986" t="s">
        <v>1600</v>
      </c>
      <c r="L986" t="s">
        <v>5595</v>
      </c>
      <c r="M986" t="s">
        <v>9438</v>
      </c>
      <c r="N986" t="s">
        <v>9439</v>
      </c>
    </row>
    <row r="987" spans="1:14" x14ac:dyDescent="0.25">
      <c r="A987" t="s">
        <v>5744</v>
      </c>
      <c r="B987" t="s">
        <v>5745</v>
      </c>
      <c r="C987" t="s">
        <v>16</v>
      </c>
      <c r="D987" t="s">
        <v>1476</v>
      </c>
      <c r="E987" t="s">
        <v>18</v>
      </c>
      <c r="F987" t="s">
        <v>5746</v>
      </c>
      <c r="G987" t="s">
        <v>5747</v>
      </c>
      <c r="H987" t="s">
        <v>5748</v>
      </c>
      <c r="I987" t="s">
        <v>32</v>
      </c>
      <c r="J987" t="s">
        <v>2119</v>
      </c>
      <c r="K987" t="s">
        <v>24</v>
      </c>
      <c r="L987" t="s">
        <v>1480</v>
      </c>
      <c r="M987" t="s">
        <v>9839</v>
      </c>
      <c r="N987" t="s">
        <v>9441</v>
      </c>
    </row>
    <row r="988" spans="1:14" hidden="1" x14ac:dyDescent="0.25">
      <c r="A988" t="s">
        <v>5749</v>
      </c>
      <c r="B988" t="s">
        <v>5750</v>
      </c>
      <c r="C988" t="s">
        <v>69</v>
      </c>
      <c r="D988" t="s">
        <v>2204</v>
      </c>
      <c r="E988" t="s">
        <v>18</v>
      </c>
      <c r="F988" t="s">
        <v>5751</v>
      </c>
      <c r="G988" t="s">
        <v>5752</v>
      </c>
      <c r="H988" t="s">
        <v>5753</v>
      </c>
      <c r="I988" t="s">
        <v>32</v>
      </c>
      <c r="J988" t="s">
        <v>2107</v>
      </c>
      <c r="K988" t="s">
        <v>24</v>
      </c>
      <c r="L988" t="s">
        <v>42</v>
      </c>
      <c r="M988" t="s">
        <v>9438</v>
      </c>
      <c r="N988" t="s">
        <v>9439</v>
      </c>
    </row>
    <row r="989" spans="1:14" hidden="1" x14ac:dyDescent="0.25">
      <c r="A989" t="s">
        <v>5757</v>
      </c>
      <c r="B989" t="s">
        <v>5695</v>
      </c>
      <c r="C989" t="s">
        <v>1595</v>
      </c>
      <c r="D989" t="s">
        <v>5696</v>
      </c>
      <c r="E989" t="s">
        <v>638</v>
      </c>
      <c r="F989" t="s">
        <v>5758</v>
      </c>
      <c r="G989" t="s">
        <v>5759</v>
      </c>
      <c r="H989" t="s">
        <v>5760</v>
      </c>
      <c r="I989" t="s">
        <v>32</v>
      </c>
      <c r="J989" t="s">
        <v>4543</v>
      </c>
      <c r="K989" t="s">
        <v>1600</v>
      </c>
      <c r="L989" t="s">
        <v>1331</v>
      </c>
      <c r="M989" t="s">
        <v>9438</v>
      </c>
      <c r="N989" t="s">
        <v>9439</v>
      </c>
    </row>
    <row r="990" spans="1:14" hidden="1" x14ac:dyDescent="0.25">
      <c r="A990" t="s">
        <v>2092</v>
      </c>
      <c r="B990" t="s">
        <v>549</v>
      </c>
      <c r="C990" t="s">
        <v>1595</v>
      </c>
      <c r="D990" t="s">
        <v>1513</v>
      </c>
      <c r="E990" t="s">
        <v>638</v>
      </c>
      <c r="F990" t="s">
        <v>5761</v>
      </c>
      <c r="G990" t="s">
        <v>5762</v>
      </c>
      <c r="H990" t="s">
        <v>5763</v>
      </c>
      <c r="I990" t="s">
        <v>32</v>
      </c>
      <c r="J990" t="s">
        <v>1093</v>
      </c>
      <c r="K990" t="s">
        <v>1600</v>
      </c>
      <c r="L990" t="s">
        <v>75</v>
      </c>
      <c r="M990" t="s">
        <v>9438</v>
      </c>
      <c r="N990" t="s">
        <v>9439</v>
      </c>
    </row>
    <row r="991" spans="1:14" hidden="1" x14ac:dyDescent="0.25">
      <c r="A991" t="s">
        <v>5764</v>
      </c>
      <c r="B991" t="s">
        <v>5765</v>
      </c>
      <c r="C991" t="s">
        <v>550</v>
      </c>
      <c r="D991" t="s">
        <v>585</v>
      </c>
      <c r="E991" t="s">
        <v>18</v>
      </c>
      <c r="F991" t="s">
        <v>5766</v>
      </c>
      <c r="G991" t="s">
        <v>5767</v>
      </c>
      <c r="H991" t="s">
        <v>5768</v>
      </c>
      <c r="I991" t="s">
        <v>5769</v>
      </c>
      <c r="J991" t="s">
        <v>1855</v>
      </c>
      <c r="K991" t="s">
        <v>556</v>
      </c>
      <c r="L991" t="s">
        <v>5770</v>
      </c>
      <c r="M991" t="s">
        <v>9438</v>
      </c>
      <c r="N991" t="s">
        <v>9439</v>
      </c>
    </row>
    <row r="992" spans="1:14" hidden="1" x14ac:dyDescent="0.25">
      <c r="A992" t="s">
        <v>5771</v>
      </c>
      <c r="B992" t="s">
        <v>5772</v>
      </c>
      <c r="C992" t="s">
        <v>1595</v>
      </c>
      <c r="D992" t="s">
        <v>5773</v>
      </c>
      <c r="E992" t="s">
        <v>18</v>
      </c>
      <c r="F992" t="s">
        <v>5774</v>
      </c>
      <c r="G992" t="s">
        <v>5775</v>
      </c>
      <c r="H992" t="s">
        <v>5776</v>
      </c>
      <c r="I992" t="s">
        <v>32</v>
      </c>
      <c r="J992" t="s">
        <v>4543</v>
      </c>
      <c r="K992" t="s">
        <v>1600</v>
      </c>
      <c r="L992" t="s">
        <v>5777</v>
      </c>
      <c r="M992" t="s">
        <v>9438</v>
      </c>
      <c r="N992" t="s">
        <v>9439</v>
      </c>
    </row>
    <row r="993" spans="1:14" hidden="1" x14ac:dyDescent="0.25">
      <c r="A993" t="s">
        <v>5778</v>
      </c>
      <c r="B993" t="s">
        <v>5779</v>
      </c>
      <c r="C993" t="s">
        <v>1943</v>
      </c>
      <c r="D993" t="s">
        <v>5780</v>
      </c>
      <c r="E993" t="s">
        <v>18</v>
      </c>
      <c r="F993" t="s">
        <v>5781</v>
      </c>
      <c r="G993" t="s">
        <v>5782</v>
      </c>
      <c r="H993" t="s">
        <v>5783</v>
      </c>
      <c r="I993" t="s">
        <v>32</v>
      </c>
      <c r="J993" t="s">
        <v>809</v>
      </c>
      <c r="K993" t="s">
        <v>1600</v>
      </c>
      <c r="L993" t="s">
        <v>5784</v>
      </c>
      <c r="M993" t="s">
        <v>9438</v>
      </c>
      <c r="N993" t="s">
        <v>9439</v>
      </c>
    </row>
    <row r="994" spans="1:14" hidden="1" x14ac:dyDescent="0.25">
      <c r="A994" t="s">
        <v>5785</v>
      </c>
      <c r="C994" t="s">
        <v>550</v>
      </c>
      <c r="D994" t="s">
        <v>5786</v>
      </c>
      <c r="E994" t="s">
        <v>18</v>
      </c>
      <c r="F994" t="s">
        <v>5787</v>
      </c>
      <c r="G994" t="s">
        <v>5788</v>
      </c>
      <c r="H994" t="s">
        <v>5789</v>
      </c>
      <c r="I994" t="s">
        <v>5790</v>
      </c>
      <c r="J994" t="s">
        <v>907</v>
      </c>
      <c r="K994" t="s">
        <v>556</v>
      </c>
      <c r="L994" t="s">
        <v>439</v>
      </c>
      <c r="M994" t="s">
        <v>9438</v>
      </c>
      <c r="N994" t="s">
        <v>9439</v>
      </c>
    </row>
    <row r="995" spans="1:14" hidden="1" x14ac:dyDescent="0.25">
      <c r="A995" t="s">
        <v>5669</v>
      </c>
      <c r="B995" t="s">
        <v>5791</v>
      </c>
      <c r="C995" t="s">
        <v>1595</v>
      </c>
      <c r="D995" t="s">
        <v>5792</v>
      </c>
      <c r="E995" t="s">
        <v>638</v>
      </c>
      <c r="F995" t="s">
        <v>5793</v>
      </c>
      <c r="G995" t="s">
        <v>5671</v>
      </c>
      <c r="H995" t="s">
        <v>5794</v>
      </c>
      <c r="I995" t="s">
        <v>32</v>
      </c>
      <c r="J995" t="s">
        <v>1545</v>
      </c>
      <c r="K995" t="s">
        <v>1600</v>
      </c>
      <c r="L995" t="s">
        <v>3638</v>
      </c>
      <c r="M995" t="s">
        <v>9438</v>
      </c>
      <c r="N995" t="s">
        <v>9439</v>
      </c>
    </row>
    <row r="996" spans="1:14" hidden="1" x14ac:dyDescent="0.25">
      <c r="A996" t="s">
        <v>5795</v>
      </c>
      <c r="B996" t="s">
        <v>5796</v>
      </c>
      <c r="C996" t="s">
        <v>5797</v>
      </c>
      <c r="D996" t="s">
        <v>2898</v>
      </c>
      <c r="E996" t="s">
        <v>638</v>
      </c>
      <c r="F996" t="s">
        <v>5798</v>
      </c>
      <c r="G996" t="s">
        <v>5799</v>
      </c>
      <c r="H996" t="s">
        <v>5800</v>
      </c>
      <c r="I996" t="s">
        <v>32</v>
      </c>
      <c r="J996" t="s">
        <v>5801</v>
      </c>
      <c r="K996" t="s">
        <v>1600</v>
      </c>
      <c r="L996" t="s">
        <v>3106</v>
      </c>
      <c r="M996" t="s">
        <v>9438</v>
      </c>
      <c r="N996" t="s">
        <v>9439</v>
      </c>
    </row>
    <row r="997" spans="1:14" hidden="1" x14ac:dyDescent="0.25">
      <c r="A997" t="s">
        <v>5589</v>
      </c>
      <c r="B997" t="s">
        <v>5590</v>
      </c>
      <c r="C997" t="s">
        <v>1595</v>
      </c>
      <c r="D997" t="s">
        <v>5591</v>
      </c>
      <c r="E997" t="s">
        <v>638</v>
      </c>
      <c r="F997" t="s">
        <v>5802</v>
      </c>
      <c r="G997" t="s">
        <v>5803</v>
      </c>
      <c r="H997" t="s">
        <v>5804</v>
      </c>
      <c r="I997" t="s">
        <v>32</v>
      </c>
      <c r="J997" t="s">
        <v>1912</v>
      </c>
      <c r="K997" t="s">
        <v>1600</v>
      </c>
      <c r="L997" t="s">
        <v>5595</v>
      </c>
      <c r="M997" t="s">
        <v>9438</v>
      </c>
      <c r="N997" t="s">
        <v>9439</v>
      </c>
    </row>
    <row r="998" spans="1:14" hidden="1" x14ac:dyDescent="0.25">
      <c r="A998" t="s">
        <v>5805</v>
      </c>
      <c r="B998" t="s">
        <v>5806</v>
      </c>
      <c r="C998" t="s">
        <v>1880</v>
      </c>
      <c r="D998" t="s">
        <v>5696</v>
      </c>
      <c r="E998" t="s">
        <v>18</v>
      </c>
      <c r="F998" t="s">
        <v>5807</v>
      </c>
      <c r="G998" t="s">
        <v>5808</v>
      </c>
      <c r="H998" t="s">
        <v>5809</v>
      </c>
      <c r="I998" t="s">
        <v>32</v>
      </c>
      <c r="J998" t="s">
        <v>1940</v>
      </c>
      <c r="K998" t="s">
        <v>556</v>
      </c>
      <c r="L998" t="s">
        <v>1331</v>
      </c>
      <c r="M998" t="s">
        <v>9438</v>
      </c>
      <c r="N998" t="s">
        <v>9439</v>
      </c>
    </row>
    <row r="999" spans="1:14" hidden="1" x14ac:dyDescent="0.25">
      <c r="A999" t="s">
        <v>5810</v>
      </c>
      <c r="B999" t="s">
        <v>1864</v>
      </c>
      <c r="C999" t="s">
        <v>550</v>
      </c>
      <c r="D999" t="s">
        <v>5811</v>
      </c>
      <c r="E999" t="s">
        <v>18</v>
      </c>
      <c r="F999" t="s">
        <v>5812</v>
      </c>
      <c r="G999" t="s">
        <v>5813</v>
      </c>
      <c r="H999" t="s">
        <v>5814</v>
      </c>
      <c r="I999" t="s">
        <v>32</v>
      </c>
      <c r="J999" t="s">
        <v>1878</v>
      </c>
      <c r="K999" t="s">
        <v>556</v>
      </c>
      <c r="L999" t="s">
        <v>235</v>
      </c>
      <c r="M999" t="s">
        <v>9438</v>
      </c>
      <c r="N999" t="s">
        <v>9439</v>
      </c>
    </row>
    <row r="1000" spans="1:14" hidden="1" x14ac:dyDescent="0.25">
      <c r="A1000" t="s">
        <v>5815</v>
      </c>
      <c r="B1000" t="s">
        <v>5765</v>
      </c>
      <c r="C1000" t="s">
        <v>550</v>
      </c>
      <c r="D1000" t="s">
        <v>585</v>
      </c>
      <c r="E1000" t="s">
        <v>18</v>
      </c>
      <c r="F1000" t="s">
        <v>5816</v>
      </c>
      <c r="G1000" t="s">
        <v>5817</v>
      </c>
      <c r="H1000" t="s">
        <v>5818</v>
      </c>
      <c r="I1000" t="s">
        <v>32</v>
      </c>
      <c r="J1000" t="s">
        <v>1782</v>
      </c>
      <c r="K1000" t="s">
        <v>556</v>
      </c>
      <c r="L1000" t="s">
        <v>75</v>
      </c>
      <c r="M1000" t="s">
        <v>9438</v>
      </c>
      <c r="N1000" t="s">
        <v>9439</v>
      </c>
    </row>
    <row r="1001" spans="1:14" hidden="1" x14ac:dyDescent="0.25">
      <c r="A1001" t="s">
        <v>5823</v>
      </c>
      <c r="B1001" t="s">
        <v>5824</v>
      </c>
      <c r="C1001" t="s">
        <v>16</v>
      </c>
      <c r="D1001" t="s">
        <v>5825</v>
      </c>
      <c r="E1001" t="s">
        <v>18</v>
      </c>
      <c r="F1001" t="s">
        <v>5826</v>
      </c>
      <c r="G1001" t="s">
        <v>5827</v>
      </c>
      <c r="H1001" t="s">
        <v>5828</v>
      </c>
      <c r="I1001" t="s">
        <v>22</v>
      </c>
      <c r="J1001" t="s">
        <v>1317</v>
      </c>
      <c r="K1001" t="s">
        <v>24</v>
      </c>
      <c r="L1001" t="s">
        <v>83</v>
      </c>
      <c r="M1001" t="s">
        <v>9840</v>
      </c>
      <c r="N1001" t="s">
        <v>9441</v>
      </c>
    </row>
    <row r="1002" spans="1:14" x14ac:dyDescent="0.25">
      <c r="A1002" t="s">
        <v>5829</v>
      </c>
      <c r="C1002" t="s">
        <v>16</v>
      </c>
      <c r="D1002" t="s">
        <v>2867</v>
      </c>
      <c r="E1002" t="s">
        <v>18</v>
      </c>
      <c r="F1002" t="s">
        <v>5830</v>
      </c>
      <c r="G1002" t="s">
        <v>5831</v>
      </c>
      <c r="H1002" t="s">
        <v>5832</v>
      </c>
      <c r="I1002" t="s">
        <v>32</v>
      </c>
      <c r="J1002" t="s">
        <v>493</v>
      </c>
      <c r="K1002" t="s">
        <v>24</v>
      </c>
      <c r="L1002" t="s">
        <v>204</v>
      </c>
      <c r="M1002" t="s">
        <v>9841</v>
      </c>
      <c r="N1002" t="s">
        <v>9441</v>
      </c>
    </row>
    <row r="1003" spans="1:14" hidden="1" x14ac:dyDescent="0.25">
      <c r="A1003" t="s">
        <v>5833</v>
      </c>
      <c r="B1003" t="s">
        <v>5834</v>
      </c>
      <c r="C1003" t="s">
        <v>69</v>
      </c>
      <c r="D1003" t="s">
        <v>5835</v>
      </c>
      <c r="E1003" t="s">
        <v>18</v>
      </c>
      <c r="F1003" t="s">
        <v>5836</v>
      </c>
      <c r="G1003" t="s">
        <v>5837</v>
      </c>
      <c r="H1003" t="s">
        <v>5838</v>
      </c>
      <c r="I1003" t="s">
        <v>320</v>
      </c>
      <c r="J1003" t="s">
        <v>2353</v>
      </c>
      <c r="K1003" t="s">
        <v>24</v>
      </c>
      <c r="L1003" t="s">
        <v>5078</v>
      </c>
      <c r="M1003" t="s">
        <v>9438</v>
      </c>
      <c r="N1003" t="s">
        <v>9439</v>
      </c>
    </row>
    <row r="1004" spans="1:14" x14ac:dyDescent="0.25">
      <c r="A1004" t="s">
        <v>5843</v>
      </c>
      <c r="B1004" t="s">
        <v>5844</v>
      </c>
      <c r="C1004" t="s">
        <v>16</v>
      </c>
      <c r="D1004" t="s">
        <v>1278</v>
      </c>
      <c r="E1004" t="s">
        <v>18</v>
      </c>
      <c r="F1004" t="s">
        <v>5845</v>
      </c>
      <c r="G1004" t="s">
        <v>5846</v>
      </c>
      <c r="H1004" t="s">
        <v>5847</v>
      </c>
      <c r="I1004" t="s">
        <v>32</v>
      </c>
      <c r="J1004" t="s">
        <v>2127</v>
      </c>
      <c r="K1004" t="s">
        <v>24</v>
      </c>
      <c r="L1004" t="s">
        <v>1282</v>
      </c>
      <c r="M1004" t="s">
        <v>9842</v>
      </c>
      <c r="N1004" t="s">
        <v>9441</v>
      </c>
    </row>
    <row r="1005" spans="1:14" hidden="1" x14ac:dyDescent="0.25">
      <c r="A1005" t="s">
        <v>4431</v>
      </c>
      <c r="C1005" t="s">
        <v>16</v>
      </c>
      <c r="D1005" t="s">
        <v>4432</v>
      </c>
      <c r="E1005" t="s">
        <v>638</v>
      </c>
      <c r="F1005" t="s">
        <v>5848</v>
      </c>
      <c r="G1005" t="s">
        <v>5849</v>
      </c>
      <c r="H1005" t="s">
        <v>5850</v>
      </c>
      <c r="I1005" t="s">
        <v>22</v>
      </c>
      <c r="J1005" t="s">
        <v>438</v>
      </c>
      <c r="K1005" t="s">
        <v>24</v>
      </c>
      <c r="L1005" t="s">
        <v>83</v>
      </c>
      <c r="M1005" t="s">
        <v>9438</v>
      </c>
      <c r="N1005" t="s">
        <v>9439</v>
      </c>
    </row>
    <row r="1006" spans="1:14" x14ac:dyDescent="0.25">
      <c r="A1006" t="s">
        <v>5851</v>
      </c>
      <c r="C1006" t="s">
        <v>16</v>
      </c>
      <c r="E1006" t="s">
        <v>18</v>
      </c>
      <c r="F1006" t="s">
        <v>5852</v>
      </c>
      <c r="G1006" t="s">
        <v>5853</v>
      </c>
      <c r="H1006" t="s">
        <v>5854</v>
      </c>
      <c r="I1006" t="s">
        <v>32</v>
      </c>
      <c r="J1006" t="s">
        <v>583</v>
      </c>
      <c r="K1006" t="s">
        <v>24</v>
      </c>
      <c r="L1006" t="s">
        <v>168</v>
      </c>
      <c r="M1006" t="s">
        <v>9843</v>
      </c>
      <c r="N1006" t="s">
        <v>9441</v>
      </c>
    </row>
    <row r="1007" spans="1:14" hidden="1" x14ac:dyDescent="0.25">
      <c r="A1007" t="s">
        <v>5589</v>
      </c>
      <c r="B1007" t="s">
        <v>5590</v>
      </c>
      <c r="C1007" t="s">
        <v>1595</v>
      </c>
      <c r="D1007" t="s">
        <v>5591</v>
      </c>
      <c r="E1007" t="s">
        <v>638</v>
      </c>
      <c r="F1007" t="s">
        <v>5855</v>
      </c>
      <c r="G1007" t="s">
        <v>5856</v>
      </c>
      <c r="H1007" t="s">
        <v>5857</v>
      </c>
      <c r="I1007" t="s">
        <v>32</v>
      </c>
      <c r="J1007" t="s">
        <v>1912</v>
      </c>
      <c r="K1007" t="s">
        <v>1600</v>
      </c>
      <c r="L1007" t="s">
        <v>5595</v>
      </c>
      <c r="M1007" t="s">
        <v>9438</v>
      </c>
      <c r="N1007" t="s">
        <v>9439</v>
      </c>
    </row>
    <row r="1008" spans="1:14" hidden="1" x14ac:dyDescent="0.25">
      <c r="A1008" t="s">
        <v>5726</v>
      </c>
      <c r="B1008" t="s">
        <v>549</v>
      </c>
      <c r="C1008" t="s">
        <v>1887</v>
      </c>
      <c r="D1008" t="s">
        <v>1513</v>
      </c>
      <c r="E1008" t="s">
        <v>638</v>
      </c>
      <c r="F1008" t="s">
        <v>5858</v>
      </c>
      <c r="G1008" t="s">
        <v>5859</v>
      </c>
      <c r="H1008" t="s">
        <v>5860</v>
      </c>
      <c r="I1008" t="s">
        <v>32</v>
      </c>
      <c r="J1008" t="s">
        <v>89</v>
      </c>
      <c r="K1008" t="s">
        <v>24</v>
      </c>
      <c r="L1008" t="s">
        <v>75</v>
      </c>
      <c r="M1008" t="s">
        <v>9438</v>
      </c>
      <c r="N1008" t="s">
        <v>9439</v>
      </c>
    </row>
    <row r="1009" spans="1:14" hidden="1" x14ac:dyDescent="0.25">
      <c r="A1009" t="s">
        <v>3771</v>
      </c>
      <c r="B1009" t="s">
        <v>3786</v>
      </c>
      <c r="C1009" t="s">
        <v>550</v>
      </c>
      <c r="E1009" t="s">
        <v>638</v>
      </c>
      <c r="F1009" t="s">
        <v>5861</v>
      </c>
      <c r="G1009" t="s">
        <v>5862</v>
      </c>
      <c r="H1009" t="s">
        <v>5863</v>
      </c>
      <c r="I1009" t="s">
        <v>32</v>
      </c>
      <c r="J1009" t="s">
        <v>3337</v>
      </c>
      <c r="K1009" t="s">
        <v>556</v>
      </c>
      <c r="L1009" t="s">
        <v>5864</v>
      </c>
      <c r="M1009" t="s">
        <v>9438</v>
      </c>
      <c r="N1009" t="s">
        <v>9439</v>
      </c>
    </row>
    <row r="1010" spans="1:14" x14ac:dyDescent="0.25">
      <c r="A1010" t="s">
        <v>5869</v>
      </c>
      <c r="B1010" t="s">
        <v>5870</v>
      </c>
      <c r="C1010" t="s">
        <v>16</v>
      </c>
      <c r="D1010" t="s">
        <v>1254</v>
      </c>
      <c r="E1010" t="s">
        <v>18</v>
      </c>
      <c r="F1010" t="s">
        <v>5871</v>
      </c>
      <c r="G1010" t="s">
        <v>3862</v>
      </c>
      <c r="H1010" t="s">
        <v>5872</v>
      </c>
      <c r="I1010" t="s">
        <v>32</v>
      </c>
      <c r="J1010" t="s">
        <v>183</v>
      </c>
      <c r="K1010" t="s">
        <v>24</v>
      </c>
      <c r="L1010" t="s">
        <v>1258</v>
      </c>
      <c r="M1010" t="s">
        <v>9844</v>
      </c>
      <c r="N1010" t="s">
        <v>9441</v>
      </c>
    </row>
    <row r="1011" spans="1:14" x14ac:dyDescent="0.25">
      <c r="A1011" t="s">
        <v>5873</v>
      </c>
      <c r="B1011" t="s">
        <v>5874</v>
      </c>
      <c r="C1011" t="s">
        <v>69</v>
      </c>
      <c r="D1011" t="s">
        <v>332</v>
      </c>
      <c r="E1011" t="s">
        <v>18</v>
      </c>
      <c r="F1011" t="s">
        <v>5875</v>
      </c>
      <c r="G1011" t="s">
        <v>5876</v>
      </c>
      <c r="H1011" t="s">
        <v>5877</v>
      </c>
      <c r="I1011" t="s">
        <v>32</v>
      </c>
      <c r="J1011" t="s">
        <v>2615</v>
      </c>
      <c r="K1011" t="s">
        <v>24</v>
      </c>
      <c r="L1011" t="s">
        <v>104</v>
      </c>
      <c r="M1011" t="s">
        <v>9845</v>
      </c>
      <c r="N1011" t="s">
        <v>9441</v>
      </c>
    </row>
    <row r="1012" spans="1:14" x14ac:dyDescent="0.25">
      <c r="A1012" t="s">
        <v>5878</v>
      </c>
      <c r="B1012" t="s">
        <v>5879</v>
      </c>
      <c r="C1012" t="s">
        <v>16</v>
      </c>
      <c r="D1012" t="s">
        <v>93</v>
      </c>
      <c r="E1012" t="s">
        <v>18</v>
      </c>
      <c r="F1012" t="s">
        <v>5880</v>
      </c>
      <c r="G1012" t="s">
        <v>5881</v>
      </c>
      <c r="H1012" t="s">
        <v>5882</v>
      </c>
      <c r="I1012" t="s">
        <v>32</v>
      </c>
      <c r="J1012" t="s">
        <v>2615</v>
      </c>
      <c r="K1012" t="s">
        <v>24</v>
      </c>
      <c r="L1012" t="s">
        <v>75</v>
      </c>
      <c r="M1012" t="s">
        <v>9846</v>
      </c>
      <c r="N1012" t="s">
        <v>9441</v>
      </c>
    </row>
    <row r="1013" spans="1:14" hidden="1" x14ac:dyDescent="0.25">
      <c r="A1013" t="s">
        <v>5883</v>
      </c>
      <c r="B1013" t="s">
        <v>584</v>
      </c>
      <c r="C1013" t="s">
        <v>16</v>
      </c>
      <c r="D1013" t="s">
        <v>585</v>
      </c>
      <c r="E1013" t="s">
        <v>18</v>
      </c>
      <c r="F1013" t="s">
        <v>5884</v>
      </c>
      <c r="G1013" t="s">
        <v>5885</v>
      </c>
      <c r="H1013" t="s">
        <v>5886</v>
      </c>
      <c r="I1013" t="s">
        <v>32</v>
      </c>
      <c r="J1013" t="s">
        <v>391</v>
      </c>
      <c r="K1013" t="s">
        <v>24</v>
      </c>
      <c r="L1013" t="s">
        <v>75</v>
      </c>
      <c r="M1013" t="s">
        <v>9438</v>
      </c>
      <c r="N1013" t="s">
        <v>9439</v>
      </c>
    </row>
    <row r="1014" spans="1:14" x14ac:dyDescent="0.25">
      <c r="A1014" t="s">
        <v>2476</v>
      </c>
      <c r="B1014" t="s">
        <v>44</v>
      </c>
      <c r="C1014" t="s">
        <v>69</v>
      </c>
      <c r="D1014" t="s">
        <v>45</v>
      </c>
      <c r="E1014" t="s">
        <v>18</v>
      </c>
      <c r="F1014" t="s">
        <v>5887</v>
      </c>
      <c r="G1014" t="s">
        <v>5888</v>
      </c>
      <c r="H1014" t="s">
        <v>5889</v>
      </c>
      <c r="I1014" t="s">
        <v>32</v>
      </c>
      <c r="J1014" t="s">
        <v>426</v>
      </c>
      <c r="K1014" t="s">
        <v>24</v>
      </c>
      <c r="L1014" t="s">
        <v>50</v>
      </c>
      <c r="M1014" t="s">
        <v>9847</v>
      </c>
      <c r="N1014" t="s">
        <v>9441</v>
      </c>
    </row>
    <row r="1015" spans="1:14" hidden="1" x14ac:dyDescent="0.25">
      <c r="A1015" t="s">
        <v>5890</v>
      </c>
      <c r="C1015" t="s">
        <v>16</v>
      </c>
      <c r="D1015" t="s">
        <v>402</v>
      </c>
      <c r="E1015" t="s">
        <v>18</v>
      </c>
      <c r="F1015" t="s">
        <v>5891</v>
      </c>
      <c r="G1015" t="s">
        <v>5892</v>
      </c>
      <c r="H1015" t="s">
        <v>5893</v>
      </c>
      <c r="I1015" t="s">
        <v>22</v>
      </c>
      <c r="J1015" t="s">
        <v>506</v>
      </c>
      <c r="K1015" t="s">
        <v>24</v>
      </c>
      <c r="L1015" t="s">
        <v>406</v>
      </c>
      <c r="M1015" t="s">
        <v>9848</v>
      </c>
      <c r="N1015" t="s">
        <v>9441</v>
      </c>
    </row>
    <row r="1016" spans="1:14" hidden="1" x14ac:dyDescent="0.25">
      <c r="A1016" t="s">
        <v>5894</v>
      </c>
      <c r="C1016" t="s">
        <v>16</v>
      </c>
      <c r="D1016" t="s">
        <v>200</v>
      </c>
      <c r="E1016" t="s">
        <v>18</v>
      </c>
      <c r="F1016" t="s">
        <v>5895</v>
      </c>
      <c r="G1016" t="s">
        <v>5896</v>
      </c>
      <c r="H1016" t="s">
        <v>5897</v>
      </c>
      <c r="I1016" t="s">
        <v>32</v>
      </c>
      <c r="J1016" t="s">
        <v>2353</v>
      </c>
      <c r="K1016" t="s">
        <v>24</v>
      </c>
      <c r="L1016" t="s">
        <v>204</v>
      </c>
      <c r="M1016" t="s">
        <v>9438</v>
      </c>
      <c r="N1016" t="s">
        <v>9439</v>
      </c>
    </row>
    <row r="1017" spans="1:14" hidden="1" x14ac:dyDescent="0.25">
      <c r="A1017" t="s">
        <v>5898</v>
      </c>
      <c r="B1017" t="s">
        <v>5899</v>
      </c>
      <c r="C1017" t="s">
        <v>16</v>
      </c>
      <c r="D1017" t="s">
        <v>5900</v>
      </c>
      <c r="E1017" t="s">
        <v>18</v>
      </c>
      <c r="F1017" t="s">
        <v>5901</v>
      </c>
      <c r="G1017" t="s">
        <v>5902</v>
      </c>
      <c r="H1017" t="s">
        <v>5903</v>
      </c>
      <c r="I1017" t="s">
        <v>32</v>
      </c>
      <c r="J1017" t="s">
        <v>2591</v>
      </c>
      <c r="K1017" t="s">
        <v>24</v>
      </c>
      <c r="L1017" t="s">
        <v>439</v>
      </c>
      <c r="M1017" t="s">
        <v>9438</v>
      </c>
      <c r="N1017" t="s">
        <v>9439</v>
      </c>
    </row>
    <row r="1018" spans="1:14" hidden="1" x14ac:dyDescent="0.25">
      <c r="A1018" t="s">
        <v>5904</v>
      </c>
      <c r="B1018" t="s">
        <v>3610</v>
      </c>
      <c r="C1018" t="s">
        <v>16</v>
      </c>
      <c r="D1018" t="s">
        <v>5905</v>
      </c>
      <c r="E1018" t="s">
        <v>18</v>
      </c>
      <c r="F1018" t="s">
        <v>5906</v>
      </c>
      <c r="G1018" t="s">
        <v>5907</v>
      </c>
      <c r="H1018" t="s">
        <v>5908</v>
      </c>
      <c r="I1018" t="s">
        <v>22</v>
      </c>
      <c r="J1018" t="s">
        <v>642</v>
      </c>
      <c r="K1018" t="s">
        <v>24</v>
      </c>
      <c r="L1018" t="s">
        <v>83</v>
      </c>
      <c r="M1018" t="s">
        <v>9438</v>
      </c>
      <c r="N1018" t="s">
        <v>9439</v>
      </c>
    </row>
    <row r="1019" spans="1:14" hidden="1" x14ac:dyDescent="0.25">
      <c r="A1019" t="s">
        <v>5909</v>
      </c>
      <c r="B1019" t="s">
        <v>5910</v>
      </c>
      <c r="C1019" t="s">
        <v>69</v>
      </c>
      <c r="D1019" t="s">
        <v>4002</v>
      </c>
      <c r="E1019" t="s">
        <v>18</v>
      </c>
      <c r="F1019" t="s">
        <v>5911</v>
      </c>
      <c r="G1019" t="s">
        <v>5912</v>
      </c>
      <c r="H1019" t="s">
        <v>5913</v>
      </c>
      <c r="I1019" t="s">
        <v>32</v>
      </c>
      <c r="J1019" t="s">
        <v>826</v>
      </c>
      <c r="K1019" t="s">
        <v>24</v>
      </c>
      <c r="L1019" t="s">
        <v>1981</v>
      </c>
      <c r="M1019" t="s">
        <v>9438</v>
      </c>
      <c r="N1019" t="s">
        <v>9439</v>
      </c>
    </row>
    <row r="1020" spans="1:14" hidden="1" x14ac:dyDescent="0.25">
      <c r="A1020" t="s">
        <v>5914</v>
      </c>
      <c r="B1020" t="s">
        <v>5915</v>
      </c>
      <c r="C1020" t="s">
        <v>69</v>
      </c>
      <c r="D1020" t="s">
        <v>5916</v>
      </c>
      <c r="E1020" t="s">
        <v>18</v>
      </c>
      <c r="F1020" t="s">
        <v>5917</v>
      </c>
      <c r="G1020" t="s">
        <v>5918</v>
      </c>
      <c r="H1020" t="s">
        <v>5919</v>
      </c>
      <c r="I1020" t="s">
        <v>32</v>
      </c>
      <c r="J1020" t="s">
        <v>197</v>
      </c>
      <c r="K1020" t="s">
        <v>24</v>
      </c>
      <c r="L1020" t="s">
        <v>5920</v>
      </c>
      <c r="M1020" t="s">
        <v>9438</v>
      </c>
      <c r="N1020" t="s">
        <v>9439</v>
      </c>
    </row>
    <row r="1021" spans="1:14" x14ac:dyDescent="0.25">
      <c r="A1021" t="s">
        <v>5921</v>
      </c>
      <c r="B1021" t="s">
        <v>5922</v>
      </c>
      <c r="C1021" t="s">
        <v>69</v>
      </c>
      <c r="D1021" t="s">
        <v>489</v>
      </c>
      <c r="E1021" t="s">
        <v>18</v>
      </c>
      <c r="F1021" t="s">
        <v>5923</v>
      </c>
      <c r="G1021" t="s">
        <v>5924</v>
      </c>
      <c r="H1021" t="s">
        <v>5925</v>
      </c>
      <c r="I1021" t="s">
        <v>32</v>
      </c>
      <c r="J1021" t="s">
        <v>506</v>
      </c>
      <c r="K1021" t="s">
        <v>24</v>
      </c>
      <c r="L1021" t="s">
        <v>494</v>
      </c>
      <c r="M1021" t="s">
        <v>9849</v>
      </c>
      <c r="N1021" t="s">
        <v>9441</v>
      </c>
    </row>
    <row r="1022" spans="1:14" hidden="1" x14ac:dyDescent="0.25">
      <c r="A1022" t="s">
        <v>5926</v>
      </c>
      <c r="B1022" t="s">
        <v>5927</v>
      </c>
      <c r="C1022" t="s">
        <v>16</v>
      </c>
      <c r="D1022" t="s">
        <v>5928</v>
      </c>
      <c r="E1022" t="s">
        <v>18</v>
      </c>
      <c r="F1022" t="s">
        <v>5929</v>
      </c>
      <c r="G1022" t="s">
        <v>5930</v>
      </c>
      <c r="H1022" t="s">
        <v>5931</v>
      </c>
      <c r="I1022" t="s">
        <v>32</v>
      </c>
      <c r="J1022" t="s">
        <v>2107</v>
      </c>
      <c r="K1022" t="s">
        <v>24</v>
      </c>
      <c r="L1022" t="s">
        <v>227</v>
      </c>
      <c r="M1022" t="s">
        <v>9438</v>
      </c>
      <c r="N1022" t="s">
        <v>9439</v>
      </c>
    </row>
    <row r="1023" spans="1:14" hidden="1" x14ac:dyDescent="0.25">
      <c r="A1023" t="s">
        <v>5932</v>
      </c>
      <c r="B1023" t="s">
        <v>5933</v>
      </c>
      <c r="C1023" t="s">
        <v>16</v>
      </c>
      <c r="D1023" t="s">
        <v>61</v>
      </c>
      <c r="E1023" t="s">
        <v>18</v>
      </c>
      <c r="F1023" t="s">
        <v>5934</v>
      </c>
      <c r="G1023" t="s">
        <v>5935</v>
      </c>
      <c r="H1023" t="s">
        <v>5936</v>
      </c>
      <c r="I1023" t="s">
        <v>32</v>
      </c>
      <c r="J1023" t="s">
        <v>162</v>
      </c>
      <c r="K1023" t="s">
        <v>24</v>
      </c>
      <c r="L1023" t="s">
        <v>42</v>
      </c>
      <c r="M1023" t="s">
        <v>9438</v>
      </c>
      <c r="N1023" t="s">
        <v>9439</v>
      </c>
    </row>
    <row r="1024" spans="1:14" hidden="1" x14ac:dyDescent="0.25">
      <c r="A1024" t="s">
        <v>5937</v>
      </c>
      <c r="B1024" t="s">
        <v>5938</v>
      </c>
      <c r="C1024" t="s">
        <v>16</v>
      </c>
      <c r="D1024" t="s">
        <v>5939</v>
      </c>
      <c r="E1024" t="s">
        <v>18</v>
      </c>
      <c r="F1024" t="s">
        <v>5940</v>
      </c>
      <c r="G1024" t="s">
        <v>5941</v>
      </c>
      <c r="H1024" t="s">
        <v>5942</v>
      </c>
      <c r="I1024" t="s">
        <v>32</v>
      </c>
      <c r="J1024" t="s">
        <v>282</v>
      </c>
      <c r="K1024" t="s">
        <v>24</v>
      </c>
      <c r="L1024" t="s">
        <v>75</v>
      </c>
      <c r="M1024" t="s">
        <v>9438</v>
      </c>
      <c r="N1024" t="s">
        <v>9439</v>
      </c>
    </row>
    <row r="1025" spans="1:14" hidden="1" x14ac:dyDescent="0.25">
      <c r="A1025" t="s">
        <v>5943</v>
      </c>
      <c r="C1025" t="s">
        <v>16</v>
      </c>
      <c r="D1025" t="s">
        <v>5944</v>
      </c>
      <c r="E1025" t="s">
        <v>18</v>
      </c>
      <c r="F1025" t="s">
        <v>5945</v>
      </c>
      <c r="G1025" t="s">
        <v>5946</v>
      </c>
      <c r="H1025" t="s">
        <v>5947</v>
      </c>
      <c r="I1025" t="s">
        <v>22</v>
      </c>
      <c r="J1025" t="s">
        <v>162</v>
      </c>
      <c r="K1025" t="s">
        <v>24</v>
      </c>
      <c r="L1025" t="s">
        <v>83</v>
      </c>
      <c r="M1025" t="s">
        <v>9438</v>
      </c>
      <c r="N1025" t="s">
        <v>9439</v>
      </c>
    </row>
    <row r="1026" spans="1:14" hidden="1" x14ac:dyDescent="0.25">
      <c r="A1026" t="s">
        <v>5948</v>
      </c>
      <c r="B1026" t="s">
        <v>277</v>
      </c>
      <c r="C1026" t="s">
        <v>69</v>
      </c>
      <c r="D1026" t="s">
        <v>5949</v>
      </c>
      <c r="E1026" t="s">
        <v>18</v>
      </c>
      <c r="F1026" t="s">
        <v>5950</v>
      </c>
      <c r="G1026" t="s">
        <v>5951</v>
      </c>
      <c r="H1026" t="s">
        <v>5952</v>
      </c>
      <c r="I1026" t="s">
        <v>32</v>
      </c>
      <c r="J1026" t="s">
        <v>479</v>
      </c>
      <c r="K1026" t="s">
        <v>24</v>
      </c>
      <c r="L1026" t="s">
        <v>75</v>
      </c>
      <c r="M1026" t="s">
        <v>9438</v>
      </c>
      <c r="N1026" t="s">
        <v>9439</v>
      </c>
    </row>
    <row r="1027" spans="1:14" x14ac:dyDescent="0.25">
      <c r="A1027" t="s">
        <v>5953</v>
      </c>
      <c r="B1027" t="s">
        <v>5954</v>
      </c>
      <c r="C1027" t="s">
        <v>16</v>
      </c>
      <c r="D1027" t="s">
        <v>5955</v>
      </c>
      <c r="E1027" t="s">
        <v>18</v>
      </c>
      <c r="F1027" t="s">
        <v>5956</v>
      </c>
      <c r="G1027" t="s">
        <v>5957</v>
      </c>
      <c r="H1027" t="s">
        <v>5958</v>
      </c>
      <c r="I1027" t="s">
        <v>32</v>
      </c>
      <c r="J1027" t="s">
        <v>1400</v>
      </c>
      <c r="K1027" t="s">
        <v>24</v>
      </c>
      <c r="L1027" t="s">
        <v>212</v>
      </c>
      <c r="M1027" t="s">
        <v>9850</v>
      </c>
      <c r="N1027" t="s">
        <v>9441</v>
      </c>
    </row>
    <row r="1028" spans="1:14" x14ac:dyDescent="0.25">
      <c r="A1028" t="s">
        <v>5959</v>
      </c>
      <c r="B1028" t="s">
        <v>5960</v>
      </c>
      <c r="C1028" t="s">
        <v>69</v>
      </c>
      <c r="D1028" t="s">
        <v>5961</v>
      </c>
      <c r="E1028" t="s">
        <v>18</v>
      </c>
      <c r="F1028" t="s">
        <v>5962</v>
      </c>
      <c r="G1028" t="s">
        <v>5963</v>
      </c>
      <c r="H1028" t="s">
        <v>5964</v>
      </c>
      <c r="I1028" t="s">
        <v>32</v>
      </c>
      <c r="J1028" t="s">
        <v>74</v>
      </c>
      <c r="K1028" t="s">
        <v>24</v>
      </c>
      <c r="L1028" t="s">
        <v>42</v>
      </c>
      <c r="M1028" t="s">
        <v>9851</v>
      </c>
      <c r="N1028" t="s">
        <v>9441</v>
      </c>
    </row>
    <row r="1029" spans="1:14" x14ac:dyDescent="0.25">
      <c r="A1029" t="s">
        <v>5965</v>
      </c>
      <c r="B1029" t="s">
        <v>5966</v>
      </c>
      <c r="C1029" t="s">
        <v>69</v>
      </c>
      <c r="D1029" t="s">
        <v>265</v>
      </c>
      <c r="E1029" t="s">
        <v>18</v>
      </c>
      <c r="F1029" t="s">
        <v>5967</v>
      </c>
      <c r="G1029" t="s">
        <v>5968</v>
      </c>
      <c r="H1029" t="s">
        <v>5969</v>
      </c>
      <c r="I1029" t="s">
        <v>32</v>
      </c>
      <c r="J1029" t="s">
        <v>2365</v>
      </c>
      <c r="K1029" t="s">
        <v>24</v>
      </c>
      <c r="L1029" t="s">
        <v>204</v>
      </c>
      <c r="M1029" t="s">
        <v>9852</v>
      </c>
      <c r="N1029" t="s">
        <v>9441</v>
      </c>
    </row>
    <row r="1030" spans="1:14" x14ac:dyDescent="0.25">
      <c r="A1030" t="s">
        <v>5970</v>
      </c>
      <c r="B1030" t="s">
        <v>5971</v>
      </c>
      <c r="C1030" t="s">
        <v>16</v>
      </c>
      <c r="D1030" t="s">
        <v>2543</v>
      </c>
      <c r="E1030" t="s">
        <v>18</v>
      </c>
      <c r="F1030" t="s">
        <v>5972</v>
      </c>
      <c r="G1030" t="s">
        <v>5973</v>
      </c>
      <c r="H1030" t="s">
        <v>5974</v>
      </c>
      <c r="I1030" t="s">
        <v>32</v>
      </c>
      <c r="J1030" t="s">
        <v>290</v>
      </c>
      <c r="K1030" t="s">
        <v>24</v>
      </c>
      <c r="L1030" t="s">
        <v>58</v>
      </c>
      <c r="M1030" t="s">
        <v>9853</v>
      </c>
      <c r="N1030" t="s">
        <v>9441</v>
      </c>
    </row>
    <row r="1031" spans="1:14" x14ac:dyDescent="0.25">
      <c r="A1031" t="s">
        <v>199</v>
      </c>
      <c r="B1031" t="s">
        <v>92</v>
      </c>
      <c r="C1031" t="s">
        <v>69</v>
      </c>
      <c r="D1031" t="s">
        <v>482</v>
      </c>
      <c r="E1031" t="s">
        <v>18</v>
      </c>
      <c r="F1031" t="s">
        <v>5975</v>
      </c>
      <c r="G1031" t="s">
        <v>5976</v>
      </c>
      <c r="H1031" t="s">
        <v>5977</v>
      </c>
      <c r="I1031" t="s">
        <v>32</v>
      </c>
      <c r="J1031" t="s">
        <v>115</v>
      </c>
      <c r="K1031" t="s">
        <v>24</v>
      </c>
      <c r="L1031" t="s">
        <v>204</v>
      </c>
      <c r="M1031" t="s">
        <v>9854</v>
      </c>
      <c r="N1031" t="s">
        <v>9441</v>
      </c>
    </row>
    <row r="1032" spans="1:14" hidden="1" x14ac:dyDescent="0.25">
      <c r="A1032" t="s">
        <v>5978</v>
      </c>
      <c r="B1032" t="s">
        <v>5979</v>
      </c>
      <c r="C1032" t="s">
        <v>69</v>
      </c>
      <c r="D1032" t="s">
        <v>5980</v>
      </c>
      <c r="E1032" t="s">
        <v>18</v>
      </c>
      <c r="F1032" t="s">
        <v>5981</v>
      </c>
      <c r="G1032" t="s">
        <v>5982</v>
      </c>
      <c r="H1032" t="s">
        <v>5983</v>
      </c>
      <c r="I1032" t="s">
        <v>22</v>
      </c>
      <c r="J1032" t="s">
        <v>5984</v>
      </c>
      <c r="K1032" t="s">
        <v>3596</v>
      </c>
      <c r="L1032" t="s">
        <v>3106</v>
      </c>
      <c r="M1032" t="s">
        <v>9438</v>
      </c>
      <c r="N1032" t="s">
        <v>9439</v>
      </c>
    </row>
    <row r="1033" spans="1:14" hidden="1" x14ac:dyDescent="0.25">
      <c r="A1033" t="s">
        <v>5985</v>
      </c>
      <c r="B1033" t="s">
        <v>5986</v>
      </c>
      <c r="C1033" t="s">
        <v>69</v>
      </c>
      <c r="D1033" t="s">
        <v>2575</v>
      </c>
      <c r="E1033" t="s">
        <v>18</v>
      </c>
      <c r="F1033" t="s">
        <v>5987</v>
      </c>
      <c r="G1033" t="s">
        <v>5988</v>
      </c>
      <c r="H1033" t="s">
        <v>5989</v>
      </c>
      <c r="I1033" t="s">
        <v>22</v>
      </c>
      <c r="J1033" t="s">
        <v>2107</v>
      </c>
      <c r="K1033" t="s">
        <v>24</v>
      </c>
      <c r="L1033" t="s">
        <v>2579</v>
      </c>
      <c r="M1033" t="s">
        <v>9438</v>
      </c>
      <c r="N1033" t="s">
        <v>9439</v>
      </c>
    </row>
    <row r="1034" spans="1:14" x14ac:dyDescent="0.25">
      <c r="A1034" t="s">
        <v>5990</v>
      </c>
      <c r="B1034" t="s">
        <v>5991</v>
      </c>
      <c r="C1034" t="s">
        <v>16</v>
      </c>
      <c r="D1034" t="s">
        <v>1254</v>
      </c>
      <c r="E1034" t="s">
        <v>18</v>
      </c>
      <c r="F1034" t="s">
        <v>5992</v>
      </c>
      <c r="G1034" t="s">
        <v>5993</v>
      </c>
      <c r="H1034" t="s">
        <v>5994</v>
      </c>
      <c r="I1034" t="s">
        <v>32</v>
      </c>
      <c r="J1034" t="s">
        <v>1461</v>
      </c>
      <c r="K1034" t="s">
        <v>24</v>
      </c>
      <c r="L1034" t="s">
        <v>5995</v>
      </c>
      <c r="M1034" t="s">
        <v>9855</v>
      </c>
      <c r="N1034" t="s">
        <v>9441</v>
      </c>
    </row>
    <row r="1035" spans="1:14" x14ac:dyDescent="0.25">
      <c r="A1035" t="s">
        <v>5996</v>
      </c>
      <c r="C1035" t="s">
        <v>1475</v>
      </c>
      <c r="D1035" t="s">
        <v>502</v>
      </c>
      <c r="E1035" t="s">
        <v>18</v>
      </c>
      <c r="F1035" t="s">
        <v>5997</v>
      </c>
      <c r="G1035" t="s">
        <v>5998</v>
      </c>
      <c r="H1035" t="s">
        <v>5999</v>
      </c>
      <c r="I1035" t="s">
        <v>32</v>
      </c>
      <c r="J1035" t="s">
        <v>82</v>
      </c>
      <c r="K1035" t="s">
        <v>24</v>
      </c>
      <c r="L1035" t="s">
        <v>6000</v>
      </c>
      <c r="M1035" t="s">
        <v>9856</v>
      </c>
      <c r="N1035" t="s">
        <v>9441</v>
      </c>
    </row>
    <row r="1036" spans="1:14" hidden="1" x14ac:dyDescent="0.25">
      <c r="A1036" t="s">
        <v>6001</v>
      </c>
      <c r="C1036" t="s">
        <v>69</v>
      </c>
      <c r="D1036" t="s">
        <v>6002</v>
      </c>
      <c r="E1036" t="s">
        <v>18</v>
      </c>
      <c r="F1036" t="s">
        <v>6003</v>
      </c>
      <c r="G1036" t="s">
        <v>6004</v>
      </c>
      <c r="H1036" t="s">
        <v>6005</v>
      </c>
      <c r="I1036" t="s">
        <v>32</v>
      </c>
      <c r="J1036" t="s">
        <v>33</v>
      </c>
      <c r="K1036" t="s">
        <v>24</v>
      </c>
      <c r="L1036" t="s">
        <v>6006</v>
      </c>
      <c r="M1036" t="s">
        <v>9438</v>
      </c>
      <c r="N1036" t="s">
        <v>9439</v>
      </c>
    </row>
    <row r="1037" spans="1:14" x14ac:dyDescent="0.25">
      <c r="A1037" t="s">
        <v>6007</v>
      </c>
      <c r="B1037" t="s">
        <v>6008</v>
      </c>
      <c r="C1037" t="s">
        <v>69</v>
      </c>
      <c r="D1037" t="s">
        <v>93</v>
      </c>
      <c r="E1037" t="s">
        <v>18</v>
      </c>
      <c r="F1037" t="s">
        <v>6009</v>
      </c>
      <c r="G1037" t="s">
        <v>6010</v>
      </c>
      <c r="H1037" t="s">
        <v>6011</v>
      </c>
      <c r="I1037" t="s">
        <v>32</v>
      </c>
      <c r="J1037" t="s">
        <v>1330</v>
      </c>
      <c r="K1037" t="s">
        <v>24</v>
      </c>
      <c r="L1037" t="s">
        <v>75</v>
      </c>
      <c r="M1037" t="s">
        <v>9857</v>
      </c>
      <c r="N1037" t="s">
        <v>9441</v>
      </c>
    </row>
    <row r="1038" spans="1:14" x14ac:dyDescent="0.25">
      <c r="A1038" t="s">
        <v>4096</v>
      </c>
      <c r="B1038" t="s">
        <v>350</v>
      </c>
      <c r="C1038" t="s">
        <v>69</v>
      </c>
      <c r="D1038" t="s">
        <v>179</v>
      </c>
      <c r="E1038" t="s">
        <v>18</v>
      </c>
      <c r="F1038" t="s">
        <v>6012</v>
      </c>
      <c r="G1038" t="s">
        <v>6013</v>
      </c>
      <c r="H1038" t="s">
        <v>6014</v>
      </c>
      <c r="I1038" t="s">
        <v>32</v>
      </c>
      <c r="J1038" t="s">
        <v>175</v>
      </c>
      <c r="K1038" t="s">
        <v>24</v>
      </c>
      <c r="L1038" t="s">
        <v>342</v>
      </c>
      <c r="M1038" t="s">
        <v>9858</v>
      </c>
      <c r="N1038" t="s">
        <v>9441</v>
      </c>
    </row>
    <row r="1039" spans="1:14" x14ac:dyDescent="0.25">
      <c r="A1039" t="s">
        <v>6015</v>
      </c>
      <c r="B1039" t="s">
        <v>6016</v>
      </c>
      <c r="C1039" t="s">
        <v>16</v>
      </c>
      <c r="D1039" t="s">
        <v>6017</v>
      </c>
      <c r="E1039" t="s">
        <v>18</v>
      </c>
      <c r="F1039" t="s">
        <v>6018</v>
      </c>
      <c r="G1039" t="s">
        <v>6019</v>
      </c>
      <c r="H1039" t="s">
        <v>6020</v>
      </c>
      <c r="I1039" t="s">
        <v>32</v>
      </c>
      <c r="J1039" t="s">
        <v>2164</v>
      </c>
      <c r="K1039" t="s">
        <v>24</v>
      </c>
      <c r="L1039" t="s">
        <v>6021</v>
      </c>
      <c r="M1039" t="s">
        <v>9859</v>
      </c>
      <c r="N1039" t="s">
        <v>9441</v>
      </c>
    </row>
    <row r="1040" spans="1:14" x14ac:dyDescent="0.25">
      <c r="A1040" t="s">
        <v>6022</v>
      </c>
      <c r="B1040" t="s">
        <v>6023</v>
      </c>
      <c r="C1040" t="s">
        <v>69</v>
      </c>
      <c r="D1040" t="s">
        <v>3958</v>
      </c>
      <c r="E1040" t="s">
        <v>18</v>
      </c>
      <c r="F1040" t="s">
        <v>6024</v>
      </c>
      <c r="G1040" t="s">
        <v>6025</v>
      </c>
      <c r="H1040" t="s">
        <v>6026</v>
      </c>
      <c r="I1040" t="s">
        <v>32</v>
      </c>
      <c r="J1040" t="s">
        <v>1330</v>
      </c>
      <c r="K1040" t="s">
        <v>24</v>
      </c>
      <c r="L1040" t="s">
        <v>439</v>
      </c>
      <c r="M1040" t="s">
        <v>9860</v>
      </c>
      <c r="N1040" t="s">
        <v>9441</v>
      </c>
    </row>
    <row r="1041" spans="1:14" x14ac:dyDescent="0.25">
      <c r="A1041" t="s">
        <v>6027</v>
      </c>
      <c r="B1041" t="s">
        <v>6028</v>
      </c>
      <c r="C1041" t="s">
        <v>16</v>
      </c>
      <c r="D1041" t="s">
        <v>6029</v>
      </c>
      <c r="E1041" t="s">
        <v>18</v>
      </c>
      <c r="F1041" t="s">
        <v>6030</v>
      </c>
      <c r="G1041" t="s">
        <v>6031</v>
      </c>
      <c r="H1041" t="s">
        <v>6032</v>
      </c>
      <c r="I1041" t="s">
        <v>32</v>
      </c>
      <c r="J1041" t="s">
        <v>4320</v>
      </c>
      <c r="K1041" t="s">
        <v>24</v>
      </c>
      <c r="L1041" t="s">
        <v>3475</v>
      </c>
      <c r="M1041" t="s">
        <v>9861</v>
      </c>
      <c r="N1041" t="s">
        <v>9441</v>
      </c>
    </row>
    <row r="1042" spans="1:14" hidden="1" x14ac:dyDescent="0.25">
      <c r="A1042" t="s">
        <v>6033</v>
      </c>
      <c r="B1042" t="s">
        <v>6034</v>
      </c>
      <c r="C1042" t="s">
        <v>16</v>
      </c>
      <c r="D1042" t="s">
        <v>5532</v>
      </c>
      <c r="E1042" t="s">
        <v>18</v>
      </c>
      <c r="F1042" t="s">
        <v>6035</v>
      </c>
      <c r="G1042" t="s">
        <v>6036</v>
      </c>
      <c r="H1042" t="s">
        <v>6037</v>
      </c>
      <c r="I1042" t="s">
        <v>32</v>
      </c>
      <c r="J1042" t="s">
        <v>121</v>
      </c>
      <c r="K1042" t="s">
        <v>24</v>
      </c>
      <c r="L1042" t="s">
        <v>2585</v>
      </c>
      <c r="M1042" t="s">
        <v>9438</v>
      </c>
      <c r="N1042" t="s">
        <v>9439</v>
      </c>
    </row>
    <row r="1043" spans="1:14" x14ac:dyDescent="0.25">
      <c r="A1043" t="s">
        <v>6038</v>
      </c>
      <c r="B1043" t="s">
        <v>6039</v>
      </c>
      <c r="C1043" t="s">
        <v>69</v>
      </c>
      <c r="D1043" t="s">
        <v>325</v>
      </c>
      <c r="E1043" t="s">
        <v>18</v>
      </c>
      <c r="F1043" t="s">
        <v>6040</v>
      </c>
      <c r="G1043" t="s">
        <v>6041</v>
      </c>
      <c r="H1043" t="s">
        <v>6042</v>
      </c>
      <c r="I1043" t="s">
        <v>32</v>
      </c>
      <c r="J1043" t="s">
        <v>1411</v>
      </c>
      <c r="K1043" t="s">
        <v>24</v>
      </c>
      <c r="L1043" t="s">
        <v>104</v>
      </c>
      <c r="M1043" t="s">
        <v>9862</v>
      </c>
      <c r="N1043" t="s">
        <v>9441</v>
      </c>
    </row>
    <row r="1044" spans="1:14" hidden="1" x14ac:dyDescent="0.25">
      <c r="A1044" t="s">
        <v>6043</v>
      </c>
      <c r="B1044" t="s">
        <v>6044</v>
      </c>
      <c r="C1044" t="s">
        <v>16</v>
      </c>
      <c r="D1044" t="s">
        <v>364</v>
      </c>
      <c r="E1044" t="s">
        <v>18</v>
      </c>
      <c r="F1044" t="s">
        <v>6045</v>
      </c>
      <c r="G1044" t="s">
        <v>6046</v>
      </c>
      <c r="H1044" t="s">
        <v>6047</v>
      </c>
      <c r="I1044" t="s">
        <v>32</v>
      </c>
      <c r="J1044" t="s">
        <v>219</v>
      </c>
      <c r="K1044" t="s">
        <v>24</v>
      </c>
      <c r="L1044" t="s">
        <v>368</v>
      </c>
      <c r="M1044" t="s">
        <v>9438</v>
      </c>
      <c r="N1044" t="s">
        <v>9439</v>
      </c>
    </row>
    <row r="1045" spans="1:14" hidden="1" x14ac:dyDescent="0.25">
      <c r="A1045" t="s">
        <v>6048</v>
      </c>
      <c r="B1045" t="s">
        <v>6049</v>
      </c>
      <c r="C1045" t="s">
        <v>16</v>
      </c>
      <c r="D1045" t="s">
        <v>1822</v>
      </c>
      <c r="E1045" t="s">
        <v>18</v>
      </c>
      <c r="F1045" t="s">
        <v>6050</v>
      </c>
      <c r="G1045" t="s">
        <v>6051</v>
      </c>
      <c r="H1045" t="s">
        <v>6052</v>
      </c>
      <c r="I1045" t="s">
        <v>32</v>
      </c>
      <c r="J1045" t="s">
        <v>1207</v>
      </c>
      <c r="K1045" t="s">
        <v>24</v>
      </c>
      <c r="L1045" t="s">
        <v>42</v>
      </c>
      <c r="M1045" t="s">
        <v>9438</v>
      </c>
      <c r="N1045" t="s">
        <v>9439</v>
      </c>
    </row>
    <row r="1046" spans="1:14" hidden="1" x14ac:dyDescent="0.25">
      <c r="A1046" t="s">
        <v>6053</v>
      </c>
      <c r="B1046" t="s">
        <v>6054</v>
      </c>
      <c r="C1046" t="s">
        <v>69</v>
      </c>
      <c r="D1046" t="s">
        <v>85</v>
      </c>
      <c r="E1046" t="s">
        <v>18</v>
      </c>
      <c r="F1046" t="s">
        <v>6055</v>
      </c>
      <c r="G1046" t="s">
        <v>6056</v>
      </c>
      <c r="H1046" t="s">
        <v>6057</v>
      </c>
      <c r="I1046" t="s">
        <v>32</v>
      </c>
      <c r="J1046" t="s">
        <v>642</v>
      </c>
      <c r="K1046" t="s">
        <v>24</v>
      </c>
      <c r="L1046" t="s">
        <v>6058</v>
      </c>
      <c r="M1046" t="s">
        <v>9438</v>
      </c>
      <c r="N1046" t="s">
        <v>9439</v>
      </c>
    </row>
    <row r="1047" spans="1:14" x14ac:dyDescent="0.25">
      <c r="A1047" t="s">
        <v>6059</v>
      </c>
      <c r="B1047" t="s">
        <v>6060</v>
      </c>
      <c r="C1047" t="s">
        <v>16</v>
      </c>
      <c r="D1047" t="s">
        <v>502</v>
      </c>
      <c r="E1047" t="s">
        <v>18</v>
      </c>
      <c r="F1047" t="s">
        <v>6061</v>
      </c>
      <c r="G1047" t="s">
        <v>6062</v>
      </c>
      <c r="H1047" t="s">
        <v>6063</v>
      </c>
      <c r="I1047" t="s">
        <v>32</v>
      </c>
      <c r="J1047" t="s">
        <v>155</v>
      </c>
      <c r="K1047" t="s">
        <v>24</v>
      </c>
      <c r="L1047" t="s">
        <v>6064</v>
      </c>
      <c r="M1047" t="s">
        <v>9863</v>
      </c>
      <c r="N1047" t="s">
        <v>9441</v>
      </c>
    </row>
    <row r="1048" spans="1:14" x14ac:dyDescent="0.25">
      <c r="A1048" t="s">
        <v>3504</v>
      </c>
      <c r="B1048" t="s">
        <v>92</v>
      </c>
      <c r="C1048" t="s">
        <v>69</v>
      </c>
      <c r="D1048" t="s">
        <v>93</v>
      </c>
      <c r="E1048" t="s">
        <v>18</v>
      </c>
      <c r="F1048" t="s">
        <v>6065</v>
      </c>
      <c r="G1048" t="s">
        <v>6066</v>
      </c>
      <c r="H1048" t="s">
        <v>6067</v>
      </c>
      <c r="I1048" t="s">
        <v>32</v>
      </c>
      <c r="J1048" t="s">
        <v>4170</v>
      </c>
      <c r="K1048" t="s">
        <v>24</v>
      </c>
      <c r="L1048" t="s">
        <v>342</v>
      </c>
      <c r="M1048" t="s">
        <v>9864</v>
      </c>
      <c r="N1048" t="s">
        <v>9441</v>
      </c>
    </row>
    <row r="1049" spans="1:14" x14ac:dyDescent="0.25">
      <c r="A1049" t="s">
        <v>6068</v>
      </c>
      <c r="B1049" t="s">
        <v>6069</v>
      </c>
      <c r="C1049" t="s">
        <v>69</v>
      </c>
      <c r="D1049" t="s">
        <v>1290</v>
      </c>
      <c r="E1049" t="s">
        <v>18</v>
      </c>
      <c r="F1049" t="s">
        <v>6070</v>
      </c>
      <c r="G1049" t="s">
        <v>6071</v>
      </c>
      <c r="H1049" t="s">
        <v>6072</v>
      </c>
      <c r="I1049" t="s">
        <v>32</v>
      </c>
      <c r="J1049" t="s">
        <v>115</v>
      </c>
      <c r="K1049" t="s">
        <v>24</v>
      </c>
      <c r="L1049" t="s">
        <v>235</v>
      </c>
      <c r="M1049" t="s">
        <v>9865</v>
      </c>
      <c r="N1049" t="s">
        <v>9441</v>
      </c>
    </row>
    <row r="1050" spans="1:14" hidden="1" x14ac:dyDescent="0.25">
      <c r="A1050" t="s">
        <v>6073</v>
      </c>
      <c r="B1050" t="s">
        <v>549</v>
      </c>
      <c r="C1050" t="s">
        <v>16</v>
      </c>
      <c r="D1050" t="s">
        <v>6074</v>
      </c>
      <c r="E1050" t="s">
        <v>18</v>
      </c>
      <c r="F1050" t="s">
        <v>6075</v>
      </c>
      <c r="G1050" t="s">
        <v>6076</v>
      </c>
      <c r="H1050" t="s">
        <v>6077</v>
      </c>
      <c r="I1050" t="s">
        <v>32</v>
      </c>
      <c r="J1050" t="s">
        <v>246</v>
      </c>
      <c r="K1050" t="s">
        <v>24</v>
      </c>
      <c r="L1050" t="s">
        <v>6078</v>
      </c>
      <c r="M1050" t="s">
        <v>9438</v>
      </c>
      <c r="N1050" t="s">
        <v>9439</v>
      </c>
    </row>
    <row r="1051" spans="1:14" x14ac:dyDescent="0.25">
      <c r="A1051" t="s">
        <v>6079</v>
      </c>
      <c r="B1051" t="s">
        <v>6080</v>
      </c>
      <c r="C1051" t="s">
        <v>69</v>
      </c>
      <c r="D1051" t="s">
        <v>2516</v>
      </c>
      <c r="E1051" t="s">
        <v>18</v>
      </c>
      <c r="F1051" t="s">
        <v>6081</v>
      </c>
      <c r="G1051" t="s">
        <v>6082</v>
      </c>
      <c r="H1051" t="s">
        <v>6083</v>
      </c>
      <c r="I1051" t="s">
        <v>32</v>
      </c>
      <c r="J1051" t="s">
        <v>1400</v>
      </c>
      <c r="K1051" t="s">
        <v>24</v>
      </c>
      <c r="L1051" t="s">
        <v>75</v>
      </c>
      <c r="M1051" t="s">
        <v>9866</v>
      </c>
      <c r="N1051" t="s">
        <v>9441</v>
      </c>
    </row>
    <row r="1052" spans="1:14" x14ac:dyDescent="0.25">
      <c r="A1052" t="s">
        <v>6084</v>
      </c>
      <c r="B1052" t="s">
        <v>1296</v>
      </c>
      <c r="C1052" t="s">
        <v>69</v>
      </c>
      <c r="D1052" t="s">
        <v>1297</v>
      </c>
      <c r="E1052" t="s">
        <v>18</v>
      </c>
      <c r="F1052" t="s">
        <v>6085</v>
      </c>
      <c r="G1052" t="s">
        <v>6086</v>
      </c>
      <c r="H1052" t="s">
        <v>6087</v>
      </c>
      <c r="I1052" t="s">
        <v>32</v>
      </c>
      <c r="J1052" t="s">
        <v>2164</v>
      </c>
      <c r="K1052" t="s">
        <v>24</v>
      </c>
      <c r="L1052" t="s">
        <v>439</v>
      </c>
      <c r="M1052" t="s">
        <v>9867</v>
      </c>
      <c r="N1052" t="s">
        <v>9441</v>
      </c>
    </row>
    <row r="1053" spans="1:14" x14ac:dyDescent="0.25">
      <c r="A1053" t="s">
        <v>6088</v>
      </c>
      <c r="B1053" t="s">
        <v>6089</v>
      </c>
      <c r="C1053" t="s">
        <v>16</v>
      </c>
      <c r="D1053" t="s">
        <v>265</v>
      </c>
      <c r="E1053" t="s">
        <v>18</v>
      </c>
      <c r="F1053" t="s">
        <v>6090</v>
      </c>
      <c r="G1053" t="s">
        <v>6091</v>
      </c>
      <c r="H1053" t="s">
        <v>6092</v>
      </c>
      <c r="I1053" t="s">
        <v>32</v>
      </c>
      <c r="J1053" t="s">
        <v>148</v>
      </c>
      <c r="K1053" t="s">
        <v>24</v>
      </c>
      <c r="L1053" t="s">
        <v>204</v>
      </c>
      <c r="M1053" t="s">
        <v>9868</v>
      </c>
      <c r="N1053" t="s">
        <v>9441</v>
      </c>
    </row>
    <row r="1054" spans="1:14" hidden="1" x14ac:dyDescent="0.25">
      <c r="A1054" t="s">
        <v>6093</v>
      </c>
      <c r="B1054" t="s">
        <v>6094</v>
      </c>
      <c r="C1054" t="s">
        <v>16</v>
      </c>
      <c r="D1054" t="s">
        <v>402</v>
      </c>
      <c r="E1054" t="s">
        <v>18</v>
      </c>
      <c r="F1054" t="s">
        <v>6095</v>
      </c>
      <c r="G1054" t="s">
        <v>6096</v>
      </c>
      <c r="H1054" t="s">
        <v>6097</v>
      </c>
      <c r="I1054" t="s">
        <v>22</v>
      </c>
      <c r="J1054" t="s">
        <v>1203</v>
      </c>
      <c r="K1054" t="s">
        <v>24</v>
      </c>
      <c r="L1054" t="s">
        <v>1338</v>
      </c>
      <c r="M1054" t="s">
        <v>9438</v>
      </c>
      <c r="N1054" t="s">
        <v>9439</v>
      </c>
    </row>
    <row r="1055" spans="1:14" hidden="1" x14ac:dyDescent="0.25">
      <c r="A1055" t="s">
        <v>6098</v>
      </c>
      <c r="B1055" t="s">
        <v>4502</v>
      </c>
      <c r="C1055" t="s">
        <v>69</v>
      </c>
      <c r="D1055" t="s">
        <v>4302</v>
      </c>
      <c r="E1055" t="s">
        <v>18</v>
      </c>
      <c r="F1055" t="s">
        <v>6099</v>
      </c>
      <c r="G1055" t="s">
        <v>6100</v>
      </c>
      <c r="H1055" t="s">
        <v>6101</v>
      </c>
      <c r="I1055" t="s">
        <v>32</v>
      </c>
      <c r="J1055" t="s">
        <v>1545</v>
      </c>
      <c r="K1055" t="s">
        <v>24</v>
      </c>
      <c r="L1055" t="s">
        <v>34</v>
      </c>
      <c r="M1055" t="s">
        <v>9438</v>
      </c>
      <c r="N1055" t="s">
        <v>9439</v>
      </c>
    </row>
    <row r="1056" spans="1:14" hidden="1" x14ac:dyDescent="0.25">
      <c r="A1056" t="s">
        <v>6102</v>
      </c>
      <c r="B1056" t="s">
        <v>6103</v>
      </c>
      <c r="C1056" t="s">
        <v>69</v>
      </c>
      <c r="D1056" t="s">
        <v>6104</v>
      </c>
      <c r="E1056" t="s">
        <v>18</v>
      </c>
      <c r="F1056" t="s">
        <v>6105</v>
      </c>
      <c r="G1056" t="s">
        <v>6106</v>
      </c>
      <c r="H1056" t="s">
        <v>6107</v>
      </c>
      <c r="I1056" t="s">
        <v>32</v>
      </c>
      <c r="J1056" t="s">
        <v>234</v>
      </c>
      <c r="K1056" t="s">
        <v>24</v>
      </c>
      <c r="L1056" t="s">
        <v>75</v>
      </c>
      <c r="M1056" t="s">
        <v>9438</v>
      </c>
      <c r="N1056" t="s">
        <v>9439</v>
      </c>
    </row>
    <row r="1057" spans="1:14" hidden="1" x14ac:dyDescent="0.25">
      <c r="A1057" t="s">
        <v>123</v>
      </c>
      <c r="B1057" t="s">
        <v>124</v>
      </c>
      <c r="C1057" t="s">
        <v>16</v>
      </c>
      <c r="D1057" t="s">
        <v>125</v>
      </c>
      <c r="E1057" t="s">
        <v>18</v>
      </c>
      <c r="F1057" t="s">
        <v>6108</v>
      </c>
      <c r="G1057" t="s">
        <v>6109</v>
      </c>
      <c r="H1057" t="s">
        <v>6110</v>
      </c>
      <c r="I1057" t="s">
        <v>32</v>
      </c>
      <c r="J1057" t="s">
        <v>121</v>
      </c>
      <c r="K1057" t="s">
        <v>24</v>
      </c>
      <c r="L1057" t="s">
        <v>75</v>
      </c>
      <c r="M1057" t="s">
        <v>9438</v>
      </c>
      <c r="N1057" t="s">
        <v>9439</v>
      </c>
    </row>
    <row r="1058" spans="1:14" hidden="1" x14ac:dyDescent="0.25">
      <c r="A1058" t="s">
        <v>6111</v>
      </c>
      <c r="C1058" t="s">
        <v>69</v>
      </c>
      <c r="D1058" t="s">
        <v>434</v>
      </c>
      <c r="E1058" t="s">
        <v>18</v>
      </c>
      <c r="F1058" t="s">
        <v>6112</v>
      </c>
      <c r="G1058" t="s">
        <v>6113</v>
      </c>
      <c r="H1058" t="s">
        <v>6114</v>
      </c>
      <c r="I1058" t="s">
        <v>32</v>
      </c>
      <c r="J1058" t="s">
        <v>134</v>
      </c>
      <c r="K1058" t="s">
        <v>24</v>
      </c>
      <c r="L1058" t="s">
        <v>439</v>
      </c>
      <c r="M1058" t="s">
        <v>9438</v>
      </c>
      <c r="N1058" t="s">
        <v>9439</v>
      </c>
    </row>
    <row r="1059" spans="1:14" hidden="1" x14ac:dyDescent="0.25">
      <c r="A1059" t="s">
        <v>6115</v>
      </c>
      <c r="B1059" t="s">
        <v>6116</v>
      </c>
      <c r="C1059" t="s">
        <v>16</v>
      </c>
      <c r="D1059" t="s">
        <v>6117</v>
      </c>
      <c r="E1059" t="s">
        <v>18</v>
      </c>
      <c r="F1059" t="s">
        <v>6118</v>
      </c>
      <c r="G1059" t="s">
        <v>6119</v>
      </c>
      <c r="H1059" t="s">
        <v>6120</v>
      </c>
      <c r="I1059" t="s">
        <v>22</v>
      </c>
      <c r="J1059" t="s">
        <v>3171</v>
      </c>
      <c r="K1059" t="s">
        <v>24</v>
      </c>
      <c r="L1059" t="s">
        <v>6121</v>
      </c>
      <c r="M1059" t="s">
        <v>9438</v>
      </c>
      <c r="N1059" t="s">
        <v>9439</v>
      </c>
    </row>
    <row r="1060" spans="1:14" x14ac:dyDescent="0.25">
      <c r="A1060" t="s">
        <v>4234</v>
      </c>
      <c r="B1060" t="s">
        <v>4235</v>
      </c>
      <c r="C1060" t="s">
        <v>16</v>
      </c>
      <c r="D1060" t="s">
        <v>6122</v>
      </c>
      <c r="E1060" t="s">
        <v>18</v>
      </c>
      <c r="F1060" t="s">
        <v>6123</v>
      </c>
      <c r="G1060" t="s">
        <v>6124</v>
      </c>
      <c r="H1060" t="s">
        <v>6125</v>
      </c>
      <c r="I1060" t="s">
        <v>32</v>
      </c>
      <c r="J1060" t="s">
        <v>718</v>
      </c>
      <c r="K1060" t="s">
        <v>24</v>
      </c>
      <c r="L1060" t="s">
        <v>75</v>
      </c>
      <c r="M1060" t="s">
        <v>9869</v>
      </c>
      <c r="N1060" t="s">
        <v>9441</v>
      </c>
    </row>
    <row r="1061" spans="1:14" hidden="1" x14ac:dyDescent="0.25">
      <c r="A1061" t="s">
        <v>6126</v>
      </c>
      <c r="B1061" t="s">
        <v>6127</v>
      </c>
      <c r="C1061" t="s">
        <v>16</v>
      </c>
      <c r="D1061" t="s">
        <v>6128</v>
      </c>
      <c r="E1061" t="s">
        <v>18</v>
      </c>
      <c r="F1061" t="s">
        <v>6129</v>
      </c>
      <c r="G1061" t="s">
        <v>6130</v>
      </c>
      <c r="H1061" t="s">
        <v>6131</v>
      </c>
      <c r="I1061" t="s">
        <v>22</v>
      </c>
      <c r="J1061" t="s">
        <v>2353</v>
      </c>
      <c r="K1061" t="s">
        <v>24</v>
      </c>
      <c r="L1061" t="s">
        <v>83</v>
      </c>
      <c r="M1061" t="s">
        <v>9438</v>
      </c>
      <c r="N1061" t="s">
        <v>9439</v>
      </c>
    </row>
    <row r="1062" spans="1:14" x14ac:dyDescent="0.25">
      <c r="A1062" t="s">
        <v>6132</v>
      </c>
      <c r="B1062" t="s">
        <v>6133</v>
      </c>
      <c r="C1062" t="s">
        <v>16</v>
      </c>
      <c r="D1062" t="s">
        <v>2671</v>
      </c>
      <c r="E1062" t="s">
        <v>18</v>
      </c>
      <c r="F1062" t="s">
        <v>6134</v>
      </c>
      <c r="G1062" t="s">
        <v>6135</v>
      </c>
      <c r="H1062" t="s">
        <v>6136</v>
      </c>
      <c r="I1062" t="s">
        <v>32</v>
      </c>
      <c r="J1062" t="s">
        <v>2164</v>
      </c>
      <c r="K1062" t="s">
        <v>24</v>
      </c>
      <c r="L1062" t="s">
        <v>75</v>
      </c>
      <c r="M1062" t="s">
        <v>9870</v>
      </c>
      <c r="N1062" t="s">
        <v>9441</v>
      </c>
    </row>
    <row r="1063" spans="1:14" x14ac:dyDescent="0.25">
      <c r="A1063" t="s">
        <v>6137</v>
      </c>
      <c r="C1063" t="s">
        <v>16</v>
      </c>
      <c r="D1063" t="s">
        <v>6138</v>
      </c>
      <c r="E1063" t="s">
        <v>18</v>
      </c>
      <c r="F1063" t="s">
        <v>6139</v>
      </c>
      <c r="G1063" t="s">
        <v>6140</v>
      </c>
      <c r="H1063" t="s">
        <v>6141</v>
      </c>
      <c r="I1063" t="s">
        <v>32</v>
      </c>
      <c r="J1063" t="s">
        <v>991</v>
      </c>
      <c r="K1063" t="s">
        <v>24</v>
      </c>
      <c r="L1063" t="s">
        <v>439</v>
      </c>
      <c r="M1063" t="s">
        <v>9871</v>
      </c>
      <c r="N1063" t="s">
        <v>9441</v>
      </c>
    </row>
    <row r="1064" spans="1:14" x14ac:dyDescent="0.25">
      <c r="A1064" t="s">
        <v>6142</v>
      </c>
      <c r="B1064" t="s">
        <v>1989</v>
      </c>
      <c r="C1064" t="s">
        <v>69</v>
      </c>
      <c r="D1064" t="s">
        <v>1278</v>
      </c>
      <c r="E1064" t="s">
        <v>18</v>
      </c>
      <c r="F1064" t="s">
        <v>6143</v>
      </c>
      <c r="G1064" t="s">
        <v>6144</v>
      </c>
      <c r="H1064" t="s">
        <v>6145</v>
      </c>
      <c r="I1064" t="s">
        <v>32</v>
      </c>
      <c r="J1064" t="s">
        <v>583</v>
      </c>
      <c r="K1064" t="s">
        <v>24</v>
      </c>
      <c r="L1064" t="s">
        <v>1282</v>
      </c>
      <c r="M1064" t="s">
        <v>9872</v>
      </c>
      <c r="N1064" t="s">
        <v>9441</v>
      </c>
    </row>
    <row r="1065" spans="1:14" x14ac:dyDescent="0.25">
      <c r="A1065" t="s">
        <v>6146</v>
      </c>
      <c r="B1065" t="s">
        <v>6147</v>
      </c>
      <c r="C1065" t="s">
        <v>16</v>
      </c>
      <c r="D1065" t="s">
        <v>6029</v>
      </c>
      <c r="E1065" t="s">
        <v>18</v>
      </c>
      <c r="F1065" t="s">
        <v>6148</v>
      </c>
      <c r="G1065" t="s">
        <v>6149</v>
      </c>
      <c r="H1065" t="s">
        <v>6150</v>
      </c>
      <c r="I1065" t="s">
        <v>32</v>
      </c>
      <c r="J1065" t="s">
        <v>2615</v>
      </c>
      <c r="K1065" t="s">
        <v>24</v>
      </c>
      <c r="L1065" t="s">
        <v>75</v>
      </c>
      <c r="M1065" t="s">
        <v>9873</v>
      </c>
      <c r="N1065" t="s">
        <v>9441</v>
      </c>
    </row>
    <row r="1066" spans="1:14" x14ac:dyDescent="0.25">
      <c r="A1066" t="s">
        <v>6151</v>
      </c>
      <c r="B1066" t="s">
        <v>6152</v>
      </c>
      <c r="C1066" t="s">
        <v>69</v>
      </c>
      <c r="D1066" t="s">
        <v>61</v>
      </c>
      <c r="E1066" t="s">
        <v>18</v>
      </c>
      <c r="F1066" t="s">
        <v>6153</v>
      </c>
      <c r="G1066" t="s">
        <v>6154</v>
      </c>
      <c r="H1066" t="s">
        <v>6155</v>
      </c>
      <c r="I1066" t="s">
        <v>32</v>
      </c>
      <c r="J1066" t="s">
        <v>148</v>
      </c>
      <c r="K1066" t="s">
        <v>24</v>
      </c>
      <c r="L1066" t="s">
        <v>75</v>
      </c>
      <c r="M1066" t="s">
        <v>9874</v>
      </c>
      <c r="N1066" t="s">
        <v>9441</v>
      </c>
    </row>
    <row r="1067" spans="1:14" hidden="1" x14ac:dyDescent="0.25">
      <c r="A1067" t="s">
        <v>6156</v>
      </c>
      <c r="C1067" t="s">
        <v>69</v>
      </c>
      <c r="D1067" t="s">
        <v>434</v>
      </c>
      <c r="E1067" t="s">
        <v>18</v>
      </c>
      <c r="F1067" t="s">
        <v>6157</v>
      </c>
      <c r="G1067" t="s">
        <v>6158</v>
      </c>
      <c r="H1067" t="s">
        <v>6159</v>
      </c>
      <c r="I1067" t="s">
        <v>32</v>
      </c>
      <c r="J1067" t="s">
        <v>946</v>
      </c>
      <c r="K1067" t="s">
        <v>24</v>
      </c>
      <c r="L1067" t="s">
        <v>439</v>
      </c>
      <c r="M1067" t="s">
        <v>9438</v>
      </c>
      <c r="N1067" t="s">
        <v>9439</v>
      </c>
    </row>
    <row r="1068" spans="1:14" hidden="1" x14ac:dyDescent="0.25">
      <c r="A1068" t="s">
        <v>6160</v>
      </c>
      <c r="C1068" t="s">
        <v>16</v>
      </c>
      <c r="D1068" t="s">
        <v>6161</v>
      </c>
      <c r="E1068" t="s">
        <v>18</v>
      </c>
      <c r="F1068" t="s">
        <v>6162</v>
      </c>
      <c r="G1068" t="s">
        <v>6163</v>
      </c>
      <c r="H1068" t="s">
        <v>6164</v>
      </c>
      <c r="I1068" t="s">
        <v>6165</v>
      </c>
      <c r="J1068" t="s">
        <v>1727</v>
      </c>
      <c r="K1068" t="s">
        <v>24</v>
      </c>
      <c r="L1068" t="s">
        <v>6166</v>
      </c>
      <c r="M1068" t="s">
        <v>9875</v>
      </c>
      <c r="N1068" t="s">
        <v>9441</v>
      </c>
    </row>
    <row r="1069" spans="1:14" x14ac:dyDescent="0.25">
      <c r="A1069" t="s">
        <v>6167</v>
      </c>
      <c r="B1069" t="s">
        <v>6168</v>
      </c>
      <c r="C1069" t="s">
        <v>69</v>
      </c>
      <c r="D1069" t="s">
        <v>6169</v>
      </c>
      <c r="E1069" t="s">
        <v>18</v>
      </c>
      <c r="F1069" t="s">
        <v>6170</v>
      </c>
      <c r="G1069" t="s">
        <v>6171</v>
      </c>
      <c r="H1069" t="s">
        <v>6172</v>
      </c>
      <c r="I1069" t="s">
        <v>32</v>
      </c>
      <c r="J1069" t="s">
        <v>65</v>
      </c>
      <c r="K1069" t="s">
        <v>24</v>
      </c>
      <c r="L1069" t="s">
        <v>42</v>
      </c>
      <c r="M1069" t="s">
        <v>9876</v>
      </c>
      <c r="N1069" t="s">
        <v>9441</v>
      </c>
    </row>
    <row r="1070" spans="1:14" hidden="1" x14ac:dyDescent="0.25">
      <c r="A1070" t="s">
        <v>6173</v>
      </c>
      <c r="B1070" t="s">
        <v>6174</v>
      </c>
      <c r="C1070" t="s">
        <v>69</v>
      </c>
      <c r="D1070" t="s">
        <v>6175</v>
      </c>
      <c r="E1070" t="s">
        <v>18</v>
      </c>
      <c r="F1070" t="s">
        <v>6176</v>
      </c>
      <c r="G1070" t="s">
        <v>6177</v>
      </c>
      <c r="H1070" t="s">
        <v>6178</v>
      </c>
      <c r="I1070" t="s">
        <v>32</v>
      </c>
      <c r="J1070" t="s">
        <v>398</v>
      </c>
      <c r="K1070" t="s">
        <v>24</v>
      </c>
      <c r="L1070" t="s">
        <v>34</v>
      </c>
      <c r="M1070" t="s">
        <v>9438</v>
      </c>
      <c r="N1070" t="s">
        <v>9439</v>
      </c>
    </row>
    <row r="1071" spans="1:14" hidden="1" x14ac:dyDescent="0.25">
      <c r="A1071" t="s">
        <v>6179</v>
      </c>
      <c r="B1071" t="s">
        <v>6180</v>
      </c>
      <c r="C1071" t="s">
        <v>16</v>
      </c>
      <c r="D1071" t="s">
        <v>6181</v>
      </c>
      <c r="E1071" t="s">
        <v>18</v>
      </c>
      <c r="F1071" t="s">
        <v>6182</v>
      </c>
      <c r="G1071" t="s">
        <v>6183</v>
      </c>
      <c r="H1071" t="s">
        <v>6184</v>
      </c>
      <c r="I1071" t="s">
        <v>32</v>
      </c>
      <c r="J1071" t="s">
        <v>219</v>
      </c>
      <c r="K1071" t="s">
        <v>24</v>
      </c>
      <c r="L1071" t="s">
        <v>6185</v>
      </c>
      <c r="M1071" t="s">
        <v>9438</v>
      </c>
      <c r="N1071" t="s">
        <v>9439</v>
      </c>
    </row>
    <row r="1072" spans="1:14" x14ac:dyDescent="0.25">
      <c r="A1072" t="s">
        <v>6186</v>
      </c>
      <c r="B1072" t="s">
        <v>264</v>
      </c>
      <c r="C1072" t="s">
        <v>16</v>
      </c>
      <c r="D1072" t="s">
        <v>265</v>
      </c>
      <c r="E1072" t="s">
        <v>18</v>
      </c>
      <c r="F1072" t="s">
        <v>6187</v>
      </c>
      <c r="G1072" t="s">
        <v>6188</v>
      </c>
      <c r="H1072" t="s">
        <v>6189</v>
      </c>
      <c r="I1072" t="s">
        <v>32</v>
      </c>
      <c r="J1072" t="s">
        <v>712</v>
      </c>
      <c r="K1072" t="s">
        <v>24</v>
      </c>
      <c r="L1072" t="s">
        <v>204</v>
      </c>
      <c r="M1072" t="s">
        <v>9877</v>
      </c>
      <c r="N1072" t="s">
        <v>9441</v>
      </c>
    </row>
    <row r="1073" spans="1:14" hidden="1" x14ac:dyDescent="0.25">
      <c r="A1073" t="s">
        <v>6190</v>
      </c>
      <c r="B1073" t="s">
        <v>2392</v>
      </c>
      <c r="C1073" t="s">
        <v>16</v>
      </c>
      <c r="D1073" t="s">
        <v>434</v>
      </c>
      <c r="E1073" t="s">
        <v>18</v>
      </c>
      <c r="F1073" t="s">
        <v>6191</v>
      </c>
      <c r="G1073" t="s">
        <v>6192</v>
      </c>
      <c r="H1073" t="s">
        <v>6193</v>
      </c>
      <c r="I1073" t="s">
        <v>32</v>
      </c>
      <c r="J1073" t="s">
        <v>1137</v>
      </c>
      <c r="K1073" t="s">
        <v>24</v>
      </c>
      <c r="L1073" t="s">
        <v>6194</v>
      </c>
      <c r="M1073" t="s">
        <v>9438</v>
      </c>
      <c r="N1073" t="s">
        <v>9439</v>
      </c>
    </row>
    <row r="1074" spans="1:14" hidden="1" x14ac:dyDescent="0.25">
      <c r="A1074" t="s">
        <v>6195</v>
      </c>
      <c r="C1074" t="s">
        <v>16</v>
      </c>
      <c r="D1074" t="s">
        <v>3603</v>
      </c>
      <c r="E1074" t="s">
        <v>18</v>
      </c>
      <c r="F1074" t="s">
        <v>6196</v>
      </c>
      <c r="G1074" t="s">
        <v>6197</v>
      </c>
      <c r="H1074" t="s">
        <v>6198</v>
      </c>
      <c r="I1074" t="s">
        <v>22</v>
      </c>
      <c r="J1074" t="s">
        <v>1650</v>
      </c>
      <c r="K1074" t="s">
        <v>24</v>
      </c>
      <c r="L1074" t="s">
        <v>34</v>
      </c>
      <c r="M1074" t="s">
        <v>9438</v>
      </c>
      <c r="N1074" t="s">
        <v>9439</v>
      </c>
    </row>
    <row r="1075" spans="1:14" x14ac:dyDescent="0.25">
      <c r="A1075" t="s">
        <v>6199</v>
      </c>
      <c r="B1075" t="s">
        <v>92</v>
      </c>
      <c r="C1075" t="s">
        <v>69</v>
      </c>
      <c r="D1075" t="s">
        <v>93</v>
      </c>
      <c r="E1075" t="s">
        <v>18</v>
      </c>
      <c r="F1075" t="s">
        <v>6200</v>
      </c>
      <c r="G1075" t="s">
        <v>6201</v>
      </c>
      <c r="H1075" t="s">
        <v>6202</v>
      </c>
      <c r="I1075" t="s">
        <v>32</v>
      </c>
      <c r="J1075" t="s">
        <v>115</v>
      </c>
      <c r="K1075" t="s">
        <v>24</v>
      </c>
      <c r="L1075" t="s">
        <v>75</v>
      </c>
      <c r="M1075" t="s">
        <v>9878</v>
      </c>
      <c r="N1075" t="s">
        <v>9441</v>
      </c>
    </row>
    <row r="1076" spans="1:14" x14ac:dyDescent="0.25">
      <c r="A1076" t="s">
        <v>6203</v>
      </c>
      <c r="B1076" t="s">
        <v>6204</v>
      </c>
      <c r="C1076" t="s">
        <v>69</v>
      </c>
      <c r="D1076" t="s">
        <v>1896</v>
      </c>
      <c r="E1076" t="s">
        <v>18</v>
      </c>
      <c r="F1076" t="s">
        <v>6205</v>
      </c>
      <c r="G1076" t="s">
        <v>6206</v>
      </c>
      <c r="H1076" t="s">
        <v>6207</v>
      </c>
      <c r="I1076" t="s">
        <v>32</v>
      </c>
      <c r="J1076" t="s">
        <v>1317</v>
      </c>
      <c r="K1076" t="s">
        <v>24</v>
      </c>
      <c r="L1076" t="s">
        <v>212</v>
      </c>
      <c r="M1076" t="s">
        <v>9879</v>
      </c>
      <c r="N1076" t="s">
        <v>9441</v>
      </c>
    </row>
    <row r="1077" spans="1:14" x14ac:dyDescent="0.25">
      <c r="A1077" t="s">
        <v>6208</v>
      </c>
      <c r="B1077" t="s">
        <v>92</v>
      </c>
      <c r="C1077" t="s">
        <v>16</v>
      </c>
      <c r="D1077" t="s">
        <v>302</v>
      </c>
      <c r="E1077" t="s">
        <v>18</v>
      </c>
      <c r="F1077" t="s">
        <v>6209</v>
      </c>
      <c r="G1077" t="s">
        <v>6210</v>
      </c>
      <c r="H1077" t="s">
        <v>6211</v>
      </c>
      <c r="I1077" t="s">
        <v>32</v>
      </c>
      <c r="J1077" t="s">
        <v>1350</v>
      </c>
      <c r="K1077" t="s">
        <v>24</v>
      </c>
      <c r="L1077" t="s">
        <v>307</v>
      </c>
      <c r="M1077" t="s">
        <v>9880</v>
      </c>
      <c r="N1077" t="s">
        <v>9441</v>
      </c>
    </row>
    <row r="1078" spans="1:14" x14ac:dyDescent="0.25">
      <c r="A1078" t="s">
        <v>6212</v>
      </c>
      <c r="B1078" t="s">
        <v>6213</v>
      </c>
      <c r="C1078" t="s">
        <v>16</v>
      </c>
      <c r="D1078" t="s">
        <v>6214</v>
      </c>
      <c r="E1078" t="s">
        <v>18</v>
      </c>
      <c r="F1078" t="s">
        <v>6215</v>
      </c>
      <c r="G1078" t="s">
        <v>6216</v>
      </c>
      <c r="H1078" t="s">
        <v>6217</v>
      </c>
      <c r="I1078" t="s">
        <v>32</v>
      </c>
      <c r="J1078" t="s">
        <v>595</v>
      </c>
      <c r="K1078" t="s">
        <v>24</v>
      </c>
      <c r="L1078" t="s">
        <v>212</v>
      </c>
      <c r="M1078" t="s">
        <v>9881</v>
      </c>
      <c r="N1078" t="s">
        <v>9441</v>
      </c>
    </row>
    <row r="1079" spans="1:14" x14ac:dyDescent="0.25">
      <c r="A1079" t="s">
        <v>6218</v>
      </c>
      <c r="B1079" t="s">
        <v>6219</v>
      </c>
      <c r="C1079" t="s">
        <v>16</v>
      </c>
      <c r="D1079" t="s">
        <v>93</v>
      </c>
      <c r="E1079" t="s">
        <v>18</v>
      </c>
      <c r="F1079" t="s">
        <v>6220</v>
      </c>
      <c r="G1079" t="s">
        <v>6221</v>
      </c>
      <c r="H1079" t="s">
        <v>6222</v>
      </c>
      <c r="I1079" t="s">
        <v>32</v>
      </c>
      <c r="J1079" t="s">
        <v>527</v>
      </c>
      <c r="K1079" t="s">
        <v>24</v>
      </c>
      <c r="L1079" t="s">
        <v>75</v>
      </c>
      <c r="M1079" t="s">
        <v>9882</v>
      </c>
      <c r="N1079" t="s">
        <v>9441</v>
      </c>
    </row>
    <row r="1080" spans="1:14" x14ac:dyDescent="0.25">
      <c r="A1080" t="s">
        <v>4930</v>
      </c>
      <c r="B1080" t="s">
        <v>6223</v>
      </c>
      <c r="C1080" t="s">
        <v>69</v>
      </c>
      <c r="D1080" t="s">
        <v>2463</v>
      </c>
      <c r="E1080" t="s">
        <v>18</v>
      </c>
      <c r="F1080" t="s">
        <v>6224</v>
      </c>
      <c r="G1080" t="s">
        <v>6225</v>
      </c>
      <c r="H1080" t="s">
        <v>6226</v>
      </c>
      <c r="I1080" t="s">
        <v>32</v>
      </c>
      <c r="J1080" t="s">
        <v>595</v>
      </c>
      <c r="K1080" t="s">
        <v>24</v>
      </c>
      <c r="L1080" t="s">
        <v>204</v>
      </c>
      <c r="M1080" t="s">
        <v>9883</v>
      </c>
      <c r="N1080" t="s">
        <v>9441</v>
      </c>
    </row>
    <row r="1081" spans="1:14" x14ac:dyDescent="0.25">
      <c r="A1081" t="s">
        <v>6227</v>
      </c>
      <c r="B1081" t="s">
        <v>92</v>
      </c>
      <c r="C1081" t="s">
        <v>69</v>
      </c>
      <c r="D1081" t="s">
        <v>93</v>
      </c>
      <c r="E1081" t="s">
        <v>18</v>
      </c>
      <c r="F1081" t="s">
        <v>6228</v>
      </c>
      <c r="G1081" t="s">
        <v>6229</v>
      </c>
      <c r="H1081" t="s">
        <v>6230</v>
      </c>
      <c r="I1081" t="s">
        <v>32</v>
      </c>
      <c r="J1081" t="s">
        <v>385</v>
      </c>
      <c r="K1081" t="s">
        <v>24</v>
      </c>
      <c r="L1081" t="s">
        <v>75</v>
      </c>
      <c r="M1081" t="s">
        <v>9884</v>
      </c>
      <c r="N1081" t="s">
        <v>9441</v>
      </c>
    </row>
    <row r="1082" spans="1:14" hidden="1" x14ac:dyDescent="0.25">
      <c r="A1082" t="s">
        <v>26</v>
      </c>
      <c r="B1082" t="s">
        <v>4050</v>
      </c>
      <c r="C1082" t="s">
        <v>16</v>
      </c>
      <c r="D1082" t="s">
        <v>585</v>
      </c>
      <c r="E1082" t="s">
        <v>18</v>
      </c>
      <c r="F1082" t="s">
        <v>6231</v>
      </c>
      <c r="G1082" t="s">
        <v>6232</v>
      </c>
      <c r="H1082" t="s">
        <v>6233</v>
      </c>
      <c r="I1082" t="s">
        <v>32</v>
      </c>
      <c r="J1082" t="s">
        <v>923</v>
      </c>
      <c r="K1082" t="s">
        <v>24</v>
      </c>
      <c r="L1082" t="s">
        <v>75</v>
      </c>
      <c r="M1082" t="s">
        <v>9438</v>
      </c>
      <c r="N1082" t="s">
        <v>9439</v>
      </c>
    </row>
    <row r="1083" spans="1:14" x14ac:dyDescent="0.25">
      <c r="A1083" t="s">
        <v>6234</v>
      </c>
      <c r="B1083" t="s">
        <v>206</v>
      </c>
      <c r="C1083" t="s">
        <v>16</v>
      </c>
      <c r="D1083" t="s">
        <v>402</v>
      </c>
      <c r="E1083" t="s">
        <v>18</v>
      </c>
      <c r="F1083" t="s">
        <v>6235</v>
      </c>
      <c r="G1083" t="s">
        <v>6236</v>
      </c>
      <c r="H1083" t="s">
        <v>6237</v>
      </c>
      <c r="I1083" t="s">
        <v>32</v>
      </c>
      <c r="J1083" t="s">
        <v>65</v>
      </c>
      <c r="K1083" t="s">
        <v>24</v>
      </c>
      <c r="L1083" t="s">
        <v>406</v>
      </c>
      <c r="M1083" t="s">
        <v>9885</v>
      </c>
      <c r="N1083" t="s">
        <v>9441</v>
      </c>
    </row>
    <row r="1084" spans="1:14" x14ac:dyDescent="0.25">
      <c r="A1084" t="s">
        <v>6238</v>
      </c>
      <c r="C1084" t="s">
        <v>69</v>
      </c>
      <c r="D1084" t="s">
        <v>6239</v>
      </c>
      <c r="E1084" t="s">
        <v>18</v>
      </c>
      <c r="F1084" t="s">
        <v>6240</v>
      </c>
      <c r="G1084" t="s">
        <v>6241</v>
      </c>
      <c r="H1084" t="s">
        <v>6242</v>
      </c>
      <c r="I1084" t="s">
        <v>32</v>
      </c>
      <c r="J1084" t="s">
        <v>712</v>
      </c>
      <c r="K1084" t="s">
        <v>24</v>
      </c>
      <c r="L1084" t="s">
        <v>6243</v>
      </c>
      <c r="M1084" t="s">
        <v>9886</v>
      </c>
      <c r="N1084" t="s">
        <v>9441</v>
      </c>
    </row>
    <row r="1085" spans="1:14" x14ac:dyDescent="0.25">
      <c r="A1085" t="s">
        <v>6244</v>
      </c>
      <c r="B1085" t="s">
        <v>6245</v>
      </c>
      <c r="C1085" t="s">
        <v>16</v>
      </c>
      <c r="D1085" t="s">
        <v>265</v>
      </c>
      <c r="E1085" t="s">
        <v>18</v>
      </c>
      <c r="F1085" t="s">
        <v>6246</v>
      </c>
      <c r="G1085" t="s">
        <v>6247</v>
      </c>
      <c r="H1085" t="s">
        <v>6248</v>
      </c>
      <c r="I1085" t="s">
        <v>32</v>
      </c>
      <c r="J1085" t="s">
        <v>142</v>
      </c>
      <c r="K1085" t="s">
        <v>24</v>
      </c>
      <c r="L1085" t="s">
        <v>6249</v>
      </c>
      <c r="M1085" t="s">
        <v>9887</v>
      </c>
      <c r="N1085" t="s">
        <v>9441</v>
      </c>
    </row>
    <row r="1086" spans="1:14" hidden="1" x14ac:dyDescent="0.25">
      <c r="A1086" t="s">
        <v>6250</v>
      </c>
      <c r="B1086" t="s">
        <v>2392</v>
      </c>
      <c r="C1086" t="s">
        <v>69</v>
      </c>
      <c r="D1086" t="s">
        <v>6251</v>
      </c>
      <c r="E1086" t="s">
        <v>18</v>
      </c>
      <c r="F1086" t="s">
        <v>6252</v>
      </c>
      <c r="G1086" t="s">
        <v>6253</v>
      </c>
      <c r="H1086" t="s">
        <v>6254</v>
      </c>
      <c r="I1086" t="s">
        <v>32</v>
      </c>
      <c r="J1086" t="s">
        <v>246</v>
      </c>
      <c r="K1086" t="s">
        <v>24</v>
      </c>
      <c r="L1086" t="s">
        <v>42</v>
      </c>
      <c r="M1086" t="s">
        <v>9438</v>
      </c>
      <c r="N1086" t="s">
        <v>9439</v>
      </c>
    </row>
    <row r="1087" spans="1:14" x14ac:dyDescent="0.25">
      <c r="A1087" t="s">
        <v>6255</v>
      </c>
      <c r="B1087" t="s">
        <v>6256</v>
      </c>
      <c r="C1087" t="s">
        <v>69</v>
      </c>
      <c r="D1087" t="s">
        <v>138</v>
      </c>
      <c r="E1087" t="s">
        <v>18</v>
      </c>
      <c r="F1087" t="s">
        <v>6257</v>
      </c>
      <c r="G1087" t="s">
        <v>6258</v>
      </c>
      <c r="H1087" t="s">
        <v>6259</v>
      </c>
      <c r="I1087" t="s">
        <v>32</v>
      </c>
      <c r="J1087" t="s">
        <v>226</v>
      </c>
      <c r="K1087" t="s">
        <v>24</v>
      </c>
      <c r="L1087" t="s">
        <v>104</v>
      </c>
      <c r="M1087" t="s">
        <v>9888</v>
      </c>
      <c r="N1087" t="s">
        <v>9441</v>
      </c>
    </row>
    <row r="1088" spans="1:14" hidden="1" x14ac:dyDescent="0.25">
      <c r="A1088" t="s">
        <v>6260</v>
      </c>
      <c r="C1088" t="s">
        <v>16</v>
      </c>
      <c r="D1088" t="s">
        <v>6261</v>
      </c>
      <c r="E1088" t="s">
        <v>18</v>
      </c>
      <c r="F1088" t="s">
        <v>6262</v>
      </c>
      <c r="G1088" t="s">
        <v>6263</v>
      </c>
      <c r="H1088" t="s">
        <v>6264</v>
      </c>
      <c r="I1088" t="s">
        <v>32</v>
      </c>
      <c r="J1088" t="s">
        <v>1207</v>
      </c>
      <c r="K1088" t="s">
        <v>24</v>
      </c>
      <c r="L1088" t="s">
        <v>1739</v>
      </c>
      <c r="M1088" t="s">
        <v>9438</v>
      </c>
      <c r="N1088" t="s">
        <v>9439</v>
      </c>
    </row>
    <row r="1089" spans="1:14" x14ac:dyDescent="0.25">
      <c r="A1089" t="s">
        <v>6265</v>
      </c>
      <c r="C1089" t="s">
        <v>69</v>
      </c>
      <c r="D1089" t="s">
        <v>6266</v>
      </c>
      <c r="E1089" t="s">
        <v>18</v>
      </c>
      <c r="F1089" t="s">
        <v>6267</v>
      </c>
      <c r="G1089" t="s">
        <v>6268</v>
      </c>
      <c r="H1089" t="s">
        <v>6269</v>
      </c>
      <c r="I1089" t="s">
        <v>32</v>
      </c>
      <c r="J1089" t="s">
        <v>2502</v>
      </c>
      <c r="K1089" t="s">
        <v>24</v>
      </c>
      <c r="L1089" t="s">
        <v>104</v>
      </c>
      <c r="M1089" t="s">
        <v>9889</v>
      </c>
      <c r="N1089" t="s">
        <v>9441</v>
      </c>
    </row>
    <row r="1090" spans="1:14" hidden="1" x14ac:dyDescent="0.25">
      <c r="A1090" t="s">
        <v>6270</v>
      </c>
      <c r="C1090" t="s">
        <v>16</v>
      </c>
      <c r="D1090" t="s">
        <v>6271</v>
      </c>
      <c r="E1090" t="s">
        <v>18</v>
      </c>
      <c r="F1090" t="s">
        <v>6272</v>
      </c>
      <c r="G1090" t="s">
        <v>6273</v>
      </c>
      <c r="H1090" t="s">
        <v>6274</v>
      </c>
      <c r="I1090" t="s">
        <v>22</v>
      </c>
      <c r="J1090" t="s">
        <v>1584</v>
      </c>
      <c r="K1090" t="s">
        <v>24</v>
      </c>
      <c r="L1090" t="s">
        <v>4277</v>
      </c>
      <c r="M1090" t="s">
        <v>9438</v>
      </c>
      <c r="N1090" t="s">
        <v>9439</v>
      </c>
    </row>
    <row r="1091" spans="1:14" hidden="1" x14ac:dyDescent="0.25">
      <c r="A1091" t="s">
        <v>6275</v>
      </c>
      <c r="C1091" t="s">
        <v>16</v>
      </c>
      <c r="D1091" t="s">
        <v>3603</v>
      </c>
      <c r="E1091" t="s">
        <v>18</v>
      </c>
      <c r="F1091" t="s">
        <v>6276</v>
      </c>
      <c r="G1091" t="s">
        <v>6277</v>
      </c>
      <c r="H1091" t="s">
        <v>6278</v>
      </c>
      <c r="I1091" t="s">
        <v>32</v>
      </c>
      <c r="J1091" t="s">
        <v>438</v>
      </c>
      <c r="K1091" t="s">
        <v>24</v>
      </c>
      <c r="L1091" t="s">
        <v>34</v>
      </c>
      <c r="M1091" t="s">
        <v>9438</v>
      </c>
      <c r="N1091" t="s">
        <v>9439</v>
      </c>
    </row>
    <row r="1092" spans="1:14" hidden="1" x14ac:dyDescent="0.25">
      <c r="A1092" t="s">
        <v>6279</v>
      </c>
      <c r="C1092" t="s">
        <v>69</v>
      </c>
      <c r="D1092" t="s">
        <v>6280</v>
      </c>
      <c r="E1092" t="s">
        <v>18</v>
      </c>
      <c r="F1092" t="s">
        <v>6281</v>
      </c>
      <c r="G1092" t="s">
        <v>6282</v>
      </c>
      <c r="H1092" t="s">
        <v>6283</v>
      </c>
      <c r="I1092" t="s">
        <v>22</v>
      </c>
      <c r="J1092" t="s">
        <v>4762</v>
      </c>
      <c r="K1092" t="s">
        <v>24</v>
      </c>
      <c r="L1092" t="s">
        <v>6284</v>
      </c>
      <c r="M1092" t="s">
        <v>9438</v>
      </c>
      <c r="N1092" t="s">
        <v>9439</v>
      </c>
    </row>
    <row r="1093" spans="1:14" hidden="1" x14ac:dyDescent="0.25">
      <c r="A1093" t="s">
        <v>6285</v>
      </c>
      <c r="B1093" t="s">
        <v>6286</v>
      </c>
      <c r="C1093" t="s">
        <v>69</v>
      </c>
      <c r="D1093" t="s">
        <v>4214</v>
      </c>
      <c r="E1093" t="s">
        <v>18</v>
      </c>
      <c r="F1093" t="s">
        <v>6287</v>
      </c>
      <c r="G1093" t="s">
        <v>6288</v>
      </c>
      <c r="H1093" t="s">
        <v>6289</v>
      </c>
      <c r="I1093" t="s">
        <v>32</v>
      </c>
      <c r="J1093" t="s">
        <v>398</v>
      </c>
      <c r="K1093" t="s">
        <v>24</v>
      </c>
      <c r="L1093" t="s">
        <v>6290</v>
      </c>
      <c r="M1093" t="s">
        <v>9438</v>
      </c>
      <c r="N1093" t="s">
        <v>9439</v>
      </c>
    </row>
    <row r="1094" spans="1:14" x14ac:dyDescent="0.25">
      <c r="A1094" t="s">
        <v>6291</v>
      </c>
      <c r="B1094" t="s">
        <v>6292</v>
      </c>
      <c r="C1094" t="s">
        <v>69</v>
      </c>
      <c r="D1094" t="s">
        <v>2543</v>
      </c>
      <c r="E1094" t="s">
        <v>18</v>
      </c>
      <c r="F1094" t="s">
        <v>6293</v>
      </c>
      <c r="G1094" t="s">
        <v>6294</v>
      </c>
      <c r="H1094" t="s">
        <v>6295</v>
      </c>
      <c r="I1094" t="s">
        <v>32</v>
      </c>
      <c r="J1094" t="s">
        <v>1317</v>
      </c>
      <c r="K1094" t="s">
        <v>24</v>
      </c>
      <c r="L1094" t="s">
        <v>2331</v>
      </c>
      <c r="M1094" t="s">
        <v>9890</v>
      </c>
      <c r="N1094" t="s">
        <v>9441</v>
      </c>
    </row>
    <row r="1095" spans="1:14" x14ac:dyDescent="0.25">
      <c r="A1095" t="s">
        <v>6296</v>
      </c>
      <c r="B1095" t="s">
        <v>2190</v>
      </c>
      <c r="C1095" t="s">
        <v>69</v>
      </c>
      <c r="D1095" t="s">
        <v>6297</v>
      </c>
      <c r="E1095" t="s">
        <v>18</v>
      </c>
      <c r="F1095" t="s">
        <v>6298</v>
      </c>
      <c r="G1095" t="s">
        <v>6299</v>
      </c>
      <c r="H1095" t="s">
        <v>6300</v>
      </c>
      <c r="I1095" t="s">
        <v>32</v>
      </c>
      <c r="J1095" t="s">
        <v>718</v>
      </c>
      <c r="K1095" t="s">
        <v>24</v>
      </c>
      <c r="L1095" t="s">
        <v>204</v>
      </c>
      <c r="M1095" t="s">
        <v>9891</v>
      </c>
      <c r="N1095" t="s">
        <v>9441</v>
      </c>
    </row>
    <row r="1096" spans="1:14" x14ac:dyDescent="0.25">
      <c r="A1096" t="s">
        <v>6301</v>
      </c>
      <c r="B1096" t="s">
        <v>6302</v>
      </c>
      <c r="C1096" t="s">
        <v>16</v>
      </c>
      <c r="D1096" t="s">
        <v>748</v>
      </c>
      <c r="E1096" t="s">
        <v>18</v>
      </c>
      <c r="F1096" t="s">
        <v>6303</v>
      </c>
      <c r="G1096" t="s">
        <v>6304</v>
      </c>
      <c r="H1096" t="s">
        <v>6305</v>
      </c>
      <c r="I1096" t="s">
        <v>32</v>
      </c>
      <c r="J1096" t="s">
        <v>420</v>
      </c>
      <c r="K1096" t="s">
        <v>24</v>
      </c>
      <c r="L1096" t="s">
        <v>75</v>
      </c>
      <c r="M1096" t="s">
        <v>9892</v>
      </c>
      <c r="N1096" t="s">
        <v>9441</v>
      </c>
    </row>
    <row r="1097" spans="1:14" hidden="1" x14ac:dyDescent="0.25">
      <c r="A1097" t="s">
        <v>26</v>
      </c>
      <c r="B1097" t="s">
        <v>393</v>
      </c>
      <c r="C1097" t="s">
        <v>69</v>
      </c>
      <c r="D1097" t="s">
        <v>4302</v>
      </c>
      <c r="E1097" t="s">
        <v>18</v>
      </c>
      <c r="F1097" t="s">
        <v>6306</v>
      </c>
      <c r="G1097" t="s">
        <v>6307</v>
      </c>
      <c r="H1097" t="s">
        <v>6308</v>
      </c>
      <c r="I1097" t="s">
        <v>32</v>
      </c>
      <c r="J1097" t="s">
        <v>1751</v>
      </c>
      <c r="K1097" t="s">
        <v>24</v>
      </c>
      <c r="L1097" t="s">
        <v>6309</v>
      </c>
      <c r="M1097" t="s">
        <v>9438</v>
      </c>
      <c r="N1097" t="s">
        <v>9439</v>
      </c>
    </row>
    <row r="1098" spans="1:14" hidden="1" x14ac:dyDescent="0.25">
      <c r="A1098" t="s">
        <v>6310</v>
      </c>
      <c r="B1098" t="s">
        <v>6311</v>
      </c>
      <c r="C1098" t="s">
        <v>69</v>
      </c>
      <c r="D1098" t="s">
        <v>3850</v>
      </c>
      <c r="E1098" t="s">
        <v>18</v>
      </c>
      <c r="F1098" t="s">
        <v>6312</v>
      </c>
      <c r="G1098" t="s">
        <v>6313</v>
      </c>
      <c r="H1098" t="s">
        <v>6314</v>
      </c>
      <c r="I1098" t="s">
        <v>22</v>
      </c>
      <c r="J1098" t="s">
        <v>97</v>
      </c>
      <c r="K1098" t="s">
        <v>24</v>
      </c>
      <c r="L1098" t="s">
        <v>83</v>
      </c>
      <c r="M1098" t="s">
        <v>9893</v>
      </c>
      <c r="N1098" t="s">
        <v>9441</v>
      </c>
    </row>
    <row r="1099" spans="1:14" x14ac:dyDescent="0.25">
      <c r="A1099" t="s">
        <v>6315</v>
      </c>
      <c r="B1099" t="s">
        <v>6316</v>
      </c>
      <c r="C1099" t="s">
        <v>16</v>
      </c>
      <c r="D1099" t="s">
        <v>6317</v>
      </c>
      <c r="E1099" t="s">
        <v>18</v>
      </c>
      <c r="F1099" t="s">
        <v>6318</v>
      </c>
      <c r="G1099" t="s">
        <v>6319</v>
      </c>
      <c r="H1099" t="s">
        <v>6320</v>
      </c>
      <c r="I1099" t="s">
        <v>32</v>
      </c>
      <c r="J1099" t="s">
        <v>290</v>
      </c>
      <c r="K1099" t="s">
        <v>24</v>
      </c>
      <c r="L1099" t="s">
        <v>3545</v>
      </c>
      <c r="M1099" t="s">
        <v>9894</v>
      </c>
      <c r="N1099" t="s">
        <v>9441</v>
      </c>
    </row>
    <row r="1100" spans="1:14" x14ac:dyDescent="0.25">
      <c r="A1100" t="s">
        <v>6321</v>
      </c>
      <c r="B1100" t="s">
        <v>6322</v>
      </c>
      <c r="C1100" t="s">
        <v>69</v>
      </c>
      <c r="D1100" t="s">
        <v>179</v>
      </c>
      <c r="E1100" t="s">
        <v>18</v>
      </c>
      <c r="F1100" t="s">
        <v>6323</v>
      </c>
      <c r="G1100" t="s">
        <v>6324</v>
      </c>
      <c r="H1100" t="s">
        <v>6325</v>
      </c>
      <c r="I1100" t="s">
        <v>32</v>
      </c>
      <c r="J1100" t="s">
        <v>1294</v>
      </c>
      <c r="K1100" t="s">
        <v>24</v>
      </c>
      <c r="L1100" t="s">
        <v>75</v>
      </c>
      <c r="M1100" t="s">
        <v>9895</v>
      </c>
      <c r="N1100" t="s">
        <v>9441</v>
      </c>
    </row>
    <row r="1101" spans="1:14" x14ac:dyDescent="0.25">
      <c r="A1101" t="s">
        <v>2703</v>
      </c>
      <c r="B1101" t="s">
        <v>6326</v>
      </c>
      <c r="C1101" t="s">
        <v>16</v>
      </c>
      <c r="D1101" t="s">
        <v>93</v>
      </c>
      <c r="E1101" t="s">
        <v>638</v>
      </c>
      <c r="F1101" t="s">
        <v>6327</v>
      </c>
      <c r="G1101" t="s">
        <v>6328</v>
      </c>
      <c r="H1101" t="s">
        <v>6329</v>
      </c>
      <c r="I1101" t="s">
        <v>32</v>
      </c>
      <c r="J1101" t="s">
        <v>1294</v>
      </c>
      <c r="K1101" t="s">
        <v>24</v>
      </c>
      <c r="L1101" t="s">
        <v>75</v>
      </c>
      <c r="M1101" t="s">
        <v>9896</v>
      </c>
      <c r="N1101" t="s">
        <v>9441</v>
      </c>
    </row>
    <row r="1102" spans="1:14" hidden="1" x14ac:dyDescent="0.25">
      <c r="A1102" t="s">
        <v>6330</v>
      </c>
      <c r="B1102" t="s">
        <v>6331</v>
      </c>
      <c r="C1102" t="s">
        <v>69</v>
      </c>
      <c r="D1102" t="s">
        <v>6332</v>
      </c>
      <c r="E1102" t="s">
        <v>638</v>
      </c>
      <c r="F1102" t="s">
        <v>6333</v>
      </c>
      <c r="G1102" t="s">
        <v>6334</v>
      </c>
      <c r="H1102" t="s">
        <v>6335</v>
      </c>
      <c r="I1102" t="s">
        <v>32</v>
      </c>
      <c r="J1102" t="s">
        <v>2433</v>
      </c>
      <c r="K1102" t="s">
        <v>24</v>
      </c>
      <c r="L1102" t="s">
        <v>34</v>
      </c>
      <c r="M1102" t="s">
        <v>9438</v>
      </c>
      <c r="N1102" t="s">
        <v>9439</v>
      </c>
    </row>
    <row r="1103" spans="1:14" hidden="1" x14ac:dyDescent="0.25">
      <c r="A1103" t="s">
        <v>6336</v>
      </c>
      <c r="B1103" t="s">
        <v>5032</v>
      </c>
      <c r="C1103" t="s">
        <v>69</v>
      </c>
      <c r="D1103" t="s">
        <v>6337</v>
      </c>
      <c r="E1103" t="s">
        <v>638</v>
      </c>
      <c r="F1103" t="s">
        <v>6338</v>
      </c>
      <c r="G1103" t="s">
        <v>6339</v>
      </c>
      <c r="H1103" t="s">
        <v>6340</v>
      </c>
      <c r="I1103" t="s">
        <v>32</v>
      </c>
      <c r="J1103" t="s">
        <v>398</v>
      </c>
      <c r="K1103" t="s">
        <v>24</v>
      </c>
      <c r="L1103" t="s">
        <v>227</v>
      </c>
      <c r="M1103" t="s">
        <v>9438</v>
      </c>
      <c r="N1103" t="s">
        <v>9439</v>
      </c>
    </row>
    <row r="1104" spans="1:14" hidden="1" x14ac:dyDescent="0.25">
      <c r="A1104" t="s">
        <v>6341</v>
      </c>
      <c r="B1104" t="s">
        <v>2844</v>
      </c>
      <c r="C1104" t="s">
        <v>16</v>
      </c>
      <c r="D1104" t="s">
        <v>6342</v>
      </c>
      <c r="E1104" t="s">
        <v>638</v>
      </c>
      <c r="F1104" t="s">
        <v>6343</v>
      </c>
      <c r="G1104" t="s">
        <v>6344</v>
      </c>
      <c r="H1104" t="s">
        <v>6345</v>
      </c>
      <c r="I1104" t="s">
        <v>320</v>
      </c>
      <c r="J1104" t="s">
        <v>341</v>
      </c>
      <c r="K1104" t="s">
        <v>24</v>
      </c>
      <c r="L1104" t="s">
        <v>361</v>
      </c>
      <c r="M1104" t="s">
        <v>9897</v>
      </c>
      <c r="N1104" t="s">
        <v>9441</v>
      </c>
    </row>
    <row r="1105" spans="1:14" x14ac:dyDescent="0.25">
      <c r="A1105" t="s">
        <v>6346</v>
      </c>
      <c r="B1105" t="s">
        <v>6347</v>
      </c>
      <c r="C1105" t="s">
        <v>16</v>
      </c>
      <c r="D1105" t="s">
        <v>402</v>
      </c>
      <c r="E1105" t="s">
        <v>638</v>
      </c>
      <c r="F1105" t="s">
        <v>6348</v>
      </c>
      <c r="G1105" t="s">
        <v>6349</v>
      </c>
      <c r="H1105" t="s">
        <v>6350</v>
      </c>
      <c r="I1105" t="s">
        <v>32</v>
      </c>
      <c r="J1105" t="s">
        <v>4170</v>
      </c>
      <c r="K1105" t="s">
        <v>24</v>
      </c>
      <c r="L1105" t="s">
        <v>6351</v>
      </c>
      <c r="M1105" t="s">
        <v>9898</v>
      </c>
      <c r="N1105" t="s">
        <v>9441</v>
      </c>
    </row>
    <row r="1106" spans="1:14" x14ac:dyDescent="0.25">
      <c r="A1106" t="s">
        <v>6357</v>
      </c>
      <c r="B1106" t="s">
        <v>6358</v>
      </c>
      <c r="C1106" t="s">
        <v>16</v>
      </c>
      <c r="D1106" t="s">
        <v>6359</v>
      </c>
      <c r="E1106" t="s">
        <v>638</v>
      </c>
      <c r="F1106" t="s">
        <v>6360</v>
      </c>
      <c r="G1106" t="s">
        <v>6361</v>
      </c>
      <c r="H1106" t="s">
        <v>6362</v>
      </c>
      <c r="I1106" t="s">
        <v>32</v>
      </c>
      <c r="J1106" t="s">
        <v>614</v>
      </c>
      <c r="K1106" t="s">
        <v>24</v>
      </c>
      <c r="L1106" t="s">
        <v>3638</v>
      </c>
      <c r="M1106" t="s">
        <v>9899</v>
      </c>
      <c r="N1106" t="s">
        <v>9441</v>
      </c>
    </row>
    <row r="1107" spans="1:14" hidden="1" x14ac:dyDescent="0.25">
      <c r="A1107" t="s">
        <v>6363</v>
      </c>
      <c r="C1107" t="s">
        <v>69</v>
      </c>
      <c r="D1107" t="s">
        <v>434</v>
      </c>
      <c r="E1107" t="s">
        <v>638</v>
      </c>
      <c r="F1107" t="s">
        <v>6364</v>
      </c>
      <c r="G1107" t="s">
        <v>6365</v>
      </c>
      <c r="H1107" t="s">
        <v>6366</v>
      </c>
      <c r="I1107" t="s">
        <v>32</v>
      </c>
      <c r="J1107" t="s">
        <v>438</v>
      </c>
      <c r="K1107" t="s">
        <v>24</v>
      </c>
      <c r="L1107" t="s">
        <v>439</v>
      </c>
      <c r="M1107" t="s">
        <v>9438</v>
      </c>
      <c r="N1107" t="s">
        <v>9439</v>
      </c>
    </row>
    <row r="1108" spans="1:14" hidden="1" x14ac:dyDescent="0.25">
      <c r="A1108" t="s">
        <v>6371</v>
      </c>
      <c r="B1108" t="s">
        <v>6372</v>
      </c>
      <c r="C1108" t="s">
        <v>16</v>
      </c>
      <c r="D1108" t="s">
        <v>3646</v>
      </c>
      <c r="E1108" t="s">
        <v>638</v>
      </c>
      <c r="F1108" t="s">
        <v>6373</v>
      </c>
      <c r="G1108" t="s">
        <v>6374</v>
      </c>
      <c r="H1108" t="s">
        <v>6375</v>
      </c>
      <c r="I1108" t="s">
        <v>32</v>
      </c>
      <c r="J1108" t="s">
        <v>756</v>
      </c>
      <c r="K1108" t="s">
        <v>24</v>
      </c>
      <c r="L1108" t="s">
        <v>42</v>
      </c>
      <c r="M1108" t="s">
        <v>9438</v>
      </c>
      <c r="N1108" t="s">
        <v>9439</v>
      </c>
    </row>
    <row r="1109" spans="1:14" hidden="1" x14ac:dyDescent="0.25">
      <c r="A1109" t="s">
        <v>6380</v>
      </c>
      <c r="B1109" t="s">
        <v>1061</v>
      </c>
      <c r="C1109" t="s">
        <v>550</v>
      </c>
      <c r="D1109" t="s">
        <v>3128</v>
      </c>
      <c r="E1109" t="s">
        <v>638</v>
      </c>
      <c r="F1109" t="s">
        <v>6381</v>
      </c>
      <c r="G1109" t="s">
        <v>6382</v>
      </c>
      <c r="H1109" t="s">
        <v>6383</v>
      </c>
      <c r="I1109" t="s">
        <v>32</v>
      </c>
      <c r="J1109" t="s">
        <v>1066</v>
      </c>
      <c r="K1109" t="s">
        <v>24</v>
      </c>
      <c r="L1109" t="s">
        <v>5864</v>
      </c>
      <c r="M1109" t="s">
        <v>9438</v>
      </c>
      <c r="N1109" t="s">
        <v>9439</v>
      </c>
    </row>
    <row r="1110" spans="1:14" hidden="1" x14ac:dyDescent="0.25">
      <c r="A1110" t="s">
        <v>6384</v>
      </c>
      <c r="B1110" t="s">
        <v>6385</v>
      </c>
      <c r="C1110" t="s">
        <v>1880</v>
      </c>
      <c r="D1110" t="s">
        <v>3232</v>
      </c>
      <c r="E1110" t="s">
        <v>18</v>
      </c>
      <c r="F1110" t="s">
        <v>6386</v>
      </c>
      <c r="G1110" t="s">
        <v>6387</v>
      </c>
      <c r="H1110" t="s">
        <v>6388</v>
      </c>
      <c r="I1110" t="s">
        <v>2352</v>
      </c>
      <c r="J1110" t="s">
        <v>6389</v>
      </c>
      <c r="K1110" t="s">
        <v>556</v>
      </c>
      <c r="L1110" t="s">
        <v>6390</v>
      </c>
      <c r="M1110" t="s">
        <v>9438</v>
      </c>
      <c r="N1110" t="s">
        <v>9439</v>
      </c>
    </row>
    <row r="1111" spans="1:14" hidden="1" x14ac:dyDescent="0.25">
      <c r="A1111" t="s">
        <v>6395</v>
      </c>
      <c r="B1111" t="s">
        <v>6396</v>
      </c>
      <c r="C1111" t="s">
        <v>550</v>
      </c>
      <c r="D1111" t="s">
        <v>6397</v>
      </c>
      <c r="E1111" t="s">
        <v>18</v>
      </c>
      <c r="F1111" t="s">
        <v>6398</v>
      </c>
      <c r="G1111" t="s">
        <v>6399</v>
      </c>
      <c r="H1111" t="s">
        <v>6400</v>
      </c>
      <c r="I1111" t="s">
        <v>32</v>
      </c>
      <c r="J1111" t="s">
        <v>809</v>
      </c>
      <c r="K1111" t="s">
        <v>556</v>
      </c>
      <c r="L1111" t="s">
        <v>6401</v>
      </c>
      <c r="M1111" t="s">
        <v>9438</v>
      </c>
      <c r="N1111" t="s">
        <v>9439</v>
      </c>
    </row>
    <row r="1112" spans="1:14" hidden="1" x14ac:dyDescent="0.25">
      <c r="A1112" t="s">
        <v>6402</v>
      </c>
      <c r="B1112" t="s">
        <v>6403</v>
      </c>
      <c r="C1112" t="s">
        <v>1880</v>
      </c>
      <c r="D1112" t="s">
        <v>6404</v>
      </c>
      <c r="E1112" t="s">
        <v>18</v>
      </c>
      <c r="F1112" t="s">
        <v>6405</v>
      </c>
      <c r="G1112" t="s">
        <v>6406</v>
      </c>
      <c r="H1112" t="s">
        <v>6407</v>
      </c>
      <c r="I1112" t="s">
        <v>32</v>
      </c>
      <c r="J1112" t="s">
        <v>555</v>
      </c>
      <c r="K1112" t="s">
        <v>556</v>
      </c>
      <c r="L1112" t="s">
        <v>75</v>
      </c>
      <c r="M1112" t="s">
        <v>9438</v>
      </c>
      <c r="N1112" t="s">
        <v>9439</v>
      </c>
    </row>
    <row r="1113" spans="1:14" hidden="1" x14ac:dyDescent="0.25">
      <c r="A1113" t="s">
        <v>6408</v>
      </c>
      <c r="B1113" t="s">
        <v>2367</v>
      </c>
      <c r="C1113" t="s">
        <v>550</v>
      </c>
      <c r="D1113" t="s">
        <v>6409</v>
      </c>
      <c r="E1113" t="s">
        <v>18</v>
      </c>
      <c r="F1113" t="s">
        <v>6410</v>
      </c>
      <c r="G1113" t="s">
        <v>6411</v>
      </c>
      <c r="H1113" t="s">
        <v>6412</v>
      </c>
      <c r="I1113" t="s">
        <v>5769</v>
      </c>
      <c r="J1113" t="s">
        <v>555</v>
      </c>
      <c r="K1113" t="s">
        <v>556</v>
      </c>
      <c r="L1113" t="s">
        <v>34</v>
      </c>
      <c r="M1113" t="s">
        <v>9438</v>
      </c>
      <c r="N1113" t="s">
        <v>9439</v>
      </c>
    </row>
    <row r="1114" spans="1:14" hidden="1" x14ac:dyDescent="0.25">
      <c r="A1114" t="s">
        <v>6413</v>
      </c>
      <c r="C1114" t="s">
        <v>69</v>
      </c>
      <c r="D1114" t="s">
        <v>6414</v>
      </c>
      <c r="E1114" t="s">
        <v>18</v>
      </c>
      <c r="F1114" t="s">
        <v>6415</v>
      </c>
      <c r="G1114" t="s">
        <v>6416</v>
      </c>
      <c r="H1114" t="s">
        <v>6417</v>
      </c>
      <c r="I1114" t="s">
        <v>22</v>
      </c>
      <c r="J1114" t="s">
        <v>219</v>
      </c>
      <c r="K1114" t="s">
        <v>24</v>
      </c>
      <c r="L1114" t="s">
        <v>83</v>
      </c>
      <c r="M1114" t="s">
        <v>9438</v>
      </c>
      <c r="N1114" t="s">
        <v>9439</v>
      </c>
    </row>
    <row r="1115" spans="1:14" hidden="1" x14ac:dyDescent="0.25">
      <c r="A1115" t="s">
        <v>6418</v>
      </c>
      <c r="C1115" t="s">
        <v>16</v>
      </c>
      <c r="D1115" t="s">
        <v>6419</v>
      </c>
      <c r="E1115" t="s">
        <v>18</v>
      </c>
      <c r="F1115" t="s">
        <v>6420</v>
      </c>
      <c r="G1115" t="s">
        <v>6421</v>
      </c>
      <c r="H1115" t="s">
        <v>6422</v>
      </c>
      <c r="I1115" t="s">
        <v>320</v>
      </c>
      <c r="J1115" t="s">
        <v>234</v>
      </c>
      <c r="K1115" t="s">
        <v>24</v>
      </c>
      <c r="L1115" t="s">
        <v>6423</v>
      </c>
      <c r="M1115" t="s">
        <v>9438</v>
      </c>
      <c r="N1115" t="s">
        <v>9439</v>
      </c>
    </row>
    <row r="1116" spans="1:14" x14ac:dyDescent="0.25">
      <c r="A1116" t="s">
        <v>6424</v>
      </c>
      <c r="B1116" t="s">
        <v>6425</v>
      </c>
      <c r="C1116" t="s">
        <v>69</v>
      </c>
      <c r="D1116" t="s">
        <v>987</v>
      </c>
      <c r="E1116" t="s">
        <v>18</v>
      </c>
      <c r="F1116" t="s">
        <v>6426</v>
      </c>
      <c r="G1116" t="s">
        <v>6427</v>
      </c>
      <c r="H1116" t="s">
        <v>6428</v>
      </c>
      <c r="I1116" t="s">
        <v>32</v>
      </c>
      <c r="J1116" t="s">
        <v>735</v>
      </c>
      <c r="K1116" t="s">
        <v>24</v>
      </c>
      <c r="L1116" t="s">
        <v>204</v>
      </c>
      <c r="M1116" t="s">
        <v>9900</v>
      </c>
      <c r="N1116" t="s">
        <v>9441</v>
      </c>
    </row>
    <row r="1117" spans="1:14" hidden="1" x14ac:dyDescent="0.25">
      <c r="A1117" t="s">
        <v>6429</v>
      </c>
      <c r="B1117" t="s">
        <v>616</v>
      </c>
      <c r="C1117" t="s">
        <v>16</v>
      </c>
      <c r="D1117" t="s">
        <v>6175</v>
      </c>
      <c r="E1117" t="s">
        <v>18</v>
      </c>
      <c r="F1117" t="s">
        <v>6430</v>
      </c>
      <c r="G1117" t="s">
        <v>6431</v>
      </c>
      <c r="H1117" t="s">
        <v>6432</v>
      </c>
      <c r="I1117" t="s">
        <v>32</v>
      </c>
      <c r="J1117" t="s">
        <v>162</v>
      </c>
      <c r="K1117" t="s">
        <v>24</v>
      </c>
      <c r="L1117" t="s">
        <v>34</v>
      </c>
      <c r="M1117" t="s">
        <v>9438</v>
      </c>
      <c r="N1117" t="s">
        <v>9439</v>
      </c>
    </row>
    <row r="1118" spans="1:14" hidden="1" x14ac:dyDescent="0.25">
      <c r="A1118" t="s">
        <v>6433</v>
      </c>
      <c r="B1118" t="s">
        <v>6434</v>
      </c>
      <c r="C1118" t="s">
        <v>16</v>
      </c>
      <c r="D1118" t="s">
        <v>2191</v>
      </c>
      <c r="E1118" t="s">
        <v>18</v>
      </c>
      <c r="F1118" t="s">
        <v>6435</v>
      </c>
      <c r="G1118" t="s">
        <v>6436</v>
      </c>
      <c r="H1118" t="s">
        <v>6437</v>
      </c>
      <c r="I1118" t="s">
        <v>32</v>
      </c>
      <c r="J1118" t="s">
        <v>234</v>
      </c>
      <c r="K1118" t="s">
        <v>24</v>
      </c>
      <c r="L1118" t="s">
        <v>406</v>
      </c>
      <c r="M1118" t="s">
        <v>9438</v>
      </c>
      <c r="N1118" t="s">
        <v>9439</v>
      </c>
    </row>
    <row r="1119" spans="1:14" hidden="1" x14ac:dyDescent="0.25">
      <c r="A1119" t="s">
        <v>6438</v>
      </c>
      <c r="B1119" t="s">
        <v>6439</v>
      </c>
      <c r="C1119" t="s">
        <v>16</v>
      </c>
      <c r="D1119" t="s">
        <v>6440</v>
      </c>
      <c r="E1119" t="s">
        <v>18</v>
      </c>
      <c r="F1119" t="s">
        <v>6441</v>
      </c>
      <c r="G1119" t="s">
        <v>6442</v>
      </c>
      <c r="H1119" t="s">
        <v>6443</v>
      </c>
      <c r="I1119" t="s">
        <v>32</v>
      </c>
      <c r="J1119" t="s">
        <v>6444</v>
      </c>
      <c r="K1119" t="s">
        <v>3596</v>
      </c>
      <c r="L1119" t="s">
        <v>6445</v>
      </c>
      <c r="M1119" t="s">
        <v>9438</v>
      </c>
      <c r="N1119" t="s">
        <v>9439</v>
      </c>
    </row>
    <row r="1120" spans="1:14" x14ac:dyDescent="0.25">
      <c r="A1120" t="s">
        <v>6446</v>
      </c>
      <c r="C1120" t="s">
        <v>16</v>
      </c>
      <c r="D1120" t="s">
        <v>6447</v>
      </c>
      <c r="E1120" t="s">
        <v>18</v>
      </c>
      <c r="F1120" t="s">
        <v>6448</v>
      </c>
      <c r="G1120" t="s">
        <v>6449</v>
      </c>
      <c r="H1120" t="s">
        <v>6450</v>
      </c>
      <c r="I1120" t="s">
        <v>32</v>
      </c>
      <c r="J1120" t="s">
        <v>614</v>
      </c>
      <c r="K1120" t="s">
        <v>24</v>
      </c>
      <c r="L1120" t="s">
        <v>1331</v>
      </c>
      <c r="M1120" t="s">
        <v>9901</v>
      </c>
      <c r="N1120" t="s">
        <v>9441</v>
      </c>
    </row>
    <row r="1121" spans="1:14" x14ac:dyDescent="0.25">
      <c r="A1121" t="s">
        <v>6451</v>
      </c>
      <c r="B1121" t="s">
        <v>6452</v>
      </c>
      <c r="C1121" t="s">
        <v>69</v>
      </c>
      <c r="D1121" t="s">
        <v>6453</v>
      </c>
      <c r="E1121" t="s">
        <v>18</v>
      </c>
      <c r="F1121" t="s">
        <v>6454</v>
      </c>
      <c r="G1121" t="s">
        <v>6455</v>
      </c>
      <c r="H1121" t="s">
        <v>6456</v>
      </c>
      <c r="I1121" t="s">
        <v>32</v>
      </c>
      <c r="J1121" t="s">
        <v>540</v>
      </c>
      <c r="K1121" t="s">
        <v>24</v>
      </c>
      <c r="L1121" t="s">
        <v>6457</v>
      </c>
      <c r="M1121" t="s">
        <v>9902</v>
      </c>
      <c r="N1121" t="s">
        <v>9441</v>
      </c>
    </row>
    <row r="1122" spans="1:14" hidden="1" x14ac:dyDescent="0.25">
      <c r="A1122" t="s">
        <v>6458</v>
      </c>
      <c r="B1122" t="s">
        <v>6459</v>
      </c>
      <c r="C1122" t="s">
        <v>16</v>
      </c>
      <c r="D1122" t="s">
        <v>371</v>
      </c>
      <c r="E1122" t="s">
        <v>18</v>
      </c>
      <c r="F1122" t="s">
        <v>6460</v>
      </c>
      <c r="G1122" t="s">
        <v>6461</v>
      </c>
      <c r="H1122" t="s">
        <v>6462</v>
      </c>
      <c r="I1122" t="s">
        <v>32</v>
      </c>
      <c r="J1122" t="s">
        <v>253</v>
      </c>
      <c r="K1122" t="s">
        <v>24</v>
      </c>
      <c r="L1122" t="s">
        <v>75</v>
      </c>
      <c r="M1122" t="s">
        <v>9438</v>
      </c>
      <c r="N1122" t="s">
        <v>9439</v>
      </c>
    </row>
    <row r="1123" spans="1:14" x14ac:dyDescent="0.25">
      <c r="A1123" t="s">
        <v>6463</v>
      </c>
      <c r="B1123" t="s">
        <v>4342</v>
      </c>
      <c r="C1123" t="s">
        <v>16</v>
      </c>
      <c r="D1123" t="s">
        <v>93</v>
      </c>
      <c r="E1123" t="s">
        <v>18</v>
      </c>
      <c r="F1123" t="s">
        <v>6464</v>
      </c>
      <c r="G1123" t="s">
        <v>6465</v>
      </c>
      <c r="H1123" t="s">
        <v>6466</v>
      </c>
      <c r="I1123" t="s">
        <v>32</v>
      </c>
      <c r="J1123" t="s">
        <v>115</v>
      </c>
      <c r="K1123" t="s">
        <v>24</v>
      </c>
      <c r="L1123" t="s">
        <v>75</v>
      </c>
      <c r="M1123" t="s">
        <v>9903</v>
      </c>
      <c r="N1123" t="s">
        <v>9441</v>
      </c>
    </row>
    <row r="1124" spans="1:14" hidden="1" x14ac:dyDescent="0.25">
      <c r="A1124" t="s">
        <v>6467</v>
      </c>
      <c r="C1124" t="s">
        <v>16</v>
      </c>
      <c r="D1124" t="s">
        <v>6468</v>
      </c>
      <c r="E1124" t="s">
        <v>18</v>
      </c>
      <c r="F1124" t="s">
        <v>6469</v>
      </c>
      <c r="G1124" t="s">
        <v>6470</v>
      </c>
      <c r="H1124" t="s">
        <v>6471</v>
      </c>
      <c r="I1124" t="s">
        <v>22</v>
      </c>
      <c r="J1124" t="s">
        <v>89</v>
      </c>
      <c r="K1124" t="s">
        <v>24</v>
      </c>
      <c r="L1124" t="s">
        <v>83</v>
      </c>
      <c r="M1124" t="s">
        <v>9438</v>
      </c>
      <c r="N1124" t="s">
        <v>9439</v>
      </c>
    </row>
    <row r="1125" spans="1:14" x14ac:dyDescent="0.25">
      <c r="A1125" t="s">
        <v>6472</v>
      </c>
      <c r="B1125" t="s">
        <v>6473</v>
      </c>
      <c r="C1125" t="s">
        <v>69</v>
      </c>
      <c r="D1125" t="s">
        <v>6474</v>
      </c>
      <c r="E1125" t="s">
        <v>18</v>
      </c>
      <c r="F1125" t="s">
        <v>6475</v>
      </c>
      <c r="G1125" t="s">
        <v>6476</v>
      </c>
      <c r="H1125" t="s">
        <v>6477</v>
      </c>
      <c r="I1125" t="s">
        <v>32</v>
      </c>
      <c r="J1125" t="s">
        <v>175</v>
      </c>
      <c r="K1125" t="s">
        <v>24</v>
      </c>
      <c r="L1125" t="s">
        <v>2331</v>
      </c>
      <c r="M1125" t="s">
        <v>9904</v>
      </c>
      <c r="N1125" t="s">
        <v>9441</v>
      </c>
    </row>
    <row r="1126" spans="1:14" x14ac:dyDescent="0.25">
      <c r="A1126" t="s">
        <v>6478</v>
      </c>
      <c r="B1126" t="s">
        <v>6479</v>
      </c>
      <c r="C1126" t="s">
        <v>69</v>
      </c>
      <c r="D1126" t="s">
        <v>6480</v>
      </c>
      <c r="E1126" t="s">
        <v>18</v>
      </c>
      <c r="F1126" t="s">
        <v>6481</v>
      </c>
      <c r="G1126" t="s">
        <v>6482</v>
      </c>
      <c r="H1126" t="s">
        <v>6483</v>
      </c>
      <c r="I1126" t="s">
        <v>32</v>
      </c>
      <c r="J1126" t="s">
        <v>290</v>
      </c>
      <c r="K1126" t="s">
        <v>24</v>
      </c>
      <c r="L1126" t="s">
        <v>6484</v>
      </c>
      <c r="M1126" t="s">
        <v>9905</v>
      </c>
      <c r="N1126" t="s">
        <v>9441</v>
      </c>
    </row>
    <row r="1127" spans="1:14" x14ac:dyDescent="0.25">
      <c r="A1127" t="s">
        <v>6485</v>
      </c>
      <c r="B1127" t="s">
        <v>6486</v>
      </c>
      <c r="C1127" t="s">
        <v>16</v>
      </c>
      <c r="D1127" t="s">
        <v>6487</v>
      </c>
      <c r="E1127" t="s">
        <v>18</v>
      </c>
      <c r="F1127" t="s">
        <v>6488</v>
      </c>
      <c r="G1127" t="s">
        <v>6489</v>
      </c>
      <c r="H1127" t="s">
        <v>6490</v>
      </c>
      <c r="I1127" t="s">
        <v>32</v>
      </c>
      <c r="J1127" t="s">
        <v>735</v>
      </c>
      <c r="K1127" t="s">
        <v>24</v>
      </c>
      <c r="L1127" t="s">
        <v>6491</v>
      </c>
      <c r="M1127" t="s">
        <v>9906</v>
      </c>
      <c r="N1127" t="s">
        <v>9441</v>
      </c>
    </row>
    <row r="1128" spans="1:14" x14ac:dyDescent="0.25">
      <c r="A1128" t="s">
        <v>6492</v>
      </c>
      <c r="B1128" t="s">
        <v>4235</v>
      </c>
      <c r="C1128" t="s">
        <v>16</v>
      </c>
      <c r="D1128" t="s">
        <v>3895</v>
      </c>
      <c r="E1128" t="s">
        <v>18</v>
      </c>
      <c r="F1128" t="s">
        <v>6493</v>
      </c>
      <c r="G1128" t="s">
        <v>6494</v>
      </c>
      <c r="H1128" t="s">
        <v>6495</v>
      </c>
      <c r="I1128" t="s">
        <v>32</v>
      </c>
      <c r="J1128" t="s">
        <v>74</v>
      </c>
      <c r="K1128" t="s">
        <v>24</v>
      </c>
      <c r="L1128" t="s">
        <v>212</v>
      </c>
      <c r="M1128" t="s">
        <v>9907</v>
      </c>
      <c r="N1128" t="s">
        <v>9441</v>
      </c>
    </row>
    <row r="1129" spans="1:14" hidden="1" x14ac:dyDescent="0.25">
      <c r="A1129" t="s">
        <v>6496</v>
      </c>
      <c r="B1129" t="s">
        <v>206</v>
      </c>
      <c r="C1129" t="s">
        <v>16</v>
      </c>
      <c r="D1129" t="s">
        <v>402</v>
      </c>
      <c r="E1129" t="s">
        <v>18</v>
      </c>
      <c r="F1129" t="s">
        <v>6497</v>
      </c>
      <c r="G1129" t="s">
        <v>6498</v>
      </c>
      <c r="H1129" t="s">
        <v>6499</v>
      </c>
      <c r="I1129" t="s">
        <v>22</v>
      </c>
      <c r="J1129" t="s">
        <v>1662</v>
      </c>
      <c r="K1129" t="s">
        <v>24</v>
      </c>
      <c r="L1129" t="s">
        <v>4665</v>
      </c>
      <c r="M1129" t="s">
        <v>9438</v>
      </c>
      <c r="N1129" t="s">
        <v>9439</v>
      </c>
    </row>
    <row r="1130" spans="1:14" hidden="1" x14ac:dyDescent="0.25">
      <c r="A1130" t="s">
        <v>6500</v>
      </c>
      <c r="C1130" t="s">
        <v>16</v>
      </c>
      <c r="D1130" t="s">
        <v>2568</v>
      </c>
      <c r="E1130" t="s">
        <v>18</v>
      </c>
      <c r="F1130" t="s">
        <v>6501</v>
      </c>
      <c r="G1130" t="s">
        <v>6502</v>
      </c>
      <c r="H1130" t="s">
        <v>6503</v>
      </c>
      <c r="I1130" t="s">
        <v>32</v>
      </c>
      <c r="J1130" t="s">
        <v>234</v>
      </c>
      <c r="K1130" t="s">
        <v>24</v>
      </c>
      <c r="L1130" t="s">
        <v>2572</v>
      </c>
      <c r="M1130" t="s">
        <v>9438</v>
      </c>
      <c r="N1130" t="s">
        <v>9439</v>
      </c>
    </row>
    <row r="1131" spans="1:14" x14ac:dyDescent="0.25">
      <c r="A1131" t="s">
        <v>6504</v>
      </c>
      <c r="B1131" t="s">
        <v>6505</v>
      </c>
      <c r="C1131" t="s">
        <v>16</v>
      </c>
      <c r="D1131" t="s">
        <v>179</v>
      </c>
      <c r="E1131" t="s">
        <v>18</v>
      </c>
      <c r="F1131" t="s">
        <v>6506</v>
      </c>
      <c r="G1131" t="s">
        <v>6507</v>
      </c>
      <c r="H1131" t="s">
        <v>6508</v>
      </c>
      <c r="I1131" t="s">
        <v>32</v>
      </c>
      <c r="J1131" t="s">
        <v>183</v>
      </c>
      <c r="K1131" t="s">
        <v>24</v>
      </c>
      <c r="L1131" t="s">
        <v>3475</v>
      </c>
      <c r="M1131" t="s">
        <v>9908</v>
      </c>
      <c r="N1131" t="s">
        <v>9441</v>
      </c>
    </row>
    <row r="1132" spans="1:14" x14ac:dyDescent="0.25">
      <c r="A1132" t="s">
        <v>6509</v>
      </c>
      <c r="B1132" t="s">
        <v>6510</v>
      </c>
      <c r="C1132" t="s">
        <v>69</v>
      </c>
      <c r="D1132" t="s">
        <v>740</v>
      </c>
      <c r="E1132" t="s">
        <v>18</v>
      </c>
      <c r="F1132" t="s">
        <v>6511</v>
      </c>
      <c r="G1132" t="s">
        <v>6512</v>
      </c>
      <c r="H1132" t="s">
        <v>6513</v>
      </c>
      <c r="I1132" t="s">
        <v>32</v>
      </c>
      <c r="J1132" t="s">
        <v>712</v>
      </c>
      <c r="K1132" t="s">
        <v>24</v>
      </c>
      <c r="L1132" t="s">
        <v>837</v>
      </c>
      <c r="M1132" t="s">
        <v>9909</v>
      </c>
      <c r="N1132" t="s">
        <v>9441</v>
      </c>
    </row>
    <row r="1133" spans="1:14" hidden="1" x14ac:dyDescent="0.25">
      <c r="A1133" t="s">
        <v>6514</v>
      </c>
      <c r="B1133" t="s">
        <v>6515</v>
      </c>
      <c r="C1133" t="s">
        <v>69</v>
      </c>
      <c r="D1133" t="s">
        <v>702</v>
      </c>
      <c r="E1133" t="s">
        <v>18</v>
      </c>
      <c r="F1133" t="s">
        <v>6516</v>
      </c>
      <c r="G1133" t="s">
        <v>6517</v>
      </c>
      <c r="H1133" t="s">
        <v>6518</v>
      </c>
      <c r="I1133" t="s">
        <v>32</v>
      </c>
      <c r="J1133" t="s">
        <v>866</v>
      </c>
      <c r="K1133" t="s">
        <v>24</v>
      </c>
      <c r="L1133" t="s">
        <v>75</v>
      </c>
      <c r="M1133" t="s">
        <v>9438</v>
      </c>
      <c r="N1133" t="s">
        <v>9439</v>
      </c>
    </row>
    <row r="1134" spans="1:14" x14ac:dyDescent="0.25">
      <c r="A1134" t="s">
        <v>6519</v>
      </c>
      <c r="B1134" t="s">
        <v>6520</v>
      </c>
      <c r="C1134" t="s">
        <v>69</v>
      </c>
      <c r="D1134" t="s">
        <v>37</v>
      </c>
      <c r="E1134" t="s">
        <v>18</v>
      </c>
      <c r="F1134" t="s">
        <v>6521</v>
      </c>
      <c r="G1134" t="s">
        <v>6522</v>
      </c>
      <c r="H1134" t="s">
        <v>6523</v>
      </c>
      <c r="I1134" t="s">
        <v>32</v>
      </c>
      <c r="J1134" t="s">
        <v>41</v>
      </c>
      <c r="K1134" t="s">
        <v>24</v>
      </c>
      <c r="L1134" t="s">
        <v>42</v>
      </c>
      <c r="M1134" t="s">
        <v>9910</v>
      </c>
      <c r="N1134" t="s">
        <v>9441</v>
      </c>
    </row>
    <row r="1135" spans="1:14" hidden="1" x14ac:dyDescent="0.25">
      <c r="A1135" t="s">
        <v>6524</v>
      </c>
      <c r="B1135" t="s">
        <v>6525</v>
      </c>
      <c r="C1135" t="s">
        <v>16</v>
      </c>
      <c r="D1135" t="s">
        <v>3646</v>
      </c>
      <c r="E1135" t="s">
        <v>18</v>
      </c>
      <c r="F1135" t="s">
        <v>6526</v>
      </c>
      <c r="G1135" t="s">
        <v>6527</v>
      </c>
      <c r="H1135" t="s">
        <v>6528</v>
      </c>
      <c r="I1135" t="s">
        <v>32</v>
      </c>
      <c r="J1135" t="s">
        <v>253</v>
      </c>
      <c r="K1135" t="s">
        <v>24</v>
      </c>
      <c r="L1135" t="s">
        <v>42</v>
      </c>
      <c r="M1135" t="s">
        <v>9438</v>
      </c>
      <c r="N1135" t="s">
        <v>9439</v>
      </c>
    </row>
    <row r="1136" spans="1:14" x14ac:dyDescent="0.25">
      <c r="A1136" t="s">
        <v>3504</v>
      </c>
      <c r="B1136" t="s">
        <v>6529</v>
      </c>
      <c r="C1136" t="s">
        <v>69</v>
      </c>
      <c r="D1136" t="s">
        <v>93</v>
      </c>
      <c r="E1136" t="s">
        <v>18</v>
      </c>
      <c r="F1136" t="s">
        <v>6530</v>
      </c>
      <c r="G1136" t="s">
        <v>6531</v>
      </c>
      <c r="H1136" t="s">
        <v>6532</v>
      </c>
      <c r="I1136" t="s">
        <v>32</v>
      </c>
      <c r="J1136" t="s">
        <v>1305</v>
      </c>
      <c r="K1136" t="s">
        <v>24</v>
      </c>
      <c r="L1136" t="s">
        <v>75</v>
      </c>
      <c r="M1136" t="s">
        <v>9911</v>
      </c>
      <c r="N1136" t="s">
        <v>9441</v>
      </c>
    </row>
    <row r="1137" spans="1:14" hidden="1" x14ac:dyDescent="0.25">
      <c r="A1137" t="s">
        <v>6533</v>
      </c>
      <c r="B1137" t="s">
        <v>206</v>
      </c>
      <c r="C1137" t="s">
        <v>16</v>
      </c>
      <c r="D1137" t="s">
        <v>1364</v>
      </c>
      <c r="E1137" t="s">
        <v>18</v>
      </c>
      <c r="F1137" t="s">
        <v>6534</v>
      </c>
      <c r="G1137" t="s">
        <v>6535</v>
      </c>
      <c r="H1137" t="s">
        <v>6536</v>
      </c>
      <c r="I1137" t="s">
        <v>32</v>
      </c>
      <c r="J1137" t="s">
        <v>826</v>
      </c>
      <c r="K1137" t="s">
        <v>24</v>
      </c>
      <c r="L1137" t="s">
        <v>1368</v>
      </c>
      <c r="M1137" t="s">
        <v>9438</v>
      </c>
      <c r="N1137" t="s">
        <v>9439</v>
      </c>
    </row>
    <row r="1138" spans="1:14" x14ac:dyDescent="0.25">
      <c r="A1138" t="s">
        <v>6537</v>
      </c>
      <c r="B1138" t="s">
        <v>6538</v>
      </c>
      <c r="C1138" t="s">
        <v>69</v>
      </c>
      <c r="D1138" t="s">
        <v>579</v>
      </c>
      <c r="E1138" t="s">
        <v>18</v>
      </c>
      <c r="F1138" t="s">
        <v>6539</v>
      </c>
      <c r="G1138" t="s">
        <v>6540</v>
      </c>
      <c r="H1138" t="s">
        <v>6541</v>
      </c>
      <c r="I1138" t="s">
        <v>32</v>
      </c>
      <c r="J1138" t="s">
        <v>290</v>
      </c>
      <c r="K1138" t="s">
        <v>24</v>
      </c>
      <c r="L1138" t="s">
        <v>2331</v>
      </c>
      <c r="M1138" t="s">
        <v>9912</v>
      </c>
      <c r="N1138" t="s">
        <v>9441</v>
      </c>
    </row>
    <row r="1139" spans="1:14" hidden="1" x14ac:dyDescent="0.25">
      <c r="A1139" t="s">
        <v>2263</v>
      </c>
      <c r="B1139" t="s">
        <v>3513</v>
      </c>
      <c r="C1139" t="s">
        <v>16</v>
      </c>
      <c r="D1139" t="s">
        <v>200</v>
      </c>
      <c r="E1139" t="s">
        <v>18</v>
      </c>
      <c r="F1139" t="s">
        <v>6542</v>
      </c>
      <c r="G1139" t="s">
        <v>6543</v>
      </c>
      <c r="H1139" t="s">
        <v>6544</v>
      </c>
      <c r="I1139" t="s">
        <v>32</v>
      </c>
      <c r="J1139" t="s">
        <v>1203</v>
      </c>
      <c r="K1139" t="s">
        <v>24</v>
      </c>
      <c r="L1139" t="s">
        <v>204</v>
      </c>
      <c r="M1139" t="s">
        <v>9438</v>
      </c>
      <c r="N1139" t="s">
        <v>9439</v>
      </c>
    </row>
    <row r="1140" spans="1:14" hidden="1" x14ac:dyDescent="0.25">
      <c r="A1140" t="s">
        <v>6545</v>
      </c>
      <c r="C1140" t="s">
        <v>16</v>
      </c>
      <c r="D1140" t="s">
        <v>585</v>
      </c>
      <c r="E1140" t="s">
        <v>18</v>
      </c>
      <c r="F1140" t="s">
        <v>6546</v>
      </c>
      <c r="G1140" t="s">
        <v>6547</v>
      </c>
      <c r="H1140" t="s">
        <v>6548</v>
      </c>
      <c r="I1140" t="s">
        <v>32</v>
      </c>
      <c r="J1140" t="s">
        <v>723</v>
      </c>
      <c r="K1140" t="s">
        <v>24</v>
      </c>
      <c r="L1140" t="s">
        <v>75</v>
      </c>
      <c r="M1140" t="s">
        <v>9438</v>
      </c>
      <c r="N1140" t="s">
        <v>9439</v>
      </c>
    </row>
    <row r="1141" spans="1:14" hidden="1" x14ac:dyDescent="0.25">
      <c r="A1141" t="s">
        <v>6549</v>
      </c>
      <c r="B1141" t="s">
        <v>6550</v>
      </c>
      <c r="C1141" t="s">
        <v>69</v>
      </c>
      <c r="D1141" t="s">
        <v>158</v>
      </c>
      <c r="E1141" t="s">
        <v>18</v>
      </c>
      <c r="F1141" t="s">
        <v>6551</v>
      </c>
      <c r="G1141" t="s">
        <v>6552</v>
      </c>
      <c r="H1141" t="s">
        <v>6553</v>
      </c>
      <c r="I1141" t="s">
        <v>32</v>
      </c>
      <c r="J1141" t="s">
        <v>438</v>
      </c>
      <c r="K1141" t="s">
        <v>24</v>
      </c>
      <c r="L1141" t="s">
        <v>163</v>
      </c>
      <c r="M1141" t="s">
        <v>9438</v>
      </c>
      <c r="N1141" t="s">
        <v>9439</v>
      </c>
    </row>
    <row r="1142" spans="1:14" hidden="1" x14ac:dyDescent="0.25">
      <c r="A1142" t="s">
        <v>6554</v>
      </c>
      <c r="B1142" t="s">
        <v>6555</v>
      </c>
      <c r="C1142" t="s">
        <v>69</v>
      </c>
      <c r="D1142" t="s">
        <v>78</v>
      </c>
      <c r="E1142" t="s">
        <v>18</v>
      </c>
      <c r="F1142" t="s">
        <v>6556</v>
      </c>
      <c r="G1142" t="s">
        <v>6557</v>
      </c>
      <c r="H1142" t="s">
        <v>6558</v>
      </c>
      <c r="I1142" t="s">
        <v>22</v>
      </c>
      <c r="J1142" t="s">
        <v>451</v>
      </c>
      <c r="K1142" t="s">
        <v>24</v>
      </c>
      <c r="L1142" t="s">
        <v>83</v>
      </c>
      <c r="M1142" t="s">
        <v>9913</v>
      </c>
      <c r="N1142" t="s">
        <v>9441</v>
      </c>
    </row>
    <row r="1143" spans="1:14" hidden="1" x14ac:dyDescent="0.25">
      <c r="A1143" t="s">
        <v>6559</v>
      </c>
      <c r="B1143" t="s">
        <v>6560</v>
      </c>
      <c r="C1143" t="s">
        <v>16</v>
      </c>
      <c r="D1143" t="s">
        <v>6561</v>
      </c>
      <c r="E1143" t="s">
        <v>18</v>
      </c>
      <c r="F1143" t="s">
        <v>6562</v>
      </c>
      <c r="G1143" t="s">
        <v>6563</v>
      </c>
      <c r="H1143" t="s">
        <v>6564</v>
      </c>
      <c r="I1143" t="s">
        <v>22</v>
      </c>
      <c r="J1143" t="s">
        <v>360</v>
      </c>
      <c r="K1143" t="s">
        <v>24</v>
      </c>
      <c r="L1143" t="s">
        <v>6565</v>
      </c>
      <c r="M1143" t="s">
        <v>9438</v>
      </c>
      <c r="N1143" t="s">
        <v>9439</v>
      </c>
    </row>
    <row r="1144" spans="1:14" x14ac:dyDescent="0.25">
      <c r="A1144" t="s">
        <v>6566</v>
      </c>
      <c r="B1144" t="s">
        <v>6567</v>
      </c>
      <c r="C1144" t="s">
        <v>69</v>
      </c>
      <c r="D1144" t="s">
        <v>1278</v>
      </c>
      <c r="E1144" t="s">
        <v>18</v>
      </c>
      <c r="F1144" t="s">
        <v>6568</v>
      </c>
      <c r="G1144" t="s">
        <v>6569</v>
      </c>
      <c r="H1144" t="s">
        <v>6570</v>
      </c>
      <c r="I1144" t="s">
        <v>32</v>
      </c>
      <c r="J1144" t="s">
        <v>175</v>
      </c>
      <c r="K1144" t="s">
        <v>24</v>
      </c>
      <c r="L1144" t="s">
        <v>1282</v>
      </c>
      <c r="M1144" t="s">
        <v>9914</v>
      </c>
      <c r="N1144" t="s">
        <v>9441</v>
      </c>
    </row>
    <row r="1145" spans="1:14" x14ac:dyDescent="0.25">
      <c r="A1145" t="s">
        <v>6571</v>
      </c>
      <c r="B1145" t="s">
        <v>6572</v>
      </c>
      <c r="C1145" t="s">
        <v>16</v>
      </c>
      <c r="D1145" t="s">
        <v>61</v>
      </c>
      <c r="E1145" t="s">
        <v>18</v>
      </c>
      <c r="F1145" t="s">
        <v>6573</v>
      </c>
      <c r="G1145" t="s">
        <v>6574</v>
      </c>
      <c r="H1145" t="s">
        <v>6575</v>
      </c>
      <c r="I1145" t="s">
        <v>32</v>
      </c>
      <c r="J1145" t="s">
        <v>298</v>
      </c>
      <c r="K1145" t="s">
        <v>24</v>
      </c>
      <c r="L1145" t="s">
        <v>6576</v>
      </c>
      <c r="M1145" t="s">
        <v>9915</v>
      </c>
      <c r="N1145" t="s">
        <v>9441</v>
      </c>
    </row>
    <row r="1146" spans="1:14" x14ac:dyDescent="0.25">
      <c r="A1146" t="s">
        <v>6577</v>
      </c>
      <c r="B1146" t="s">
        <v>6578</v>
      </c>
      <c r="C1146" t="s">
        <v>69</v>
      </c>
      <c r="D1146" t="s">
        <v>6579</v>
      </c>
      <c r="E1146" t="s">
        <v>18</v>
      </c>
      <c r="F1146" t="s">
        <v>6580</v>
      </c>
      <c r="G1146" t="s">
        <v>6581</v>
      </c>
      <c r="H1146" t="s">
        <v>6582</v>
      </c>
      <c r="I1146" t="s">
        <v>32</v>
      </c>
      <c r="J1146" t="s">
        <v>148</v>
      </c>
      <c r="K1146" t="s">
        <v>24</v>
      </c>
      <c r="L1146" t="s">
        <v>6583</v>
      </c>
      <c r="M1146" t="s">
        <v>9916</v>
      </c>
      <c r="N1146" t="s">
        <v>9441</v>
      </c>
    </row>
    <row r="1147" spans="1:14" hidden="1" x14ac:dyDescent="0.25">
      <c r="A1147" t="s">
        <v>6584</v>
      </c>
      <c r="B1147" t="s">
        <v>6585</v>
      </c>
      <c r="C1147" t="s">
        <v>69</v>
      </c>
      <c r="D1147" t="s">
        <v>1513</v>
      </c>
      <c r="E1147" t="s">
        <v>18</v>
      </c>
      <c r="F1147" t="s">
        <v>6586</v>
      </c>
      <c r="G1147" t="s">
        <v>6587</v>
      </c>
      <c r="H1147" t="s">
        <v>6588</v>
      </c>
      <c r="I1147" t="s">
        <v>32</v>
      </c>
      <c r="J1147" t="s">
        <v>261</v>
      </c>
      <c r="K1147" t="s">
        <v>24</v>
      </c>
      <c r="L1147" t="s">
        <v>75</v>
      </c>
      <c r="M1147" t="s">
        <v>9438</v>
      </c>
      <c r="N1147" t="s">
        <v>9439</v>
      </c>
    </row>
    <row r="1148" spans="1:14" x14ac:dyDescent="0.25">
      <c r="A1148" t="s">
        <v>6589</v>
      </c>
      <c r="B1148" t="s">
        <v>6590</v>
      </c>
      <c r="C1148" t="s">
        <v>69</v>
      </c>
      <c r="D1148" t="s">
        <v>93</v>
      </c>
      <c r="E1148" t="s">
        <v>18</v>
      </c>
      <c r="F1148" t="s">
        <v>6591</v>
      </c>
      <c r="G1148" t="s">
        <v>6592</v>
      </c>
      <c r="H1148" t="s">
        <v>6593</v>
      </c>
      <c r="I1148" t="s">
        <v>32</v>
      </c>
      <c r="J1148" t="s">
        <v>493</v>
      </c>
      <c r="K1148" t="s">
        <v>24</v>
      </c>
      <c r="L1148" t="s">
        <v>75</v>
      </c>
      <c r="M1148" t="s">
        <v>9917</v>
      </c>
      <c r="N1148" t="s">
        <v>9441</v>
      </c>
    </row>
    <row r="1149" spans="1:14" x14ac:dyDescent="0.25">
      <c r="A1149" t="s">
        <v>6594</v>
      </c>
      <c r="B1149" t="s">
        <v>6595</v>
      </c>
      <c r="C1149" t="s">
        <v>16</v>
      </c>
      <c r="D1149" t="s">
        <v>1254</v>
      </c>
      <c r="E1149" t="s">
        <v>18</v>
      </c>
      <c r="F1149" t="s">
        <v>6596</v>
      </c>
      <c r="G1149" t="s">
        <v>6597</v>
      </c>
      <c r="H1149" t="s">
        <v>6598</v>
      </c>
      <c r="I1149" t="s">
        <v>32</v>
      </c>
      <c r="J1149" t="s">
        <v>341</v>
      </c>
      <c r="K1149" t="s">
        <v>24</v>
      </c>
      <c r="L1149" t="s">
        <v>1258</v>
      </c>
      <c r="M1149" t="s">
        <v>9918</v>
      </c>
      <c r="N1149" t="s">
        <v>9441</v>
      </c>
    </row>
    <row r="1150" spans="1:14" x14ac:dyDescent="0.25">
      <c r="A1150" t="s">
        <v>6599</v>
      </c>
      <c r="B1150" t="s">
        <v>6600</v>
      </c>
      <c r="C1150" t="s">
        <v>69</v>
      </c>
      <c r="D1150" t="s">
        <v>6601</v>
      </c>
      <c r="E1150" t="s">
        <v>18</v>
      </c>
      <c r="F1150" t="s">
        <v>6602</v>
      </c>
      <c r="G1150" t="s">
        <v>6603</v>
      </c>
      <c r="H1150" t="s">
        <v>6604</v>
      </c>
      <c r="I1150" t="s">
        <v>32</v>
      </c>
      <c r="J1150" t="s">
        <v>1381</v>
      </c>
      <c r="K1150" t="s">
        <v>24</v>
      </c>
      <c r="L1150" t="s">
        <v>42</v>
      </c>
      <c r="M1150" t="s">
        <v>9919</v>
      </c>
      <c r="N1150" t="s">
        <v>9441</v>
      </c>
    </row>
    <row r="1151" spans="1:14" x14ac:dyDescent="0.25">
      <c r="A1151" t="s">
        <v>6605</v>
      </c>
      <c r="B1151" t="s">
        <v>92</v>
      </c>
      <c r="C1151" t="s">
        <v>16</v>
      </c>
      <c r="D1151" t="s">
        <v>93</v>
      </c>
      <c r="E1151" t="s">
        <v>18</v>
      </c>
      <c r="F1151" t="s">
        <v>6606</v>
      </c>
      <c r="G1151" t="s">
        <v>6607</v>
      </c>
      <c r="H1151" t="s">
        <v>6608</v>
      </c>
      <c r="I1151" t="s">
        <v>32</v>
      </c>
      <c r="J1151" t="s">
        <v>1411</v>
      </c>
      <c r="K1151" t="s">
        <v>24</v>
      </c>
      <c r="L1151" t="s">
        <v>75</v>
      </c>
      <c r="M1151" t="s">
        <v>9920</v>
      </c>
      <c r="N1151" t="s">
        <v>9441</v>
      </c>
    </row>
    <row r="1152" spans="1:14" hidden="1" x14ac:dyDescent="0.25">
      <c r="A1152" t="s">
        <v>6609</v>
      </c>
      <c r="B1152" t="s">
        <v>6610</v>
      </c>
      <c r="C1152" t="s">
        <v>69</v>
      </c>
      <c r="D1152" t="s">
        <v>6611</v>
      </c>
      <c r="E1152" t="s">
        <v>18</v>
      </c>
      <c r="F1152" t="s">
        <v>6612</v>
      </c>
      <c r="G1152" t="s">
        <v>6613</v>
      </c>
      <c r="H1152" t="s">
        <v>6614</v>
      </c>
      <c r="I1152" t="s">
        <v>32</v>
      </c>
      <c r="J1152" t="s">
        <v>5249</v>
      </c>
      <c r="K1152" t="s">
        <v>24</v>
      </c>
      <c r="L1152" t="s">
        <v>2307</v>
      </c>
      <c r="M1152" t="s">
        <v>9438</v>
      </c>
      <c r="N1152" t="s">
        <v>9439</v>
      </c>
    </row>
    <row r="1153" spans="1:14" hidden="1" x14ac:dyDescent="0.25">
      <c r="A1153" t="s">
        <v>6615</v>
      </c>
      <c r="B1153" t="s">
        <v>6616</v>
      </c>
      <c r="C1153" t="s">
        <v>16</v>
      </c>
      <c r="D1153" t="s">
        <v>85</v>
      </c>
      <c r="E1153" t="s">
        <v>18</v>
      </c>
      <c r="F1153" t="s">
        <v>6617</v>
      </c>
      <c r="G1153" t="s">
        <v>6618</v>
      </c>
      <c r="H1153" t="s">
        <v>6619</v>
      </c>
      <c r="I1153" t="s">
        <v>32</v>
      </c>
      <c r="J1153" t="s">
        <v>826</v>
      </c>
      <c r="K1153" t="s">
        <v>24</v>
      </c>
      <c r="L1153" t="s">
        <v>3503</v>
      </c>
      <c r="M1153" t="s">
        <v>9438</v>
      </c>
      <c r="N1153" t="s">
        <v>9439</v>
      </c>
    </row>
    <row r="1154" spans="1:14" hidden="1" x14ac:dyDescent="0.25">
      <c r="A1154" t="s">
        <v>6620</v>
      </c>
      <c r="B1154" t="s">
        <v>3810</v>
      </c>
      <c r="C1154" t="s">
        <v>16</v>
      </c>
      <c r="D1154" t="s">
        <v>2665</v>
      </c>
      <c r="E1154" t="s">
        <v>18</v>
      </c>
      <c r="F1154" t="s">
        <v>6621</v>
      </c>
      <c r="G1154" t="s">
        <v>6622</v>
      </c>
      <c r="H1154" t="s">
        <v>6623</v>
      </c>
      <c r="I1154" t="s">
        <v>32</v>
      </c>
      <c r="J1154" t="s">
        <v>1207</v>
      </c>
      <c r="K1154" t="s">
        <v>24</v>
      </c>
      <c r="L1154" t="s">
        <v>75</v>
      </c>
      <c r="M1154" t="s">
        <v>9438</v>
      </c>
      <c r="N1154" t="s">
        <v>9439</v>
      </c>
    </row>
    <row r="1155" spans="1:14" hidden="1" x14ac:dyDescent="0.25">
      <c r="A1155" t="s">
        <v>6624</v>
      </c>
      <c r="B1155" t="s">
        <v>5806</v>
      </c>
      <c r="C1155" t="s">
        <v>69</v>
      </c>
      <c r="D1155" t="s">
        <v>6625</v>
      </c>
      <c r="E1155" t="s">
        <v>18</v>
      </c>
      <c r="F1155" t="s">
        <v>6626</v>
      </c>
      <c r="G1155" t="s">
        <v>6627</v>
      </c>
      <c r="H1155" t="s">
        <v>6628</v>
      </c>
      <c r="I1155" t="s">
        <v>32</v>
      </c>
      <c r="J1155" t="s">
        <v>412</v>
      </c>
      <c r="K1155" t="s">
        <v>24</v>
      </c>
      <c r="L1155" t="s">
        <v>4197</v>
      </c>
      <c r="M1155" t="s">
        <v>9438</v>
      </c>
      <c r="N1155" t="s">
        <v>9439</v>
      </c>
    </row>
    <row r="1156" spans="1:14" hidden="1" x14ac:dyDescent="0.25">
      <c r="A1156" t="s">
        <v>6629</v>
      </c>
      <c r="B1156" t="s">
        <v>6630</v>
      </c>
      <c r="C1156" t="s">
        <v>16</v>
      </c>
      <c r="D1156" t="s">
        <v>364</v>
      </c>
      <c r="E1156" t="s">
        <v>18</v>
      </c>
      <c r="F1156" t="s">
        <v>6631</v>
      </c>
      <c r="G1156" t="s">
        <v>6632</v>
      </c>
      <c r="H1156" t="s">
        <v>6633</v>
      </c>
      <c r="I1156" t="s">
        <v>32</v>
      </c>
      <c r="J1156" t="s">
        <v>438</v>
      </c>
      <c r="K1156" t="s">
        <v>24</v>
      </c>
      <c r="L1156" t="s">
        <v>6634</v>
      </c>
      <c r="M1156" t="s">
        <v>9438</v>
      </c>
      <c r="N1156" t="s">
        <v>9439</v>
      </c>
    </row>
    <row r="1157" spans="1:14" hidden="1" x14ac:dyDescent="0.25">
      <c r="A1157" t="s">
        <v>5815</v>
      </c>
      <c r="B1157" t="s">
        <v>5765</v>
      </c>
      <c r="C1157" t="s">
        <v>16</v>
      </c>
      <c r="D1157" t="s">
        <v>585</v>
      </c>
      <c r="E1157" t="s">
        <v>18</v>
      </c>
      <c r="F1157" t="s">
        <v>6635</v>
      </c>
      <c r="G1157" t="s">
        <v>6636</v>
      </c>
      <c r="H1157" t="s">
        <v>6637</v>
      </c>
      <c r="I1157" t="s">
        <v>32</v>
      </c>
      <c r="J1157" t="s">
        <v>121</v>
      </c>
      <c r="K1157" t="s">
        <v>24</v>
      </c>
      <c r="L1157" t="s">
        <v>75</v>
      </c>
      <c r="M1157" t="s">
        <v>9438</v>
      </c>
      <c r="N1157" t="s">
        <v>9439</v>
      </c>
    </row>
    <row r="1158" spans="1:14" x14ac:dyDescent="0.25">
      <c r="A1158" t="s">
        <v>6638</v>
      </c>
      <c r="B1158" t="s">
        <v>2277</v>
      </c>
      <c r="C1158" t="s">
        <v>69</v>
      </c>
      <c r="D1158" t="s">
        <v>179</v>
      </c>
      <c r="E1158" t="s">
        <v>18</v>
      </c>
      <c r="F1158" t="s">
        <v>6639</v>
      </c>
      <c r="G1158" t="s">
        <v>6640</v>
      </c>
      <c r="H1158" t="s">
        <v>6641</v>
      </c>
      <c r="I1158" t="s">
        <v>32</v>
      </c>
      <c r="J1158" t="s">
        <v>493</v>
      </c>
      <c r="K1158" t="s">
        <v>24</v>
      </c>
      <c r="L1158" t="s">
        <v>184</v>
      </c>
      <c r="M1158" t="s">
        <v>9921</v>
      </c>
      <c r="N1158" t="s">
        <v>9441</v>
      </c>
    </row>
    <row r="1159" spans="1:14" x14ac:dyDescent="0.25">
      <c r="A1159" t="s">
        <v>6642</v>
      </c>
      <c r="B1159" t="s">
        <v>92</v>
      </c>
      <c r="C1159" t="s">
        <v>69</v>
      </c>
      <c r="D1159" t="s">
        <v>93</v>
      </c>
      <c r="E1159" t="s">
        <v>18</v>
      </c>
      <c r="F1159" t="s">
        <v>6643</v>
      </c>
      <c r="G1159" t="s">
        <v>6644</v>
      </c>
      <c r="H1159" t="s">
        <v>6645</v>
      </c>
      <c r="I1159" t="s">
        <v>32</v>
      </c>
      <c r="J1159" t="s">
        <v>65</v>
      </c>
      <c r="K1159" t="s">
        <v>24</v>
      </c>
      <c r="L1159" t="s">
        <v>75</v>
      </c>
      <c r="M1159" t="s">
        <v>9922</v>
      </c>
      <c r="N1159" t="s">
        <v>9441</v>
      </c>
    </row>
    <row r="1160" spans="1:14" x14ac:dyDescent="0.25">
      <c r="A1160" t="s">
        <v>6646</v>
      </c>
      <c r="B1160" t="s">
        <v>6647</v>
      </c>
      <c r="C1160" t="s">
        <v>16</v>
      </c>
      <c r="D1160" t="s">
        <v>2671</v>
      </c>
      <c r="E1160" t="s">
        <v>18</v>
      </c>
      <c r="F1160" t="s">
        <v>6648</v>
      </c>
      <c r="G1160" t="s">
        <v>6649</v>
      </c>
      <c r="H1160" t="s">
        <v>6650</v>
      </c>
      <c r="I1160" t="s">
        <v>32</v>
      </c>
      <c r="J1160" t="s">
        <v>290</v>
      </c>
      <c r="K1160" t="s">
        <v>24</v>
      </c>
      <c r="L1160" t="s">
        <v>75</v>
      </c>
      <c r="M1160" t="s">
        <v>9923</v>
      </c>
      <c r="N1160" t="s">
        <v>9441</v>
      </c>
    </row>
    <row r="1161" spans="1:14" x14ac:dyDescent="0.25">
      <c r="A1161" t="s">
        <v>6651</v>
      </c>
      <c r="B1161" t="s">
        <v>6652</v>
      </c>
      <c r="C1161" t="s">
        <v>69</v>
      </c>
      <c r="D1161" t="s">
        <v>138</v>
      </c>
      <c r="E1161" t="s">
        <v>18</v>
      </c>
      <c r="F1161" t="s">
        <v>6653</v>
      </c>
      <c r="G1161" t="s">
        <v>6654</v>
      </c>
      <c r="H1161" t="s">
        <v>6655</v>
      </c>
      <c r="I1161" t="s">
        <v>32</v>
      </c>
      <c r="J1161" t="s">
        <v>1449</v>
      </c>
      <c r="K1161" t="s">
        <v>24</v>
      </c>
      <c r="L1161" t="s">
        <v>104</v>
      </c>
      <c r="M1161" t="s">
        <v>9924</v>
      </c>
      <c r="N1161" t="s">
        <v>9441</v>
      </c>
    </row>
    <row r="1162" spans="1:14" hidden="1" x14ac:dyDescent="0.25">
      <c r="A1162" t="s">
        <v>6656</v>
      </c>
      <c r="B1162" t="s">
        <v>6657</v>
      </c>
      <c r="C1162" t="s">
        <v>69</v>
      </c>
      <c r="D1162" t="s">
        <v>702</v>
      </c>
      <c r="E1162" t="s">
        <v>18</v>
      </c>
      <c r="F1162" t="s">
        <v>6658</v>
      </c>
      <c r="G1162" t="s">
        <v>6659</v>
      </c>
      <c r="H1162" t="s">
        <v>6660</v>
      </c>
      <c r="I1162" t="s">
        <v>32</v>
      </c>
      <c r="J1162" t="s">
        <v>723</v>
      </c>
      <c r="K1162" t="s">
        <v>24</v>
      </c>
      <c r="L1162" t="s">
        <v>227</v>
      </c>
      <c r="M1162" t="s">
        <v>9438</v>
      </c>
      <c r="N1162" t="s">
        <v>9439</v>
      </c>
    </row>
    <row r="1163" spans="1:14" hidden="1" x14ac:dyDescent="0.25">
      <c r="A1163" t="s">
        <v>6661</v>
      </c>
      <c r="B1163" t="s">
        <v>2367</v>
      </c>
      <c r="C1163" t="s">
        <v>16</v>
      </c>
      <c r="D1163" t="s">
        <v>6662</v>
      </c>
      <c r="E1163" t="s">
        <v>18</v>
      </c>
      <c r="F1163" t="s">
        <v>6663</v>
      </c>
      <c r="G1163" t="s">
        <v>6664</v>
      </c>
      <c r="H1163" t="s">
        <v>6665</v>
      </c>
      <c r="I1163" t="s">
        <v>2352</v>
      </c>
      <c r="J1163" t="s">
        <v>121</v>
      </c>
      <c r="K1163" t="s">
        <v>24</v>
      </c>
      <c r="L1163" t="s">
        <v>6666</v>
      </c>
      <c r="M1163" t="s">
        <v>9438</v>
      </c>
      <c r="N1163" t="s">
        <v>9439</v>
      </c>
    </row>
    <row r="1164" spans="1:14" hidden="1" x14ac:dyDescent="0.25">
      <c r="A1164" t="s">
        <v>6667</v>
      </c>
      <c r="B1164" t="s">
        <v>6668</v>
      </c>
      <c r="C1164" t="s">
        <v>69</v>
      </c>
      <c r="D1164" t="s">
        <v>2997</v>
      </c>
      <c r="E1164" t="s">
        <v>18</v>
      </c>
      <c r="F1164" t="s">
        <v>6669</v>
      </c>
      <c r="G1164" t="s">
        <v>6670</v>
      </c>
      <c r="H1164" t="s">
        <v>6671</v>
      </c>
      <c r="I1164" t="s">
        <v>32</v>
      </c>
      <c r="J1164" t="s">
        <v>1751</v>
      </c>
      <c r="K1164" t="s">
        <v>24</v>
      </c>
      <c r="L1164" t="s">
        <v>75</v>
      </c>
      <c r="M1164" t="s">
        <v>9438</v>
      </c>
      <c r="N1164" t="s">
        <v>9439</v>
      </c>
    </row>
    <row r="1165" spans="1:14" hidden="1" x14ac:dyDescent="0.25">
      <c r="A1165" t="s">
        <v>26</v>
      </c>
      <c r="B1165" t="s">
        <v>393</v>
      </c>
      <c r="C1165" t="s">
        <v>69</v>
      </c>
      <c r="D1165" t="s">
        <v>6672</v>
      </c>
      <c r="E1165" t="s">
        <v>18</v>
      </c>
      <c r="F1165" t="s">
        <v>6673</v>
      </c>
      <c r="G1165" t="s">
        <v>6674</v>
      </c>
      <c r="H1165" t="s">
        <v>6675</v>
      </c>
      <c r="I1165" t="s">
        <v>32</v>
      </c>
      <c r="J1165" t="s">
        <v>282</v>
      </c>
      <c r="K1165" t="s">
        <v>24</v>
      </c>
      <c r="L1165" t="s">
        <v>176</v>
      </c>
      <c r="M1165" t="s">
        <v>9438</v>
      </c>
      <c r="N1165" t="s">
        <v>9439</v>
      </c>
    </row>
    <row r="1166" spans="1:14" hidden="1" x14ac:dyDescent="0.25">
      <c r="A1166" t="s">
        <v>6676</v>
      </c>
      <c r="B1166" t="s">
        <v>6677</v>
      </c>
      <c r="C1166" t="s">
        <v>69</v>
      </c>
      <c r="D1166" t="s">
        <v>2575</v>
      </c>
      <c r="E1166" t="s">
        <v>18</v>
      </c>
      <c r="F1166" t="s">
        <v>6678</v>
      </c>
      <c r="G1166" t="s">
        <v>6679</v>
      </c>
      <c r="H1166" t="s">
        <v>6680</v>
      </c>
      <c r="I1166" t="s">
        <v>22</v>
      </c>
      <c r="J1166" t="s">
        <v>1330</v>
      </c>
      <c r="K1166" t="s">
        <v>24</v>
      </c>
      <c r="L1166" t="s">
        <v>2579</v>
      </c>
      <c r="M1166" t="s">
        <v>9925</v>
      </c>
      <c r="N1166" t="s">
        <v>9441</v>
      </c>
    </row>
    <row r="1167" spans="1:14" hidden="1" x14ac:dyDescent="0.25">
      <c r="A1167" t="s">
        <v>6681</v>
      </c>
      <c r="B1167" t="s">
        <v>3284</v>
      </c>
      <c r="C1167" t="s">
        <v>16</v>
      </c>
      <c r="D1167" t="s">
        <v>3603</v>
      </c>
      <c r="E1167" t="s">
        <v>18</v>
      </c>
      <c r="F1167" t="s">
        <v>6682</v>
      </c>
      <c r="G1167" t="s">
        <v>6683</v>
      </c>
      <c r="H1167" t="s">
        <v>6684</v>
      </c>
      <c r="I1167" t="s">
        <v>32</v>
      </c>
      <c r="J1167" t="s">
        <v>438</v>
      </c>
      <c r="K1167" t="s">
        <v>24</v>
      </c>
      <c r="L1167" t="s">
        <v>34</v>
      </c>
      <c r="M1167" t="s">
        <v>9438</v>
      </c>
      <c r="N1167" t="s">
        <v>9439</v>
      </c>
    </row>
    <row r="1168" spans="1:14" hidden="1" x14ac:dyDescent="0.25">
      <c r="A1168" t="s">
        <v>6685</v>
      </c>
      <c r="B1168" t="s">
        <v>6686</v>
      </c>
      <c r="C1168" t="s">
        <v>16</v>
      </c>
      <c r="D1168" t="s">
        <v>3579</v>
      </c>
      <c r="E1168" t="s">
        <v>18</v>
      </c>
      <c r="F1168" t="s">
        <v>6687</v>
      </c>
      <c r="G1168" t="s">
        <v>6688</v>
      </c>
      <c r="H1168" t="s">
        <v>6689</v>
      </c>
      <c r="I1168" t="s">
        <v>32</v>
      </c>
      <c r="J1168" t="s">
        <v>234</v>
      </c>
      <c r="K1168" t="s">
        <v>24</v>
      </c>
      <c r="L1168" t="s">
        <v>34</v>
      </c>
      <c r="M1168" t="s">
        <v>9438</v>
      </c>
      <c r="N1168" t="s">
        <v>9439</v>
      </c>
    </row>
    <row r="1169" spans="1:14" x14ac:dyDescent="0.25">
      <c r="A1169" t="s">
        <v>6690</v>
      </c>
      <c r="B1169" t="s">
        <v>44</v>
      </c>
      <c r="C1169" t="s">
        <v>69</v>
      </c>
      <c r="D1169" t="s">
        <v>45</v>
      </c>
      <c r="E1169" t="s">
        <v>18</v>
      </c>
      <c r="F1169" t="s">
        <v>6691</v>
      </c>
      <c r="G1169" t="s">
        <v>6692</v>
      </c>
      <c r="H1169" t="s">
        <v>6693</v>
      </c>
      <c r="I1169" t="s">
        <v>32</v>
      </c>
      <c r="J1169" t="s">
        <v>1317</v>
      </c>
      <c r="K1169" t="s">
        <v>24</v>
      </c>
      <c r="L1169" t="s">
        <v>50</v>
      </c>
      <c r="M1169" t="s">
        <v>9926</v>
      </c>
      <c r="N1169" t="s">
        <v>9441</v>
      </c>
    </row>
    <row r="1170" spans="1:14" hidden="1" x14ac:dyDescent="0.25">
      <c r="A1170" t="s">
        <v>6694</v>
      </c>
      <c r="B1170" t="s">
        <v>6695</v>
      </c>
      <c r="C1170" t="s">
        <v>16</v>
      </c>
      <c r="D1170" t="s">
        <v>6696</v>
      </c>
      <c r="E1170" t="s">
        <v>18</v>
      </c>
      <c r="F1170" t="s">
        <v>6697</v>
      </c>
      <c r="G1170" t="s">
        <v>6698</v>
      </c>
      <c r="H1170" t="s">
        <v>6699</v>
      </c>
      <c r="I1170" t="s">
        <v>320</v>
      </c>
      <c r="J1170" t="s">
        <v>479</v>
      </c>
      <c r="K1170" t="s">
        <v>24</v>
      </c>
      <c r="L1170" t="s">
        <v>361</v>
      </c>
      <c r="M1170" t="s">
        <v>9438</v>
      </c>
      <c r="N1170" t="s">
        <v>9439</v>
      </c>
    </row>
    <row r="1171" spans="1:14" hidden="1" x14ac:dyDescent="0.25">
      <c r="A1171" t="s">
        <v>6700</v>
      </c>
      <c r="C1171" t="s">
        <v>16</v>
      </c>
      <c r="D1171" t="s">
        <v>6701</v>
      </c>
      <c r="E1171" t="s">
        <v>18</v>
      </c>
      <c r="F1171" t="s">
        <v>6702</v>
      </c>
      <c r="G1171" t="s">
        <v>6703</v>
      </c>
      <c r="H1171" t="s">
        <v>6704</v>
      </c>
      <c r="I1171" t="s">
        <v>320</v>
      </c>
      <c r="J1171" t="s">
        <v>1727</v>
      </c>
      <c r="K1171" t="s">
        <v>24</v>
      </c>
      <c r="L1171" t="s">
        <v>361</v>
      </c>
      <c r="M1171" t="s">
        <v>9927</v>
      </c>
      <c r="N1171" t="s">
        <v>9441</v>
      </c>
    </row>
    <row r="1172" spans="1:14" hidden="1" x14ac:dyDescent="0.25">
      <c r="A1172" t="s">
        <v>6705</v>
      </c>
      <c r="B1172" t="s">
        <v>2190</v>
      </c>
      <c r="C1172" t="s">
        <v>16</v>
      </c>
      <c r="D1172" t="s">
        <v>6002</v>
      </c>
      <c r="E1172" t="s">
        <v>18</v>
      </c>
      <c r="F1172" t="s">
        <v>6706</v>
      </c>
      <c r="G1172" t="s">
        <v>6707</v>
      </c>
      <c r="H1172" t="s">
        <v>6708</v>
      </c>
      <c r="I1172" t="s">
        <v>32</v>
      </c>
      <c r="J1172" t="s">
        <v>1662</v>
      </c>
      <c r="K1172" t="s">
        <v>24</v>
      </c>
      <c r="L1172" t="s">
        <v>406</v>
      </c>
      <c r="M1172" t="s">
        <v>9438</v>
      </c>
      <c r="N1172" t="s">
        <v>9439</v>
      </c>
    </row>
    <row r="1173" spans="1:14" hidden="1" x14ac:dyDescent="0.25">
      <c r="A1173" t="s">
        <v>6709</v>
      </c>
      <c r="B1173" t="s">
        <v>6710</v>
      </c>
      <c r="C1173" t="s">
        <v>16</v>
      </c>
      <c r="D1173" t="s">
        <v>6711</v>
      </c>
      <c r="E1173" t="s">
        <v>18</v>
      </c>
      <c r="F1173" t="s">
        <v>6712</v>
      </c>
      <c r="G1173" t="s">
        <v>6713</v>
      </c>
      <c r="H1173" t="s">
        <v>6714</v>
      </c>
      <c r="I1173" t="s">
        <v>2352</v>
      </c>
      <c r="J1173" t="s">
        <v>6715</v>
      </c>
      <c r="K1173" t="s">
        <v>3596</v>
      </c>
      <c r="L1173" t="s">
        <v>6716</v>
      </c>
      <c r="M1173" t="s">
        <v>9438</v>
      </c>
      <c r="N1173" t="s">
        <v>9439</v>
      </c>
    </row>
    <row r="1174" spans="1:14" hidden="1" x14ac:dyDescent="0.25">
      <c r="A1174" t="s">
        <v>6717</v>
      </c>
      <c r="B1174" t="s">
        <v>6718</v>
      </c>
      <c r="C1174" t="s">
        <v>69</v>
      </c>
      <c r="D1174" t="s">
        <v>4880</v>
      </c>
      <c r="E1174" t="s">
        <v>638</v>
      </c>
      <c r="F1174" t="s">
        <v>6719</v>
      </c>
      <c r="G1174" t="s">
        <v>6720</v>
      </c>
      <c r="H1174" t="s">
        <v>6721</v>
      </c>
      <c r="I1174" t="s">
        <v>32</v>
      </c>
      <c r="J1174" t="s">
        <v>1940</v>
      </c>
      <c r="K1174" t="s">
        <v>24</v>
      </c>
      <c r="L1174" t="s">
        <v>75</v>
      </c>
      <c r="M1174" t="s">
        <v>9438</v>
      </c>
      <c r="N1174" t="s">
        <v>9439</v>
      </c>
    </row>
    <row r="1175" spans="1:14" x14ac:dyDescent="0.25">
      <c r="A1175" t="s">
        <v>6722</v>
      </c>
      <c r="B1175" t="s">
        <v>6723</v>
      </c>
      <c r="C1175" t="s">
        <v>16</v>
      </c>
      <c r="D1175" t="s">
        <v>6724</v>
      </c>
      <c r="E1175" t="s">
        <v>638</v>
      </c>
      <c r="F1175" t="s">
        <v>6725</v>
      </c>
      <c r="G1175" t="s">
        <v>6726</v>
      </c>
      <c r="H1175" t="s">
        <v>6727</v>
      </c>
      <c r="I1175" t="s">
        <v>32</v>
      </c>
      <c r="J1175" t="s">
        <v>420</v>
      </c>
      <c r="K1175" t="s">
        <v>24</v>
      </c>
      <c r="L1175" t="s">
        <v>851</v>
      </c>
      <c r="M1175" t="s">
        <v>9928</v>
      </c>
      <c r="N1175" t="s">
        <v>9441</v>
      </c>
    </row>
    <row r="1176" spans="1:14" hidden="1" x14ac:dyDescent="0.25">
      <c r="A1176" t="s">
        <v>6728</v>
      </c>
      <c r="B1176" t="s">
        <v>6729</v>
      </c>
      <c r="C1176" t="s">
        <v>16</v>
      </c>
      <c r="D1176" t="s">
        <v>6730</v>
      </c>
      <c r="E1176" t="s">
        <v>638</v>
      </c>
      <c r="F1176" t="s">
        <v>6731</v>
      </c>
      <c r="G1176" t="s">
        <v>6732</v>
      </c>
      <c r="H1176" t="s">
        <v>6733</v>
      </c>
      <c r="I1176" t="s">
        <v>320</v>
      </c>
      <c r="J1176" t="s">
        <v>1137</v>
      </c>
      <c r="K1176" t="s">
        <v>24</v>
      </c>
      <c r="L1176" t="s">
        <v>361</v>
      </c>
      <c r="M1176" t="s">
        <v>9438</v>
      </c>
      <c r="N1176" t="s">
        <v>9439</v>
      </c>
    </row>
    <row r="1177" spans="1:14" hidden="1" x14ac:dyDescent="0.25">
      <c r="A1177" t="s">
        <v>6734</v>
      </c>
      <c r="B1177" t="s">
        <v>6735</v>
      </c>
      <c r="C1177" t="s">
        <v>16</v>
      </c>
      <c r="D1177" t="s">
        <v>3646</v>
      </c>
      <c r="E1177" t="s">
        <v>638</v>
      </c>
      <c r="F1177" t="s">
        <v>6736</v>
      </c>
      <c r="G1177" t="s">
        <v>6737</v>
      </c>
      <c r="H1177" t="s">
        <v>6738</v>
      </c>
      <c r="I1177" t="s">
        <v>32</v>
      </c>
      <c r="J1177" t="s">
        <v>756</v>
      </c>
      <c r="K1177" t="s">
        <v>24</v>
      </c>
      <c r="L1177" t="s">
        <v>42</v>
      </c>
      <c r="M1177" t="s">
        <v>9438</v>
      </c>
      <c r="N1177" t="s">
        <v>9439</v>
      </c>
    </row>
    <row r="1178" spans="1:14" x14ac:dyDescent="0.25">
      <c r="A1178" t="s">
        <v>6722</v>
      </c>
      <c r="B1178" t="s">
        <v>6723</v>
      </c>
      <c r="C1178" t="s">
        <v>16</v>
      </c>
      <c r="D1178" t="s">
        <v>6724</v>
      </c>
      <c r="E1178" t="s">
        <v>638</v>
      </c>
      <c r="F1178" t="s">
        <v>6739</v>
      </c>
      <c r="G1178" t="s">
        <v>6740</v>
      </c>
      <c r="H1178" t="s">
        <v>6741</v>
      </c>
      <c r="I1178" t="s">
        <v>32</v>
      </c>
      <c r="J1178" t="s">
        <v>420</v>
      </c>
      <c r="K1178" t="s">
        <v>24</v>
      </c>
      <c r="L1178" t="s">
        <v>851</v>
      </c>
      <c r="M1178" t="s">
        <v>9929</v>
      </c>
      <c r="N1178" t="s">
        <v>9441</v>
      </c>
    </row>
    <row r="1179" spans="1:14" hidden="1" x14ac:dyDescent="0.25">
      <c r="A1179" t="s">
        <v>6747</v>
      </c>
      <c r="B1179" t="s">
        <v>6748</v>
      </c>
      <c r="C1179" t="s">
        <v>16</v>
      </c>
      <c r="D1179" t="s">
        <v>4566</v>
      </c>
      <c r="E1179" t="s">
        <v>638</v>
      </c>
      <c r="F1179" t="s">
        <v>6749</v>
      </c>
      <c r="G1179" t="s">
        <v>6750</v>
      </c>
      <c r="H1179" t="s">
        <v>6751</v>
      </c>
      <c r="I1179" t="s">
        <v>32</v>
      </c>
      <c r="J1179" t="s">
        <v>1967</v>
      </c>
      <c r="K1179" t="s">
        <v>24</v>
      </c>
      <c r="L1179" t="s">
        <v>2585</v>
      </c>
      <c r="M1179" t="s">
        <v>9438</v>
      </c>
      <c r="N1179" t="s">
        <v>9439</v>
      </c>
    </row>
    <row r="1180" spans="1:14" hidden="1" x14ac:dyDescent="0.25">
      <c r="A1180" t="s">
        <v>2092</v>
      </c>
      <c r="B1180" t="s">
        <v>1952</v>
      </c>
      <c r="C1180" t="s">
        <v>1595</v>
      </c>
      <c r="D1180" t="s">
        <v>1513</v>
      </c>
      <c r="E1180" t="s">
        <v>638</v>
      </c>
      <c r="F1180" t="s">
        <v>6752</v>
      </c>
      <c r="G1180" t="s">
        <v>6753</v>
      </c>
      <c r="H1180" t="s">
        <v>6754</v>
      </c>
      <c r="I1180" t="s">
        <v>32</v>
      </c>
      <c r="J1180" t="s">
        <v>246</v>
      </c>
      <c r="K1180" t="s">
        <v>6755</v>
      </c>
      <c r="L1180" t="s">
        <v>75</v>
      </c>
      <c r="M1180" t="s">
        <v>9438</v>
      </c>
      <c r="N1180" t="s">
        <v>9439</v>
      </c>
    </row>
    <row r="1181" spans="1:14" hidden="1" x14ac:dyDescent="0.25">
      <c r="A1181" t="s">
        <v>6756</v>
      </c>
      <c r="B1181" t="s">
        <v>6757</v>
      </c>
      <c r="C1181" t="s">
        <v>1907</v>
      </c>
      <c r="D1181" t="s">
        <v>6758</v>
      </c>
      <c r="E1181" t="s">
        <v>18</v>
      </c>
      <c r="F1181" t="s">
        <v>6759</v>
      </c>
      <c r="G1181" t="s">
        <v>6760</v>
      </c>
      <c r="H1181" t="s">
        <v>6761</v>
      </c>
      <c r="I1181" t="s">
        <v>32</v>
      </c>
      <c r="J1181" t="s">
        <v>1912</v>
      </c>
      <c r="K1181" t="s">
        <v>1600</v>
      </c>
      <c r="L1181" t="s">
        <v>168</v>
      </c>
      <c r="M1181" t="s">
        <v>9438</v>
      </c>
      <c r="N1181" t="s">
        <v>9439</v>
      </c>
    </row>
    <row r="1182" spans="1:14" hidden="1" x14ac:dyDescent="0.25">
      <c r="A1182" t="s">
        <v>6762</v>
      </c>
      <c r="C1182" t="s">
        <v>6763</v>
      </c>
      <c r="E1182" t="s">
        <v>6764</v>
      </c>
      <c r="F1182" t="s">
        <v>6765</v>
      </c>
      <c r="G1182" t="s">
        <v>6766</v>
      </c>
      <c r="I1182" t="s">
        <v>32</v>
      </c>
      <c r="J1182" t="s">
        <v>809</v>
      </c>
      <c r="K1182" t="s">
        <v>1600</v>
      </c>
      <c r="M1182" t="s">
        <v>9438</v>
      </c>
      <c r="N1182" t="s">
        <v>9439</v>
      </c>
    </row>
    <row r="1183" spans="1:14" hidden="1" x14ac:dyDescent="0.25">
      <c r="A1183" t="s">
        <v>6772</v>
      </c>
      <c r="B1183" t="s">
        <v>6768</v>
      </c>
      <c r="C1183" t="s">
        <v>1595</v>
      </c>
      <c r="D1183" t="s">
        <v>702</v>
      </c>
      <c r="E1183" t="s">
        <v>638</v>
      </c>
      <c r="F1183" t="s">
        <v>6773</v>
      </c>
      <c r="G1183" t="s">
        <v>6774</v>
      </c>
      <c r="H1183" t="s">
        <v>6775</v>
      </c>
      <c r="I1183" t="s">
        <v>32</v>
      </c>
      <c r="J1183" t="s">
        <v>809</v>
      </c>
      <c r="K1183" t="s">
        <v>1600</v>
      </c>
      <c r="L1183" t="s">
        <v>75</v>
      </c>
      <c r="M1183" t="s">
        <v>9438</v>
      </c>
      <c r="N1183" t="s">
        <v>9439</v>
      </c>
    </row>
    <row r="1184" spans="1:14" hidden="1" x14ac:dyDescent="0.25">
      <c r="A1184" t="s">
        <v>6776</v>
      </c>
      <c r="B1184" t="s">
        <v>27</v>
      </c>
      <c r="C1184" t="s">
        <v>550</v>
      </c>
      <c r="D1184" t="s">
        <v>394</v>
      </c>
      <c r="E1184" t="s">
        <v>18</v>
      </c>
      <c r="F1184" t="s">
        <v>6777</v>
      </c>
      <c r="G1184" t="s">
        <v>6778</v>
      </c>
      <c r="H1184" t="s">
        <v>6779</v>
      </c>
      <c r="I1184" t="s">
        <v>32</v>
      </c>
      <c r="J1184" t="s">
        <v>5281</v>
      </c>
      <c r="K1184" t="s">
        <v>556</v>
      </c>
      <c r="L1184" t="s">
        <v>399</v>
      </c>
      <c r="M1184" t="s">
        <v>9438</v>
      </c>
      <c r="N1184" t="s">
        <v>9439</v>
      </c>
    </row>
    <row r="1185" spans="1:14" hidden="1" x14ac:dyDescent="0.25">
      <c r="A1185" t="s">
        <v>6780</v>
      </c>
      <c r="B1185" t="s">
        <v>549</v>
      </c>
      <c r="C1185" t="s">
        <v>550</v>
      </c>
      <c r="D1185" t="s">
        <v>6781</v>
      </c>
      <c r="E1185" t="s">
        <v>638</v>
      </c>
      <c r="F1185" t="s">
        <v>6782</v>
      </c>
      <c r="G1185" t="s">
        <v>6783</v>
      </c>
      <c r="H1185" t="s">
        <v>6784</v>
      </c>
      <c r="I1185" t="s">
        <v>32</v>
      </c>
      <c r="J1185" t="s">
        <v>1951</v>
      </c>
      <c r="K1185" t="s">
        <v>556</v>
      </c>
      <c r="L1185" t="s">
        <v>1382</v>
      </c>
      <c r="M1185" t="s">
        <v>9438</v>
      </c>
      <c r="N1185" t="s">
        <v>9439</v>
      </c>
    </row>
    <row r="1186" spans="1:14" hidden="1" x14ac:dyDescent="0.25">
      <c r="A1186" t="s">
        <v>6762</v>
      </c>
      <c r="C1186" t="s">
        <v>6763</v>
      </c>
      <c r="E1186" t="s">
        <v>6764</v>
      </c>
      <c r="F1186" t="s">
        <v>6785</v>
      </c>
      <c r="G1186" t="s">
        <v>6786</v>
      </c>
      <c r="I1186" t="s">
        <v>32</v>
      </c>
      <c r="J1186" t="s">
        <v>1951</v>
      </c>
      <c r="K1186" t="s">
        <v>1600</v>
      </c>
      <c r="M1186" t="s">
        <v>9438</v>
      </c>
      <c r="N1186" t="s">
        <v>9439</v>
      </c>
    </row>
    <row r="1187" spans="1:14" x14ac:dyDescent="0.25">
      <c r="A1187" t="s">
        <v>6787</v>
      </c>
      <c r="B1187" t="s">
        <v>2611</v>
      </c>
      <c r="C1187" t="s">
        <v>69</v>
      </c>
      <c r="D1187" t="s">
        <v>93</v>
      </c>
      <c r="E1187" t="s">
        <v>18</v>
      </c>
      <c r="F1187" t="s">
        <v>6788</v>
      </c>
      <c r="G1187" t="s">
        <v>6789</v>
      </c>
      <c r="H1187" t="s">
        <v>6790</v>
      </c>
      <c r="I1187" t="s">
        <v>32</v>
      </c>
      <c r="J1187" t="s">
        <v>1305</v>
      </c>
      <c r="K1187" t="s">
        <v>24</v>
      </c>
      <c r="L1187" t="s">
        <v>75</v>
      </c>
      <c r="M1187" t="s">
        <v>9930</v>
      </c>
      <c r="N1187" t="s">
        <v>9441</v>
      </c>
    </row>
    <row r="1188" spans="1:14" x14ac:dyDescent="0.25">
      <c r="A1188" t="s">
        <v>6791</v>
      </c>
      <c r="B1188" t="s">
        <v>6792</v>
      </c>
      <c r="C1188" t="s">
        <v>16</v>
      </c>
      <c r="D1188" t="s">
        <v>6793</v>
      </c>
      <c r="E1188" t="s">
        <v>18</v>
      </c>
      <c r="F1188" t="s">
        <v>6794</v>
      </c>
      <c r="G1188" t="s">
        <v>6795</v>
      </c>
      <c r="H1188" t="s">
        <v>6796</v>
      </c>
      <c r="I1188" t="s">
        <v>32</v>
      </c>
      <c r="J1188" t="s">
        <v>527</v>
      </c>
      <c r="K1188" t="s">
        <v>24</v>
      </c>
      <c r="L1188" t="s">
        <v>212</v>
      </c>
      <c r="M1188" t="s">
        <v>9931</v>
      </c>
      <c r="N1188" t="s">
        <v>9441</v>
      </c>
    </row>
    <row r="1189" spans="1:14" x14ac:dyDescent="0.25">
      <c r="A1189" t="s">
        <v>6797</v>
      </c>
      <c r="B1189" t="s">
        <v>6798</v>
      </c>
      <c r="C1189" t="s">
        <v>16</v>
      </c>
      <c r="D1189" t="s">
        <v>1278</v>
      </c>
      <c r="E1189" t="s">
        <v>18</v>
      </c>
      <c r="F1189" t="s">
        <v>6799</v>
      </c>
      <c r="G1189" t="s">
        <v>6800</v>
      </c>
      <c r="H1189" t="s">
        <v>6801</v>
      </c>
      <c r="I1189" t="s">
        <v>32</v>
      </c>
      <c r="J1189" t="s">
        <v>290</v>
      </c>
      <c r="K1189" t="s">
        <v>24</v>
      </c>
      <c r="L1189" t="s">
        <v>1282</v>
      </c>
      <c r="M1189" t="s">
        <v>9932</v>
      </c>
      <c r="N1189" t="s">
        <v>9441</v>
      </c>
    </row>
    <row r="1190" spans="1:14" x14ac:dyDescent="0.25">
      <c r="A1190" t="s">
        <v>6802</v>
      </c>
      <c r="B1190" t="s">
        <v>6803</v>
      </c>
      <c r="C1190" t="s">
        <v>16</v>
      </c>
      <c r="D1190" t="s">
        <v>6804</v>
      </c>
      <c r="E1190" t="s">
        <v>18</v>
      </c>
      <c r="F1190" t="s">
        <v>6805</v>
      </c>
      <c r="G1190" t="s">
        <v>6806</v>
      </c>
      <c r="H1190" t="s">
        <v>6807</v>
      </c>
      <c r="I1190" t="s">
        <v>32</v>
      </c>
      <c r="J1190" t="s">
        <v>74</v>
      </c>
      <c r="K1190" t="s">
        <v>24</v>
      </c>
      <c r="L1190" t="s">
        <v>42</v>
      </c>
      <c r="M1190" t="s">
        <v>9933</v>
      </c>
      <c r="N1190" t="s">
        <v>9441</v>
      </c>
    </row>
    <row r="1191" spans="1:14" x14ac:dyDescent="0.25">
      <c r="A1191" t="s">
        <v>6808</v>
      </c>
      <c r="B1191" t="s">
        <v>6809</v>
      </c>
      <c r="C1191" t="s">
        <v>69</v>
      </c>
      <c r="D1191" t="s">
        <v>45</v>
      </c>
      <c r="E1191" t="s">
        <v>18</v>
      </c>
      <c r="F1191" t="s">
        <v>6810</v>
      </c>
      <c r="G1191" t="s">
        <v>6811</v>
      </c>
      <c r="H1191" t="s">
        <v>6812</v>
      </c>
      <c r="I1191" t="s">
        <v>32</v>
      </c>
      <c r="J1191" t="s">
        <v>4320</v>
      </c>
      <c r="K1191" t="s">
        <v>24</v>
      </c>
      <c r="L1191" t="s">
        <v>50</v>
      </c>
      <c r="M1191" t="s">
        <v>9934</v>
      </c>
      <c r="N1191" t="s">
        <v>9441</v>
      </c>
    </row>
    <row r="1192" spans="1:14" hidden="1" x14ac:dyDescent="0.25">
      <c r="A1192" t="s">
        <v>6819</v>
      </c>
      <c r="B1192" t="s">
        <v>6820</v>
      </c>
      <c r="C1192" t="s">
        <v>1907</v>
      </c>
      <c r="D1192" t="s">
        <v>4996</v>
      </c>
      <c r="E1192" t="s">
        <v>18</v>
      </c>
      <c r="F1192" t="s">
        <v>6821</v>
      </c>
      <c r="G1192" t="s">
        <v>6822</v>
      </c>
      <c r="H1192" t="s">
        <v>6823</v>
      </c>
      <c r="I1192" t="s">
        <v>32</v>
      </c>
      <c r="J1192" t="s">
        <v>3178</v>
      </c>
      <c r="K1192" t="s">
        <v>1600</v>
      </c>
      <c r="L1192" t="s">
        <v>6824</v>
      </c>
      <c r="M1192" t="s">
        <v>9438</v>
      </c>
      <c r="N1192" t="s">
        <v>9439</v>
      </c>
    </row>
    <row r="1193" spans="1:14" hidden="1" x14ac:dyDescent="0.25">
      <c r="A1193" t="s">
        <v>6825</v>
      </c>
      <c r="C1193" t="s">
        <v>550</v>
      </c>
      <c r="D1193" t="s">
        <v>1003</v>
      </c>
      <c r="E1193" t="s">
        <v>18</v>
      </c>
      <c r="F1193" t="s">
        <v>6826</v>
      </c>
      <c r="G1193" t="s">
        <v>6827</v>
      </c>
      <c r="H1193" t="s">
        <v>6828</v>
      </c>
      <c r="I1193" t="s">
        <v>32</v>
      </c>
      <c r="J1193" t="s">
        <v>1855</v>
      </c>
      <c r="K1193" t="s">
        <v>556</v>
      </c>
      <c r="L1193" t="s">
        <v>75</v>
      </c>
      <c r="M1193" t="s">
        <v>9438</v>
      </c>
      <c r="N1193" t="s">
        <v>9439</v>
      </c>
    </row>
    <row r="1194" spans="1:14" hidden="1" x14ac:dyDescent="0.25">
      <c r="A1194" t="s">
        <v>6829</v>
      </c>
      <c r="C1194" t="s">
        <v>1907</v>
      </c>
      <c r="D1194" t="s">
        <v>6830</v>
      </c>
      <c r="E1194" t="s">
        <v>18</v>
      </c>
      <c r="F1194" t="s">
        <v>6831</v>
      </c>
      <c r="G1194" t="s">
        <v>6832</v>
      </c>
      <c r="H1194" t="s">
        <v>6833</v>
      </c>
      <c r="I1194" t="s">
        <v>32</v>
      </c>
      <c r="J1194" t="s">
        <v>1223</v>
      </c>
      <c r="K1194" t="s">
        <v>1600</v>
      </c>
      <c r="L1194" t="s">
        <v>439</v>
      </c>
      <c r="M1194" t="s">
        <v>9438</v>
      </c>
      <c r="N1194" t="s">
        <v>9439</v>
      </c>
    </row>
    <row r="1195" spans="1:14" hidden="1" x14ac:dyDescent="0.25">
      <c r="A1195" t="s">
        <v>6834</v>
      </c>
      <c r="B1195" t="s">
        <v>27</v>
      </c>
      <c r="C1195" t="s">
        <v>1943</v>
      </c>
      <c r="D1195" t="s">
        <v>6835</v>
      </c>
      <c r="E1195" t="s">
        <v>18</v>
      </c>
      <c r="F1195" t="s">
        <v>6836</v>
      </c>
      <c r="G1195" t="s">
        <v>6837</v>
      </c>
      <c r="H1195" t="s">
        <v>6838</v>
      </c>
      <c r="I1195" t="s">
        <v>32</v>
      </c>
      <c r="J1195" t="s">
        <v>1584</v>
      </c>
      <c r="K1195" t="s">
        <v>1600</v>
      </c>
      <c r="L1195" t="s">
        <v>780</v>
      </c>
      <c r="M1195" t="s">
        <v>9438</v>
      </c>
      <c r="N1195" t="s">
        <v>9439</v>
      </c>
    </row>
    <row r="1196" spans="1:14" hidden="1" x14ac:dyDescent="0.25">
      <c r="A1196" t="s">
        <v>6839</v>
      </c>
      <c r="B1196" t="s">
        <v>665</v>
      </c>
      <c r="C1196" t="s">
        <v>1595</v>
      </c>
      <c r="D1196" t="s">
        <v>6840</v>
      </c>
      <c r="E1196" t="s">
        <v>638</v>
      </c>
      <c r="F1196" t="s">
        <v>6841</v>
      </c>
      <c r="G1196" t="s">
        <v>6842</v>
      </c>
      <c r="H1196" t="s">
        <v>6843</v>
      </c>
      <c r="I1196" t="s">
        <v>32</v>
      </c>
      <c r="J1196" t="s">
        <v>1093</v>
      </c>
      <c r="K1196" t="s">
        <v>1600</v>
      </c>
      <c r="L1196" t="s">
        <v>3493</v>
      </c>
      <c r="M1196" t="s">
        <v>9438</v>
      </c>
      <c r="N1196" t="s">
        <v>9439</v>
      </c>
    </row>
    <row r="1197" spans="1:14" hidden="1" x14ac:dyDescent="0.25">
      <c r="A1197" t="s">
        <v>6844</v>
      </c>
      <c r="B1197" t="s">
        <v>6845</v>
      </c>
      <c r="C1197" t="s">
        <v>6846</v>
      </c>
      <c r="D1197" t="s">
        <v>2429</v>
      </c>
      <c r="E1197" t="s">
        <v>18</v>
      </c>
      <c r="F1197" t="s">
        <v>6847</v>
      </c>
      <c r="G1197" t="s">
        <v>6848</v>
      </c>
      <c r="H1197" t="s">
        <v>6849</v>
      </c>
      <c r="I1197" t="s">
        <v>744</v>
      </c>
      <c r="J1197" t="s">
        <v>816</v>
      </c>
      <c r="K1197" t="s">
        <v>1600</v>
      </c>
      <c r="L1197" t="s">
        <v>439</v>
      </c>
      <c r="M1197" t="s">
        <v>9438</v>
      </c>
      <c r="N1197" t="s">
        <v>9439</v>
      </c>
    </row>
    <row r="1198" spans="1:14" hidden="1" x14ac:dyDescent="0.25">
      <c r="A1198" t="s">
        <v>6850</v>
      </c>
      <c r="B1198" t="s">
        <v>665</v>
      </c>
      <c r="C1198" t="s">
        <v>1595</v>
      </c>
      <c r="D1198" t="s">
        <v>6840</v>
      </c>
      <c r="E1198" t="s">
        <v>638</v>
      </c>
      <c r="F1198" t="s">
        <v>6854</v>
      </c>
      <c r="G1198" t="s">
        <v>6855</v>
      </c>
      <c r="H1198" t="s">
        <v>6856</v>
      </c>
      <c r="I1198" t="s">
        <v>32</v>
      </c>
      <c r="J1198" t="s">
        <v>121</v>
      </c>
      <c r="K1198" t="s">
        <v>556</v>
      </c>
      <c r="L1198" t="s">
        <v>3493</v>
      </c>
      <c r="M1198" t="s">
        <v>9438</v>
      </c>
      <c r="N1198" t="s">
        <v>9439</v>
      </c>
    </row>
    <row r="1199" spans="1:14" hidden="1" x14ac:dyDescent="0.25">
      <c r="A1199" t="s">
        <v>6862</v>
      </c>
      <c r="B1199" t="s">
        <v>6863</v>
      </c>
      <c r="C1199" t="s">
        <v>1595</v>
      </c>
      <c r="D1199" t="s">
        <v>6864</v>
      </c>
      <c r="E1199" t="s">
        <v>18</v>
      </c>
      <c r="F1199" t="s">
        <v>6865</v>
      </c>
      <c r="G1199" t="s">
        <v>6866</v>
      </c>
      <c r="H1199" t="s">
        <v>6867</v>
      </c>
      <c r="I1199" t="s">
        <v>32</v>
      </c>
      <c r="J1199" t="s">
        <v>3171</v>
      </c>
      <c r="K1199" t="s">
        <v>1600</v>
      </c>
      <c r="L1199" t="s">
        <v>42</v>
      </c>
      <c r="M1199" t="s">
        <v>9438</v>
      </c>
      <c r="N1199" t="s">
        <v>9439</v>
      </c>
    </row>
    <row r="1200" spans="1:14" hidden="1" x14ac:dyDescent="0.25">
      <c r="A1200" t="s">
        <v>6850</v>
      </c>
      <c r="B1200" t="s">
        <v>665</v>
      </c>
      <c r="C1200" t="s">
        <v>1595</v>
      </c>
      <c r="D1200" t="s">
        <v>6840</v>
      </c>
      <c r="E1200" t="s">
        <v>638</v>
      </c>
      <c r="F1200" t="s">
        <v>6868</v>
      </c>
      <c r="G1200" t="s">
        <v>6869</v>
      </c>
      <c r="H1200" t="s">
        <v>6870</v>
      </c>
      <c r="I1200" t="s">
        <v>32</v>
      </c>
      <c r="J1200" t="s">
        <v>634</v>
      </c>
      <c r="K1200" t="s">
        <v>556</v>
      </c>
      <c r="L1200" t="s">
        <v>3493</v>
      </c>
      <c r="M1200" t="s">
        <v>9438</v>
      </c>
      <c r="N1200" t="s">
        <v>9439</v>
      </c>
    </row>
    <row r="1201" spans="1:14" hidden="1" x14ac:dyDescent="0.25">
      <c r="A1201" t="s">
        <v>6871</v>
      </c>
      <c r="C1201" t="s">
        <v>1595</v>
      </c>
      <c r="D1201" t="s">
        <v>158</v>
      </c>
      <c r="E1201" t="s">
        <v>18</v>
      </c>
      <c r="F1201" t="s">
        <v>6872</v>
      </c>
      <c r="G1201" t="s">
        <v>6873</v>
      </c>
      <c r="H1201" t="s">
        <v>6874</v>
      </c>
      <c r="I1201" t="s">
        <v>32</v>
      </c>
      <c r="J1201" t="s">
        <v>3776</v>
      </c>
      <c r="K1201" t="s">
        <v>1600</v>
      </c>
      <c r="L1201" t="s">
        <v>163</v>
      </c>
      <c r="M1201" t="s">
        <v>9438</v>
      </c>
      <c r="N1201" t="s">
        <v>9439</v>
      </c>
    </row>
    <row r="1202" spans="1:14" hidden="1" x14ac:dyDescent="0.25">
      <c r="A1202" t="s">
        <v>6762</v>
      </c>
      <c r="C1202" t="s">
        <v>6763</v>
      </c>
      <c r="E1202" t="s">
        <v>6764</v>
      </c>
      <c r="F1202" t="s">
        <v>6875</v>
      </c>
      <c r="G1202" t="s">
        <v>6876</v>
      </c>
      <c r="I1202" t="s">
        <v>32</v>
      </c>
      <c r="J1202" t="s">
        <v>412</v>
      </c>
      <c r="K1202" t="s">
        <v>1600</v>
      </c>
      <c r="M1202" t="s">
        <v>9438</v>
      </c>
      <c r="N1202" t="s">
        <v>9439</v>
      </c>
    </row>
    <row r="1203" spans="1:14" hidden="1" x14ac:dyDescent="0.25">
      <c r="A1203" t="s">
        <v>6850</v>
      </c>
      <c r="B1203" t="s">
        <v>665</v>
      </c>
      <c r="C1203" t="s">
        <v>1595</v>
      </c>
      <c r="D1203" t="s">
        <v>6840</v>
      </c>
      <c r="E1203" t="s">
        <v>638</v>
      </c>
      <c r="F1203" t="s">
        <v>6884</v>
      </c>
      <c r="G1203" t="s">
        <v>6885</v>
      </c>
      <c r="H1203" t="s">
        <v>6886</v>
      </c>
      <c r="I1203" t="s">
        <v>32</v>
      </c>
      <c r="J1203" t="s">
        <v>121</v>
      </c>
      <c r="K1203" t="s">
        <v>556</v>
      </c>
      <c r="L1203" t="s">
        <v>3493</v>
      </c>
      <c r="M1203" t="s">
        <v>9438</v>
      </c>
      <c r="N1203" t="s">
        <v>9439</v>
      </c>
    </row>
    <row r="1204" spans="1:14" hidden="1" x14ac:dyDescent="0.25">
      <c r="A1204" t="s">
        <v>6887</v>
      </c>
      <c r="C1204" t="s">
        <v>6763</v>
      </c>
      <c r="D1204" t="s">
        <v>3186</v>
      </c>
      <c r="E1204" t="s">
        <v>18</v>
      </c>
      <c r="F1204" t="s">
        <v>6888</v>
      </c>
      <c r="G1204" t="s">
        <v>6889</v>
      </c>
      <c r="H1204" t="s">
        <v>6890</v>
      </c>
      <c r="I1204" t="s">
        <v>32</v>
      </c>
      <c r="J1204" t="s">
        <v>1885</v>
      </c>
      <c r="K1204" t="s">
        <v>1600</v>
      </c>
      <c r="L1204" t="s">
        <v>439</v>
      </c>
      <c r="M1204" t="s">
        <v>9438</v>
      </c>
      <c r="N1204" t="s">
        <v>9439</v>
      </c>
    </row>
    <row r="1205" spans="1:14" hidden="1" x14ac:dyDescent="0.25">
      <c r="A1205" t="s">
        <v>6891</v>
      </c>
      <c r="B1205" t="s">
        <v>6878</v>
      </c>
      <c r="C1205" t="s">
        <v>550</v>
      </c>
      <c r="D1205" t="s">
        <v>6892</v>
      </c>
      <c r="E1205" t="s">
        <v>638</v>
      </c>
      <c r="F1205" t="s">
        <v>6893</v>
      </c>
      <c r="G1205" t="s">
        <v>6894</v>
      </c>
      <c r="H1205" t="s">
        <v>6895</v>
      </c>
      <c r="I1205" t="s">
        <v>32</v>
      </c>
      <c r="J1205" t="s">
        <v>1155</v>
      </c>
      <c r="K1205" t="s">
        <v>556</v>
      </c>
      <c r="L1205" t="s">
        <v>6896</v>
      </c>
      <c r="M1205" t="s">
        <v>9438</v>
      </c>
      <c r="N1205" t="s">
        <v>9439</v>
      </c>
    </row>
    <row r="1206" spans="1:14" x14ac:dyDescent="0.25">
      <c r="A1206" t="s">
        <v>6897</v>
      </c>
      <c r="B1206" t="s">
        <v>5960</v>
      </c>
      <c r="C1206" t="s">
        <v>69</v>
      </c>
      <c r="D1206" t="s">
        <v>5961</v>
      </c>
      <c r="E1206" t="s">
        <v>18</v>
      </c>
      <c r="F1206" t="s">
        <v>6898</v>
      </c>
      <c r="G1206" t="s">
        <v>6899</v>
      </c>
      <c r="H1206" t="s">
        <v>6900</v>
      </c>
      <c r="I1206" t="s">
        <v>32</v>
      </c>
      <c r="J1206" t="s">
        <v>2164</v>
      </c>
      <c r="K1206" t="s">
        <v>24</v>
      </c>
      <c r="L1206" t="s">
        <v>42</v>
      </c>
      <c r="M1206" t="s">
        <v>9935</v>
      </c>
      <c r="N1206" t="s">
        <v>9441</v>
      </c>
    </row>
    <row r="1207" spans="1:14" hidden="1" x14ac:dyDescent="0.25">
      <c r="A1207" t="s">
        <v>6901</v>
      </c>
      <c r="B1207" t="s">
        <v>651</v>
      </c>
      <c r="C1207" t="s">
        <v>16</v>
      </c>
      <c r="D1207" t="s">
        <v>5305</v>
      </c>
      <c r="E1207" t="s">
        <v>638</v>
      </c>
      <c r="F1207" t="s">
        <v>6902</v>
      </c>
      <c r="G1207" t="s">
        <v>6903</v>
      </c>
      <c r="H1207" t="s">
        <v>6904</v>
      </c>
      <c r="I1207" t="s">
        <v>32</v>
      </c>
      <c r="J1207" t="s">
        <v>253</v>
      </c>
      <c r="K1207" t="s">
        <v>24</v>
      </c>
      <c r="L1207" t="s">
        <v>851</v>
      </c>
      <c r="M1207" t="s">
        <v>9438</v>
      </c>
      <c r="N1207" t="s">
        <v>9439</v>
      </c>
    </row>
    <row r="1208" spans="1:14" hidden="1" x14ac:dyDescent="0.25">
      <c r="A1208" t="s">
        <v>6905</v>
      </c>
      <c r="B1208" t="s">
        <v>6906</v>
      </c>
      <c r="C1208" t="s">
        <v>16</v>
      </c>
      <c r="D1208" t="s">
        <v>3352</v>
      </c>
      <c r="E1208" t="s">
        <v>638</v>
      </c>
      <c r="F1208" t="s">
        <v>6907</v>
      </c>
      <c r="G1208" t="s">
        <v>6908</v>
      </c>
      <c r="H1208" t="s">
        <v>6909</v>
      </c>
      <c r="I1208" t="s">
        <v>22</v>
      </c>
      <c r="J1208" t="s">
        <v>3208</v>
      </c>
      <c r="K1208" t="s">
        <v>24</v>
      </c>
      <c r="L1208" t="s">
        <v>83</v>
      </c>
      <c r="M1208" t="s">
        <v>9438</v>
      </c>
      <c r="N1208" t="s">
        <v>9439</v>
      </c>
    </row>
    <row r="1209" spans="1:14" hidden="1" x14ac:dyDescent="0.25">
      <c r="A1209" t="s">
        <v>6924</v>
      </c>
      <c r="C1209" t="s">
        <v>16</v>
      </c>
      <c r="D1209" t="s">
        <v>6925</v>
      </c>
      <c r="E1209" t="s">
        <v>638</v>
      </c>
      <c r="F1209" t="s">
        <v>6926</v>
      </c>
      <c r="G1209" t="s">
        <v>6927</v>
      </c>
      <c r="H1209" t="s">
        <v>6928</v>
      </c>
      <c r="I1209" t="s">
        <v>32</v>
      </c>
      <c r="J1209" t="s">
        <v>2591</v>
      </c>
      <c r="K1209" t="s">
        <v>24</v>
      </c>
      <c r="L1209" t="s">
        <v>3493</v>
      </c>
      <c r="M1209" t="s">
        <v>9438</v>
      </c>
      <c r="N1209" t="s">
        <v>9439</v>
      </c>
    </row>
    <row r="1210" spans="1:14" hidden="1" x14ac:dyDescent="0.25">
      <c r="A1210" t="s">
        <v>6929</v>
      </c>
      <c r="B1210" t="s">
        <v>6930</v>
      </c>
      <c r="C1210" t="s">
        <v>69</v>
      </c>
      <c r="D1210" t="s">
        <v>6931</v>
      </c>
      <c r="E1210" t="s">
        <v>638</v>
      </c>
      <c r="F1210" t="s">
        <v>6932</v>
      </c>
      <c r="G1210" t="s">
        <v>6933</v>
      </c>
      <c r="H1210" t="s">
        <v>6934</v>
      </c>
      <c r="I1210" t="s">
        <v>32</v>
      </c>
      <c r="J1210" t="s">
        <v>211</v>
      </c>
      <c r="K1210" t="s">
        <v>24</v>
      </c>
      <c r="L1210" t="s">
        <v>6935</v>
      </c>
      <c r="M1210" t="s">
        <v>9438</v>
      </c>
      <c r="N1210" t="s">
        <v>9439</v>
      </c>
    </row>
    <row r="1211" spans="1:14" hidden="1" x14ac:dyDescent="0.25">
      <c r="A1211" t="s">
        <v>6341</v>
      </c>
      <c r="B1211" t="s">
        <v>2844</v>
      </c>
      <c r="C1211" t="s">
        <v>16</v>
      </c>
      <c r="D1211" t="s">
        <v>6342</v>
      </c>
      <c r="E1211" t="s">
        <v>638</v>
      </c>
      <c r="F1211" t="s">
        <v>6936</v>
      </c>
      <c r="G1211" t="s">
        <v>6937</v>
      </c>
      <c r="H1211" t="s">
        <v>6938</v>
      </c>
      <c r="I1211" t="s">
        <v>320</v>
      </c>
      <c r="J1211" t="s">
        <v>341</v>
      </c>
      <c r="K1211" t="s">
        <v>24</v>
      </c>
      <c r="L1211" t="s">
        <v>361</v>
      </c>
      <c r="M1211" t="s">
        <v>9936</v>
      </c>
      <c r="N1211" t="s">
        <v>9441</v>
      </c>
    </row>
    <row r="1212" spans="1:14" hidden="1" x14ac:dyDescent="0.25">
      <c r="A1212" t="s">
        <v>6939</v>
      </c>
      <c r="B1212" t="s">
        <v>6940</v>
      </c>
      <c r="C1212" t="s">
        <v>69</v>
      </c>
      <c r="D1212" t="s">
        <v>6941</v>
      </c>
      <c r="E1212" t="s">
        <v>638</v>
      </c>
      <c r="F1212" t="s">
        <v>6942</v>
      </c>
      <c r="G1212" t="s">
        <v>6943</v>
      </c>
      <c r="H1212" t="s">
        <v>6944</v>
      </c>
      <c r="I1212" t="s">
        <v>32</v>
      </c>
      <c r="J1212" t="s">
        <v>253</v>
      </c>
      <c r="K1212" t="s">
        <v>24</v>
      </c>
      <c r="L1212" t="s">
        <v>3475</v>
      </c>
      <c r="M1212" t="s">
        <v>9438</v>
      </c>
      <c r="N1212" t="s">
        <v>9439</v>
      </c>
    </row>
    <row r="1213" spans="1:14" x14ac:dyDescent="0.25">
      <c r="A1213" t="s">
        <v>6952</v>
      </c>
      <c r="B1213" t="s">
        <v>6953</v>
      </c>
      <c r="C1213" t="s">
        <v>69</v>
      </c>
      <c r="D1213" t="s">
        <v>93</v>
      </c>
      <c r="E1213" t="s">
        <v>638</v>
      </c>
      <c r="F1213" t="s">
        <v>6954</v>
      </c>
      <c r="G1213" t="s">
        <v>6955</v>
      </c>
      <c r="H1213" t="s">
        <v>6956</v>
      </c>
      <c r="I1213" t="s">
        <v>32</v>
      </c>
      <c r="J1213" t="s">
        <v>142</v>
      </c>
      <c r="K1213" t="s">
        <v>24</v>
      </c>
      <c r="L1213" t="s">
        <v>75</v>
      </c>
      <c r="M1213" t="s">
        <v>9937</v>
      </c>
      <c r="N1213" t="s">
        <v>9441</v>
      </c>
    </row>
    <row r="1214" spans="1:14" hidden="1" x14ac:dyDescent="0.25">
      <c r="A1214" t="s">
        <v>6330</v>
      </c>
      <c r="B1214" t="s">
        <v>6957</v>
      </c>
      <c r="C1214" t="s">
        <v>69</v>
      </c>
      <c r="D1214" t="s">
        <v>6332</v>
      </c>
      <c r="E1214" t="s">
        <v>638</v>
      </c>
      <c r="F1214" t="s">
        <v>6958</v>
      </c>
      <c r="G1214" t="s">
        <v>6959</v>
      </c>
      <c r="H1214" t="s">
        <v>6960</v>
      </c>
      <c r="I1214" t="s">
        <v>32</v>
      </c>
      <c r="J1214" t="s">
        <v>3112</v>
      </c>
      <c r="K1214" t="s">
        <v>24</v>
      </c>
      <c r="L1214" t="s">
        <v>34</v>
      </c>
      <c r="M1214" t="s">
        <v>9438</v>
      </c>
      <c r="N1214" t="s">
        <v>9439</v>
      </c>
    </row>
    <row r="1215" spans="1:14" hidden="1" x14ac:dyDescent="0.25">
      <c r="A1215" t="s">
        <v>6966</v>
      </c>
      <c r="B1215" t="s">
        <v>6946</v>
      </c>
      <c r="C1215" t="s">
        <v>69</v>
      </c>
      <c r="D1215" t="s">
        <v>6947</v>
      </c>
      <c r="E1215" t="s">
        <v>638</v>
      </c>
      <c r="F1215" t="s">
        <v>6967</v>
      </c>
      <c r="G1215" t="s">
        <v>6968</v>
      </c>
      <c r="H1215" t="s">
        <v>6969</v>
      </c>
      <c r="I1215" t="s">
        <v>32</v>
      </c>
      <c r="J1215" t="s">
        <v>134</v>
      </c>
      <c r="K1215" t="s">
        <v>24</v>
      </c>
      <c r="L1215" t="s">
        <v>42</v>
      </c>
      <c r="M1215" t="s">
        <v>9438</v>
      </c>
      <c r="N1215" t="s">
        <v>9439</v>
      </c>
    </row>
    <row r="1216" spans="1:14" hidden="1" x14ac:dyDescent="0.25">
      <c r="A1216" t="s">
        <v>6970</v>
      </c>
      <c r="C1216" t="s">
        <v>69</v>
      </c>
      <c r="D1216" t="s">
        <v>6971</v>
      </c>
      <c r="E1216" t="s">
        <v>638</v>
      </c>
      <c r="F1216" t="s">
        <v>6972</v>
      </c>
      <c r="G1216" t="s">
        <v>6973</v>
      </c>
      <c r="H1216" t="s">
        <v>6974</v>
      </c>
      <c r="I1216" t="s">
        <v>32</v>
      </c>
      <c r="J1216" t="s">
        <v>3208</v>
      </c>
      <c r="K1216" t="s">
        <v>24</v>
      </c>
      <c r="L1216" t="s">
        <v>439</v>
      </c>
      <c r="M1216" t="s">
        <v>9438</v>
      </c>
      <c r="N1216" t="s">
        <v>9439</v>
      </c>
    </row>
    <row r="1217" spans="1:14" x14ac:dyDescent="0.25">
      <c r="A1217" t="s">
        <v>6975</v>
      </c>
      <c r="C1217" t="s">
        <v>69</v>
      </c>
      <c r="E1217" t="s">
        <v>638</v>
      </c>
      <c r="F1217" t="s">
        <v>6976</v>
      </c>
      <c r="G1217" t="s">
        <v>6977</v>
      </c>
      <c r="H1217" t="s">
        <v>6978</v>
      </c>
      <c r="I1217" t="s">
        <v>32</v>
      </c>
      <c r="J1217" t="s">
        <v>155</v>
      </c>
      <c r="K1217" t="s">
        <v>24</v>
      </c>
      <c r="L1217" t="s">
        <v>168</v>
      </c>
      <c r="M1217" t="s">
        <v>9938</v>
      </c>
      <c r="N1217" t="s">
        <v>9441</v>
      </c>
    </row>
    <row r="1218" spans="1:14" hidden="1" x14ac:dyDescent="0.25">
      <c r="A1218" t="s">
        <v>6979</v>
      </c>
      <c r="B1218" t="s">
        <v>6911</v>
      </c>
      <c r="C1218" t="s">
        <v>69</v>
      </c>
      <c r="D1218" t="s">
        <v>5944</v>
      </c>
      <c r="E1218" t="s">
        <v>638</v>
      </c>
      <c r="F1218" t="s">
        <v>6980</v>
      </c>
      <c r="G1218" t="s">
        <v>6981</v>
      </c>
      <c r="H1218" t="s">
        <v>6982</v>
      </c>
      <c r="I1218" t="s">
        <v>32</v>
      </c>
      <c r="J1218" t="s">
        <v>246</v>
      </c>
      <c r="K1218" t="s">
        <v>24</v>
      </c>
      <c r="L1218" t="s">
        <v>3657</v>
      </c>
      <c r="M1218" t="s">
        <v>9438</v>
      </c>
      <c r="N1218" t="s">
        <v>9439</v>
      </c>
    </row>
    <row r="1219" spans="1:14" hidden="1" x14ac:dyDescent="0.25">
      <c r="A1219" t="s">
        <v>6983</v>
      </c>
      <c r="B1219" t="s">
        <v>6984</v>
      </c>
      <c r="C1219" t="s">
        <v>16</v>
      </c>
      <c r="E1219" t="s">
        <v>638</v>
      </c>
      <c r="F1219" t="s">
        <v>6985</v>
      </c>
      <c r="G1219" t="s">
        <v>6986</v>
      </c>
      <c r="H1219" t="s">
        <v>6987</v>
      </c>
      <c r="I1219" t="s">
        <v>32</v>
      </c>
      <c r="J1219" t="s">
        <v>3171</v>
      </c>
      <c r="K1219" t="s">
        <v>24</v>
      </c>
      <c r="L1219" t="s">
        <v>439</v>
      </c>
      <c r="M1219" t="s">
        <v>9438</v>
      </c>
      <c r="N1219" t="s">
        <v>9439</v>
      </c>
    </row>
    <row r="1220" spans="1:14" hidden="1" x14ac:dyDescent="0.25">
      <c r="A1220" t="s">
        <v>6988</v>
      </c>
      <c r="B1220" t="s">
        <v>6989</v>
      </c>
      <c r="C1220" t="s">
        <v>16</v>
      </c>
      <c r="D1220" t="s">
        <v>3646</v>
      </c>
      <c r="E1220" t="s">
        <v>638</v>
      </c>
      <c r="F1220" t="s">
        <v>6990</v>
      </c>
      <c r="G1220" t="s">
        <v>6991</v>
      </c>
      <c r="H1220" t="s">
        <v>6992</v>
      </c>
      <c r="I1220" t="s">
        <v>32</v>
      </c>
      <c r="J1220" t="s">
        <v>756</v>
      </c>
      <c r="K1220" t="s">
        <v>24</v>
      </c>
      <c r="L1220" t="s">
        <v>42</v>
      </c>
      <c r="M1220" t="s">
        <v>9438</v>
      </c>
      <c r="N1220" t="s">
        <v>9439</v>
      </c>
    </row>
    <row r="1221" spans="1:14" hidden="1" x14ac:dyDescent="0.25">
      <c r="A1221" t="s">
        <v>6993</v>
      </c>
      <c r="C1221" t="s">
        <v>69</v>
      </c>
      <c r="D1221" t="s">
        <v>6971</v>
      </c>
      <c r="E1221" t="s">
        <v>638</v>
      </c>
      <c r="F1221" t="s">
        <v>6994</v>
      </c>
      <c r="G1221" t="s">
        <v>6995</v>
      </c>
      <c r="H1221" t="s">
        <v>6996</v>
      </c>
      <c r="I1221" t="s">
        <v>32</v>
      </c>
      <c r="J1221" t="s">
        <v>1912</v>
      </c>
      <c r="K1221" t="s">
        <v>24</v>
      </c>
      <c r="L1221" t="s">
        <v>439</v>
      </c>
      <c r="M1221" t="s">
        <v>9438</v>
      </c>
      <c r="N1221" t="s">
        <v>9439</v>
      </c>
    </row>
    <row r="1222" spans="1:14" hidden="1" x14ac:dyDescent="0.25">
      <c r="A1222" t="s">
        <v>7000</v>
      </c>
      <c r="B1222" t="s">
        <v>7001</v>
      </c>
      <c r="C1222" t="s">
        <v>69</v>
      </c>
      <c r="D1222" t="s">
        <v>7002</v>
      </c>
      <c r="E1222" t="s">
        <v>638</v>
      </c>
      <c r="F1222" t="s">
        <v>7003</v>
      </c>
      <c r="G1222" t="s">
        <v>7004</v>
      </c>
      <c r="H1222" t="s">
        <v>7005</v>
      </c>
      <c r="I1222" t="s">
        <v>32</v>
      </c>
      <c r="J1222" t="s">
        <v>826</v>
      </c>
      <c r="K1222" t="s">
        <v>24</v>
      </c>
      <c r="L1222" t="s">
        <v>445</v>
      </c>
      <c r="M1222" t="s">
        <v>9438</v>
      </c>
      <c r="N1222" t="s">
        <v>9439</v>
      </c>
    </row>
    <row r="1223" spans="1:14" hidden="1" x14ac:dyDescent="0.25">
      <c r="A1223" t="s">
        <v>6979</v>
      </c>
      <c r="B1223" t="s">
        <v>6911</v>
      </c>
      <c r="C1223" t="s">
        <v>69</v>
      </c>
      <c r="D1223" t="s">
        <v>5944</v>
      </c>
      <c r="E1223" t="s">
        <v>638</v>
      </c>
      <c r="F1223" t="s">
        <v>7006</v>
      </c>
      <c r="G1223" t="s">
        <v>7007</v>
      </c>
      <c r="H1223" t="s">
        <v>7008</v>
      </c>
      <c r="I1223" t="s">
        <v>22</v>
      </c>
      <c r="J1223" t="s">
        <v>246</v>
      </c>
      <c r="K1223" t="s">
        <v>24</v>
      </c>
      <c r="L1223" t="s">
        <v>3657</v>
      </c>
      <c r="M1223" t="s">
        <v>9438</v>
      </c>
      <c r="N1223" t="s">
        <v>9439</v>
      </c>
    </row>
    <row r="1224" spans="1:14" hidden="1" x14ac:dyDescent="0.25">
      <c r="A1224" t="s">
        <v>6979</v>
      </c>
      <c r="B1224" t="s">
        <v>6911</v>
      </c>
      <c r="C1224" t="s">
        <v>69</v>
      </c>
      <c r="D1224" t="s">
        <v>5944</v>
      </c>
      <c r="E1224" t="s">
        <v>638</v>
      </c>
      <c r="F1224" t="s">
        <v>7009</v>
      </c>
      <c r="G1224" t="s">
        <v>7010</v>
      </c>
      <c r="H1224" t="s">
        <v>7011</v>
      </c>
      <c r="I1224" t="s">
        <v>22</v>
      </c>
      <c r="J1224" t="s">
        <v>246</v>
      </c>
      <c r="K1224" t="s">
        <v>24</v>
      </c>
      <c r="L1224" t="s">
        <v>3657</v>
      </c>
      <c r="M1224" t="s">
        <v>9438</v>
      </c>
      <c r="N1224" t="s">
        <v>9439</v>
      </c>
    </row>
    <row r="1225" spans="1:14" hidden="1" x14ac:dyDescent="0.25">
      <c r="A1225" t="s">
        <v>7012</v>
      </c>
      <c r="B1225" t="s">
        <v>7013</v>
      </c>
      <c r="C1225" t="s">
        <v>16</v>
      </c>
      <c r="D1225" t="s">
        <v>1359</v>
      </c>
      <c r="E1225" t="s">
        <v>638</v>
      </c>
      <c r="F1225" t="s">
        <v>7014</v>
      </c>
      <c r="G1225" t="s">
        <v>7015</v>
      </c>
      <c r="H1225" t="s">
        <v>7016</v>
      </c>
      <c r="I1225" t="s">
        <v>22</v>
      </c>
      <c r="J1225" t="s">
        <v>1411</v>
      </c>
      <c r="K1225" t="s">
        <v>24</v>
      </c>
      <c r="L1225" t="s">
        <v>83</v>
      </c>
      <c r="M1225" t="s">
        <v>9939</v>
      </c>
      <c r="N1225" t="s">
        <v>9441</v>
      </c>
    </row>
    <row r="1226" spans="1:14" x14ac:dyDescent="0.25">
      <c r="A1226" t="s">
        <v>7017</v>
      </c>
      <c r="B1226" t="s">
        <v>7018</v>
      </c>
      <c r="C1226" t="s">
        <v>69</v>
      </c>
      <c r="D1226" t="s">
        <v>402</v>
      </c>
      <c r="E1226" t="s">
        <v>638</v>
      </c>
      <c r="F1226" t="s">
        <v>7019</v>
      </c>
      <c r="G1226" t="s">
        <v>7020</v>
      </c>
      <c r="H1226" t="s">
        <v>7021</v>
      </c>
      <c r="I1226" t="s">
        <v>32</v>
      </c>
      <c r="J1226" t="s">
        <v>426</v>
      </c>
      <c r="K1226" t="s">
        <v>24</v>
      </c>
      <c r="L1226" t="s">
        <v>6351</v>
      </c>
      <c r="M1226" t="s">
        <v>9940</v>
      </c>
      <c r="N1226" t="s">
        <v>9441</v>
      </c>
    </row>
    <row r="1227" spans="1:14" hidden="1" x14ac:dyDescent="0.25">
      <c r="A1227" t="s">
        <v>7022</v>
      </c>
      <c r="B1227" t="s">
        <v>7023</v>
      </c>
      <c r="C1227" t="s">
        <v>69</v>
      </c>
      <c r="D1227" t="s">
        <v>93</v>
      </c>
      <c r="E1227" t="s">
        <v>638</v>
      </c>
      <c r="F1227" t="s">
        <v>7024</v>
      </c>
      <c r="G1227" t="s">
        <v>7025</v>
      </c>
      <c r="H1227" t="s">
        <v>7026</v>
      </c>
      <c r="I1227" t="s">
        <v>22</v>
      </c>
      <c r="J1227" t="s">
        <v>142</v>
      </c>
      <c r="K1227" t="s">
        <v>24</v>
      </c>
      <c r="L1227" t="s">
        <v>184</v>
      </c>
      <c r="M1227" t="s">
        <v>9941</v>
      </c>
      <c r="N1227" t="s">
        <v>9441</v>
      </c>
    </row>
    <row r="1228" spans="1:14" hidden="1" x14ac:dyDescent="0.25">
      <c r="A1228" t="s">
        <v>6983</v>
      </c>
      <c r="B1228" t="s">
        <v>7027</v>
      </c>
      <c r="C1228" t="s">
        <v>16</v>
      </c>
      <c r="E1228" t="s">
        <v>638</v>
      </c>
      <c r="F1228" t="s">
        <v>7028</v>
      </c>
      <c r="G1228" t="s">
        <v>7029</v>
      </c>
      <c r="H1228" t="s">
        <v>7030</v>
      </c>
      <c r="J1228" t="s">
        <v>7031</v>
      </c>
      <c r="K1228" t="s">
        <v>24</v>
      </c>
      <c r="M1228" t="s">
        <v>9438</v>
      </c>
      <c r="N1228" t="s">
        <v>9439</v>
      </c>
    </row>
    <row r="1229" spans="1:14" hidden="1" x14ac:dyDescent="0.25">
      <c r="A1229" t="s">
        <v>6330</v>
      </c>
      <c r="B1229" t="s">
        <v>6957</v>
      </c>
      <c r="C1229" t="s">
        <v>69</v>
      </c>
      <c r="D1229" t="s">
        <v>6332</v>
      </c>
      <c r="E1229" t="s">
        <v>638</v>
      </c>
      <c r="F1229" t="s">
        <v>7032</v>
      </c>
      <c r="G1229" t="s">
        <v>7033</v>
      </c>
      <c r="H1229" t="s">
        <v>7034</v>
      </c>
      <c r="I1229" t="s">
        <v>32</v>
      </c>
      <c r="J1229" t="s">
        <v>3112</v>
      </c>
      <c r="K1229" t="s">
        <v>24</v>
      </c>
      <c r="L1229" t="s">
        <v>34</v>
      </c>
      <c r="M1229" t="s">
        <v>9438</v>
      </c>
      <c r="N1229" t="s">
        <v>9439</v>
      </c>
    </row>
    <row r="1230" spans="1:14" hidden="1" x14ac:dyDescent="0.25">
      <c r="A1230" t="s">
        <v>6979</v>
      </c>
      <c r="B1230" t="s">
        <v>6911</v>
      </c>
      <c r="C1230" t="s">
        <v>69</v>
      </c>
      <c r="D1230" t="s">
        <v>5944</v>
      </c>
      <c r="E1230" t="s">
        <v>638</v>
      </c>
      <c r="F1230" t="s">
        <v>7058</v>
      </c>
      <c r="G1230" t="s">
        <v>7059</v>
      </c>
      <c r="H1230" t="s">
        <v>7060</v>
      </c>
      <c r="I1230" t="s">
        <v>22</v>
      </c>
      <c r="J1230" t="s">
        <v>246</v>
      </c>
      <c r="K1230" t="s">
        <v>24</v>
      </c>
      <c r="L1230" t="s">
        <v>3657</v>
      </c>
      <c r="M1230" t="s">
        <v>9438</v>
      </c>
      <c r="N1230" t="s">
        <v>9439</v>
      </c>
    </row>
    <row r="1231" spans="1:14" hidden="1" x14ac:dyDescent="0.25">
      <c r="A1231" t="s">
        <v>7061</v>
      </c>
      <c r="B1231" t="s">
        <v>7001</v>
      </c>
      <c r="C1231" t="s">
        <v>69</v>
      </c>
      <c r="D1231" t="s">
        <v>7002</v>
      </c>
      <c r="E1231" t="s">
        <v>638</v>
      </c>
      <c r="F1231" t="s">
        <v>7062</v>
      </c>
      <c r="G1231" t="s">
        <v>7063</v>
      </c>
      <c r="H1231" t="s">
        <v>7064</v>
      </c>
      <c r="I1231" t="s">
        <v>32</v>
      </c>
      <c r="J1231" t="s">
        <v>826</v>
      </c>
      <c r="K1231" t="s">
        <v>24</v>
      </c>
      <c r="L1231" t="s">
        <v>445</v>
      </c>
      <c r="M1231" t="s">
        <v>9438</v>
      </c>
      <c r="N1231" t="s">
        <v>9439</v>
      </c>
    </row>
    <row r="1232" spans="1:14" x14ac:dyDescent="0.25">
      <c r="A1232" t="s">
        <v>7065</v>
      </c>
      <c r="C1232" t="s">
        <v>69</v>
      </c>
      <c r="E1232" t="s">
        <v>638</v>
      </c>
      <c r="F1232" t="s">
        <v>7066</v>
      </c>
      <c r="G1232" t="s">
        <v>7067</v>
      </c>
      <c r="H1232" t="s">
        <v>7068</v>
      </c>
      <c r="I1232" t="s">
        <v>32</v>
      </c>
      <c r="J1232" t="s">
        <v>155</v>
      </c>
      <c r="K1232" t="s">
        <v>24</v>
      </c>
      <c r="L1232" t="s">
        <v>168</v>
      </c>
      <c r="M1232" t="s">
        <v>9942</v>
      </c>
      <c r="N1232" t="s">
        <v>9441</v>
      </c>
    </row>
    <row r="1233" spans="1:14" hidden="1" x14ac:dyDescent="0.25">
      <c r="A1233" t="s">
        <v>7069</v>
      </c>
      <c r="B1233" t="s">
        <v>651</v>
      </c>
      <c r="C1233" t="s">
        <v>16</v>
      </c>
      <c r="D1233" t="s">
        <v>5305</v>
      </c>
      <c r="E1233" t="s">
        <v>638</v>
      </c>
      <c r="F1233" t="s">
        <v>7070</v>
      </c>
      <c r="G1233" t="s">
        <v>7071</v>
      </c>
      <c r="H1233" t="s">
        <v>7072</v>
      </c>
      <c r="I1233" t="s">
        <v>32</v>
      </c>
      <c r="J1233" t="s">
        <v>253</v>
      </c>
      <c r="K1233" t="s">
        <v>24</v>
      </c>
      <c r="L1233" t="s">
        <v>851</v>
      </c>
      <c r="M1233" t="s">
        <v>9438</v>
      </c>
      <c r="N1233" t="s">
        <v>9439</v>
      </c>
    </row>
    <row r="1234" spans="1:14" x14ac:dyDescent="0.25">
      <c r="A1234" t="s">
        <v>7073</v>
      </c>
      <c r="B1234" t="s">
        <v>7074</v>
      </c>
      <c r="C1234" t="s">
        <v>69</v>
      </c>
      <c r="D1234" t="s">
        <v>402</v>
      </c>
      <c r="E1234" t="s">
        <v>638</v>
      </c>
      <c r="F1234" t="s">
        <v>7075</v>
      </c>
      <c r="G1234" t="s">
        <v>7076</v>
      </c>
      <c r="H1234" t="s">
        <v>7077</v>
      </c>
      <c r="I1234" t="s">
        <v>32</v>
      </c>
      <c r="J1234" t="s">
        <v>4935</v>
      </c>
      <c r="K1234" t="s">
        <v>24</v>
      </c>
      <c r="L1234" t="s">
        <v>6351</v>
      </c>
      <c r="M1234" t="s">
        <v>9943</v>
      </c>
      <c r="N1234" t="s">
        <v>9441</v>
      </c>
    </row>
    <row r="1235" spans="1:14" hidden="1" x14ac:dyDescent="0.25">
      <c r="A1235" t="s">
        <v>6336</v>
      </c>
      <c r="B1235" t="s">
        <v>5032</v>
      </c>
      <c r="C1235" t="s">
        <v>69</v>
      </c>
      <c r="D1235" t="s">
        <v>6337</v>
      </c>
      <c r="E1235" t="s">
        <v>638</v>
      </c>
      <c r="F1235" t="s">
        <v>7084</v>
      </c>
      <c r="G1235" t="s">
        <v>7085</v>
      </c>
      <c r="H1235" t="s">
        <v>7086</v>
      </c>
      <c r="I1235" t="s">
        <v>32</v>
      </c>
      <c r="J1235" t="s">
        <v>880</v>
      </c>
      <c r="K1235" t="s">
        <v>24</v>
      </c>
      <c r="L1235" t="s">
        <v>227</v>
      </c>
      <c r="M1235" t="s">
        <v>9438</v>
      </c>
      <c r="N1235" t="s">
        <v>9439</v>
      </c>
    </row>
    <row r="1236" spans="1:14" hidden="1" x14ac:dyDescent="0.25">
      <c r="A1236" t="s">
        <v>7091</v>
      </c>
      <c r="B1236" t="s">
        <v>7092</v>
      </c>
      <c r="C1236" t="s">
        <v>69</v>
      </c>
      <c r="D1236" t="s">
        <v>1916</v>
      </c>
      <c r="E1236" t="s">
        <v>638</v>
      </c>
      <c r="F1236" t="s">
        <v>7093</v>
      </c>
      <c r="G1236" t="s">
        <v>7094</v>
      </c>
      <c r="H1236" t="s">
        <v>7095</v>
      </c>
      <c r="I1236" t="s">
        <v>32</v>
      </c>
      <c r="J1236" t="s">
        <v>261</v>
      </c>
      <c r="K1236" t="s">
        <v>24</v>
      </c>
      <c r="L1236" t="s">
        <v>314</v>
      </c>
      <c r="M1236" t="s">
        <v>9438</v>
      </c>
      <c r="N1236" t="s">
        <v>9439</v>
      </c>
    </row>
    <row r="1237" spans="1:14" x14ac:dyDescent="0.25">
      <c r="A1237" t="s">
        <v>7096</v>
      </c>
      <c r="B1237" t="s">
        <v>7097</v>
      </c>
      <c r="C1237" t="s">
        <v>69</v>
      </c>
      <c r="D1237" t="s">
        <v>402</v>
      </c>
      <c r="E1237" t="s">
        <v>638</v>
      </c>
      <c r="F1237" t="s">
        <v>7098</v>
      </c>
      <c r="G1237" t="s">
        <v>7099</v>
      </c>
      <c r="H1237" t="s">
        <v>7100</v>
      </c>
      <c r="I1237" t="s">
        <v>32</v>
      </c>
      <c r="J1237" t="s">
        <v>4170</v>
      </c>
      <c r="K1237" t="s">
        <v>24</v>
      </c>
      <c r="L1237" t="s">
        <v>7101</v>
      </c>
      <c r="M1237" t="s">
        <v>9944</v>
      </c>
      <c r="N1237" t="s">
        <v>9441</v>
      </c>
    </row>
    <row r="1238" spans="1:14" x14ac:dyDescent="0.25">
      <c r="A1238" t="s">
        <v>7102</v>
      </c>
      <c r="C1238" t="s">
        <v>69</v>
      </c>
      <c r="E1238" t="s">
        <v>638</v>
      </c>
      <c r="F1238" t="s">
        <v>7103</v>
      </c>
      <c r="G1238" t="s">
        <v>7104</v>
      </c>
      <c r="H1238" t="s">
        <v>7105</v>
      </c>
      <c r="I1238" t="s">
        <v>32</v>
      </c>
      <c r="J1238" t="s">
        <v>155</v>
      </c>
      <c r="K1238" t="s">
        <v>24</v>
      </c>
      <c r="L1238" t="s">
        <v>168</v>
      </c>
      <c r="M1238" t="s">
        <v>9945</v>
      </c>
      <c r="N1238" t="s">
        <v>9441</v>
      </c>
    </row>
    <row r="1239" spans="1:14" hidden="1" x14ac:dyDescent="0.25">
      <c r="A1239" t="s">
        <v>7119</v>
      </c>
      <c r="B1239" t="s">
        <v>2761</v>
      </c>
      <c r="C1239" t="s">
        <v>16</v>
      </c>
      <c r="D1239" t="s">
        <v>659</v>
      </c>
      <c r="E1239" t="s">
        <v>638</v>
      </c>
      <c r="F1239" t="s">
        <v>7120</v>
      </c>
      <c r="G1239" t="s">
        <v>7121</v>
      </c>
      <c r="H1239" t="s">
        <v>7122</v>
      </c>
      <c r="I1239" t="s">
        <v>32</v>
      </c>
      <c r="J1239" t="s">
        <v>1093</v>
      </c>
      <c r="K1239" t="s">
        <v>24</v>
      </c>
      <c r="L1239" t="s">
        <v>663</v>
      </c>
      <c r="M1239" t="s">
        <v>9438</v>
      </c>
      <c r="N1239" t="s">
        <v>9439</v>
      </c>
    </row>
    <row r="1240" spans="1:14" hidden="1" x14ac:dyDescent="0.25">
      <c r="A1240" t="s">
        <v>7123</v>
      </c>
      <c r="B1240" t="s">
        <v>2844</v>
      </c>
      <c r="C1240" t="s">
        <v>16</v>
      </c>
      <c r="D1240" t="s">
        <v>6342</v>
      </c>
      <c r="E1240" t="s">
        <v>638</v>
      </c>
      <c r="F1240" t="s">
        <v>7124</v>
      </c>
      <c r="G1240" t="s">
        <v>7125</v>
      </c>
      <c r="H1240" t="s">
        <v>7126</v>
      </c>
      <c r="I1240" t="s">
        <v>320</v>
      </c>
      <c r="J1240" t="s">
        <v>341</v>
      </c>
      <c r="K1240" t="s">
        <v>24</v>
      </c>
      <c r="L1240" t="s">
        <v>361</v>
      </c>
      <c r="M1240" t="s">
        <v>9946</v>
      </c>
      <c r="N1240" t="s">
        <v>9441</v>
      </c>
    </row>
    <row r="1241" spans="1:14" x14ac:dyDescent="0.25">
      <c r="A1241" t="s">
        <v>7127</v>
      </c>
      <c r="B1241" t="s">
        <v>206</v>
      </c>
      <c r="C1241" t="s">
        <v>69</v>
      </c>
      <c r="D1241" t="s">
        <v>402</v>
      </c>
      <c r="E1241" t="s">
        <v>638</v>
      </c>
      <c r="F1241" t="s">
        <v>7128</v>
      </c>
      <c r="G1241" t="s">
        <v>7129</v>
      </c>
      <c r="H1241" t="s">
        <v>7130</v>
      </c>
      <c r="I1241" t="s">
        <v>32</v>
      </c>
      <c r="J1241" t="s">
        <v>115</v>
      </c>
      <c r="K1241" t="s">
        <v>24</v>
      </c>
      <c r="L1241" t="s">
        <v>406</v>
      </c>
      <c r="M1241" t="s">
        <v>9947</v>
      </c>
      <c r="N1241" t="s">
        <v>9441</v>
      </c>
    </row>
    <row r="1242" spans="1:14" hidden="1" x14ac:dyDescent="0.25">
      <c r="A1242" t="s">
        <v>7134</v>
      </c>
      <c r="B1242" t="s">
        <v>6729</v>
      </c>
      <c r="C1242" t="s">
        <v>16</v>
      </c>
      <c r="D1242" t="s">
        <v>6730</v>
      </c>
      <c r="E1242" t="s">
        <v>638</v>
      </c>
      <c r="F1242" t="s">
        <v>7135</v>
      </c>
      <c r="G1242" t="s">
        <v>7136</v>
      </c>
      <c r="H1242" t="s">
        <v>7137</v>
      </c>
      <c r="I1242" t="s">
        <v>320</v>
      </c>
      <c r="J1242" t="s">
        <v>1137</v>
      </c>
      <c r="K1242" t="s">
        <v>24</v>
      </c>
      <c r="L1242" t="s">
        <v>361</v>
      </c>
      <c r="M1242" t="s">
        <v>9438</v>
      </c>
      <c r="N1242" t="s">
        <v>9439</v>
      </c>
    </row>
    <row r="1243" spans="1:14" x14ac:dyDescent="0.25">
      <c r="A1243" t="s">
        <v>2703</v>
      </c>
      <c r="B1243" t="s">
        <v>6326</v>
      </c>
      <c r="C1243" t="s">
        <v>16</v>
      </c>
      <c r="D1243" t="s">
        <v>93</v>
      </c>
      <c r="E1243" t="s">
        <v>638</v>
      </c>
      <c r="F1243" t="s">
        <v>7142</v>
      </c>
      <c r="G1243" t="s">
        <v>7143</v>
      </c>
      <c r="H1243" t="s">
        <v>7144</v>
      </c>
      <c r="I1243" t="s">
        <v>32</v>
      </c>
      <c r="J1243" t="s">
        <v>1294</v>
      </c>
      <c r="K1243" t="s">
        <v>24</v>
      </c>
      <c r="L1243" t="s">
        <v>75</v>
      </c>
      <c r="M1243" t="s">
        <v>9948</v>
      </c>
      <c r="N1243" t="s">
        <v>9441</v>
      </c>
    </row>
    <row r="1244" spans="1:14" x14ac:dyDescent="0.25">
      <c r="A1244" t="s">
        <v>7149</v>
      </c>
      <c r="B1244" t="s">
        <v>957</v>
      </c>
      <c r="C1244" t="s">
        <v>16</v>
      </c>
      <c r="D1244" t="s">
        <v>93</v>
      </c>
      <c r="E1244" t="s">
        <v>638</v>
      </c>
      <c r="F1244" t="s">
        <v>7150</v>
      </c>
      <c r="G1244" t="s">
        <v>7151</v>
      </c>
      <c r="H1244" t="s">
        <v>7152</v>
      </c>
      <c r="I1244" t="s">
        <v>32</v>
      </c>
      <c r="J1244" t="s">
        <v>420</v>
      </c>
      <c r="K1244" t="s">
        <v>24</v>
      </c>
      <c r="L1244" t="s">
        <v>75</v>
      </c>
      <c r="M1244" t="s">
        <v>9949</v>
      </c>
      <c r="N1244" t="s">
        <v>9441</v>
      </c>
    </row>
    <row r="1245" spans="1:14" x14ac:dyDescent="0.25">
      <c r="A1245" t="s">
        <v>7153</v>
      </c>
      <c r="B1245" t="s">
        <v>206</v>
      </c>
      <c r="C1245" t="s">
        <v>69</v>
      </c>
      <c r="D1245" t="s">
        <v>402</v>
      </c>
      <c r="E1245" t="s">
        <v>638</v>
      </c>
      <c r="F1245" t="s">
        <v>7154</v>
      </c>
      <c r="G1245" t="s">
        <v>7155</v>
      </c>
      <c r="H1245" t="s">
        <v>7156</v>
      </c>
      <c r="I1245" t="s">
        <v>32</v>
      </c>
      <c r="J1245" t="s">
        <v>7157</v>
      </c>
      <c r="K1245" t="s">
        <v>24</v>
      </c>
      <c r="L1245" t="s">
        <v>7101</v>
      </c>
      <c r="M1245" t="s">
        <v>9950</v>
      </c>
      <c r="N1245" t="s">
        <v>9441</v>
      </c>
    </row>
    <row r="1246" spans="1:14" x14ac:dyDescent="0.25">
      <c r="A1246" t="s">
        <v>7162</v>
      </c>
      <c r="B1246" t="s">
        <v>7163</v>
      </c>
      <c r="C1246" t="s">
        <v>69</v>
      </c>
      <c r="D1246" t="s">
        <v>3900</v>
      </c>
      <c r="E1246" t="s">
        <v>638</v>
      </c>
      <c r="F1246" t="s">
        <v>7164</v>
      </c>
      <c r="G1246" t="s">
        <v>7165</v>
      </c>
      <c r="H1246" t="s">
        <v>7166</v>
      </c>
      <c r="I1246" t="s">
        <v>32</v>
      </c>
      <c r="J1246" t="s">
        <v>1449</v>
      </c>
      <c r="K1246" t="s">
        <v>24</v>
      </c>
      <c r="L1246" t="s">
        <v>663</v>
      </c>
      <c r="M1246" t="s">
        <v>9951</v>
      </c>
      <c r="N1246" t="s">
        <v>9441</v>
      </c>
    </row>
    <row r="1247" spans="1:14" hidden="1" x14ac:dyDescent="0.25">
      <c r="A1247" t="s">
        <v>7167</v>
      </c>
      <c r="B1247" t="s">
        <v>6946</v>
      </c>
      <c r="C1247" t="s">
        <v>69</v>
      </c>
      <c r="D1247" t="s">
        <v>6947</v>
      </c>
      <c r="E1247" t="s">
        <v>638</v>
      </c>
      <c r="F1247" t="s">
        <v>7168</v>
      </c>
      <c r="G1247" t="s">
        <v>7169</v>
      </c>
      <c r="H1247" t="s">
        <v>7170</v>
      </c>
      <c r="I1247" t="s">
        <v>32</v>
      </c>
      <c r="J1247" t="s">
        <v>23</v>
      </c>
      <c r="K1247" t="s">
        <v>24</v>
      </c>
      <c r="L1247" t="s">
        <v>42</v>
      </c>
      <c r="M1247" t="s">
        <v>9438</v>
      </c>
      <c r="N1247" t="s">
        <v>9439</v>
      </c>
    </row>
    <row r="1248" spans="1:14" hidden="1" x14ac:dyDescent="0.25">
      <c r="A1248" t="s">
        <v>7171</v>
      </c>
      <c r="B1248" t="s">
        <v>6729</v>
      </c>
      <c r="C1248" t="s">
        <v>16</v>
      </c>
      <c r="D1248" t="s">
        <v>6730</v>
      </c>
      <c r="E1248" t="s">
        <v>638</v>
      </c>
      <c r="F1248" t="s">
        <v>7172</v>
      </c>
      <c r="G1248" t="s">
        <v>7173</v>
      </c>
      <c r="H1248" t="s">
        <v>7174</v>
      </c>
      <c r="I1248" t="s">
        <v>320</v>
      </c>
      <c r="J1248" t="s">
        <v>1137</v>
      </c>
      <c r="K1248" t="s">
        <v>24</v>
      </c>
      <c r="L1248" t="s">
        <v>361</v>
      </c>
      <c r="M1248" t="s">
        <v>9438</v>
      </c>
      <c r="N1248" t="s">
        <v>9439</v>
      </c>
    </row>
    <row r="1249" spans="1:14" hidden="1" x14ac:dyDescent="0.25">
      <c r="A1249" t="s">
        <v>7175</v>
      </c>
      <c r="B1249" t="s">
        <v>6089</v>
      </c>
      <c r="C1249" t="s">
        <v>16</v>
      </c>
      <c r="D1249" t="s">
        <v>7176</v>
      </c>
      <c r="E1249" t="s">
        <v>638</v>
      </c>
      <c r="F1249" t="s">
        <v>7177</v>
      </c>
      <c r="G1249" t="s">
        <v>7178</v>
      </c>
      <c r="H1249" t="s">
        <v>7179</v>
      </c>
      <c r="I1249" t="s">
        <v>7180</v>
      </c>
      <c r="J1249" t="s">
        <v>148</v>
      </c>
      <c r="K1249" t="s">
        <v>24</v>
      </c>
      <c r="L1249" t="s">
        <v>7181</v>
      </c>
      <c r="M1249" t="s">
        <v>9952</v>
      </c>
      <c r="N1249" t="s">
        <v>9441</v>
      </c>
    </row>
    <row r="1250" spans="1:14" hidden="1" x14ac:dyDescent="0.25">
      <c r="A1250" t="s">
        <v>6330</v>
      </c>
      <c r="B1250" t="s">
        <v>7186</v>
      </c>
      <c r="C1250" t="s">
        <v>69</v>
      </c>
      <c r="D1250" t="s">
        <v>6332</v>
      </c>
      <c r="E1250" t="s">
        <v>638</v>
      </c>
      <c r="F1250" t="s">
        <v>7187</v>
      </c>
      <c r="G1250" t="s">
        <v>7188</v>
      </c>
      <c r="H1250" t="s">
        <v>7189</v>
      </c>
      <c r="I1250" t="s">
        <v>32</v>
      </c>
      <c r="J1250" t="s">
        <v>3208</v>
      </c>
      <c r="K1250" t="s">
        <v>24</v>
      </c>
      <c r="L1250" t="s">
        <v>34</v>
      </c>
      <c r="M1250" t="s">
        <v>9438</v>
      </c>
      <c r="N1250" t="s">
        <v>9439</v>
      </c>
    </row>
    <row r="1251" spans="1:14" x14ac:dyDescent="0.25">
      <c r="A1251" t="s">
        <v>7190</v>
      </c>
      <c r="B1251" t="s">
        <v>7074</v>
      </c>
      <c r="C1251" t="s">
        <v>69</v>
      </c>
      <c r="D1251" t="s">
        <v>402</v>
      </c>
      <c r="E1251" t="s">
        <v>638</v>
      </c>
      <c r="F1251" t="s">
        <v>7191</v>
      </c>
      <c r="G1251" t="s">
        <v>7192</v>
      </c>
      <c r="H1251" t="s">
        <v>7193</v>
      </c>
      <c r="I1251" t="s">
        <v>32</v>
      </c>
      <c r="J1251" t="s">
        <v>426</v>
      </c>
      <c r="K1251" t="s">
        <v>24</v>
      </c>
      <c r="L1251" t="s">
        <v>6351</v>
      </c>
      <c r="M1251" t="s">
        <v>9953</v>
      </c>
      <c r="N1251" t="s">
        <v>9441</v>
      </c>
    </row>
    <row r="1252" spans="1:14" x14ac:dyDescent="0.25">
      <c r="A1252" t="s">
        <v>7194</v>
      </c>
      <c r="C1252" t="s">
        <v>69</v>
      </c>
      <c r="E1252" t="s">
        <v>638</v>
      </c>
      <c r="F1252" t="s">
        <v>7195</v>
      </c>
      <c r="G1252" t="s">
        <v>7196</v>
      </c>
      <c r="H1252" t="s">
        <v>7197</v>
      </c>
      <c r="I1252" t="s">
        <v>32</v>
      </c>
      <c r="J1252" t="s">
        <v>155</v>
      </c>
      <c r="K1252" t="s">
        <v>24</v>
      </c>
      <c r="L1252" t="s">
        <v>168</v>
      </c>
      <c r="M1252" t="s">
        <v>9954</v>
      </c>
      <c r="N1252" t="s">
        <v>9441</v>
      </c>
    </row>
    <row r="1253" spans="1:14" hidden="1" x14ac:dyDescent="0.25">
      <c r="A1253" t="s">
        <v>7123</v>
      </c>
      <c r="B1253" t="s">
        <v>2844</v>
      </c>
      <c r="C1253" t="s">
        <v>16</v>
      </c>
      <c r="D1253" t="s">
        <v>6342</v>
      </c>
      <c r="E1253" t="s">
        <v>638</v>
      </c>
      <c r="F1253" t="s">
        <v>7198</v>
      </c>
      <c r="G1253" t="s">
        <v>7199</v>
      </c>
      <c r="H1253" t="s">
        <v>7200</v>
      </c>
      <c r="I1253" t="s">
        <v>320</v>
      </c>
      <c r="J1253" t="s">
        <v>341</v>
      </c>
      <c r="K1253" t="s">
        <v>24</v>
      </c>
      <c r="L1253" t="s">
        <v>361</v>
      </c>
      <c r="M1253" t="s">
        <v>9955</v>
      </c>
      <c r="N1253" t="s">
        <v>9441</v>
      </c>
    </row>
    <row r="1254" spans="1:14" hidden="1" x14ac:dyDescent="0.25">
      <c r="A1254" t="s">
        <v>7201</v>
      </c>
      <c r="B1254" t="s">
        <v>6946</v>
      </c>
      <c r="C1254" t="s">
        <v>69</v>
      </c>
      <c r="D1254" t="s">
        <v>6947</v>
      </c>
      <c r="E1254" t="s">
        <v>638</v>
      </c>
      <c r="F1254" t="s">
        <v>7202</v>
      </c>
      <c r="G1254" t="s">
        <v>7203</v>
      </c>
      <c r="H1254" t="s">
        <v>7204</v>
      </c>
      <c r="I1254" t="s">
        <v>32</v>
      </c>
      <c r="J1254" t="s">
        <v>1599</v>
      </c>
      <c r="K1254" t="s">
        <v>24</v>
      </c>
      <c r="L1254" t="s">
        <v>6951</v>
      </c>
      <c r="M1254" t="s">
        <v>9438</v>
      </c>
      <c r="N1254" t="s">
        <v>9439</v>
      </c>
    </row>
    <row r="1255" spans="1:14" hidden="1" x14ac:dyDescent="0.25">
      <c r="A1255" t="s">
        <v>7205</v>
      </c>
      <c r="B1255" t="s">
        <v>7053</v>
      </c>
      <c r="C1255" t="s">
        <v>16</v>
      </c>
      <c r="D1255" t="s">
        <v>7054</v>
      </c>
      <c r="E1255" t="s">
        <v>638</v>
      </c>
      <c r="F1255" t="s">
        <v>7206</v>
      </c>
      <c r="G1255" t="s">
        <v>7207</v>
      </c>
      <c r="H1255" t="s">
        <v>7208</v>
      </c>
      <c r="I1255" t="s">
        <v>32</v>
      </c>
      <c r="J1255" t="s">
        <v>197</v>
      </c>
      <c r="K1255" t="s">
        <v>24</v>
      </c>
      <c r="L1255" t="s">
        <v>34</v>
      </c>
      <c r="M1255" t="s">
        <v>9438</v>
      </c>
      <c r="N1255" t="s">
        <v>9439</v>
      </c>
    </row>
    <row r="1256" spans="1:14" hidden="1" x14ac:dyDescent="0.25">
      <c r="A1256" t="s">
        <v>6341</v>
      </c>
      <c r="B1256" t="s">
        <v>2844</v>
      </c>
      <c r="C1256" t="s">
        <v>16</v>
      </c>
      <c r="D1256" t="s">
        <v>6342</v>
      </c>
      <c r="E1256" t="s">
        <v>638</v>
      </c>
      <c r="F1256" t="s">
        <v>7213</v>
      </c>
      <c r="G1256" t="s">
        <v>7214</v>
      </c>
      <c r="H1256" t="s">
        <v>7215</v>
      </c>
      <c r="I1256" t="s">
        <v>320</v>
      </c>
      <c r="J1256" t="s">
        <v>341</v>
      </c>
      <c r="K1256" t="s">
        <v>24</v>
      </c>
      <c r="L1256" t="s">
        <v>361</v>
      </c>
      <c r="M1256" t="s">
        <v>9956</v>
      </c>
      <c r="N1256" t="s">
        <v>9441</v>
      </c>
    </row>
    <row r="1257" spans="1:14" x14ac:dyDescent="0.25">
      <c r="A1257" t="s">
        <v>6722</v>
      </c>
      <c r="B1257" t="s">
        <v>6723</v>
      </c>
      <c r="C1257" t="s">
        <v>16</v>
      </c>
      <c r="D1257" t="s">
        <v>6724</v>
      </c>
      <c r="E1257" t="s">
        <v>638</v>
      </c>
      <c r="F1257" t="s">
        <v>7216</v>
      </c>
      <c r="G1257" t="s">
        <v>7217</v>
      </c>
      <c r="H1257" t="s">
        <v>7218</v>
      </c>
      <c r="I1257" t="s">
        <v>32</v>
      </c>
      <c r="J1257" t="s">
        <v>420</v>
      </c>
      <c r="K1257" t="s">
        <v>24</v>
      </c>
      <c r="L1257" t="s">
        <v>851</v>
      </c>
      <c r="M1257" t="s">
        <v>9957</v>
      </c>
      <c r="N1257" t="s">
        <v>9441</v>
      </c>
    </row>
    <row r="1258" spans="1:14" hidden="1" x14ac:dyDescent="0.25">
      <c r="A1258" t="s">
        <v>7219</v>
      </c>
      <c r="C1258" t="s">
        <v>16</v>
      </c>
      <c r="D1258" t="s">
        <v>61</v>
      </c>
      <c r="E1258" t="s">
        <v>638</v>
      </c>
      <c r="F1258" t="s">
        <v>7220</v>
      </c>
      <c r="G1258" t="s">
        <v>7221</v>
      </c>
      <c r="H1258" t="s">
        <v>7222</v>
      </c>
      <c r="I1258" t="s">
        <v>32</v>
      </c>
      <c r="J1258" t="s">
        <v>412</v>
      </c>
      <c r="K1258" t="s">
        <v>24</v>
      </c>
      <c r="L1258" t="s">
        <v>42</v>
      </c>
      <c r="M1258" t="s">
        <v>9438</v>
      </c>
      <c r="N1258" t="s">
        <v>9439</v>
      </c>
    </row>
    <row r="1259" spans="1:14" hidden="1" x14ac:dyDescent="0.25">
      <c r="A1259" t="s">
        <v>6939</v>
      </c>
      <c r="B1259" t="s">
        <v>6940</v>
      </c>
      <c r="C1259" t="s">
        <v>69</v>
      </c>
      <c r="D1259" t="s">
        <v>6941</v>
      </c>
      <c r="E1259" t="s">
        <v>638</v>
      </c>
      <c r="F1259" t="s">
        <v>7227</v>
      </c>
      <c r="G1259" t="s">
        <v>7228</v>
      </c>
      <c r="H1259" t="s">
        <v>7229</v>
      </c>
      <c r="I1259" t="s">
        <v>32</v>
      </c>
      <c r="J1259" t="s">
        <v>253</v>
      </c>
      <c r="K1259" t="s">
        <v>24</v>
      </c>
      <c r="L1259" t="s">
        <v>3475</v>
      </c>
      <c r="M1259" t="s">
        <v>9438</v>
      </c>
      <c r="N1259" t="s">
        <v>9439</v>
      </c>
    </row>
    <row r="1260" spans="1:14" x14ac:dyDescent="0.25">
      <c r="A1260" t="s">
        <v>2703</v>
      </c>
      <c r="B1260" t="s">
        <v>7041</v>
      </c>
      <c r="C1260" t="s">
        <v>16</v>
      </c>
      <c r="D1260" t="s">
        <v>93</v>
      </c>
      <c r="E1260" t="s">
        <v>638</v>
      </c>
      <c r="F1260" t="s">
        <v>7230</v>
      </c>
      <c r="G1260" t="s">
        <v>7231</v>
      </c>
      <c r="H1260" t="s">
        <v>7232</v>
      </c>
      <c r="I1260" t="s">
        <v>32</v>
      </c>
      <c r="J1260" t="s">
        <v>1381</v>
      </c>
      <c r="K1260" t="s">
        <v>24</v>
      </c>
      <c r="L1260" t="s">
        <v>75</v>
      </c>
      <c r="M1260" t="s">
        <v>9958</v>
      </c>
      <c r="N1260" t="s">
        <v>9441</v>
      </c>
    </row>
    <row r="1261" spans="1:14" x14ac:dyDescent="0.25">
      <c r="A1261" t="s">
        <v>6357</v>
      </c>
      <c r="B1261" t="s">
        <v>6358</v>
      </c>
      <c r="C1261" t="s">
        <v>16</v>
      </c>
      <c r="D1261" t="s">
        <v>6359</v>
      </c>
      <c r="E1261" t="s">
        <v>638</v>
      </c>
      <c r="F1261" t="s">
        <v>7237</v>
      </c>
      <c r="G1261" t="s">
        <v>7238</v>
      </c>
      <c r="H1261" t="s">
        <v>7239</v>
      </c>
      <c r="I1261" t="s">
        <v>32</v>
      </c>
      <c r="J1261" t="s">
        <v>614</v>
      </c>
      <c r="K1261" t="s">
        <v>24</v>
      </c>
      <c r="L1261" t="s">
        <v>3638</v>
      </c>
      <c r="M1261" t="s">
        <v>9959</v>
      </c>
      <c r="N1261" t="s">
        <v>9441</v>
      </c>
    </row>
    <row r="1262" spans="1:14" hidden="1" x14ac:dyDescent="0.25">
      <c r="A1262" t="s">
        <v>7243</v>
      </c>
      <c r="B1262" t="s">
        <v>7036</v>
      </c>
      <c r="C1262" t="s">
        <v>69</v>
      </c>
      <c r="D1262" t="s">
        <v>5678</v>
      </c>
      <c r="E1262" t="s">
        <v>638</v>
      </c>
      <c r="F1262" t="s">
        <v>7244</v>
      </c>
      <c r="G1262" t="s">
        <v>7245</v>
      </c>
      <c r="H1262" t="s">
        <v>7246</v>
      </c>
      <c r="I1262" t="s">
        <v>32</v>
      </c>
      <c r="J1262" t="s">
        <v>246</v>
      </c>
      <c r="K1262" t="s">
        <v>24</v>
      </c>
      <c r="L1262" t="s">
        <v>104</v>
      </c>
      <c r="M1262" t="s">
        <v>9438</v>
      </c>
      <c r="N1262" t="s">
        <v>9439</v>
      </c>
    </row>
    <row r="1263" spans="1:14" hidden="1" x14ac:dyDescent="0.25">
      <c r="A1263" t="s">
        <v>7247</v>
      </c>
      <c r="B1263" t="s">
        <v>7248</v>
      </c>
      <c r="C1263" t="s">
        <v>69</v>
      </c>
      <c r="D1263" t="s">
        <v>7002</v>
      </c>
      <c r="E1263" t="s">
        <v>638</v>
      </c>
      <c r="F1263" t="s">
        <v>7249</v>
      </c>
      <c r="G1263" t="s">
        <v>7250</v>
      </c>
      <c r="H1263" t="s">
        <v>7251</v>
      </c>
      <c r="I1263" t="s">
        <v>32</v>
      </c>
      <c r="J1263" t="s">
        <v>2591</v>
      </c>
      <c r="K1263" t="s">
        <v>24</v>
      </c>
      <c r="L1263" t="s">
        <v>445</v>
      </c>
      <c r="M1263" t="s">
        <v>9438</v>
      </c>
      <c r="N1263" t="s">
        <v>9439</v>
      </c>
    </row>
    <row r="1264" spans="1:14" hidden="1" x14ac:dyDescent="0.25">
      <c r="A1264" t="s">
        <v>7252</v>
      </c>
      <c r="B1264" t="s">
        <v>651</v>
      </c>
      <c r="C1264" t="s">
        <v>16</v>
      </c>
      <c r="D1264" t="s">
        <v>5305</v>
      </c>
      <c r="E1264" t="s">
        <v>638</v>
      </c>
      <c r="F1264" t="s">
        <v>7253</v>
      </c>
      <c r="G1264" t="s">
        <v>7254</v>
      </c>
      <c r="H1264" t="s">
        <v>7255</v>
      </c>
      <c r="I1264" t="s">
        <v>32</v>
      </c>
      <c r="J1264" t="s">
        <v>253</v>
      </c>
      <c r="K1264" t="s">
        <v>24</v>
      </c>
      <c r="L1264" t="s">
        <v>851</v>
      </c>
      <c r="M1264" t="s">
        <v>9438</v>
      </c>
      <c r="N1264" t="s">
        <v>9439</v>
      </c>
    </row>
    <row r="1265" spans="1:14" hidden="1" x14ac:dyDescent="0.25">
      <c r="A1265" t="s">
        <v>7012</v>
      </c>
      <c r="B1265" t="s">
        <v>7013</v>
      </c>
      <c r="C1265" t="s">
        <v>16</v>
      </c>
      <c r="D1265" t="s">
        <v>1359</v>
      </c>
      <c r="E1265" t="s">
        <v>638</v>
      </c>
      <c r="F1265" t="s">
        <v>7256</v>
      </c>
      <c r="G1265" t="s">
        <v>7257</v>
      </c>
      <c r="H1265" t="s">
        <v>7258</v>
      </c>
      <c r="I1265" t="s">
        <v>22</v>
      </c>
      <c r="J1265" t="s">
        <v>1411</v>
      </c>
      <c r="K1265" t="s">
        <v>24</v>
      </c>
      <c r="L1265" t="s">
        <v>83</v>
      </c>
      <c r="M1265" t="s">
        <v>9960</v>
      </c>
      <c r="N1265" t="s">
        <v>9441</v>
      </c>
    </row>
    <row r="1266" spans="1:14" hidden="1" x14ac:dyDescent="0.25">
      <c r="A1266" t="s">
        <v>6341</v>
      </c>
      <c r="B1266" t="s">
        <v>2844</v>
      </c>
      <c r="C1266" t="s">
        <v>16</v>
      </c>
      <c r="D1266" t="s">
        <v>6342</v>
      </c>
      <c r="E1266" t="s">
        <v>638</v>
      </c>
      <c r="F1266" t="s">
        <v>7266</v>
      </c>
      <c r="G1266" t="s">
        <v>7267</v>
      </c>
      <c r="H1266" t="s">
        <v>7268</v>
      </c>
      <c r="I1266" t="s">
        <v>320</v>
      </c>
      <c r="J1266" t="s">
        <v>341</v>
      </c>
      <c r="K1266" t="s">
        <v>24</v>
      </c>
      <c r="L1266" t="s">
        <v>361</v>
      </c>
      <c r="M1266" t="s">
        <v>9961</v>
      </c>
      <c r="N1266" t="s">
        <v>9441</v>
      </c>
    </row>
    <row r="1267" spans="1:14" x14ac:dyDescent="0.25">
      <c r="A1267" t="s">
        <v>7269</v>
      </c>
      <c r="B1267" t="s">
        <v>206</v>
      </c>
      <c r="C1267" t="s">
        <v>69</v>
      </c>
      <c r="D1267" t="s">
        <v>402</v>
      </c>
      <c r="E1267" t="s">
        <v>638</v>
      </c>
      <c r="F1267" t="s">
        <v>7270</v>
      </c>
      <c r="G1267" t="s">
        <v>7271</v>
      </c>
      <c r="H1267" t="s">
        <v>7272</v>
      </c>
      <c r="I1267" t="s">
        <v>32</v>
      </c>
      <c r="J1267" t="s">
        <v>97</v>
      </c>
      <c r="K1267" t="s">
        <v>24</v>
      </c>
      <c r="L1267" t="s">
        <v>406</v>
      </c>
      <c r="M1267" t="s">
        <v>9962</v>
      </c>
      <c r="N1267" t="s">
        <v>9441</v>
      </c>
    </row>
    <row r="1268" spans="1:14" x14ac:dyDescent="0.25">
      <c r="A1268" t="s">
        <v>7273</v>
      </c>
      <c r="B1268" t="s">
        <v>7274</v>
      </c>
      <c r="C1268" t="s">
        <v>16</v>
      </c>
      <c r="D1268" t="s">
        <v>402</v>
      </c>
      <c r="E1268" t="s">
        <v>638</v>
      </c>
      <c r="F1268" t="s">
        <v>7275</v>
      </c>
      <c r="G1268" t="s">
        <v>7276</v>
      </c>
      <c r="H1268" t="s">
        <v>7277</v>
      </c>
      <c r="I1268" t="s">
        <v>32</v>
      </c>
      <c r="J1268" t="s">
        <v>4170</v>
      </c>
      <c r="K1268" t="s">
        <v>24</v>
      </c>
      <c r="L1268" t="s">
        <v>6351</v>
      </c>
      <c r="M1268" t="s">
        <v>9963</v>
      </c>
      <c r="N1268" t="s">
        <v>9441</v>
      </c>
    </row>
    <row r="1269" spans="1:14" hidden="1" x14ac:dyDescent="0.25">
      <c r="A1269" t="s">
        <v>7123</v>
      </c>
      <c r="B1269" t="s">
        <v>2844</v>
      </c>
      <c r="C1269" t="s">
        <v>16</v>
      </c>
      <c r="D1269" t="s">
        <v>6342</v>
      </c>
      <c r="E1269" t="s">
        <v>638</v>
      </c>
      <c r="F1269" t="s">
        <v>7278</v>
      </c>
      <c r="G1269" t="s">
        <v>7279</v>
      </c>
      <c r="H1269" t="s">
        <v>7280</v>
      </c>
      <c r="I1269" t="s">
        <v>320</v>
      </c>
      <c r="J1269" t="s">
        <v>341</v>
      </c>
      <c r="K1269" t="s">
        <v>24</v>
      </c>
      <c r="L1269" t="s">
        <v>361</v>
      </c>
      <c r="M1269" t="s">
        <v>9964</v>
      </c>
      <c r="N1269" t="s">
        <v>9441</v>
      </c>
    </row>
    <row r="1270" spans="1:14" hidden="1" x14ac:dyDescent="0.25">
      <c r="A1270" t="s">
        <v>1163</v>
      </c>
      <c r="B1270" t="s">
        <v>651</v>
      </c>
      <c r="C1270" t="s">
        <v>16</v>
      </c>
      <c r="D1270" t="s">
        <v>7281</v>
      </c>
      <c r="E1270" t="s">
        <v>638</v>
      </c>
      <c r="F1270" t="s">
        <v>7282</v>
      </c>
      <c r="G1270" t="s">
        <v>7283</v>
      </c>
      <c r="H1270" t="s">
        <v>7284</v>
      </c>
      <c r="I1270" t="s">
        <v>22</v>
      </c>
      <c r="J1270" t="s">
        <v>412</v>
      </c>
      <c r="K1270" t="s">
        <v>24</v>
      </c>
      <c r="L1270" t="s">
        <v>34</v>
      </c>
      <c r="M1270" t="s">
        <v>9438</v>
      </c>
      <c r="N1270" t="s">
        <v>9439</v>
      </c>
    </row>
    <row r="1271" spans="1:14" x14ac:dyDescent="0.25">
      <c r="A1271" t="s">
        <v>7285</v>
      </c>
      <c r="B1271" t="s">
        <v>447</v>
      </c>
      <c r="C1271" t="s">
        <v>69</v>
      </c>
      <c r="D1271" t="s">
        <v>93</v>
      </c>
      <c r="E1271" t="s">
        <v>638</v>
      </c>
      <c r="F1271" t="s">
        <v>7286</v>
      </c>
      <c r="G1271" t="s">
        <v>7287</v>
      </c>
      <c r="H1271" t="s">
        <v>7288</v>
      </c>
      <c r="I1271" t="s">
        <v>32</v>
      </c>
      <c r="J1271" t="s">
        <v>329</v>
      </c>
      <c r="K1271" t="s">
        <v>24</v>
      </c>
      <c r="L1271" t="s">
        <v>75</v>
      </c>
      <c r="M1271" t="s">
        <v>9965</v>
      </c>
      <c r="N1271" t="s">
        <v>9441</v>
      </c>
    </row>
    <row r="1272" spans="1:14" hidden="1" x14ac:dyDescent="0.25">
      <c r="A1272" t="s">
        <v>7289</v>
      </c>
      <c r="B1272" t="s">
        <v>651</v>
      </c>
      <c r="C1272" t="s">
        <v>16</v>
      </c>
      <c r="D1272" t="s">
        <v>5305</v>
      </c>
      <c r="E1272" t="s">
        <v>638</v>
      </c>
      <c r="F1272" t="s">
        <v>7290</v>
      </c>
      <c r="G1272" t="s">
        <v>7291</v>
      </c>
      <c r="H1272" t="s">
        <v>7292</v>
      </c>
      <c r="I1272" t="s">
        <v>32</v>
      </c>
      <c r="J1272" t="s">
        <v>253</v>
      </c>
      <c r="K1272" t="s">
        <v>24</v>
      </c>
      <c r="L1272" t="s">
        <v>851</v>
      </c>
      <c r="M1272" t="s">
        <v>9438</v>
      </c>
      <c r="N1272" t="s">
        <v>9439</v>
      </c>
    </row>
    <row r="1273" spans="1:14" x14ac:dyDescent="0.25">
      <c r="A1273" t="s">
        <v>7293</v>
      </c>
      <c r="B1273" t="s">
        <v>957</v>
      </c>
      <c r="C1273" t="s">
        <v>16</v>
      </c>
      <c r="D1273" t="s">
        <v>93</v>
      </c>
      <c r="E1273" t="s">
        <v>638</v>
      </c>
      <c r="F1273" t="s">
        <v>7294</v>
      </c>
      <c r="G1273" t="s">
        <v>7295</v>
      </c>
      <c r="H1273" t="s">
        <v>7296</v>
      </c>
      <c r="I1273" t="s">
        <v>32</v>
      </c>
      <c r="J1273" t="s">
        <v>527</v>
      </c>
      <c r="K1273" t="s">
        <v>24</v>
      </c>
      <c r="L1273" t="s">
        <v>75</v>
      </c>
      <c r="M1273" t="s">
        <v>9966</v>
      </c>
      <c r="N1273" t="s">
        <v>9441</v>
      </c>
    </row>
    <row r="1274" spans="1:14" hidden="1" x14ac:dyDescent="0.25">
      <c r="A1274" t="s">
        <v>7297</v>
      </c>
      <c r="B1274" t="s">
        <v>7298</v>
      </c>
      <c r="C1274" t="s">
        <v>16</v>
      </c>
      <c r="D1274" t="s">
        <v>7299</v>
      </c>
      <c r="E1274" t="s">
        <v>638</v>
      </c>
      <c r="F1274" t="s">
        <v>7300</v>
      </c>
      <c r="G1274" t="s">
        <v>7301</v>
      </c>
      <c r="H1274" t="s">
        <v>7302</v>
      </c>
      <c r="I1274" t="s">
        <v>32</v>
      </c>
      <c r="J1274" t="s">
        <v>3776</v>
      </c>
      <c r="K1274" t="s">
        <v>24</v>
      </c>
      <c r="L1274" t="s">
        <v>7303</v>
      </c>
      <c r="M1274" t="s">
        <v>9438</v>
      </c>
      <c r="N1274" t="s">
        <v>9439</v>
      </c>
    </row>
    <row r="1275" spans="1:14" x14ac:dyDescent="0.25">
      <c r="A1275" t="s">
        <v>7304</v>
      </c>
      <c r="C1275" t="s">
        <v>69</v>
      </c>
      <c r="E1275" t="s">
        <v>638</v>
      </c>
      <c r="F1275" t="s">
        <v>7305</v>
      </c>
      <c r="G1275" t="s">
        <v>7306</v>
      </c>
      <c r="H1275" t="s">
        <v>7307</v>
      </c>
      <c r="I1275" t="s">
        <v>32</v>
      </c>
      <c r="J1275" t="s">
        <v>155</v>
      </c>
      <c r="K1275" t="s">
        <v>24</v>
      </c>
      <c r="L1275" t="s">
        <v>168</v>
      </c>
      <c r="M1275" t="s">
        <v>9967</v>
      </c>
      <c r="N1275" t="s">
        <v>9441</v>
      </c>
    </row>
    <row r="1276" spans="1:14" hidden="1" x14ac:dyDescent="0.25">
      <c r="A1276" t="s">
        <v>1163</v>
      </c>
      <c r="B1276" t="s">
        <v>651</v>
      </c>
      <c r="C1276" t="s">
        <v>16</v>
      </c>
      <c r="D1276" t="s">
        <v>7281</v>
      </c>
      <c r="E1276" t="s">
        <v>638</v>
      </c>
      <c r="F1276" t="s">
        <v>7308</v>
      </c>
      <c r="G1276" t="s">
        <v>7309</v>
      </c>
      <c r="H1276" t="s">
        <v>7310</v>
      </c>
      <c r="I1276" t="s">
        <v>22</v>
      </c>
      <c r="J1276" t="s">
        <v>412</v>
      </c>
      <c r="K1276" t="s">
        <v>24</v>
      </c>
      <c r="L1276" t="s">
        <v>34</v>
      </c>
      <c r="M1276" t="s">
        <v>9438</v>
      </c>
      <c r="N1276" t="s">
        <v>9439</v>
      </c>
    </row>
    <row r="1277" spans="1:14" hidden="1" x14ac:dyDescent="0.25">
      <c r="A1277" t="s">
        <v>7311</v>
      </c>
      <c r="B1277" t="s">
        <v>7312</v>
      </c>
      <c r="C1277" t="s">
        <v>16</v>
      </c>
      <c r="D1277" t="s">
        <v>7313</v>
      </c>
      <c r="E1277" t="s">
        <v>638</v>
      </c>
      <c r="F1277" t="s">
        <v>7314</v>
      </c>
      <c r="G1277" t="s">
        <v>7315</v>
      </c>
      <c r="H1277" t="s">
        <v>7316</v>
      </c>
      <c r="I1277" t="s">
        <v>22</v>
      </c>
      <c r="J1277" t="s">
        <v>583</v>
      </c>
      <c r="K1277" t="s">
        <v>24</v>
      </c>
      <c r="L1277" t="s">
        <v>83</v>
      </c>
      <c r="M1277" t="s">
        <v>9968</v>
      </c>
      <c r="N1277" t="s">
        <v>9441</v>
      </c>
    </row>
    <row r="1278" spans="1:14" x14ac:dyDescent="0.25">
      <c r="A1278" t="s">
        <v>7317</v>
      </c>
      <c r="B1278" t="s">
        <v>447</v>
      </c>
      <c r="C1278" t="s">
        <v>69</v>
      </c>
      <c r="D1278" t="s">
        <v>93</v>
      </c>
      <c r="E1278" t="s">
        <v>638</v>
      </c>
      <c r="F1278" t="s">
        <v>7318</v>
      </c>
      <c r="G1278" t="s">
        <v>7319</v>
      </c>
      <c r="H1278" t="s">
        <v>7320</v>
      </c>
      <c r="I1278" t="s">
        <v>32</v>
      </c>
      <c r="J1278" t="s">
        <v>329</v>
      </c>
      <c r="K1278" t="s">
        <v>24</v>
      </c>
      <c r="L1278" t="s">
        <v>75</v>
      </c>
      <c r="M1278" t="s">
        <v>9969</v>
      </c>
      <c r="N1278" t="s">
        <v>9441</v>
      </c>
    </row>
    <row r="1279" spans="1:14" hidden="1" x14ac:dyDescent="0.25">
      <c r="A1279" t="s">
        <v>7325</v>
      </c>
      <c r="B1279" t="s">
        <v>7326</v>
      </c>
      <c r="C1279" t="s">
        <v>16</v>
      </c>
      <c r="D1279" t="s">
        <v>3483</v>
      </c>
      <c r="E1279" t="s">
        <v>638</v>
      </c>
      <c r="F1279" t="s">
        <v>7327</v>
      </c>
      <c r="G1279" t="s">
        <v>7328</v>
      </c>
      <c r="H1279" t="s">
        <v>7329</v>
      </c>
      <c r="I1279" t="s">
        <v>22</v>
      </c>
      <c r="J1279" t="s">
        <v>1137</v>
      </c>
      <c r="K1279" t="s">
        <v>24</v>
      </c>
      <c r="L1279" t="s">
        <v>83</v>
      </c>
      <c r="M1279" t="s">
        <v>9438</v>
      </c>
      <c r="N1279" t="s">
        <v>9439</v>
      </c>
    </row>
    <row r="1280" spans="1:14" hidden="1" x14ac:dyDescent="0.25">
      <c r="A1280" t="s">
        <v>7035</v>
      </c>
      <c r="B1280" t="s">
        <v>7036</v>
      </c>
      <c r="C1280" t="s">
        <v>69</v>
      </c>
      <c r="D1280" t="s">
        <v>5678</v>
      </c>
      <c r="E1280" t="s">
        <v>638</v>
      </c>
      <c r="F1280" t="s">
        <v>7342</v>
      </c>
      <c r="G1280" t="s">
        <v>7343</v>
      </c>
      <c r="H1280" t="s">
        <v>7344</v>
      </c>
      <c r="I1280" t="s">
        <v>32</v>
      </c>
      <c r="J1280" t="s">
        <v>121</v>
      </c>
      <c r="K1280" t="s">
        <v>24</v>
      </c>
      <c r="L1280" t="s">
        <v>104</v>
      </c>
      <c r="M1280" t="s">
        <v>9438</v>
      </c>
      <c r="N1280" t="s">
        <v>9439</v>
      </c>
    </row>
    <row r="1281" spans="1:14" hidden="1" x14ac:dyDescent="0.25">
      <c r="A1281" t="s">
        <v>7325</v>
      </c>
      <c r="B1281" t="s">
        <v>7326</v>
      </c>
      <c r="C1281" t="s">
        <v>16</v>
      </c>
      <c r="D1281" t="s">
        <v>3483</v>
      </c>
      <c r="E1281" t="s">
        <v>638</v>
      </c>
      <c r="F1281" t="s">
        <v>7345</v>
      </c>
      <c r="G1281" t="s">
        <v>7346</v>
      </c>
      <c r="H1281" t="s">
        <v>7347</v>
      </c>
      <c r="I1281" t="s">
        <v>22</v>
      </c>
      <c r="J1281" t="s">
        <v>1137</v>
      </c>
      <c r="K1281" t="s">
        <v>24</v>
      </c>
      <c r="L1281" t="s">
        <v>83</v>
      </c>
      <c r="M1281" t="s">
        <v>9438</v>
      </c>
      <c r="N1281" t="s">
        <v>9439</v>
      </c>
    </row>
    <row r="1282" spans="1:14" hidden="1" x14ac:dyDescent="0.25">
      <c r="A1282" t="s">
        <v>1163</v>
      </c>
      <c r="B1282" t="s">
        <v>651</v>
      </c>
      <c r="C1282" t="s">
        <v>16</v>
      </c>
      <c r="D1282" t="s">
        <v>1476</v>
      </c>
      <c r="E1282" t="s">
        <v>638</v>
      </c>
      <c r="F1282" t="s">
        <v>7348</v>
      </c>
      <c r="G1282" t="s">
        <v>7349</v>
      </c>
      <c r="H1282" t="s">
        <v>7350</v>
      </c>
      <c r="I1282" t="s">
        <v>22</v>
      </c>
      <c r="J1282" t="s">
        <v>723</v>
      </c>
      <c r="K1282" t="s">
        <v>24</v>
      </c>
      <c r="L1282" t="s">
        <v>34</v>
      </c>
      <c r="M1282" t="s">
        <v>9438</v>
      </c>
      <c r="N1282" t="s">
        <v>9439</v>
      </c>
    </row>
    <row r="1283" spans="1:14" x14ac:dyDescent="0.25">
      <c r="A1283" t="s">
        <v>6357</v>
      </c>
      <c r="B1283" t="s">
        <v>6358</v>
      </c>
      <c r="C1283" t="s">
        <v>16</v>
      </c>
      <c r="D1283" t="s">
        <v>6359</v>
      </c>
      <c r="E1283" t="s">
        <v>638</v>
      </c>
      <c r="F1283" t="s">
        <v>7355</v>
      </c>
      <c r="G1283" t="s">
        <v>7356</v>
      </c>
      <c r="H1283" t="s">
        <v>7357</v>
      </c>
      <c r="I1283" t="s">
        <v>32</v>
      </c>
      <c r="J1283" t="s">
        <v>614</v>
      </c>
      <c r="K1283" t="s">
        <v>24</v>
      </c>
      <c r="L1283" t="s">
        <v>3638</v>
      </c>
      <c r="M1283" t="s">
        <v>9970</v>
      </c>
      <c r="N1283" t="s">
        <v>9441</v>
      </c>
    </row>
    <row r="1284" spans="1:14" hidden="1" x14ac:dyDescent="0.25">
      <c r="A1284" t="s">
        <v>6979</v>
      </c>
      <c r="B1284" t="s">
        <v>6911</v>
      </c>
      <c r="C1284" t="s">
        <v>69</v>
      </c>
      <c r="D1284" t="s">
        <v>5944</v>
      </c>
      <c r="E1284" t="s">
        <v>638</v>
      </c>
      <c r="F1284" t="s">
        <v>7358</v>
      </c>
      <c r="G1284" t="s">
        <v>7359</v>
      </c>
      <c r="H1284" t="s">
        <v>7360</v>
      </c>
      <c r="I1284" t="s">
        <v>22</v>
      </c>
      <c r="J1284" t="s">
        <v>246</v>
      </c>
      <c r="K1284" t="s">
        <v>24</v>
      </c>
      <c r="L1284" t="s">
        <v>3657</v>
      </c>
      <c r="M1284" t="s">
        <v>9438</v>
      </c>
      <c r="N1284" t="s">
        <v>9439</v>
      </c>
    </row>
    <row r="1285" spans="1:14" x14ac:dyDescent="0.25">
      <c r="A1285" t="s">
        <v>7370</v>
      </c>
      <c r="B1285" t="s">
        <v>206</v>
      </c>
      <c r="C1285" t="s">
        <v>69</v>
      </c>
      <c r="D1285" t="s">
        <v>402</v>
      </c>
      <c r="E1285" t="s">
        <v>638</v>
      </c>
      <c r="F1285" t="s">
        <v>7371</v>
      </c>
      <c r="G1285" t="s">
        <v>7372</v>
      </c>
      <c r="H1285" t="s">
        <v>7373</v>
      </c>
      <c r="I1285" t="s">
        <v>32</v>
      </c>
      <c r="J1285" t="s">
        <v>97</v>
      </c>
      <c r="K1285" t="s">
        <v>24</v>
      </c>
      <c r="L1285" t="s">
        <v>406</v>
      </c>
      <c r="M1285" t="s">
        <v>9971</v>
      </c>
      <c r="N1285" t="s">
        <v>9441</v>
      </c>
    </row>
    <row r="1286" spans="1:14" hidden="1" x14ac:dyDescent="0.25">
      <c r="A1286" t="s">
        <v>7374</v>
      </c>
      <c r="B1286" t="s">
        <v>7375</v>
      </c>
      <c r="C1286" t="s">
        <v>16</v>
      </c>
      <c r="D1286" t="s">
        <v>7376</v>
      </c>
      <c r="E1286" t="s">
        <v>638</v>
      </c>
      <c r="F1286" t="s">
        <v>7377</v>
      </c>
      <c r="G1286" t="s">
        <v>7378</v>
      </c>
      <c r="H1286" t="s">
        <v>7379</v>
      </c>
      <c r="I1286" t="s">
        <v>320</v>
      </c>
      <c r="J1286" t="s">
        <v>7380</v>
      </c>
      <c r="K1286" t="s">
        <v>24</v>
      </c>
      <c r="L1286" t="s">
        <v>361</v>
      </c>
      <c r="M1286" t="s">
        <v>9972</v>
      </c>
      <c r="N1286" t="s">
        <v>9441</v>
      </c>
    </row>
    <row r="1287" spans="1:14" hidden="1" x14ac:dyDescent="0.25">
      <c r="A1287" t="s">
        <v>7102</v>
      </c>
      <c r="B1287" t="s">
        <v>651</v>
      </c>
      <c r="C1287" t="s">
        <v>16</v>
      </c>
      <c r="D1287" t="s">
        <v>5305</v>
      </c>
      <c r="E1287" t="s">
        <v>638</v>
      </c>
      <c r="F1287" t="s">
        <v>7381</v>
      </c>
      <c r="G1287" t="s">
        <v>7382</v>
      </c>
      <c r="H1287" t="s">
        <v>7383</v>
      </c>
      <c r="I1287" t="s">
        <v>32</v>
      </c>
      <c r="J1287" t="s">
        <v>253</v>
      </c>
      <c r="K1287" t="s">
        <v>24</v>
      </c>
      <c r="L1287" t="s">
        <v>851</v>
      </c>
      <c r="M1287" t="s">
        <v>9438</v>
      </c>
      <c r="N1287" t="s">
        <v>9439</v>
      </c>
    </row>
    <row r="1288" spans="1:14" hidden="1" x14ac:dyDescent="0.25">
      <c r="A1288" t="s">
        <v>7384</v>
      </c>
      <c r="B1288" t="s">
        <v>651</v>
      </c>
      <c r="C1288" t="s">
        <v>16</v>
      </c>
      <c r="D1288" t="s">
        <v>5305</v>
      </c>
      <c r="E1288" t="s">
        <v>638</v>
      </c>
      <c r="F1288" t="s">
        <v>7385</v>
      </c>
      <c r="G1288" t="s">
        <v>7386</v>
      </c>
      <c r="H1288" t="s">
        <v>7387</v>
      </c>
      <c r="I1288" t="s">
        <v>32</v>
      </c>
      <c r="J1288" t="s">
        <v>253</v>
      </c>
      <c r="K1288" t="s">
        <v>24</v>
      </c>
      <c r="L1288" t="s">
        <v>851</v>
      </c>
      <c r="M1288" t="s">
        <v>9438</v>
      </c>
      <c r="N1288" t="s">
        <v>9439</v>
      </c>
    </row>
    <row r="1289" spans="1:14" hidden="1" x14ac:dyDescent="0.25">
      <c r="A1289" t="s">
        <v>7392</v>
      </c>
      <c r="B1289" t="s">
        <v>7260</v>
      </c>
      <c r="C1289" t="s">
        <v>16</v>
      </c>
      <c r="D1289" t="s">
        <v>7261</v>
      </c>
      <c r="E1289" t="s">
        <v>638</v>
      </c>
      <c r="F1289" t="s">
        <v>7393</v>
      </c>
      <c r="G1289" t="s">
        <v>7394</v>
      </c>
      <c r="H1289" t="s">
        <v>7395</v>
      </c>
      <c r="I1289" t="s">
        <v>32</v>
      </c>
      <c r="J1289" t="s">
        <v>360</v>
      </c>
      <c r="K1289" t="s">
        <v>24</v>
      </c>
      <c r="L1289" t="s">
        <v>7265</v>
      </c>
      <c r="M1289" t="s">
        <v>9438</v>
      </c>
      <c r="N1289" t="s">
        <v>9439</v>
      </c>
    </row>
    <row r="1290" spans="1:14" x14ac:dyDescent="0.25">
      <c r="A1290" t="s">
        <v>6357</v>
      </c>
      <c r="B1290" t="s">
        <v>6358</v>
      </c>
      <c r="C1290" t="s">
        <v>16</v>
      </c>
      <c r="D1290" t="s">
        <v>6359</v>
      </c>
      <c r="E1290" t="s">
        <v>638</v>
      </c>
      <c r="F1290" t="s">
        <v>7396</v>
      </c>
      <c r="G1290" t="s">
        <v>7397</v>
      </c>
      <c r="H1290" t="s">
        <v>7398</v>
      </c>
      <c r="I1290" t="s">
        <v>32</v>
      </c>
      <c r="J1290" t="s">
        <v>614</v>
      </c>
      <c r="K1290" t="s">
        <v>24</v>
      </c>
      <c r="L1290" t="s">
        <v>3638</v>
      </c>
      <c r="M1290" t="s">
        <v>9973</v>
      </c>
      <c r="N1290" t="s">
        <v>9441</v>
      </c>
    </row>
    <row r="1291" spans="1:14" x14ac:dyDescent="0.25">
      <c r="A1291" t="s">
        <v>6357</v>
      </c>
      <c r="B1291" t="s">
        <v>6358</v>
      </c>
      <c r="C1291" t="s">
        <v>16</v>
      </c>
      <c r="D1291" t="s">
        <v>6359</v>
      </c>
      <c r="E1291" t="s">
        <v>638</v>
      </c>
      <c r="F1291" t="s">
        <v>7399</v>
      </c>
      <c r="G1291" t="s">
        <v>7400</v>
      </c>
      <c r="H1291" t="s">
        <v>7401</v>
      </c>
      <c r="I1291" t="s">
        <v>32</v>
      </c>
      <c r="J1291" t="s">
        <v>614</v>
      </c>
      <c r="K1291" t="s">
        <v>24</v>
      </c>
      <c r="L1291" t="s">
        <v>3638</v>
      </c>
      <c r="M1291" t="s">
        <v>9974</v>
      </c>
      <c r="N1291" t="s">
        <v>9441</v>
      </c>
    </row>
    <row r="1292" spans="1:14" hidden="1" x14ac:dyDescent="0.25">
      <c r="A1292" t="s">
        <v>7402</v>
      </c>
      <c r="B1292" t="s">
        <v>6331</v>
      </c>
      <c r="C1292" t="s">
        <v>69</v>
      </c>
      <c r="D1292" t="s">
        <v>6332</v>
      </c>
      <c r="E1292" t="s">
        <v>638</v>
      </c>
      <c r="F1292" t="s">
        <v>7403</v>
      </c>
      <c r="G1292" t="s">
        <v>7404</v>
      </c>
      <c r="H1292" t="s">
        <v>7405</v>
      </c>
      <c r="I1292" t="s">
        <v>32</v>
      </c>
      <c r="J1292" t="s">
        <v>1912</v>
      </c>
      <c r="K1292" t="s">
        <v>24</v>
      </c>
      <c r="L1292" t="s">
        <v>34</v>
      </c>
      <c r="M1292" t="s">
        <v>9438</v>
      </c>
      <c r="N1292" t="s">
        <v>9439</v>
      </c>
    </row>
    <row r="1293" spans="1:14" x14ac:dyDescent="0.25">
      <c r="A1293" t="s">
        <v>7406</v>
      </c>
      <c r="B1293" t="s">
        <v>7407</v>
      </c>
      <c r="C1293" t="s">
        <v>69</v>
      </c>
      <c r="D1293" t="s">
        <v>85</v>
      </c>
      <c r="E1293" t="s">
        <v>638</v>
      </c>
      <c r="F1293" t="s">
        <v>7408</v>
      </c>
      <c r="G1293" t="s">
        <v>7409</v>
      </c>
      <c r="H1293" t="s">
        <v>7410</v>
      </c>
      <c r="I1293" t="s">
        <v>32</v>
      </c>
      <c r="J1293" t="s">
        <v>540</v>
      </c>
      <c r="K1293" t="s">
        <v>24</v>
      </c>
      <c r="L1293" t="s">
        <v>851</v>
      </c>
      <c r="M1293" t="s">
        <v>9975</v>
      </c>
      <c r="N1293" t="s">
        <v>9441</v>
      </c>
    </row>
    <row r="1294" spans="1:14" hidden="1" x14ac:dyDescent="0.25">
      <c r="A1294" t="s">
        <v>7411</v>
      </c>
      <c r="B1294" t="s">
        <v>7079</v>
      </c>
      <c r="C1294" t="s">
        <v>16</v>
      </c>
      <c r="D1294" t="s">
        <v>7080</v>
      </c>
      <c r="E1294" t="s">
        <v>638</v>
      </c>
      <c r="F1294" t="s">
        <v>7412</v>
      </c>
      <c r="G1294" t="s">
        <v>7413</v>
      </c>
      <c r="H1294" t="s">
        <v>7414</v>
      </c>
      <c r="I1294" t="s">
        <v>32</v>
      </c>
      <c r="J1294" t="s">
        <v>219</v>
      </c>
      <c r="K1294" t="s">
        <v>24</v>
      </c>
      <c r="L1294" t="s">
        <v>439</v>
      </c>
      <c r="M1294" t="s">
        <v>9438</v>
      </c>
      <c r="N1294" t="s">
        <v>9439</v>
      </c>
    </row>
    <row r="1295" spans="1:14" hidden="1" x14ac:dyDescent="0.25">
      <c r="A1295" t="s">
        <v>1163</v>
      </c>
      <c r="B1295" t="s">
        <v>651</v>
      </c>
      <c r="C1295" t="s">
        <v>16</v>
      </c>
      <c r="D1295" t="s">
        <v>7281</v>
      </c>
      <c r="E1295" t="s">
        <v>638</v>
      </c>
      <c r="F1295" t="s">
        <v>7415</v>
      </c>
      <c r="G1295" t="s">
        <v>7416</v>
      </c>
      <c r="H1295" t="s">
        <v>7417</v>
      </c>
      <c r="I1295" t="s">
        <v>22</v>
      </c>
      <c r="J1295" t="s">
        <v>412</v>
      </c>
      <c r="K1295" t="s">
        <v>24</v>
      </c>
      <c r="L1295" t="s">
        <v>34</v>
      </c>
      <c r="M1295" t="s">
        <v>9438</v>
      </c>
      <c r="N1295" t="s">
        <v>9439</v>
      </c>
    </row>
    <row r="1296" spans="1:14" hidden="1" x14ac:dyDescent="0.25">
      <c r="A1296" t="s">
        <v>7205</v>
      </c>
      <c r="B1296" t="s">
        <v>7418</v>
      </c>
      <c r="C1296" t="s">
        <v>16</v>
      </c>
      <c r="D1296" t="s">
        <v>7054</v>
      </c>
      <c r="E1296" t="s">
        <v>638</v>
      </c>
      <c r="F1296" t="s">
        <v>7419</v>
      </c>
      <c r="G1296" t="s">
        <v>7420</v>
      </c>
      <c r="H1296" t="s">
        <v>7421</v>
      </c>
      <c r="I1296" t="s">
        <v>32</v>
      </c>
      <c r="J1296" t="s">
        <v>253</v>
      </c>
      <c r="K1296" t="s">
        <v>24</v>
      </c>
      <c r="L1296" t="s">
        <v>34</v>
      </c>
      <c r="M1296" t="s">
        <v>9438</v>
      </c>
      <c r="N1296" t="s">
        <v>9439</v>
      </c>
    </row>
    <row r="1297" spans="1:14" hidden="1" x14ac:dyDescent="0.25">
      <c r="A1297" t="s">
        <v>7205</v>
      </c>
      <c r="B1297" t="s">
        <v>7422</v>
      </c>
      <c r="C1297" t="s">
        <v>16</v>
      </c>
      <c r="D1297" t="s">
        <v>7054</v>
      </c>
      <c r="E1297" t="s">
        <v>638</v>
      </c>
      <c r="F1297" t="s">
        <v>7423</v>
      </c>
      <c r="G1297" t="s">
        <v>7424</v>
      </c>
      <c r="H1297" t="s">
        <v>7425</v>
      </c>
      <c r="I1297" t="s">
        <v>32</v>
      </c>
      <c r="J1297" t="s">
        <v>253</v>
      </c>
      <c r="K1297" t="s">
        <v>24</v>
      </c>
      <c r="L1297" t="s">
        <v>34</v>
      </c>
      <c r="M1297" t="s">
        <v>9438</v>
      </c>
      <c r="N1297" t="s">
        <v>9439</v>
      </c>
    </row>
    <row r="1298" spans="1:14" x14ac:dyDescent="0.25">
      <c r="A1298" t="s">
        <v>7426</v>
      </c>
      <c r="B1298" t="s">
        <v>6953</v>
      </c>
      <c r="C1298" t="s">
        <v>69</v>
      </c>
      <c r="D1298" t="s">
        <v>93</v>
      </c>
      <c r="E1298" t="s">
        <v>638</v>
      </c>
      <c r="F1298" t="s">
        <v>7427</v>
      </c>
      <c r="G1298" t="s">
        <v>7428</v>
      </c>
      <c r="H1298" t="s">
        <v>7429</v>
      </c>
      <c r="I1298" t="s">
        <v>32</v>
      </c>
      <c r="J1298" t="s">
        <v>142</v>
      </c>
      <c r="K1298" t="s">
        <v>24</v>
      </c>
      <c r="L1298" t="s">
        <v>75</v>
      </c>
      <c r="M1298" t="s">
        <v>9976</v>
      </c>
      <c r="N1298" t="s">
        <v>9441</v>
      </c>
    </row>
    <row r="1299" spans="1:14" hidden="1" x14ac:dyDescent="0.25">
      <c r="A1299" t="s">
        <v>7430</v>
      </c>
      <c r="C1299" t="s">
        <v>69</v>
      </c>
      <c r="E1299" t="s">
        <v>638</v>
      </c>
      <c r="F1299" t="s">
        <v>7431</v>
      </c>
      <c r="G1299" t="s">
        <v>7432</v>
      </c>
      <c r="H1299" t="s">
        <v>7433</v>
      </c>
      <c r="I1299" t="s">
        <v>32</v>
      </c>
      <c r="J1299" t="s">
        <v>3337</v>
      </c>
      <c r="K1299" t="s">
        <v>24</v>
      </c>
      <c r="M1299" t="s">
        <v>9438</v>
      </c>
      <c r="N1299" t="s">
        <v>9439</v>
      </c>
    </row>
    <row r="1300" spans="1:14" hidden="1" x14ac:dyDescent="0.25">
      <c r="A1300" t="s">
        <v>7434</v>
      </c>
      <c r="B1300" t="s">
        <v>7046</v>
      </c>
      <c r="C1300" t="s">
        <v>69</v>
      </c>
      <c r="E1300" t="s">
        <v>638</v>
      </c>
      <c r="F1300" t="s">
        <v>7435</v>
      </c>
      <c r="G1300" t="s">
        <v>7436</v>
      </c>
      <c r="H1300" t="s">
        <v>7437</v>
      </c>
      <c r="I1300" t="s">
        <v>32</v>
      </c>
      <c r="J1300" t="s">
        <v>89</v>
      </c>
      <c r="K1300" t="s">
        <v>24</v>
      </c>
      <c r="M1300" t="s">
        <v>9438</v>
      </c>
      <c r="N1300" t="s">
        <v>9439</v>
      </c>
    </row>
    <row r="1301" spans="1:14" x14ac:dyDescent="0.25">
      <c r="A1301" t="s">
        <v>7438</v>
      </c>
      <c r="B1301" t="s">
        <v>7439</v>
      </c>
      <c r="C1301" t="s">
        <v>69</v>
      </c>
      <c r="D1301" t="s">
        <v>402</v>
      </c>
      <c r="E1301" t="s">
        <v>638</v>
      </c>
      <c r="F1301" t="s">
        <v>7440</v>
      </c>
      <c r="G1301" t="s">
        <v>7441</v>
      </c>
      <c r="H1301" t="s">
        <v>7442</v>
      </c>
      <c r="I1301" t="s">
        <v>32</v>
      </c>
      <c r="J1301" t="s">
        <v>912</v>
      </c>
      <c r="K1301" t="s">
        <v>24</v>
      </c>
      <c r="L1301" t="s">
        <v>6351</v>
      </c>
      <c r="M1301" t="s">
        <v>9977</v>
      </c>
      <c r="N1301" t="s">
        <v>9441</v>
      </c>
    </row>
    <row r="1302" spans="1:14" hidden="1" x14ac:dyDescent="0.25">
      <c r="A1302" t="s">
        <v>7443</v>
      </c>
      <c r="C1302" t="s">
        <v>69</v>
      </c>
      <c r="D1302" t="s">
        <v>7444</v>
      </c>
      <c r="E1302" t="s">
        <v>638</v>
      </c>
      <c r="F1302" t="s">
        <v>7445</v>
      </c>
      <c r="G1302" t="s">
        <v>7446</v>
      </c>
      <c r="H1302" t="s">
        <v>7447</v>
      </c>
      <c r="I1302" t="s">
        <v>32</v>
      </c>
      <c r="J1302" t="s">
        <v>121</v>
      </c>
      <c r="K1302" t="s">
        <v>24</v>
      </c>
      <c r="L1302" t="s">
        <v>7448</v>
      </c>
      <c r="M1302" t="s">
        <v>9438</v>
      </c>
      <c r="N1302" t="s">
        <v>9439</v>
      </c>
    </row>
    <row r="1303" spans="1:14" hidden="1" x14ac:dyDescent="0.25">
      <c r="A1303" t="s">
        <v>1163</v>
      </c>
      <c r="B1303" t="s">
        <v>651</v>
      </c>
      <c r="C1303" t="s">
        <v>16</v>
      </c>
      <c r="D1303" t="s">
        <v>1476</v>
      </c>
      <c r="E1303" t="s">
        <v>638</v>
      </c>
      <c r="F1303" t="s">
        <v>7456</v>
      </c>
      <c r="G1303" t="s">
        <v>7457</v>
      </c>
      <c r="H1303" t="s">
        <v>7458</v>
      </c>
      <c r="I1303" t="s">
        <v>22</v>
      </c>
      <c r="J1303" t="s">
        <v>412</v>
      </c>
      <c r="K1303" t="s">
        <v>24</v>
      </c>
      <c r="L1303" t="s">
        <v>34</v>
      </c>
      <c r="M1303" t="s">
        <v>9438</v>
      </c>
      <c r="N1303" t="s">
        <v>9439</v>
      </c>
    </row>
    <row r="1304" spans="1:14" hidden="1" x14ac:dyDescent="0.25">
      <c r="A1304" t="s">
        <v>6717</v>
      </c>
      <c r="B1304" t="s">
        <v>7463</v>
      </c>
      <c r="C1304" t="s">
        <v>69</v>
      </c>
      <c r="D1304" t="s">
        <v>4880</v>
      </c>
      <c r="E1304" t="s">
        <v>638</v>
      </c>
      <c r="F1304" t="s">
        <v>7464</v>
      </c>
      <c r="G1304" t="s">
        <v>7465</v>
      </c>
      <c r="H1304" t="s">
        <v>7466</v>
      </c>
      <c r="I1304" t="s">
        <v>32</v>
      </c>
      <c r="J1304" t="s">
        <v>3776</v>
      </c>
      <c r="K1304" t="s">
        <v>24</v>
      </c>
      <c r="L1304" t="s">
        <v>75</v>
      </c>
      <c r="M1304" t="s">
        <v>9438</v>
      </c>
      <c r="N1304" t="s">
        <v>9439</v>
      </c>
    </row>
    <row r="1305" spans="1:14" x14ac:dyDescent="0.25">
      <c r="A1305" t="s">
        <v>7467</v>
      </c>
      <c r="B1305" t="s">
        <v>206</v>
      </c>
      <c r="C1305" t="s">
        <v>69</v>
      </c>
      <c r="D1305" t="s">
        <v>402</v>
      </c>
      <c r="E1305" t="s">
        <v>638</v>
      </c>
      <c r="F1305" t="s">
        <v>7468</v>
      </c>
      <c r="G1305" t="s">
        <v>7469</v>
      </c>
      <c r="H1305" t="s">
        <v>7470</v>
      </c>
      <c r="I1305" t="s">
        <v>32</v>
      </c>
      <c r="J1305" t="s">
        <v>97</v>
      </c>
      <c r="K1305" t="s">
        <v>24</v>
      </c>
      <c r="L1305" t="s">
        <v>406</v>
      </c>
      <c r="M1305" t="s">
        <v>9978</v>
      </c>
      <c r="N1305" t="s">
        <v>9441</v>
      </c>
    </row>
    <row r="1306" spans="1:14" hidden="1" x14ac:dyDescent="0.25">
      <c r="A1306" t="s">
        <v>6330</v>
      </c>
      <c r="B1306" t="s">
        <v>7479</v>
      </c>
      <c r="C1306" t="s">
        <v>69</v>
      </c>
      <c r="D1306" t="s">
        <v>6332</v>
      </c>
      <c r="E1306" t="s">
        <v>638</v>
      </c>
      <c r="F1306" t="s">
        <v>7480</v>
      </c>
      <c r="G1306" t="s">
        <v>7481</v>
      </c>
      <c r="H1306" t="s">
        <v>7482</v>
      </c>
      <c r="I1306" t="s">
        <v>32</v>
      </c>
      <c r="J1306" t="s">
        <v>1878</v>
      </c>
      <c r="K1306" t="s">
        <v>24</v>
      </c>
      <c r="L1306" t="s">
        <v>34</v>
      </c>
      <c r="M1306" t="s">
        <v>9438</v>
      </c>
      <c r="N1306" t="s">
        <v>9439</v>
      </c>
    </row>
    <row r="1307" spans="1:14" hidden="1" x14ac:dyDescent="0.25">
      <c r="A1307" t="s">
        <v>7483</v>
      </c>
      <c r="C1307" t="s">
        <v>69</v>
      </c>
      <c r="E1307" t="s">
        <v>638</v>
      </c>
      <c r="F1307" t="s">
        <v>7484</v>
      </c>
      <c r="G1307" t="s">
        <v>7485</v>
      </c>
      <c r="H1307" t="s">
        <v>7486</v>
      </c>
      <c r="I1307" t="s">
        <v>32</v>
      </c>
      <c r="J1307" t="s">
        <v>3337</v>
      </c>
      <c r="K1307" t="s">
        <v>24</v>
      </c>
      <c r="M1307" t="s">
        <v>9438</v>
      </c>
      <c r="N1307" t="s">
        <v>9439</v>
      </c>
    </row>
    <row r="1308" spans="1:14" hidden="1" x14ac:dyDescent="0.25">
      <c r="A1308" t="s">
        <v>7374</v>
      </c>
      <c r="B1308" t="s">
        <v>7375</v>
      </c>
      <c r="C1308" t="s">
        <v>16</v>
      </c>
      <c r="D1308" t="s">
        <v>7376</v>
      </c>
      <c r="E1308" t="s">
        <v>638</v>
      </c>
      <c r="F1308" t="s">
        <v>7487</v>
      </c>
      <c r="G1308" t="s">
        <v>7488</v>
      </c>
      <c r="H1308" t="s">
        <v>7489</v>
      </c>
      <c r="I1308" t="s">
        <v>320</v>
      </c>
      <c r="J1308" t="s">
        <v>7380</v>
      </c>
      <c r="K1308" t="s">
        <v>24</v>
      </c>
      <c r="L1308" t="s">
        <v>361</v>
      </c>
      <c r="M1308" t="s">
        <v>9438</v>
      </c>
      <c r="N1308" t="s">
        <v>9439</v>
      </c>
    </row>
    <row r="1309" spans="1:14" hidden="1" x14ac:dyDescent="0.25">
      <c r="A1309" t="s">
        <v>6341</v>
      </c>
      <c r="B1309" t="s">
        <v>2844</v>
      </c>
      <c r="C1309" t="s">
        <v>16</v>
      </c>
      <c r="D1309" t="s">
        <v>6342</v>
      </c>
      <c r="E1309" t="s">
        <v>638</v>
      </c>
      <c r="F1309" t="s">
        <v>7497</v>
      </c>
      <c r="G1309" t="s">
        <v>7498</v>
      </c>
      <c r="H1309" t="s">
        <v>7499</v>
      </c>
      <c r="I1309" t="s">
        <v>320</v>
      </c>
      <c r="J1309" t="s">
        <v>341</v>
      </c>
      <c r="K1309" t="s">
        <v>24</v>
      </c>
      <c r="L1309" t="s">
        <v>361</v>
      </c>
      <c r="M1309" t="s">
        <v>9979</v>
      </c>
      <c r="N1309" t="s">
        <v>9441</v>
      </c>
    </row>
    <row r="1310" spans="1:14" hidden="1" x14ac:dyDescent="0.25">
      <c r="A1310" t="s">
        <v>1163</v>
      </c>
      <c r="B1310" t="s">
        <v>651</v>
      </c>
      <c r="C1310" t="s">
        <v>16</v>
      </c>
      <c r="D1310" t="s">
        <v>1476</v>
      </c>
      <c r="E1310" t="s">
        <v>638</v>
      </c>
      <c r="F1310" t="s">
        <v>7500</v>
      </c>
      <c r="G1310" t="s">
        <v>7501</v>
      </c>
      <c r="H1310" t="s">
        <v>7502</v>
      </c>
      <c r="I1310" t="s">
        <v>22</v>
      </c>
      <c r="J1310" t="s">
        <v>162</v>
      </c>
      <c r="K1310" t="s">
        <v>24</v>
      </c>
      <c r="L1310" t="s">
        <v>34</v>
      </c>
      <c r="M1310" t="s">
        <v>9438</v>
      </c>
      <c r="N1310" t="s">
        <v>9439</v>
      </c>
    </row>
    <row r="1311" spans="1:14" hidden="1" x14ac:dyDescent="0.25">
      <c r="A1311" t="s">
        <v>6772</v>
      </c>
      <c r="B1311" t="s">
        <v>6768</v>
      </c>
      <c r="C1311" t="s">
        <v>1880</v>
      </c>
      <c r="D1311" t="s">
        <v>702</v>
      </c>
      <c r="E1311" t="s">
        <v>638</v>
      </c>
      <c r="F1311" t="s">
        <v>7503</v>
      </c>
      <c r="G1311" t="s">
        <v>7504</v>
      </c>
      <c r="H1311" t="s">
        <v>7505</v>
      </c>
      <c r="I1311" t="s">
        <v>32</v>
      </c>
      <c r="J1311" t="s">
        <v>1855</v>
      </c>
      <c r="K1311" t="s">
        <v>556</v>
      </c>
      <c r="L1311" t="s">
        <v>75</v>
      </c>
      <c r="M1311" t="s">
        <v>9438</v>
      </c>
      <c r="N1311" t="s">
        <v>9439</v>
      </c>
    </row>
    <row r="1312" spans="1:14" hidden="1" x14ac:dyDescent="0.25">
      <c r="A1312" t="s">
        <v>6772</v>
      </c>
      <c r="B1312" t="s">
        <v>6768</v>
      </c>
      <c r="C1312" t="s">
        <v>1880</v>
      </c>
      <c r="D1312" t="s">
        <v>702</v>
      </c>
      <c r="E1312" t="s">
        <v>638</v>
      </c>
      <c r="F1312" t="s">
        <v>7506</v>
      </c>
      <c r="G1312" t="s">
        <v>7507</v>
      </c>
      <c r="H1312" t="s">
        <v>7508</v>
      </c>
      <c r="I1312" t="s">
        <v>32</v>
      </c>
      <c r="J1312" t="s">
        <v>1855</v>
      </c>
      <c r="K1312" t="s">
        <v>556</v>
      </c>
      <c r="L1312" t="s">
        <v>75</v>
      </c>
      <c r="M1312" t="s">
        <v>9438</v>
      </c>
      <c r="N1312" t="s">
        <v>9439</v>
      </c>
    </row>
    <row r="1313" spans="1:14" hidden="1" x14ac:dyDescent="0.25">
      <c r="A1313" t="s">
        <v>6772</v>
      </c>
      <c r="B1313" t="s">
        <v>6768</v>
      </c>
      <c r="C1313" t="s">
        <v>1880</v>
      </c>
      <c r="D1313" t="s">
        <v>702</v>
      </c>
      <c r="E1313" t="s">
        <v>638</v>
      </c>
      <c r="F1313" t="s">
        <v>7509</v>
      </c>
      <c r="G1313" t="s">
        <v>7510</v>
      </c>
      <c r="H1313" t="s">
        <v>7511</v>
      </c>
      <c r="I1313" t="s">
        <v>32</v>
      </c>
      <c r="J1313" t="s">
        <v>1782</v>
      </c>
      <c r="K1313" t="s">
        <v>556</v>
      </c>
      <c r="L1313" t="s">
        <v>75</v>
      </c>
      <c r="M1313" t="s">
        <v>9438</v>
      </c>
      <c r="N1313" t="s">
        <v>9439</v>
      </c>
    </row>
    <row r="1314" spans="1:14" hidden="1" x14ac:dyDescent="0.25">
      <c r="A1314" t="s">
        <v>7512</v>
      </c>
      <c r="B1314" t="s">
        <v>27</v>
      </c>
      <c r="C1314" t="s">
        <v>1962</v>
      </c>
      <c r="D1314" t="s">
        <v>394</v>
      </c>
      <c r="E1314" t="s">
        <v>18</v>
      </c>
      <c r="F1314" t="s">
        <v>7513</v>
      </c>
      <c r="G1314" t="s">
        <v>7514</v>
      </c>
      <c r="H1314" t="s">
        <v>7515</v>
      </c>
      <c r="I1314" t="s">
        <v>32</v>
      </c>
      <c r="J1314" t="s">
        <v>1584</v>
      </c>
      <c r="K1314" t="s">
        <v>556</v>
      </c>
      <c r="L1314" t="s">
        <v>7516</v>
      </c>
      <c r="M1314" t="s">
        <v>9438</v>
      </c>
      <c r="N1314" t="s">
        <v>9439</v>
      </c>
    </row>
    <row r="1315" spans="1:14" hidden="1" x14ac:dyDescent="0.25">
      <c r="A1315" t="s">
        <v>7517</v>
      </c>
      <c r="B1315" t="s">
        <v>701</v>
      </c>
      <c r="C1315" t="s">
        <v>550</v>
      </c>
      <c r="D1315" t="s">
        <v>702</v>
      </c>
      <c r="E1315" t="s">
        <v>18</v>
      </c>
      <c r="F1315" t="s">
        <v>7518</v>
      </c>
      <c r="G1315" t="s">
        <v>7519</v>
      </c>
      <c r="H1315" t="s">
        <v>7520</v>
      </c>
      <c r="I1315" t="s">
        <v>32</v>
      </c>
      <c r="J1315" t="s">
        <v>1782</v>
      </c>
      <c r="K1315" t="s">
        <v>556</v>
      </c>
      <c r="L1315" t="s">
        <v>75</v>
      </c>
      <c r="M1315" t="s">
        <v>9438</v>
      </c>
      <c r="N1315" t="s">
        <v>9439</v>
      </c>
    </row>
    <row r="1316" spans="1:14" hidden="1" x14ac:dyDescent="0.25">
      <c r="A1316" t="s">
        <v>7521</v>
      </c>
      <c r="C1316" t="s">
        <v>550</v>
      </c>
      <c r="D1316" t="s">
        <v>158</v>
      </c>
      <c r="E1316" t="s">
        <v>18</v>
      </c>
      <c r="F1316" t="s">
        <v>7522</v>
      </c>
      <c r="G1316" t="s">
        <v>7523</v>
      </c>
      <c r="H1316" t="s">
        <v>7524</v>
      </c>
      <c r="I1316" t="s">
        <v>32</v>
      </c>
      <c r="J1316" t="s">
        <v>1782</v>
      </c>
      <c r="K1316" t="s">
        <v>556</v>
      </c>
      <c r="L1316" t="s">
        <v>163</v>
      </c>
      <c r="M1316" t="s">
        <v>9438</v>
      </c>
      <c r="N1316" t="s">
        <v>9439</v>
      </c>
    </row>
    <row r="1317" spans="1:14" hidden="1" x14ac:dyDescent="0.25">
      <c r="A1317" t="s">
        <v>7525</v>
      </c>
      <c r="B1317" t="s">
        <v>7526</v>
      </c>
      <c r="C1317" t="s">
        <v>1880</v>
      </c>
      <c r="D1317" t="s">
        <v>7527</v>
      </c>
      <c r="E1317" t="s">
        <v>18</v>
      </c>
      <c r="F1317" t="s">
        <v>7528</v>
      </c>
      <c r="G1317" t="s">
        <v>7529</v>
      </c>
      <c r="H1317" t="s">
        <v>7530</v>
      </c>
      <c r="I1317" t="s">
        <v>32</v>
      </c>
      <c r="J1317" t="s">
        <v>1782</v>
      </c>
      <c r="K1317" t="s">
        <v>556</v>
      </c>
      <c r="L1317" t="s">
        <v>663</v>
      </c>
      <c r="M1317" t="s">
        <v>9438</v>
      </c>
      <c r="N1317" t="s">
        <v>9439</v>
      </c>
    </row>
    <row r="1318" spans="1:14" hidden="1" x14ac:dyDescent="0.25">
      <c r="A1318" t="s">
        <v>7531</v>
      </c>
      <c r="C1318" t="s">
        <v>550</v>
      </c>
      <c r="D1318" t="s">
        <v>7532</v>
      </c>
      <c r="E1318" t="s">
        <v>18</v>
      </c>
      <c r="F1318" t="s">
        <v>7533</v>
      </c>
      <c r="G1318" t="s">
        <v>7534</v>
      </c>
      <c r="H1318" t="s">
        <v>7535</v>
      </c>
      <c r="I1318" t="s">
        <v>22</v>
      </c>
      <c r="J1318" t="s">
        <v>4574</v>
      </c>
      <c r="K1318" t="s">
        <v>556</v>
      </c>
      <c r="L1318" t="s">
        <v>2256</v>
      </c>
      <c r="M1318" t="s">
        <v>9438</v>
      </c>
      <c r="N1318" t="s">
        <v>9439</v>
      </c>
    </row>
    <row r="1319" spans="1:14" x14ac:dyDescent="0.25">
      <c r="A1319" t="s">
        <v>7536</v>
      </c>
      <c r="B1319" t="s">
        <v>7537</v>
      </c>
      <c r="C1319" t="s">
        <v>16</v>
      </c>
      <c r="D1319" t="s">
        <v>7538</v>
      </c>
      <c r="E1319" t="s">
        <v>18</v>
      </c>
      <c r="F1319" t="s">
        <v>7539</v>
      </c>
      <c r="G1319" t="s">
        <v>7540</v>
      </c>
      <c r="H1319" t="s">
        <v>7541</v>
      </c>
      <c r="I1319" t="s">
        <v>32</v>
      </c>
      <c r="J1319" t="s">
        <v>614</v>
      </c>
      <c r="K1319" t="s">
        <v>24</v>
      </c>
      <c r="L1319" t="s">
        <v>75</v>
      </c>
      <c r="M1319" t="s">
        <v>9980</v>
      </c>
      <c r="N1319" t="s">
        <v>9441</v>
      </c>
    </row>
    <row r="1320" spans="1:14" x14ac:dyDescent="0.25">
      <c r="A1320" t="s">
        <v>7542</v>
      </c>
      <c r="B1320" t="s">
        <v>7543</v>
      </c>
      <c r="C1320" t="s">
        <v>69</v>
      </c>
      <c r="D1320" t="s">
        <v>7544</v>
      </c>
      <c r="E1320" t="s">
        <v>18</v>
      </c>
      <c r="F1320" t="s">
        <v>7545</v>
      </c>
      <c r="G1320" t="s">
        <v>7546</v>
      </c>
      <c r="H1320" t="s">
        <v>7547</v>
      </c>
      <c r="I1320" t="s">
        <v>32</v>
      </c>
      <c r="J1320" t="s">
        <v>1411</v>
      </c>
      <c r="K1320" t="s">
        <v>24</v>
      </c>
      <c r="L1320" t="s">
        <v>212</v>
      </c>
      <c r="M1320" t="s">
        <v>9981</v>
      </c>
      <c r="N1320" t="s">
        <v>9441</v>
      </c>
    </row>
    <row r="1321" spans="1:14" x14ac:dyDescent="0.25">
      <c r="A1321" t="s">
        <v>7548</v>
      </c>
      <c r="B1321" t="s">
        <v>7549</v>
      </c>
      <c r="C1321" t="s">
        <v>69</v>
      </c>
      <c r="D1321" t="s">
        <v>45</v>
      </c>
      <c r="E1321" t="s">
        <v>18</v>
      </c>
      <c r="F1321" t="s">
        <v>7550</v>
      </c>
      <c r="G1321" t="s">
        <v>7551</v>
      </c>
      <c r="H1321" t="s">
        <v>7552</v>
      </c>
      <c r="I1321" t="s">
        <v>32</v>
      </c>
      <c r="J1321" t="s">
        <v>115</v>
      </c>
      <c r="K1321" t="s">
        <v>24</v>
      </c>
      <c r="L1321" t="s">
        <v>50</v>
      </c>
      <c r="M1321" t="s">
        <v>9982</v>
      </c>
      <c r="N1321" t="s">
        <v>9441</v>
      </c>
    </row>
    <row r="1322" spans="1:14" hidden="1" x14ac:dyDescent="0.25">
      <c r="A1322" t="s">
        <v>7553</v>
      </c>
      <c r="C1322" t="s">
        <v>69</v>
      </c>
      <c r="D1322" t="s">
        <v>7554</v>
      </c>
      <c r="E1322" t="s">
        <v>18</v>
      </c>
      <c r="F1322" t="s">
        <v>7555</v>
      </c>
      <c r="G1322" t="s">
        <v>7556</v>
      </c>
      <c r="H1322" t="s">
        <v>7557</v>
      </c>
      <c r="I1322" t="s">
        <v>32</v>
      </c>
      <c r="J1322" t="s">
        <v>479</v>
      </c>
      <c r="K1322" t="s">
        <v>24</v>
      </c>
      <c r="L1322" t="s">
        <v>1331</v>
      </c>
      <c r="M1322" t="s">
        <v>9438</v>
      </c>
      <c r="N1322" t="s">
        <v>9439</v>
      </c>
    </row>
    <row r="1323" spans="1:14" x14ac:dyDescent="0.25">
      <c r="A1323" t="s">
        <v>7558</v>
      </c>
      <c r="B1323" t="s">
        <v>7559</v>
      </c>
      <c r="C1323" t="s">
        <v>69</v>
      </c>
      <c r="D1323" t="s">
        <v>179</v>
      </c>
      <c r="E1323" t="s">
        <v>18</v>
      </c>
      <c r="F1323" t="s">
        <v>7560</v>
      </c>
      <c r="G1323" t="s">
        <v>7561</v>
      </c>
      <c r="H1323" t="s">
        <v>7562</v>
      </c>
      <c r="I1323" t="s">
        <v>32</v>
      </c>
      <c r="J1323" t="s">
        <v>290</v>
      </c>
      <c r="K1323" t="s">
        <v>24</v>
      </c>
      <c r="L1323" t="s">
        <v>3475</v>
      </c>
      <c r="M1323" t="s">
        <v>9983</v>
      </c>
      <c r="N1323" t="s">
        <v>9441</v>
      </c>
    </row>
    <row r="1324" spans="1:14" x14ac:dyDescent="0.25">
      <c r="A1324" t="s">
        <v>7563</v>
      </c>
      <c r="B1324" t="s">
        <v>2491</v>
      </c>
      <c r="C1324" t="s">
        <v>16</v>
      </c>
      <c r="D1324" t="s">
        <v>2492</v>
      </c>
      <c r="E1324" t="s">
        <v>18</v>
      </c>
      <c r="F1324" t="s">
        <v>7564</v>
      </c>
      <c r="G1324" t="s">
        <v>7565</v>
      </c>
      <c r="H1324" t="s">
        <v>7566</v>
      </c>
      <c r="I1324" t="s">
        <v>32</v>
      </c>
      <c r="J1324" t="s">
        <v>540</v>
      </c>
      <c r="K1324" t="s">
        <v>24</v>
      </c>
      <c r="L1324" t="s">
        <v>2496</v>
      </c>
      <c r="M1324" t="s">
        <v>9984</v>
      </c>
      <c r="N1324" t="s">
        <v>9441</v>
      </c>
    </row>
    <row r="1325" spans="1:14" hidden="1" x14ac:dyDescent="0.25">
      <c r="A1325" t="s">
        <v>7567</v>
      </c>
      <c r="B1325" t="s">
        <v>7568</v>
      </c>
      <c r="C1325" t="s">
        <v>16</v>
      </c>
      <c r="D1325" t="s">
        <v>1916</v>
      </c>
      <c r="E1325" t="s">
        <v>18</v>
      </c>
      <c r="F1325" t="s">
        <v>7569</v>
      </c>
      <c r="G1325" t="s">
        <v>7570</v>
      </c>
      <c r="H1325" t="s">
        <v>7571</v>
      </c>
      <c r="I1325" t="s">
        <v>32</v>
      </c>
      <c r="J1325" t="s">
        <v>391</v>
      </c>
      <c r="K1325" t="s">
        <v>24</v>
      </c>
      <c r="L1325" t="s">
        <v>314</v>
      </c>
      <c r="M1325" t="s">
        <v>9438</v>
      </c>
      <c r="N1325" t="s">
        <v>9439</v>
      </c>
    </row>
    <row r="1326" spans="1:14" hidden="1" x14ac:dyDescent="0.25">
      <c r="A1326" t="s">
        <v>7572</v>
      </c>
      <c r="B1326" t="s">
        <v>7573</v>
      </c>
      <c r="C1326" t="s">
        <v>16</v>
      </c>
      <c r="D1326" t="s">
        <v>565</v>
      </c>
      <c r="E1326" t="s">
        <v>18</v>
      </c>
      <c r="F1326" t="s">
        <v>7574</v>
      </c>
      <c r="G1326" t="s">
        <v>7575</v>
      </c>
      <c r="H1326" t="s">
        <v>7576</v>
      </c>
      <c r="I1326" t="s">
        <v>32</v>
      </c>
      <c r="J1326" t="s">
        <v>1000</v>
      </c>
      <c r="K1326" t="s">
        <v>24</v>
      </c>
      <c r="L1326" t="s">
        <v>6194</v>
      </c>
      <c r="M1326" t="s">
        <v>9438</v>
      </c>
      <c r="N1326" t="s">
        <v>9439</v>
      </c>
    </row>
    <row r="1327" spans="1:14" x14ac:dyDescent="0.25">
      <c r="A1327" t="s">
        <v>7577</v>
      </c>
      <c r="B1327" t="s">
        <v>7578</v>
      </c>
      <c r="C1327" t="s">
        <v>69</v>
      </c>
      <c r="D1327" t="s">
        <v>489</v>
      </c>
      <c r="E1327" t="s">
        <v>18</v>
      </c>
      <c r="F1327" t="s">
        <v>7579</v>
      </c>
      <c r="G1327" t="s">
        <v>7580</v>
      </c>
      <c r="H1327" t="s">
        <v>7581</v>
      </c>
      <c r="I1327" t="s">
        <v>32</v>
      </c>
      <c r="J1327" t="s">
        <v>148</v>
      </c>
      <c r="K1327" t="s">
        <v>24</v>
      </c>
      <c r="L1327" t="s">
        <v>494</v>
      </c>
      <c r="M1327" t="s">
        <v>9985</v>
      </c>
      <c r="N1327" t="s">
        <v>9441</v>
      </c>
    </row>
    <row r="1328" spans="1:14" hidden="1" x14ac:dyDescent="0.25">
      <c r="A1328" t="s">
        <v>7582</v>
      </c>
      <c r="B1328" t="s">
        <v>7583</v>
      </c>
      <c r="C1328" t="s">
        <v>69</v>
      </c>
      <c r="D1328" t="s">
        <v>7584</v>
      </c>
      <c r="E1328" t="s">
        <v>18</v>
      </c>
      <c r="F1328" t="s">
        <v>7585</v>
      </c>
      <c r="G1328" t="s">
        <v>7586</v>
      </c>
      <c r="H1328" t="s">
        <v>7587</v>
      </c>
      <c r="I1328" t="s">
        <v>32</v>
      </c>
      <c r="J1328" t="s">
        <v>2262</v>
      </c>
      <c r="K1328" t="s">
        <v>24</v>
      </c>
      <c r="L1328" t="s">
        <v>204</v>
      </c>
      <c r="M1328" t="s">
        <v>9438</v>
      </c>
      <c r="N1328" t="s">
        <v>9439</v>
      </c>
    </row>
    <row r="1329" spans="1:14" x14ac:dyDescent="0.25">
      <c r="A1329" t="s">
        <v>7588</v>
      </c>
      <c r="B1329" t="s">
        <v>7589</v>
      </c>
      <c r="C1329" t="s">
        <v>69</v>
      </c>
      <c r="D1329" t="s">
        <v>7590</v>
      </c>
      <c r="E1329" t="s">
        <v>18</v>
      </c>
      <c r="F1329" t="s">
        <v>7591</v>
      </c>
      <c r="G1329" t="s">
        <v>7592</v>
      </c>
      <c r="H1329" t="s">
        <v>7593</v>
      </c>
      <c r="I1329" t="s">
        <v>32</v>
      </c>
      <c r="J1329" t="s">
        <v>506</v>
      </c>
      <c r="K1329" t="s">
        <v>24</v>
      </c>
      <c r="L1329" t="s">
        <v>212</v>
      </c>
      <c r="M1329" t="s">
        <v>9986</v>
      </c>
      <c r="N1329" t="s">
        <v>9441</v>
      </c>
    </row>
    <row r="1330" spans="1:14" x14ac:dyDescent="0.25">
      <c r="A1330" t="s">
        <v>7594</v>
      </c>
      <c r="B1330" t="s">
        <v>2537</v>
      </c>
      <c r="C1330" t="s">
        <v>16</v>
      </c>
      <c r="D1330" t="s">
        <v>2146</v>
      </c>
      <c r="E1330" t="s">
        <v>18</v>
      </c>
      <c r="F1330" t="s">
        <v>7595</v>
      </c>
      <c r="G1330" t="s">
        <v>7596</v>
      </c>
      <c r="H1330" t="s">
        <v>7597</v>
      </c>
      <c r="I1330" t="s">
        <v>32</v>
      </c>
      <c r="J1330" t="s">
        <v>614</v>
      </c>
      <c r="K1330" t="s">
        <v>24</v>
      </c>
      <c r="L1330" t="s">
        <v>204</v>
      </c>
      <c r="M1330" t="s">
        <v>9987</v>
      </c>
      <c r="N1330" t="s">
        <v>9441</v>
      </c>
    </row>
    <row r="1331" spans="1:14" hidden="1" x14ac:dyDescent="0.25">
      <c r="A1331" t="s">
        <v>7598</v>
      </c>
      <c r="B1331" t="s">
        <v>7599</v>
      </c>
      <c r="C1331" t="s">
        <v>16</v>
      </c>
      <c r="D1331" t="s">
        <v>3522</v>
      </c>
      <c r="E1331" t="s">
        <v>18</v>
      </c>
      <c r="F1331" t="s">
        <v>7600</v>
      </c>
      <c r="G1331" t="s">
        <v>7601</v>
      </c>
      <c r="H1331" t="s">
        <v>7602</v>
      </c>
      <c r="I1331" t="s">
        <v>22</v>
      </c>
      <c r="J1331" t="s">
        <v>134</v>
      </c>
      <c r="K1331" t="s">
        <v>24</v>
      </c>
      <c r="L1331" t="s">
        <v>227</v>
      </c>
      <c r="M1331" t="s">
        <v>9438</v>
      </c>
      <c r="N1331" t="s">
        <v>9439</v>
      </c>
    </row>
    <row r="1332" spans="1:14" x14ac:dyDescent="0.25">
      <c r="A1332" t="s">
        <v>7603</v>
      </c>
      <c r="B1332" t="s">
        <v>7604</v>
      </c>
      <c r="C1332" t="s">
        <v>16</v>
      </c>
      <c r="D1332" t="s">
        <v>7605</v>
      </c>
      <c r="E1332" t="s">
        <v>18</v>
      </c>
      <c r="F1332" t="s">
        <v>7606</v>
      </c>
      <c r="G1332" t="s">
        <v>7607</v>
      </c>
      <c r="H1332" t="s">
        <v>7608</v>
      </c>
      <c r="I1332" t="s">
        <v>32</v>
      </c>
      <c r="J1332" t="s">
        <v>2615</v>
      </c>
      <c r="K1332" t="s">
        <v>24</v>
      </c>
      <c r="L1332" t="s">
        <v>204</v>
      </c>
      <c r="M1332" t="s">
        <v>9988</v>
      </c>
      <c r="N1332" t="s">
        <v>9441</v>
      </c>
    </row>
    <row r="1333" spans="1:14" hidden="1" x14ac:dyDescent="0.25">
      <c r="A1333" t="s">
        <v>7609</v>
      </c>
      <c r="B1333" t="s">
        <v>7610</v>
      </c>
      <c r="C1333" t="s">
        <v>69</v>
      </c>
      <c r="D1333" t="s">
        <v>434</v>
      </c>
      <c r="E1333" t="s">
        <v>18</v>
      </c>
      <c r="F1333" t="s">
        <v>7611</v>
      </c>
      <c r="G1333" t="s">
        <v>7612</v>
      </c>
      <c r="H1333" t="s">
        <v>7613</v>
      </c>
      <c r="I1333" t="s">
        <v>32</v>
      </c>
      <c r="J1333" t="s">
        <v>642</v>
      </c>
      <c r="K1333" t="s">
        <v>24</v>
      </c>
      <c r="L1333" t="s">
        <v>439</v>
      </c>
      <c r="M1333" t="s">
        <v>9438</v>
      </c>
      <c r="N1333" t="s">
        <v>9439</v>
      </c>
    </row>
    <row r="1334" spans="1:14" x14ac:dyDescent="0.25">
      <c r="A1334" t="s">
        <v>91</v>
      </c>
      <c r="B1334" t="s">
        <v>92</v>
      </c>
      <c r="C1334" t="s">
        <v>69</v>
      </c>
      <c r="D1334" t="s">
        <v>93</v>
      </c>
      <c r="E1334" t="s">
        <v>18</v>
      </c>
      <c r="F1334" t="s">
        <v>7614</v>
      </c>
      <c r="G1334" t="s">
        <v>7615</v>
      </c>
      <c r="H1334" t="s">
        <v>7616</v>
      </c>
      <c r="I1334" t="s">
        <v>32</v>
      </c>
      <c r="J1334" t="s">
        <v>74</v>
      </c>
      <c r="K1334" t="s">
        <v>24</v>
      </c>
      <c r="L1334" t="s">
        <v>75</v>
      </c>
      <c r="M1334" t="s">
        <v>9989</v>
      </c>
      <c r="N1334" t="s">
        <v>9441</v>
      </c>
    </row>
    <row r="1335" spans="1:14" x14ac:dyDescent="0.25">
      <c r="A1335" t="s">
        <v>7617</v>
      </c>
      <c r="B1335" t="s">
        <v>7618</v>
      </c>
      <c r="C1335" t="s">
        <v>69</v>
      </c>
      <c r="D1335" t="s">
        <v>7619</v>
      </c>
      <c r="E1335" t="s">
        <v>18</v>
      </c>
      <c r="F1335" t="s">
        <v>7620</v>
      </c>
      <c r="G1335" t="s">
        <v>7621</v>
      </c>
      <c r="H1335" t="s">
        <v>7622</v>
      </c>
      <c r="I1335" t="s">
        <v>32</v>
      </c>
      <c r="J1335" t="s">
        <v>290</v>
      </c>
      <c r="K1335" t="s">
        <v>24</v>
      </c>
      <c r="L1335" t="s">
        <v>75</v>
      </c>
      <c r="M1335" t="s">
        <v>9990</v>
      </c>
      <c r="N1335" t="s">
        <v>9441</v>
      </c>
    </row>
    <row r="1336" spans="1:14" hidden="1" x14ac:dyDescent="0.25">
      <c r="A1336" t="s">
        <v>7623</v>
      </c>
      <c r="B1336" t="s">
        <v>2920</v>
      </c>
      <c r="C1336" t="s">
        <v>69</v>
      </c>
      <c r="D1336" t="s">
        <v>1513</v>
      </c>
      <c r="E1336" t="s">
        <v>18</v>
      </c>
      <c r="F1336" t="s">
        <v>7624</v>
      </c>
      <c r="G1336" t="s">
        <v>7625</v>
      </c>
      <c r="H1336" t="s">
        <v>7626</v>
      </c>
      <c r="I1336" t="s">
        <v>32</v>
      </c>
      <c r="J1336" t="s">
        <v>438</v>
      </c>
      <c r="K1336" t="s">
        <v>24</v>
      </c>
      <c r="L1336" t="s">
        <v>75</v>
      </c>
      <c r="M1336" t="s">
        <v>9438</v>
      </c>
      <c r="N1336" t="s">
        <v>9439</v>
      </c>
    </row>
    <row r="1337" spans="1:14" x14ac:dyDescent="0.25">
      <c r="A1337" t="s">
        <v>7627</v>
      </c>
      <c r="B1337" t="s">
        <v>7628</v>
      </c>
      <c r="C1337" t="s">
        <v>16</v>
      </c>
      <c r="D1337" t="s">
        <v>7629</v>
      </c>
      <c r="E1337" t="s">
        <v>18</v>
      </c>
      <c r="F1337" t="s">
        <v>7630</v>
      </c>
      <c r="G1337" t="s">
        <v>7631</v>
      </c>
      <c r="H1337" t="s">
        <v>7632</v>
      </c>
      <c r="I1337" t="s">
        <v>32</v>
      </c>
      <c r="J1337" t="s">
        <v>712</v>
      </c>
      <c r="K1337" t="s">
        <v>24</v>
      </c>
      <c r="L1337" t="s">
        <v>75</v>
      </c>
      <c r="M1337" t="s">
        <v>9991</v>
      </c>
      <c r="N1337" t="s">
        <v>9441</v>
      </c>
    </row>
    <row r="1338" spans="1:14" x14ac:dyDescent="0.25">
      <c r="A1338" t="s">
        <v>7633</v>
      </c>
      <c r="B1338" t="s">
        <v>7634</v>
      </c>
      <c r="C1338" t="s">
        <v>69</v>
      </c>
      <c r="D1338" t="s">
        <v>7635</v>
      </c>
      <c r="E1338" t="s">
        <v>18</v>
      </c>
      <c r="F1338" t="s">
        <v>7636</v>
      </c>
      <c r="G1338" t="s">
        <v>7637</v>
      </c>
      <c r="H1338" t="s">
        <v>7638</v>
      </c>
      <c r="I1338" t="s">
        <v>32</v>
      </c>
      <c r="J1338" t="s">
        <v>991</v>
      </c>
      <c r="K1338" t="s">
        <v>24</v>
      </c>
      <c r="L1338" t="s">
        <v>7639</v>
      </c>
      <c r="M1338" t="s">
        <v>9992</v>
      </c>
      <c r="N1338" t="s">
        <v>9441</v>
      </c>
    </row>
    <row r="1339" spans="1:14" hidden="1" x14ac:dyDescent="0.25">
      <c r="A1339" t="s">
        <v>7640</v>
      </c>
      <c r="B1339" t="s">
        <v>7641</v>
      </c>
      <c r="C1339" t="s">
        <v>16</v>
      </c>
      <c r="D1339" t="s">
        <v>7642</v>
      </c>
      <c r="E1339" t="s">
        <v>18</v>
      </c>
      <c r="F1339" t="s">
        <v>7643</v>
      </c>
      <c r="G1339" t="s">
        <v>7644</v>
      </c>
      <c r="H1339" t="s">
        <v>7645</v>
      </c>
      <c r="I1339" t="s">
        <v>32</v>
      </c>
      <c r="J1339" t="s">
        <v>1203</v>
      </c>
      <c r="K1339" t="s">
        <v>24</v>
      </c>
      <c r="L1339" t="s">
        <v>445</v>
      </c>
      <c r="M1339" t="s">
        <v>9438</v>
      </c>
      <c r="N1339" t="s">
        <v>9439</v>
      </c>
    </row>
    <row r="1340" spans="1:14" x14ac:dyDescent="0.25">
      <c r="A1340" t="s">
        <v>6589</v>
      </c>
      <c r="B1340" t="s">
        <v>7646</v>
      </c>
      <c r="C1340" t="s">
        <v>69</v>
      </c>
      <c r="D1340" t="s">
        <v>93</v>
      </c>
      <c r="E1340" t="s">
        <v>18</v>
      </c>
      <c r="F1340" t="s">
        <v>7647</v>
      </c>
      <c r="G1340" t="s">
        <v>7648</v>
      </c>
      <c r="H1340" t="s">
        <v>7649</v>
      </c>
      <c r="I1340" t="s">
        <v>32</v>
      </c>
      <c r="J1340" t="s">
        <v>4320</v>
      </c>
      <c r="K1340" t="s">
        <v>24</v>
      </c>
      <c r="L1340" t="s">
        <v>75</v>
      </c>
      <c r="M1340" t="s">
        <v>9993</v>
      </c>
      <c r="N1340" t="s">
        <v>9441</v>
      </c>
    </row>
    <row r="1341" spans="1:14" x14ac:dyDescent="0.25">
      <c r="A1341" t="s">
        <v>7650</v>
      </c>
      <c r="B1341" t="s">
        <v>7651</v>
      </c>
      <c r="C1341" t="s">
        <v>16</v>
      </c>
      <c r="D1341" t="s">
        <v>4230</v>
      </c>
      <c r="E1341" t="s">
        <v>18</v>
      </c>
      <c r="F1341" t="s">
        <v>7652</v>
      </c>
      <c r="G1341" t="s">
        <v>7653</v>
      </c>
      <c r="H1341" t="s">
        <v>7654</v>
      </c>
      <c r="I1341" t="s">
        <v>32</v>
      </c>
      <c r="J1341" t="s">
        <v>290</v>
      </c>
      <c r="K1341" t="s">
        <v>24</v>
      </c>
      <c r="L1341" t="s">
        <v>176</v>
      </c>
      <c r="M1341" t="s">
        <v>9994</v>
      </c>
      <c r="N1341" t="s">
        <v>9441</v>
      </c>
    </row>
    <row r="1342" spans="1:14" x14ac:dyDescent="0.25">
      <c r="A1342" t="s">
        <v>7655</v>
      </c>
      <c r="B1342" t="s">
        <v>7656</v>
      </c>
      <c r="C1342" t="s">
        <v>16</v>
      </c>
      <c r="D1342" t="s">
        <v>7657</v>
      </c>
      <c r="E1342" t="s">
        <v>18</v>
      </c>
      <c r="F1342" t="s">
        <v>7658</v>
      </c>
      <c r="G1342" t="s">
        <v>7659</v>
      </c>
      <c r="H1342" t="s">
        <v>7660</v>
      </c>
      <c r="I1342" t="s">
        <v>32</v>
      </c>
      <c r="J1342" t="s">
        <v>82</v>
      </c>
      <c r="K1342" t="s">
        <v>24</v>
      </c>
      <c r="L1342" t="s">
        <v>837</v>
      </c>
      <c r="M1342" t="s">
        <v>9995</v>
      </c>
      <c r="N1342" t="s">
        <v>9441</v>
      </c>
    </row>
    <row r="1343" spans="1:14" x14ac:dyDescent="0.25">
      <c r="A1343" t="s">
        <v>7661</v>
      </c>
      <c r="B1343" t="s">
        <v>6008</v>
      </c>
      <c r="C1343" t="s">
        <v>69</v>
      </c>
      <c r="D1343" t="s">
        <v>93</v>
      </c>
      <c r="E1343" t="s">
        <v>18</v>
      </c>
      <c r="F1343" t="s">
        <v>7662</v>
      </c>
      <c r="G1343" t="s">
        <v>7663</v>
      </c>
      <c r="H1343" t="s">
        <v>7664</v>
      </c>
      <c r="I1343" t="s">
        <v>32</v>
      </c>
      <c r="J1343" t="s">
        <v>148</v>
      </c>
      <c r="K1343" t="s">
        <v>24</v>
      </c>
      <c r="L1343" t="s">
        <v>75</v>
      </c>
      <c r="M1343" t="s">
        <v>9996</v>
      </c>
      <c r="N1343" t="s">
        <v>9441</v>
      </c>
    </row>
    <row r="1344" spans="1:14" hidden="1" x14ac:dyDescent="0.25">
      <c r="A1344" t="s">
        <v>7665</v>
      </c>
      <c r="B1344" t="s">
        <v>7666</v>
      </c>
      <c r="C1344" t="s">
        <v>16</v>
      </c>
      <c r="D1344" t="s">
        <v>7667</v>
      </c>
      <c r="E1344" t="s">
        <v>18</v>
      </c>
      <c r="F1344" t="s">
        <v>7668</v>
      </c>
      <c r="G1344" t="s">
        <v>7669</v>
      </c>
      <c r="H1344" t="s">
        <v>7670</v>
      </c>
      <c r="I1344" t="s">
        <v>22</v>
      </c>
      <c r="J1344" t="s">
        <v>391</v>
      </c>
      <c r="K1344" t="s">
        <v>24</v>
      </c>
      <c r="L1344" t="s">
        <v>83</v>
      </c>
      <c r="M1344" t="s">
        <v>9438</v>
      </c>
      <c r="N1344" t="s">
        <v>9439</v>
      </c>
    </row>
    <row r="1345" spans="1:14" x14ac:dyDescent="0.25">
      <c r="A1345" t="s">
        <v>7671</v>
      </c>
      <c r="B1345" t="s">
        <v>7672</v>
      </c>
      <c r="C1345" t="s">
        <v>69</v>
      </c>
      <c r="D1345" t="s">
        <v>45</v>
      </c>
      <c r="E1345" t="s">
        <v>18</v>
      </c>
      <c r="F1345" t="s">
        <v>7673</v>
      </c>
      <c r="G1345" t="s">
        <v>7674</v>
      </c>
      <c r="H1345" t="s">
        <v>7675</v>
      </c>
      <c r="I1345" t="s">
        <v>32</v>
      </c>
      <c r="J1345" t="s">
        <v>321</v>
      </c>
      <c r="K1345" t="s">
        <v>24</v>
      </c>
      <c r="L1345" t="s">
        <v>50</v>
      </c>
      <c r="M1345" t="s">
        <v>9997</v>
      </c>
      <c r="N1345" t="s">
        <v>9441</v>
      </c>
    </row>
    <row r="1346" spans="1:14" x14ac:dyDescent="0.25">
      <c r="A1346" t="s">
        <v>1396</v>
      </c>
      <c r="B1346" t="s">
        <v>92</v>
      </c>
      <c r="C1346" t="s">
        <v>69</v>
      </c>
      <c r="D1346" t="s">
        <v>93</v>
      </c>
      <c r="E1346" t="s">
        <v>18</v>
      </c>
      <c r="F1346" t="s">
        <v>7676</v>
      </c>
      <c r="G1346" t="s">
        <v>7677</v>
      </c>
      <c r="H1346" t="s">
        <v>7678</v>
      </c>
      <c r="I1346" t="s">
        <v>32</v>
      </c>
      <c r="J1346" t="s">
        <v>451</v>
      </c>
      <c r="K1346" t="s">
        <v>24</v>
      </c>
      <c r="L1346" t="s">
        <v>75</v>
      </c>
      <c r="M1346" t="s">
        <v>9998</v>
      </c>
      <c r="N1346" t="s">
        <v>9441</v>
      </c>
    </row>
    <row r="1347" spans="1:14" x14ac:dyDescent="0.25">
      <c r="A1347" t="s">
        <v>7679</v>
      </c>
      <c r="B1347" t="s">
        <v>7680</v>
      </c>
      <c r="C1347" t="s">
        <v>69</v>
      </c>
      <c r="D1347" t="s">
        <v>579</v>
      </c>
      <c r="E1347" t="s">
        <v>18</v>
      </c>
      <c r="F1347" t="s">
        <v>7681</v>
      </c>
      <c r="G1347" t="s">
        <v>7682</v>
      </c>
      <c r="H1347" t="s">
        <v>7683</v>
      </c>
      <c r="I1347" t="s">
        <v>32</v>
      </c>
      <c r="J1347" t="s">
        <v>7684</v>
      </c>
      <c r="K1347" t="s">
        <v>24</v>
      </c>
      <c r="L1347" t="s">
        <v>3533</v>
      </c>
      <c r="M1347" t="s">
        <v>9999</v>
      </c>
      <c r="N1347" t="s">
        <v>9441</v>
      </c>
    </row>
    <row r="1348" spans="1:14" x14ac:dyDescent="0.25">
      <c r="A1348" t="s">
        <v>7685</v>
      </c>
      <c r="B1348" t="s">
        <v>7686</v>
      </c>
      <c r="C1348" t="s">
        <v>69</v>
      </c>
      <c r="D1348" t="s">
        <v>585</v>
      </c>
      <c r="E1348" t="s">
        <v>18</v>
      </c>
      <c r="F1348" t="s">
        <v>7687</v>
      </c>
      <c r="G1348" t="s">
        <v>7688</v>
      </c>
      <c r="H1348" t="s">
        <v>7689</v>
      </c>
      <c r="I1348" t="s">
        <v>32</v>
      </c>
      <c r="J1348" t="s">
        <v>290</v>
      </c>
      <c r="K1348" t="s">
        <v>24</v>
      </c>
      <c r="L1348" t="s">
        <v>75</v>
      </c>
      <c r="M1348" t="s">
        <v>10000</v>
      </c>
      <c r="N1348" t="s">
        <v>9441</v>
      </c>
    </row>
    <row r="1349" spans="1:14" x14ac:dyDescent="0.25">
      <c r="A1349" t="s">
        <v>2263</v>
      </c>
      <c r="B1349" t="s">
        <v>1340</v>
      </c>
      <c r="C1349" t="s">
        <v>16</v>
      </c>
      <c r="D1349" t="s">
        <v>265</v>
      </c>
      <c r="E1349" t="s">
        <v>18</v>
      </c>
      <c r="F1349" t="s">
        <v>7690</v>
      </c>
      <c r="G1349" t="s">
        <v>7691</v>
      </c>
      <c r="H1349" t="s">
        <v>7692</v>
      </c>
      <c r="I1349" t="s">
        <v>32</v>
      </c>
      <c r="J1349" t="s">
        <v>306</v>
      </c>
      <c r="K1349" t="s">
        <v>24</v>
      </c>
      <c r="L1349" t="s">
        <v>204</v>
      </c>
      <c r="M1349" t="s">
        <v>10001</v>
      </c>
      <c r="N1349" t="s">
        <v>9441</v>
      </c>
    </row>
    <row r="1350" spans="1:14" x14ac:dyDescent="0.25">
      <c r="A1350" t="s">
        <v>7693</v>
      </c>
      <c r="B1350" t="s">
        <v>7694</v>
      </c>
      <c r="C1350" t="s">
        <v>69</v>
      </c>
      <c r="D1350" t="s">
        <v>7695</v>
      </c>
      <c r="E1350" t="s">
        <v>18</v>
      </c>
      <c r="F1350" t="s">
        <v>7696</v>
      </c>
      <c r="G1350" t="s">
        <v>7697</v>
      </c>
      <c r="H1350" t="s">
        <v>7698</v>
      </c>
      <c r="I1350" t="s">
        <v>32</v>
      </c>
      <c r="J1350" t="s">
        <v>1330</v>
      </c>
      <c r="K1350" t="s">
        <v>24</v>
      </c>
      <c r="L1350" t="s">
        <v>42</v>
      </c>
      <c r="M1350" t="s">
        <v>10002</v>
      </c>
      <c r="N1350" t="s">
        <v>9441</v>
      </c>
    </row>
    <row r="1351" spans="1:14" hidden="1" x14ac:dyDescent="0.25">
      <c r="A1351" t="s">
        <v>7699</v>
      </c>
      <c r="B1351" t="s">
        <v>7700</v>
      </c>
      <c r="C1351" t="s">
        <v>16</v>
      </c>
      <c r="D1351" t="s">
        <v>7701</v>
      </c>
      <c r="E1351" t="s">
        <v>18</v>
      </c>
      <c r="F1351" t="s">
        <v>7702</v>
      </c>
      <c r="G1351" t="s">
        <v>7703</v>
      </c>
      <c r="H1351" t="s">
        <v>7704</v>
      </c>
      <c r="I1351" t="s">
        <v>32</v>
      </c>
      <c r="J1351" t="s">
        <v>826</v>
      </c>
      <c r="K1351" t="s">
        <v>24</v>
      </c>
      <c r="L1351" t="s">
        <v>104</v>
      </c>
      <c r="M1351" t="s">
        <v>9438</v>
      </c>
      <c r="N1351" t="s">
        <v>9439</v>
      </c>
    </row>
    <row r="1352" spans="1:14" hidden="1" x14ac:dyDescent="0.25">
      <c r="A1352" t="s">
        <v>7705</v>
      </c>
      <c r="B1352" t="s">
        <v>5134</v>
      </c>
      <c r="C1352" t="s">
        <v>16</v>
      </c>
      <c r="D1352" t="s">
        <v>200</v>
      </c>
      <c r="E1352" t="s">
        <v>18</v>
      </c>
      <c r="F1352" t="s">
        <v>7706</v>
      </c>
      <c r="G1352" t="s">
        <v>7707</v>
      </c>
      <c r="H1352" t="s">
        <v>7708</v>
      </c>
      <c r="I1352" t="s">
        <v>32</v>
      </c>
      <c r="J1352" t="s">
        <v>360</v>
      </c>
      <c r="K1352" t="s">
        <v>24</v>
      </c>
      <c r="L1352" t="s">
        <v>204</v>
      </c>
      <c r="M1352" t="s">
        <v>9438</v>
      </c>
      <c r="N1352" t="s">
        <v>9439</v>
      </c>
    </row>
    <row r="1353" spans="1:14" x14ac:dyDescent="0.25">
      <c r="A1353" t="s">
        <v>7709</v>
      </c>
      <c r="B1353" t="s">
        <v>7710</v>
      </c>
      <c r="C1353" t="s">
        <v>16</v>
      </c>
      <c r="D1353" t="s">
        <v>93</v>
      </c>
      <c r="E1353" t="s">
        <v>18</v>
      </c>
      <c r="F1353" t="s">
        <v>7711</v>
      </c>
      <c r="G1353" t="s">
        <v>7712</v>
      </c>
      <c r="H1353" t="s">
        <v>7713</v>
      </c>
      <c r="I1353" t="s">
        <v>32</v>
      </c>
      <c r="J1353" t="s">
        <v>321</v>
      </c>
      <c r="K1353" t="s">
        <v>24</v>
      </c>
      <c r="L1353" t="s">
        <v>75</v>
      </c>
      <c r="M1353" t="s">
        <v>10003</v>
      </c>
      <c r="N1353" t="s">
        <v>9441</v>
      </c>
    </row>
    <row r="1354" spans="1:14" hidden="1" x14ac:dyDescent="0.25">
      <c r="A1354" t="s">
        <v>7714</v>
      </c>
      <c r="B1354" t="s">
        <v>7715</v>
      </c>
      <c r="C1354" t="s">
        <v>16</v>
      </c>
      <c r="D1354" t="s">
        <v>3483</v>
      </c>
      <c r="E1354" t="s">
        <v>18</v>
      </c>
      <c r="F1354" t="s">
        <v>7716</v>
      </c>
      <c r="G1354" t="s">
        <v>7717</v>
      </c>
      <c r="H1354" t="s">
        <v>7718</v>
      </c>
      <c r="I1354" t="s">
        <v>22</v>
      </c>
      <c r="J1354" t="s">
        <v>129</v>
      </c>
      <c r="K1354" t="s">
        <v>24</v>
      </c>
      <c r="L1354" t="s">
        <v>83</v>
      </c>
      <c r="M1354" t="s">
        <v>9438</v>
      </c>
      <c r="N1354" t="s">
        <v>9439</v>
      </c>
    </row>
    <row r="1355" spans="1:14" hidden="1" x14ac:dyDescent="0.25">
      <c r="A1355" t="s">
        <v>6554</v>
      </c>
      <c r="B1355" t="s">
        <v>7719</v>
      </c>
      <c r="C1355" t="s">
        <v>69</v>
      </c>
      <c r="D1355" t="s">
        <v>78</v>
      </c>
      <c r="E1355" t="s">
        <v>18</v>
      </c>
      <c r="F1355" t="s">
        <v>7720</v>
      </c>
      <c r="G1355" t="s">
        <v>7721</v>
      </c>
      <c r="H1355" t="s">
        <v>7722</v>
      </c>
      <c r="I1355" t="s">
        <v>22</v>
      </c>
      <c r="J1355" t="s">
        <v>1350</v>
      </c>
      <c r="K1355" t="s">
        <v>24</v>
      </c>
      <c r="L1355" t="s">
        <v>83</v>
      </c>
      <c r="M1355" t="s">
        <v>10004</v>
      </c>
      <c r="N1355" t="s">
        <v>9441</v>
      </c>
    </row>
    <row r="1356" spans="1:14" hidden="1" x14ac:dyDescent="0.25">
      <c r="A1356" t="s">
        <v>7723</v>
      </c>
      <c r="B1356" t="s">
        <v>7724</v>
      </c>
      <c r="C1356" t="s">
        <v>69</v>
      </c>
      <c r="D1356" t="s">
        <v>684</v>
      </c>
      <c r="E1356" t="s">
        <v>18</v>
      </c>
      <c r="F1356" t="s">
        <v>7725</v>
      </c>
      <c r="G1356" t="s">
        <v>7726</v>
      </c>
      <c r="H1356" t="s">
        <v>7727</v>
      </c>
      <c r="I1356" t="s">
        <v>32</v>
      </c>
      <c r="J1356" t="s">
        <v>253</v>
      </c>
      <c r="K1356" t="s">
        <v>24</v>
      </c>
      <c r="L1356" t="s">
        <v>204</v>
      </c>
      <c r="M1356" t="s">
        <v>9438</v>
      </c>
      <c r="N1356" t="s">
        <v>9439</v>
      </c>
    </row>
    <row r="1357" spans="1:14" hidden="1" x14ac:dyDescent="0.25">
      <c r="A1357" t="s">
        <v>7728</v>
      </c>
      <c r="B1357" t="s">
        <v>7729</v>
      </c>
      <c r="C1357" t="s">
        <v>16</v>
      </c>
      <c r="D1357" t="s">
        <v>4432</v>
      </c>
      <c r="E1357" t="s">
        <v>18</v>
      </c>
      <c r="F1357" t="s">
        <v>7730</v>
      </c>
      <c r="G1357" t="s">
        <v>7731</v>
      </c>
      <c r="H1357" t="s">
        <v>7732</v>
      </c>
      <c r="I1357" t="s">
        <v>22</v>
      </c>
      <c r="J1357" t="s">
        <v>412</v>
      </c>
      <c r="K1357" t="s">
        <v>24</v>
      </c>
      <c r="L1357" t="s">
        <v>83</v>
      </c>
      <c r="M1357" t="s">
        <v>9438</v>
      </c>
      <c r="N1357" t="s">
        <v>9439</v>
      </c>
    </row>
    <row r="1358" spans="1:14" hidden="1" x14ac:dyDescent="0.25">
      <c r="A1358" t="s">
        <v>7733</v>
      </c>
      <c r="C1358" t="s">
        <v>69</v>
      </c>
      <c r="D1358" t="s">
        <v>7734</v>
      </c>
      <c r="E1358" t="s">
        <v>18</v>
      </c>
      <c r="F1358" t="s">
        <v>7735</v>
      </c>
      <c r="G1358" t="s">
        <v>7736</v>
      </c>
      <c r="H1358" t="s">
        <v>7737</v>
      </c>
      <c r="I1358" t="s">
        <v>32</v>
      </c>
      <c r="J1358" t="s">
        <v>121</v>
      </c>
      <c r="K1358" t="s">
        <v>24</v>
      </c>
      <c r="L1358" t="s">
        <v>75</v>
      </c>
      <c r="M1358" t="s">
        <v>9438</v>
      </c>
      <c r="N1358" t="s">
        <v>9439</v>
      </c>
    </row>
    <row r="1359" spans="1:14" x14ac:dyDescent="0.25">
      <c r="A1359" t="s">
        <v>7738</v>
      </c>
      <c r="B1359" t="s">
        <v>7739</v>
      </c>
      <c r="C1359" t="s">
        <v>69</v>
      </c>
      <c r="D1359" t="s">
        <v>93</v>
      </c>
      <c r="E1359" t="s">
        <v>18</v>
      </c>
      <c r="F1359" t="s">
        <v>7740</v>
      </c>
      <c r="G1359" t="s">
        <v>7741</v>
      </c>
      <c r="H1359" t="s">
        <v>7742</v>
      </c>
      <c r="I1359" t="s">
        <v>32</v>
      </c>
      <c r="J1359" t="s">
        <v>718</v>
      </c>
      <c r="K1359" t="s">
        <v>24</v>
      </c>
      <c r="L1359" t="s">
        <v>75</v>
      </c>
      <c r="M1359" t="s">
        <v>10005</v>
      </c>
      <c r="N1359" t="s">
        <v>9441</v>
      </c>
    </row>
    <row r="1360" spans="1:14" hidden="1" x14ac:dyDescent="0.25">
      <c r="A1360" t="s">
        <v>7743</v>
      </c>
      <c r="B1360" t="s">
        <v>7744</v>
      </c>
      <c r="C1360" t="s">
        <v>16</v>
      </c>
      <c r="D1360" t="s">
        <v>7745</v>
      </c>
      <c r="E1360" t="s">
        <v>18</v>
      </c>
      <c r="F1360" t="s">
        <v>7746</v>
      </c>
      <c r="G1360" t="s">
        <v>7747</v>
      </c>
      <c r="H1360" t="s">
        <v>7748</v>
      </c>
      <c r="I1360" t="s">
        <v>32</v>
      </c>
      <c r="J1360" t="s">
        <v>688</v>
      </c>
      <c r="K1360" t="s">
        <v>24</v>
      </c>
      <c r="L1360" t="s">
        <v>75</v>
      </c>
      <c r="M1360" t="s">
        <v>9438</v>
      </c>
      <c r="N1360" t="s">
        <v>9439</v>
      </c>
    </row>
    <row r="1361" spans="1:14" hidden="1" x14ac:dyDescent="0.25">
      <c r="A1361" t="s">
        <v>7749</v>
      </c>
      <c r="B1361" t="s">
        <v>7750</v>
      </c>
      <c r="C1361" t="s">
        <v>16</v>
      </c>
      <c r="D1361" t="s">
        <v>7751</v>
      </c>
      <c r="E1361" t="s">
        <v>18</v>
      </c>
      <c r="F1361" t="s">
        <v>7752</v>
      </c>
      <c r="G1361" t="s">
        <v>7753</v>
      </c>
      <c r="H1361" t="s">
        <v>7754</v>
      </c>
      <c r="I1361" t="s">
        <v>32</v>
      </c>
      <c r="J1361" t="s">
        <v>197</v>
      </c>
      <c r="K1361" t="s">
        <v>24</v>
      </c>
      <c r="L1361" t="s">
        <v>786</v>
      </c>
      <c r="M1361" t="s">
        <v>9438</v>
      </c>
      <c r="N1361" t="s">
        <v>9439</v>
      </c>
    </row>
    <row r="1362" spans="1:14" x14ac:dyDescent="0.25">
      <c r="A1362" t="s">
        <v>7755</v>
      </c>
      <c r="B1362" t="s">
        <v>7756</v>
      </c>
      <c r="C1362" t="s">
        <v>69</v>
      </c>
      <c r="D1362" t="s">
        <v>302</v>
      </c>
      <c r="E1362" t="s">
        <v>18</v>
      </c>
      <c r="F1362" t="s">
        <v>7757</v>
      </c>
      <c r="G1362" t="s">
        <v>7758</v>
      </c>
      <c r="H1362" t="s">
        <v>7759</v>
      </c>
      <c r="I1362" t="s">
        <v>32</v>
      </c>
      <c r="J1362" t="s">
        <v>49</v>
      </c>
      <c r="K1362" t="s">
        <v>24</v>
      </c>
      <c r="L1362" t="s">
        <v>307</v>
      </c>
      <c r="M1362" t="s">
        <v>10006</v>
      </c>
      <c r="N1362" t="s">
        <v>9441</v>
      </c>
    </row>
    <row r="1363" spans="1:14" x14ac:dyDescent="0.25">
      <c r="A1363" t="s">
        <v>7760</v>
      </c>
      <c r="B1363" t="s">
        <v>7761</v>
      </c>
      <c r="C1363" t="s">
        <v>16</v>
      </c>
      <c r="D1363" t="s">
        <v>585</v>
      </c>
      <c r="E1363" t="s">
        <v>18</v>
      </c>
      <c r="F1363" t="s">
        <v>7762</v>
      </c>
      <c r="G1363" t="s">
        <v>7763</v>
      </c>
      <c r="H1363" t="s">
        <v>7764</v>
      </c>
      <c r="I1363" t="s">
        <v>32</v>
      </c>
      <c r="J1363" t="s">
        <v>1350</v>
      </c>
      <c r="K1363" t="s">
        <v>24</v>
      </c>
      <c r="L1363" t="s">
        <v>75</v>
      </c>
      <c r="M1363" t="s">
        <v>10007</v>
      </c>
      <c r="N1363" t="s">
        <v>9441</v>
      </c>
    </row>
    <row r="1364" spans="1:14" x14ac:dyDescent="0.25">
      <c r="A1364" t="s">
        <v>7765</v>
      </c>
      <c r="B1364" t="s">
        <v>7766</v>
      </c>
      <c r="C1364" t="s">
        <v>69</v>
      </c>
      <c r="D1364" t="s">
        <v>70</v>
      </c>
      <c r="E1364" t="s">
        <v>18</v>
      </c>
      <c r="F1364" t="s">
        <v>7767</v>
      </c>
      <c r="G1364" t="s">
        <v>7768</v>
      </c>
      <c r="H1364" t="s">
        <v>7769</v>
      </c>
      <c r="I1364" t="s">
        <v>32</v>
      </c>
      <c r="J1364" t="s">
        <v>183</v>
      </c>
      <c r="K1364" t="s">
        <v>24</v>
      </c>
      <c r="L1364" t="s">
        <v>75</v>
      </c>
      <c r="M1364" t="s">
        <v>10008</v>
      </c>
      <c r="N1364" t="s">
        <v>9441</v>
      </c>
    </row>
    <row r="1365" spans="1:14" x14ac:dyDescent="0.25">
      <c r="A1365" t="s">
        <v>7770</v>
      </c>
      <c r="B1365" t="s">
        <v>7771</v>
      </c>
      <c r="C1365" t="s">
        <v>16</v>
      </c>
      <c r="D1365" t="s">
        <v>7772</v>
      </c>
      <c r="E1365" t="s">
        <v>18</v>
      </c>
      <c r="F1365" t="s">
        <v>7773</v>
      </c>
      <c r="G1365" t="s">
        <v>7774</v>
      </c>
      <c r="H1365" t="s">
        <v>7775</v>
      </c>
      <c r="I1365" t="s">
        <v>32</v>
      </c>
      <c r="J1365" t="s">
        <v>912</v>
      </c>
      <c r="K1365" t="s">
        <v>24</v>
      </c>
      <c r="L1365" t="s">
        <v>42</v>
      </c>
      <c r="M1365" t="s">
        <v>10009</v>
      </c>
      <c r="N1365" t="s">
        <v>9441</v>
      </c>
    </row>
    <row r="1366" spans="1:14" hidden="1" x14ac:dyDescent="0.25">
      <c r="A1366" t="s">
        <v>7776</v>
      </c>
      <c r="B1366" t="s">
        <v>7777</v>
      </c>
      <c r="C1366" t="s">
        <v>69</v>
      </c>
      <c r="D1366" t="s">
        <v>7778</v>
      </c>
      <c r="E1366" t="s">
        <v>18</v>
      </c>
      <c r="F1366" t="s">
        <v>7779</v>
      </c>
      <c r="G1366" t="s">
        <v>7780</v>
      </c>
      <c r="H1366" t="s">
        <v>7781</v>
      </c>
      <c r="I1366" t="s">
        <v>32</v>
      </c>
      <c r="J1366" t="s">
        <v>1203</v>
      </c>
      <c r="K1366" t="s">
        <v>24</v>
      </c>
      <c r="L1366" t="s">
        <v>227</v>
      </c>
      <c r="M1366" t="s">
        <v>9438</v>
      </c>
      <c r="N1366" t="s">
        <v>9439</v>
      </c>
    </row>
    <row r="1367" spans="1:14" x14ac:dyDescent="0.25">
      <c r="A1367" t="s">
        <v>7782</v>
      </c>
      <c r="B1367" t="s">
        <v>968</v>
      </c>
      <c r="C1367" t="s">
        <v>69</v>
      </c>
      <c r="D1367" t="s">
        <v>4996</v>
      </c>
      <c r="E1367" t="s">
        <v>18</v>
      </c>
      <c r="F1367" t="s">
        <v>7783</v>
      </c>
      <c r="G1367" t="s">
        <v>7784</v>
      </c>
      <c r="H1367" t="s">
        <v>7785</v>
      </c>
      <c r="I1367" t="s">
        <v>32</v>
      </c>
      <c r="J1367" t="s">
        <v>1350</v>
      </c>
      <c r="K1367" t="s">
        <v>24</v>
      </c>
      <c r="L1367" t="s">
        <v>786</v>
      </c>
      <c r="M1367" t="s">
        <v>10010</v>
      </c>
      <c r="N1367" t="s">
        <v>9441</v>
      </c>
    </row>
    <row r="1368" spans="1:14" hidden="1" x14ac:dyDescent="0.25">
      <c r="A1368" t="s">
        <v>7786</v>
      </c>
      <c r="B1368" t="s">
        <v>3024</v>
      </c>
      <c r="C1368" t="s">
        <v>69</v>
      </c>
      <c r="D1368" t="s">
        <v>7787</v>
      </c>
      <c r="E1368" t="s">
        <v>18</v>
      </c>
      <c r="F1368" t="s">
        <v>7788</v>
      </c>
      <c r="G1368" t="s">
        <v>7789</v>
      </c>
      <c r="H1368" t="s">
        <v>7790</v>
      </c>
      <c r="I1368" t="s">
        <v>32</v>
      </c>
      <c r="J1368" t="s">
        <v>282</v>
      </c>
      <c r="K1368" t="s">
        <v>24</v>
      </c>
      <c r="L1368" t="s">
        <v>204</v>
      </c>
      <c r="M1368" t="s">
        <v>9438</v>
      </c>
      <c r="N1368" t="s">
        <v>9439</v>
      </c>
    </row>
    <row r="1369" spans="1:14" hidden="1" x14ac:dyDescent="0.25">
      <c r="A1369" t="s">
        <v>7791</v>
      </c>
      <c r="C1369" t="s">
        <v>16</v>
      </c>
      <c r="D1369" t="s">
        <v>5900</v>
      </c>
      <c r="E1369" t="s">
        <v>18</v>
      </c>
      <c r="F1369" t="s">
        <v>7792</v>
      </c>
      <c r="G1369" t="s">
        <v>7793</v>
      </c>
      <c r="H1369" t="s">
        <v>7794</v>
      </c>
      <c r="I1369" t="s">
        <v>32</v>
      </c>
      <c r="J1369" t="s">
        <v>398</v>
      </c>
      <c r="K1369" t="s">
        <v>24</v>
      </c>
      <c r="L1369" t="s">
        <v>439</v>
      </c>
      <c r="M1369" t="s">
        <v>9438</v>
      </c>
      <c r="N1369" t="s">
        <v>9439</v>
      </c>
    </row>
    <row r="1370" spans="1:14" hidden="1" x14ac:dyDescent="0.25">
      <c r="A1370" t="s">
        <v>7795</v>
      </c>
      <c r="B1370" t="s">
        <v>7796</v>
      </c>
      <c r="C1370" t="s">
        <v>16</v>
      </c>
      <c r="D1370" t="s">
        <v>158</v>
      </c>
      <c r="E1370" t="s">
        <v>18</v>
      </c>
      <c r="F1370" t="s">
        <v>7797</v>
      </c>
      <c r="G1370" t="s">
        <v>7798</v>
      </c>
      <c r="H1370" t="s">
        <v>7799</v>
      </c>
      <c r="I1370" t="s">
        <v>32</v>
      </c>
      <c r="J1370" t="s">
        <v>219</v>
      </c>
      <c r="K1370" t="s">
        <v>24</v>
      </c>
      <c r="L1370" t="s">
        <v>163</v>
      </c>
      <c r="M1370" t="s">
        <v>9438</v>
      </c>
      <c r="N1370" t="s">
        <v>9439</v>
      </c>
    </row>
    <row r="1371" spans="1:14" x14ac:dyDescent="0.25">
      <c r="A1371" t="s">
        <v>7800</v>
      </c>
      <c r="B1371" t="s">
        <v>7801</v>
      </c>
      <c r="C1371" t="s">
        <v>16</v>
      </c>
      <c r="D1371" t="s">
        <v>7802</v>
      </c>
      <c r="E1371" t="s">
        <v>18</v>
      </c>
      <c r="F1371" t="s">
        <v>7803</v>
      </c>
      <c r="G1371" t="s">
        <v>7804</v>
      </c>
      <c r="H1371" t="s">
        <v>7805</v>
      </c>
      <c r="I1371" t="s">
        <v>32</v>
      </c>
      <c r="J1371" t="s">
        <v>991</v>
      </c>
      <c r="K1371" t="s">
        <v>24</v>
      </c>
      <c r="L1371" t="s">
        <v>75</v>
      </c>
      <c r="M1371" t="s">
        <v>10011</v>
      </c>
      <c r="N1371" t="s">
        <v>9441</v>
      </c>
    </row>
    <row r="1372" spans="1:14" x14ac:dyDescent="0.25">
      <c r="A1372" t="s">
        <v>7806</v>
      </c>
      <c r="B1372" t="s">
        <v>4070</v>
      </c>
      <c r="C1372" t="s">
        <v>16</v>
      </c>
      <c r="D1372" t="s">
        <v>7807</v>
      </c>
      <c r="E1372" t="s">
        <v>18</v>
      </c>
      <c r="F1372" t="s">
        <v>7808</v>
      </c>
      <c r="G1372" t="s">
        <v>7809</v>
      </c>
      <c r="H1372" t="s">
        <v>7810</v>
      </c>
      <c r="I1372" t="s">
        <v>32</v>
      </c>
      <c r="J1372" t="s">
        <v>2502</v>
      </c>
      <c r="K1372" t="s">
        <v>24</v>
      </c>
      <c r="L1372" t="s">
        <v>439</v>
      </c>
      <c r="M1372" t="s">
        <v>10012</v>
      </c>
      <c r="N1372" t="s">
        <v>9441</v>
      </c>
    </row>
    <row r="1373" spans="1:14" hidden="1" x14ac:dyDescent="0.25">
      <c r="A1373" t="s">
        <v>7811</v>
      </c>
      <c r="B1373" t="s">
        <v>7812</v>
      </c>
      <c r="C1373" t="s">
        <v>69</v>
      </c>
      <c r="D1373" t="s">
        <v>7813</v>
      </c>
      <c r="E1373" t="s">
        <v>18</v>
      </c>
      <c r="F1373" t="s">
        <v>7814</v>
      </c>
      <c r="G1373" t="s">
        <v>7815</v>
      </c>
      <c r="H1373" t="s">
        <v>7816</v>
      </c>
      <c r="I1373" t="s">
        <v>320</v>
      </c>
      <c r="J1373" t="s">
        <v>735</v>
      </c>
      <c r="K1373" t="s">
        <v>24</v>
      </c>
      <c r="L1373" t="s">
        <v>361</v>
      </c>
      <c r="M1373" t="s">
        <v>10013</v>
      </c>
      <c r="N1373" t="s">
        <v>9441</v>
      </c>
    </row>
    <row r="1374" spans="1:14" hidden="1" x14ac:dyDescent="0.25">
      <c r="A1374" t="s">
        <v>7817</v>
      </c>
      <c r="B1374" t="s">
        <v>206</v>
      </c>
      <c r="C1374" t="s">
        <v>16</v>
      </c>
      <c r="D1374" t="s">
        <v>1364</v>
      </c>
      <c r="E1374" t="s">
        <v>18</v>
      </c>
      <c r="F1374" t="s">
        <v>7818</v>
      </c>
      <c r="G1374" t="s">
        <v>7819</v>
      </c>
      <c r="H1374" t="s">
        <v>7820</v>
      </c>
      <c r="I1374" t="s">
        <v>32</v>
      </c>
      <c r="J1374" t="s">
        <v>946</v>
      </c>
      <c r="K1374" t="s">
        <v>24</v>
      </c>
      <c r="L1374" t="s">
        <v>1368</v>
      </c>
      <c r="M1374" t="s">
        <v>9438</v>
      </c>
      <c r="N1374" t="s">
        <v>9439</v>
      </c>
    </row>
    <row r="1375" spans="1:14" x14ac:dyDescent="0.25">
      <c r="A1375" t="s">
        <v>349</v>
      </c>
      <c r="B1375" t="s">
        <v>350</v>
      </c>
      <c r="C1375" t="s">
        <v>69</v>
      </c>
      <c r="D1375" t="s">
        <v>179</v>
      </c>
      <c r="E1375" t="s">
        <v>18</v>
      </c>
      <c r="F1375" t="s">
        <v>7821</v>
      </c>
      <c r="G1375" t="s">
        <v>7822</v>
      </c>
      <c r="H1375" t="s">
        <v>7823</v>
      </c>
      <c r="I1375" t="s">
        <v>32</v>
      </c>
      <c r="J1375" t="s">
        <v>74</v>
      </c>
      <c r="K1375" t="s">
        <v>24</v>
      </c>
      <c r="L1375" t="s">
        <v>342</v>
      </c>
      <c r="M1375" t="s">
        <v>10014</v>
      </c>
      <c r="N1375" t="s">
        <v>9441</v>
      </c>
    </row>
    <row r="1376" spans="1:14" x14ac:dyDescent="0.25">
      <c r="A1376" t="s">
        <v>7824</v>
      </c>
      <c r="B1376" t="s">
        <v>7825</v>
      </c>
      <c r="C1376" t="s">
        <v>1475</v>
      </c>
      <c r="D1376" t="s">
        <v>462</v>
      </c>
      <c r="E1376" t="s">
        <v>18</v>
      </c>
      <c r="F1376" t="s">
        <v>7826</v>
      </c>
      <c r="G1376" t="s">
        <v>7827</v>
      </c>
      <c r="H1376" t="s">
        <v>7828</v>
      </c>
      <c r="I1376" t="s">
        <v>32</v>
      </c>
      <c r="J1376" t="s">
        <v>175</v>
      </c>
      <c r="K1376" t="s">
        <v>24</v>
      </c>
      <c r="L1376" t="s">
        <v>58</v>
      </c>
      <c r="M1376" t="s">
        <v>10015</v>
      </c>
      <c r="N1376" t="s">
        <v>9441</v>
      </c>
    </row>
    <row r="1377" spans="1:14" x14ac:dyDescent="0.25">
      <c r="A1377" t="s">
        <v>7829</v>
      </c>
      <c r="B1377" t="s">
        <v>7830</v>
      </c>
      <c r="C1377" t="s">
        <v>69</v>
      </c>
      <c r="D1377" t="s">
        <v>2283</v>
      </c>
      <c r="E1377" t="s">
        <v>18</v>
      </c>
      <c r="F1377" t="s">
        <v>7831</v>
      </c>
      <c r="G1377" t="s">
        <v>7832</v>
      </c>
      <c r="H1377" t="s">
        <v>7833</v>
      </c>
      <c r="I1377" t="s">
        <v>32</v>
      </c>
      <c r="J1377" t="s">
        <v>82</v>
      </c>
      <c r="K1377" t="s">
        <v>24</v>
      </c>
      <c r="L1377" t="s">
        <v>1480</v>
      </c>
      <c r="M1377" t="s">
        <v>10016</v>
      </c>
      <c r="N1377" t="s">
        <v>9441</v>
      </c>
    </row>
    <row r="1378" spans="1:14" hidden="1" x14ac:dyDescent="0.25">
      <c r="A1378" t="s">
        <v>7834</v>
      </c>
      <c r="B1378" t="s">
        <v>7835</v>
      </c>
      <c r="C1378" t="s">
        <v>69</v>
      </c>
      <c r="D1378" t="s">
        <v>7836</v>
      </c>
      <c r="E1378" t="s">
        <v>18</v>
      </c>
      <c r="F1378" t="s">
        <v>7837</v>
      </c>
      <c r="G1378" t="s">
        <v>7838</v>
      </c>
      <c r="H1378" t="s">
        <v>7839</v>
      </c>
      <c r="I1378" t="s">
        <v>320</v>
      </c>
      <c r="J1378" t="s">
        <v>1461</v>
      </c>
      <c r="K1378" t="s">
        <v>24</v>
      </c>
      <c r="L1378" t="s">
        <v>3627</v>
      </c>
      <c r="M1378" t="s">
        <v>10017</v>
      </c>
      <c r="N1378" t="s">
        <v>9441</v>
      </c>
    </row>
    <row r="1379" spans="1:14" x14ac:dyDescent="0.25">
      <c r="A1379" t="s">
        <v>7840</v>
      </c>
      <c r="B1379" t="s">
        <v>7841</v>
      </c>
      <c r="C1379" t="s">
        <v>69</v>
      </c>
      <c r="D1379" t="s">
        <v>3603</v>
      </c>
      <c r="E1379" t="s">
        <v>18</v>
      </c>
      <c r="F1379" t="s">
        <v>7842</v>
      </c>
      <c r="G1379" t="s">
        <v>7843</v>
      </c>
      <c r="H1379" t="s">
        <v>7844</v>
      </c>
      <c r="I1379" t="s">
        <v>32</v>
      </c>
      <c r="J1379" t="s">
        <v>718</v>
      </c>
      <c r="K1379" t="s">
        <v>24</v>
      </c>
      <c r="L1379" t="s">
        <v>204</v>
      </c>
      <c r="M1379" t="s">
        <v>10018</v>
      </c>
      <c r="N1379" t="s">
        <v>9441</v>
      </c>
    </row>
    <row r="1380" spans="1:14" hidden="1" x14ac:dyDescent="0.25">
      <c r="A1380" t="s">
        <v>26</v>
      </c>
      <c r="B1380" t="s">
        <v>4050</v>
      </c>
      <c r="C1380" t="s">
        <v>16</v>
      </c>
      <c r="D1380" t="s">
        <v>585</v>
      </c>
      <c r="E1380" t="s">
        <v>18</v>
      </c>
      <c r="F1380" t="s">
        <v>7845</v>
      </c>
      <c r="G1380" t="s">
        <v>7846</v>
      </c>
      <c r="H1380" t="s">
        <v>7847</v>
      </c>
      <c r="I1380" t="s">
        <v>32</v>
      </c>
      <c r="J1380" t="s">
        <v>1751</v>
      </c>
      <c r="K1380" t="s">
        <v>24</v>
      </c>
      <c r="L1380" t="s">
        <v>75</v>
      </c>
      <c r="M1380" t="s">
        <v>9438</v>
      </c>
      <c r="N1380" t="s">
        <v>9439</v>
      </c>
    </row>
    <row r="1381" spans="1:14" hidden="1" x14ac:dyDescent="0.25">
      <c r="A1381" t="s">
        <v>7848</v>
      </c>
      <c r="C1381" t="s">
        <v>69</v>
      </c>
      <c r="D1381" t="s">
        <v>7849</v>
      </c>
      <c r="E1381" t="s">
        <v>18</v>
      </c>
      <c r="F1381" t="s">
        <v>7850</v>
      </c>
      <c r="G1381" t="s">
        <v>7851</v>
      </c>
      <c r="H1381" t="s">
        <v>7852</v>
      </c>
      <c r="I1381" t="s">
        <v>22</v>
      </c>
      <c r="J1381" t="s">
        <v>3171</v>
      </c>
      <c r="K1381" t="s">
        <v>24</v>
      </c>
      <c r="L1381" t="s">
        <v>7853</v>
      </c>
      <c r="M1381" t="s">
        <v>9438</v>
      </c>
      <c r="N1381" t="s">
        <v>9439</v>
      </c>
    </row>
    <row r="1382" spans="1:14" x14ac:dyDescent="0.25">
      <c r="A1382" t="s">
        <v>7854</v>
      </c>
      <c r="B1382" t="s">
        <v>7855</v>
      </c>
      <c r="C1382" t="s">
        <v>16</v>
      </c>
      <c r="D1382" t="s">
        <v>3646</v>
      </c>
      <c r="E1382" t="s">
        <v>18</v>
      </c>
      <c r="F1382" t="s">
        <v>7856</v>
      </c>
      <c r="G1382" t="s">
        <v>7857</v>
      </c>
      <c r="H1382" t="s">
        <v>7858</v>
      </c>
      <c r="I1382" t="s">
        <v>32</v>
      </c>
      <c r="J1382" t="s">
        <v>1727</v>
      </c>
      <c r="K1382" t="s">
        <v>24</v>
      </c>
      <c r="L1382" t="s">
        <v>75</v>
      </c>
      <c r="M1382" t="s">
        <v>10019</v>
      </c>
      <c r="N1382" t="s">
        <v>9441</v>
      </c>
    </row>
    <row r="1383" spans="1:14" x14ac:dyDescent="0.25">
      <c r="A1383" t="s">
        <v>7859</v>
      </c>
      <c r="B1383" t="s">
        <v>4879</v>
      </c>
      <c r="C1383" t="s">
        <v>69</v>
      </c>
      <c r="D1383" t="s">
        <v>7860</v>
      </c>
      <c r="E1383" t="s">
        <v>18</v>
      </c>
      <c r="F1383" t="s">
        <v>7861</v>
      </c>
      <c r="G1383" t="s">
        <v>7862</v>
      </c>
      <c r="H1383" t="s">
        <v>7863</v>
      </c>
      <c r="I1383" t="s">
        <v>32</v>
      </c>
      <c r="J1383" t="s">
        <v>321</v>
      </c>
      <c r="K1383" t="s">
        <v>24</v>
      </c>
      <c r="L1383" t="s">
        <v>7864</v>
      </c>
      <c r="M1383" t="s">
        <v>10020</v>
      </c>
      <c r="N1383" t="s">
        <v>9441</v>
      </c>
    </row>
    <row r="1384" spans="1:14" hidden="1" x14ac:dyDescent="0.25">
      <c r="A1384" t="s">
        <v>7865</v>
      </c>
      <c r="B1384" t="s">
        <v>7866</v>
      </c>
      <c r="C1384" t="s">
        <v>69</v>
      </c>
      <c r="D1384" t="s">
        <v>7867</v>
      </c>
      <c r="E1384" t="s">
        <v>18</v>
      </c>
      <c r="F1384" t="s">
        <v>7868</v>
      </c>
      <c r="G1384" t="s">
        <v>7869</v>
      </c>
      <c r="H1384" t="s">
        <v>7870</v>
      </c>
      <c r="I1384" t="s">
        <v>32</v>
      </c>
      <c r="J1384" t="s">
        <v>438</v>
      </c>
      <c r="K1384" t="s">
        <v>24</v>
      </c>
      <c r="L1384" t="s">
        <v>262</v>
      </c>
      <c r="M1384" t="s">
        <v>9438</v>
      </c>
      <c r="N1384" t="s">
        <v>9439</v>
      </c>
    </row>
    <row r="1385" spans="1:14" hidden="1" x14ac:dyDescent="0.25">
      <c r="A1385" t="s">
        <v>7871</v>
      </c>
      <c r="C1385" t="s">
        <v>16</v>
      </c>
      <c r="D1385" t="s">
        <v>3522</v>
      </c>
      <c r="E1385" t="s">
        <v>18</v>
      </c>
      <c r="F1385" t="s">
        <v>7872</v>
      </c>
      <c r="G1385" t="s">
        <v>7873</v>
      </c>
      <c r="H1385" t="s">
        <v>7874</v>
      </c>
      <c r="I1385" t="s">
        <v>32</v>
      </c>
      <c r="J1385" t="s">
        <v>282</v>
      </c>
      <c r="K1385" t="s">
        <v>24</v>
      </c>
      <c r="L1385" t="s">
        <v>227</v>
      </c>
      <c r="M1385" t="s">
        <v>9438</v>
      </c>
      <c r="N1385" t="s">
        <v>9439</v>
      </c>
    </row>
    <row r="1386" spans="1:14" hidden="1" x14ac:dyDescent="0.25">
      <c r="A1386" t="s">
        <v>7875</v>
      </c>
      <c r="B1386" t="s">
        <v>7876</v>
      </c>
      <c r="C1386" t="s">
        <v>16</v>
      </c>
      <c r="D1386" t="s">
        <v>7877</v>
      </c>
      <c r="E1386" t="s">
        <v>18</v>
      </c>
      <c r="F1386" t="s">
        <v>7878</v>
      </c>
      <c r="G1386" t="s">
        <v>7879</v>
      </c>
      <c r="H1386" t="s">
        <v>7880</v>
      </c>
      <c r="I1386" t="s">
        <v>22</v>
      </c>
      <c r="J1386" t="s">
        <v>2107</v>
      </c>
      <c r="K1386" t="s">
        <v>24</v>
      </c>
      <c r="L1386" t="s">
        <v>83</v>
      </c>
      <c r="M1386" t="s">
        <v>9438</v>
      </c>
      <c r="N1386" t="s">
        <v>9439</v>
      </c>
    </row>
    <row r="1387" spans="1:14" x14ac:dyDescent="0.25">
      <c r="A1387" t="s">
        <v>7881</v>
      </c>
      <c r="B1387" t="s">
        <v>7882</v>
      </c>
      <c r="C1387" t="s">
        <v>69</v>
      </c>
      <c r="D1387" t="s">
        <v>179</v>
      </c>
      <c r="E1387" t="s">
        <v>18</v>
      </c>
      <c r="F1387" t="s">
        <v>7883</v>
      </c>
      <c r="G1387" t="s">
        <v>7884</v>
      </c>
      <c r="H1387" t="s">
        <v>7885</v>
      </c>
      <c r="I1387" t="s">
        <v>32</v>
      </c>
      <c r="J1387" t="s">
        <v>493</v>
      </c>
      <c r="K1387" t="s">
        <v>24</v>
      </c>
      <c r="L1387" t="s">
        <v>342</v>
      </c>
      <c r="M1387" t="s">
        <v>10021</v>
      </c>
      <c r="N1387" t="s">
        <v>9441</v>
      </c>
    </row>
    <row r="1388" spans="1:14" x14ac:dyDescent="0.25">
      <c r="A1388" t="s">
        <v>7886</v>
      </c>
      <c r="B1388" t="s">
        <v>7887</v>
      </c>
      <c r="C1388" t="s">
        <v>16</v>
      </c>
      <c r="D1388" t="s">
        <v>1278</v>
      </c>
      <c r="E1388" t="s">
        <v>18</v>
      </c>
      <c r="F1388" t="s">
        <v>7888</v>
      </c>
      <c r="G1388" t="s">
        <v>7889</v>
      </c>
      <c r="H1388" t="s">
        <v>7890</v>
      </c>
      <c r="I1388" t="s">
        <v>32</v>
      </c>
      <c r="J1388" t="s">
        <v>912</v>
      </c>
      <c r="K1388" t="s">
        <v>24</v>
      </c>
      <c r="L1388" t="s">
        <v>1282</v>
      </c>
      <c r="M1388" t="s">
        <v>10022</v>
      </c>
      <c r="N1388" t="s">
        <v>9441</v>
      </c>
    </row>
    <row r="1389" spans="1:14" hidden="1" x14ac:dyDescent="0.25">
      <c r="A1389" t="s">
        <v>7891</v>
      </c>
      <c r="B1389" t="s">
        <v>7892</v>
      </c>
      <c r="C1389" t="s">
        <v>69</v>
      </c>
      <c r="D1389" t="s">
        <v>7893</v>
      </c>
      <c r="E1389" t="s">
        <v>18</v>
      </c>
      <c r="F1389" t="s">
        <v>7894</v>
      </c>
      <c r="G1389" t="s">
        <v>7895</v>
      </c>
      <c r="H1389" t="s">
        <v>7896</v>
      </c>
      <c r="I1389" t="s">
        <v>32</v>
      </c>
      <c r="J1389" t="s">
        <v>723</v>
      </c>
      <c r="K1389" t="s">
        <v>24</v>
      </c>
      <c r="L1389" t="s">
        <v>42</v>
      </c>
      <c r="M1389" t="s">
        <v>9438</v>
      </c>
      <c r="N1389" t="s">
        <v>9439</v>
      </c>
    </row>
    <row r="1390" spans="1:14" hidden="1" x14ac:dyDescent="0.25">
      <c r="A1390" t="s">
        <v>7897</v>
      </c>
      <c r="B1390" t="s">
        <v>2587</v>
      </c>
      <c r="C1390" t="s">
        <v>16</v>
      </c>
      <c r="D1390" t="s">
        <v>434</v>
      </c>
      <c r="E1390" t="s">
        <v>18</v>
      </c>
      <c r="F1390" t="s">
        <v>7898</v>
      </c>
      <c r="G1390" t="s">
        <v>7899</v>
      </c>
      <c r="H1390" t="s">
        <v>7900</v>
      </c>
      <c r="I1390" t="s">
        <v>32</v>
      </c>
      <c r="J1390" t="s">
        <v>955</v>
      </c>
      <c r="K1390" t="s">
        <v>24</v>
      </c>
      <c r="L1390" t="s">
        <v>439</v>
      </c>
      <c r="M1390" t="s">
        <v>9438</v>
      </c>
      <c r="N1390" t="s">
        <v>9439</v>
      </c>
    </row>
    <row r="1391" spans="1:14" x14ac:dyDescent="0.25">
      <c r="A1391" t="s">
        <v>7901</v>
      </c>
      <c r="B1391" t="s">
        <v>350</v>
      </c>
      <c r="C1391" t="s">
        <v>69</v>
      </c>
      <c r="D1391" t="s">
        <v>1272</v>
      </c>
      <c r="E1391" t="s">
        <v>18</v>
      </c>
      <c r="F1391" t="s">
        <v>7902</v>
      </c>
      <c r="G1391" t="s">
        <v>7903</v>
      </c>
      <c r="H1391" t="s">
        <v>7904</v>
      </c>
      <c r="I1391" t="s">
        <v>32</v>
      </c>
      <c r="J1391" t="s">
        <v>175</v>
      </c>
      <c r="K1391" t="s">
        <v>24</v>
      </c>
      <c r="L1391" t="s">
        <v>184</v>
      </c>
      <c r="M1391" t="s">
        <v>10023</v>
      </c>
      <c r="N1391" t="s">
        <v>9441</v>
      </c>
    </row>
    <row r="1392" spans="1:14" hidden="1" x14ac:dyDescent="0.25">
      <c r="A1392" t="s">
        <v>7905</v>
      </c>
      <c r="B1392" t="s">
        <v>7906</v>
      </c>
      <c r="C1392" t="s">
        <v>69</v>
      </c>
      <c r="D1392" t="s">
        <v>4438</v>
      </c>
      <c r="E1392" t="s">
        <v>18</v>
      </c>
      <c r="F1392" t="s">
        <v>7907</v>
      </c>
      <c r="G1392" t="s">
        <v>7908</v>
      </c>
      <c r="H1392" t="s">
        <v>7909</v>
      </c>
      <c r="I1392" t="s">
        <v>32</v>
      </c>
      <c r="J1392" t="s">
        <v>723</v>
      </c>
      <c r="K1392" t="s">
        <v>24</v>
      </c>
      <c r="L1392" t="s">
        <v>75</v>
      </c>
      <c r="M1392" t="s">
        <v>9438</v>
      </c>
      <c r="N1392" t="s">
        <v>9439</v>
      </c>
    </row>
    <row r="1393" spans="1:14" x14ac:dyDescent="0.25">
      <c r="A1393" t="s">
        <v>7910</v>
      </c>
      <c r="B1393" t="s">
        <v>7911</v>
      </c>
      <c r="C1393" t="s">
        <v>69</v>
      </c>
      <c r="D1393" t="s">
        <v>61</v>
      </c>
      <c r="E1393" t="s">
        <v>18</v>
      </c>
      <c r="F1393" t="s">
        <v>7912</v>
      </c>
      <c r="G1393" t="s">
        <v>7913</v>
      </c>
      <c r="H1393" t="s">
        <v>7914</v>
      </c>
      <c r="I1393" t="s">
        <v>32</v>
      </c>
      <c r="J1393" t="s">
        <v>1317</v>
      </c>
      <c r="K1393" t="s">
        <v>24</v>
      </c>
      <c r="L1393" t="s">
        <v>75</v>
      </c>
      <c r="M1393" t="s">
        <v>10024</v>
      </c>
      <c r="N1393" t="s">
        <v>9441</v>
      </c>
    </row>
    <row r="1394" spans="1:14" x14ac:dyDescent="0.25">
      <c r="A1394" t="s">
        <v>7915</v>
      </c>
      <c r="B1394" t="s">
        <v>7916</v>
      </c>
      <c r="C1394" t="s">
        <v>1475</v>
      </c>
      <c r="D1394" t="s">
        <v>7917</v>
      </c>
      <c r="E1394" t="s">
        <v>18</v>
      </c>
      <c r="F1394" t="s">
        <v>7918</v>
      </c>
      <c r="G1394" t="s">
        <v>7919</v>
      </c>
      <c r="H1394" t="s">
        <v>7920</v>
      </c>
      <c r="I1394" t="s">
        <v>32</v>
      </c>
      <c r="J1394" t="s">
        <v>4320</v>
      </c>
      <c r="K1394" t="s">
        <v>24</v>
      </c>
      <c r="L1394" t="s">
        <v>4814</v>
      </c>
      <c r="M1394" t="s">
        <v>10025</v>
      </c>
      <c r="N1394" t="s">
        <v>9441</v>
      </c>
    </row>
    <row r="1395" spans="1:14" hidden="1" x14ac:dyDescent="0.25">
      <c r="A1395" t="s">
        <v>7921</v>
      </c>
      <c r="B1395" t="s">
        <v>1061</v>
      </c>
      <c r="C1395" t="s">
        <v>16</v>
      </c>
      <c r="D1395" t="s">
        <v>1062</v>
      </c>
      <c r="E1395" t="s">
        <v>638</v>
      </c>
      <c r="F1395" t="s">
        <v>7922</v>
      </c>
      <c r="G1395" t="s">
        <v>7923</v>
      </c>
      <c r="H1395" t="s">
        <v>7924</v>
      </c>
      <c r="I1395" t="s">
        <v>32</v>
      </c>
      <c r="J1395" t="s">
        <v>1980</v>
      </c>
      <c r="K1395" t="s">
        <v>24</v>
      </c>
      <c r="L1395" t="s">
        <v>7925</v>
      </c>
      <c r="M1395" t="s">
        <v>9438</v>
      </c>
      <c r="N1395" t="s">
        <v>9439</v>
      </c>
    </row>
    <row r="1396" spans="1:14" hidden="1" x14ac:dyDescent="0.25">
      <c r="A1396" t="s">
        <v>7926</v>
      </c>
      <c r="B1396" t="s">
        <v>7927</v>
      </c>
      <c r="C1396" t="s">
        <v>16</v>
      </c>
      <c r="D1396" t="s">
        <v>3646</v>
      </c>
      <c r="E1396" t="s">
        <v>638</v>
      </c>
      <c r="F1396" t="s">
        <v>7928</v>
      </c>
      <c r="G1396" t="s">
        <v>7929</v>
      </c>
      <c r="H1396" t="s">
        <v>7930</v>
      </c>
      <c r="I1396" t="s">
        <v>32</v>
      </c>
      <c r="J1396" t="s">
        <v>642</v>
      </c>
      <c r="K1396" t="s">
        <v>24</v>
      </c>
      <c r="L1396" t="s">
        <v>42</v>
      </c>
      <c r="M1396" t="s">
        <v>9438</v>
      </c>
      <c r="N1396" t="s">
        <v>9439</v>
      </c>
    </row>
    <row r="1397" spans="1:14" hidden="1" x14ac:dyDescent="0.25">
      <c r="A1397" t="s">
        <v>7931</v>
      </c>
      <c r="B1397" t="s">
        <v>7932</v>
      </c>
      <c r="C1397" t="s">
        <v>16</v>
      </c>
      <c r="D1397" t="s">
        <v>7933</v>
      </c>
      <c r="E1397" t="s">
        <v>638</v>
      </c>
      <c r="F1397" t="s">
        <v>7934</v>
      </c>
      <c r="G1397" t="s">
        <v>7935</v>
      </c>
      <c r="H1397" t="s">
        <v>7936</v>
      </c>
      <c r="I1397" t="s">
        <v>22</v>
      </c>
      <c r="J1397" t="s">
        <v>1572</v>
      </c>
      <c r="K1397" t="s">
        <v>24</v>
      </c>
      <c r="L1397" t="s">
        <v>7937</v>
      </c>
      <c r="M1397" t="s">
        <v>9438</v>
      </c>
      <c r="N1397" t="s">
        <v>9439</v>
      </c>
    </row>
    <row r="1398" spans="1:14" hidden="1" x14ac:dyDescent="0.25">
      <c r="A1398" t="s">
        <v>7938</v>
      </c>
      <c r="B1398" t="s">
        <v>7939</v>
      </c>
      <c r="C1398" t="s">
        <v>16</v>
      </c>
      <c r="D1398" t="s">
        <v>7940</v>
      </c>
      <c r="E1398" t="s">
        <v>638</v>
      </c>
      <c r="F1398" t="s">
        <v>7941</v>
      </c>
      <c r="G1398" t="s">
        <v>7942</v>
      </c>
      <c r="H1398" t="s">
        <v>7943</v>
      </c>
      <c r="I1398" t="s">
        <v>22</v>
      </c>
      <c r="J1398" t="s">
        <v>261</v>
      </c>
      <c r="K1398" t="s">
        <v>24</v>
      </c>
      <c r="L1398" t="s">
        <v>83</v>
      </c>
      <c r="M1398" t="s">
        <v>9438</v>
      </c>
      <c r="N1398" t="s">
        <v>9439</v>
      </c>
    </row>
    <row r="1399" spans="1:14" hidden="1" x14ac:dyDescent="0.25">
      <c r="A1399" t="s">
        <v>7944</v>
      </c>
      <c r="B1399" t="s">
        <v>7945</v>
      </c>
      <c r="C1399" t="s">
        <v>16</v>
      </c>
      <c r="D1399" t="s">
        <v>7946</v>
      </c>
      <c r="E1399" t="s">
        <v>638</v>
      </c>
      <c r="F1399" t="s">
        <v>7947</v>
      </c>
      <c r="G1399" t="s">
        <v>7948</v>
      </c>
      <c r="H1399" t="s">
        <v>7949</v>
      </c>
      <c r="I1399" t="s">
        <v>22</v>
      </c>
      <c r="J1399" t="s">
        <v>121</v>
      </c>
      <c r="K1399" t="s">
        <v>24</v>
      </c>
      <c r="L1399" t="s">
        <v>83</v>
      </c>
      <c r="M1399" t="s">
        <v>9438</v>
      </c>
      <c r="N1399" t="s">
        <v>9439</v>
      </c>
    </row>
    <row r="1400" spans="1:14" hidden="1" x14ac:dyDescent="0.25">
      <c r="A1400" t="s">
        <v>7950</v>
      </c>
      <c r="B1400" t="s">
        <v>7951</v>
      </c>
      <c r="C1400" t="s">
        <v>69</v>
      </c>
      <c r="D1400" t="s">
        <v>61</v>
      </c>
      <c r="E1400" t="s">
        <v>638</v>
      </c>
      <c r="F1400" t="s">
        <v>7952</v>
      </c>
      <c r="G1400" t="s">
        <v>7953</v>
      </c>
      <c r="H1400" t="s">
        <v>7954</v>
      </c>
      <c r="I1400" t="s">
        <v>32</v>
      </c>
      <c r="J1400" t="s">
        <v>1093</v>
      </c>
      <c r="K1400" t="s">
        <v>24</v>
      </c>
      <c r="L1400" t="s">
        <v>42</v>
      </c>
      <c r="M1400" t="s">
        <v>9438</v>
      </c>
      <c r="N1400" t="s">
        <v>9439</v>
      </c>
    </row>
    <row r="1401" spans="1:14" hidden="1" x14ac:dyDescent="0.25">
      <c r="A1401" t="s">
        <v>7955</v>
      </c>
      <c r="B1401" t="s">
        <v>7956</v>
      </c>
      <c r="C1401" t="s">
        <v>16</v>
      </c>
      <c r="D1401" t="s">
        <v>4470</v>
      </c>
      <c r="E1401" t="s">
        <v>638</v>
      </c>
      <c r="F1401" t="s">
        <v>7957</v>
      </c>
      <c r="G1401" t="s">
        <v>7958</v>
      </c>
      <c r="H1401" t="s">
        <v>7959</v>
      </c>
      <c r="I1401" t="s">
        <v>32</v>
      </c>
      <c r="J1401" t="s">
        <v>634</v>
      </c>
      <c r="K1401" t="s">
        <v>24</v>
      </c>
      <c r="L1401" t="s">
        <v>851</v>
      </c>
      <c r="M1401" t="s">
        <v>9438</v>
      </c>
      <c r="N1401" t="s">
        <v>9439</v>
      </c>
    </row>
    <row r="1402" spans="1:14" x14ac:dyDescent="0.25">
      <c r="A1402" t="s">
        <v>7960</v>
      </c>
      <c r="B1402" t="s">
        <v>7961</v>
      </c>
      <c r="C1402" t="s">
        <v>16</v>
      </c>
      <c r="D1402" t="s">
        <v>2867</v>
      </c>
      <c r="E1402" t="s">
        <v>18</v>
      </c>
      <c r="F1402" t="s">
        <v>7962</v>
      </c>
      <c r="G1402" t="s">
        <v>7963</v>
      </c>
      <c r="H1402" t="s">
        <v>7964</v>
      </c>
      <c r="I1402" t="s">
        <v>32</v>
      </c>
      <c r="J1402" t="s">
        <v>41</v>
      </c>
      <c r="K1402" t="s">
        <v>24</v>
      </c>
      <c r="L1402" t="s">
        <v>204</v>
      </c>
      <c r="M1402" t="s">
        <v>10026</v>
      </c>
      <c r="N1402" t="s">
        <v>9441</v>
      </c>
    </row>
    <row r="1403" spans="1:14" hidden="1" x14ac:dyDescent="0.25">
      <c r="A1403" t="s">
        <v>7965</v>
      </c>
      <c r="B1403" t="s">
        <v>888</v>
      </c>
      <c r="C1403" t="s">
        <v>69</v>
      </c>
      <c r="D1403" t="s">
        <v>7966</v>
      </c>
      <c r="E1403" t="s">
        <v>18</v>
      </c>
      <c r="F1403" t="s">
        <v>7967</v>
      </c>
      <c r="G1403" t="s">
        <v>7968</v>
      </c>
      <c r="H1403" t="s">
        <v>7969</v>
      </c>
      <c r="I1403" t="s">
        <v>32</v>
      </c>
      <c r="J1403" t="s">
        <v>1000</v>
      </c>
      <c r="K1403" t="s">
        <v>24</v>
      </c>
      <c r="L1403" t="s">
        <v>439</v>
      </c>
      <c r="M1403" t="s">
        <v>9438</v>
      </c>
      <c r="N1403" t="s">
        <v>9439</v>
      </c>
    </row>
    <row r="1404" spans="1:14" x14ac:dyDescent="0.25">
      <c r="A1404" t="s">
        <v>7970</v>
      </c>
      <c r="B1404" t="s">
        <v>7971</v>
      </c>
      <c r="C1404" t="s">
        <v>16</v>
      </c>
      <c r="D1404" t="s">
        <v>7972</v>
      </c>
      <c r="E1404" t="s">
        <v>18</v>
      </c>
      <c r="F1404" t="s">
        <v>7973</v>
      </c>
      <c r="G1404" t="s">
        <v>7974</v>
      </c>
      <c r="H1404" t="s">
        <v>7975</v>
      </c>
      <c r="I1404" t="s">
        <v>32</v>
      </c>
      <c r="J1404" t="s">
        <v>82</v>
      </c>
      <c r="K1404" t="s">
        <v>24</v>
      </c>
      <c r="L1404" t="s">
        <v>75</v>
      </c>
      <c r="M1404" t="s">
        <v>10027</v>
      </c>
      <c r="N1404" t="s">
        <v>9441</v>
      </c>
    </row>
    <row r="1405" spans="1:14" hidden="1" x14ac:dyDescent="0.25">
      <c r="A1405" t="s">
        <v>7976</v>
      </c>
      <c r="B1405" t="s">
        <v>7977</v>
      </c>
      <c r="C1405" t="s">
        <v>16</v>
      </c>
      <c r="D1405" t="s">
        <v>7978</v>
      </c>
      <c r="E1405" t="s">
        <v>18</v>
      </c>
      <c r="F1405" t="s">
        <v>7979</v>
      </c>
      <c r="G1405" t="s">
        <v>7980</v>
      </c>
      <c r="H1405" t="s">
        <v>7981</v>
      </c>
      <c r="I1405" t="s">
        <v>2352</v>
      </c>
      <c r="J1405" t="s">
        <v>7982</v>
      </c>
      <c r="K1405" t="s">
        <v>24</v>
      </c>
      <c r="L1405" t="s">
        <v>7983</v>
      </c>
      <c r="M1405" t="s">
        <v>9438</v>
      </c>
      <c r="N1405" t="s">
        <v>9439</v>
      </c>
    </row>
    <row r="1406" spans="1:14" hidden="1" x14ac:dyDescent="0.25">
      <c r="A1406" t="s">
        <v>7984</v>
      </c>
      <c r="B1406" t="s">
        <v>7985</v>
      </c>
      <c r="C1406" t="s">
        <v>69</v>
      </c>
      <c r="D1406" t="s">
        <v>364</v>
      </c>
      <c r="E1406" t="s">
        <v>18</v>
      </c>
      <c r="F1406" t="s">
        <v>7986</v>
      </c>
      <c r="G1406" t="s">
        <v>7987</v>
      </c>
      <c r="H1406" t="s">
        <v>7988</v>
      </c>
      <c r="I1406" t="s">
        <v>32</v>
      </c>
      <c r="J1406" t="s">
        <v>253</v>
      </c>
      <c r="K1406" t="s">
        <v>24</v>
      </c>
      <c r="L1406" t="s">
        <v>368</v>
      </c>
      <c r="M1406" t="s">
        <v>9438</v>
      </c>
      <c r="N1406" t="s">
        <v>9439</v>
      </c>
    </row>
    <row r="1407" spans="1:14" x14ac:dyDescent="0.25">
      <c r="A1407" t="s">
        <v>7989</v>
      </c>
      <c r="B1407" t="s">
        <v>7990</v>
      </c>
      <c r="C1407" t="s">
        <v>16</v>
      </c>
      <c r="D1407" t="s">
        <v>7991</v>
      </c>
      <c r="E1407" t="s">
        <v>18</v>
      </c>
      <c r="F1407" t="s">
        <v>7992</v>
      </c>
      <c r="G1407" t="s">
        <v>7993</v>
      </c>
      <c r="H1407" t="s">
        <v>7994</v>
      </c>
      <c r="I1407" t="s">
        <v>32</v>
      </c>
      <c r="J1407" t="s">
        <v>614</v>
      </c>
      <c r="K1407" t="s">
        <v>24</v>
      </c>
      <c r="L1407" t="s">
        <v>7995</v>
      </c>
      <c r="M1407" t="s">
        <v>10028</v>
      </c>
      <c r="N1407" t="s">
        <v>9441</v>
      </c>
    </row>
    <row r="1408" spans="1:14" x14ac:dyDescent="0.25">
      <c r="A1408" t="s">
        <v>7996</v>
      </c>
      <c r="B1408" t="s">
        <v>7997</v>
      </c>
      <c r="C1408" t="s">
        <v>16</v>
      </c>
      <c r="D1408" t="s">
        <v>7998</v>
      </c>
      <c r="E1408" t="s">
        <v>18</v>
      </c>
      <c r="F1408" t="s">
        <v>7999</v>
      </c>
      <c r="G1408" t="s">
        <v>8000</v>
      </c>
      <c r="H1408" t="s">
        <v>8001</v>
      </c>
      <c r="I1408" t="s">
        <v>32</v>
      </c>
      <c r="J1408" t="s">
        <v>183</v>
      </c>
      <c r="K1408" t="s">
        <v>24</v>
      </c>
      <c r="L1408" t="s">
        <v>204</v>
      </c>
      <c r="M1408" t="s">
        <v>10029</v>
      </c>
      <c r="N1408" t="s">
        <v>9441</v>
      </c>
    </row>
    <row r="1409" spans="1:14" hidden="1" x14ac:dyDescent="0.25">
      <c r="A1409" t="s">
        <v>8002</v>
      </c>
      <c r="B1409" t="s">
        <v>8003</v>
      </c>
      <c r="C1409" t="s">
        <v>69</v>
      </c>
      <c r="D1409" t="s">
        <v>8004</v>
      </c>
      <c r="E1409" t="s">
        <v>18</v>
      </c>
      <c r="F1409" t="s">
        <v>8005</v>
      </c>
      <c r="G1409" t="s">
        <v>8006</v>
      </c>
      <c r="H1409" t="s">
        <v>8007</v>
      </c>
      <c r="I1409" t="s">
        <v>32</v>
      </c>
      <c r="J1409" t="s">
        <v>1545</v>
      </c>
      <c r="K1409" t="s">
        <v>24</v>
      </c>
      <c r="L1409" t="s">
        <v>75</v>
      </c>
      <c r="M1409" t="s">
        <v>9438</v>
      </c>
      <c r="N1409" t="s">
        <v>9439</v>
      </c>
    </row>
    <row r="1410" spans="1:14" x14ac:dyDescent="0.25">
      <c r="A1410" t="s">
        <v>8008</v>
      </c>
      <c r="C1410" t="s">
        <v>16</v>
      </c>
      <c r="E1410" t="s">
        <v>18</v>
      </c>
      <c r="F1410" t="s">
        <v>8009</v>
      </c>
      <c r="G1410" t="s">
        <v>8010</v>
      </c>
      <c r="H1410" t="s">
        <v>8011</v>
      </c>
      <c r="I1410" t="s">
        <v>32</v>
      </c>
      <c r="J1410" t="s">
        <v>583</v>
      </c>
      <c r="K1410" t="s">
        <v>24</v>
      </c>
      <c r="L1410" t="s">
        <v>8012</v>
      </c>
      <c r="M1410" t="s">
        <v>10030</v>
      </c>
      <c r="N1410" t="s">
        <v>9441</v>
      </c>
    </row>
    <row r="1411" spans="1:14" x14ac:dyDescent="0.25">
      <c r="A1411" t="s">
        <v>8013</v>
      </c>
      <c r="B1411" t="s">
        <v>8014</v>
      </c>
      <c r="C1411" t="s">
        <v>16</v>
      </c>
      <c r="D1411" t="s">
        <v>8015</v>
      </c>
      <c r="E1411" t="s">
        <v>18</v>
      </c>
      <c r="F1411" t="s">
        <v>8016</v>
      </c>
      <c r="G1411" t="s">
        <v>8017</v>
      </c>
      <c r="H1411" t="s">
        <v>8018</v>
      </c>
      <c r="I1411" t="s">
        <v>32</v>
      </c>
      <c r="J1411" t="s">
        <v>420</v>
      </c>
      <c r="K1411" t="s">
        <v>24</v>
      </c>
      <c r="L1411" t="s">
        <v>227</v>
      </c>
      <c r="M1411" t="s">
        <v>10031</v>
      </c>
      <c r="N1411" t="s">
        <v>9441</v>
      </c>
    </row>
    <row r="1412" spans="1:14" hidden="1" x14ac:dyDescent="0.25">
      <c r="A1412" t="s">
        <v>3979</v>
      </c>
      <c r="B1412" t="s">
        <v>1340</v>
      </c>
      <c r="C1412" t="s">
        <v>16</v>
      </c>
      <c r="D1412" t="s">
        <v>265</v>
      </c>
      <c r="E1412" t="s">
        <v>18</v>
      </c>
      <c r="F1412" t="s">
        <v>3981</v>
      </c>
      <c r="G1412" t="s">
        <v>8019</v>
      </c>
      <c r="H1412" t="s">
        <v>8020</v>
      </c>
      <c r="I1412" t="s">
        <v>32</v>
      </c>
      <c r="J1412" t="s">
        <v>197</v>
      </c>
      <c r="K1412" t="s">
        <v>24</v>
      </c>
      <c r="L1412" t="s">
        <v>204</v>
      </c>
      <c r="M1412" t="s">
        <v>9438</v>
      </c>
      <c r="N1412" t="s">
        <v>9439</v>
      </c>
    </row>
    <row r="1413" spans="1:14" hidden="1" x14ac:dyDescent="0.25">
      <c r="A1413" t="s">
        <v>8021</v>
      </c>
      <c r="B1413" t="s">
        <v>6845</v>
      </c>
      <c r="C1413" t="s">
        <v>69</v>
      </c>
      <c r="D1413" t="s">
        <v>200</v>
      </c>
      <c r="E1413" t="s">
        <v>18</v>
      </c>
      <c r="F1413" t="s">
        <v>8022</v>
      </c>
      <c r="G1413" t="s">
        <v>8023</v>
      </c>
      <c r="H1413" t="s">
        <v>8024</v>
      </c>
      <c r="I1413" t="s">
        <v>32</v>
      </c>
      <c r="J1413" t="s">
        <v>8025</v>
      </c>
      <c r="K1413" t="s">
        <v>3596</v>
      </c>
      <c r="L1413" t="s">
        <v>439</v>
      </c>
      <c r="M1413" t="s">
        <v>9438</v>
      </c>
      <c r="N1413" t="s">
        <v>9439</v>
      </c>
    </row>
    <row r="1414" spans="1:14" x14ac:dyDescent="0.25">
      <c r="A1414" t="s">
        <v>8026</v>
      </c>
      <c r="B1414" t="s">
        <v>8027</v>
      </c>
      <c r="C1414" t="s">
        <v>69</v>
      </c>
      <c r="D1414" t="s">
        <v>8028</v>
      </c>
      <c r="E1414" t="s">
        <v>18</v>
      </c>
      <c r="F1414" t="s">
        <v>8029</v>
      </c>
      <c r="G1414" t="s">
        <v>8030</v>
      </c>
      <c r="H1414" t="s">
        <v>8031</v>
      </c>
      <c r="I1414" t="s">
        <v>32</v>
      </c>
      <c r="J1414" t="s">
        <v>41</v>
      </c>
      <c r="K1414" t="s">
        <v>24</v>
      </c>
      <c r="L1414" t="s">
        <v>204</v>
      </c>
      <c r="M1414" t="s">
        <v>10032</v>
      </c>
      <c r="N1414" t="s">
        <v>9441</v>
      </c>
    </row>
    <row r="1415" spans="1:14" x14ac:dyDescent="0.25">
      <c r="A1415" t="s">
        <v>8032</v>
      </c>
      <c r="B1415" t="s">
        <v>8033</v>
      </c>
      <c r="C1415" t="s">
        <v>16</v>
      </c>
      <c r="D1415" t="s">
        <v>1254</v>
      </c>
      <c r="E1415" t="s">
        <v>18</v>
      </c>
      <c r="F1415" t="s">
        <v>8034</v>
      </c>
      <c r="G1415" t="s">
        <v>8035</v>
      </c>
      <c r="H1415" t="s">
        <v>8036</v>
      </c>
      <c r="I1415" t="s">
        <v>32</v>
      </c>
      <c r="J1415" t="s">
        <v>1639</v>
      </c>
      <c r="K1415" t="s">
        <v>24</v>
      </c>
      <c r="L1415" t="s">
        <v>1258</v>
      </c>
      <c r="M1415" t="s">
        <v>10033</v>
      </c>
      <c r="N1415" t="s">
        <v>9441</v>
      </c>
    </row>
    <row r="1416" spans="1:14" hidden="1" x14ac:dyDescent="0.25">
      <c r="A1416" t="s">
        <v>8037</v>
      </c>
      <c r="B1416" t="s">
        <v>8038</v>
      </c>
      <c r="C1416" t="s">
        <v>16</v>
      </c>
      <c r="D1416" t="s">
        <v>364</v>
      </c>
      <c r="E1416" t="s">
        <v>18</v>
      </c>
      <c r="F1416" t="s">
        <v>8039</v>
      </c>
      <c r="G1416" t="s">
        <v>8040</v>
      </c>
      <c r="H1416" t="s">
        <v>8041</v>
      </c>
      <c r="I1416" t="s">
        <v>32</v>
      </c>
      <c r="J1416" t="s">
        <v>23</v>
      </c>
      <c r="K1416" t="s">
        <v>24</v>
      </c>
      <c r="L1416" t="s">
        <v>368</v>
      </c>
      <c r="M1416" t="s">
        <v>9438</v>
      </c>
      <c r="N1416" t="s">
        <v>9439</v>
      </c>
    </row>
    <row r="1417" spans="1:14" x14ac:dyDescent="0.25">
      <c r="A1417" t="s">
        <v>8042</v>
      </c>
      <c r="B1417" t="s">
        <v>8043</v>
      </c>
      <c r="C1417" t="s">
        <v>69</v>
      </c>
      <c r="D1417" t="s">
        <v>579</v>
      </c>
      <c r="E1417" t="s">
        <v>18</v>
      </c>
      <c r="F1417" t="s">
        <v>8044</v>
      </c>
      <c r="G1417" t="s">
        <v>8045</v>
      </c>
      <c r="H1417" t="s">
        <v>8046</v>
      </c>
      <c r="I1417" t="s">
        <v>32</v>
      </c>
      <c r="J1417" t="s">
        <v>493</v>
      </c>
      <c r="K1417" t="s">
        <v>24</v>
      </c>
      <c r="L1417" t="s">
        <v>3533</v>
      </c>
      <c r="M1417" t="s">
        <v>10034</v>
      </c>
      <c r="N1417" t="s">
        <v>9441</v>
      </c>
    </row>
    <row r="1418" spans="1:14" x14ac:dyDescent="0.25">
      <c r="A1418" t="s">
        <v>8047</v>
      </c>
      <c r="B1418" t="s">
        <v>8048</v>
      </c>
      <c r="C1418" t="s">
        <v>16</v>
      </c>
      <c r="D1418" t="s">
        <v>8049</v>
      </c>
      <c r="E1418" t="s">
        <v>18</v>
      </c>
      <c r="F1418" t="s">
        <v>8050</v>
      </c>
      <c r="G1418" t="s">
        <v>8051</v>
      </c>
      <c r="H1418" t="s">
        <v>8052</v>
      </c>
      <c r="I1418" t="s">
        <v>32</v>
      </c>
      <c r="J1418" t="s">
        <v>4170</v>
      </c>
      <c r="K1418" t="s">
        <v>24</v>
      </c>
      <c r="L1418" t="s">
        <v>75</v>
      </c>
      <c r="M1418" t="s">
        <v>10035</v>
      </c>
      <c r="N1418" t="s">
        <v>9441</v>
      </c>
    </row>
    <row r="1419" spans="1:14" hidden="1" x14ac:dyDescent="0.25">
      <c r="A1419" t="s">
        <v>6301</v>
      </c>
      <c r="B1419" t="s">
        <v>6302</v>
      </c>
      <c r="C1419" t="s">
        <v>16</v>
      </c>
      <c r="D1419" t="s">
        <v>748</v>
      </c>
      <c r="E1419" t="s">
        <v>18</v>
      </c>
      <c r="F1419" t="s">
        <v>8053</v>
      </c>
      <c r="G1419" t="s">
        <v>8054</v>
      </c>
      <c r="H1419" t="s">
        <v>8055</v>
      </c>
      <c r="I1419" t="s">
        <v>32</v>
      </c>
      <c r="J1419" t="s">
        <v>955</v>
      </c>
      <c r="K1419" t="s">
        <v>24</v>
      </c>
      <c r="L1419" t="s">
        <v>75</v>
      </c>
      <c r="M1419" t="s">
        <v>9438</v>
      </c>
      <c r="N1419" t="s">
        <v>9439</v>
      </c>
    </row>
    <row r="1420" spans="1:14" x14ac:dyDescent="0.25">
      <c r="A1420" t="s">
        <v>8056</v>
      </c>
      <c r="B1420" t="s">
        <v>8057</v>
      </c>
      <c r="C1420" t="s">
        <v>69</v>
      </c>
      <c r="D1420" t="s">
        <v>2532</v>
      </c>
      <c r="E1420" t="s">
        <v>18</v>
      </c>
      <c r="F1420" t="s">
        <v>8058</v>
      </c>
      <c r="G1420" t="s">
        <v>8059</v>
      </c>
      <c r="H1420" t="s">
        <v>8060</v>
      </c>
      <c r="I1420" t="s">
        <v>32</v>
      </c>
      <c r="J1420" t="s">
        <v>341</v>
      </c>
      <c r="K1420" t="s">
        <v>24</v>
      </c>
      <c r="L1420" t="s">
        <v>204</v>
      </c>
      <c r="M1420" t="s">
        <v>10036</v>
      </c>
      <c r="N1420" t="s">
        <v>9441</v>
      </c>
    </row>
    <row r="1421" spans="1:14" hidden="1" x14ac:dyDescent="0.25">
      <c r="A1421" t="s">
        <v>8061</v>
      </c>
      <c r="B1421" t="s">
        <v>6180</v>
      </c>
      <c r="C1421" t="s">
        <v>16</v>
      </c>
      <c r="D1421" t="s">
        <v>8062</v>
      </c>
      <c r="E1421" t="s">
        <v>18</v>
      </c>
      <c r="F1421" t="s">
        <v>8063</v>
      </c>
      <c r="G1421" t="s">
        <v>8064</v>
      </c>
      <c r="H1421" t="s">
        <v>8065</v>
      </c>
      <c r="I1421" t="s">
        <v>32</v>
      </c>
      <c r="J1421" t="s">
        <v>89</v>
      </c>
      <c r="K1421" t="s">
        <v>24</v>
      </c>
      <c r="L1421" t="s">
        <v>6185</v>
      </c>
      <c r="M1421" t="s">
        <v>9438</v>
      </c>
      <c r="N1421" t="s">
        <v>9439</v>
      </c>
    </row>
    <row r="1422" spans="1:14" hidden="1" x14ac:dyDescent="0.25">
      <c r="A1422" t="s">
        <v>308</v>
      </c>
      <c r="B1422" t="s">
        <v>309</v>
      </c>
      <c r="C1422" t="s">
        <v>69</v>
      </c>
      <c r="D1422" t="s">
        <v>1916</v>
      </c>
      <c r="E1422" t="s">
        <v>18</v>
      </c>
      <c r="F1422" t="s">
        <v>8066</v>
      </c>
      <c r="G1422" t="s">
        <v>8067</v>
      </c>
      <c r="H1422" t="s">
        <v>8068</v>
      </c>
      <c r="I1422" t="s">
        <v>32</v>
      </c>
      <c r="J1422" t="s">
        <v>398</v>
      </c>
      <c r="K1422" t="s">
        <v>24</v>
      </c>
      <c r="L1422" t="s">
        <v>314</v>
      </c>
      <c r="M1422" t="s">
        <v>9438</v>
      </c>
      <c r="N1422" t="s">
        <v>9439</v>
      </c>
    </row>
    <row r="1423" spans="1:14" x14ac:dyDescent="0.25">
      <c r="A1423" t="s">
        <v>8069</v>
      </c>
      <c r="B1423" t="s">
        <v>8070</v>
      </c>
      <c r="C1423" t="s">
        <v>16</v>
      </c>
      <c r="D1423" t="s">
        <v>462</v>
      </c>
      <c r="E1423" t="s">
        <v>18</v>
      </c>
      <c r="F1423" t="s">
        <v>8071</v>
      </c>
      <c r="G1423" t="s">
        <v>8072</v>
      </c>
      <c r="H1423" t="s">
        <v>8073</v>
      </c>
      <c r="I1423" t="s">
        <v>32</v>
      </c>
      <c r="J1423" t="s">
        <v>148</v>
      </c>
      <c r="K1423" t="s">
        <v>24</v>
      </c>
      <c r="L1423" t="s">
        <v>204</v>
      </c>
      <c r="M1423" t="s">
        <v>10037</v>
      </c>
      <c r="N1423" t="s">
        <v>9441</v>
      </c>
    </row>
    <row r="1424" spans="1:14" hidden="1" x14ac:dyDescent="0.25">
      <c r="A1424" t="s">
        <v>8074</v>
      </c>
      <c r="B1424" t="s">
        <v>8075</v>
      </c>
      <c r="C1424" t="s">
        <v>69</v>
      </c>
      <c r="D1424" t="s">
        <v>8076</v>
      </c>
      <c r="E1424" t="s">
        <v>18</v>
      </c>
      <c r="F1424" t="s">
        <v>8077</v>
      </c>
      <c r="G1424" t="s">
        <v>8078</v>
      </c>
      <c r="H1424" t="s">
        <v>8079</v>
      </c>
      <c r="I1424" t="s">
        <v>289</v>
      </c>
      <c r="J1424" t="s">
        <v>8080</v>
      </c>
      <c r="K1424" t="s">
        <v>24</v>
      </c>
      <c r="L1424" t="s">
        <v>8081</v>
      </c>
      <c r="M1424" t="s">
        <v>10038</v>
      </c>
      <c r="N1424" t="s">
        <v>9441</v>
      </c>
    </row>
    <row r="1425" spans="1:14" x14ac:dyDescent="0.25">
      <c r="A1425" t="s">
        <v>8082</v>
      </c>
      <c r="B1425" t="s">
        <v>8083</v>
      </c>
      <c r="C1425" t="s">
        <v>16</v>
      </c>
      <c r="D1425" t="s">
        <v>8084</v>
      </c>
      <c r="E1425" t="s">
        <v>18</v>
      </c>
      <c r="F1425" t="s">
        <v>8085</v>
      </c>
      <c r="G1425" t="s">
        <v>8086</v>
      </c>
      <c r="H1425" t="s">
        <v>8087</v>
      </c>
      <c r="I1425" t="s">
        <v>32</v>
      </c>
      <c r="J1425" t="s">
        <v>583</v>
      </c>
      <c r="K1425" t="s">
        <v>24</v>
      </c>
      <c r="L1425" t="s">
        <v>58</v>
      </c>
      <c r="M1425" t="s">
        <v>10039</v>
      </c>
      <c r="N1425" t="s">
        <v>9441</v>
      </c>
    </row>
    <row r="1426" spans="1:14" x14ac:dyDescent="0.25">
      <c r="A1426" t="s">
        <v>8088</v>
      </c>
      <c r="B1426" t="s">
        <v>8089</v>
      </c>
      <c r="C1426" t="s">
        <v>16</v>
      </c>
      <c r="D1426" t="s">
        <v>987</v>
      </c>
      <c r="E1426" t="s">
        <v>18</v>
      </c>
      <c r="F1426" t="s">
        <v>8090</v>
      </c>
      <c r="G1426" t="s">
        <v>8091</v>
      </c>
      <c r="H1426" t="s">
        <v>8092</v>
      </c>
      <c r="I1426" t="s">
        <v>32</v>
      </c>
      <c r="J1426" t="s">
        <v>183</v>
      </c>
      <c r="K1426" t="s">
        <v>24</v>
      </c>
      <c r="L1426" t="s">
        <v>204</v>
      </c>
      <c r="M1426" t="s">
        <v>10040</v>
      </c>
      <c r="N1426" t="s">
        <v>9441</v>
      </c>
    </row>
    <row r="1427" spans="1:14" hidden="1" x14ac:dyDescent="0.25">
      <c r="A1427" t="s">
        <v>8093</v>
      </c>
      <c r="C1427" t="s">
        <v>16</v>
      </c>
      <c r="D1427" t="s">
        <v>8094</v>
      </c>
      <c r="E1427" t="s">
        <v>18</v>
      </c>
      <c r="F1427" t="s">
        <v>8095</v>
      </c>
      <c r="G1427" t="s">
        <v>8096</v>
      </c>
      <c r="H1427" t="s">
        <v>8097</v>
      </c>
      <c r="I1427" t="s">
        <v>32</v>
      </c>
      <c r="J1427" t="s">
        <v>2353</v>
      </c>
      <c r="K1427" t="s">
        <v>24</v>
      </c>
      <c r="L1427" t="s">
        <v>8098</v>
      </c>
      <c r="M1427" t="s">
        <v>9438</v>
      </c>
      <c r="N1427" t="s">
        <v>9439</v>
      </c>
    </row>
    <row r="1428" spans="1:14" x14ac:dyDescent="0.25">
      <c r="A1428" t="s">
        <v>8099</v>
      </c>
      <c r="B1428" t="s">
        <v>8100</v>
      </c>
      <c r="C1428" t="s">
        <v>69</v>
      </c>
      <c r="D1428" t="s">
        <v>8004</v>
      </c>
      <c r="E1428" t="s">
        <v>18</v>
      </c>
      <c r="F1428" t="s">
        <v>8101</v>
      </c>
      <c r="G1428" t="s">
        <v>8102</v>
      </c>
      <c r="H1428" t="s">
        <v>8103</v>
      </c>
      <c r="I1428" t="s">
        <v>32</v>
      </c>
      <c r="J1428" t="s">
        <v>2615</v>
      </c>
      <c r="K1428" t="s">
        <v>24</v>
      </c>
      <c r="L1428" t="s">
        <v>5192</v>
      </c>
      <c r="M1428" t="s">
        <v>10041</v>
      </c>
      <c r="N1428" t="s">
        <v>9441</v>
      </c>
    </row>
    <row r="1429" spans="1:14" x14ac:dyDescent="0.25">
      <c r="A1429" t="s">
        <v>8104</v>
      </c>
      <c r="B1429" t="s">
        <v>8105</v>
      </c>
      <c r="C1429" t="s">
        <v>16</v>
      </c>
      <c r="D1429" t="s">
        <v>1445</v>
      </c>
      <c r="E1429" t="s">
        <v>18</v>
      </c>
      <c r="F1429" t="s">
        <v>8106</v>
      </c>
      <c r="G1429" t="s">
        <v>8107</v>
      </c>
      <c r="H1429" t="s">
        <v>8108</v>
      </c>
      <c r="I1429" t="s">
        <v>32</v>
      </c>
      <c r="J1429" t="s">
        <v>65</v>
      </c>
      <c r="K1429" t="s">
        <v>24</v>
      </c>
      <c r="L1429" t="s">
        <v>204</v>
      </c>
      <c r="M1429" t="s">
        <v>10042</v>
      </c>
      <c r="N1429" t="s">
        <v>9441</v>
      </c>
    </row>
    <row r="1430" spans="1:14" hidden="1" x14ac:dyDescent="0.25">
      <c r="A1430" t="s">
        <v>8109</v>
      </c>
      <c r="B1430" t="s">
        <v>8110</v>
      </c>
      <c r="C1430" t="s">
        <v>16</v>
      </c>
      <c r="D1430" t="s">
        <v>3603</v>
      </c>
      <c r="E1430" t="s">
        <v>18</v>
      </c>
      <c r="F1430" t="s">
        <v>8111</v>
      </c>
      <c r="G1430" t="s">
        <v>8112</v>
      </c>
      <c r="H1430" t="s">
        <v>8113</v>
      </c>
      <c r="I1430" t="s">
        <v>32</v>
      </c>
      <c r="J1430" t="s">
        <v>398</v>
      </c>
      <c r="K1430" t="s">
        <v>24</v>
      </c>
      <c r="L1430" t="s">
        <v>34</v>
      </c>
      <c r="M1430" t="s">
        <v>9438</v>
      </c>
      <c r="N1430" t="s">
        <v>9439</v>
      </c>
    </row>
    <row r="1431" spans="1:14" hidden="1" x14ac:dyDescent="0.25">
      <c r="A1431" t="s">
        <v>8114</v>
      </c>
      <c r="B1431" t="s">
        <v>214</v>
      </c>
      <c r="C1431" t="s">
        <v>16</v>
      </c>
      <c r="D1431" t="s">
        <v>5111</v>
      </c>
      <c r="E1431" t="s">
        <v>18</v>
      </c>
      <c r="F1431" t="s">
        <v>8115</v>
      </c>
      <c r="G1431" t="s">
        <v>8116</v>
      </c>
      <c r="H1431" t="s">
        <v>8117</v>
      </c>
      <c r="I1431" t="s">
        <v>32</v>
      </c>
      <c r="J1431" t="s">
        <v>479</v>
      </c>
      <c r="K1431" t="s">
        <v>24</v>
      </c>
      <c r="L1431" t="s">
        <v>42</v>
      </c>
      <c r="M1431" t="s">
        <v>9438</v>
      </c>
      <c r="N1431" t="s">
        <v>9439</v>
      </c>
    </row>
    <row r="1432" spans="1:14" x14ac:dyDescent="0.25">
      <c r="A1432" t="s">
        <v>8118</v>
      </c>
      <c r="B1432" t="s">
        <v>8119</v>
      </c>
      <c r="C1432" t="s">
        <v>16</v>
      </c>
      <c r="D1432" t="s">
        <v>462</v>
      </c>
      <c r="E1432" t="s">
        <v>18</v>
      </c>
      <c r="F1432" t="s">
        <v>8120</v>
      </c>
      <c r="G1432" t="s">
        <v>8121</v>
      </c>
      <c r="H1432" t="s">
        <v>8122</v>
      </c>
      <c r="I1432" t="s">
        <v>32</v>
      </c>
      <c r="J1432" t="s">
        <v>718</v>
      </c>
      <c r="K1432" t="s">
        <v>24</v>
      </c>
      <c r="L1432" t="s">
        <v>204</v>
      </c>
      <c r="M1432" t="s">
        <v>10043</v>
      </c>
      <c r="N1432" t="s">
        <v>9441</v>
      </c>
    </row>
    <row r="1433" spans="1:14" hidden="1" x14ac:dyDescent="0.25">
      <c r="A1433" t="s">
        <v>8123</v>
      </c>
      <c r="C1433" t="s">
        <v>16</v>
      </c>
      <c r="D1433" t="s">
        <v>8124</v>
      </c>
      <c r="E1433" t="s">
        <v>18</v>
      </c>
      <c r="F1433" t="s">
        <v>8125</v>
      </c>
      <c r="G1433" t="s">
        <v>8126</v>
      </c>
      <c r="H1433" t="s">
        <v>8127</v>
      </c>
      <c r="I1433" t="s">
        <v>320</v>
      </c>
      <c r="J1433" t="s">
        <v>1400</v>
      </c>
      <c r="K1433" t="s">
        <v>24</v>
      </c>
      <c r="L1433" t="s">
        <v>361</v>
      </c>
      <c r="M1433" t="s">
        <v>10044</v>
      </c>
      <c r="N1433" t="s">
        <v>9441</v>
      </c>
    </row>
    <row r="1434" spans="1:14" hidden="1" x14ac:dyDescent="0.25">
      <c r="A1434" t="s">
        <v>8128</v>
      </c>
      <c r="B1434" t="s">
        <v>8129</v>
      </c>
      <c r="C1434" t="s">
        <v>69</v>
      </c>
      <c r="D1434" t="s">
        <v>8130</v>
      </c>
      <c r="E1434" t="s">
        <v>18</v>
      </c>
      <c r="F1434" t="s">
        <v>8131</v>
      </c>
      <c r="G1434" t="s">
        <v>8132</v>
      </c>
      <c r="H1434" t="s">
        <v>8133</v>
      </c>
      <c r="I1434" t="s">
        <v>22</v>
      </c>
      <c r="J1434" t="s">
        <v>912</v>
      </c>
      <c r="K1434" t="s">
        <v>24</v>
      </c>
      <c r="L1434" t="s">
        <v>83</v>
      </c>
      <c r="M1434" t="s">
        <v>10045</v>
      </c>
      <c r="N1434" t="s">
        <v>9441</v>
      </c>
    </row>
    <row r="1435" spans="1:14" hidden="1" x14ac:dyDescent="0.25">
      <c r="A1435" t="s">
        <v>8134</v>
      </c>
      <c r="B1435" t="s">
        <v>8135</v>
      </c>
      <c r="C1435" t="s">
        <v>16</v>
      </c>
      <c r="D1435" t="s">
        <v>8136</v>
      </c>
      <c r="E1435" t="s">
        <v>18</v>
      </c>
      <c r="F1435" t="s">
        <v>8137</v>
      </c>
      <c r="G1435" t="s">
        <v>8138</v>
      </c>
      <c r="H1435" t="s">
        <v>8139</v>
      </c>
      <c r="I1435" t="s">
        <v>22</v>
      </c>
      <c r="J1435" t="s">
        <v>1599</v>
      </c>
      <c r="K1435" t="s">
        <v>24</v>
      </c>
      <c r="L1435" t="s">
        <v>83</v>
      </c>
      <c r="M1435" t="s">
        <v>9438</v>
      </c>
      <c r="N1435" t="s">
        <v>9439</v>
      </c>
    </row>
    <row r="1436" spans="1:14" x14ac:dyDescent="0.25">
      <c r="A1436" t="s">
        <v>446</v>
      </c>
      <c r="B1436" t="s">
        <v>92</v>
      </c>
      <c r="C1436" t="s">
        <v>69</v>
      </c>
      <c r="D1436" t="s">
        <v>93</v>
      </c>
      <c r="E1436" t="s">
        <v>18</v>
      </c>
      <c r="F1436" t="s">
        <v>8140</v>
      </c>
      <c r="G1436" t="s">
        <v>8141</v>
      </c>
      <c r="H1436" t="s">
        <v>8142</v>
      </c>
      <c r="I1436" t="s">
        <v>32</v>
      </c>
      <c r="J1436" t="s">
        <v>1317</v>
      </c>
      <c r="K1436" t="s">
        <v>24</v>
      </c>
      <c r="L1436" t="s">
        <v>75</v>
      </c>
      <c r="M1436" t="s">
        <v>10046</v>
      </c>
      <c r="N1436" t="s">
        <v>9441</v>
      </c>
    </row>
    <row r="1437" spans="1:14" hidden="1" x14ac:dyDescent="0.25">
      <c r="A1437" t="s">
        <v>8143</v>
      </c>
      <c r="B1437" t="s">
        <v>2190</v>
      </c>
      <c r="C1437" t="s">
        <v>16</v>
      </c>
      <c r="D1437" t="s">
        <v>6002</v>
      </c>
      <c r="E1437" t="s">
        <v>18</v>
      </c>
      <c r="F1437" t="s">
        <v>8144</v>
      </c>
      <c r="G1437" t="s">
        <v>8145</v>
      </c>
      <c r="H1437" t="s">
        <v>8146</v>
      </c>
      <c r="I1437" t="s">
        <v>32</v>
      </c>
      <c r="J1437" t="s">
        <v>234</v>
      </c>
      <c r="K1437" t="s">
        <v>24</v>
      </c>
      <c r="L1437" t="s">
        <v>406</v>
      </c>
      <c r="M1437" t="s">
        <v>9438</v>
      </c>
      <c r="N1437" t="s">
        <v>9439</v>
      </c>
    </row>
    <row r="1438" spans="1:14" hidden="1" x14ac:dyDescent="0.25">
      <c r="A1438" t="s">
        <v>8147</v>
      </c>
      <c r="B1438" t="s">
        <v>8148</v>
      </c>
      <c r="C1438" t="s">
        <v>69</v>
      </c>
      <c r="D1438" t="s">
        <v>760</v>
      </c>
      <c r="E1438" t="s">
        <v>18</v>
      </c>
      <c r="F1438" t="s">
        <v>8149</v>
      </c>
      <c r="G1438" t="s">
        <v>8150</v>
      </c>
      <c r="H1438" t="s">
        <v>8151</v>
      </c>
      <c r="I1438" t="s">
        <v>3607</v>
      </c>
      <c r="J1438" t="s">
        <v>121</v>
      </c>
      <c r="K1438" t="s">
        <v>24</v>
      </c>
      <c r="L1438" t="s">
        <v>75</v>
      </c>
      <c r="M1438" t="s">
        <v>9438</v>
      </c>
      <c r="N1438" t="s">
        <v>9439</v>
      </c>
    </row>
    <row r="1439" spans="1:14" x14ac:dyDescent="0.25">
      <c r="A1439" t="s">
        <v>8152</v>
      </c>
      <c r="B1439" t="s">
        <v>350</v>
      </c>
      <c r="C1439" t="s">
        <v>69</v>
      </c>
      <c r="D1439" t="s">
        <v>179</v>
      </c>
      <c r="E1439" t="s">
        <v>18</v>
      </c>
      <c r="F1439" t="s">
        <v>8153</v>
      </c>
      <c r="G1439" t="s">
        <v>8154</v>
      </c>
      <c r="H1439" t="s">
        <v>8155</v>
      </c>
      <c r="I1439" t="s">
        <v>32</v>
      </c>
      <c r="J1439" t="s">
        <v>341</v>
      </c>
      <c r="K1439" t="s">
        <v>24</v>
      </c>
      <c r="L1439" t="s">
        <v>184</v>
      </c>
      <c r="M1439" t="s">
        <v>10047</v>
      </c>
      <c r="N1439" t="s">
        <v>9441</v>
      </c>
    </row>
    <row r="1440" spans="1:14" hidden="1" x14ac:dyDescent="0.25">
      <c r="A1440" t="s">
        <v>8156</v>
      </c>
      <c r="B1440" t="s">
        <v>6911</v>
      </c>
      <c r="C1440" t="s">
        <v>16</v>
      </c>
      <c r="D1440" t="s">
        <v>1199</v>
      </c>
      <c r="E1440" t="s">
        <v>18</v>
      </c>
      <c r="F1440" t="s">
        <v>8157</v>
      </c>
      <c r="G1440" t="s">
        <v>8158</v>
      </c>
      <c r="H1440" t="s">
        <v>8159</v>
      </c>
      <c r="I1440" t="s">
        <v>22</v>
      </c>
      <c r="J1440" t="s">
        <v>946</v>
      </c>
      <c r="K1440" t="s">
        <v>24</v>
      </c>
      <c r="L1440" t="s">
        <v>83</v>
      </c>
      <c r="M1440" t="s">
        <v>9438</v>
      </c>
      <c r="N1440" t="s">
        <v>9439</v>
      </c>
    </row>
    <row r="1441" spans="1:14" hidden="1" x14ac:dyDescent="0.25">
      <c r="A1441" t="s">
        <v>8160</v>
      </c>
      <c r="B1441" t="s">
        <v>8161</v>
      </c>
      <c r="C1441" t="s">
        <v>16</v>
      </c>
      <c r="E1441" t="s">
        <v>18</v>
      </c>
      <c r="F1441" t="s">
        <v>8162</v>
      </c>
      <c r="G1441" t="s">
        <v>8163</v>
      </c>
      <c r="H1441" t="s">
        <v>8164</v>
      </c>
      <c r="I1441" t="s">
        <v>22</v>
      </c>
      <c r="J1441" t="s">
        <v>7031</v>
      </c>
      <c r="K1441" t="s">
        <v>24</v>
      </c>
      <c r="L1441" t="s">
        <v>168</v>
      </c>
      <c r="M1441" t="s">
        <v>9438</v>
      </c>
      <c r="N1441" t="s">
        <v>9439</v>
      </c>
    </row>
    <row r="1442" spans="1:14" x14ac:dyDescent="0.25">
      <c r="A1442" t="s">
        <v>8165</v>
      </c>
      <c r="B1442" t="s">
        <v>8166</v>
      </c>
      <c r="C1442" t="s">
        <v>16</v>
      </c>
      <c r="D1442" t="s">
        <v>1297</v>
      </c>
      <c r="E1442" t="s">
        <v>18</v>
      </c>
      <c r="F1442" t="s">
        <v>8167</v>
      </c>
      <c r="G1442" t="s">
        <v>8168</v>
      </c>
      <c r="H1442" t="s">
        <v>8169</v>
      </c>
      <c r="I1442" t="s">
        <v>32</v>
      </c>
      <c r="J1442" t="s">
        <v>290</v>
      </c>
      <c r="K1442" t="s">
        <v>24</v>
      </c>
      <c r="L1442" t="s">
        <v>439</v>
      </c>
      <c r="M1442" t="s">
        <v>10048</v>
      </c>
      <c r="N1442" t="s">
        <v>9441</v>
      </c>
    </row>
    <row r="1443" spans="1:14" x14ac:dyDescent="0.25">
      <c r="A1443" t="s">
        <v>8170</v>
      </c>
      <c r="B1443" t="s">
        <v>8171</v>
      </c>
      <c r="C1443" t="s">
        <v>69</v>
      </c>
      <c r="D1443" t="s">
        <v>8172</v>
      </c>
      <c r="E1443" t="s">
        <v>18</v>
      </c>
      <c r="F1443" t="s">
        <v>8173</v>
      </c>
      <c r="G1443" t="s">
        <v>8174</v>
      </c>
      <c r="H1443" t="s">
        <v>8175</v>
      </c>
      <c r="I1443" t="s">
        <v>32</v>
      </c>
      <c r="J1443" t="s">
        <v>7157</v>
      </c>
      <c r="K1443" t="s">
        <v>24</v>
      </c>
      <c r="L1443" t="s">
        <v>204</v>
      </c>
      <c r="M1443" t="s">
        <v>10049</v>
      </c>
      <c r="N1443" t="s">
        <v>9441</v>
      </c>
    </row>
    <row r="1444" spans="1:14" hidden="1" x14ac:dyDescent="0.25">
      <c r="A1444" t="s">
        <v>8176</v>
      </c>
      <c r="B1444" t="s">
        <v>8177</v>
      </c>
      <c r="C1444" t="s">
        <v>16</v>
      </c>
      <c r="D1444" t="s">
        <v>8178</v>
      </c>
      <c r="E1444" t="s">
        <v>18</v>
      </c>
      <c r="F1444" t="s">
        <v>8179</v>
      </c>
      <c r="G1444" t="s">
        <v>8180</v>
      </c>
      <c r="H1444" t="s">
        <v>8181</v>
      </c>
      <c r="I1444" t="s">
        <v>320</v>
      </c>
      <c r="J1444" t="s">
        <v>211</v>
      </c>
      <c r="K1444" t="s">
        <v>24</v>
      </c>
      <c r="L1444" t="s">
        <v>361</v>
      </c>
      <c r="M1444" t="s">
        <v>9438</v>
      </c>
      <c r="N1444" t="s">
        <v>9439</v>
      </c>
    </row>
    <row r="1445" spans="1:14" x14ac:dyDescent="0.25">
      <c r="A1445" t="s">
        <v>8182</v>
      </c>
      <c r="B1445" t="s">
        <v>598</v>
      </c>
      <c r="C1445" t="s">
        <v>16</v>
      </c>
      <c r="D1445" t="s">
        <v>200</v>
      </c>
      <c r="E1445" t="s">
        <v>18</v>
      </c>
      <c r="F1445" t="s">
        <v>8183</v>
      </c>
      <c r="G1445" t="s">
        <v>8184</v>
      </c>
      <c r="H1445" t="s">
        <v>8185</v>
      </c>
      <c r="I1445" t="s">
        <v>32</v>
      </c>
      <c r="J1445" t="s">
        <v>321</v>
      </c>
      <c r="K1445" t="s">
        <v>24</v>
      </c>
      <c r="L1445" t="s">
        <v>204</v>
      </c>
      <c r="M1445" t="s">
        <v>10050</v>
      </c>
      <c r="N1445" t="s">
        <v>9441</v>
      </c>
    </row>
    <row r="1446" spans="1:14" hidden="1" x14ac:dyDescent="0.25">
      <c r="A1446" t="s">
        <v>8186</v>
      </c>
      <c r="C1446" t="s">
        <v>16</v>
      </c>
      <c r="D1446" t="s">
        <v>207</v>
      </c>
      <c r="E1446" t="s">
        <v>18</v>
      </c>
      <c r="F1446" t="s">
        <v>8187</v>
      </c>
      <c r="G1446" t="s">
        <v>8188</v>
      </c>
      <c r="H1446" t="s">
        <v>8189</v>
      </c>
      <c r="I1446" t="s">
        <v>32</v>
      </c>
      <c r="J1446" t="s">
        <v>2591</v>
      </c>
      <c r="K1446" t="s">
        <v>24</v>
      </c>
      <c r="L1446" t="s">
        <v>8190</v>
      </c>
      <c r="M1446" t="s">
        <v>9438</v>
      </c>
      <c r="N1446" t="s">
        <v>9439</v>
      </c>
    </row>
    <row r="1447" spans="1:14" hidden="1" x14ac:dyDescent="0.25">
      <c r="A1447" t="s">
        <v>8191</v>
      </c>
      <c r="B1447" t="s">
        <v>8192</v>
      </c>
      <c r="C1447" t="s">
        <v>1475</v>
      </c>
      <c r="D1447" t="s">
        <v>8193</v>
      </c>
      <c r="E1447" t="s">
        <v>18</v>
      </c>
      <c r="F1447" t="s">
        <v>8194</v>
      </c>
      <c r="G1447" t="s">
        <v>8195</v>
      </c>
      <c r="H1447" t="s">
        <v>8196</v>
      </c>
      <c r="I1447" t="s">
        <v>32</v>
      </c>
      <c r="J1447" t="s">
        <v>360</v>
      </c>
      <c r="K1447" t="s">
        <v>24</v>
      </c>
      <c r="L1447" t="s">
        <v>75</v>
      </c>
      <c r="M1447" t="s">
        <v>9438</v>
      </c>
      <c r="N1447" t="s">
        <v>9439</v>
      </c>
    </row>
    <row r="1448" spans="1:14" x14ac:dyDescent="0.25">
      <c r="A1448" t="s">
        <v>8197</v>
      </c>
      <c r="B1448" t="s">
        <v>8198</v>
      </c>
      <c r="C1448" t="s">
        <v>69</v>
      </c>
      <c r="D1448" t="s">
        <v>70</v>
      </c>
      <c r="E1448" t="s">
        <v>18</v>
      </c>
      <c r="F1448" t="s">
        <v>8199</v>
      </c>
      <c r="G1448" t="s">
        <v>8200</v>
      </c>
      <c r="H1448" t="s">
        <v>8201</v>
      </c>
      <c r="I1448" t="s">
        <v>32</v>
      </c>
      <c r="J1448" t="s">
        <v>290</v>
      </c>
      <c r="K1448" t="s">
        <v>24</v>
      </c>
      <c r="L1448" t="s">
        <v>75</v>
      </c>
      <c r="M1448" t="s">
        <v>10051</v>
      </c>
      <c r="N1448" t="s">
        <v>9441</v>
      </c>
    </row>
    <row r="1449" spans="1:14" x14ac:dyDescent="0.25">
      <c r="A1449" t="s">
        <v>8202</v>
      </c>
      <c r="B1449" t="s">
        <v>8203</v>
      </c>
      <c r="C1449" t="s">
        <v>16</v>
      </c>
      <c r="D1449" t="s">
        <v>93</v>
      </c>
      <c r="E1449" t="s">
        <v>18</v>
      </c>
      <c r="F1449" t="s">
        <v>8204</v>
      </c>
      <c r="G1449" t="s">
        <v>8205</v>
      </c>
      <c r="H1449" t="s">
        <v>8206</v>
      </c>
      <c r="I1449" t="s">
        <v>32</v>
      </c>
      <c r="J1449" t="s">
        <v>2164</v>
      </c>
      <c r="K1449" t="s">
        <v>24</v>
      </c>
      <c r="L1449" t="s">
        <v>75</v>
      </c>
      <c r="M1449" t="s">
        <v>10052</v>
      </c>
      <c r="N1449" t="s">
        <v>9441</v>
      </c>
    </row>
    <row r="1450" spans="1:14" x14ac:dyDescent="0.25">
      <c r="A1450" t="s">
        <v>8207</v>
      </c>
      <c r="B1450" t="s">
        <v>8208</v>
      </c>
      <c r="C1450" t="s">
        <v>69</v>
      </c>
      <c r="D1450" t="s">
        <v>8209</v>
      </c>
      <c r="E1450" t="s">
        <v>18</v>
      </c>
      <c r="F1450" t="s">
        <v>8210</v>
      </c>
      <c r="G1450" t="s">
        <v>8211</v>
      </c>
      <c r="H1450" t="s">
        <v>8212</v>
      </c>
      <c r="I1450" t="s">
        <v>32</v>
      </c>
      <c r="J1450" t="s">
        <v>379</v>
      </c>
      <c r="K1450" t="s">
        <v>24</v>
      </c>
      <c r="L1450" t="s">
        <v>5864</v>
      </c>
      <c r="M1450" t="s">
        <v>10053</v>
      </c>
      <c r="N1450" t="s">
        <v>9441</v>
      </c>
    </row>
    <row r="1451" spans="1:14" x14ac:dyDescent="0.25">
      <c r="A1451" t="s">
        <v>8213</v>
      </c>
      <c r="B1451" t="s">
        <v>7672</v>
      </c>
      <c r="C1451" t="s">
        <v>69</v>
      </c>
      <c r="D1451" t="s">
        <v>45</v>
      </c>
      <c r="E1451" t="s">
        <v>18</v>
      </c>
      <c r="F1451" t="s">
        <v>8214</v>
      </c>
      <c r="G1451" t="s">
        <v>8215</v>
      </c>
      <c r="H1451" t="s">
        <v>8216</v>
      </c>
      <c r="I1451" t="s">
        <v>32</v>
      </c>
      <c r="J1451" t="s">
        <v>575</v>
      </c>
      <c r="K1451" t="s">
        <v>24</v>
      </c>
      <c r="L1451" t="s">
        <v>50</v>
      </c>
      <c r="M1451" t="s">
        <v>10054</v>
      </c>
      <c r="N1451" t="s">
        <v>9441</v>
      </c>
    </row>
    <row r="1452" spans="1:14" hidden="1" x14ac:dyDescent="0.25">
      <c r="A1452" t="s">
        <v>8217</v>
      </c>
      <c r="C1452" t="s">
        <v>16</v>
      </c>
      <c r="D1452" t="s">
        <v>8218</v>
      </c>
      <c r="E1452" t="s">
        <v>18</v>
      </c>
      <c r="F1452" t="s">
        <v>8219</v>
      </c>
      <c r="G1452" t="s">
        <v>8220</v>
      </c>
      <c r="H1452" t="s">
        <v>8221</v>
      </c>
      <c r="I1452" t="s">
        <v>320</v>
      </c>
      <c r="J1452" t="s">
        <v>1662</v>
      </c>
      <c r="K1452" t="s">
        <v>24</v>
      </c>
      <c r="L1452" t="s">
        <v>361</v>
      </c>
      <c r="M1452" t="s">
        <v>9438</v>
      </c>
      <c r="N1452" t="s">
        <v>9439</v>
      </c>
    </row>
    <row r="1453" spans="1:14" hidden="1" x14ac:dyDescent="0.25">
      <c r="A1453" t="s">
        <v>8222</v>
      </c>
      <c r="B1453" t="s">
        <v>8223</v>
      </c>
      <c r="C1453" t="s">
        <v>16</v>
      </c>
      <c r="D1453" t="s">
        <v>8224</v>
      </c>
      <c r="E1453" t="s">
        <v>18</v>
      </c>
      <c r="F1453" t="s">
        <v>8225</v>
      </c>
      <c r="G1453" t="s">
        <v>8226</v>
      </c>
      <c r="H1453" t="s">
        <v>8227</v>
      </c>
      <c r="I1453" t="s">
        <v>32</v>
      </c>
      <c r="J1453" t="s">
        <v>197</v>
      </c>
      <c r="K1453" t="s">
        <v>24</v>
      </c>
      <c r="L1453" t="s">
        <v>42</v>
      </c>
      <c r="M1453" t="s">
        <v>9438</v>
      </c>
      <c r="N1453" t="s">
        <v>9439</v>
      </c>
    </row>
    <row r="1454" spans="1:14" hidden="1" x14ac:dyDescent="0.25">
      <c r="A1454" t="s">
        <v>8228</v>
      </c>
      <c r="C1454" t="s">
        <v>16</v>
      </c>
      <c r="D1454" t="s">
        <v>8229</v>
      </c>
      <c r="E1454" t="s">
        <v>18</v>
      </c>
      <c r="F1454" t="s">
        <v>8230</v>
      </c>
      <c r="G1454" t="s">
        <v>8231</v>
      </c>
      <c r="H1454" t="s">
        <v>8232</v>
      </c>
      <c r="I1454" t="s">
        <v>32</v>
      </c>
      <c r="J1454" t="s">
        <v>1093</v>
      </c>
      <c r="K1454" t="s">
        <v>24</v>
      </c>
      <c r="L1454" t="s">
        <v>621</v>
      </c>
      <c r="M1454" t="s">
        <v>9438</v>
      </c>
      <c r="N1454" t="s">
        <v>9439</v>
      </c>
    </row>
    <row r="1455" spans="1:14" x14ac:dyDescent="0.25">
      <c r="A1455" t="s">
        <v>8233</v>
      </c>
      <c r="B1455" t="s">
        <v>8234</v>
      </c>
      <c r="C1455" t="s">
        <v>69</v>
      </c>
      <c r="D1455" t="s">
        <v>2146</v>
      </c>
      <c r="E1455" t="s">
        <v>18</v>
      </c>
      <c r="F1455" t="s">
        <v>8235</v>
      </c>
      <c r="G1455" t="s">
        <v>8236</v>
      </c>
      <c r="H1455" t="s">
        <v>8237</v>
      </c>
      <c r="I1455" t="s">
        <v>32</v>
      </c>
      <c r="J1455" t="s">
        <v>527</v>
      </c>
      <c r="K1455" t="s">
        <v>24</v>
      </c>
      <c r="L1455" t="s">
        <v>204</v>
      </c>
      <c r="M1455" t="s">
        <v>10055</v>
      </c>
      <c r="N1455" t="s">
        <v>9441</v>
      </c>
    </row>
    <row r="1456" spans="1:14" x14ac:dyDescent="0.25">
      <c r="A1456" t="s">
        <v>8238</v>
      </c>
      <c r="B1456" t="s">
        <v>2611</v>
      </c>
      <c r="C1456" t="s">
        <v>69</v>
      </c>
      <c r="D1456" t="s">
        <v>93</v>
      </c>
      <c r="E1456" t="s">
        <v>18</v>
      </c>
      <c r="F1456" t="s">
        <v>8239</v>
      </c>
      <c r="G1456" t="s">
        <v>8240</v>
      </c>
      <c r="H1456" t="s">
        <v>8241</v>
      </c>
      <c r="I1456" t="s">
        <v>32</v>
      </c>
      <c r="J1456" t="s">
        <v>735</v>
      </c>
      <c r="K1456" t="s">
        <v>24</v>
      </c>
      <c r="L1456" t="s">
        <v>342</v>
      </c>
      <c r="M1456" t="s">
        <v>10056</v>
      </c>
      <c r="N1456" t="s">
        <v>9441</v>
      </c>
    </row>
    <row r="1457" spans="1:14" x14ac:dyDescent="0.25">
      <c r="A1457" t="s">
        <v>8242</v>
      </c>
      <c r="B1457" t="s">
        <v>8243</v>
      </c>
      <c r="C1457" t="s">
        <v>69</v>
      </c>
      <c r="D1457" t="s">
        <v>8244</v>
      </c>
      <c r="E1457" t="s">
        <v>18</v>
      </c>
      <c r="F1457" t="s">
        <v>8245</v>
      </c>
      <c r="G1457" t="s">
        <v>8246</v>
      </c>
      <c r="H1457" t="s">
        <v>8247</v>
      </c>
      <c r="I1457" t="s">
        <v>32</v>
      </c>
      <c r="J1457" t="s">
        <v>97</v>
      </c>
      <c r="K1457" t="s">
        <v>24</v>
      </c>
      <c r="L1457" t="s">
        <v>75</v>
      </c>
      <c r="M1457" t="s">
        <v>10057</v>
      </c>
      <c r="N1457" t="s">
        <v>9441</v>
      </c>
    </row>
    <row r="1458" spans="1:14" x14ac:dyDescent="0.25">
      <c r="A1458" t="s">
        <v>8248</v>
      </c>
      <c r="B1458" t="s">
        <v>8249</v>
      </c>
      <c r="C1458" t="s">
        <v>69</v>
      </c>
      <c r="D1458" t="s">
        <v>579</v>
      </c>
      <c r="E1458" t="s">
        <v>18</v>
      </c>
      <c r="F1458" t="s">
        <v>8250</v>
      </c>
      <c r="G1458" t="s">
        <v>8251</v>
      </c>
      <c r="H1458" t="s">
        <v>8252</v>
      </c>
      <c r="I1458" t="s">
        <v>32</v>
      </c>
      <c r="J1458" t="s">
        <v>583</v>
      </c>
      <c r="K1458" t="s">
        <v>24</v>
      </c>
      <c r="L1458" t="s">
        <v>2331</v>
      </c>
      <c r="M1458" t="s">
        <v>10058</v>
      </c>
      <c r="N1458" t="s">
        <v>9441</v>
      </c>
    </row>
    <row r="1459" spans="1:14" hidden="1" x14ac:dyDescent="0.25">
      <c r="A1459" t="s">
        <v>8253</v>
      </c>
      <c r="B1459" t="s">
        <v>8254</v>
      </c>
      <c r="C1459" t="s">
        <v>16</v>
      </c>
      <c r="E1459" t="s">
        <v>18</v>
      </c>
      <c r="F1459" t="s">
        <v>8255</v>
      </c>
      <c r="G1459" t="s">
        <v>8256</v>
      </c>
      <c r="H1459" t="s">
        <v>8257</v>
      </c>
      <c r="I1459" t="s">
        <v>32</v>
      </c>
      <c r="J1459" t="s">
        <v>234</v>
      </c>
      <c r="K1459" t="s">
        <v>24</v>
      </c>
      <c r="L1459" t="s">
        <v>168</v>
      </c>
      <c r="M1459" t="s">
        <v>9438</v>
      </c>
      <c r="N1459" t="s">
        <v>9439</v>
      </c>
    </row>
    <row r="1460" spans="1:14" x14ac:dyDescent="0.25">
      <c r="A1460" t="s">
        <v>8258</v>
      </c>
      <c r="B1460" t="s">
        <v>8259</v>
      </c>
      <c r="C1460" t="s">
        <v>69</v>
      </c>
      <c r="D1460" t="s">
        <v>8260</v>
      </c>
      <c r="E1460" t="s">
        <v>18</v>
      </c>
      <c r="F1460" t="s">
        <v>8261</v>
      </c>
      <c r="G1460" t="s">
        <v>8262</v>
      </c>
      <c r="H1460" t="s">
        <v>8263</v>
      </c>
      <c r="I1460" t="s">
        <v>32</v>
      </c>
      <c r="J1460" t="s">
        <v>1639</v>
      </c>
      <c r="K1460" t="s">
        <v>24</v>
      </c>
      <c r="L1460" t="s">
        <v>3475</v>
      </c>
      <c r="M1460" t="s">
        <v>10059</v>
      </c>
      <c r="N1460" t="s">
        <v>9441</v>
      </c>
    </row>
    <row r="1461" spans="1:14" x14ac:dyDescent="0.25">
      <c r="A1461" t="s">
        <v>8264</v>
      </c>
      <c r="B1461" t="s">
        <v>8265</v>
      </c>
      <c r="C1461" t="s">
        <v>69</v>
      </c>
      <c r="D1461" t="s">
        <v>2204</v>
      </c>
      <c r="E1461" t="s">
        <v>18</v>
      </c>
      <c r="F1461" t="s">
        <v>8266</v>
      </c>
      <c r="G1461" t="s">
        <v>8267</v>
      </c>
      <c r="H1461" t="s">
        <v>8268</v>
      </c>
      <c r="I1461" t="s">
        <v>32</v>
      </c>
      <c r="J1461" t="s">
        <v>614</v>
      </c>
      <c r="K1461" t="s">
        <v>24</v>
      </c>
      <c r="L1461" t="s">
        <v>42</v>
      </c>
      <c r="M1461" t="s">
        <v>10060</v>
      </c>
      <c r="N1461" t="s">
        <v>9441</v>
      </c>
    </row>
    <row r="1462" spans="1:14" x14ac:dyDescent="0.25">
      <c r="A1462" t="s">
        <v>8269</v>
      </c>
      <c r="B1462" t="s">
        <v>8270</v>
      </c>
      <c r="C1462" t="s">
        <v>69</v>
      </c>
      <c r="D1462" t="s">
        <v>8271</v>
      </c>
      <c r="E1462" t="s">
        <v>18</v>
      </c>
      <c r="F1462" t="s">
        <v>8272</v>
      </c>
      <c r="G1462" t="s">
        <v>8273</v>
      </c>
      <c r="H1462" t="s">
        <v>8274</v>
      </c>
      <c r="I1462" t="s">
        <v>32</v>
      </c>
      <c r="J1462" t="s">
        <v>420</v>
      </c>
      <c r="K1462" t="s">
        <v>24</v>
      </c>
      <c r="L1462" t="s">
        <v>786</v>
      </c>
      <c r="M1462" t="s">
        <v>10061</v>
      </c>
      <c r="N1462" t="s">
        <v>9441</v>
      </c>
    </row>
    <row r="1463" spans="1:14" x14ac:dyDescent="0.25">
      <c r="A1463" t="s">
        <v>8275</v>
      </c>
      <c r="B1463" t="s">
        <v>8276</v>
      </c>
      <c r="C1463" t="s">
        <v>69</v>
      </c>
      <c r="D1463" t="s">
        <v>8277</v>
      </c>
      <c r="E1463" t="s">
        <v>18</v>
      </c>
      <c r="F1463" t="s">
        <v>8278</v>
      </c>
      <c r="G1463" t="s">
        <v>8279</v>
      </c>
      <c r="H1463" t="s">
        <v>8280</v>
      </c>
      <c r="I1463" t="s">
        <v>32</v>
      </c>
      <c r="J1463" t="s">
        <v>109</v>
      </c>
      <c r="K1463" t="s">
        <v>24</v>
      </c>
      <c r="L1463" t="s">
        <v>75</v>
      </c>
      <c r="M1463" t="s">
        <v>10062</v>
      </c>
      <c r="N1463" t="s">
        <v>9441</v>
      </c>
    </row>
    <row r="1464" spans="1:14" hidden="1" x14ac:dyDescent="0.25">
      <c r="A1464" t="s">
        <v>8281</v>
      </c>
      <c r="B1464" t="s">
        <v>8282</v>
      </c>
      <c r="C1464" t="s">
        <v>16</v>
      </c>
      <c r="D1464" t="s">
        <v>7813</v>
      </c>
      <c r="E1464" t="s">
        <v>18</v>
      </c>
      <c r="F1464" t="s">
        <v>8283</v>
      </c>
      <c r="G1464" t="s">
        <v>8284</v>
      </c>
      <c r="H1464" t="s">
        <v>8285</v>
      </c>
      <c r="I1464" t="s">
        <v>320</v>
      </c>
      <c r="J1464" t="s">
        <v>527</v>
      </c>
      <c r="K1464" t="s">
        <v>24</v>
      </c>
      <c r="L1464" t="s">
        <v>8286</v>
      </c>
      <c r="M1464" t="s">
        <v>10063</v>
      </c>
      <c r="N1464" t="s">
        <v>9441</v>
      </c>
    </row>
    <row r="1465" spans="1:14" x14ac:dyDescent="0.25">
      <c r="A1465" t="s">
        <v>8287</v>
      </c>
      <c r="B1465" t="s">
        <v>92</v>
      </c>
      <c r="C1465" t="s">
        <v>69</v>
      </c>
      <c r="D1465" t="s">
        <v>93</v>
      </c>
      <c r="E1465" t="s">
        <v>18</v>
      </c>
      <c r="F1465" t="s">
        <v>8288</v>
      </c>
      <c r="G1465" t="s">
        <v>8289</v>
      </c>
      <c r="H1465" t="s">
        <v>8290</v>
      </c>
      <c r="I1465" t="s">
        <v>32</v>
      </c>
      <c r="J1465" t="s">
        <v>1381</v>
      </c>
      <c r="K1465" t="s">
        <v>24</v>
      </c>
      <c r="L1465" t="s">
        <v>75</v>
      </c>
      <c r="M1465" t="s">
        <v>10064</v>
      </c>
      <c r="N1465" t="s">
        <v>9441</v>
      </c>
    </row>
    <row r="1466" spans="1:14" hidden="1" x14ac:dyDescent="0.25">
      <c r="A1466" t="s">
        <v>8291</v>
      </c>
      <c r="C1466" t="s">
        <v>69</v>
      </c>
      <c r="D1466" t="s">
        <v>8292</v>
      </c>
      <c r="E1466" t="s">
        <v>18</v>
      </c>
      <c r="F1466" t="s">
        <v>8293</v>
      </c>
      <c r="G1466" t="s">
        <v>8294</v>
      </c>
      <c r="H1466" t="s">
        <v>8295</v>
      </c>
      <c r="I1466" t="s">
        <v>320</v>
      </c>
      <c r="J1466" t="s">
        <v>234</v>
      </c>
      <c r="K1466" t="s">
        <v>24</v>
      </c>
      <c r="L1466" t="s">
        <v>8296</v>
      </c>
      <c r="M1466" t="s">
        <v>9438</v>
      </c>
      <c r="N1466" t="s">
        <v>9439</v>
      </c>
    </row>
    <row r="1467" spans="1:14" x14ac:dyDescent="0.25">
      <c r="A1467" t="s">
        <v>8297</v>
      </c>
      <c r="B1467" t="s">
        <v>8298</v>
      </c>
      <c r="C1467" t="s">
        <v>69</v>
      </c>
      <c r="D1467" t="s">
        <v>8299</v>
      </c>
      <c r="E1467" t="s">
        <v>18</v>
      </c>
      <c r="F1467" t="s">
        <v>8300</v>
      </c>
      <c r="G1467" t="s">
        <v>8301</v>
      </c>
      <c r="H1467" t="s">
        <v>8302</v>
      </c>
      <c r="I1467" t="s">
        <v>32</v>
      </c>
      <c r="J1467" t="s">
        <v>175</v>
      </c>
      <c r="K1467" t="s">
        <v>24</v>
      </c>
      <c r="L1467" t="s">
        <v>58</v>
      </c>
      <c r="M1467" t="s">
        <v>10065</v>
      </c>
      <c r="N1467" t="s">
        <v>9441</v>
      </c>
    </row>
    <row r="1468" spans="1:14" hidden="1" x14ac:dyDescent="0.25">
      <c r="A1468" t="s">
        <v>8303</v>
      </c>
      <c r="B1468" t="s">
        <v>8304</v>
      </c>
      <c r="C1468" t="s">
        <v>16</v>
      </c>
      <c r="D1468" t="s">
        <v>530</v>
      </c>
      <c r="E1468" t="s">
        <v>18</v>
      </c>
      <c r="F1468" t="s">
        <v>8305</v>
      </c>
      <c r="G1468" t="s">
        <v>8306</v>
      </c>
      <c r="H1468" t="s">
        <v>8307</v>
      </c>
      <c r="I1468" t="s">
        <v>22</v>
      </c>
      <c r="J1468" t="s">
        <v>2591</v>
      </c>
      <c r="K1468" t="s">
        <v>24</v>
      </c>
      <c r="L1468" t="s">
        <v>176</v>
      </c>
      <c r="M1468" t="s">
        <v>9438</v>
      </c>
      <c r="N1468" t="s">
        <v>9439</v>
      </c>
    </row>
    <row r="1469" spans="1:14" x14ac:dyDescent="0.25">
      <c r="A1469" t="s">
        <v>8308</v>
      </c>
      <c r="C1469" t="s">
        <v>16</v>
      </c>
      <c r="D1469" t="s">
        <v>579</v>
      </c>
      <c r="E1469" t="s">
        <v>18</v>
      </c>
      <c r="F1469" t="s">
        <v>8309</v>
      </c>
      <c r="G1469" t="s">
        <v>8310</v>
      </c>
      <c r="H1469" t="s">
        <v>8311</v>
      </c>
      <c r="I1469" t="s">
        <v>32</v>
      </c>
      <c r="J1469" t="s">
        <v>175</v>
      </c>
      <c r="K1469" t="s">
        <v>24</v>
      </c>
      <c r="L1469" t="s">
        <v>8312</v>
      </c>
      <c r="M1469" t="s">
        <v>10066</v>
      </c>
      <c r="N1469" t="s">
        <v>9441</v>
      </c>
    </row>
    <row r="1470" spans="1:14" hidden="1" x14ac:dyDescent="0.25">
      <c r="A1470" t="s">
        <v>8313</v>
      </c>
      <c r="C1470" t="s">
        <v>16</v>
      </c>
      <c r="D1470" t="s">
        <v>8314</v>
      </c>
      <c r="E1470" t="s">
        <v>18</v>
      </c>
      <c r="F1470" t="s">
        <v>8315</v>
      </c>
      <c r="G1470" t="s">
        <v>8316</v>
      </c>
      <c r="H1470" t="s">
        <v>8317</v>
      </c>
      <c r="I1470" t="s">
        <v>320</v>
      </c>
      <c r="J1470" t="s">
        <v>197</v>
      </c>
      <c r="K1470" t="s">
        <v>24</v>
      </c>
      <c r="L1470" t="s">
        <v>361</v>
      </c>
      <c r="M1470" t="s">
        <v>9438</v>
      </c>
      <c r="N1470" t="s">
        <v>9439</v>
      </c>
    </row>
    <row r="1471" spans="1:14" hidden="1" x14ac:dyDescent="0.25">
      <c r="A1471" t="s">
        <v>8318</v>
      </c>
      <c r="C1471" t="s">
        <v>16</v>
      </c>
      <c r="D1471" t="s">
        <v>8319</v>
      </c>
      <c r="E1471" t="s">
        <v>18</v>
      </c>
      <c r="F1471" t="s">
        <v>8320</v>
      </c>
      <c r="G1471" t="s">
        <v>8321</v>
      </c>
      <c r="H1471" t="s">
        <v>8322</v>
      </c>
      <c r="I1471" t="s">
        <v>320</v>
      </c>
      <c r="J1471" t="s">
        <v>89</v>
      </c>
      <c r="K1471" t="s">
        <v>24</v>
      </c>
      <c r="L1471" t="s">
        <v>361</v>
      </c>
      <c r="M1471" t="s">
        <v>9438</v>
      </c>
      <c r="N1471" t="s">
        <v>9439</v>
      </c>
    </row>
    <row r="1472" spans="1:14" x14ac:dyDescent="0.25">
      <c r="A1472" t="s">
        <v>8323</v>
      </c>
      <c r="B1472" t="s">
        <v>8324</v>
      </c>
      <c r="C1472" t="s">
        <v>16</v>
      </c>
      <c r="D1472" t="s">
        <v>8325</v>
      </c>
      <c r="E1472" t="s">
        <v>18</v>
      </c>
      <c r="F1472" t="s">
        <v>8326</v>
      </c>
      <c r="G1472" t="s">
        <v>8327</v>
      </c>
      <c r="H1472" t="s">
        <v>8328</v>
      </c>
      <c r="I1472" t="s">
        <v>32</v>
      </c>
      <c r="J1472" t="s">
        <v>451</v>
      </c>
      <c r="K1472" t="s">
        <v>24</v>
      </c>
      <c r="L1472" t="s">
        <v>851</v>
      </c>
      <c r="M1472" t="s">
        <v>10067</v>
      </c>
      <c r="N1472" t="s">
        <v>9441</v>
      </c>
    </row>
    <row r="1473" spans="1:14" hidden="1" x14ac:dyDescent="0.25">
      <c r="A1473" t="s">
        <v>8329</v>
      </c>
      <c r="B1473" t="s">
        <v>3513</v>
      </c>
      <c r="C1473" t="s">
        <v>16</v>
      </c>
      <c r="D1473" t="s">
        <v>2293</v>
      </c>
      <c r="E1473" t="s">
        <v>18</v>
      </c>
      <c r="F1473" t="s">
        <v>8330</v>
      </c>
      <c r="G1473" t="s">
        <v>8331</v>
      </c>
      <c r="H1473" t="s">
        <v>8332</v>
      </c>
      <c r="I1473" t="s">
        <v>32</v>
      </c>
      <c r="J1473" t="s">
        <v>197</v>
      </c>
      <c r="K1473" t="s">
        <v>24</v>
      </c>
      <c r="L1473" t="s">
        <v>176</v>
      </c>
      <c r="M1473" t="s">
        <v>9438</v>
      </c>
      <c r="N1473" t="s">
        <v>9439</v>
      </c>
    </row>
    <row r="1474" spans="1:14" hidden="1" x14ac:dyDescent="0.25">
      <c r="A1474" t="s">
        <v>8333</v>
      </c>
      <c r="B1474" t="s">
        <v>8334</v>
      </c>
      <c r="C1474" t="s">
        <v>16</v>
      </c>
      <c r="D1474" t="s">
        <v>8335</v>
      </c>
      <c r="E1474" t="s">
        <v>18</v>
      </c>
      <c r="F1474" t="s">
        <v>8336</v>
      </c>
      <c r="G1474" t="s">
        <v>8337</v>
      </c>
      <c r="H1474" t="s">
        <v>8338</v>
      </c>
      <c r="I1474" t="s">
        <v>32</v>
      </c>
      <c r="J1474" t="s">
        <v>479</v>
      </c>
      <c r="K1474" t="s">
        <v>24</v>
      </c>
      <c r="L1474" t="s">
        <v>4163</v>
      </c>
      <c r="M1474" t="s">
        <v>9438</v>
      </c>
      <c r="N1474" t="s">
        <v>9439</v>
      </c>
    </row>
    <row r="1475" spans="1:14" hidden="1" x14ac:dyDescent="0.25">
      <c r="A1475" t="s">
        <v>8339</v>
      </c>
      <c r="B1475" t="s">
        <v>8340</v>
      </c>
      <c r="C1475" t="s">
        <v>16</v>
      </c>
      <c r="D1475" t="s">
        <v>42</v>
      </c>
      <c r="E1475" t="s">
        <v>18</v>
      </c>
      <c r="F1475" t="s">
        <v>8341</v>
      </c>
      <c r="G1475" t="s">
        <v>8342</v>
      </c>
      <c r="H1475" t="s">
        <v>8343</v>
      </c>
      <c r="I1475" t="s">
        <v>32</v>
      </c>
      <c r="J1475" t="s">
        <v>253</v>
      </c>
      <c r="K1475" t="s">
        <v>24</v>
      </c>
      <c r="L1475" t="s">
        <v>83</v>
      </c>
      <c r="M1475" t="s">
        <v>9438</v>
      </c>
      <c r="N1475" t="s">
        <v>9439</v>
      </c>
    </row>
    <row r="1476" spans="1:14" x14ac:dyDescent="0.25">
      <c r="A1476" t="s">
        <v>8344</v>
      </c>
      <c r="B1476" t="s">
        <v>8345</v>
      </c>
      <c r="C1476" t="s">
        <v>69</v>
      </c>
      <c r="D1476" t="s">
        <v>93</v>
      </c>
      <c r="E1476" t="s">
        <v>18</v>
      </c>
      <c r="F1476" t="s">
        <v>8346</v>
      </c>
      <c r="G1476" t="s">
        <v>8347</v>
      </c>
      <c r="H1476" t="s">
        <v>8348</v>
      </c>
      <c r="I1476" t="s">
        <v>32</v>
      </c>
      <c r="J1476" t="s">
        <v>712</v>
      </c>
      <c r="K1476" t="s">
        <v>24</v>
      </c>
      <c r="L1476" t="s">
        <v>75</v>
      </c>
      <c r="M1476" t="s">
        <v>10068</v>
      </c>
      <c r="N1476" t="s">
        <v>9441</v>
      </c>
    </row>
    <row r="1477" spans="1:14" x14ac:dyDescent="0.25">
      <c r="A1477" t="s">
        <v>8349</v>
      </c>
      <c r="B1477" t="s">
        <v>8350</v>
      </c>
      <c r="C1477" t="s">
        <v>69</v>
      </c>
      <c r="D1477" t="s">
        <v>7917</v>
      </c>
      <c r="E1477" t="s">
        <v>18</v>
      </c>
      <c r="F1477" t="s">
        <v>8351</v>
      </c>
      <c r="G1477" t="s">
        <v>8352</v>
      </c>
      <c r="H1477" t="s">
        <v>8353</v>
      </c>
      <c r="I1477" t="s">
        <v>32</v>
      </c>
      <c r="J1477" t="s">
        <v>426</v>
      </c>
      <c r="K1477" t="s">
        <v>24</v>
      </c>
      <c r="L1477" t="s">
        <v>4814</v>
      </c>
      <c r="M1477" t="s">
        <v>10069</v>
      </c>
      <c r="N1477" t="s">
        <v>9441</v>
      </c>
    </row>
    <row r="1478" spans="1:14" x14ac:dyDescent="0.25">
      <c r="A1478" t="s">
        <v>8354</v>
      </c>
      <c r="B1478" t="s">
        <v>44</v>
      </c>
      <c r="C1478" t="s">
        <v>69</v>
      </c>
      <c r="D1478" t="s">
        <v>45</v>
      </c>
      <c r="E1478" t="s">
        <v>18</v>
      </c>
      <c r="F1478" t="s">
        <v>8355</v>
      </c>
      <c r="G1478" t="s">
        <v>8356</v>
      </c>
      <c r="H1478" t="s">
        <v>8357</v>
      </c>
      <c r="I1478" t="s">
        <v>32</v>
      </c>
      <c r="J1478" t="s">
        <v>4170</v>
      </c>
      <c r="K1478" t="s">
        <v>24</v>
      </c>
      <c r="L1478" t="s">
        <v>50</v>
      </c>
      <c r="M1478" t="s">
        <v>10070</v>
      </c>
      <c r="N1478" t="s">
        <v>9441</v>
      </c>
    </row>
    <row r="1479" spans="1:14" hidden="1" x14ac:dyDescent="0.25">
      <c r="A1479" t="s">
        <v>8358</v>
      </c>
      <c r="B1479" t="s">
        <v>8359</v>
      </c>
      <c r="C1479" t="s">
        <v>69</v>
      </c>
      <c r="D1479" t="s">
        <v>8360</v>
      </c>
      <c r="E1479" t="s">
        <v>18</v>
      </c>
      <c r="F1479" t="s">
        <v>8361</v>
      </c>
      <c r="G1479" t="s">
        <v>8362</v>
      </c>
      <c r="H1479" t="s">
        <v>8363</v>
      </c>
      <c r="I1479" t="s">
        <v>32</v>
      </c>
      <c r="J1479" t="s">
        <v>23</v>
      </c>
      <c r="K1479" t="s">
        <v>24</v>
      </c>
      <c r="L1479" t="s">
        <v>42</v>
      </c>
      <c r="M1479" t="s">
        <v>9438</v>
      </c>
      <c r="N1479" t="s">
        <v>9439</v>
      </c>
    </row>
    <row r="1480" spans="1:14" x14ac:dyDescent="0.25">
      <c r="A1480" t="s">
        <v>8364</v>
      </c>
      <c r="B1480" t="s">
        <v>8365</v>
      </c>
      <c r="C1480" t="s">
        <v>16</v>
      </c>
      <c r="D1480" t="s">
        <v>8366</v>
      </c>
      <c r="E1480" t="s">
        <v>18</v>
      </c>
      <c r="F1480" t="s">
        <v>8367</v>
      </c>
      <c r="G1480" t="s">
        <v>8368</v>
      </c>
      <c r="H1480" t="s">
        <v>8369</v>
      </c>
      <c r="I1480" t="s">
        <v>32</v>
      </c>
      <c r="J1480" t="s">
        <v>583</v>
      </c>
      <c r="K1480" t="s">
        <v>24</v>
      </c>
      <c r="L1480" t="s">
        <v>58</v>
      </c>
      <c r="M1480" t="s">
        <v>10071</v>
      </c>
      <c r="N1480" t="s">
        <v>9441</v>
      </c>
    </row>
    <row r="1481" spans="1:14" x14ac:dyDescent="0.25">
      <c r="A1481" t="s">
        <v>8370</v>
      </c>
      <c r="B1481" t="s">
        <v>8371</v>
      </c>
      <c r="C1481" t="s">
        <v>69</v>
      </c>
      <c r="D1481" t="s">
        <v>37</v>
      </c>
      <c r="E1481" t="s">
        <v>18</v>
      </c>
      <c r="F1481" t="s">
        <v>8372</v>
      </c>
      <c r="G1481" t="s">
        <v>8373</v>
      </c>
      <c r="H1481" t="s">
        <v>8374</v>
      </c>
      <c r="I1481" t="s">
        <v>32</v>
      </c>
      <c r="J1481" t="s">
        <v>183</v>
      </c>
      <c r="K1481" t="s">
        <v>24</v>
      </c>
      <c r="L1481" t="s">
        <v>4363</v>
      </c>
      <c r="M1481" t="s">
        <v>10072</v>
      </c>
      <c r="N1481" t="s">
        <v>9441</v>
      </c>
    </row>
    <row r="1482" spans="1:14" x14ac:dyDescent="0.25">
      <c r="A1482" t="s">
        <v>8375</v>
      </c>
      <c r="B1482" t="s">
        <v>8376</v>
      </c>
      <c r="C1482" t="s">
        <v>69</v>
      </c>
      <c r="D1482" t="s">
        <v>1476</v>
      </c>
      <c r="E1482" t="s">
        <v>18</v>
      </c>
      <c r="F1482" t="s">
        <v>8377</v>
      </c>
      <c r="G1482" t="s">
        <v>8378</v>
      </c>
      <c r="H1482" t="s">
        <v>8379</v>
      </c>
      <c r="I1482" t="s">
        <v>32</v>
      </c>
      <c r="J1482" t="s">
        <v>540</v>
      </c>
      <c r="K1482" t="s">
        <v>24</v>
      </c>
      <c r="L1482" t="s">
        <v>34</v>
      </c>
      <c r="M1482" t="s">
        <v>10073</v>
      </c>
      <c r="N1482" t="s">
        <v>9441</v>
      </c>
    </row>
    <row r="1483" spans="1:14" x14ac:dyDescent="0.25">
      <c r="A1483" t="s">
        <v>4020</v>
      </c>
      <c r="B1483" t="s">
        <v>8380</v>
      </c>
      <c r="C1483" t="s">
        <v>69</v>
      </c>
      <c r="D1483" t="s">
        <v>502</v>
      </c>
      <c r="E1483" t="s">
        <v>18</v>
      </c>
      <c r="F1483" t="s">
        <v>8381</v>
      </c>
      <c r="G1483" t="s">
        <v>8382</v>
      </c>
      <c r="H1483" t="s">
        <v>8383</v>
      </c>
      <c r="I1483" t="s">
        <v>32</v>
      </c>
      <c r="J1483" t="s">
        <v>1411</v>
      </c>
      <c r="K1483" t="s">
        <v>24</v>
      </c>
      <c r="L1483" t="s">
        <v>507</v>
      </c>
      <c r="M1483" t="s">
        <v>10074</v>
      </c>
      <c r="N1483" t="s">
        <v>9441</v>
      </c>
    </row>
    <row r="1484" spans="1:14" hidden="1" x14ac:dyDescent="0.25">
      <c r="A1484" t="s">
        <v>8384</v>
      </c>
      <c r="B1484" t="s">
        <v>8385</v>
      </c>
      <c r="C1484" t="s">
        <v>16</v>
      </c>
      <c r="D1484" t="s">
        <v>8386</v>
      </c>
      <c r="E1484" t="s">
        <v>18</v>
      </c>
      <c r="F1484" t="s">
        <v>8387</v>
      </c>
      <c r="G1484" t="s">
        <v>8388</v>
      </c>
      <c r="H1484" t="s">
        <v>8389</v>
      </c>
      <c r="I1484" t="s">
        <v>32</v>
      </c>
      <c r="J1484" t="s">
        <v>1662</v>
      </c>
      <c r="K1484" t="s">
        <v>24</v>
      </c>
      <c r="L1484" t="s">
        <v>6491</v>
      </c>
      <c r="M1484" t="s">
        <v>9438</v>
      </c>
      <c r="N1484" t="s">
        <v>9439</v>
      </c>
    </row>
    <row r="1485" spans="1:14" x14ac:dyDescent="0.25">
      <c r="A1485" t="s">
        <v>8390</v>
      </c>
      <c r="B1485" t="s">
        <v>8391</v>
      </c>
      <c r="C1485" t="s">
        <v>69</v>
      </c>
      <c r="D1485" t="s">
        <v>8392</v>
      </c>
      <c r="E1485" t="s">
        <v>18</v>
      </c>
      <c r="F1485" t="s">
        <v>8393</v>
      </c>
      <c r="G1485" t="s">
        <v>8394</v>
      </c>
      <c r="H1485" t="s">
        <v>8395</v>
      </c>
      <c r="I1485" t="s">
        <v>32</v>
      </c>
      <c r="J1485" t="s">
        <v>486</v>
      </c>
      <c r="K1485" t="s">
        <v>24</v>
      </c>
      <c r="L1485" t="s">
        <v>75</v>
      </c>
      <c r="M1485" t="s">
        <v>10075</v>
      </c>
      <c r="N1485" t="s">
        <v>9441</v>
      </c>
    </row>
    <row r="1486" spans="1:14" x14ac:dyDescent="0.25">
      <c r="A1486" t="s">
        <v>8396</v>
      </c>
      <c r="B1486" t="s">
        <v>6292</v>
      </c>
      <c r="C1486" t="s">
        <v>69</v>
      </c>
      <c r="D1486" t="s">
        <v>579</v>
      </c>
      <c r="E1486" t="s">
        <v>18</v>
      </c>
      <c r="F1486" t="s">
        <v>8397</v>
      </c>
      <c r="G1486" t="s">
        <v>8398</v>
      </c>
      <c r="H1486" t="s">
        <v>8399</v>
      </c>
      <c r="I1486" t="s">
        <v>32</v>
      </c>
      <c r="J1486" t="s">
        <v>74</v>
      </c>
      <c r="K1486" t="s">
        <v>24</v>
      </c>
      <c r="L1486" t="s">
        <v>2331</v>
      </c>
      <c r="M1486" t="s">
        <v>10076</v>
      </c>
      <c r="N1486" t="s">
        <v>9441</v>
      </c>
    </row>
    <row r="1487" spans="1:14" x14ac:dyDescent="0.25">
      <c r="A1487" t="s">
        <v>8400</v>
      </c>
      <c r="B1487" t="s">
        <v>8401</v>
      </c>
      <c r="C1487" t="s">
        <v>16</v>
      </c>
      <c r="D1487" t="s">
        <v>8402</v>
      </c>
      <c r="E1487" t="s">
        <v>18</v>
      </c>
      <c r="F1487" t="s">
        <v>8403</v>
      </c>
      <c r="G1487" t="s">
        <v>8404</v>
      </c>
      <c r="H1487" t="s">
        <v>8405</v>
      </c>
      <c r="I1487" t="s">
        <v>32</v>
      </c>
      <c r="J1487" t="s">
        <v>155</v>
      </c>
      <c r="K1487" t="s">
        <v>24</v>
      </c>
      <c r="L1487" t="s">
        <v>507</v>
      </c>
      <c r="M1487" t="s">
        <v>10077</v>
      </c>
      <c r="N1487" t="s">
        <v>9441</v>
      </c>
    </row>
    <row r="1488" spans="1:14" hidden="1" x14ac:dyDescent="0.25">
      <c r="A1488" t="s">
        <v>8406</v>
      </c>
      <c r="C1488" t="s">
        <v>16</v>
      </c>
      <c r="D1488" t="s">
        <v>85</v>
      </c>
      <c r="E1488" t="s">
        <v>18</v>
      </c>
      <c r="F1488" t="s">
        <v>8407</v>
      </c>
      <c r="G1488" t="s">
        <v>8408</v>
      </c>
      <c r="H1488" t="s">
        <v>8409</v>
      </c>
      <c r="I1488" t="s">
        <v>32</v>
      </c>
      <c r="J1488" t="s">
        <v>360</v>
      </c>
      <c r="K1488" t="s">
        <v>24</v>
      </c>
      <c r="L1488" t="s">
        <v>851</v>
      </c>
      <c r="M1488" t="s">
        <v>9438</v>
      </c>
      <c r="N1488" t="s">
        <v>9439</v>
      </c>
    </row>
    <row r="1489" spans="1:14" x14ac:dyDescent="0.25">
      <c r="A1489" t="s">
        <v>8410</v>
      </c>
      <c r="B1489" t="s">
        <v>2687</v>
      </c>
      <c r="C1489" t="s">
        <v>69</v>
      </c>
      <c r="D1489" t="s">
        <v>1297</v>
      </c>
      <c r="E1489" t="s">
        <v>18</v>
      </c>
      <c r="F1489" t="s">
        <v>8411</v>
      </c>
      <c r="G1489" t="s">
        <v>8412</v>
      </c>
      <c r="H1489" t="s">
        <v>8413</v>
      </c>
      <c r="I1489" t="s">
        <v>32</v>
      </c>
      <c r="J1489" t="s">
        <v>183</v>
      </c>
      <c r="K1489" t="s">
        <v>24</v>
      </c>
      <c r="L1489" t="s">
        <v>439</v>
      </c>
      <c r="M1489" t="s">
        <v>10078</v>
      </c>
      <c r="N1489" t="s">
        <v>9441</v>
      </c>
    </row>
    <row r="1490" spans="1:14" x14ac:dyDescent="0.25">
      <c r="A1490" t="s">
        <v>8414</v>
      </c>
      <c r="B1490" t="s">
        <v>8415</v>
      </c>
      <c r="C1490" t="s">
        <v>69</v>
      </c>
      <c r="D1490" t="s">
        <v>3792</v>
      </c>
      <c r="E1490" t="s">
        <v>18</v>
      </c>
      <c r="F1490" t="s">
        <v>8416</v>
      </c>
      <c r="G1490" t="s">
        <v>8417</v>
      </c>
      <c r="H1490" t="s">
        <v>8418</v>
      </c>
      <c r="I1490" t="s">
        <v>32</v>
      </c>
      <c r="J1490" t="s">
        <v>183</v>
      </c>
      <c r="K1490" t="s">
        <v>24</v>
      </c>
      <c r="L1490" t="s">
        <v>75</v>
      </c>
      <c r="M1490" t="s">
        <v>10079</v>
      </c>
      <c r="N1490" t="s">
        <v>9441</v>
      </c>
    </row>
    <row r="1491" spans="1:14" hidden="1" x14ac:dyDescent="0.25">
      <c r="A1491" t="s">
        <v>8419</v>
      </c>
      <c r="B1491" t="s">
        <v>8420</v>
      </c>
      <c r="C1491" t="s">
        <v>69</v>
      </c>
      <c r="D1491" t="s">
        <v>8421</v>
      </c>
      <c r="E1491" t="s">
        <v>18</v>
      </c>
      <c r="F1491" t="s">
        <v>8422</v>
      </c>
      <c r="G1491" t="s">
        <v>8423</v>
      </c>
      <c r="H1491" t="s">
        <v>8424</v>
      </c>
      <c r="I1491" t="s">
        <v>22</v>
      </c>
      <c r="J1491" t="s">
        <v>1330</v>
      </c>
      <c r="K1491" t="s">
        <v>24</v>
      </c>
      <c r="L1491" t="s">
        <v>83</v>
      </c>
      <c r="M1491" t="s">
        <v>10080</v>
      </c>
      <c r="N1491" t="s">
        <v>9441</v>
      </c>
    </row>
    <row r="1492" spans="1:14" hidden="1" x14ac:dyDescent="0.25">
      <c r="A1492" t="s">
        <v>8425</v>
      </c>
      <c r="C1492" t="s">
        <v>16</v>
      </c>
      <c r="D1492" t="s">
        <v>8426</v>
      </c>
      <c r="E1492" t="s">
        <v>18</v>
      </c>
      <c r="F1492" t="s">
        <v>8427</v>
      </c>
      <c r="G1492" t="s">
        <v>8428</v>
      </c>
      <c r="H1492" t="s">
        <v>8429</v>
      </c>
      <c r="I1492" t="s">
        <v>32</v>
      </c>
      <c r="J1492" t="s">
        <v>756</v>
      </c>
      <c r="K1492" t="s">
        <v>24</v>
      </c>
      <c r="L1492" t="s">
        <v>34</v>
      </c>
      <c r="M1492" t="s">
        <v>9438</v>
      </c>
      <c r="N1492" t="s">
        <v>9439</v>
      </c>
    </row>
    <row r="1493" spans="1:14" x14ac:dyDescent="0.25">
      <c r="A1493" t="s">
        <v>8430</v>
      </c>
      <c r="B1493" t="s">
        <v>8431</v>
      </c>
      <c r="C1493" t="s">
        <v>16</v>
      </c>
      <c r="D1493" t="s">
        <v>8432</v>
      </c>
      <c r="E1493" t="s">
        <v>18</v>
      </c>
      <c r="F1493" t="s">
        <v>8433</v>
      </c>
      <c r="G1493" t="s">
        <v>8434</v>
      </c>
      <c r="H1493" t="s">
        <v>8435</v>
      </c>
      <c r="I1493" t="s">
        <v>32</v>
      </c>
      <c r="J1493" t="s">
        <v>595</v>
      </c>
      <c r="K1493" t="s">
        <v>24</v>
      </c>
      <c r="L1493" t="s">
        <v>212</v>
      </c>
      <c r="M1493" t="s">
        <v>10081</v>
      </c>
      <c r="N1493" t="s">
        <v>9441</v>
      </c>
    </row>
    <row r="1494" spans="1:14" hidden="1" x14ac:dyDescent="0.25">
      <c r="A1494" t="s">
        <v>8436</v>
      </c>
      <c r="B1494" t="s">
        <v>8437</v>
      </c>
      <c r="C1494" t="s">
        <v>69</v>
      </c>
      <c r="D1494" t="s">
        <v>8438</v>
      </c>
      <c r="E1494" t="s">
        <v>18</v>
      </c>
      <c r="F1494" t="s">
        <v>8439</v>
      </c>
      <c r="G1494" t="s">
        <v>8440</v>
      </c>
      <c r="H1494" t="s">
        <v>8441</v>
      </c>
      <c r="I1494" t="s">
        <v>289</v>
      </c>
      <c r="J1494" t="s">
        <v>183</v>
      </c>
      <c r="K1494" t="s">
        <v>24</v>
      </c>
      <c r="L1494" t="s">
        <v>8081</v>
      </c>
      <c r="M1494" t="s">
        <v>10082</v>
      </c>
      <c r="N1494" t="s">
        <v>9441</v>
      </c>
    </row>
    <row r="1495" spans="1:14" hidden="1" x14ac:dyDescent="0.25">
      <c r="A1495" t="s">
        <v>8442</v>
      </c>
      <c r="B1495" t="s">
        <v>8443</v>
      </c>
      <c r="C1495" t="s">
        <v>16</v>
      </c>
      <c r="D1495" t="s">
        <v>1019</v>
      </c>
      <c r="E1495" t="s">
        <v>18</v>
      </c>
      <c r="F1495" t="s">
        <v>8444</v>
      </c>
      <c r="G1495" t="s">
        <v>8445</v>
      </c>
      <c r="H1495" t="s">
        <v>8446</v>
      </c>
      <c r="I1495" t="s">
        <v>32</v>
      </c>
      <c r="J1495" t="s">
        <v>2262</v>
      </c>
      <c r="K1495" t="s">
        <v>24</v>
      </c>
      <c r="L1495" t="s">
        <v>75</v>
      </c>
      <c r="M1495" t="s">
        <v>9438</v>
      </c>
      <c r="N1495" t="s">
        <v>9439</v>
      </c>
    </row>
    <row r="1496" spans="1:14" x14ac:dyDescent="0.25">
      <c r="A1496" t="s">
        <v>8447</v>
      </c>
      <c r="C1496" t="s">
        <v>16</v>
      </c>
      <c r="D1496" t="s">
        <v>462</v>
      </c>
      <c r="E1496" t="s">
        <v>18</v>
      </c>
      <c r="F1496" t="s">
        <v>8448</v>
      </c>
      <c r="G1496" t="s">
        <v>8449</v>
      </c>
      <c r="H1496" t="s">
        <v>8450</v>
      </c>
      <c r="I1496" t="s">
        <v>32</v>
      </c>
      <c r="J1496" t="s">
        <v>614</v>
      </c>
      <c r="K1496" t="s">
        <v>24</v>
      </c>
      <c r="L1496" t="s">
        <v>8451</v>
      </c>
      <c r="M1496" t="s">
        <v>10083</v>
      </c>
      <c r="N1496" t="s">
        <v>9441</v>
      </c>
    </row>
    <row r="1497" spans="1:14" hidden="1" x14ac:dyDescent="0.25">
      <c r="A1497" t="s">
        <v>8457</v>
      </c>
      <c r="B1497" t="s">
        <v>7956</v>
      </c>
      <c r="C1497" t="s">
        <v>16</v>
      </c>
      <c r="D1497" t="s">
        <v>4470</v>
      </c>
      <c r="E1497" t="s">
        <v>638</v>
      </c>
      <c r="F1497" t="s">
        <v>8458</v>
      </c>
      <c r="G1497" t="s">
        <v>8459</v>
      </c>
      <c r="H1497" t="s">
        <v>8460</v>
      </c>
      <c r="I1497" t="s">
        <v>32</v>
      </c>
      <c r="J1497" t="s">
        <v>398</v>
      </c>
      <c r="K1497" t="s">
        <v>24</v>
      </c>
      <c r="L1497" t="s">
        <v>851</v>
      </c>
      <c r="M1497" t="s">
        <v>9438</v>
      </c>
      <c r="N1497" t="s">
        <v>9439</v>
      </c>
    </row>
    <row r="1498" spans="1:14" hidden="1" x14ac:dyDescent="0.25">
      <c r="A1498" t="s">
        <v>8461</v>
      </c>
      <c r="B1498" t="s">
        <v>7956</v>
      </c>
      <c r="C1498" t="s">
        <v>16</v>
      </c>
      <c r="D1498" t="s">
        <v>4470</v>
      </c>
      <c r="E1498" t="s">
        <v>638</v>
      </c>
      <c r="F1498" t="s">
        <v>8462</v>
      </c>
      <c r="G1498" t="s">
        <v>8463</v>
      </c>
      <c r="H1498" t="s">
        <v>8464</v>
      </c>
      <c r="I1498" t="s">
        <v>32</v>
      </c>
      <c r="J1498" t="s">
        <v>809</v>
      </c>
      <c r="K1498" t="s">
        <v>24</v>
      </c>
      <c r="L1498" t="s">
        <v>851</v>
      </c>
      <c r="M1498" t="s">
        <v>9438</v>
      </c>
      <c r="N1498" t="s">
        <v>9439</v>
      </c>
    </row>
    <row r="1499" spans="1:14" hidden="1" x14ac:dyDescent="0.25">
      <c r="A1499" t="s">
        <v>8465</v>
      </c>
      <c r="B1499" t="s">
        <v>8466</v>
      </c>
      <c r="C1499" t="s">
        <v>16</v>
      </c>
      <c r="D1499" t="s">
        <v>8467</v>
      </c>
      <c r="E1499" t="s">
        <v>638</v>
      </c>
      <c r="F1499" t="s">
        <v>8468</v>
      </c>
      <c r="G1499" t="s">
        <v>8469</v>
      </c>
      <c r="H1499" t="s">
        <v>8470</v>
      </c>
      <c r="I1499" t="s">
        <v>32</v>
      </c>
      <c r="J1499" t="s">
        <v>412</v>
      </c>
      <c r="K1499" t="s">
        <v>24</v>
      </c>
      <c r="L1499" t="s">
        <v>75</v>
      </c>
      <c r="M1499" t="s">
        <v>9438</v>
      </c>
      <c r="N1499" t="s">
        <v>9439</v>
      </c>
    </row>
    <row r="1500" spans="1:14" hidden="1" x14ac:dyDescent="0.25">
      <c r="A1500" t="s">
        <v>8471</v>
      </c>
      <c r="C1500" t="s">
        <v>69</v>
      </c>
      <c r="D1500" t="s">
        <v>8472</v>
      </c>
      <c r="E1500" t="s">
        <v>638</v>
      </c>
      <c r="F1500" t="s">
        <v>8473</v>
      </c>
      <c r="G1500" t="s">
        <v>8474</v>
      </c>
      <c r="H1500" t="s">
        <v>8475</v>
      </c>
      <c r="I1500" t="s">
        <v>22</v>
      </c>
      <c r="J1500" t="s">
        <v>253</v>
      </c>
      <c r="K1500" t="s">
        <v>24</v>
      </c>
      <c r="L1500" t="s">
        <v>8476</v>
      </c>
      <c r="M1500" t="s">
        <v>9438</v>
      </c>
      <c r="N1500" t="s">
        <v>9439</v>
      </c>
    </row>
    <row r="1501" spans="1:14" x14ac:dyDescent="0.25">
      <c r="A1501" t="s">
        <v>8477</v>
      </c>
      <c r="B1501" t="s">
        <v>8478</v>
      </c>
      <c r="C1501" t="s">
        <v>16</v>
      </c>
      <c r="D1501" t="s">
        <v>265</v>
      </c>
      <c r="E1501" t="s">
        <v>638</v>
      </c>
      <c r="F1501" t="s">
        <v>8486</v>
      </c>
      <c r="G1501" t="s">
        <v>8487</v>
      </c>
      <c r="H1501" t="s">
        <v>8488</v>
      </c>
      <c r="I1501" t="s">
        <v>32</v>
      </c>
      <c r="J1501" t="s">
        <v>991</v>
      </c>
      <c r="K1501" t="s">
        <v>24</v>
      </c>
      <c r="L1501" t="s">
        <v>204</v>
      </c>
      <c r="M1501" t="s">
        <v>10084</v>
      </c>
      <c r="N1501" t="s">
        <v>9441</v>
      </c>
    </row>
    <row r="1502" spans="1:14" hidden="1" x14ac:dyDescent="0.25">
      <c r="A1502" t="s">
        <v>8496</v>
      </c>
      <c r="B1502" t="s">
        <v>8497</v>
      </c>
      <c r="C1502" t="s">
        <v>16</v>
      </c>
      <c r="D1502" t="s">
        <v>8498</v>
      </c>
      <c r="E1502" t="s">
        <v>638</v>
      </c>
      <c r="F1502" t="s">
        <v>8499</v>
      </c>
      <c r="G1502" t="s">
        <v>8500</v>
      </c>
      <c r="H1502" t="s">
        <v>8501</v>
      </c>
      <c r="I1502" t="s">
        <v>32</v>
      </c>
      <c r="J1502" t="s">
        <v>8502</v>
      </c>
      <c r="K1502" t="s">
        <v>24</v>
      </c>
      <c r="L1502" t="s">
        <v>7265</v>
      </c>
      <c r="M1502" t="s">
        <v>9438</v>
      </c>
      <c r="N1502" t="s">
        <v>9439</v>
      </c>
    </row>
    <row r="1503" spans="1:14" hidden="1" x14ac:dyDescent="0.25">
      <c r="A1503" t="s">
        <v>8507</v>
      </c>
      <c r="B1503" t="s">
        <v>2392</v>
      </c>
      <c r="C1503" t="s">
        <v>16</v>
      </c>
      <c r="D1503" t="s">
        <v>942</v>
      </c>
      <c r="E1503" t="s">
        <v>638</v>
      </c>
      <c r="F1503" t="s">
        <v>8508</v>
      </c>
      <c r="G1503" t="s">
        <v>8509</v>
      </c>
      <c r="H1503" t="s">
        <v>8510</v>
      </c>
      <c r="I1503" t="s">
        <v>32</v>
      </c>
      <c r="J1503" t="s">
        <v>955</v>
      </c>
      <c r="K1503" t="s">
        <v>24</v>
      </c>
      <c r="L1503" t="s">
        <v>786</v>
      </c>
      <c r="M1503" t="s">
        <v>9438</v>
      </c>
      <c r="N1503" t="s">
        <v>9439</v>
      </c>
    </row>
    <row r="1504" spans="1:14" hidden="1" x14ac:dyDescent="0.25">
      <c r="A1504" t="s">
        <v>8511</v>
      </c>
      <c r="B1504" t="s">
        <v>8512</v>
      </c>
      <c r="C1504" t="s">
        <v>16</v>
      </c>
      <c r="D1504" t="s">
        <v>544</v>
      </c>
      <c r="E1504" t="s">
        <v>638</v>
      </c>
      <c r="F1504" t="s">
        <v>8513</v>
      </c>
      <c r="G1504" t="s">
        <v>8514</v>
      </c>
      <c r="H1504" t="s">
        <v>8515</v>
      </c>
      <c r="I1504" t="s">
        <v>32</v>
      </c>
      <c r="J1504" t="s">
        <v>234</v>
      </c>
      <c r="K1504" t="s">
        <v>24</v>
      </c>
      <c r="L1504" t="s">
        <v>204</v>
      </c>
      <c r="M1504" t="s">
        <v>9438</v>
      </c>
      <c r="N1504" t="s">
        <v>9439</v>
      </c>
    </row>
    <row r="1505" spans="1:14" hidden="1" x14ac:dyDescent="0.25">
      <c r="A1505" t="s">
        <v>8521</v>
      </c>
      <c r="B1505" t="s">
        <v>8522</v>
      </c>
      <c r="C1505" t="s">
        <v>16</v>
      </c>
      <c r="D1505" t="s">
        <v>8523</v>
      </c>
      <c r="E1505" t="s">
        <v>638</v>
      </c>
      <c r="F1505" t="s">
        <v>8524</v>
      </c>
      <c r="G1505" t="s">
        <v>8525</v>
      </c>
      <c r="H1505" t="s">
        <v>8526</v>
      </c>
      <c r="I1505" t="s">
        <v>32</v>
      </c>
      <c r="J1505" t="s">
        <v>880</v>
      </c>
      <c r="K1505" t="s">
        <v>24</v>
      </c>
      <c r="L1505" t="s">
        <v>851</v>
      </c>
      <c r="M1505" t="s">
        <v>9438</v>
      </c>
      <c r="N1505" t="s">
        <v>9439</v>
      </c>
    </row>
    <row r="1506" spans="1:14" x14ac:dyDescent="0.25">
      <c r="A1506" t="s">
        <v>8527</v>
      </c>
      <c r="B1506" t="s">
        <v>8528</v>
      </c>
      <c r="C1506" t="s">
        <v>69</v>
      </c>
      <c r="D1506" t="s">
        <v>8004</v>
      </c>
      <c r="E1506" t="s">
        <v>638</v>
      </c>
      <c r="F1506" t="s">
        <v>8529</v>
      </c>
      <c r="G1506" t="s">
        <v>8530</v>
      </c>
      <c r="H1506" t="s">
        <v>8531</v>
      </c>
      <c r="I1506" t="s">
        <v>32</v>
      </c>
      <c r="J1506" t="s">
        <v>1294</v>
      </c>
      <c r="K1506" t="s">
        <v>24</v>
      </c>
      <c r="L1506" t="s">
        <v>8532</v>
      </c>
      <c r="M1506" t="s">
        <v>10085</v>
      </c>
      <c r="N1506" t="s">
        <v>9441</v>
      </c>
    </row>
    <row r="1507" spans="1:14" x14ac:dyDescent="0.25">
      <c r="A1507" t="s">
        <v>5196</v>
      </c>
      <c r="B1507" t="s">
        <v>8533</v>
      </c>
      <c r="C1507" t="s">
        <v>16</v>
      </c>
      <c r="D1507" t="s">
        <v>4880</v>
      </c>
      <c r="E1507" t="s">
        <v>638</v>
      </c>
      <c r="F1507" t="s">
        <v>8534</v>
      </c>
      <c r="G1507" t="s">
        <v>8535</v>
      </c>
      <c r="H1507" t="s">
        <v>8536</v>
      </c>
      <c r="I1507" t="s">
        <v>32</v>
      </c>
      <c r="J1507" t="s">
        <v>7157</v>
      </c>
      <c r="K1507" t="s">
        <v>24</v>
      </c>
      <c r="L1507" t="s">
        <v>2685</v>
      </c>
      <c r="M1507" t="s">
        <v>10086</v>
      </c>
      <c r="N1507" t="s">
        <v>9441</v>
      </c>
    </row>
    <row r="1508" spans="1:14" hidden="1" x14ac:dyDescent="0.25">
      <c r="A1508" t="s">
        <v>8507</v>
      </c>
      <c r="B1508" t="s">
        <v>2392</v>
      </c>
      <c r="C1508" t="s">
        <v>16</v>
      </c>
      <c r="D1508" t="s">
        <v>942</v>
      </c>
      <c r="E1508" t="s">
        <v>638</v>
      </c>
      <c r="F1508" t="s">
        <v>8541</v>
      </c>
      <c r="G1508" t="s">
        <v>8542</v>
      </c>
      <c r="H1508" t="s">
        <v>8543</v>
      </c>
      <c r="I1508" t="s">
        <v>32</v>
      </c>
      <c r="J1508" t="s">
        <v>955</v>
      </c>
      <c r="K1508" t="s">
        <v>24</v>
      </c>
      <c r="L1508" t="s">
        <v>786</v>
      </c>
      <c r="M1508" t="s">
        <v>9438</v>
      </c>
      <c r="N1508" t="s">
        <v>9439</v>
      </c>
    </row>
    <row r="1509" spans="1:14" x14ac:dyDescent="0.25">
      <c r="A1509" t="s">
        <v>8557</v>
      </c>
      <c r="B1509" t="s">
        <v>8490</v>
      </c>
      <c r="C1509" t="s">
        <v>16</v>
      </c>
      <c r="D1509" t="s">
        <v>8491</v>
      </c>
      <c r="E1509" t="s">
        <v>638</v>
      </c>
      <c r="F1509" t="s">
        <v>8558</v>
      </c>
      <c r="G1509" t="s">
        <v>8559</v>
      </c>
      <c r="H1509" t="s">
        <v>8560</v>
      </c>
      <c r="I1509" t="s">
        <v>32</v>
      </c>
      <c r="J1509" t="s">
        <v>991</v>
      </c>
      <c r="K1509" t="s">
        <v>24</v>
      </c>
      <c r="L1509" t="s">
        <v>8561</v>
      </c>
      <c r="M1509" t="s">
        <v>10087</v>
      </c>
      <c r="N1509" t="s">
        <v>9441</v>
      </c>
    </row>
    <row r="1510" spans="1:14" hidden="1" x14ac:dyDescent="0.25">
      <c r="A1510" t="s">
        <v>8562</v>
      </c>
      <c r="B1510" t="s">
        <v>7956</v>
      </c>
      <c r="C1510" t="s">
        <v>16</v>
      </c>
      <c r="D1510" t="s">
        <v>4470</v>
      </c>
      <c r="E1510" t="s">
        <v>638</v>
      </c>
      <c r="F1510" t="s">
        <v>8563</v>
      </c>
      <c r="G1510" t="s">
        <v>8564</v>
      </c>
      <c r="H1510" t="s">
        <v>8565</v>
      </c>
      <c r="I1510" t="s">
        <v>32</v>
      </c>
      <c r="J1510" t="s">
        <v>261</v>
      </c>
      <c r="K1510" t="s">
        <v>24</v>
      </c>
      <c r="L1510" t="s">
        <v>851</v>
      </c>
      <c r="M1510" t="s">
        <v>9438</v>
      </c>
      <c r="N1510" t="s">
        <v>9439</v>
      </c>
    </row>
    <row r="1511" spans="1:14" hidden="1" x14ac:dyDescent="0.25">
      <c r="A1511" t="s">
        <v>8566</v>
      </c>
      <c r="B1511" t="s">
        <v>7956</v>
      </c>
      <c r="C1511" t="s">
        <v>16</v>
      </c>
      <c r="D1511" t="s">
        <v>4470</v>
      </c>
      <c r="E1511" t="s">
        <v>638</v>
      </c>
      <c r="F1511" t="s">
        <v>8567</v>
      </c>
      <c r="G1511" t="s">
        <v>8568</v>
      </c>
      <c r="H1511" t="s">
        <v>8569</v>
      </c>
      <c r="I1511" t="s">
        <v>32</v>
      </c>
      <c r="J1511" t="s">
        <v>642</v>
      </c>
      <c r="K1511" t="s">
        <v>24</v>
      </c>
      <c r="L1511" t="s">
        <v>851</v>
      </c>
      <c r="M1511" t="s">
        <v>9438</v>
      </c>
      <c r="N1511" t="s">
        <v>9439</v>
      </c>
    </row>
    <row r="1512" spans="1:14" hidden="1" x14ac:dyDescent="0.25">
      <c r="A1512" t="s">
        <v>8570</v>
      </c>
      <c r="B1512" t="s">
        <v>8571</v>
      </c>
      <c r="C1512" t="s">
        <v>69</v>
      </c>
      <c r="D1512" t="s">
        <v>8572</v>
      </c>
      <c r="E1512" t="s">
        <v>638</v>
      </c>
      <c r="F1512" t="s">
        <v>8573</v>
      </c>
      <c r="G1512" t="s">
        <v>8574</v>
      </c>
      <c r="H1512" t="s">
        <v>8575</v>
      </c>
      <c r="I1512" t="s">
        <v>32</v>
      </c>
      <c r="J1512" t="s">
        <v>211</v>
      </c>
      <c r="K1512" t="s">
        <v>24</v>
      </c>
      <c r="L1512" t="s">
        <v>75</v>
      </c>
      <c r="M1512" t="s">
        <v>9438</v>
      </c>
      <c r="N1512" t="s">
        <v>9439</v>
      </c>
    </row>
    <row r="1513" spans="1:14" hidden="1" x14ac:dyDescent="0.25">
      <c r="A1513" t="s">
        <v>8576</v>
      </c>
      <c r="B1513" t="s">
        <v>7956</v>
      </c>
      <c r="C1513" t="s">
        <v>16</v>
      </c>
      <c r="D1513" t="s">
        <v>4470</v>
      </c>
      <c r="E1513" t="s">
        <v>638</v>
      </c>
      <c r="F1513" t="s">
        <v>8577</v>
      </c>
      <c r="G1513" t="s">
        <v>8578</v>
      </c>
      <c r="H1513" t="s">
        <v>8579</v>
      </c>
      <c r="I1513" t="s">
        <v>32</v>
      </c>
      <c r="J1513" t="s">
        <v>1545</v>
      </c>
      <c r="K1513" t="s">
        <v>24</v>
      </c>
      <c r="L1513" t="s">
        <v>851</v>
      </c>
      <c r="M1513" t="s">
        <v>9438</v>
      </c>
      <c r="N1513" t="s">
        <v>9439</v>
      </c>
    </row>
    <row r="1514" spans="1:14" hidden="1" x14ac:dyDescent="0.25">
      <c r="A1514" t="s">
        <v>8580</v>
      </c>
      <c r="B1514" t="s">
        <v>928</v>
      </c>
      <c r="C1514" t="s">
        <v>16</v>
      </c>
      <c r="D1514" t="s">
        <v>3186</v>
      </c>
      <c r="E1514" t="s">
        <v>638</v>
      </c>
      <c r="F1514" t="s">
        <v>8581</v>
      </c>
      <c r="G1514" t="s">
        <v>8582</v>
      </c>
      <c r="H1514" t="s">
        <v>8583</v>
      </c>
      <c r="I1514" t="s">
        <v>32</v>
      </c>
      <c r="J1514" t="s">
        <v>5541</v>
      </c>
      <c r="K1514" t="s">
        <v>24</v>
      </c>
      <c r="L1514" t="s">
        <v>8584</v>
      </c>
      <c r="M1514" t="s">
        <v>9438</v>
      </c>
      <c r="N1514" t="s">
        <v>9439</v>
      </c>
    </row>
    <row r="1515" spans="1:14" hidden="1" x14ac:dyDescent="0.25">
      <c r="A1515" t="s">
        <v>8585</v>
      </c>
      <c r="B1515" t="s">
        <v>8586</v>
      </c>
      <c r="C1515" t="s">
        <v>16</v>
      </c>
      <c r="D1515" t="s">
        <v>8587</v>
      </c>
      <c r="E1515" t="s">
        <v>638</v>
      </c>
      <c r="F1515" t="s">
        <v>8588</v>
      </c>
      <c r="G1515" t="s">
        <v>8589</v>
      </c>
      <c r="H1515" t="s">
        <v>8590</v>
      </c>
      <c r="I1515" t="s">
        <v>22</v>
      </c>
      <c r="J1515" t="s">
        <v>8591</v>
      </c>
      <c r="K1515" t="s">
        <v>24</v>
      </c>
      <c r="L1515" t="s">
        <v>445</v>
      </c>
      <c r="M1515" t="s">
        <v>9438</v>
      </c>
      <c r="N1515" t="s">
        <v>9439</v>
      </c>
    </row>
    <row r="1516" spans="1:14" hidden="1" x14ac:dyDescent="0.25">
      <c r="A1516" t="s">
        <v>8599</v>
      </c>
      <c r="B1516" t="s">
        <v>8600</v>
      </c>
      <c r="C1516" t="s">
        <v>16</v>
      </c>
      <c r="D1516" t="s">
        <v>8601</v>
      </c>
      <c r="E1516" t="s">
        <v>638</v>
      </c>
      <c r="F1516" t="s">
        <v>8602</v>
      </c>
      <c r="G1516" t="s">
        <v>8603</v>
      </c>
      <c r="H1516" t="s">
        <v>8604</v>
      </c>
      <c r="I1516" t="s">
        <v>22</v>
      </c>
      <c r="J1516" t="s">
        <v>8605</v>
      </c>
      <c r="K1516" t="s">
        <v>24</v>
      </c>
      <c r="L1516" t="s">
        <v>83</v>
      </c>
      <c r="M1516" t="s">
        <v>9438</v>
      </c>
      <c r="N1516" t="s">
        <v>9439</v>
      </c>
    </row>
    <row r="1517" spans="1:14" x14ac:dyDescent="0.25">
      <c r="A1517" t="s">
        <v>8606</v>
      </c>
      <c r="C1517" t="s">
        <v>69</v>
      </c>
      <c r="D1517" t="s">
        <v>6474</v>
      </c>
      <c r="E1517" t="s">
        <v>638</v>
      </c>
      <c r="F1517" t="s">
        <v>8607</v>
      </c>
      <c r="G1517" t="s">
        <v>8608</v>
      </c>
      <c r="H1517" t="s">
        <v>8609</v>
      </c>
      <c r="I1517" t="s">
        <v>32</v>
      </c>
      <c r="J1517" t="s">
        <v>1294</v>
      </c>
      <c r="K1517" t="s">
        <v>24</v>
      </c>
      <c r="L1517" t="s">
        <v>2331</v>
      </c>
      <c r="M1517" t="s">
        <v>10088</v>
      </c>
      <c r="N1517" t="s">
        <v>9441</v>
      </c>
    </row>
    <row r="1518" spans="1:14" hidden="1" x14ac:dyDescent="0.25">
      <c r="A1518" t="s">
        <v>8610</v>
      </c>
      <c r="B1518" t="s">
        <v>1864</v>
      </c>
      <c r="C1518" t="s">
        <v>69</v>
      </c>
      <c r="D1518" t="s">
        <v>2393</v>
      </c>
      <c r="E1518" t="s">
        <v>638</v>
      </c>
      <c r="F1518" t="s">
        <v>8611</v>
      </c>
      <c r="G1518" t="s">
        <v>8612</v>
      </c>
      <c r="H1518" t="s">
        <v>8613</v>
      </c>
      <c r="I1518" t="s">
        <v>32</v>
      </c>
      <c r="J1518" t="s">
        <v>162</v>
      </c>
      <c r="K1518" t="s">
        <v>24</v>
      </c>
      <c r="L1518" t="s">
        <v>235</v>
      </c>
      <c r="M1518" t="s">
        <v>9438</v>
      </c>
      <c r="N1518" t="s">
        <v>9439</v>
      </c>
    </row>
    <row r="1519" spans="1:14" hidden="1" x14ac:dyDescent="0.25">
      <c r="A1519" t="s">
        <v>8614</v>
      </c>
      <c r="B1519" t="s">
        <v>7945</v>
      </c>
      <c r="C1519" t="s">
        <v>16</v>
      </c>
      <c r="D1519" t="s">
        <v>7946</v>
      </c>
      <c r="E1519" t="s">
        <v>638</v>
      </c>
      <c r="F1519" t="s">
        <v>8615</v>
      </c>
      <c r="G1519" t="s">
        <v>8616</v>
      </c>
      <c r="H1519" t="s">
        <v>8617</v>
      </c>
      <c r="I1519" t="s">
        <v>22</v>
      </c>
      <c r="J1519" t="s">
        <v>121</v>
      </c>
      <c r="K1519" t="s">
        <v>24</v>
      </c>
      <c r="L1519" t="s">
        <v>83</v>
      </c>
      <c r="M1519" t="s">
        <v>9438</v>
      </c>
      <c r="N1519" t="s">
        <v>9439</v>
      </c>
    </row>
    <row r="1520" spans="1:14" hidden="1" x14ac:dyDescent="0.25">
      <c r="A1520" t="s">
        <v>8618</v>
      </c>
      <c r="C1520" t="s">
        <v>69</v>
      </c>
      <c r="D1520" t="s">
        <v>8472</v>
      </c>
      <c r="E1520" t="s">
        <v>638</v>
      </c>
      <c r="F1520" t="s">
        <v>8619</v>
      </c>
      <c r="G1520" t="s">
        <v>8620</v>
      </c>
      <c r="H1520" t="s">
        <v>8621</v>
      </c>
      <c r="I1520" t="s">
        <v>22</v>
      </c>
      <c r="J1520" t="s">
        <v>253</v>
      </c>
      <c r="K1520" t="s">
        <v>24</v>
      </c>
      <c r="L1520" t="s">
        <v>8476</v>
      </c>
      <c r="M1520" t="s">
        <v>9438</v>
      </c>
      <c r="N1520" t="s">
        <v>9439</v>
      </c>
    </row>
    <row r="1521" spans="1:14" x14ac:dyDescent="0.25">
      <c r="A1521" t="s">
        <v>8622</v>
      </c>
      <c r="B1521" t="s">
        <v>8490</v>
      </c>
      <c r="C1521" t="s">
        <v>16</v>
      </c>
      <c r="D1521" t="s">
        <v>8491</v>
      </c>
      <c r="E1521" t="s">
        <v>638</v>
      </c>
      <c r="F1521" t="s">
        <v>8623</v>
      </c>
      <c r="G1521" t="s">
        <v>8624</v>
      </c>
      <c r="H1521" t="s">
        <v>8625</v>
      </c>
      <c r="I1521" t="s">
        <v>32</v>
      </c>
      <c r="J1521" t="s">
        <v>991</v>
      </c>
      <c r="K1521" t="s">
        <v>24</v>
      </c>
      <c r="L1521" t="s">
        <v>8495</v>
      </c>
      <c r="M1521" t="s">
        <v>10089</v>
      </c>
      <c r="N1521" t="s">
        <v>9441</v>
      </c>
    </row>
    <row r="1522" spans="1:14" hidden="1" x14ac:dyDescent="0.25">
      <c r="A1522" t="s">
        <v>8626</v>
      </c>
      <c r="B1522" t="s">
        <v>8627</v>
      </c>
      <c r="C1522" t="s">
        <v>16</v>
      </c>
      <c r="D1522" t="s">
        <v>3646</v>
      </c>
      <c r="E1522" t="s">
        <v>638</v>
      </c>
      <c r="F1522" t="s">
        <v>8628</v>
      </c>
      <c r="G1522" t="s">
        <v>8629</v>
      </c>
      <c r="H1522" t="s">
        <v>8630</v>
      </c>
      <c r="I1522" t="s">
        <v>32</v>
      </c>
      <c r="J1522" t="s">
        <v>642</v>
      </c>
      <c r="K1522" t="s">
        <v>24</v>
      </c>
      <c r="L1522" t="s">
        <v>42</v>
      </c>
      <c r="M1522" t="s">
        <v>9438</v>
      </c>
      <c r="N1522" t="s">
        <v>9439</v>
      </c>
    </row>
    <row r="1523" spans="1:14" hidden="1" x14ac:dyDescent="0.25">
      <c r="A1523" t="s">
        <v>7938</v>
      </c>
      <c r="B1523" t="s">
        <v>7939</v>
      </c>
      <c r="C1523" t="s">
        <v>16</v>
      </c>
      <c r="D1523" t="s">
        <v>7940</v>
      </c>
      <c r="E1523" t="s">
        <v>638</v>
      </c>
      <c r="F1523" t="s">
        <v>8637</v>
      </c>
      <c r="G1523" t="s">
        <v>8638</v>
      </c>
      <c r="H1523" t="s">
        <v>8639</v>
      </c>
      <c r="I1523" t="s">
        <v>22</v>
      </c>
      <c r="J1523" t="s">
        <v>261</v>
      </c>
      <c r="K1523" t="s">
        <v>24</v>
      </c>
      <c r="L1523" t="s">
        <v>83</v>
      </c>
      <c r="M1523" t="s">
        <v>9438</v>
      </c>
      <c r="N1523" t="s">
        <v>9439</v>
      </c>
    </row>
    <row r="1524" spans="1:14" x14ac:dyDescent="0.25">
      <c r="A1524" t="s">
        <v>6451</v>
      </c>
      <c r="B1524" t="s">
        <v>6452</v>
      </c>
      <c r="C1524" t="s">
        <v>16</v>
      </c>
      <c r="D1524" t="s">
        <v>8640</v>
      </c>
      <c r="E1524" t="s">
        <v>638</v>
      </c>
      <c r="F1524" t="s">
        <v>8641</v>
      </c>
      <c r="G1524" t="s">
        <v>8642</v>
      </c>
      <c r="H1524" t="s">
        <v>8643</v>
      </c>
      <c r="I1524" t="s">
        <v>32</v>
      </c>
      <c r="J1524" t="s">
        <v>1400</v>
      </c>
      <c r="K1524" t="s">
        <v>24</v>
      </c>
      <c r="L1524" t="s">
        <v>837</v>
      </c>
      <c r="M1524" t="s">
        <v>10090</v>
      </c>
      <c r="N1524" t="s">
        <v>9441</v>
      </c>
    </row>
    <row r="1525" spans="1:14" hidden="1" x14ac:dyDescent="0.25">
      <c r="A1525" t="s">
        <v>8511</v>
      </c>
      <c r="B1525" t="s">
        <v>8644</v>
      </c>
      <c r="C1525" t="s">
        <v>16</v>
      </c>
      <c r="D1525" t="s">
        <v>544</v>
      </c>
      <c r="E1525" t="s">
        <v>638</v>
      </c>
      <c r="F1525" t="s">
        <v>8645</v>
      </c>
      <c r="G1525" t="s">
        <v>8646</v>
      </c>
      <c r="H1525" t="s">
        <v>8647</v>
      </c>
      <c r="I1525" t="s">
        <v>32</v>
      </c>
      <c r="J1525" t="s">
        <v>826</v>
      </c>
      <c r="K1525" t="s">
        <v>24</v>
      </c>
      <c r="L1525" t="s">
        <v>204</v>
      </c>
      <c r="M1525" t="s">
        <v>9438</v>
      </c>
      <c r="N1525" t="s">
        <v>9439</v>
      </c>
    </row>
    <row r="1526" spans="1:14" x14ac:dyDescent="0.25">
      <c r="A1526" t="s">
        <v>6451</v>
      </c>
      <c r="B1526" t="s">
        <v>6452</v>
      </c>
      <c r="C1526" t="s">
        <v>16</v>
      </c>
      <c r="D1526" t="s">
        <v>8640</v>
      </c>
      <c r="E1526" t="s">
        <v>638</v>
      </c>
      <c r="F1526" t="s">
        <v>8648</v>
      </c>
      <c r="G1526" t="s">
        <v>8649</v>
      </c>
      <c r="H1526" t="s">
        <v>8650</v>
      </c>
      <c r="I1526" t="s">
        <v>32</v>
      </c>
      <c r="J1526" t="s">
        <v>614</v>
      </c>
      <c r="K1526" t="s">
        <v>24</v>
      </c>
      <c r="L1526" t="s">
        <v>837</v>
      </c>
      <c r="M1526" t="s">
        <v>10091</v>
      </c>
      <c r="N1526" t="s">
        <v>9441</v>
      </c>
    </row>
    <row r="1527" spans="1:14" hidden="1" x14ac:dyDescent="0.25">
      <c r="A1527" t="s">
        <v>8657</v>
      </c>
      <c r="B1527" t="s">
        <v>8658</v>
      </c>
      <c r="C1527" t="s">
        <v>16</v>
      </c>
      <c r="D1527" t="s">
        <v>8587</v>
      </c>
      <c r="E1527" t="s">
        <v>638</v>
      </c>
      <c r="F1527" t="s">
        <v>8659</v>
      </c>
      <c r="G1527" t="s">
        <v>8660</v>
      </c>
      <c r="H1527" t="s">
        <v>8661</v>
      </c>
      <c r="I1527" t="s">
        <v>22</v>
      </c>
      <c r="J1527" t="s">
        <v>1900</v>
      </c>
      <c r="K1527" t="s">
        <v>24</v>
      </c>
      <c r="L1527" t="s">
        <v>445</v>
      </c>
      <c r="M1527" t="s">
        <v>9438</v>
      </c>
      <c r="N1527" t="s">
        <v>9439</v>
      </c>
    </row>
    <row r="1528" spans="1:14" hidden="1" x14ac:dyDescent="0.25">
      <c r="A1528" t="s">
        <v>8662</v>
      </c>
      <c r="B1528" t="s">
        <v>7956</v>
      </c>
      <c r="C1528" t="s">
        <v>16</v>
      </c>
      <c r="D1528" t="s">
        <v>5305</v>
      </c>
      <c r="E1528" t="s">
        <v>638</v>
      </c>
      <c r="F1528" t="s">
        <v>8663</v>
      </c>
      <c r="G1528" t="s">
        <v>8664</v>
      </c>
      <c r="H1528" t="s">
        <v>8665</v>
      </c>
      <c r="I1528" t="s">
        <v>32</v>
      </c>
      <c r="J1528" t="s">
        <v>261</v>
      </c>
      <c r="K1528" t="s">
        <v>24</v>
      </c>
      <c r="L1528" t="s">
        <v>851</v>
      </c>
      <c r="M1528" t="s">
        <v>9438</v>
      </c>
      <c r="N1528" t="s">
        <v>9439</v>
      </c>
    </row>
    <row r="1529" spans="1:14" hidden="1" x14ac:dyDescent="0.25">
      <c r="A1529" t="s">
        <v>8670</v>
      </c>
      <c r="B1529" t="s">
        <v>2761</v>
      </c>
      <c r="C1529" t="s">
        <v>16</v>
      </c>
      <c r="D1529" t="s">
        <v>2762</v>
      </c>
      <c r="E1529" t="s">
        <v>638</v>
      </c>
      <c r="F1529" t="s">
        <v>8671</v>
      </c>
      <c r="G1529" t="s">
        <v>8672</v>
      </c>
      <c r="H1529" t="s">
        <v>8673</v>
      </c>
      <c r="I1529" t="s">
        <v>32</v>
      </c>
      <c r="J1529" t="s">
        <v>246</v>
      </c>
      <c r="K1529" t="s">
        <v>24</v>
      </c>
      <c r="L1529" t="s">
        <v>2766</v>
      </c>
      <c r="M1529" t="s">
        <v>9438</v>
      </c>
      <c r="N1529" t="s">
        <v>9439</v>
      </c>
    </row>
    <row r="1530" spans="1:14" hidden="1" x14ac:dyDescent="0.25">
      <c r="A1530" t="s">
        <v>8680</v>
      </c>
      <c r="B1530" t="s">
        <v>8681</v>
      </c>
      <c r="C1530" t="s">
        <v>16</v>
      </c>
      <c r="D1530" t="s">
        <v>8682</v>
      </c>
      <c r="E1530" t="s">
        <v>638</v>
      </c>
      <c r="F1530" t="s">
        <v>8683</v>
      </c>
      <c r="G1530" t="s">
        <v>8684</v>
      </c>
      <c r="H1530" t="s">
        <v>8685</v>
      </c>
      <c r="I1530" t="s">
        <v>32</v>
      </c>
      <c r="J1530" t="s">
        <v>472</v>
      </c>
      <c r="K1530" t="s">
        <v>24</v>
      </c>
      <c r="L1530" t="s">
        <v>7051</v>
      </c>
      <c r="M1530" t="s">
        <v>9438</v>
      </c>
      <c r="N1530" t="s">
        <v>9439</v>
      </c>
    </row>
    <row r="1531" spans="1:14" hidden="1" x14ac:dyDescent="0.25">
      <c r="A1531" t="s">
        <v>706</v>
      </c>
      <c r="B1531" t="s">
        <v>8686</v>
      </c>
      <c r="C1531" t="s">
        <v>69</v>
      </c>
      <c r="E1531" t="s">
        <v>638</v>
      </c>
      <c r="F1531" t="s">
        <v>8687</v>
      </c>
      <c r="G1531" t="s">
        <v>8688</v>
      </c>
      <c r="H1531" t="s">
        <v>8689</v>
      </c>
      <c r="I1531" t="s">
        <v>32</v>
      </c>
      <c r="J1531" t="s">
        <v>1662</v>
      </c>
      <c r="K1531" t="s">
        <v>24</v>
      </c>
      <c r="M1531" t="s">
        <v>9438</v>
      </c>
      <c r="N1531" t="s">
        <v>9439</v>
      </c>
    </row>
    <row r="1532" spans="1:14" hidden="1" x14ac:dyDescent="0.25">
      <c r="A1532" t="s">
        <v>8511</v>
      </c>
      <c r="B1532" t="s">
        <v>8690</v>
      </c>
      <c r="C1532" t="s">
        <v>16</v>
      </c>
      <c r="D1532" t="s">
        <v>544</v>
      </c>
      <c r="E1532" t="s">
        <v>638</v>
      </c>
      <c r="F1532" t="s">
        <v>8691</v>
      </c>
      <c r="G1532" t="s">
        <v>8692</v>
      </c>
      <c r="H1532" t="s">
        <v>8693</v>
      </c>
      <c r="I1532" t="s">
        <v>32</v>
      </c>
      <c r="J1532" t="s">
        <v>282</v>
      </c>
      <c r="K1532" t="s">
        <v>24</v>
      </c>
      <c r="L1532" t="s">
        <v>204</v>
      </c>
      <c r="M1532" t="s">
        <v>9438</v>
      </c>
      <c r="N1532" t="s">
        <v>9439</v>
      </c>
    </row>
    <row r="1533" spans="1:14" x14ac:dyDescent="0.25">
      <c r="A1533" t="s">
        <v>5196</v>
      </c>
      <c r="B1533" t="s">
        <v>8699</v>
      </c>
      <c r="C1533" t="s">
        <v>69</v>
      </c>
      <c r="D1533" t="s">
        <v>4880</v>
      </c>
      <c r="E1533" t="s">
        <v>638</v>
      </c>
      <c r="F1533" t="s">
        <v>8700</v>
      </c>
      <c r="G1533" t="s">
        <v>8701</v>
      </c>
      <c r="H1533" t="s">
        <v>8702</v>
      </c>
      <c r="I1533" t="s">
        <v>32</v>
      </c>
      <c r="J1533" t="s">
        <v>426</v>
      </c>
      <c r="K1533" t="s">
        <v>24</v>
      </c>
      <c r="L1533" t="s">
        <v>2685</v>
      </c>
      <c r="M1533" t="s">
        <v>10092</v>
      </c>
      <c r="N1533" t="s">
        <v>9441</v>
      </c>
    </row>
    <row r="1534" spans="1:14" hidden="1" x14ac:dyDescent="0.25">
      <c r="A1534" t="s">
        <v>8703</v>
      </c>
      <c r="C1534" t="s">
        <v>69</v>
      </c>
      <c r="D1534" t="s">
        <v>8472</v>
      </c>
      <c r="E1534" t="s">
        <v>638</v>
      </c>
      <c r="F1534" t="s">
        <v>8704</v>
      </c>
      <c r="G1534" t="s">
        <v>8705</v>
      </c>
      <c r="H1534" t="s">
        <v>8706</v>
      </c>
      <c r="I1534" t="s">
        <v>22</v>
      </c>
      <c r="J1534" t="s">
        <v>253</v>
      </c>
      <c r="K1534" t="s">
        <v>24</v>
      </c>
      <c r="L1534" t="s">
        <v>8476</v>
      </c>
      <c r="M1534" t="s">
        <v>9438</v>
      </c>
      <c r="N1534" t="s">
        <v>9439</v>
      </c>
    </row>
    <row r="1535" spans="1:14" hidden="1" x14ac:dyDescent="0.25">
      <c r="A1535" t="s">
        <v>8711</v>
      </c>
      <c r="B1535" t="s">
        <v>928</v>
      </c>
      <c r="C1535" t="s">
        <v>16</v>
      </c>
      <c r="D1535" t="s">
        <v>3186</v>
      </c>
      <c r="E1535" t="s">
        <v>638</v>
      </c>
      <c r="F1535" t="s">
        <v>8712</v>
      </c>
      <c r="G1535" t="s">
        <v>8713</v>
      </c>
      <c r="H1535" t="s">
        <v>8714</v>
      </c>
      <c r="I1535" t="s">
        <v>32</v>
      </c>
      <c r="J1535" t="s">
        <v>5432</v>
      </c>
      <c r="K1535" t="s">
        <v>24</v>
      </c>
      <c r="L1535" t="s">
        <v>8715</v>
      </c>
      <c r="M1535" t="s">
        <v>9438</v>
      </c>
      <c r="N1535" t="s">
        <v>9439</v>
      </c>
    </row>
    <row r="1536" spans="1:14" hidden="1" x14ac:dyDescent="0.25">
      <c r="A1536" t="s">
        <v>8716</v>
      </c>
      <c r="C1536" t="s">
        <v>69</v>
      </c>
      <c r="D1536" t="s">
        <v>8717</v>
      </c>
      <c r="E1536" t="s">
        <v>638</v>
      </c>
      <c r="F1536" t="s">
        <v>8718</v>
      </c>
      <c r="G1536" t="s">
        <v>8719</v>
      </c>
      <c r="H1536" t="s">
        <v>8720</v>
      </c>
      <c r="I1536" t="s">
        <v>32</v>
      </c>
      <c r="J1536" t="s">
        <v>261</v>
      </c>
      <c r="K1536" t="s">
        <v>24</v>
      </c>
      <c r="L1536" t="s">
        <v>439</v>
      </c>
      <c r="M1536" t="s">
        <v>9438</v>
      </c>
      <c r="N1536" t="s">
        <v>9439</v>
      </c>
    </row>
    <row r="1537" spans="1:14" hidden="1" x14ac:dyDescent="0.25">
      <c r="A1537" t="s">
        <v>8725</v>
      </c>
      <c r="B1537" t="s">
        <v>7956</v>
      </c>
      <c r="C1537" t="s">
        <v>16</v>
      </c>
      <c r="D1537" t="s">
        <v>4470</v>
      </c>
      <c r="E1537" t="s">
        <v>638</v>
      </c>
      <c r="F1537" t="s">
        <v>8726</v>
      </c>
      <c r="G1537" t="s">
        <v>8727</v>
      </c>
      <c r="H1537" t="s">
        <v>8728</v>
      </c>
      <c r="I1537" t="s">
        <v>32</v>
      </c>
      <c r="J1537" t="s">
        <v>23</v>
      </c>
      <c r="K1537" t="s">
        <v>24</v>
      </c>
      <c r="L1537" t="s">
        <v>851</v>
      </c>
      <c r="M1537" t="s">
        <v>9438</v>
      </c>
      <c r="N1537" t="s">
        <v>9439</v>
      </c>
    </row>
    <row r="1538" spans="1:14" x14ac:dyDescent="0.25">
      <c r="A1538" t="s">
        <v>8606</v>
      </c>
      <c r="C1538" t="s">
        <v>69</v>
      </c>
      <c r="D1538" t="s">
        <v>6474</v>
      </c>
      <c r="E1538" t="s">
        <v>638</v>
      </c>
      <c r="F1538" t="s">
        <v>8729</v>
      </c>
      <c r="G1538" t="s">
        <v>8730</v>
      </c>
      <c r="H1538" t="s">
        <v>8731</v>
      </c>
      <c r="I1538" t="s">
        <v>32</v>
      </c>
      <c r="J1538" t="s">
        <v>1461</v>
      </c>
      <c r="K1538" t="s">
        <v>24</v>
      </c>
      <c r="L1538" t="s">
        <v>3533</v>
      </c>
      <c r="M1538" t="s">
        <v>10093</v>
      </c>
      <c r="N1538" t="s">
        <v>9441</v>
      </c>
    </row>
    <row r="1539" spans="1:14" hidden="1" x14ac:dyDescent="0.25">
      <c r="A1539" t="s">
        <v>8732</v>
      </c>
      <c r="B1539" t="s">
        <v>1427</v>
      </c>
      <c r="C1539" t="s">
        <v>16</v>
      </c>
      <c r="D1539" t="s">
        <v>7893</v>
      </c>
      <c r="E1539" t="s">
        <v>638</v>
      </c>
      <c r="F1539" t="s">
        <v>8733</v>
      </c>
      <c r="G1539" t="s">
        <v>8734</v>
      </c>
      <c r="H1539" t="s">
        <v>8735</v>
      </c>
      <c r="I1539" t="s">
        <v>22</v>
      </c>
      <c r="J1539" t="s">
        <v>1093</v>
      </c>
      <c r="K1539" t="s">
        <v>24</v>
      </c>
      <c r="L1539" t="s">
        <v>42</v>
      </c>
      <c r="M1539" t="s">
        <v>9438</v>
      </c>
      <c r="N1539" t="s">
        <v>9439</v>
      </c>
    </row>
    <row r="1540" spans="1:14" hidden="1" x14ac:dyDescent="0.25">
      <c r="A1540" t="s">
        <v>8736</v>
      </c>
      <c r="C1540" t="s">
        <v>16</v>
      </c>
      <c r="D1540" t="s">
        <v>434</v>
      </c>
      <c r="E1540" t="s">
        <v>638</v>
      </c>
      <c r="F1540" t="s">
        <v>8737</v>
      </c>
      <c r="G1540" t="s">
        <v>8738</v>
      </c>
      <c r="H1540" t="s">
        <v>8739</v>
      </c>
      <c r="I1540" t="s">
        <v>32</v>
      </c>
      <c r="J1540" t="s">
        <v>219</v>
      </c>
      <c r="K1540" t="s">
        <v>24</v>
      </c>
      <c r="L1540" t="s">
        <v>439</v>
      </c>
      <c r="M1540" t="s">
        <v>9438</v>
      </c>
      <c r="N1540" t="s">
        <v>9439</v>
      </c>
    </row>
    <row r="1541" spans="1:14" hidden="1" x14ac:dyDescent="0.25">
      <c r="A1541" t="s">
        <v>8740</v>
      </c>
      <c r="B1541" t="s">
        <v>7945</v>
      </c>
      <c r="C1541" t="s">
        <v>16</v>
      </c>
      <c r="D1541" t="s">
        <v>7946</v>
      </c>
      <c r="E1541" t="s">
        <v>638</v>
      </c>
      <c r="F1541" t="s">
        <v>8741</v>
      </c>
      <c r="G1541" t="s">
        <v>8742</v>
      </c>
      <c r="H1541" t="s">
        <v>8743</v>
      </c>
      <c r="I1541" t="s">
        <v>22</v>
      </c>
      <c r="J1541" t="s">
        <v>121</v>
      </c>
      <c r="K1541" t="s">
        <v>24</v>
      </c>
      <c r="L1541" t="s">
        <v>83</v>
      </c>
      <c r="M1541" t="s">
        <v>9438</v>
      </c>
      <c r="N1541" t="s">
        <v>9439</v>
      </c>
    </row>
    <row r="1542" spans="1:14" hidden="1" x14ac:dyDescent="0.25">
      <c r="A1542" t="s">
        <v>8744</v>
      </c>
      <c r="B1542" t="s">
        <v>928</v>
      </c>
      <c r="C1542" t="s">
        <v>16</v>
      </c>
      <c r="D1542" t="s">
        <v>3186</v>
      </c>
      <c r="E1542" t="s">
        <v>638</v>
      </c>
      <c r="F1542" t="s">
        <v>8745</v>
      </c>
      <c r="G1542" t="s">
        <v>8746</v>
      </c>
      <c r="H1542" t="s">
        <v>8747</v>
      </c>
      <c r="I1542" t="s">
        <v>32</v>
      </c>
      <c r="J1542" t="s">
        <v>1900</v>
      </c>
      <c r="K1542" t="s">
        <v>24</v>
      </c>
      <c r="L1542" t="s">
        <v>1480</v>
      </c>
      <c r="M1542" t="s">
        <v>9438</v>
      </c>
      <c r="N1542" t="s">
        <v>9439</v>
      </c>
    </row>
    <row r="1543" spans="1:14" hidden="1" x14ac:dyDescent="0.25">
      <c r="A1543" t="s">
        <v>8748</v>
      </c>
      <c r="B1543" t="s">
        <v>7956</v>
      </c>
      <c r="C1543" t="s">
        <v>16</v>
      </c>
      <c r="D1543" t="s">
        <v>4470</v>
      </c>
      <c r="E1543" t="s">
        <v>638</v>
      </c>
      <c r="F1543" t="s">
        <v>8749</v>
      </c>
      <c r="G1543" t="s">
        <v>8750</v>
      </c>
      <c r="H1543" t="s">
        <v>8751</v>
      </c>
      <c r="I1543" t="s">
        <v>32</v>
      </c>
      <c r="J1543" t="s">
        <v>253</v>
      </c>
      <c r="K1543" t="s">
        <v>24</v>
      </c>
      <c r="L1543" t="s">
        <v>851</v>
      </c>
      <c r="M1543" t="s">
        <v>9438</v>
      </c>
      <c r="N1543" t="s">
        <v>9439</v>
      </c>
    </row>
    <row r="1544" spans="1:14" hidden="1" x14ac:dyDescent="0.25">
      <c r="A1544" t="s">
        <v>8752</v>
      </c>
      <c r="C1544" t="s">
        <v>69</v>
      </c>
      <c r="D1544" t="s">
        <v>8753</v>
      </c>
      <c r="E1544" t="s">
        <v>638</v>
      </c>
      <c r="F1544" t="s">
        <v>8754</v>
      </c>
      <c r="G1544" t="s">
        <v>8755</v>
      </c>
      <c r="H1544" t="s">
        <v>8756</v>
      </c>
      <c r="I1544" t="s">
        <v>22</v>
      </c>
      <c r="J1544" t="s">
        <v>253</v>
      </c>
      <c r="K1544" t="s">
        <v>24</v>
      </c>
      <c r="L1544" t="s">
        <v>83</v>
      </c>
      <c r="M1544" t="s">
        <v>9438</v>
      </c>
      <c r="N1544" t="s">
        <v>9439</v>
      </c>
    </row>
    <row r="1545" spans="1:14" hidden="1" x14ac:dyDescent="0.25">
      <c r="A1545" t="s">
        <v>8610</v>
      </c>
      <c r="B1545" t="s">
        <v>1864</v>
      </c>
      <c r="C1545" t="s">
        <v>69</v>
      </c>
      <c r="D1545" t="s">
        <v>2393</v>
      </c>
      <c r="E1545" t="s">
        <v>638</v>
      </c>
      <c r="F1545" t="s">
        <v>8761</v>
      </c>
      <c r="G1545" t="s">
        <v>8762</v>
      </c>
      <c r="H1545" t="s">
        <v>8763</v>
      </c>
      <c r="I1545" t="s">
        <v>32</v>
      </c>
      <c r="J1545" t="s">
        <v>162</v>
      </c>
      <c r="K1545" t="s">
        <v>24</v>
      </c>
      <c r="L1545" t="s">
        <v>235</v>
      </c>
      <c r="M1545" t="s">
        <v>9438</v>
      </c>
      <c r="N1545" t="s">
        <v>9439</v>
      </c>
    </row>
    <row r="1546" spans="1:14" x14ac:dyDescent="0.25">
      <c r="A1546" t="s">
        <v>8764</v>
      </c>
      <c r="B1546" t="s">
        <v>8765</v>
      </c>
      <c r="C1546" t="s">
        <v>69</v>
      </c>
      <c r="D1546" t="s">
        <v>987</v>
      </c>
      <c r="E1546" t="s">
        <v>638</v>
      </c>
      <c r="F1546" t="s">
        <v>8766</v>
      </c>
      <c r="G1546" t="s">
        <v>8767</v>
      </c>
      <c r="H1546" t="s">
        <v>8768</v>
      </c>
      <c r="I1546" t="s">
        <v>32</v>
      </c>
      <c r="J1546" t="s">
        <v>65</v>
      </c>
      <c r="K1546" t="s">
        <v>24</v>
      </c>
      <c r="L1546" t="s">
        <v>204</v>
      </c>
      <c r="M1546" t="s">
        <v>10094</v>
      </c>
      <c r="N1546" t="s">
        <v>9441</v>
      </c>
    </row>
    <row r="1547" spans="1:14" x14ac:dyDescent="0.25">
      <c r="A1547" t="s">
        <v>8769</v>
      </c>
      <c r="B1547" t="s">
        <v>8765</v>
      </c>
      <c r="C1547" t="s">
        <v>69</v>
      </c>
      <c r="D1547" t="s">
        <v>987</v>
      </c>
      <c r="E1547" t="s">
        <v>638</v>
      </c>
      <c r="F1547" t="s">
        <v>8770</v>
      </c>
      <c r="G1547" t="s">
        <v>8771</v>
      </c>
      <c r="H1547" t="s">
        <v>8772</v>
      </c>
      <c r="I1547" t="s">
        <v>32</v>
      </c>
      <c r="J1547" t="s">
        <v>65</v>
      </c>
      <c r="K1547" t="s">
        <v>24</v>
      </c>
      <c r="L1547" t="s">
        <v>204</v>
      </c>
      <c r="M1547" t="s">
        <v>10095</v>
      </c>
      <c r="N1547" t="s">
        <v>9441</v>
      </c>
    </row>
    <row r="1548" spans="1:14" x14ac:dyDescent="0.25">
      <c r="A1548" t="s">
        <v>2871</v>
      </c>
      <c r="B1548" t="s">
        <v>3550</v>
      </c>
      <c r="C1548" t="s">
        <v>69</v>
      </c>
      <c r="D1548" t="s">
        <v>8781</v>
      </c>
      <c r="E1548" t="s">
        <v>638</v>
      </c>
      <c r="F1548" t="s">
        <v>8782</v>
      </c>
      <c r="G1548" t="s">
        <v>8783</v>
      </c>
      <c r="H1548" t="s">
        <v>8784</v>
      </c>
      <c r="I1548" t="s">
        <v>32</v>
      </c>
      <c r="J1548" t="s">
        <v>1330</v>
      </c>
      <c r="K1548" t="s">
        <v>24</v>
      </c>
      <c r="L1548" t="s">
        <v>2753</v>
      </c>
      <c r="M1548" t="s">
        <v>10096</v>
      </c>
      <c r="N1548" t="s">
        <v>9441</v>
      </c>
    </row>
    <row r="1549" spans="1:14" hidden="1" x14ac:dyDescent="0.25">
      <c r="A1549" t="s">
        <v>8785</v>
      </c>
      <c r="B1549" t="s">
        <v>8786</v>
      </c>
      <c r="C1549" t="s">
        <v>69</v>
      </c>
      <c r="D1549" t="s">
        <v>61</v>
      </c>
      <c r="E1549" t="s">
        <v>638</v>
      </c>
      <c r="F1549" t="s">
        <v>8787</v>
      </c>
      <c r="G1549" t="s">
        <v>8788</v>
      </c>
      <c r="H1549" t="s">
        <v>8789</v>
      </c>
      <c r="I1549" t="s">
        <v>32</v>
      </c>
      <c r="J1549" t="s">
        <v>634</v>
      </c>
      <c r="K1549" t="s">
        <v>24</v>
      </c>
      <c r="L1549" t="s">
        <v>42</v>
      </c>
      <c r="M1549" t="s">
        <v>9438</v>
      </c>
      <c r="N1549" t="s">
        <v>9439</v>
      </c>
    </row>
    <row r="1550" spans="1:14" hidden="1" x14ac:dyDescent="0.25">
      <c r="A1550" t="s">
        <v>8790</v>
      </c>
      <c r="B1550" t="s">
        <v>6820</v>
      </c>
      <c r="C1550" t="s">
        <v>16</v>
      </c>
      <c r="D1550" t="s">
        <v>8498</v>
      </c>
      <c r="E1550" t="s">
        <v>638</v>
      </c>
      <c r="F1550" t="s">
        <v>8791</v>
      </c>
      <c r="G1550" t="s">
        <v>8792</v>
      </c>
      <c r="H1550" t="s">
        <v>8793</v>
      </c>
      <c r="I1550" t="s">
        <v>32</v>
      </c>
      <c r="J1550" t="s">
        <v>1655</v>
      </c>
      <c r="K1550" t="s">
        <v>24</v>
      </c>
      <c r="L1550" t="s">
        <v>8794</v>
      </c>
      <c r="M1550" t="s">
        <v>9438</v>
      </c>
      <c r="N1550" t="s">
        <v>9439</v>
      </c>
    </row>
    <row r="1551" spans="1:14" hidden="1" x14ac:dyDescent="0.25">
      <c r="A1551" t="s">
        <v>8657</v>
      </c>
      <c r="B1551" t="s">
        <v>8658</v>
      </c>
      <c r="C1551" t="s">
        <v>16</v>
      </c>
      <c r="D1551" t="s">
        <v>8587</v>
      </c>
      <c r="E1551" t="s">
        <v>638</v>
      </c>
      <c r="F1551" t="s">
        <v>8795</v>
      </c>
      <c r="G1551" t="s">
        <v>8796</v>
      </c>
      <c r="H1551" t="s">
        <v>8797</v>
      </c>
      <c r="I1551" t="s">
        <v>22</v>
      </c>
      <c r="J1551" t="s">
        <v>8591</v>
      </c>
      <c r="K1551" t="s">
        <v>24</v>
      </c>
      <c r="L1551" t="s">
        <v>445</v>
      </c>
      <c r="M1551" t="s">
        <v>9438</v>
      </c>
      <c r="N1551" t="s">
        <v>9439</v>
      </c>
    </row>
    <row r="1552" spans="1:14" hidden="1" x14ac:dyDescent="0.25">
      <c r="A1552" t="s">
        <v>8802</v>
      </c>
      <c r="B1552" t="s">
        <v>7956</v>
      </c>
      <c r="C1552" t="s">
        <v>16</v>
      </c>
      <c r="D1552" t="s">
        <v>8523</v>
      </c>
      <c r="E1552" t="s">
        <v>638</v>
      </c>
      <c r="F1552" t="s">
        <v>8803</v>
      </c>
      <c r="G1552" t="s">
        <v>8804</v>
      </c>
      <c r="H1552" t="s">
        <v>8805</v>
      </c>
      <c r="I1552" t="s">
        <v>32</v>
      </c>
      <c r="J1552" t="s">
        <v>246</v>
      </c>
      <c r="K1552" t="s">
        <v>24</v>
      </c>
      <c r="L1552" t="s">
        <v>851</v>
      </c>
      <c r="M1552" t="s">
        <v>9438</v>
      </c>
      <c r="N1552" t="s">
        <v>9439</v>
      </c>
    </row>
    <row r="1553" spans="1:14" hidden="1" x14ac:dyDescent="0.25">
      <c r="A1553" t="s">
        <v>8806</v>
      </c>
      <c r="B1553" t="s">
        <v>928</v>
      </c>
      <c r="C1553" t="s">
        <v>16</v>
      </c>
      <c r="D1553" t="s">
        <v>3186</v>
      </c>
      <c r="E1553" t="s">
        <v>638</v>
      </c>
      <c r="F1553" t="s">
        <v>8807</v>
      </c>
      <c r="G1553" t="s">
        <v>8808</v>
      </c>
      <c r="H1553" t="s">
        <v>8809</v>
      </c>
      <c r="I1553" t="s">
        <v>32</v>
      </c>
      <c r="J1553" t="s">
        <v>793</v>
      </c>
      <c r="K1553" t="s">
        <v>24</v>
      </c>
      <c r="L1553" t="s">
        <v>8715</v>
      </c>
      <c r="M1553" t="s">
        <v>9438</v>
      </c>
      <c r="N1553" t="s">
        <v>9439</v>
      </c>
    </row>
    <row r="1554" spans="1:14" hidden="1" x14ac:dyDescent="0.25">
      <c r="A1554" t="s">
        <v>8810</v>
      </c>
      <c r="B1554" t="s">
        <v>7956</v>
      </c>
      <c r="C1554" t="s">
        <v>16</v>
      </c>
      <c r="D1554" t="s">
        <v>4470</v>
      </c>
      <c r="E1554" t="s">
        <v>638</v>
      </c>
      <c r="F1554" t="s">
        <v>8811</v>
      </c>
      <c r="G1554" t="s">
        <v>8812</v>
      </c>
      <c r="H1554" t="s">
        <v>8813</v>
      </c>
      <c r="I1554" t="s">
        <v>32</v>
      </c>
      <c r="J1554" t="s">
        <v>809</v>
      </c>
      <c r="K1554" t="s">
        <v>24</v>
      </c>
      <c r="L1554" t="s">
        <v>851</v>
      </c>
      <c r="M1554" t="s">
        <v>9438</v>
      </c>
      <c r="N1554" t="s">
        <v>9439</v>
      </c>
    </row>
    <row r="1555" spans="1:14" x14ac:dyDescent="0.25">
      <c r="A1555" t="s">
        <v>8527</v>
      </c>
      <c r="B1555" t="s">
        <v>8528</v>
      </c>
      <c r="C1555" t="s">
        <v>69</v>
      </c>
      <c r="D1555" t="s">
        <v>8004</v>
      </c>
      <c r="E1555" t="s">
        <v>638</v>
      </c>
      <c r="F1555" t="s">
        <v>8817</v>
      </c>
      <c r="G1555" t="s">
        <v>8818</v>
      </c>
      <c r="H1555" t="s">
        <v>8819</v>
      </c>
      <c r="I1555" t="s">
        <v>32</v>
      </c>
      <c r="J1555" t="s">
        <v>1294</v>
      </c>
      <c r="K1555" t="s">
        <v>24</v>
      </c>
      <c r="L1555" t="s">
        <v>8532</v>
      </c>
      <c r="M1555" t="s">
        <v>10097</v>
      </c>
      <c r="N1555" t="s">
        <v>9441</v>
      </c>
    </row>
    <row r="1556" spans="1:14" hidden="1" x14ac:dyDescent="0.25">
      <c r="A1556" t="s">
        <v>8820</v>
      </c>
      <c r="B1556" t="s">
        <v>7956</v>
      </c>
      <c r="C1556" t="s">
        <v>16</v>
      </c>
      <c r="D1556" t="s">
        <v>4470</v>
      </c>
      <c r="E1556" t="s">
        <v>638</v>
      </c>
      <c r="F1556" t="s">
        <v>8821</v>
      </c>
      <c r="G1556" t="s">
        <v>8822</v>
      </c>
      <c r="H1556" t="s">
        <v>8823</v>
      </c>
      <c r="I1556" t="s">
        <v>32</v>
      </c>
      <c r="J1556" t="s">
        <v>129</v>
      </c>
      <c r="K1556" t="s">
        <v>24</v>
      </c>
      <c r="L1556" t="s">
        <v>851</v>
      </c>
      <c r="M1556" t="s">
        <v>9438</v>
      </c>
      <c r="N1556" t="s">
        <v>9439</v>
      </c>
    </row>
    <row r="1557" spans="1:14" hidden="1" x14ac:dyDescent="0.25">
      <c r="A1557" t="s">
        <v>8824</v>
      </c>
      <c r="B1557" t="s">
        <v>928</v>
      </c>
      <c r="C1557" t="s">
        <v>16</v>
      </c>
      <c r="D1557" t="s">
        <v>3186</v>
      </c>
      <c r="E1557" t="s">
        <v>638</v>
      </c>
      <c r="F1557" t="s">
        <v>8825</v>
      </c>
      <c r="G1557" t="s">
        <v>8826</v>
      </c>
      <c r="H1557" t="s">
        <v>8827</v>
      </c>
      <c r="I1557" t="s">
        <v>32</v>
      </c>
      <c r="J1557" t="s">
        <v>5801</v>
      </c>
      <c r="K1557" t="s">
        <v>24</v>
      </c>
      <c r="L1557" t="s">
        <v>8715</v>
      </c>
      <c r="M1557" t="s">
        <v>9438</v>
      </c>
      <c r="N1557" t="s">
        <v>9439</v>
      </c>
    </row>
    <row r="1558" spans="1:14" hidden="1" x14ac:dyDescent="0.25">
      <c r="A1558" t="s">
        <v>8511</v>
      </c>
      <c r="B1558" t="s">
        <v>8828</v>
      </c>
      <c r="C1558" t="s">
        <v>16</v>
      </c>
      <c r="D1558" t="s">
        <v>544</v>
      </c>
      <c r="E1558" t="s">
        <v>638</v>
      </c>
      <c r="F1558" t="s">
        <v>8829</v>
      </c>
      <c r="G1558" t="s">
        <v>8830</v>
      </c>
      <c r="H1558" t="s">
        <v>8831</v>
      </c>
      <c r="I1558" t="s">
        <v>32</v>
      </c>
      <c r="J1558" t="s">
        <v>946</v>
      </c>
      <c r="K1558" t="s">
        <v>24</v>
      </c>
      <c r="L1558" t="s">
        <v>204</v>
      </c>
      <c r="M1558" t="s">
        <v>9438</v>
      </c>
      <c r="N1558" t="s">
        <v>9439</v>
      </c>
    </row>
    <row r="1559" spans="1:14" hidden="1" x14ac:dyDescent="0.25">
      <c r="A1559" t="s">
        <v>8732</v>
      </c>
      <c r="B1559" t="s">
        <v>1427</v>
      </c>
      <c r="C1559" t="s">
        <v>16</v>
      </c>
      <c r="D1559" t="s">
        <v>7893</v>
      </c>
      <c r="E1559" t="s">
        <v>638</v>
      </c>
      <c r="F1559" t="s">
        <v>8832</v>
      </c>
      <c r="G1559" t="s">
        <v>8833</v>
      </c>
      <c r="H1559" t="s">
        <v>8834</v>
      </c>
      <c r="I1559" t="s">
        <v>22</v>
      </c>
      <c r="J1559" t="s">
        <v>1093</v>
      </c>
      <c r="K1559" t="s">
        <v>24</v>
      </c>
      <c r="L1559" t="s">
        <v>42</v>
      </c>
      <c r="M1559" t="s">
        <v>9438</v>
      </c>
      <c r="N1559" t="s">
        <v>9439</v>
      </c>
    </row>
    <row r="1560" spans="1:14" x14ac:dyDescent="0.25">
      <c r="A1560" t="s">
        <v>8841</v>
      </c>
      <c r="B1560" t="s">
        <v>1232</v>
      </c>
      <c r="C1560" t="s">
        <v>16</v>
      </c>
      <c r="D1560" t="s">
        <v>987</v>
      </c>
      <c r="E1560" t="s">
        <v>638</v>
      </c>
      <c r="F1560" t="s">
        <v>8842</v>
      </c>
      <c r="G1560" t="s">
        <v>8843</v>
      </c>
      <c r="H1560" t="s">
        <v>8844</v>
      </c>
      <c r="I1560" t="s">
        <v>32</v>
      </c>
      <c r="J1560" t="s">
        <v>115</v>
      </c>
      <c r="K1560" t="s">
        <v>24</v>
      </c>
      <c r="L1560" t="s">
        <v>204</v>
      </c>
      <c r="M1560" t="s">
        <v>10098</v>
      </c>
      <c r="N1560" t="s">
        <v>9441</v>
      </c>
    </row>
    <row r="1561" spans="1:14" hidden="1" x14ac:dyDescent="0.25">
      <c r="A1561" t="s">
        <v>8845</v>
      </c>
      <c r="B1561" t="s">
        <v>928</v>
      </c>
      <c r="C1561" t="s">
        <v>16</v>
      </c>
      <c r="D1561" t="s">
        <v>3186</v>
      </c>
      <c r="E1561" t="s">
        <v>638</v>
      </c>
      <c r="F1561" t="s">
        <v>8846</v>
      </c>
      <c r="G1561" t="s">
        <v>8847</v>
      </c>
      <c r="H1561" t="s">
        <v>8848</v>
      </c>
      <c r="I1561" t="s">
        <v>32</v>
      </c>
      <c r="J1561" t="s">
        <v>8591</v>
      </c>
      <c r="K1561" t="s">
        <v>24</v>
      </c>
      <c r="L1561" t="s">
        <v>8584</v>
      </c>
      <c r="M1561" t="s">
        <v>9438</v>
      </c>
      <c r="N1561" t="s">
        <v>9439</v>
      </c>
    </row>
    <row r="1562" spans="1:14" hidden="1" x14ac:dyDescent="0.25">
      <c r="A1562" t="s">
        <v>8849</v>
      </c>
      <c r="B1562" t="s">
        <v>7956</v>
      </c>
      <c r="C1562" t="s">
        <v>16</v>
      </c>
      <c r="D1562" t="s">
        <v>4470</v>
      </c>
      <c r="E1562" t="s">
        <v>638</v>
      </c>
      <c r="F1562" t="s">
        <v>8850</v>
      </c>
      <c r="G1562" t="s">
        <v>8851</v>
      </c>
      <c r="H1562" t="s">
        <v>8852</v>
      </c>
      <c r="I1562" t="s">
        <v>32</v>
      </c>
      <c r="J1562" t="s">
        <v>723</v>
      </c>
      <c r="K1562" t="s">
        <v>24</v>
      </c>
      <c r="L1562" t="s">
        <v>851</v>
      </c>
      <c r="M1562" t="s">
        <v>9438</v>
      </c>
      <c r="N1562" t="s">
        <v>9439</v>
      </c>
    </row>
    <row r="1563" spans="1:14" hidden="1" x14ac:dyDescent="0.25">
      <c r="A1563" t="s">
        <v>8853</v>
      </c>
      <c r="B1563" t="s">
        <v>7956</v>
      </c>
      <c r="C1563" t="s">
        <v>16</v>
      </c>
      <c r="D1563" t="s">
        <v>4470</v>
      </c>
      <c r="E1563" t="s">
        <v>638</v>
      </c>
      <c r="F1563" t="s">
        <v>8854</v>
      </c>
      <c r="G1563" t="s">
        <v>8855</v>
      </c>
      <c r="H1563" t="s">
        <v>8856</v>
      </c>
      <c r="I1563" t="s">
        <v>32</v>
      </c>
      <c r="J1563" t="s">
        <v>866</v>
      </c>
      <c r="K1563" t="s">
        <v>24</v>
      </c>
      <c r="L1563" t="s">
        <v>851</v>
      </c>
      <c r="M1563" t="s">
        <v>9438</v>
      </c>
      <c r="N1563" t="s">
        <v>9439</v>
      </c>
    </row>
    <row r="1564" spans="1:14" hidden="1" x14ac:dyDescent="0.25">
      <c r="A1564" t="s">
        <v>8857</v>
      </c>
      <c r="B1564" t="s">
        <v>7956</v>
      </c>
      <c r="C1564" t="s">
        <v>16</v>
      </c>
      <c r="D1564" t="s">
        <v>4470</v>
      </c>
      <c r="E1564" t="s">
        <v>638</v>
      </c>
      <c r="F1564" t="s">
        <v>8858</v>
      </c>
      <c r="G1564" t="s">
        <v>8859</v>
      </c>
      <c r="H1564" t="s">
        <v>8860</v>
      </c>
      <c r="I1564" t="s">
        <v>32</v>
      </c>
      <c r="J1564" t="s">
        <v>1137</v>
      </c>
      <c r="K1564" t="s">
        <v>24</v>
      </c>
      <c r="L1564" t="s">
        <v>851</v>
      </c>
      <c r="M1564" t="s">
        <v>9438</v>
      </c>
      <c r="N1564" t="s">
        <v>9439</v>
      </c>
    </row>
    <row r="1565" spans="1:14" x14ac:dyDescent="0.25">
      <c r="A1565" t="s">
        <v>8477</v>
      </c>
      <c r="B1565" t="s">
        <v>8478</v>
      </c>
      <c r="C1565" t="s">
        <v>16</v>
      </c>
      <c r="D1565" t="s">
        <v>265</v>
      </c>
      <c r="E1565" t="s">
        <v>638</v>
      </c>
      <c r="F1565" t="s">
        <v>8861</v>
      </c>
      <c r="G1565" t="s">
        <v>8862</v>
      </c>
      <c r="H1565" t="s">
        <v>8863</v>
      </c>
      <c r="I1565" t="s">
        <v>32</v>
      </c>
      <c r="J1565" t="s">
        <v>991</v>
      </c>
      <c r="K1565" t="s">
        <v>24</v>
      </c>
      <c r="L1565" t="s">
        <v>204</v>
      </c>
      <c r="M1565" t="s">
        <v>10099</v>
      </c>
      <c r="N1565" t="s">
        <v>9441</v>
      </c>
    </row>
    <row r="1566" spans="1:14" hidden="1" x14ac:dyDescent="0.25">
      <c r="A1566" t="s">
        <v>706</v>
      </c>
      <c r="B1566" t="s">
        <v>8686</v>
      </c>
      <c r="C1566" t="s">
        <v>69</v>
      </c>
      <c r="E1566" t="s">
        <v>638</v>
      </c>
      <c r="F1566" t="s">
        <v>8864</v>
      </c>
      <c r="G1566" t="s">
        <v>8865</v>
      </c>
      <c r="H1566" t="s">
        <v>8866</v>
      </c>
      <c r="I1566" t="s">
        <v>32</v>
      </c>
      <c r="J1566" t="s">
        <v>1662</v>
      </c>
      <c r="K1566" t="s">
        <v>24</v>
      </c>
      <c r="M1566" t="s">
        <v>9438</v>
      </c>
      <c r="N1566" t="s">
        <v>9439</v>
      </c>
    </row>
    <row r="1567" spans="1:14" hidden="1" x14ac:dyDescent="0.25">
      <c r="A1567" t="s">
        <v>8867</v>
      </c>
      <c r="B1567" t="s">
        <v>8868</v>
      </c>
      <c r="C1567" t="s">
        <v>69</v>
      </c>
      <c r="D1567" t="s">
        <v>8572</v>
      </c>
      <c r="E1567" t="s">
        <v>638</v>
      </c>
      <c r="F1567" t="s">
        <v>8869</v>
      </c>
      <c r="G1567" t="s">
        <v>8870</v>
      </c>
      <c r="H1567" t="s">
        <v>8871</v>
      </c>
      <c r="I1567" t="s">
        <v>32</v>
      </c>
      <c r="J1567" t="s">
        <v>211</v>
      </c>
      <c r="K1567" t="s">
        <v>24</v>
      </c>
      <c r="L1567" t="s">
        <v>75</v>
      </c>
      <c r="M1567" t="s">
        <v>9438</v>
      </c>
      <c r="N1567" t="s">
        <v>9439</v>
      </c>
    </row>
    <row r="1568" spans="1:14" hidden="1" x14ac:dyDescent="0.25">
      <c r="A1568" t="s">
        <v>8511</v>
      </c>
      <c r="B1568" t="s">
        <v>8872</v>
      </c>
      <c r="C1568" t="s">
        <v>16</v>
      </c>
      <c r="D1568" t="s">
        <v>544</v>
      </c>
      <c r="E1568" t="s">
        <v>638</v>
      </c>
      <c r="F1568" t="s">
        <v>8873</v>
      </c>
      <c r="G1568" t="s">
        <v>8874</v>
      </c>
      <c r="H1568" t="s">
        <v>8875</v>
      </c>
      <c r="I1568" t="s">
        <v>32</v>
      </c>
      <c r="J1568" t="s">
        <v>1203</v>
      </c>
      <c r="K1568" t="s">
        <v>24</v>
      </c>
      <c r="L1568" t="s">
        <v>204</v>
      </c>
      <c r="M1568" t="s">
        <v>9438</v>
      </c>
      <c r="N1568" t="s">
        <v>9439</v>
      </c>
    </row>
    <row r="1569" spans="1:14" hidden="1" x14ac:dyDescent="0.25">
      <c r="A1569" t="s">
        <v>8876</v>
      </c>
      <c r="B1569" t="s">
        <v>8877</v>
      </c>
      <c r="C1569" t="s">
        <v>16</v>
      </c>
      <c r="D1569" t="s">
        <v>1513</v>
      </c>
      <c r="E1569" t="s">
        <v>638</v>
      </c>
      <c r="F1569" t="s">
        <v>8878</v>
      </c>
      <c r="G1569" t="s">
        <v>8879</v>
      </c>
      <c r="H1569" t="s">
        <v>8880</v>
      </c>
      <c r="I1569" t="s">
        <v>32</v>
      </c>
      <c r="J1569" t="s">
        <v>756</v>
      </c>
      <c r="K1569" t="s">
        <v>24</v>
      </c>
      <c r="L1569" t="s">
        <v>75</v>
      </c>
      <c r="M1569" t="s">
        <v>9438</v>
      </c>
      <c r="N1569" t="s">
        <v>9439</v>
      </c>
    </row>
    <row r="1570" spans="1:14" hidden="1" x14ac:dyDescent="0.25">
      <c r="A1570" t="s">
        <v>8888</v>
      </c>
      <c r="C1570" t="s">
        <v>69</v>
      </c>
      <c r="D1570" t="s">
        <v>8472</v>
      </c>
      <c r="E1570" t="s">
        <v>638</v>
      </c>
      <c r="F1570" t="s">
        <v>8889</v>
      </c>
      <c r="G1570" t="s">
        <v>8890</v>
      </c>
      <c r="H1570" t="s">
        <v>8891</v>
      </c>
      <c r="I1570" t="s">
        <v>22</v>
      </c>
      <c r="J1570" t="s">
        <v>253</v>
      </c>
      <c r="K1570" t="s">
        <v>24</v>
      </c>
      <c r="L1570" t="s">
        <v>8476</v>
      </c>
      <c r="M1570" t="s">
        <v>9438</v>
      </c>
      <c r="N1570" t="s">
        <v>9439</v>
      </c>
    </row>
    <row r="1571" spans="1:14" hidden="1" x14ac:dyDescent="0.25">
      <c r="A1571" t="s">
        <v>8547</v>
      </c>
      <c r="B1571" t="s">
        <v>8548</v>
      </c>
      <c r="C1571" t="s">
        <v>16</v>
      </c>
      <c r="D1571" t="s">
        <v>8549</v>
      </c>
      <c r="E1571" t="s">
        <v>638</v>
      </c>
      <c r="F1571" t="s">
        <v>8895</v>
      </c>
      <c r="G1571" t="s">
        <v>8896</v>
      </c>
      <c r="H1571" t="s">
        <v>8897</v>
      </c>
      <c r="I1571" t="s">
        <v>32</v>
      </c>
      <c r="J1571" t="s">
        <v>391</v>
      </c>
      <c r="K1571" t="s">
        <v>24</v>
      </c>
      <c r="L1571" t="s">
        <v>656</v>
      </c>
      <c r="M1571" t="s">
        <v>9438</v>
      </c>
      <c r="N1571" t="s">
        <v>9439</v>
      </c>
    </row>
    <row r="1572" spans="1:14" hidden="1" x14ac:dyDescent="0.25">
      <c r="A1572" t="s">
        <v>8901</v>
      </c>
      <c r="B1572" t="s">
        <v>8902</v>
      </c>
      <c r="C1572" t="s">
        <v>16</v>
      </c>
      <c r="D1572" t="s">
        <v>2605</v>
      </c>
      <c r="E1572" t="s">
        <v>638</v>
      </c>
      <c r="F1572" t="s">
        <v>8903</v>
      </c>
      <c r="G1572" t="s">
        <v>8904</v>
      </c>
      <c r="H1572" t="s">
        <v>8905</v>
      </c>
      <c r="I1572" t="s">
        <v>32</v>
      </c>
      <c r="J1572" t="s">
        <v>211</v>
      </c>
      <c r="K1572" t="s">
        <v>24</v>
      </c>
      <c r="L1572" t="s">
        <v>8906</v>
      </c>
      <c r="M1572" t="s">
        <v>9438</v>
      </c>
      <c r="N1572" t="s">
        <v>9439</v>
      </c>
    </row>
    <row r="1573" spans="1:14" hidden="1" x14ac:dyDescent="0.25">
      <c r="A1573" t="s">
        <v>8907</v>
      </c>
      <c r="B1573" t="s">
        <v>8908</v>
      </c>
      <c r="C1573" t="s">
        <v>16</v>
      </c>
      <c r="D1573" t="s">
        <v>3186</v>
      </c>
      <c r="E1573" t="s">
        <v>638</v>
      </c>
      <c r="F1573" t="s">
        <v>8909</v>
      </c>
      <c r="G1573" t="s">
        <v>8910</v>
      </c>
      <c r="H1573" t="s">
        <v>8911</v>
      </c>
      <c r="I1573" t="s">
        <v>32</v>
      </c>
      <c r="J1573" t="s">
        <v>1155</v>
      </c>
      <c r="K1573" t="s">
        <v>24</v>
      </c>
      <c r="L1573" t="s">
        <v>8715</v>
      </c>
      <c r="M1573" t="s">
        <v>9438</v>
      </c>
      <c r="N1573" t="s">
        <v>9439</v>
      </c>
    </row>
    <row r="1574" spans="1:14" hidden="1" x14ac:dyDescent="0.25">
      <c r="A1574" t="s">
        <v>7938</v>
      </c>
      <c r="B1574" t="s">
        <v>7939</v>
      </c>
      <c r="C1574" t="s">
        <v>16</v>
      </c>
      <c r="D1574" t="s">
        <v>7940</v>
      </c>
      <c r="E1574" t="s">
        <v>638</v>
      </c>
      <c r="F1574" t="s">
        <v>8912</v>
      </c>
      <c r="G1574" t="s">
        <v>8913</v>
      </c>
      <c r="H1574" t="s">
        <v>8914</v>
      </c>
      <c r="I1574" t="s">
        <v>22</v>
      </c>
      <c r="J1574" t="s">
        <v>261</v>
      </c>
      <c r="K1574" t="s">
        <v>24</v>
      </c>
      <c r="L1574" t="s">
        <v>3657</v>
      </c>
      <c r="M1574" t="s">
        <v>9438</v>
      </c>
      <c r="N1574" t="s">
        <v>9439</v>
      </c>
    </row>
    <row r="1575" spans="1:14" hidden="1" x14ac:dyDescent="0.25">
      <c r="A1575" t="s">
        <v>8921</v>
      </c>
      <c r="B1575" t="s">
        <v>8675</v>
      </c>
      <c r="C1575" t="s">
        <v>16</v>
      </c>
      <c r="D1575" t="s">
        <v>8922</v>
      </c>
      <c r="E1575" t="s">
        <v>638</v>
      </c>
      <c r="F1575" t="s">
        <v>8923</v>
      </c>
      <c r="G1575" t="s">
        <v>8924</v>
      </c>
      <c r="H1575" t="s">
        <v>8925</v>
      </c>
      <c r="I1575" t="s">
        <v>22</v>
      </c>
      <c r="J1575" t="s">
        <v>880</v>
      </c>
      <c r="K1575" t="s">
        <v>24</v>
      </c>
      <c r="L1575" t="s">
        <v>8926</v>
      </c>
      <c r="M1575" t="s">
        <v>9438</v>
      </c>
      <c r="N1575" t="s">
        <v>9439</v>
      </c>
    </row>
    <row r="1576" spans="1:14" x14ac:dyDescent="0.25">
      <c r="A1576" t="s">
        <v>8516</v>
      </c>
      <c r="B1576" t="s">
        <v>8517</v>
      </c>
      <c r="C1576" t="s">
        <v>69</v>
      </c>
      <c r="D1576" t="s">
        <v>302</v>
      </c>
      <c r="E1576" t="s">
        <v>638</v>
      </c>
      <c r="F1576" t="s">
        <v>8927</v>
      </c>
      <c r="G1576" t="s">
        <v>8928</v>
      </c>
      <c r="H1576" t="s">
        <v>8929</v>
      </c>
      <c r="I1576" t="s">
        <v>32</v>
      </c>
      <c r="J1576" t="s">
        <v>306</v>
      </c>
      <c r="K1576" t="s">
        <v>24</v>
      </c>
      <c r="L1576" t="s">
        <v>307</v>
      </c>
      <c r="M1576" t="s">
        <v>10100</v>
      </c>
      <c r="N1576" t="s">
        <v>9441</v>
      </c>
    </row>
    <row r="1577" spans="1:14" hidden="1" x14ac:dyDescent="0.25">
      <c r="A1577" t="s">
        <v>8934</v>
      </c>
      <c r="B1577" t="s">
        <v>7956</v>
      </c>
      <c r="C1577" t="s">
        <v>16</v>
      </c>
      <c r="D1577" t="s">
        <v>4470</v>
      </c>
      <c r="E1577" t="s">
        <v>638</v>
      </c>
      <c r="F1577" t="s">
        <v>8935</v>
      </c>
      <c r="G1577" t="s">
        <v>8936</v>
      </c>
      <c r="H1577" t="s">
        <v>8937</v>
      </c>
      <c r="I1577" t="s">
        <v>32</v>
      </c>
      <c r="J1577" t="s">
        <v>1472</v>
      </c>
      <c r="K1577" t="s">
        <v>24</v>
      </c>
      <c r="L1577" t="s">
        <v>851</v>
      </c>
      <c r="M1577" t="s">
        <v>9438</v>
      </c>
      <c r="N1577" t="s">
        <v>9439</v>
      </c>
    </row>
    <row r="1578" spans="1:14" x14ac:dyDescent="0.25">
      <c r="A1578" t="s">
        <v>5196</v>
      </c>
      <c r="B1578" t="s">
        <v>8699</v>
      </c>
      <c r="C1578" t="s">
        <v>69</v>
      </c>
      <c r="D1578" t="s">
        <v>4880</v>
      </c>
      <c r="E1578" t="s">
        <v>638</v>
      </c>
      <c r="F1578" t="s">
        <v>8938</v>
      </c>
      <c r="G1578" t="s">
        <v>8939</v>
      </c>
      <c r="H1578" t="s">
        <v>8940</v>
      </c>
      <c r="I1578" t="s">
        <v>32</v>
      </c>
      <c r="J1578" t="s">
        <v>426</v>
      </c>
      <c r="K1578" t="s">
        <v>24</v>
      </c>
      <c r="L1578" t="s">
        <v>2685</v>
      </c>
      <c r="M1578" t="s">
        <v>10101</v>
      </c>
      <c r="N1578" t="s">
        <v>9441</v>
      </c>
    </row>
    <row r="1579" spans="1:14" hidden="1" x14ac:dyDescent="0.25">
      <c r="A1579" t="s">
        <v>8941</v>
      </c>
      <c r="B1579" t="s">
        <v>8942</v>
      </c>
      <c r="C1579" t="s">
        <v>16</v>
      </c>
      <c r="D1579" t="s">
        <v>3646</v>
      </c>
      <c r="E1579" t="s">
        <v>638</v>
      </c>
      <c r="F1579" t="s">
        <v>8943</v>
      </c>
      <c r="G1579" t="s">
        <v>8944</v>
      </c>
      <c r="H1579" t="s">
        <v>8945</v>
      </c>
      <c r="I1579" t="s">
        <v>32</v>
      </c>
      <c r="J1579" t="s">
        <v>642</v>
      </c>
      <c r="K1579" t="s">
        <v>24</v>
      </c>
      <c r="L1579" t="s">
        <v>42</v>
      </c>
      <c r="M1579" t="s">
        <v>9438</v>
      </c>
      <c r="N1579" t="s">
        <v>9439</v>
      </c>
    </row>
    <row r="1580" spans="1:14" hidden="1" x14ac:dyDescent="0.25">
      <c r="A1580" t="s">
        <v>8946</v>
      </c>
      <c r="B1580" t="s">
        <v>8593</v>
      </c>
      <c r="C1580" t="s">
        <v>69</v>
      </c>
      <c r="D1580" t="s">
        <v>8594</v>
      </c>
      <c r="E1580" t="s">
        <v>638</v>
      </c>
      <c r="F1580" t="s">
        <v>8947</v>
      </c>
      <c r="G1580" t="s">
        <v>8948</v>
      </c>
      <c r="H1580" t="s">
        <v>8949</v>
      </c>
      <c r="I1580" t="s">
        <v>32</v>
      </c>
      <c r="J1580" t="s">
        <v>253</v>
      </c>
      <c r="K1580" t="s">
        <v>24</v>
      </c>
      <c r="L1580" t="s">
        <v>8598</v>
      </c>
      <c r="M1580" t="s">
        <v>9438</v>
      </c>
      <c r="N1580" t="s">
        <v>9439</v>
      </c>
    </row>
    <row r="1581" spans="1:14" hidden="1" x14ac:dyDescent="0.25">
      <c r="A1581" t="s">
        <v>8954</v>
      </c>
      <c r="B1581" t="s">
        <v>7956</v>
      </c>
      <c r="C1581" t="s">
        <v>16</v>
      </c>
      <c r="D1581" t="s">
        <v>4470</v>
      </c>
      <c r="E1581" t="s">
        <v>638</v>
      </c>
      <c r="F1581" t="s">
        <v>8955</v>
      </c>
      <c r="G1581" t="s">
        <v>8956</v>
      </c>
      <c r="H1581" t="s">
        <v>8957</v>
      </c>
      <c r="I1581" t="s">
        <v>32</v>
      </c>
      <c r="J1581" t="s">
        <v>1599</v>
      </c>
      <c r="K1581" t="s">
        <v>24</v>
      </c>
      <c r="L1581" t="s">
        <v>851</v>
      </c>
      <c r="M1581" t="s">
        <v>9438</v>
      </c>
      <c r="N1581" t="s">
        <v>9439</v>
      </c>
    </row>
    <row r="1582" spans="1:14" hidden="1" x14ac:dyDescent="0.25">
      <c r="A1582" t="s">
        <v>8958</v>
      </c>
      <c r="B1582" t="s">
        <v>7956</v>
      </c>
      <c r="C1582" t="s">
        <v>16</v>
      </c>
      <c r="D1582" t="s">
        <v>4470</v>
      </c>
      <c r="E1582" t="s">
        <v>638</v>
      </c>
      <c r="F1582" t="s">
        <v>8959</v>
      </c>
      <c r="G1582" t="s">
        <v>8960</v>
      </c>
      <c r="H1582" t="s">
        <v>8961</v>
      </c>
      <c r="I1582" t="s">
        <v>32</v>
      </c>
      <c r="J1582" t="s">
        <v>1000</v>
      </c>
      <c r="K1582" t="s">
        <v>24</v>
      </c>
      <c r="L1582" t="s">
        <v>851</v>
      </c>
      <c r="M1582" t="s">
        <v>9438</v>
      </c>
      <c r="N1582" t="s">
        <v>9439</v>
      </c>
    </row>
    <row r="1583" spans="1:14" x14ac:dyDescent="0.25">
      <c r="A1583" t="s">
        <v>5196</v>
      </c>
      <c r="B1583" t="s">
        <v>8533</v>
      </c>
      <c r="C1583" t="s">
        <v>16</v>
      </c>
      <c r="D1583" t="s">
        <v>4880</v>
      </c>
      <c r="E1583" t="s">
        <v>638</v>
      </c>
      <c r="F1583" t="s">
        <v>8962</v>
      </c>
      <c r="G1583" t="s">
        <v>8963</v>
      </c>
      <c r="H1583" t="s">
        <v>8964</v>
      </c>
      <c r="I1583" t="s">
        <v>32</v>
      </c>
      <c r="J1583" t="s">
        <v>7157</v>
      </c>
      <c r="K1583" t="s">
        <v>24</v>
      </c>
      <c r="L1583" t="s">
        <v>2685</v>
      </c>
      <c r="M1583" t="s">
        <v>10102</v>
      </c>
      <c r="N1583" t="s">
        <v>9441</v>
      </c>
    </row>
    <row r="1584" spans="1:14" hidden="1" x14ac:dyDescent="0.25">
      <c r="A1584" t="s">
        <v>8965</v>
      </c>
      <c r="B1584" t="s">
        <v>5656</v>
      </c>
      <c r="C1584" t="s">
        <v>1880</v>
      </c>
      <c r="D1584" t="s">
        <v>8966</v>
      </c>
      <c r="E1584" t="s">
        <v>18</v>
      </c>
      <c r="F1584" t="s">
        <v>8967</v>
      </c>
      <c r="G1584" t="s">
        <v>8968</v>
      </c>
      <c r="H1584" t="s">
        <v>8969</v>
      </c>
      <c r="I1584" t="s">
        <v>32</v>
      </c>
      <c r="J1584" t="s">
        <v>1980</v>
      </c>
      <c r="K1584" t="s">
        <v>556</v>
      </c>
      <c r="L1584" t="s">
        <v>42</v>
      </c>
      <c r="M1584" t="s">
        <v>9438</v>
      </c>
      <c r="N1584" t="s">
        <v>9439</v>
      </c>
    </row>
    <row r="1585" spans="1:14" hidden="1" x14ac:dyDescent="0.25">
      <c r="A1585" t="s">
        <v>8970</v>
      </c>
      <c r="B1585" t="s">
        <v>4787</v>
      </c>
      <c r="C1585" t="s">
        <v>1880</v>
      </c>
      <c r="D1585" t="s">
        <v>3094</v>
      </c>
      <c r="E1585" t="s">
        <v>18</v>
      </c>
      <c r="F1585" t="s">
        <v>8971</v>
      </c>
      <c r="G1585" t="s">
        <v>8972</v>
      </c>
      <c r="H1585" t="s">
        <v>8973</v>
      </c>
      <c r="I1585" t="s">
        <v>32</v>
      </c>
      <c r="J1585" t="s">
        <v>1878</v>
      </c>
      <c r="K1585" t="s">
        <v>556</v>
      </c>
      <c r="L1585" t="s">
        <v>75</v>
      </c>
      <c r="M1585" t="s">
        <v>9438</v>
      </c>
      <c r="N1585" t="s">
        <v>9439</v>
      </c>
    </row>
    <row r="1586" spans="1:14" hidden="1" x14ac:dyDescent="0.25">
      <c r="A1586" t="s">
        <v>8974</v>
      </c>
      <c r="B1586" t="s">
        <v>8975</v>
      </c>
      <c r="C1586" t="s">
        <v>1880</v>
      </c>
      <c r="D1586" t="s">
        <v>8976</v>
      </c>
      <c r="E1586" t="s">
        <v>18</v>
      </c>
      <c r="F1586" t="s">
        <v>8977</v>
      </c>
      <c r="G1586" t="s">
        <v>8978</v>
      </c>
      <c r="H1586" t="s">
        <v>8979</v>
      </c>
      <c r="I1586" t="s">
        <v>8980</v>
      </c>
      <c r="J1586" t="s">
        <v>8605</v>
      </c>
      <c r="K1586" t="s">
        <v>556</v>
      </c>
      <c r="L1586" t="s">
        <v>8981</v>
      </c>
      <c r="M1586" t="s">
        <v>9438</v>
      </c>
      <c r="N1586" t="s">
        <v>9439</v>
      </c>
    </row>
    <row r="1587" spans="1:14" hidden="1" x14ac:dyDescent="0.25">
      <c r="A1587" t="s">
        <v>8982</v>
      </c>
      <c r="C1587" t="s">
        <v>1880</v>
      </c>
      <c r="D1587" t="s">
        <v>8983</v>
      </c>
      <c r="E1587" t="s">
        <v>18</v>
      </c>
      <c r="F1587" t="s">
        <v>8984</v>
      </c>
      <c r="G1587" t="s">
        <v>8985</v>
      </c>
      <c r="H1587" t="s">
        <v>8986</v>
      </c>
      <c r="I1587" t="s">
        <v>32</v>
      </c>
      <c r="J1587" t="s">
        <v>1572</v>
      </c>
      <c r="K1587" t="s">
        <v>556</v>
      </c>
      <c r="L1587" t="s">
        <v>413</v>
      </c>
      <c r="M1587" t="s">
        <v>9438</v>
      </c>
      <c r="N1587" t="s">
        <v>9439</v>
      </c>
    </row>
    <row r="1588" spans="1:14" hidden="1" x14ac:dyDescent="0.25">
      <c r="A1588" t="s">
        <v>8987</v>
      </c>
      <c r="B1588" t="s">
        <v>7956</v>
      </c>
      <c r="C1588" t="s">
        <v>16</v>
      </c>
      <c r="D1588" t="s">
        <v>4470</v>
      </c>
      <c r="E1588" t="s">
        <v>638</v>
      </c>
      <c r="F1588" t="s">
        <v>8988</v>
      </c>
      <c r="G1588" t="s">
        <v>8989</v>
      </c>
      <c r="H1588" t="s">
        <v>8990</v>
      </c>
      <c r="I1588" t="s">
        <v>32</v>
      </c>
      <c r="J1588" t="s">
        <v>955</v>
      </c>
      <c r="K1588" t="s">
        <v>24</v>
      </c>
      <c r="L1588" t="s">
        <v>851</v>
      </c>
      <c r="M1588" t="s">
        <v>9438</v>
      </c>
      <c r="N1588" t="s">
        <v>9439</v>
      </c>
    </row>
    <row r="1589" spans="1:14" hidden="1" x14ac:dyDescent="0.25">
      <c r="A1589" t="s">
        <v>8991</v>
      </c>
      <c r="B1589" t="s">
        <v>7945</v>
      </c>
      <c r="C1589" t="s">
        <v>16</v>
      </c>
      <c r="D1589" t="s">
        <v>7946</v>
      </c>
      <c r="E1589" t="s">
        <v>638</v>
      </c>
      <c r="F1589" t="s">
        <v>8992</v>
      </c>
      <c r="G1589" t="s">
        <v>8993</v>
      </c>
      <c r="H1589" t="s">
        <v>8994</v>
      </c>
      <c r="I1589" t="s">
        <v>22</v>
      </c>
      <c r="J1589" t="s">
        <v>121</v>
      </c>
      <c r="K1589" t="s">
        <v>24</v>
      </c>
      <c r="L1589" t="s">
        <v>83</v>
      </c>
      <c r="M1589" t="s">
        <v>9438</v>
      </c>
      <c r="N1589" t="s">
        <v>9439</v>
      </c>
    </row>
    <row r="1590" spans="1:14" hidden="1" x14ac:dyDescent="0.25">
      <c r="A1590" t="s">
        <v>7938</v>
      </c>
      <c r="B1590" t="s">
        <v>7939</v>
      </c>
      <c r="C1590" t="s">
        <v>16</v>
      </c>
      <c r="D1590" t="s">
        <v>7940</v>
      </c>
      <c r="E1590" t="s">
        <v>638</v>
      </c>
      <c r="F1590" t="s">
        <v>8995</v>
      </c>
      <c r="G1590" t="s">
        <v>8996</v>
      </c>
      <c r="H1590" t="s">
        <v>8997</v>
      </c>
      <c r="I1590" t="s">
        <v>22</v>
      </c>
      <c r="J1590" t="s">
        <v>261</v>
      </c>
      <c r="K1590" t="s">
        <v>24</v>
      </c>
      <c r="L1590" t="s">
        <v>83</v>
      </c>
      <c r="M1590" t="s">
        <v>9438</v>
      </c>
      <c r="N1590" t="s">
        <v>9439</v>
      </c>
    </row>
    <row r="1591" spans="1:14" x14ac:dyDescent="0.25">
      <c r="A1591" t="s">
        <v>6451</v>
      </c>
      <c r="B1591" t="s">
        <v>6452</v>
      </c>
      <c r="C1591" t="s">
        <v>16</v>
      </c>
      <c r="D1591" t="s">
        <v>8640</v>
      </c>
      <c r="E1591" t="s">
        <v>638</v>
      </c>
      <c r="F1591" t="s">
        <v>9007</v>
      </c>
      <c r="G1591" t="s">
        <v>9008</v>
      </c>
      <c r="H1591" t="s">
        <v>9009</v>
      </c>
      <c r="I1591" t="s">
        <v>32</v>
      </c>
      <c r="J1591" t="s">
        <v>506</v>
      </c>
      <c r="K1591" t="s">
        <v>24</v>
      </c>
      <c r="L1591" t="s">
        <v>837</v>
      </c>
      <c r="M1591" t="s">
        <v>10103</v>
      </c>
      <c r="N1591" t="s">
        <v>9441</v>
      </c>
    </row>
    <row r="1592" spans="1:14" hidden="1" x14ac:dyDescent="0.25">
      <c r="A1592" t="s">
        <v>9010</v>
      </c>
      <c r="B1592" t="s">
        <v>3746</v>
      </c>
      <c r="C1592" t="s">
        <v>69</v>
      </c>
      <c r="D1592" t="s">
        <v>8695</v>
      </c>
      <c r="E1592" t="s">
        <v>638</v>
      </c>
      <c r="F1592" t="s">
        <v>9011</v>
      </c>
      <c r="G1592" t="s">
        <v>9012</v>
      </c>
      <c r="H1592" t="s">
        <v>9013</v>
      </c>
      <c r="I1592" t="s">
        <v>32</v>
      </c>
      <c r="J1592" t="s">
        <v>472</v>
      </c>
      <c r="K1592" t="s">
        <v>24</v>
      </c>
      <c r="L1592" t="s">
        <v>5192</v>
      </c>
      <c r="M1592" t="s">
        <v>9438</v>
      </c>
      <c r="N1592" t="s">
        <v>9439</v>
      </c>
    </row>
    <row r="1593" spans="1:14" hidden="1" x14ac:dyDescent="0.25">
      <c r="A1593" t="s">
        <v>9014</v>
      </c>
      <c r="B1593" t="s">
        <v>9015</v>
      </c>
      <c r="C1593" t="s">
        <v>16</v>
      </c>
      <c r="D1593" t="s">
        <v>9016</v>
      </c>
      <c r="E1593" t="s">
        <v>638</v>
      </c>
      <c r="F1593" t="s">
        <v>9017</v>
      </c>
      <c r="G1593" t="s">
        <v>9018</v>
      </c>
      <c r="H1593" t="s">
        <v>9019</v>
      </c>
      <c r="I1593" t="s">
        <v>22</v>
      </c>
      <c r="J1593" t="s">
        <v>9020</v>
      </c>
      <c r="K1593" t="s">
        <v>24</v>
      </c>
      <c r="L1593" t="s">
        <v>9021</v>
      </c>
      <c r="M1593" t="s">
        <v>9438</v>
      </c>
      <c r="N1593" t="s">
        <v>9439</v>
      </c>
    </row>
    <row r="1594" spans="1:14" hidden="1" x14ac:dyDescent="0.25">
      <c r="A1594" t="s">
        <v>9022</v>
      </c>
      <c r="B1594" t="s">
        <v>7956</v>
      </c>
      <c r="C1594" t="s">
        <v>16</v>
      </c>
      <c r="D1594" t="s">
        <v>4470</v>
      </c>
      <c r="E1594" t="s">
        <v>638</v>
      </c>
      <c r="F1594" t="s">
        <v>9023</v>
      </c>
      <c r="G1594" t="s">
        <v>9024</v>
      </c>
      <c r="H1594" t="s">
        <v>9025</v>
      </c>
      <c r="I1594" t="s">
        <v>32</v>
      </c>
      <c r="J1594" t="s">
        <v>412</v>
      </c>
      <c r="K1594" t="s">
        <v>24</v>
      </c>
      <c r="L1594" t="s">
        <v>851</v>
      </c>
      <c r="M1594" t="s">
        <v>9438</v>
      </c>
      <c r="N1594" t="s">
        <v>9439</v>
      </c>
    </row>
    <row r="1595" spans="1:14" hidden="1" x14ac:dyDescent="0.25">
      <c r="A1595" t="s">
        <v>9033</v>
      </c>
      <c r="B1595" t="s">
        <v>7956</v>
      </c>
      <c r="C1595" t="s">
        <v>16</v>
      </c>
      <c r="D1595" t="s">
        <v>4470</v>
      </c>
      <c r="E1595" t="s">
        <v>638</v>
      </c>
      <c r="F1595" t="s">
        <v>9034</v>
      </c>
      <c r="G1595" t="s">
        <v>9035</v>
      </c>
      <c r="H1595" t="s">
        <v>9036</v>
      </c>
      <c r="I1595" t="s">
        <v>32</v>
      </c>
      <c r="J1595" t="s">
        <v>1599</v>
      </c>
      <c r="K1595" t="s">
        <v>24</v>
      </c>
      <c r="L1595" t="s">
        <v>851</v>
      </c>
      <c r="M1595" t="s">
        <v>9438</v>
      </c>
      <c r="N1595" t="s">
        <v>9439</v>
      </c>
    </row>
    <row r="1596" spans="1:14" hidden="1" x14ac:dyDescent="0.25">
      <c r="A1596" t="s">
        <v>9037</v>
      </c>
      <c r="B1596" t="s">
        <v>7956</v>
      </c>
      <c r="C1596" t="s">
        <v>16</v>
      </c>
      <c r="D1596" t="s">
        <v>4470</v>
      </c>
      <c r="E1596" t="s">
        <v>638</v>
      </c>
      <c r="F1596" t="s">
        <v>9038</v>
      </c>
      <c r="G1596" t="s">
        <v>9039</v>
      </c>
      <c r="H1596" t="s">
        <v>9040</v>
      </c>
      <c r="I1596" t="s">
        <v>32</v>
      </c>
      <c r="J1596" t="s">
        <v>1093</v>
      </c>
      <c r="K1596" t="s">
        <v>24</v>
      </c>
      <c r="L1596" t="s">
        <v>851</v>
      </c>
      <c r="M1596" t="s">
        <v>9438</v>
      </c>
      <c r="N1596" t="s">
        <v>9439</v>
      </c>
    </row>
    <row r="1597" spans="1:14" hidden="1" x14ac:dyDescent="0.25">
      <c r="A1597" t="s">
        <v>9041</v>
      </c>
      <c r="B1597" t="s">
        <v>9042</v>
      </c>
      <c r="C1597" t="s">
        <v>69</v>
      </c>
      <c r="D1597" t="s">
        <v>9043</v>
      </c>
      <c r="E1597" t="s">
        <v>638</v>
      </c>
      <c r="F1597" t="s">
        <v>9044</v>
      </c>
      <c r="G1597" t="s">
        <v>9045</v>
      </c>
      <c r="H1597" t="s">
        <v>9046</v>
      </c>
      <c r="I1597" t="s">
        <v>32</v>
      </c>
      <c r="J1597" t="s">
        <v>1751</v>
      </c>
      <c r="K1597" t="s">
        <v>24</v>
      </c>
      <c r="L1597" t="s">
        <v>42</v>
      </c>
      <c r="M1597" t="s">
        <v>9438</v>
      </c>
      <c r="N1597" t="s">
        <v>9439</v>
      </c>
    </row>
    <row r="1598" spans="1:14" hidden="1" x14ac:dyDescent="0.25">
      <c r="A1598" t="s">
        <v>9047</v>
      </c>
      <c r="B1598" t="s">
        <v>7956</v>
      </c>
      <c r="C1598" t="s">
        <v>16</v>
      </c>
      <c r="D1598" t="s">
        <v>4470</v>
      </c>
      <c r="E1598" t="s">
        <v>638</v>
      </c>
      <c r="F1598" t="s">
        <v>9048</v>
      </c>
      <c r="G1598" t="s">
        <v>9049</v>
      </c>
      <c r="H1598" t="s">
        <v>9050</v>
      </c>
      <c r="I1598" t="s">
        <v>32</v>
      </c>
      <c r="J1598" t="s">
        <v>809</v>
      </c>
      <c r="K1598" t="s">
        <v>24</v>
      </c>
      <c r="L1598" t="s">
        <v>851</v>
      </c>
      <c r="M1598" t="s">
        <v>9438</v>
      </c>
      <c r="N1598" t="s">
        <v>9439</v>
      </c>
    </row>
    <row r="1599" spans="1:14" hidden="1" x14ac:dyDescent="0.25">
      <c r="A1599" t="s">
        <v>9051</v>
      </c>
      <c r="C1599" t="s">
        <v>16</v>
      </c>
      <c r="D1599" t="s">
        <v>8836</v>
      </c>
      <c r="E1599" t="s">
        <v>638</v>
      </c>
      <c r="F1599" t="s">
        <v>9052</v>
      </c>
      <c r="G1599" t="s">
        <v>9053</v>
      </c>
      <c r="H1599" t="s">
        <v>9054</v>
      </c>
      <c r="I1599" t="s">
        <v>32</v>
      </c>
      <c r="J1599" t="s">
        <v>642</v>
      </c>
      <c r="K1599" t="s">
        <v>24</v>
      </c>
      <c r="L1599" t="s">
        <v>8840</v>
      </c>
      <c r="M1599" t="s">
        <v>9438</v>
      </c>
      <c r="N1599" t="s">
        <v>9439</v>
      </c>
    </row>
    <row r="1600" spans="1:14" hidden="1" x14ac:dyDescent="0.25">
      <c r="A1600" t="s">
        <v>9055</v>
      </c>
      <c r="B1600" t="s">
        <v>9056</v>
      </c>
      <c r="C1600" t="s">
        <v>16</v>
      </c>
      <c r="D1600" t="s">
        <v>9057</v>
      </c>
      <c r="E1600" t="s">
        <v>638</v>
      </c>
      <c r="F1600" t="s">
        <v>9058</v>
      </c>
      <c r="G1600" t="s">
        <v>9059</v>
      </c>
      <c r="H1600" t="s">
        <v>9060</v>
      </c>
      <c r="I1600" t="s">
        <v>32</v>
      </c>
      <c r="J1600" t="s">
        <v>634</v>
      </c>
      <c r="K1600" t="s">
        <v>24</v>
      </c>
      <c r="L1600" t="s">
        <v>75</v>
      </c>
      <c r="M1600" t="s">
        <v>9438</v>
      </c>
      <c r="N1600" t="s">
        <v>9439</v>
      </c>
    </row>
    <row r="1601" spans="1:14" hidden="1" x14ac:dyDescent="0.25">
      <c r="A1601" t="s">
        <v>8599</v>
      </c>
      <c r="B1601" t="s">
        <v>9067</v>
      </c>
      <c r="C1601" t="s">
        <v>16</v>
      </c>
      <c r="D1601" t="s">
        <v>8601</v>
      </c>
      <c r="E1601" t="s">
        <v>638</v>
      </c>
      <c r="F1601" t="s">
        <v>9068</v>
      </c>
      <c r="G1601" t="s">
        <v>9069</v>
      </c>
      <c r="H1601" t="s">
        <v>9070</v>
      </c>
      <c r="I1601" t="s">
        <v>22</v>
      </c>
      <c r="J1601" t="s">
        <v>8605</v>
      </c>
      <c r="K1601" t="s">
        <v>24</v>
      </c>
      <c r="L1601" t="s">
        <v>83</v>
      </c>
      <c r="M1601" t="s">
        <v>9438</v>
      </c>
      <c r="N1601" t="s">
        <v>9439</v>
      </c>
    </row>
    <row r="1602" spans="1:14" hidden="1" x14ac:dyDescent="0.25">
      <c r="A1602" t="s">
        <v>8651</v>
      </c>
      <c r="B1602" t="s">
        <v>8652</v>
      </c>
      <c r="C1602" t="s">
        <v>16</v>
      </c>
      <c r="D1602" t="s">
        <v>8653</v>
      </c>
      <c r="E1602" t="s">
        <v>638</v>
      </c>
      <c r="F1602" t="s">
        <v>9071</v>
      </c>
      <c r="G1602" t="s">
        <v>9072</v>
      </c>
      <c r="H1602" t="s">
        <v>9073</v>
      </c>
      <c r="I1602" t="s">
        <v>32</v>
      </c>
      <c r="J1602" t="s">
        <v>33</v>
      </c>
      <c r="K1602" t="s">
        <v>24</v>
      </c>
      <c r="L1602" t="s">
        <v>1981</v>
      </c>
      <c r="M1602" t="s">
        <v>9438</v>
      </c>
      <c r="N1602" t="s">
        <v>9439</v>
      </c>
    </row>
    <row r="1603" spans="1:14" hidden="1" x14ac:dyDescent="0.25">
      <c r="A1603" t="s">
        <v>8736</v>
      </c>
      <c r="C1603" t="s">
        <v>16</v>
      </c>
      <c r="D1603" t="s">
        <v>434</v>
      </c>
      <c r="E1603" t="s">
        <v>638</v>
      </c>
      <c r="F1603" t="s">
        <v>9074</v>
      </c>
      <c r="G1603" t="s">
        <v>9075</v>
      </c>
      <c r="H1603" t="s">
        <v>9076</v>
      </c>
      <c r="I1603" t="s">
        <v>32</v>
      </c>
      <c r="J1603" t="s">
        <v>438</v>
      </c>
      <c r="K1603" t="s">
        <v>24</v>
      </c>
      <c r="L1603" t="s">
        <v>439</v>
      </c>
      <c r="M1603" t="s">
        <v>9438</v>
      </c>
      <c r="N1603" t="s">
        <v>9439</v>
      </c>
    </row>
    <row r="1604" spans="1:14" hidden="1" x14ac:dyDescent="0.25">
      <c r="A1604" t="s">
        <v>7931</v>
      </c>
      <c r="B1604" t="s">
        <v>9081</v>
      </c>
      <c r="C1604" t="s">
        <v>16</v>
      </c>
      <c r="D1604" t="s">
        <v>9082</v>
      </c>
      <c r="E1604" t="s">
        <v>638</v>
      </c>
      <c r="F1604" t="s">
        <v>9083</v>
      </c>
      <c r="G1604" t="s">
        <v>9084</v>
      </c>
      <c r="H1604" t="s">
        <v>9085</v>
      </c>
      <c r="I1604" t="s">
        <v>22</v>
      </c>
      <c r="J1604" t="s">
        <v>1572</v>
      </c>
      <c r="K1604" t="s">
        <v>24</v>
      </c>
      <c r="L1604" t="s">
        <v>7937</v>
      </c>
      <c r="M1604" t="s">
        <v>9438</v>
      </c>
      <c r="N1604" t="s">
        <v>9439</v>
      </c>
    </row>
    <row r="1605" spans="1:14" hidden="1" x14ac:dyDescent="0.25">
      <c r="A1605" t="s">
        <v>9041</v>
      </c>
      <c r="B1605" t="s">
        <v>9042</v>
      </c>
      <c r="C1605" t="s">
        <v>69</v>
      </c>
      <c r="D1605" t="s">
        <v>9043</v>
      </c>
      <c r="E1605" t="s">
        <v>638</v>
      </c>
      <c r="F1605" t="s">
        <v>9094</v>
      </c>
      <c r="G1605" t="s">
        <v>9095</v>
      </c>
      <c r="H1605" t="s">
        <v>9096</v>
      </c>
      <c r="I1605" t="s">
        <v>32</v>
      </c>
      <c r="J1605" t="s">
        <v>1472</v>
      </c>
      <c r="K1605" t="s">
        <v>24</v>
      </c>
      <c r="L1605" t="s">
        <v>42</v>
      </c>
      <c r="M1605" t="s">
        <v>9438</v>
      </c>
      <c r="N1605" t="s">
        <v>9439</v>
      </c>
    </row>
    <row r="1606" spans="1:14" hidden="1" x14ac:dyDescent="0.25">
      <c r="A1606" t="s">
        <v>9101</v>
      </c>
      <c r="B1606" t="s">
        <v>7956</v>
      </c>
      <c r="C1606" t="s">
        <v>16</v>
      </c>
      <c r="D1606" t="s">
        <v>4470</v>
      </c>
      <c r="E1606" t="s">
        <v>638</v>
      </c>
      <c r="F1606" t="s">
        <v>9102</v>
      </c>
      <c r="G1606" t="s">
        <v>9103</v>
      </c>
      <c r="H1606" t="s">
        <v>9104</v>
      </c>
      <c r="I1606" t="s">
        <v>32</v>
      </c>
      <c r="J1606" t="s">
        <v>2591</v>
      </c>
      <c r="K1606" t="s">
        <v>24</v>
      </c>
      <c r="L1606" t="s">
        <v>851</v>
      </c>
      <c r="M1606" t="s">
        <v>9438</v>
      </c>
      <c r="N1606" t="s">
        <v>9439</v>
      </c>
    </row>
    <row r="1607" spans="1:14" hidden="1" x14ac:dyDescent="0.25">
      <c r="A1607" t="s">
        <v>8921</v>
      </c>
      <c r="B1607" t="s">
        <v>8675</v>
      </c>
      <c r="C1607" t="s">
        <v>16</v>
      </c>
      <c r="D1607" t="s">
        <v>9113</v>
      </c>
      <c r="E1607" t="s">
        <v>638</v>
      </c>
      <c r="F1607" t="s">
        <v>9114</v>
      </c>
      <c r="G1607" t="s">
        <v>9115</v>
      </c>
      <c r="H1607" t="s">
        <v>9116</v>
      </c>
      <c r="I1607" t="s">
        <v>22</v>
      </c>
      <c r="J1607" t="s">
        <v>880</v>
      </c>
      <c r="K1607" t="s">
        <v>24</v>
      </c>
      <c r="L1607" t="s">
        <v>8926</v>
      </c>
      <c r="M1607" t="s">
        <v>9438</v>
      </c>
      <c r="N1607" t="s">
        <v>9439</v>
      </c>
    </row>
    <row r="1608" spans="1:14" hidden="1" x14ac:dyDescent="0.25">
      <c r="A1608" t="s">
        <v>9117</v>
      </c>
      <c r="B1608" t="s">
        <v>9118</v>
      </c>
      <c r="C1608" t="s">
        <v>16</v>
      </c>
      <c r="D1608" t="s">
        <v>1513</v>
      </c>
      <c r="E1608" t="s">
        <v>638</v>
      </c>
      <c r="F1608" t="s">
        <v>9119</v>
      </c>
      <c r="G1608" t="s">
        <v>9120</v>
      </c>
      <c r="H1608" t="s">
        <v>9121</v>
      </c>
      <c r="I1608" t="s">
        <v>32</v>
      </c>
      <c r="J1608" t="s">
        <v>438</v>
      </c>
      <c r="K1608" t="s">
        <v>24</v>
      </c>
      <c r="L1608" t="s">
        <v>75</v>
      </c>
      <c r="M1608" t="s">
        <v>9438</v>
      </c>
      <c r="N1608" t="s">
        <v>9439</v>
      </c>
    </row>
    <row r="1609" spans="1:14" hidden="1" x14ac:dyDescent="0.25">
      <c r="A1609" t="s">
        <v>8465</v>
      </c>
      <c r="B1609" t="s">
        <v>9122</v>
      </c>
      <c r="C1609" t="s">
        <v>16</v>
      </c>
      <c r="D1609" t="s">
        <v>8467</v>
      </c>
      <c r="E1609" t="s">
        <v>638</v>
      </c>
      <c r="F1609" t="s">
        <v>9123</v>
      </c>
      <c r="G1609" t="s">
        <v>9124</v>
      </c>
      <c r="H1609" t="s">
        <v>9125</v>
      </c>
      <c r="I1609" t="s">
        <v>32</v>
      </c>
      <c r="J1609" t="s">
        <v>412</v>
      </c>
      <c r="K1609" t="s">
        <v>24</v>
      </c>
      <c r="L1609" t="s">
        <v>75</v>
      </c>
      <c r="M1609" t="s">
        <v>9438</v>
      </c>
      <c r="N1609" t="s">
        <v>9439</v>
      </c>
    </row>
    <row r="1610" spans="1:14" x14ac:dyDescent="0.25">
      <c r="A1610" t="s">
        <v>9003</v>
      </c>
      <c r="B1610" t="s">
        <v>9130</v>
      </c>
      <c r="C1610" t="s">
        <v>69</v>
      </c>
      <c r="D1610" t="s">
        <v>302</v>
      </c>
      <c r="E1610" t="s">
        <v>638</v>
      </c>
      <c r="F1610" t="s">
        <v>9131</v>
      </c>
      <c r="G1610" t="s">
        <v>9132</v>
      </c>
      <c r="H1610" t="s">
        <v>9133</v>
      </c>
      <c r="I1610" t="s">
        <v>32</v>
      </c>
      <c r="J1610" t="s">
        <v>115</v>
      </c>
      <c r="K1610" t="s">
        <v>24</v>
      </c>
      <c r="L1610" t="s">
        <v>307</v>
      </c>
      <c r="M1610" t="s">
        <v>10104</v>
      </c>
      <c r="N1610" t="s">
        <v>9441</v>
      </c>
    </row>
    <row r="1611" spans="1:14" hidden="1" x14ac:dyDescent="0.25">
      <c r="A1611" t="s">
        <v>9134</v>
      </c>
      <c r="B1611" t="s">
        <v>9135</v>
      </c>
      <c r="C1611" t="s">
        <v>1931</v>
      </c>
      <c r="E1611" t="s">
        <v>638</v>
      </c>
      <c r="F1611" t="s">
        <v>9139</v>
      </c>
      <c r="G1611" t="s">
        <v>9140</v>
      </c>
      <c r="H1611" t="s">
        <v>9141</v>
      </c>
      <c r="I1611" t="s">
        <v>32</v>
      </c>
      <c r="J1611" t="s">
        <v>3776</v>
      </c>
      <c r="K1611" t="s">
        <v>1600</v>
      </c>
      <c r="L1611" t="s">
        <v>122</v>
      </c>
      <c r="M1611" t="s">
        <v>9438</v>
      </c>
      <c r="N1611" t="s">
        <v>9439</v>
      </c>
    </row>
    <row r="1612" spans="1:14" hidden="1" x14ac:dyDescent="0.25">
      <c r="A1612" t="s">
        <v>8824</v>
      </c>
      <c r="B1612" t="s">
        <v>928</v>
      </c>
      <c r="C1612" t="s">
        <v>1595</v>
      </c>
      <c r="D1612" t="s">
        <v>3186</v>
      </c>
      <c r="E1612" t="s">
        <v>638</v>
      </c>
      <c r="F1612" t="s">
        <v>9142</v>
      </c>
      <c r="G1612" t="s">
        <v>9143</v>
      </c>
      <c r="H1612" t="s">
        <v>9144</v>
      </c>
      <c r="I1612" t="s">
        <v>32</v>
      </c>
      <c r="J1612" t="s">
        <v>9145</v>
      </c>
      <c r="K1612" t="s">
        <v>1600</v>
      </c>
      <c r="L1612" t="s">
        <v>8584</v>
      </c>
      <c r="M1612" t="s">
        <v>9438</v>
      </c>
      <c r="N1612" t="s">
        <v>9439</v>
      </c>
    </row>
    <row r="1613" spans="1:14" hidden="1" x14ac:dyDescent="0.25">
      <c r="A1613" t="s">
        <v>7921</v>
      </c>
      <c r="B1613" t="s">
        <v>1061</v>
      </c>
      <c r="C1613" t="s">
        <v>1595</v>
      </c>
      <c r="D1613" t="s">
        <v>1062</v>
      </c>
      <c r="E1613" t="s">
        <v>638</v>
      </c>
      <c r="F1613" t="s">
        <v>9146</v>
      </c>
      <c r="G1613" t="s">
        <v>9147</v>
      </c>
      <c r="H1613" t="s">
        <v>9148</v>
      </c>
      <c r="I1613" t="s">
        <v>32</v>
      </c>
      <c r="J1613" t="s">
        <v>1980</v>
      </c>
      <c r="K1613" t="s">
        <v>1600</v>
      </c>
      <c r="L1613" t="s">
        <v>7925</v>
      </c>
      <c r="M1613" t="s">
        <v>9438</v>
      </c>
      <c r="N1613" t="s">
        <v>9439</v>
      </c>
    </row>
    <row r="1614" spans="1:14" hidden="1" x14ac:dyDescent="0.25">
      <c r="A1614" t="s">
        <v>9149</v>
      </c>
      <c r="B1614" t="s">
        <v>1061</v>
      </c>
      <c r="C1614" t="s">
        <v>550</v>
      </c>
      <c r="D1614" t="s">
        <v>9150</v>
      </c>
      <c r="E1614" t="s">
        <v>638</v>
      </c>
      <c r="F1614" t="s">
        <v>9151</v>
      </c>
      <c r="G1614" t="s">
        <v>9152</v>
      </c>
      <c r="H1614" t="s">
        <v>9153</v>
      </c>
      <c r="I1614" t="s">
        <v>32</v>
      </c>
      <c r="J1614" t="s">
        <v>816</v>
      </c>
      <c r="K1614" t="s">
        <v>556</v>
      </c>
      <c r="L1614" t="s">
        <v>9154</v>
      </c>
      <c r="M1614" t="s">
        <v>9438</v>
      </c>
      <c r="N1614" t="s">
        <v>9439</v>
      </c>
    </row>
    <row r="1615" spans="1:14" hidden="1" x14ac:dyDescent="0.25">
      <c r="A1615" t="s">
        <v>7921</v>
      </c>
      <c r="B1615" t="s">
        <v>1061</v>
      </c>
      <c r="C1615" t="s">
        <v>1595</v>
      </c>
      <c r="E1615" t="s">
        <v>638</v>
      </c>
      <c r="F1615" t="s">
        <v>9155</v>
      </c>
      <c r="G1615" t="s">
        <v>9156</v>
      </c>
      <c r="H1615" t="s">
        <v>9157</v>
      </c>
      <c r="I1615" t="s">
        <v>32</v>
      </c>
      <c r="J1615" t="s">
        <v>1980</v>
      </c>
      <c r="K1615" t="s">
        <v>1600</v>
      </c>
      <c r="L1615" t="s">
        <v>5864</v>
      </c>
      <c r="M1615" t="s">
        <v>9438</v>
      </c>
      <c r="N1615" t="s">
        <v>9439</v>
      </c>
    </row>
    <row r="1616" spans="1:14" hidden="1" x14ac:dyDescent="0.25">
      <c r="A1616" t="s">
        <v>9158</v>
      </c>
      <c r="C1616" t="s">
        <v>1595</v>
      </c>
      <c r="D1616" t="s">
        <v>4337</v>
      </c>
      <c r="E1616" t="s">
        <v>638</v>
      </c>
      <c r="F1616" t="s">
        <v>9159</v>
      </c>
      <c r="G1616" t="s">
        <v>9160</v>
      </c>
      <c r="H1616" t="s">
        <v>9161</v>
      </c>
      <c r="I1616" t="s">
        <v>32</v>
      </c>
      <c r="J1616" t="s">
        <v>1967</v>
      </c>
      <c r="K1616" t="s">
        <v>1600</v>
      </c>
      <c r="L1616" t="s">
        <v>2609</v>
      </c>
      <c r="M1616" t="s">
        <v>9438</v>
      </c>
      <c r="N1616" t="s">
        <v>9439</v>
      </c>
    </row>
    <row r="1617" spans="1:14" hidden="1" x14ac:dyDescent="0.25">
      <c r="A1617" t="s">
        <v>9162</v>
      </c>
      <c r="B1617" t="s">
        <v>9163</v>
      </c>
      <c r="C1617" t="s">
        <v>1943</v>
      </c>
      <c r="D1617" t="s">
        <v>394</v>
      </c>
      <c r="E1617" t="s">
        <v>18</v>
      </c>
      <c r="F1617" t="s">
        <v>9164</v>
      </c>
      <c r="G1617" t="s">
        <v>9165</v>
      </c>
      <c r="H1617" t="s">
        <v>9166</v>
      </c>
      <c r="I1617" t="s">
        <v>32</v>
      </c>
      <c r="J1617" t="s">
        <v>745</v>
      </c>
      <c r="K1617" t="s">
        <v>1600</v>
      </c>
      <c r="L1617" t="s">
        <v>3493</v>
      </c>
      <c r="M1617" t="s">
        <v>9438</v>
      </c>
      <c r="N1617" t="s">
        <v>9439</v>
      </c>
    </row>
    <row r="1618" spans="1:14" hidden="1" x14ac:dyDescent="0.25">
      <c r="A1618" t="s">
        <v>9167</v>
      </c>
      <c r="B1618" t="s">
        <v>9168</v>
      </c>
      <c r="C1618" t="s">
        <v>1595</v>
      </c>
      <c r="D1618" t="s">
        <v>9169</v>
      </c>
      <c r="E1618" t="s">
        <v>638</v>
      </c>
      <c r="F1618" t="s">
        <v>9170</v>
      </c>
      <c r="G1618" t="s">
        <v>9171</v>
      </c>
      <c r="H1618" t="s">
        <v>9172</v>
      </c>
      <c r="I1618" t="s">
        <v>32</v>
      </c>
      <c r="J1618" t="s">
        <v>809</v>
      </c>
      <c r="K1618" t="s">
        <v>1600</v>
      </c>
      <c r="L1618" t="s">
        <v>445</v>
      </c>
      <c r="M1618" t="s">
        <v>9438</v>
      </c>
      <c r="N1618" t="s">
        <v>9439</v>
      </c>
    </row>
    <row r="1619" spans="1:14" hidden="1" x14ac:dyDescent="0.25">
      <c r="A1619" t="s">
        <v>2092</v>
      </c>
      <c r="B1619" t="s">
        <v>549</v>
      </c>
      <c r="C1619" t="s">
        <v>1595</v>
      </c>
      <c r="D1619" t="s">
        <v>1513</v>
      </c>
      <c r="E1619" t="s">
        <v>638</v>
      </c>
      <c r="F1619" t="s">
        <v>9173</v>
      </c>
      <c r="G1619" t="s">
        <v>9174</v>
      </c>
      <c r="H1619" t="s">
        <v>9175</v>
      </c>
      <c r="I1619" t="s">
        <v>32</v>
      </c>
      <c r="J1619" t="s">
        <v>723</v>
      </c>
      <c r="K1619" t="s">
        <v>556</v>
      </c>
      <c r="L1619" t="s">
        <v>75</v>
      </c>
      <c r="M1619" t="s">
        <v>9438</v>
      </c>
      <c r="N1619" t="s">
        <v>9439</v>
      </c>
    </row>
    <row r="1620" spans="1:14" hidden="1" x14ac:dyDescent="0.25">
      <c r="A1620" t="s">
        <v>9158</v>
      </c>
      <c r="C1620" t="s">
        <v>1595</v>
      </c>
      <c r="D1620" t="s">
        <v>4337</v>
      </c>
      <c r="E1620" t="s">
        <v>638</v>
      </c>
      <c r="F1620" t="s">
        <v>9176</v>
      </c>
      <c r="G1620" t="s">
        <v>9177</v>
      </c>
      <c r="H1620" t="s">
        <v>9178</v>
      </c>
      <c r="I1620" t="s">
        <v>32</v>
      </c>
      <c r="J1620" t="s">
        <v>1855</v>
      </c>
      <c r="K1620" t="s">
        <v>1600</v>
      </c>
      <c r="L1620" t="s">
        <v>2609</v>
      </c>
      <c r="M1620" t="s">
        <v>9438</v>
      </c>
      <c r="N1620" t="s">
        <v>9439</v>
      </c>
    </row>
    <row r="1621" spans="1:14" hidden="1" x14ac:dyDescent="0.25">
      <c r="A1621" t="s">
        <v>9149</v>
      </c>
      <c r="B1621" t="s">
        <v>1061</v>
      </c>
      <c r="C1621" t="s">
        <v>550</v>
      </c>
      <c r="D1621" t="s">
        <v>9150</v>
      </c>
      <c r="E1621" t="s">
        <v>638</v>
      </c>
      <c r="F1621" t="s">
        <v>9179</v>
      </c>
      <c r="G1621" t="s">
        <v>9180</v>
      </c>
      <c r="H1621" t="s">
        <v>9181</v>
      </c>
      <c r="I1621" t="s">
        <v>32</v>
      </c>
      <c r="J1621" t="s">
        <v>816</v>
      </c>
      <c r="K1621" t="s">
        <v>556</v>
      </c>
      <c r="L1621" t="s">
        <v>9182</v>
      </c>
      <c r="M1621" t="s">
        <v>9438</v>
      </c>
      <c r="N1621" t="s">
        <v>9439</v>
      </c>
    </row>
    <row r="1622" spans="1:14" hidden="1" x14ac:dyDescent="0.25">
      <c r="A1622" t="s">
        <v>7921</v>
      </c>
      <c r="B1622" t="s">
        <v>1061</v>
      </c>
      <c r="C1622" t="s">
        <v>1595</v>
      </c>
      <c r="E1622" t="s">
        <v>638</v>
      </c>
      <c r="F1622" t="s">
        <v>9183</v>
      </c>
      <c r="G1622" t="s">
        <v>9184</v>
      </c>
      <c r="H1622" t="s">
        <v>9185</v>
      </c>
      <c r="I1622" t="s">
        <v>32</v>
      </c>
      <c r="J1622" t="s">
        <v>1980</v>
      </c>
      <c r="K1622" t="s">
        <v>1600</v>
      </c>
      <c r="L1622" t="s">
        <v>5864</v>
      </c>
      <c r="M1622" t="s">
        <v>9438</v>
      </c>
      <c r="N1622" t="s">
        <v>9439</v>
      </c>
    </row>
    <row r="1623" spans="1:14" hidden="1" x14ac:dyDescent="0.25">
      <c r="A1623" t="s">
        <v>9149</v>
      </c>
      <c r="B1623" t="s">
        <v>1061</v>
      </c>
      <c r="C1623" t="s">
        <v>550</v>
      </c>
      <c r="D1623" t="s">
        <v>9150</v>
      </c>
      <c r="E1623" t="s">
        <v>638</v>
      </c>
      <c r="F1623" t="s">
        <v>9201</v>
      </c>
      <c r="G1623" t="s">
        <v>9202</v>
      </c>
      <c r="H1623" t="s">
        <v>9203</v>
      </c>
      <c r="I1623" t="s">
        <v>32</v>
      </c>
      <c r="J1623" t="s">
        <v>816</v>
      </c>
      <c r="K1623" t="s">
        <v>556</v>
      </c>
      <c r="L1623" t="s">
        <v>9182</v>
      </c>
      <c r="M1623" t="s">
        <v>9438</v>
      </c>
      <c r="N1623" t="s">
        <v>9439</v>
      </c>
    </row>
    <row r="1624" spans="1:14" hidden="1" x14ac:dyDescent="0.25">
      <c r="A1624" t="s">
        <v>9204</v>
      </c>
      <c r="C1624" t="s">
        <v>6763</v>
      </c>
      <c r="E1624" t="s">
        <v>6764</v>
      </c>
      <c r="F1624" t="s">
        <v>9205</v>
      </c>
      <c r="G1624" s="7" t="s">
        <v>9206</v>
      </c>
      <c r="I1624" t="s">
        <v>32</v>
      </c>
      <c r="J1624" t="s">
        <v>555</v>
      </c>
      <c r="K1624" t="s">
        <v>1600</v>
      </c>
      <c r="M1624" t="s">
        <v>9438</v>
      </c>
      <c r="N1624" t="s">
        <v>9439</v>
      </c>
    </row>
    <row r="1625" spans="1:14" hidden="1" x14ac:dyDescent="0.25">
      <c r="A1625" t="s">
        <v>9207</v>
      </c>
      <c r="B1625" t="s">
        <v>9208</v>
      </c>
      <c r="C1625" t="s">
        <v>9209</v>
      </c>
      <c r="D1625" t="s">
        <v>1576</v>
      </c>
      <c r="E1625" t="s">
        <v>638</v>
      </c>
      <c r="F1625" t="s">
        <v>9210</v>
      </c>
      <c r="G1625" t="s">
        <v>9211</v>
      </c>
      <c r="H1625" t="s">
        <v>9212</v>
      </c>
      <c r="I1625" t="s">
        <v>32</v>
      </c>
      <c r="J1625" t="s">
        <v>5725</v>
      </c>
      <c r="K1625" t="s">
        <v>1600</v>
      </c>
      <c r="L1625" t="s">
        <v>75</v>
      </c>
      <c r="M1625" t="s">
        <v>9438</v>
      </c>
      <c r="N1625" t="s">
        <v>9439</v>
      </c>
    </row>
    <row r="1626" spans="1:14" hidden="1" x14ac:dyDescent="0.25">
      <c r="A1626" t="s">
        <v>8954</v>
      </c>
      <c r="B1626" t="s">
        <v>9213</v>
      </c>
      <c r="C1626" t="s">
        <v>1595</v>
      </c>
      <c r="D1626" t="s">
        <v>4470</v>
      </c>
      <c r="E1626" t="s">
        <v>638</v>
      </c>
      <c r="F1626" t="s">
        <v>9214</v>
      </c>
      <c r="G1626" t="s">
        <v>9215</v>
      </c>
      <c r="H1626" t="s">
        <v>9216</v>
      </c>
      <c r="I1626" t="s">
        <v>32</v>
      </c>
      <c r="J1626" t="s">
        <v>1599</v>
      </c>
      <c r="K1626" t="s">
        <v>1600</v>
      </c>
      <c r="L1626" t="s">
        <v>851</v>
      </c>
      <c r="M1626" t="s">
        <v>9438</v>
      </c>
      <c r="N1626" t="s">
        <v>9439</v>
      </c>
    </row>
    <row r="1627" spans="1:14" hidden="1" x14ac:dyDescent="0.25">
      <c r="A1627" t="s">
        <v>7521</v>
      </c>
      <c r="C1627" t="s">
        <v>1595</v>
      </c>
      <c r="D1627" t="s">
        <v>158</v>
      </c>
      <c r="E1627" t="s">
        <v>18</v>
      </c>
      <c r="F1627" t="s">
        <v>9217</v>
      </c>
      <c r="G1627" t="s">
        <v>9218</v>
      </c>
      <c r="H1627" t="s">
        <v>9219</v>
      </c>
      <c r="I1627" t="s">
        <v>32</v>
      </c>
      <c r="J1627" t="s">
        <v>2433</v>
      </c>
      <c r="K1627" t="s">
        <v>1600</v>
      </c>
      <c r="L1627" t="s">
        <v>163</v>
      </c>
      <c r="M1627" t="s">
        <v>9438</v>
      </c>
      <c r="N1627" t="s">
        <v>9439</v>
      </c>
    </row>
    <row r="1628" spans="1:14" hidden="1" x14ac:dyDescent="0.25">
      <c r="A1628" t="s">
        <v>2092</v>
      </c>
      <c r="B1628" t="s">
        <v>549</v>
      </c>
      <c r="C1628" t="s">
        <v>1595</v>
      </c>
      <c r="D1628" t="s">
        <v>1513</v>
      </c>
      <c r="E1628" t="s">
        <v>638</v>
      </c>
      <c r="F1628" t="s">
        <v>9220</v>
      </c>
      <c r="G1628" t="s">
        <v>9221</v>
      </c>
      <c r="H1628" t="s">
        <v>9222</v>
      </c>
      <c r="I1628" t="s">
        <v>32</v>
      </c>
      <c r="J1628" t="s">
        <v>809</v>
      </c>
      <c r="K1628" t="s">
        <v>1600</v>
      </c>
      <c r="L1628" t="s">
        <v>75</v>
      </c>
      <c r="M1628" t="s">
        <v>9438</v>
      </c>
      <c r="N1628" t="s">
        <v>9439</v>
      </c>
    </row>
    <row r="1629" spans="1:14" hidden="1" x14ac:dyDescent="0.25">
      <c r="A1629" t="s">
        <v>8580</v>
      </c>
      <c r="B1629" t="s">
        <v>928</v>
      </c>
      <c r="C1629" t="s">
        <v>1595</v>
      </c>
      <c r="D1629" t="s">
        <v>3186</v>
      </c>
      <c r="E1629" t="s">
        <v>638</v>
      </c>
      <c r="F1629" t="s">
        <v>9223</v>
      </c>
      <c r="G1629" t="s">
        <v>9224</v>
      </c>
      <c r="H1629" t="s">
        <v>9225</v>
      </c>
      <c r="I1629" t="s">
        <v>32</v>
      </c>
      <c r="J1629" t="s">
        <v>4334</v>
      </c>
      <c r="K1629" t="s">
        <v>1600</v>
      </c>
      <c r="L1629" t="s">
        <v>8715</v>
      </c>
      <c r="M1629" t="s">
        <v>9438</v>
      </c>
      <c r="N1629" t="s">
        <v>9439</v>
      </c>
    </row>
    <row r="1630" spans="1:14" hidden="1" x14ac:dyDescent="0.25">
      <c r="A1630" t="s">
        <v>9167</v>
      </c>
      <c r="B1630" t="s">
        <v>9168</v>
      </c>
      <c r="C1630" t="s">
        <v>1595</v>
      </c>
      <c r="D1630" t="s">
        <v>9169</v>
      </c>
      <c r="E1630" t="s">
        <v>638</v>
      </c>
      <c r="F1630" t="s">
        <v>9226</v>
      </c>
      <c r="G1630" t="s">
        <v>9227</v>
      </c>
      <c r="H1630" t="s">
        <v>9228</v>
      </c>
      <c r="I1630" t="s">
        <v>32</v>
      </c>
      <c r="J1630" t="s">
        <v>1093</v>
      </c>
      <c r="K1630" t="s">
        <v>1600</v>
      </c>
      <c r="L1630" t="s">
        <v>445</v>
      </c>
      <c r="M1630" t="s">
        <v>9438</v>
      </c>
      <c r="N1630" t="s">
        <v>9439</v>
      </c>
    </row>
    <row r="1631" spans="1:14" hidden="1" x14ac:dyDescent="0.25">
      <c r="A1631" t="s">
        <v>9167</v>
      </c>
      <c r="B1631" t="s">
        <v>9168</v>
      </c>
      <c r="C1631" t="s">
        <v>1595</v>
      </c>
      <c r="D1631" t="s">
        <v>9233</v>
      </c>
      <c r="E1631" t="s">
        <v>638</v>
      </c>
      <c r="F1631" t="s">
        <v>9234</v>
      </c>
      <c r="G1631" t="s">
        <v>9235</v>
      </c>
      <c r="H1631" t="s">
        <v>9236</v>
      </c>
      <c r="I1631" t="s">
        <v>32</v>
      </c>
      <c r="J1631" t="s">
        <v>1878</v>
      </c>
      <c r="K1631" t="s">
        <v>1600</v>
      </c>
      <c r="L1631" t="s">
        <v>9237</v>
      </c>
      <c r="M1631" t="s">
        <v>9438</v>
      </c>
      <c r="N1631" t="s">
        <v>9439</v>
      </c>
    </row>
    <row r="1632" spans="1:14" hidden="1" x14ac:dyDescent="0.25">
      <c r="A1632" t="s">
        <v>9245</v>
      </c>
      <c r="B1632" t="s">
        <v>9246</v>
      </c>
      <c r="C1632" t="s">
        <v>6846</v>
      </c>
      <c r="D1632" t="s">
        <v>2898</v>
      </c>
      <c r="E1632" t="s">
        <v>18</v>
      </c>
      <c r="F1632" t="s">
        <v>9247</v>
      </c>
      <c r="G1632" t="s">
        <v>9248</v>
      </c>
      <c r="H1632" t="s">
        <v>9249</v>
      </c>
      <c r="I1632" t="s">
        <v>22</v>
      </c>
      <c r="J1632" t="s">
        <v>5541</v>
      </c>
      <c r="K1632" t="s">
        <v>1600</v>
      </c>
      <c r="L1632" t="s">
        <v>3106</v>
      </c>
      <c r="M1632" t="s">
        <v>9438</v>
      </c>
      <c r="N1632" t="s">
        <v>9439</v>
      </c>
    </row>
    <row r="1633" spans="1:14" hidden="1" x14ac:dyDescent="0.25">
      <c r="A1633" t="s">
        <v>9250</v>
      </c>
      <c r="B1633" t="s">
        <v>9251</v>
      </c>
      <c r="C1633" t="s">
        <v>1595</v>
      </c>
      <c r="D1633" t="s">
        <v>9252</v>
      </c>
      <c r="E1633" t="s">
        <v>638</v>
      </c>
      <c r="F1633" t="s">
        <v>9253</v>
      </c>
      <c r="G1633" t="s">
        <v>9254</v>
      </c>
      <c r="H1633" t="s">
        <v>9255</v>
      </c>
      <c r="I1633" t="s">
        <v>32</v>
      </c>
      <c r="J1633" t="s">
        <v>1878</v>
      </c>
      <c r="K1633" t="s">
        <v>1600</v>
      </c>
      <c r="L1633" t="s">
        <v>9256</v>
      </c>
      <c r="M1633" t="s">
        <v>9438</v>
      </c>
      <c r="N1633" t="s">
        <v>9439</v>
      </c>
    </row>
    <row r="1634" spans="1:14" hidden="1" x14ac:dyDescent="0.25">
      <c r="A1634" t="s">
        <v>9261</v>
      </c>
      <c r="C1634" t="s">
        <v>1880</v>
      </c>
      <c r="E1634" t="s">
        <v>18</v>
      </c>
      <c r="F1634" t="s">
        <v>9262</v>
      </c>
      <c r="G1634" t="s">
        <v>9263</v>
      </c>
      <c r="H1634" t="s">
        <v>9264</v>
      </c>
      <c r="I1634" t="s">
        <v>22</v>
      </c>
      <c r="J1634" t="s">
        <v>1599</v>
      </c>
      <c r="K1634" t="s">
        <v>556</v>
      </c>
      <c r="L1634" t="s">
        <v>786</v>
      </c>
      <c r="M1634" t="s">
        <v>9438</v>
      </c>
      <c r="N1634" t="s">
        <v>9439</v>
      </c>
    </row>
    <row r="1635" spans="1:14" hidden="1" x14ac:dyDescent="0.25">
      <c r="A1635" t="s">
        <v>9134</v>
      </c>
      <c r="B1635" t="s">
        <v>9135</v>
      </c>
      <c r="C1635" t="s">
        <v>1931</v>
      </c>
      <c r="E1635" t="s">
        <v>638</v>
      </c>
      <c r="F1635" t="s">
        <v>9265</v>
      </c>
      <c r="G1635" t="s">
        <v>9266</v>
      </c>
      <c r="H1635" t="s">
        <v>9267</v>
      </c>
      <c r="I1635" t="s">
        <v>32</v>
      </c>
      <c r="J1635" t="s">
        <v>3776</v>
      </c>
      <c r="K1635" t="s">
        <v>1600</v>
      </c>
      <c r="L1635" t="s">
        <v>4575</v>
      </c>
      <c r="M1635" t="s">
        <v>9438</v>
      </c>
      <c r="N1635" t="s">
        <v>9439</v>
      </c>
    </row>
    <row r="1636" spans="1:14" hidden="1" x14ac:dyDescent="0.25">
      <c r="A1636" t="s">
        <v>9268</v>
      </c>
      <c r="B1636" t="s">
        <v>9269</v>
      </c>
      <c r="C1636" t="s">
        <v>1595</v>
      </c>
      <c r="D1636" t="s">
        <v>3522</v>
      </c>
      <c r="E1636" t="s">
        <v>18</v>
      </c>
      <c r="F1636" t="s">
        <v>9270</v>
      </c>
      <c r="G1636" t="s">
        <v>9271</v>
      </c>
      <c r="H1636" t="s">
        <v>9272</v>
      </c>
      <c r="I1636" t="s">
        <v>32</v>
      </c>
      <c r="J1636" t="s">
        <v>1878</v>
      </c>
      <c r="K1636" t="s">
        <v>1600</v>
      </c>
      <c r="L1636" t="s">
        <v>227</v>
      </c>
      <c r="M1636" t="s">
        <v>9438</v>
      </c>
      <c r="N1636" t="s">
        <v>9439</v>
      </c>
    </row>
    <row r="1637" spans="1:14" hidden="1" x14ac:dyDescent="0.25">
      <c r="A1637" t="s">
        <v>9204</v>
      </c>
      <c r="C1637" t="s">
        <v>6763</v>
      </c>
      <c r="E1637" t="s">
        <v>6764</v>
      </c>
      <c r="F1637" t="s">
        <v>9273</v>
      </c>
      <c r="G1637" t="s">
        <v>9274</v>
      </c>
      <c r="I1637" t="s">
        <v>32</v>
      </c>
      <c r="J1637" t="s">
        <v>555</v>
      </c>
      <c r="K1637" t="s">
        <v>1600</v>
      </c>
      <c r="M1637" t="s">
        <v>9438</v>
      </c>
      <c r="N1637" t="s">
        <v>9439</v>
      </c>
    </row>
    <row r="1638" spans="1:14" hidden="1" x14ac:dyDescent="0.25">
      <c r="A1638" t="s">
        <v>7921</v>
      </c>
      <c r="B1638" t="s">
        <v>1061</v>
      </c>
      <c r="C1638" t="s">
        <v>1595</v>
      </c>
      <c r="E1638" t="s">
        <v>638</v>
      </c>
      <c r="F1638" t="s">
        <v>9275</v>
      </c>
      <c r="G1638" t="s">
        <v>9276</v>
      </c>
      <c r="H1638" t="s">
        <v>9277</v>
      </c>
      <c r="I1638" t="s">
        <v>32</v>
      </c>
      <c r="J1638" t="s">
        <v>1980</v>
      </c>
      <c r="K1638" t="s">
        <v>1600</v>
      </c>
      <c r="L1638" t="s">
        <v>5864</v>
      </c>
      <c r="M1638" t="s">
        <v>9438</v>
      </c>
      <c r="N1638" t="s">
        <v>9439</v>
      </c>
    </row>
    <row r="1639" spans="1:14" hidden="1" x14ac:dyDescent="0.25">
      <c r="A1639" t="s">
        <v>9167</v>
      </c>
      <c r="B1639" t="s">
        <v>9251</v>
      </c>
      <c r="C1639" t="s">
        <v>1595</v>
      </c>
      <c r="D1639" t="s">
        <v>9233</v>
      </c>
      <c r="E1639" t="s">
        <v>638</v>
      </c>
      <c r="F1639" t="s">
        <v>9278</v>
      </c>
      <c r="G1639" t="s">
        <v>9279</v>
      </c>
      <c r="H1639" t="s">
        <v>9280</v>
      </c>
      <c r="I1639" t="s">
        <v>32</v>
      </c>
      <c r="J1639" t="s">
        <v>555</v>
      </c>
      <c r="K1639" t="s">
        <v>1600</v>
      </c>
      <c r="L1639" t="s">
        <v>9237</v>
      </c>
      <c r="M1639" t="s">
        <v>9438</v>
      </c>
      <c r="N1639" t="s">
        <v>9439</v>
      </c>
    </row>
    <row r="1640" spans="1:14" hidden="1" x14ac:dyDescent="0.25">
      <c r="A1640" t="s">
        <v>9281</v>
      </c>
      <c r="B1640" t="s">
        <v>8916</v>
      </c>
      <c r="C1640" t="s">
        <v>1880</v>
      </c>
      <c r="D1640" t="s">
        <v>8917</v>
      </c>
      <c r="E1640" t="s">
        <v>638</v>
      </c>
      <c r="F1640" t="s">
        <v>9282</v>
      </c>
      <c r="G1640" t="s">
        <v>9283</v>
      </c>
      <c r="H1640" t="s">
        <v>9284</v>
      </c>
      <c r="I1640" t="s">
        <v>32</v>
      </c>
      <c r="J1640" t="s">
        <v>1967</v>
      </c>
      <c r="K1640" t="s">
        <v>556</v>
      </c>
      <c r="L1640" t="s">
        <v>42</v>
      </c>
      <c r="M1640" t="s">
        <v>9438</v>
      </c>
      <c r="N1640" t="s">
        <v>9439</v>
      </c>
    </row>
    <row r="1641" spans="1:14" hidden="1" x14ac:dyDescent="0.25">
      <c r="A1641" t="s">
        <v>9285</v>
      </c>
      <c r="B1641" t="s">
        <v>9286</v>
      </c>
      <c r="C1641" t="s">
        <v>16</v>
      </c>
      <c r="D1641" t="s">
        <v>9287</v>
      </c>
      <c r="E1641" t="s">
        <v>638</v>
      </c>
      <c r="F1641" t="s">
        <v>9288</v>
      </c>
      <c r="G1641" t="s">
        <v>9289</v>
      </c>
      <c r="H1641" t="s">
        <v>9290</v>
      </c>
      <c r="I1641" t="s">
        <v>32</v>
      </c>
      <c r="J1641" t="s">
        <v>1066</v>
      </c>
      <c r="K1641" t="s">
        <v>556</v>
      </c>
      <c r="L1641" t="s">
        <v>75</v>
      </c>
      <c r="M1641" t="s">
        <v>9438</v>
      </c>
      <c r="N1641" t="s">
        <v>9439</v>
      </c>
    </row>
    <row r="1642" spans="1:14" hidden="1" x14ac:dyDescent="0.25">
      <c r="A1642" t="s">
        <v>9291</v>
      </c>
      <c r="B1642" t="s">
        <v>9292</v>
      </c>
      <c r="C1642" t="s">
        <v>550</v>
      </c>
      <c r="D1642" t="s">
        <v>9293</v>
      </c>
      <c r="E1642" t="s">
        <v>638</v>
      </c>
      <c r="F1642" t="s">
        <v>9294</v>
      </c>
      <c r="G1642" t="s">
        <v>9295</v>
      </c>
      <c r="H1642" t="s">
        <v>9296</v>
      </c>
      <c r="I1642" t="s">
        <v>32</v>
      </c>
      <c r="J1642" t="s">
        <v>1584</v>
      </c>
      <c r="K1642" t="s">
        <v>556</v>
      </c>
      <c r="L1642" t="s">
        <v>9297</v>
      </c>
      <c r="M1642" t="s">
        <v>9438</v>
      </c>
      <c r="N1642" t="s">
        <v>9439</v>
      </c>
    </row>
    <row r="1643" spans="1:14" hidden="1" x14ac:dyDescent="0.25">
      <c r="A1643" t="s">
        <v>9298</v>
      </c>
      <c r="B1643" t="s">
        <v>9286</v>
      </c>
      <c r="C1643" t="s">
        <v>550</v>
      </c>
      <c r="D1643" t="s">
        <v>9287</v>
      </c>
      <c r="E1643" t="s">
        <v>638</v>
      </c>
      <c r="F1643" t="s">
        <v>9299</v>
      </c>
      <c r="G1643" t="s">
        <v>9300</v>
      </c>
      <c r="H1643" t="s">
        <v>9301</v>
      </c>
      <c r="I1643" t="s">
        <v>32</v>
      </c>
      <c r="J1643" t="s">
        <v>3112</v>
      </c>
      <c r="K1643" t="s">
        <v>556</v>
      </c>
      <c r="L1643" t="s">
        <v>75</v>
      </c>
      <c r="M1643" t="s">
        <v>9438</v>
      </c>
      <c r="N1643" t="s">
        <v>9439</v>
      </c>
    </row>
    <row r="1644" spans="1:14" hidden="1" x14ac:dyDescent="0.25">
      <c r="A1644" t="s">
        <v>9302</v>
      </c>
      <c r="B1644" t="s">
        <v>9286</v>
      </c>
      <c r="C1644" t="s">
        <v>550</v>
      </c>
      <c r="D1644" t="s">
        <v>9287</v>
      </c>
      <c r="E1644" t="s">
        <v>638</v>
      </c>
      <c r="F1644" t="s">
        <v>9303</v>
      </c>
      <c r="G1644" t="s">
        <v>9304</v>
      </c>
      <c r="H1644" t="s">
        <v>9305</v>
      </c>
      <c r="I1644" t="s">
        <v>32</v>
      </c>
      <c r="J1644" t="s">
        <v>1584</v>
      </c>
      <c r="K1644" t="s">
        <v>556</v>
      </c>
      <c r="L1644" t="s">
        <v>75</v>
      </c>
      <c r="M1644" t="s">
        <v>9438</v>
      </c>
      <c r="N1644" t="s">
        <v>9439</v>
      </c>
    </row>
    <row r="1645" spans="1:14" hidden="1" x14ac:dyDescent="0.25">
      <c r="A1645" t="s">
        <v>9306</v>
      </c>
      <c r="B1645" t="s">
        <v>8916</v>
      </c>
      <c r="C1645" t="s">
        <v>550</v>
      </c>
      <c r="D1645" t="s">
        <v>8917</v>
      </c>
      <c r="E1645" t="s">
        <v>638</v>
      </c>
      <c r="F1645" t="s">
        <v>9307</v>
      </c>
      <c r="G1645" t="s">
        <v>9308</v>
      </c>
      <c r="H1645" t="s">
        <v>9309</v>
      </c>
      <c r="I1645" t="s">
        <v>32</v>
      </c>
      <c r="J1645" t="s">
        <v>1951</v>
      </c>
      <c r="K1645" t="s">
        <v>556</v>
      </c>
      <c r="L1645" t="s">
        <v>42</v>
      </c>
      <c r="M1645" t="s">
        <v>9438</v>
      </c>
      <c r="N1645" t="s">
        <v>9439</v>
      </c>
    </row>
    <row r="1646" spans="1:14" hidden="1" x14ac:dyDescent="0.25">
      <c r="A1646" t="s">
        <v>9310</v>
      </c>
      <c r="B1646" t="s">
        <v>9286</v>
      </c>
      <c r="C1646" t="s">
        <v>550</v>
      </c>
      <c r="D1646" t="s">
        <v>9287</v>
      </c>
      <c r="E1646" t="s">
        <v>638</v>
      </c>
      <c r="F1646" t="s">
        <v>9311</v>
      </c>
      <c r="G1646" t="s">
        <v>9312</v>
      </c>
      <c r="H1646" t="s">
        <v>9313</v>
      </c>
      <c r="I1646" t="s">
        <v>32</v>
      </c>
      <c r="J1646" t="s">
        <v>1572</v>
      </c>
      <c r="K1646" t="s">
        <v>556</v>
      </c>
      <c r="L1646" t="s">
        <v>75</v>
      </c>
      <c r="M1646" t="s">
        <v>9438</v>
      </c>
      <c r="N1646" t="s">
        <v>9439</v>
      </c>
    </row>
    <row r="1647" spans="1:14" hidden="1" x14ac:dyDescent="0.25">
      <c r="A1647" t="s">
        <v>9314</v>
      </c>
      <c r="C1647" t="s">
        <v>550</v>
      </c>
      <c r="D1647" t="s">
        <v>1881</v>
      </c>
      <c r="E1647" t="s">
        <v>18</v>
      </c>
      <c r="F1647" t="s">
        <v>9315</v>
      </c>
      <c r="G1647" t="s">
        <v>9316</v>
      </c>
      <c r="H1647" t="s">
        <v>9317</v>
      </c>
      <c r="I1647" t="s">
        <v>32</v>
      </c>
      <c r="J1647" t="s">
        <v>3208</v>
      </c>
      <c r="K1647" t="s">
        <v>556</v>
      </c>
      <c r="L1647" t="s">
        <v>34</v>
      </c>
      <c r="M1647" t="s">
        <v>9438</v>
      </c>
      <c r="N1647" t="s">
        <v>9439</v>
      </c>
    </row>
    <row r="1648" spans="1:14" hidden="1" x14ac:dyDescent="0.25">
      <c r="A1648" t="s">
        <v>9321</v>
      </c>
      <c r="B1648" t="s">
        <v>9286</v>
      </c>
      <c r="C1648" t="s">
        <v>550</v>
      </c>
      <c r="D1648" t="s">
        <v>9287</v>
      </c>
      <c r="E1648" t="s">
        <v>638</v>
      </c>
      <c r="F1648" t="s">
        <v>9322</v>
      </c>
      <c r="G1648" t="s">
        <v>9323</v>
      </c>
      <c r="H1648" t="s">
        <v>9324</v>
      </c>
      <c r="I1648" t="s">
        <v>32</v>
      </c>
      <c r="J1648" t="s">
        <v>1572</v>
      </c>
      <c r="K1648" t="s">
        <v>556</v>
      </c>
      <c r="L1648" t="s">
        <v>75</v>
      </c>
      <c r="M1648" t="s">
        <v>9438</v>
      </c>
      <c r="N1648" t="s">
        <v>9439</v>
      </c>
    </row>
    <row r="1649" spans="1:14" hidden="1" x14ac:dyDescent="0.25">
      <c r="A1649" t="s">
        <v>9325</v>
      </c>
      <c r="B1649" t="s">
        <v>9326</v>
      </c>
      <c r="C1649" t="s">
        <v>550</v>
      </c>
      <c r="D1649" t="s">
        <v>5773</v>
      </c>
      <c r="E1649" t="s">
        <v>18</v>
      </c>
      <c r="F1649" t="s">
        <v>9327</v>
      </c>
      <c r="G1649" t="s">
        <v>9328</v>
      </c>
      <c r="H1649" t="s">
        <v>9329</v>
      </c>
      <c r="I1649" t="s">
        <v>32</v>
      </c>
      <c r="J1649" t="s">
        <v>7380</v>
      </c>
      <c r="K1649" t="s">
        <v>556</v>
      </c>
      <c r="L1649" t="s">
        <v>5777</v>
      </c>
      <c r="M1649" t="s">
        <v>9438</v>
      </c>
      <c r="N1649" t="s">
        <v>9439</v>
      </c>
    </row>
    <row r="1650" spans="1:14" hidden="1" x14ac:dyDescent="0.25">
      <c r="A1650" t="s">
        <v>9330</v>
      </c>
      <c r="B1650" t="s">
        <v>9292</v>
      </c>
      <c r="C1650" t="s">
        <v>1880</v>
      </c>
      <c r="D1650" t="s">
        <v>200</v>
      </c>
      <c r="E1650" t="s">
        <v>638</v>
      </c>
      <c r="F1650" t="s">
        <v>9331</v>
      </c>
      <c r="G1650" t="s">
        <v>9332</v>
      </c>
      <c r="H1650" t="s">
        <v>9333</v>
      </c>
      <c r="I1650" t="s">
        <v>32</v>
      </c>
      <c r="J1650" t="s">
        <v>1572</v>
      </c>
      <c r="K1650" t="s">
        <v>556</v>
      </c>
      <c r="L1650" t="s">
        <v>786</v>
      </c>
      <c r="M1650" t="s">
        <v>9438</v>
      </c>
      <c r="N1650" t="s">
        <v>9439</v>
      </c>
    </row>
    <row r="1651" spans="1:14" hidden="1" x14ac:dyDescent="0.25">
      <c r="A1651" t="s">
        <v>9167</v>
      </c>
      <c r="B1651" t="s">
        <v>9168</v>
      </c>
      <c r="C1651" t="s">
        <v>1595</v>
      </c>
      <c r="D1651" t="s">
        <v>9233</v>
      </c>
      <c r="E1651" t="s">
        <v>638</v>
      </c>
      <c r="F1651" t="s">
        <v>9337</v>
      </c>
      <c r="G1651" t="s">
        <v>9235</v>
      </c>
      <c r="H1651" t="s">
        <v>9338</v>
      </c>
      <c r="I1651" t="s">
        <v>32</v>
      </c>
      <c r="J1651" t="s">
        <v>1878</v>
      </c>
      <c r="K1651" t="s">
        <v>1600</v>
      </c>
      <c r="L1651" t="s">
        <v>9237</v>
      </c>
      <c r="M1651" t="s">
        <v>9438</v>
      </c>
      <c r="N1651" t="s">
        <v>9439</v>
      </c>
    </row>
    <row r="1652" spans="1:14" hidden="1" x14ac:dyDescent="0.25">
      <c r="A1652" t="s">
        <v>9339</v>
      </c>
      <c r="C1652" t="s">
        <v>1595</v>
      </c>
      <c r="D1652" t="s">
        <v>9340</v>
      </c>
      <c r="E1652" t="s">
        <v>638</v>
      </c>
      <c r="F1652" t="s">
        <v>9341</v>
      </c>
      <c r="G1652" t="s">
        <v>9342</v>
      </c>
      <c r="H1652" t="s">
        <v>9343</v>
      </c>
      <c r="I1652" t="s">
        <v>32</v>
      </c>
      <c r="J1652" t="s">
        <v>1878</v>
      </c>
      <c r="K1652" t="s">
        <v>1600</v>
      </c>
      <c r="L1652" t="s">
        <v>9256</v>
      </c>
      <c r="M1652" t="s">
        <v>9438</v>
      </c>
      <c r="N1652" t="s">
        <v>9439</v>
      </c>
    </row>
    <row r="1653" spans="1:14" hidden="1" x14ac:dyDescent="0.25">
      <c r="A1653" t="s">
        <v>9229</v>
      </c>
      <c r="B1653" t="s">
        <v>27</v>
      </c>
      <c r="C1653" t="s">
        <v>1962</v>
      </c>
      <c r="D1653" t="s">
        <v>394</v>
      </c>
      <c r="E1653" t="s">
        <v>18</v>
      </c>
      <c r="F1653" t="s">
        <v>9348</v>
      </c>
      <c r="G1653" t="s">
        <v>9349</v>
      </c>
      <c r="H1653" t="s">
        <v>9350</v>
      </c>
      <c r="I1653" t="s">
        <v>32</v>
      </c>
      <c r="J1653" t="s">
        <v>1885</v>
      </c>
      <c r="K1653" t="s">
        <v>556</v>
      </c>
      <c r="L1653" t="s">
        <v>399</v>
      </c>
      <c r="M1653" t="s">
        <v>9438</v>
      </c>
      <c r="N1653" t="s">
        <v>9439</v>
      </c>
    </row>
    <row r="1654" spans="1:14" hidden="1" x14ac:dyDescent="0.25">
      <c r="A1654" t="s">
        <v>9351</v>
      </c>
      <c r="B1654" t="s">
        <v>9352</v>
      </c>
      <c r="C1654" t="s">
        <v>550</v>
      </c>
      <c r="D1654" t="s">
        <v>4911</v>
      </c>
      <c r="E1654" t="s">
        <v>18</v>
      </c>
      <c r="F1654" t="s">
        <v>9353</v>
      </c>
      <c r="G1654" t="s">
        <v>9354</v>
      </c>
      <c r="H1654" t="s">
        <v>9355</v>
      </c>
      <c r="I1654" t="s">
        <v>32</v>
      </c>
      <c r="J1654" t="s">
        <v>9020</v>
      </c>
      <c r="K1654" t="s">
        <v>556</v>
      </c>
      <c r="L1654" t="s">
        <v>2307</v>
      </c>
      <c r="M1654" t="s">
        <v>9438</v>
      </c>
      <c r="N1654" t="s">
        <v>9439</v>
      </c>
    </row>
    <row r="1655" spans="1:14" x14ac:dyDescent="0.25">
      <c r="A1655" t="s">
        <v>9356</v>
      </c>
      <c r="B1655" t="s">
        <v>9357</v>
      </c>
      <c r="C1655" t="s">
        <v>16</v>
      </c>
      <c r="D1655" t="s">
        <v>9358</v>
      </c>
      <c r="E1655" t="s">
        <v>18</v>
      </c>
      <c r="F1655" t="s">
        <v>9359</v>
      </c>
      <c r="G1655" t="s">
        <v>9360</v>
      </c>
      <c r="H1655" t="s">
        <v>9361</v>
      </c>
      <c r="I1655" t="s">
        <v>32</v>
      </c>
      <c r="J1655" t="s">
        <v>493</v>
      </c>
      <c r="K1655" t="s">
        <v>24</v>
      </c>
      <c r="L1655" t="s">
        <v>9362</v>
      </c>
      <c r="M1655" t="s">
        <v>10105</v>
      </c>
      <c r="N1655" t="s">
        <v>9441</v>
      </c>
    </row>
    <row r="1656" spans="1:14" x14ac:dyDescent="0.25">
      <c r="A1656" t="s">
        <v>9363</v>
      </c>
      <c r="B1656" t="s">
        <v>9364</v>
      </c>
      <c r="C1656" t="s">
        <v>16</v>
      </c>
      <c r="D1656" t="s">
        <v>402</v>
      </c>
      <c r="E1656" t="s">
        <v>18</v>
      </c>
      <c r="F1656" t="s">
        <v>9365</v>
      </c>
      <c r="G1656" t="s">
        <v>9366</v>
      </c>
      <c r="H1656" t="s">
        <v>9367</v>
      </c>
      <c r="I1656" t="s">
        <v>32</v>
      </c>
      <c r="J1656" t="s">
        <v>1350</v>
      </c>
      <c r="K1656" t="s">
        <v>24</v>
      </c>
      <c r="L1656" t="s">
        <v>406</v>
      </c>
      <c r="M1656" t="s">
        <v>10106</v>
      </c>
      <c r="N1656" t="s">
        <v>9441</v>
      </c>
    </row>
    <row r="1657" spans="1:14" x14ac:dyDescent="0.25">
      <c r="A1657" t="s">
        <v>9368</v>
      </c>
      <c r="B1657" t="s">
        <v>1554</v>
      </c>
      <c r="C1657" t="s">
        <v>69</v>
      </c>
      <c r="D1657" t="s">
        <v>9369</v>
      </c>
      <c r="E1657" t="s">
        <v>18</v>
      </c>
      <c r="F1657" t="s">
        <v>9370</v>
      </c>
      <c r="G1657" t="s">
        <v>9371</v>
      </c>
      <c r="H1657" t="s">
        <v>9372</v>
      </c>
      <c r="I1657" t="s">
        <v>32</v>
      </c>
      <c r="J1657" t="s">
        <v>583</v>
      </c>
      <c r="K1657" t="s">
        <v>24</v>
      </c>
      <c r="L1657" t="s">
        <v>6951</v>
      </c>
      <c r="M1657" t="s">
        <v>10107</v>
      </c>
      <c r="N1657" t="s">
        <v>9441</v>
      </c>
    </row>
    <row r="1658" spans="1:14" hidden="1" x14ac:dyDescent="0.25">
      <c r="A1658" t="s">
        <v>9373</v>
      </c>
      <c r="B1658" t="s">
        <v>2637</v>
      </c>
      <c r="C1658" t="s">
        <v>69</v>
      </c>
      <c r="D1658" t="s">
        <v>696</v>
      </c>
      <c r="E1658" t="s">
        <v>18</v>
      </c>
      <c r="F1658" t="s">
        <v>9374</v>
      </c>
      <c r="G1658" t="s">
        <v>9375</v>
      </c>
      <c r="H1658" t="s">
        <v>9376</v>
      </c>
      <c r="I1658" t="s">
        <v>32</v>
      </c>
      <c r="J1658" t="s">
        <v>946</v>
      </c>
      <c r="K1658" t="s">
        <v>24</v>
      </c>
      <c r="L1658" t="s">
        <v>757</v>
      </c>
      <c r="M1658" t="s">
        <v>9438</v>
      </c>
      <c r="N1658" t="s">
        <v>9439</v>
      </c>
    </row>
    <row r="1659" spans="1:14" x14ac:dyDescent="0.25">
      <c r="A1659" t="s">
        <v>9377</v>
      </c>
      <c r="B1659" t="s">
        <v>9378</v>
      </c>
      <c r="C1659" t="s">
        <v>16</v>
      </c>
      <c r="D1659" t="s">
        <v>5123</v>
      </c>
      <c r="E1659" t="s">
        <v>18</v>
      </c>
      <c r="F1659" t="s">
        <v>9379</v>
      </c>
      <c r="G1659" t="s">
        <v>9380</v>
      </c>
      <c r="H1659" t="s">
        <v>9381</v>
      </c>
      <c r="I1659" t="s">
        <v>32</v>
      </c>
      <c r="J1659" t="s">
        <v>49</v>
      </c>
      <c r="K1659" t="s">
        <v>24</v>
      </c>
      <c r="L1659" t="s">
        <v>2307</v>
      </c>
      <c r="M1659" t="s">
        <v>10108</v>
      </c>
      <c r="N1659" t="s">
        <v>9441</v>
      </c>
    </row>
    <row r="1660" spans="1:14" hidden="1" x14ac:dyDescent="0.25">
      <c r="A1660" t="s">
        <v>9382</v>
      </c>
      <c r="B1660" t="s">
        <v>7956</v>
      </c>
      <c r="C1660" t="s">
        <v>16</v>
      </c>
      <c r="D1660" t="s">
        <v>4470</v>
      </c>
      <c r="E1660" t="s">
        <v>638</v>
      </c>
      <c r="F1660" t="s">
        <v>9383</v>
      </c>
      <c r="G1660" t="s">
        <v>9384</v>
      </c>
      <c r="H1660" t="s">
        <v>9385</v>
      </c>
      <c r="I1660" t="s">
        <v>32</v>
      </c>
      <c r="J1660" t="s">
        <v>89</v>
      </c>
      <c r="K1660" t="s">
        <v>24</v>
      </c>
      <c r="L1660" t="s">
        <v>851</v>
      </c>
      <c r="M1660" t="s">
        <v>9438</v>
      </c>
      <c r="N1660" t="s">
        <v>9439</v>
      </c>
    </row>
    <row r="1661" spans="1:14" hidden="1" x14ac:dyDescent="0.25">
      <c r="A1661" t="s">
        <v>8876</v>
      </c>
      <c r="B1661" t="s">
        <v>2920</v>
      </c>
      <c r="C1661" t="s">
        <v>16</v>
      </c>
      <c r="D1661" t="s">
        <v>1513</v>
      </c>
      <c r="E1661" t="s">
        <v>638</v>
      </c>
      <c r="F1661" t="s">
        <v>9386</v>
      </c>
      <c r="G1661" t="s">
        <v>9387</v>
      </c>
      <c r="H1661" t="s">
        <v>9388</v>
      </c>
      <c r="I1661" t="s">
        <v>32</v>
      </c>
      <c r="J1661" t="s">
        <v>438</v>
      </c>
      <c r="K1661" t="s">
        <v>24</v>
      </c>
      <c r="L1661" t="s">
        <v>75</v>
      </c>
      <c r="M1661" t="s">
        <v>9438</v>
      </c>
      <c r="N1661" t="s">
        <v>9439</v>
      </c>
    </row>
    <row r="1662" spans="1:14" hidden="1" x14ac:dyDescent="0.25">
      <c r="A1662" t="s">
        <v>9389</v>
      </c>
      <c r="B1662" t="s">
        <v>8882</v>
      </c>
      <c r="C1662" t="s">
        <v>69</v>
      </c>
      <c r="D1662" t="s">
        <v>8883</v>
      </c>
      <c r="E1662" t="s">
        <v>638</v>
      </c>
      <c r="F1662" t="s">
        <v>9390</v>
      </c>
      <c r="G1662" t="s">
        <v>9391</v>
      </c>
      <c r="H1662" t="s">
        <v>9392</v>
      </c>
      <c r="I1662" t="s">
        <v>32</v>
      </c>
      <c r="J1662" t="s">
        <v>33</v>
      </c>
      <c r="K1662" t="s">
        <v>24</v>
      </c>
      <c r="L1662" t="s">
        <v>8887</v>
      </c>
      <c r="M1662" t="s">
        <v>9438</v>
      </c>
      <c r="N1662" t="s">
        <v>9439</v>
      </c>
    </row>
    <row r="1663" spans="1:14" hidden="1" x14ac:dyDescent="0.25">
      <c r="A1663" t="s">
        <v>9397</v>
      </c>
      <c r="B1663" t="s">
        <v>928</v>
      </c>
      <c r="C1663" t="s">
        <v>16</v>
      </c>
      <c r="D1663" t="s">
        <v>3186</v>
      </c>
      <c r="E1663" t="s">
        <v>638</v>
      </c>
      <c r="F1663" t="s">
        <v>9398</v>
      </c>
      <c r="G1663" t="s">
        <v>9399</v>
      </c>
      <c r="H1663" t="s">
        <v>9400</v>
      </c>
      <c r="I1663" t="s">
        <v>32</v>
      </c>
      <c r="J1663" t="s">
        <v>5541</v>
      </c>
      <c r="K1663" t="s">
        <v>24</v>
      </c>
      <c r="L1663" t="s">
        <v>8715</v>
      </c>
      <c r="M1663" t="s">
        <v>9438</v>
      </c>
      <c r="N1663" t="s">
        <v>9439</v>
      </c>
    </row>
    <row r="1664" spans="1:14" hidden="1" x14ac:dyDescent="0.25">
      <c r="A1664" t="s">
        <v>9406</v>
      </c>
      <c r="B1664" t="s">
        <v>6820</v>
      </c>
      <c r="C1664" t="s">
        <v>16</v>
      </c>
      <c r="D1664" t="s">
        <v>8498</v>
      </c>
      <c r="E1664" t="s">
        <v>638</v>
      </c>
      <c r="F1664" t="s">
        <v>9407</v>
      </c>
      <c r="G1664" t="s">
        <v>9408</v>
      </c>
      <c r="H1664" t="s">
        <v>9409</v>
      </c>
      <c r="I1664" t="s">
        <v>32</v>
      </c>
      <c r="J1664" t="s">
        <v>8502</v>
      </c>
      <c r="K1664" t="s">
        <v>24</v>
      </c>
      <c r="L1664" t="s">
        <v>8794</v>
      </c>
      <c r="M1664" t="s">
        <v>9438</v>
      </c>
      <c r="N1664" t="s">
        <v>9439</v>
      </c>
    </row>
    <row r="1665" spans="1:14" hidden="1" x14ac:dyDescent="0.25">
      <c r="A1665" t="s">
        <v>9397</v>
      </c>
      <c r="B1665" t="s">
        <v>928</v>
      </c>
      <c r="C1665" t="s">
        <v>1595</v>
      </c>
      <c r="D1665" t="s">
        <v>3186</v>
      </c>
      <c r="E1665" t="s">
        <v>638</v>
      </c>
      <c r="F1665" t="s">
        <v>9414</v>
      </c>
      <c r="G1665" t="s">
        <v>9415</v>
      </c>
      <c r="H1665" t="s">
        <v>9416</v>
      </c>
      <c r="I1665" t="s">
        <v>32</v>
      </c>
      <c r="J1665" t="s">
        <v>9417</v>
      </c>
      <c r="K1665" t="s">
        <v>1600</v>
      </c>
      <c r="L1665" t="s">
        <v>8715</v>
      </c>
      <c r="M1665" t="s">
        <v>9438</v>
      </c>
      <c r="N1665" t="s">
        <v>9439</v>
      </c>
    </row>
    <row r="1666" spans="1:14" hidden="1" x14ac:dyDescent="0.25">
      <c r="A1666" t="s">
        <v>9207</v>
      </c>
      <c r="B1666" t="s">
        <v>9208</v>
      </c>
      <c r="C1666" t="s">
        <v>9209</v>
      </c>
      <c r="D1666" t="s">
        <v>1576</v>
      </c>
      <c r="E1666" t="s">
        <v>638</v>
      </c>
      <c r="F1666" t="s">
        <v>9418</v>
      </c>
      <c r="G1666" t="s">
        <v>9419</v>
      </c>
      <c r="H1666" t="s">
        <v>9420</v>
      </c>
      <c r="I1666" t="s">
        <v>32</v>
      </c>
      <c r="J1666" t="s">
        <v>1980</v>
      </c>
      <c r="K1666" t="s">
        <v>1600</v>
      </c>
      <c r="L1666" t="s">
        <v>75</v>
      </c>
      <c r="M1666" t="s">
        <v>9438</v>
      </c>
      <c r="N1666" t="s">
        <v>9439</v>
      </c>
    </row>
    <row r="1667" spans="1:14" hidden="1" x14ac:dyDescent="0.25">
      <c r="A1667" t="s">
        <v>9229</v>
      </c>
      <c r="B1667" t="s">
        <v>27</v>
      </c>
      <c r="C1667" t="s">
        <v>1907</v>
      </c>
      <c r="D1667" t="s">
        <v>3108</v>
      </c>
      <c r="E1667" t="s">
        <v>638</v>
      </c>
      <c r="F1667" t="s">
        <v>9421</v>
      </c>
      <c r="G1667" t="s">
        <v>9422</v>
      </c>
      <c r="H1667" t="s">
        <v>9423</v>
      </c>
      <c r="I1667" t="s">
        <v>32</v>
      </c>
      <c r="J1667" t="s">
        <v>1584</v>
      </c>
      <c r="K1667" t="s">
        <v>1600</v>
      </c>
      <c r="L1667" t="s">
        <v>780</v>
      </c>
      <c r="M1667" t="s">
        <v>9438</v>
      </c>
      <c r="N1667" t="s">
        <v>9439</v>
      </c>
    </row>
    <row r="1668" spans="1:14" hidden="1" x14ac:dyDescent="0.25">
      <c r="A1668" t="s">
        <v>9427</v>
      </c>
      <c r="B1668" t="s">
        <v>9428</v>
      </c>
      <c r="C1668" t="s">
        <v>550</v>
      </c>
      <c r="D1668" t="s">
        <v>9429</v>
      </c>
      <c r="E1668" t="s">
        <v>638</v>
      </c>
      <c r="F1668" t="s">
        <v>9430</v>
      </c>
      <c r="G1668" t="s">
        <v>9431</v>
      </c>
      <c r="H1668" t="s">
        <v>9432</v>
      </c>
      <c r="I1668" t="s">
        <v>32</v>
      </c>
      <c r="J1668" t="s">
        <v>1066</v>
      </c>
      <c r="K1668" t="s">
        <v>556</v>
      </c>
      <c r="L1668" t="s">
        <v>3493</v>
      </c>
      <c r="M1668" t="s">
        <v>9438</v>
      </c>
      <c r="N1668" t="s">
        <v>9439</v>
      </c>
    </row>
  </sheetData>
  <autoFilter ref="A1:N1668" xr:uid="{1DD41291-520E-4C9C-B9E5-F652515F9644}">
    <filterColumn colId="8">
      <filters>
        <filter val="ger"/>
      </filters>
    </filterColumn>
    <filterColumn colId="13">
      <filters>
        <filter val="yes"/>
      </filters>
    </filterColumn>
  </autoFilter>
  <hyperlinks>
    <hyperlink ref="G1624" r:id="rId1" xr:uid="{EFB1A386-000C-4DE8-AF9C-1F874BB1D62B}"/>
    <hyperlink ref="H32" r:id="rId2" xr:uid="{7AE3E59C-D2F4-4755-8D45-49B6898F7843}"/>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CA2F-42E2-4602-9EDD-868689A71E59}">
  <dimension ref="A1:N1402"/>
  <sheetViews>
    <sheetView workbookViewId="0">
      <selection activeCell="B1" sqref="B1:B1048576"/>
    </sheetView>
  </sheetViews>
  <sheetFormatPr baseColWidth="10" defaultRowHeight="15" x14ac:dyDescent="0.25"/>
  <cols>
    <col min="1" max="1" width="33.28515625" customWidth="1"/>
    <col min="2" max="2" width="31.28515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26</v>
      </c>
      <c r="B2" t="s">
        <v>27</v>
      </c>
      <c r="C2" t="s">
        <v>16</v>
      </c>
      <c r="D2" t="s">
        <v>28</v>
      </c>
      <c r="E2" t="s">
        <v>18</v>
      </c>
      <c r="F2" t="s">
        <v>29</v>
      </c>
      <c r="G2" t="s">
        <v>30</v>
      </c>
      <c r="H2" t="s">
        <v>31</v>
      </c>
      <c r="I2" t="s">
        <v>32</v>
      </c>
      <c r="J2" t="s">
        <v>33</v>
      </c>
      <c r="K2" t="s">
        <v>24</v>
      </c>
      <c r="L2" t="s">
        <v>34</v>
      </c>
      <c r="M2" t="s">
        <v>9438</v>
      </c>
      <c r="N2" t="s">
        <v>9439</v>
      </c>
    </row>
    <row r="3" spans="1:14" x14ac:dyDescent="0.25">
      <c r="A3" t="s">
        <v>35</v>
      </c>
      <c r="B3" t="s">
        <v>36</v>
      </c>
      <c r="C3" t="s">
        <v>16</v>
      </c>
      <c r="D3" t="s">
        <v>37</v>
      </c>
      <c r="E3" t="s">
        <v>18</v>
      </c>
      <c r="F3" t="s">
        <v>38</v>
      </c>
      <c r="G3" t="s">
        <v>39</v>
      </c>
      <c r="H3" t="s">
        <v>40</v>
      </c>
      <c r="I3" t="s">
        <v>32</v>
      </c>
      <c r="J3" t="s">
        <v>41</v>
      </c>
      <c r="K3" t="s">
        <v>24</v>
      </c>
      <c r="L3" t="s">
        <v>42</v>
      </c>
      <c r="M3" t="s">
        <v>9440</v>
      </c>
      <c r="N3" t="s">
        <v>9441</v>
      </c>
    </row>
    <row r="4" spans="1:14" x14ac:dyDescent="0.25">
      <c r="A4" t="s">
        <v>43</v>
      </c>
      <c r="B4" t="s">
        <v>44</v>
      </c>
      <c r="C4" t="s">
        <v>16</v>
      </c>
      <c r="D4" t="s">
        <v>45</v>
      </c>
      <c r="E4" t="s">
        <v>18</v>
      </c>
      <c r="F4" t="s">
        <v>46</v>
      </c>
      <c r="G4" t="s">
        <v>47</v>
      </c>
      <c r="H4" t="s">
        <v>48</v>
      </c>
      <c r="I4" t="s">
        <v>32</v>
      </c>
      <c r="J4" t="s">
        <v>49</v>
      </c>
      <c r="K4" t="s">
        <v>24</v>
      </c>
      <c r="L4" t="s">
        <v>50</v>
      </c>
      <c r="M4" t="s">
        <v>9442</v>
      </c>
      <c r="N4" t="s">
        <v>9441</v>
      </c>
    </row>
    <row r="5" spans="1:14" x14ac:dyDescent="0.25">
      <c r="A5" t="s">
        <v>51</v>
      </c>
      <c r="B5" t="s">
        <v>52</v>
      </c>
      <c r="C5" t="s">
        <v>16</v>
      </c>
      <c r="D5" t="s">
        <v>53</v>
      </c>
      <c r="E5" t="s">
        <v>18</v>
      </c>
      <c r="F5" t="s">
        <v>54</v>
      </c>
      <c r="G5" t="s">
        <v>55</v>
      </c>
      <c r="H5" t="s">
        <v>56</v>
      </c>
      <c r="I5" t="s">
        <v>32</v>
      </c>
      <c r="J5" t="s">
        <v>57</v>
      </c>
      <c r="K5" t="s">
        <v>24</v>
      </c>
      <c r="L5" t="s">
        <v>58</v>
      </c>
      <c r="M5" t="s">
        <v>9443</v>
      </c>
      <c r="N5" t="s">
        <v>9441</v>
      </c>
    </row>
    <row r="6" spans="1:14" x14ac:dyDescent="0.25">
      <c r="A6" t="s">
        <v>59</v>
      </c>
      <c r="B6" t="s">
        <v>60</v>
      </c>
      <c r="C6" t="s">
        <v>16</v>
      </c>
      <c r="D6" t="s">
        <v>61</v>
      </c>
      <c r="E6" t="s">
        <v>18</v>
      </c>
      <c r="F6" t="s">
        <v>62</v>
      </c>
      <c r="G6" t="s">
        <v>63</v>
      </c>
      <c r="H6" t="s">
        <v>64</v>
      </c>
      <c r="I6" t="s">
        <v>32</v>
      </c>
      <c r="J6" t="s">
        <v>65</v>
      </c>
      <c r="K6" t="s">
        <v>24</v>
      </c>
      <c r="L6" t="s">
        <v>66</v>
      </c>
      <c r="M6" t="s">
        <v>9444</v>
      </c>
      <c r="N6" t="s">
        <v>9441</v>
      </c>
    </row>
    <row r="7" spans="1:14" x14ac:dyDescent="0.25">
      <c r="A7" t="s">
        <v>67</v>
      </c>
      <c r="B7" t="s">
        <v>68</v>
      </c>
      <c r="C7" t="s">
        <v>69</v>
      </c>
      <c r="D7" t="s">
        <v>70</v>
      </c>
      <c r="E7" t="s">
        <v>18</v>
      </c>
      <c r="F7" t="s">
        <v>71</v>
      </c>
      <c r="G7" t="s">
        <v>72</v>
      </c>
      <c r="H7" t="s">
        <v>73</v>
      </c>
      <c r="I7" t="s">
        <v>32</v>
      </c>
      <c r="J7" t="s">
        <v>74</v>
      </c>
      <c r="K7" t="s">
        <v>24</v>
      </c>
      <c r="L7" t="s">
        <v>75</v>
      </c>
      <c r="M7" t="s">
        <v>9445</v>
      </c>
      <c r="N7" t="s">
        <v>9441</v>
      </c>
    </row>
    <row r="8" spans="1:14" x14ac:dyDescent="0.25">
      <c r="A8" t="s">
        <v>84</v>
      </c>
      <c r="C8" t="s">
        <v>16</v>
      </c>
      <c r="D8" t="s">
        <v>85</v>
      </c>
      <c r="E8" t="s">
        <v>18</v>
      </c>
      <c r="F8" t="s">
        <v>86</v>
      </c>
      <c r="G8" t="s">
        <v>87</v>
      </c>
      <c r="H8" t="s">
        <v>88</v>
      </c>
      <c r="I8" t="s">
        <v>32</v>
      </c>
      <c r="J8" t="s">
        <v>89</v>
      </c>
      <c r="K8" t="s">
        <v>24</v>
      </c>
      <c r="L8" t="s">
        <v>90</v>
      </c>
      <c r="M8" t="s">
        <v>9438</v>
      </c>
      <c r="N8" t="s">
        <v>9439</v>
      </c>
    </row>
    <row r="9" spans="1:14" x14ac:dyDescent="0.25">
      <c r="A9" t="s">
        <v>91</v>
      </c>
      <c r="B9" t="s">
        <v>92</v>
      </c>
      <c r="C9" t="s">
        <v>69</v>
      </c>
      <c r="D9" t="s">
        <v>93</v>
      </c>
      <c r="E9" t="s">
        <v>18</v>
      </c>
      <c r="F9" t="s">
        <v>94</v>
      </c>
      <c r="G9" t="s">
        <v>95</v>
      </c>
      <c r="H9" t="s">
        <v>96</v>
      </c>
      <c r="I9" t="s">
        <v>32</v>
      </c>
      <c r="J9" t="s">
        <v>97</v>
      </c>
      <c r="K9" t="s">
        <v>24</v>
      </c>
      <c r="L9" t="s">
        <v>75</v>
      </c>
      <c r="M9" t="s">
        <v>9447</v>
      </c>
      <c r="N9" t="s">
        <v>9441</v>
      </c>
    </row>
    <row r="10" spans="1:14" x14ac:dyDescent="0.25">
      <c r="A10" t="s">
        <v>98</v>
      </c>
      <c r="B10" t="s">
        <v>99</v>
      </c>
      <c r="C10" t="s">
        <v>69</v>
      </c>
      <c r="D10" t="s">
        <v>100</v>
      </c>
      <c r="E10" t="s">
        <v>18</v>
      </c>
      <c r="F10" t="s">
        <v>101</v>
      </c>
      <c r="G10" t="s">
        <v>102</v>
      </c>
      <c r="H10" t="s">
        <v>103</v>
      </c>
      <c r="I10" t="s">
        <v>32</v>
      </c>
      <c r="J10" t="s">
        <v>74</v>
      </c>
      <c r="K10" t="s">
        <v>24</v>
      </c>
      <c r="L10" t="s">
        <v>104</v>
      </c>
      <c r="M10" t="s">
        <v>9448</v>
      </c>
      <c r="N10" t="s">
        <v>9441</v>
      </c>
    </row>
    <row r="11" spans="1:14" x14ac:dyDescent="0.25">
      <c r="A11" t="s">
        <v>105</v>
      </c>
      <c r="B11" t="s">
        <v>92</v>
      </c>
      <c r="C11" t="s">
        <v>69</v>
      </c>
      <c r="D11" t="s">
        <v>93</v>
      </c>
      <c r="E11" t="s">
        <v>18</v>
      </c>
      <c r="F11" t="s">
        <v>106</v>
      </c>
      <c r="G11" t="s">
        <v>107</v>
      </c>
      <c r="H11" t="s">
        <v>108</v>
      </c>
      <c r="I11" t="s">
        <v>32</v>
      </c>
      <c r="J11" t="s">
        <v>109</v>
      </c>
      <c r="K11" t="s">
        <v>24</v>
      </c>
      <c r="L11" t="s">
        <v>75</v>
      </c>
      <c r="M11" t="s">
        <v>9449</v>
      </c>
      <c r="N11" t="s">
        <v>9441</v>
      </c>
    </row>
    <row r="12" spans="1:14" x14ac:dyDescent="0.25">
      <c r="A12" t="s">
        <v>110</v>
      </c>
      <c r="C12" t="s">
        <v>16</v>
      </c>
      <c r="D12" t="s">
        <v>111</v>
      </c>
      <c r="E12" t="s">
        <v>18</v>
      </c>
      <c r="F12" t="s">
        <v>112</v>
      </c>
      <c r="G12" t="s">
        <v>113</v>
      </c>
      <c r="H12" t="s">
        <v>114</v>
      </c>
      <c r="I12" t="s">
        <v>32</v>
      </c>
      <c r="J12" t="s">
        <v>115</v>
      </c>
      <c r="K12" t="s">
        <v>24</v>
      </c>
      <c r="L12" t="s">
        <v>116</v>
      </c>
      <c r="M12" t="s">
        <v>9450</v>
      </c>
      <c r="N12" t="s">
        <v>9441</v>
      </c>
    </row>
    <row r="13" spans="1:14" x14ac:dyDescent="0.25">
      <c r="A13" t="s">
        <v>117</v>
      </c>
      <c r="B13" t="s">
        <v>27</v>
      </c>
      <c r="C13" t="s">
        <v>16</v>
      </c>
      <c r="E13" t="s">
        <v>18</v>
      </c>
      <c r="F13" t="s">
        <v>118</v>
      </c>
      <c r="G13" t="s">
        <v>119</v>
      </c>
      <c r="H13" t="s">
        <v>120</v>
      </c>
      <c r="I13" t="s">
        <v>32</v>
      </c>
      <c r="J13" t="s">
        <v>121</v>
      </c>
      <c r="K13" t="s">
        <v>24</v>
      </c>
      <c r="L13" t="s">
        <v>122</v>
      </c>
      <c r="M13" t="s">
        <v>9438</v>
      </c>
      <c r="N13" t="s">
        <v>9439</v>
      </c>
    </row>
    <row r="14" spans="1:14" x14ac:dyDescent="0.25">
      <c r="A14" t="s">
        <v>123</v>
      </c>
      <c r="B14" t="s">
        <v>124</v>
      </c>
      <c r="C14" t="s">
        <v>16</v>
      </c>
      <c r="D14" t="s">
        <v>125</v>
      </c>
      <c r="E14" t="s">
        <v>18</v>
      </c>
      <c r="F14" t="s">
        <v>126</v>
      </c>
      <c r="G14" t="s">
        <v>127</v>
      </c>
      <c r="H14" t="s">
        <v>128</v>
      </c>
      <c r="I14" t="s">
        <v>32</v>
      </c>
      <c r="J14" t="s">
        <v>129</v>
      </c>
      <c r="K14" t="s">
        <v>24</v>
      </c>
      <c r="L14" t="s">
        <v>75</v>
      </c>
      <c r="M14" t="s">
        <v>9438</v>
      </c>
      <c r="N14" t="s">
        <v>9439</v>
      </c>
    </row>
    <row r="15" spans="1:14" x14ac:dyDescent="0.25">
      <c r="A15" t="s">
        <v>130</v>
      </c>
      <c r="C15" t="s">
        <v>69</v>
      </c>
      <c r="D15" t="s">
        <v>85</v>
      </c>
      <c r="E15" t="s">
        <v>18</v>
      </c>
      <c r="F15" t="s">
        <v>131</v>
      </c>
      <c r="G15" t="s">
        <v>132</v>
      </c>
      <c r="H15" t="s">
        <v>133</v>
      </c>
      <c r="I15" t="s">
        <v>32</v>
      </c>
      <c r="J15" t="s">
        <v>134</v>
      </c>
      <c r="K15" t="s">
        <v>24</v>
      </c>
      <c r="L15" t="s">
        <v>135</v>
      </c>
      <c r="M15" t="s">
        <v>9438</v>
      </c>
      <c r="N15" t="s">
        <v>9439</v>
      </c>
    </row>
    <row r="16" spans="1:14" x14ac:dyDescent="0.25">
      <c r="A16" t="s">
        <v>136</v>
      </c>
      <c r="B16" t="s">
        <v>137</v>
      </c>
      <c r="C16" t="s">
        <v>69</v>
      </c>
      <c r="D16" t="s">
        <v>138</v>
      </c>
      <c r="E16" t="s">
        <v>18</v>
      </c>
      <c r="F16" t="s">
        <v>139</v>
      </c>
      <c r="G16" t="s">
        <v>140</v>
      </c>
      <c r="H16" t="s">
        <v>141</v>
      </c>
      <c r="I16" t="s">
        <v>32</v>
      </c>
      <c r="J16" t="s">
        <v>142</v>
      </c>
      <c r="K16" t="s">
        <v>24</v>
      </c>
      <c r="L16" t="s">
        <v>104</v>
      </c>
      <c r="M16" t="s">
        <v>9451</v>
      </c>
      <c r="N16" t="s">
        <v>9441</v>
      </c>
    </row>
    <row r="17" spans="1:14" x14ac:dyDescent="0.25">
      <c r="A17" t="s">
        <v>143</v>
      </c>
      <c r="B17" t="s">
        <v>144</v>
      </c>
      <c r="C17" t="s">
        <v>16</v>
      </c>
      <c r="D17" t="s">
        <v>93</v>
      </c>
      <c r="E17" t="s">
        <v>18</v>
      </c>
      <c r="F17" t="s">
        <v>145</v>
      </c>
      <c r="G17" t="s">
        <v>146</v>
      </c>
      <c r="H17" t="s">
        <v>147</v>
      </c>
      <c r="I17" t="s">
        <v>32</v>
      </c>
      <c r="J17" t="s">
        <v>148</v>
      </c>
      <c r="K17" t="s">
        <v>24</v>
      </c>
      <c r="L17" t="s">
        <v>75</v>
      </c>
      <c r="M17" t="s">
        <v>9452</v>
      </c>
      <c r="N17" t="s">
        <v>9441</v>
      </c>
    </row>
    <row r="18" spans="1:14" x14ac:dyDescent="0.25">
      <c r="A18" t="s">
        <v>149</v>
      </c>
      <c r="B18" t="s">
        <v>150</v>
      </c>
      <c r="C18" t="s">
        <v>69</v>
      </c>
      <c r="D18" t="s">
        <v>151</v>
      </c>
      <c r="E18" t="s">
        <v>18</v>
      </c>
      <c r="F18" t="s">
        <v>152</v>
      </c>
      <c r="G18" t="s">
        <v>153</v>
      </c>
      <c r="H18" t="s">
        <v>154</v>
      </c>
      <c r="I18" t="s">
        <v>32</v>
      </c>
      <c r="J18" t="s">
        <v>155</v>
      </c>
      <c r="K18" t="s">
        <v>24</v>
      </c>
      <c r="L18" t="s">
        <v>75</v>
      </c>
      <c r="M18" t="s">
        <v>9453</v>
      </c>
      <c r="N18" t="s">
        <v>9441</v>
      </c>
    </row>
    <row r="19" spans="1:14" x14ac:dyDescent="0.25">
      <c r="A19" t="s">
        <v>164</v>
      </c>
      <c r="C19" t="s">
        <v>69</v>
      </c>
      <c r="E19" t="s">
        <v>18</v>
      </c>
      <c r="F19" t="s">
        <v>165</v>
      </c>
      <c r="G19" t="s">
        <v>166</v>
      </c>
      <c r="H19" t="s">
        <v>167</v>
      </c>
      <c r="I19" t="s">
        <v>32</v>
      </c>
      <c r="J19" t="s">
        <v>148</v>
      </c>
      <c r="K19" t="s">
        <v>24</v>
      </c>
      <c r="L19" t="s">
        <v>168</v>
      </c>
      <c r="M19" t="s">
        <v>9454</v>
      </c>
      <c r="N19" t="s">
        <v>9441</v>
      </c>
    </row>
    <row r="20" spans="1:14" x14ac:dyDescent="0.25">
      <c r="A20" t="s">
        <v>169</v>
      </c>
      <c r="B20" t="s">
        <v>170</v>
      </c>
      <c r="C20" t="s">
        <v>16</v>
      </c>
      <c r="D20" t="s">
        <v>171</v>
      </c>
      <c r="E20" t="s">
        <v>18</v>
      </c>
      <c r="F20" t="s">
        <v>172</v>
      </c>
      <c r="G20" t="s">
        <v>173</v>
      </c>
      <c r="H20" t="s">
        <v>174</v>
      </c>
      <c r="I20" t="s">
        <v>32</v>
      </c>
      <c r="J20" t="s">
        <v>175</v>
      </c>
      <c r="K20" t="s">
        <v>24</v>
      </c>
      <c r="L20" t="s">
        <v>176</v>
      </c>
      <c r="M20" t="s">
        <v>9455</v>
      </c>
      <c r="N20" t="s">
        <v>9441</v>
      </c>
    </row>
    <row r="21" spans="1:14" x14ac:dyDescent="0.25">
      <c r="A21" t="s">
        <v>177</v>
      </c>
      <c r="B21" t="s">
        <v>178</v>
      </c>
      <c r="C21" t="s">
        <v>16</v>
      </c>
      <c r="D21" t="s">
        <v>179</v>
      </c>
      <c r="E21" t="s">
        <v>18</v>
      </c>
      <c r="F21" t="s">
        <v>180</v>
      </c>
      <c r="G21" t="s">
        <v>181</v>
      </c>
      <c r="H21" t="s">
        <v>182</v>
      </c>
      <c r="I21" t="s">
        <v>32</v>
      </c>
      <c r="J21" t="s">
        <v>183</v>
      </c>
      <c r="K21" t="s">
        <v>24</v>
      </c>
      <c r="L21" t="s">
        <v>184</v>
      </c>
      <c r="M21" t="s">
        <v>9456</v>
      </c>
      <c r="N21" t="s">
        <v>9441</v>
      </c>
    </row>
    <row r="22" spans="1:14" x14ac:dyDescent="0.25">
      <c r="A22" t="s">
        <v>185</v>
      </c>
      <c r="B22" t="s">
        <v>186</v>
      </c>
      <c r="C22" t="s">
        <v>69</v>
      </c>
      <c r="D22" t="s">
        <v>93</v>
      </c>
      <c r="E22" t="s">
        <v>18</v>
      </c>
      <c r="F22" t="s">
        <v>187</v>
      </c>
      <c r="G22" t="s">
        <v>188</v>
      </c>
      <c r="H22" t="s">
        <v>189</v>
      </c>
      <c r="I22" t="s">
        <v>32</v>
      </c>
      <c r="J22" t="s">
        <v>142</v>
      </c>
      <c r="K22" t="s">
        <v>24</v>
      </c>
      <c r="L22" t="s">
        <v>190</v>
      </c>
      <c r="M22" t="s">
        <v>9457</v>
      </c>
      <c r="N22" t="s">
        <v>9441</v>
      </c>
    </row>
    <row r="23" spans="1:14" x14ac:dyDescent="0.25">
      <c r="A23" t="s">
        <v>191</v>
      </c>
      <c r="B23" t="s">
        <v>192</v>
      </c>
      <c r="C23" t="s">
        <v>16</v>
      </c>
      <c r="D23" t="s">
        <v>193</v>
      </c>
      <c r="E23" t="s">
        <v>18</v>
      </c>
      <c r="F23" t="s">
        <v>194</v>
      </c>
      <c r="G23" t="s">
        <v>195</v>
      </c>
      <c r="H23" t="s">
        <v>196</v>
      </c>
      <c r="I23" t="s">
        <v>32</v>
      </c>
      <c r="J23" t="s">
        <v>197</v>
      </c>
      <c r="K23" t="s">
        <v>24</v>
      </c>
      <c r="L23" t="s">
        <v>198</v>
      </c>
      <c r="M23" t="s">
        <v>9438</v>
      </c>
      <c r="N23" t="s">
        <v>9439</v>
      </c>
    </row>
    <row r="24" spans="1:14" x14ac:dyDescent="0.25">
      <c r="A24" t="s">
        <v>199</v>
      </c>
      <c r="B24" t="s">
        <v>92</v>
      </c>
      <c r="C24" t="s">
        <v>69</v>
      </c>
      <c r="D24" t="s">
        <v>200</v>
      </c>
      <c r="E24" t="s">
        <v>18</v>
      </c>
      <c r="F24" t="s">
        <v>201</v>
      </c>
      <c r="G24" t="s">
        <v>202</v>
      </c>
      <c r="H24" t="s">
        <v>203</v>
      </c>
      <c r="I24" t="s">
        <v>32</v>
      </c>
      <c r="J24" t="s">
        <v>155</v>
      </c>
      <c r="K24" t="s">
        <v>24</v>
      </c>
      <c r="L24" t="s">
        <v>204</v>
      </c>
      <c r="M24" t="s">
        <v>9458</v>
      </c>
      <c r="N24" t="s">
        <v>9441</v>
      </c>
    </row>
    <row r="25" spans="1:14" x14ac:dyDescent="0.25">
      <c r="A25" t="s">
        <v>205</v>
      </c>
      <c r="B25" t="s">
        <v>206</v>
      </c>
      <c r="C25" t="s">
        <v>16</v>
      </c>
      <c r="D25" t="s">
        <v>207</v>
      </c>
      <c r="E25" t="s">
        <v>18</v>
      </c>
      <c r="F25" t="s">
        <v>208</v>
      </c>
      <c r="G25" t="s">
        <v>209</v>
      </c>
      <c r="H25" t="s">
        <v>210</v>
      </c>
      <c r="I25" t="s">
        <v>32</v>
      </c>
      <c r="J25" t="s">
        <v>211</v>
      </c>
      <c r="K25" t="s">
        <v>24</v>
      </c>
      <c r="L25" t="s">
        <v>212</v>
      </c>
      <c r="M25" t="s">
        <v>9438</v>
      </c>
      <c r="N25" t="s">
        <v>9439</v>
      </c>
    </row>
    <row r="26" spans="1:14" x14ac:dyDescent="0.25">
      <c r="A26" t="s">
        <v>213</v>
      </c>
      <c r="B26" t="s">
        <v>214</v>
      </c>
      <c r="C26" t="s">
        <v>16</v>
      </c>
      <c r="D26" t="s">
        <v>215</v>
      </c>
      <c r="E26" t="s">
        <v>18</v>
      </c>
      <c r="F26" t="s">
        <v>216</v>
      </c>
      <c r="G26" t="s">
        <v>217</v>
      </c>
      <c r="H26" t="s">
        <v>218</v>
      </c>
      <c r="I26" t="s">
        <v>32</v>
      </c>
      <c r="J26" t="s">
        <v>219</v>
      </c>
      <c r="K26" t="s">
        <v>24</v>
      </c>
      <c r="L26" t="s">
        <v>42</v>
      </c>
      <c r="M26" t="s">
        <v>9438</v>
      </c>
      <c r="N26" t="s">
        <v>9439</v>
      </c>
    </row>
    <row r="27" spans="1:14" x14ac:dyDescent="0.25">
      <c r="A27" t="s">
        <v>220</v>
      </c>
      <c r="B27" t="s">
        <v>221</v>
      </c>
      <c r="C27" t="s">
        <v>69</v>
      </c>
      <c r="D27" t="s">
        <v>222</v>
      </c>
      <c r="E27" t="s">
        <v>18</v>
      </c>
      <c r="F27" t="s">
        <v>223</v>
      </c>
      <c r="G27" t="s">
        <v>224</v>
      </c>
      <c r="H27" t="s">
        <v>225</v>
      </c>
      <c r="I27" t="s">
        <v>32</v>
      </c>
      <c r="J27" t="s">
        <v>226</v>
      </c>
      <c r="K27" t="s">
        <v>24</v>
      </c>
      <c r="L27" t="s">
        <v>227</v>
      </c>
      <c r="M27" t="s">
        <v>9459</v>
      </c>
      <c r="N27" t="s">
        <v>9441</v>
      </c>
    </row>
    <row r="28" spans="1:14" x14ac:dyDescent="0.25">
      <c r="A28" t="s">
        <v>228</v>
      </c>
      <c r="B28" t="s">
        <v>229</v>
      </c>
      <c r="C28" t="s">
        <v>16</v>
      </c>
      <c r="D28" t="s">
        <v>230</v>
      </c>
      <c r="E28" t="s">
        <v>18</v>
      </c>
      <c r="F28" t="s">
        <v>231</v>
      </c>
      <c r="G28" t="s">
        <v>232</v>
      </c>
      <c r="H28" t="s">
        <v>233</v>
      </c>
      <c r="I28" t="s">
        <v>32</v>
      </c>
      <c r="J28" t="s">
        <v>234</v>
      </c>
      <c r="K28" t="s">
        <v>24</v>
      </c>
      <c r="L28" t="s">
        <v>235</v>
      </c>
      <c r="M28" t="s">
        <v>9438</v>
      </c>
      <c r="N28" t="s">
        <v>9439</v>
      </c>
    </row>
    <row r="29" spans="1:14" x14ac:dyDescent="0.25">
      <c r="A29" t="s">
        <v>236</v>
      </c>
      <c r="C29" t="s">
        <v>16</v>
      </c>
      <c r="E29" t="s">
        <v>18</v>
      </c>
      <c r="F29" t="s">
        <v>237</v>
      </c>
      <c r="G29" t="s">
        <v>238</v>
      </c>
      <c r="H29" t="s">
        <v>239</v>
      </c>
      <c r="I29" t="s">
        <v>32</v>
      </c>
      <c r="K29" t="s">
        <v>24</v>
      </c>
      <c r="M29" t="s">
        <v>9460</v>
      </c>
      <c r="N29" t="s">
        <v>9441</v>
      </c>
    </row>
    <row r="30" spans="1:14" x14ac:dyDescent="0.25">
      <c r="A30" t="s">
        <v>240</v>
      </c>
      <c r="B30" t="s">
        <v>241</v>
      </c>
      <c r="C30" t="s">
        <v>16</v>
      </c>
      <c r="D30" t="s">
        <v>242</v>
      </c>
      <c r="E30" t="s">
        <v>18</v>
      </c>
      <c r="F30" t="s">
        <v>243</v>
      </c>
      <c r="G30" t="s">
        <v>244</v>
      </c>
      <c r="H30" t="s">
        <v>245</v>
      </c>
      <c r="I30" t="s">
        <v>32</v>
      </c>
      <c r="J30" t="s">
        <v>246</v>
      </c>
      <c r="K30" t="s">
        <v>24</v>
      </c>
      <c r="L30" t="s">
        <v>75</v>
      </c>
      <c r="M30" t="s">
        <v>9438</v>
      </c>
      <c r="N30" t="s">
        <v>9439</v>
      </c>
    </row>
    <row r="31" spans="1:14" x14ac:dyDescent="0.25">
      <c r="A31" t="s">
        <v>247</v>
      </c>
      <c r="B31" t="s">
        <v>248</v>
      </c>
      <c r="C31" t="s">
        <v>69</v>
      </c>
      <c r="D31" t="s">
        <v>249</v>
      </c>
      <c r="E31" t="s">
        <v>18</v>
      </c>
      <c r="F31" t="s">
        <v>250</v>
      </c>
      <c r="G31" t="s">
        <v>251</v>
      </c>
      <c r="H31" t="s">
        <v>252</v>
      </c>
      <c r="I31" t="s">
        <v>32</v>
      </c>
      <c r="J31" t="s">
        <v>253</v>
      </c>
      <c r="K31" t="s">
        <v>24</v>
      </c>
      <c r="L31" t="s">
        <v>254</v>
      </c>
      <c r="M31" t="s">
        <v>9438</v>
      </c>
      <c r="N31" t="s">
        <v>9439</v>
      </c>
    </row>
    <row r="32" spans="1:14" x14ac:dyDescent="0.25">
      <c r="A32" t="s">
        <v>255</v>
      </c>
      <c r="B32" t="s">
        <v>256</v>
      </c>
      <c r="C32" t="s">
        <v>16</v>
      </c>
      <c r="D32" t="s">
        <v>257</v>
      </c>
      <c r="E32" t="s">
        <v>18</v>
      </c>
      <c r="F32" t="s">
        <v>258</v>
      </c>
      <c r="G32" t="s">
        <v>259</v>
      </c>
      <c r="H32" t="s">
        <v>260</v>
      </c>
      <c r="I32" t="s">
        <v>32</v>
      </c>
      <c r="J32" t="s">
        <v>261</v>
      </c>
      <c r="K32" t="s">
        <v>24</v>
      </c>
      <c r="L32" t="s">
        <v>262</v>
      </c>
      <c r="M32" t="s">
        <v>9438</v>
      </c>
      <c r="N32" t="s">
        <v>9439</v>
      </c>
    </row>
    <row r="33" spans="1:14" x14ac:dyDescent="0.25">
      <c r="A33" t="s">
        <v>263</v>
      </c>
      <c r="B33" t="s">
        <v>264</v>
      </c>
      <c r="C33" t="s">
        <v>16</v>
      </c>
      <c r="D33" t="s">
        <v>265</v>
      </c>
      <c r="E33" t="s">
        <v>18</v>
      </c>
      <c r="F33" t="s">
        <v>266</v>
      </c>
      <c r="G33" t="s">
        <v>267</v>
      </c>
      <c r="H33" t="s">
        <v>268</v>
      </c>
      <c r="I33" t="s">
        <v>32</v>
      </c>
      <c r="J33" t="s">
        <v>82</v>
      </c>
      <c r="K33" t="s">
        <v>24</v>
      </c>
      <c r="L33" t="s">
        <v>204</v>
      </c>
      <c r="M33" t="s">
        <v>9461</v>
      </c>
      <c r="N33" t="s">
        <v>9441</v>
      </c>
    </row>
    <row r="34" spans="1:14" x14ac:dyDescent="0.25">
      <c r="A34" t="s">
        <v>269</v>
      </c>
      <c r="C34" t="s">
        <v>16</v>
      </c>
      <c r="D34" t="s">
        <v>270</v>
      </c>
      <c r="E34" t="s">
        <v>18</v>
      </c>
      <c r="F34" t="s">
        <v>271</v>
      </c>
      <c r="G34" t="s">
        <v>272</v>
      </c>
      <c r="H34" t="s">
        <v>273</v>
      </c>
      <c r="I34" t="s">
        <v>32</v>
      </c>
      <c r="J34" t="s">
        <v>274</v>
      </c>
      <c r="K34" t="s">
        <v>24</v>
      </c>
      <c r="L34" t="s">
        <v>275</v>
      </c>
      <c r="M34" t="s">
        <v>9462</v>
      </c>
      <c r="N34" t="s">
        <v>9441</v>
      </c>
    </row>
    <row r="35" spans="1:14" x14ac:dyDescent="0.25">
      <c r="A35" t="s">
        <v>276</v>
      </c>
      <c r="B35" t="s">
        <v>277</v>
      </c>
      <c r="C35" t="s">
        <v>16</v>
      </c>
      <c r="D35" t="s">
        <v>278</v>
      </c>
      <c r="E35" t="s">
        <v>18</v>
      </c>
      <c r="F35" t="s">
        <v>279</v>
      </c>
      <c r="G35" t="s">
        <v>280</v>
      </c>
      <c r="H35" t="s">
        <v>281</v>
      </c>
      <c r="I35" t="s">
        <v>32</v>
      </c>
      <c r="J35" t="s">
        <v>282</v>
      </c>
      <c r="K35" t="s">
        <v>24</v>
      </c>
      <c r="L35" t="s">
        <v>75</v>
      </c>
      <c r="M35" t="s">
        <v>9438</v>
      </c>
      <c r="N35" t="s">
        <v>9439</v>
      </c>
    </row>
    <row r="36" spans="1:14" x14ac:dyDescent="0.25">
      <c r="A36" t="s">
        <v>292</v>
      </c>
      <c r="B36" t="s">
        <v>293</v>
      </c>
      <c r="C36" t="s">
        <v>16</v>
      </c>
      <c r="D36" t="s">
        <v>294</v>
      </c>
      <c r="E36" t="s">
        <v>18</v>
      </c>
      <c r="F36" t="s">
        <v>295</v>
      </c>
      <c r="G36" t="s">
        <v>296</v>
      </c>
      <c r="H36" t="s">
        <v>297</v>
      </c>
      <c r="I36" t="s">
        <v>32</v>
      </c>
      <c r="J36" t="s">
        <v>298</v>
      </c>
      <c r="K36" t="s">
        <v>24</v>
      </c>
      <c r="L36" t="s">
        <v>299</v>
      </c>
      <c r="M36" t="s">
        <v>9464</v>
      </c>
      <c r="N36" t="s">
        <v>9441</v>
      </c>
    </row>
    <row r="37" spans="1:14" x14ac:dyDescent="0.25">
      <c r="A37" t="s">
        <v>300</v>
      </c>
      <c r="B37" t="s">
        <v>301</v>
      </c>
      <c r="C37" t="s">
        <v>16</v>
      </c>
      <c r="D37" t="s">
        <v>302</v>
      </c>
      <c r="E37" t="s">
        <v>18</v>
      </c>
      <c r="F37" t="s">
        <v>303</v>
      </c>
      <c r="G37" t="s">
        <v>304</v>
      </c>
      <c r="H37" t="s">
        <v>305</v>
      </c>
      <c r="I37" t="s">
        <v>32</v>
      </c>
      <c r="J37" t="s">
        <v>306</v>
      </c>
      <c r="K37" t="s">
        <v>24</v>
      </c>
      <c r="L37" t="s">
        <v>307</v>
      </c>
      <c r="M37" t="s">
        <v>9465</v>
      </c>
      <c r="N37" t="s">
        <v>9441</v>
      </c>
    </row>
    <row r="38" spans="1:14" x14ac:dyDescent="0.25">
      <c r="A38" t="s">
        <v>308</v>
      </c>
      <c r="B38" t="s">
        <v>309</v>
      </c>
      <c r="C38" t="s">
        <v>69</v>
      </c>
      <c r="D38" t="s">
        <v>310</v>
      </c>
      <c r="E38" t="s">
        <v>18</v>
      </c>
      <c r="F38" t="s">
        <v>311</v>
      </c>
      <c r="G38" t="s">
        <v>312</v>
      </c>
      <c r="H38" t="s">
        <v>313</v>
      </c>
      <c r="I38" t="s">
        <v>32</v>
      </c>
      <c r="J38" t="s">
        <v>23</v>
      </c>
      <c r="K38" t="s">
        <v>24</v>
      </c>
      <c r="L38" t="s">
        <v>314</v>
      </c>
      <c r="M38" t="s">
        <v>9438</v>
      </c>
      <c r="N38" t="s">
        <v>9439</v>
      </c>
    </row>
    <row r="39" spans="1:14" x14ac:dyDescent="0.25">
      <c r="A39" t="s">
        <v>323</v>
      </c>
      <c r="B39" t="s">
        <v>324</v>
      </c>
      <c r="C39" t="s">
        <v>69</v>
      </c>
      <c r="D39" t="s">
        <v>325</v>
      </c>
      <c r="E39" t="s">
        <v>18</v>
      </c>
      <c r="F39" t="s">
        <v>326</v>
      </c>
      <c r="G39" t="s">
        <v>327</v>
      </c>
      <c r="H39" t="s">
        <v>328</v>
      </c>
      <c r="I39" t="s">
        <v>32</v>
      </c>
      <c r="J39" t="s">
        <v>329</v>
      </c>
      <c r="K39" t="s">
        <v>24</v>
      </c>
      <c r="L39" t="s">
        <v>104</v>
      </c>
      <c r="M39" t="s">
        <v>9467</v>
      </c>
      <c r="N39" t="s">
        <v>9441</v>
      </c>
    </row>
    <row r="40" spans="1:14" x14ac:dyDescent="0.25">
      <c r="A40" t="s">
        <v>330</v>
      </c>
      <c r="B40" t="s">
        <v>331</v>
      </c>
      <c r="C40" t="s">
        <v>69</v>
      </c>
      <c r="D40" t="s">
        <v>332</v>
      </c>
      <c r="E40" t="s">
        <v>18</v>
      </c>
      <c r="F40" t="s">
        <v>333</v>
      </c>
      <c r="G40" t="s">
        <v>334</v>
      </c>
      <c r="H40" t="s">
        <v>335</v>
      </c>
      <c r="I40" t="s">
        <v>32</v>
      </c>
      <c r="J40" t="s">
        <v>82</v>
      </c>
      <c r="K40" t="s">
        <v>24</v>
      </c>
      <c r="L40" t="s">
        <v>104</v>
      </c>
      <c r="M40" t="s">
        <v>9468</v>
      </c>
      <c r="N40" t="s">
        <v>9441</v>
      </c>
    </row>
    <row r="41" spans="1:14" x14ac:dyDescent="0.25">
      <c r="A41" t="s">
        <v>336</v>
      </c>
      <c r="B41" t="s">
        <v>337</v>
      </c>
      <c r="C41" t="s">
        <v>69</v>
      </c>
      <c r="D41" t="s">
        <v>179</v>
      </c>
      <c r="E41" t="s">
        <v>18</v>
      </c>
      <c r="F41" t="s">
        <v>338</v>
      </c>
      <c r="G41" t="s">
        <v>339</v>
      </c>
      <c r="H41" t="s">
        <v>340</v>
      </c>
      <c r="I41" t="s">
        <v>32</v>
      </c>
      <c r="J41" t="s">
        <v>341</v>
      </c>
      <c r="K41" t="s">
        <v>24</v>
      </c>
      <c r="L41" t="s">
        <v>342</v>
      </c>
      <c r="M41" t="s">
        <v>9469</v>
      </c>
      <c r="N41" t="s">
        <v>9441</v>
      </c>
    </row>
    <row r="42" spans="1:14" x14ac:dyDescent="0.25">
      <c r="A42" t="s">
        <v>343</v>
      </c>
      <c r="B42" t="s">
        <v>344</v>
      </c>
      <c r="C42" t="s">
        <v>69</v>
      </c>
      <c r="D42" t="s">
        <v>345</v>
      </c>
      <c r="E42" t="s">
        <v>18</v>
      </c>
      <c r="F42" t="s">
        <v>346</v>
      </c>
      <c r="G42" t="s">
        <v>347</v>
      </c>
      <c r="H42" t="s">
        <v>348</v>
      </c>
      <c r="I42" t="s">
        <v>32</v>
      </c>
      <c r="J42" t="s">
        <v>197</v>
      </c>
      <c r="K42" t="s">
        <v>24</v>
      </c>
      <c r="L42" t="s">
        <v>34</v>
      </c>
      <c r="M42" t="s">
        <v>9438</v>
      </c>
      <c r="N42" t="s">
        <v>9439</v>
      </c>
    </row>
    <row r="43" spans="1:14" x14ac:dyDescent="0.25">
      <c r="A43" t="s">
        <v>349</v>
      </c>
      <c r="B43" t="s">
        <v>350</v>
      </c>
      <c r="C43" t="s">
        <v>69</v>
      </c>
      <c r="D43" t="s">
        <v>179</v>
      </c>
      <c r="E43" t="s">
        <v>18</v>
      </c>
      <c r="F43" t="s">
        <v>351</v>
      </c>
      <c r="G43" t="s">
        <v>352</v>
      </c>
      <c r="H43" t="s">
        <v>353</v>
      </c>
      <c r="I43" t="s">
        <v>32</v>
      </c>
      <c r="J43" t="s">
        <v>274</v>
      </c>
      <c r="K43" t="s">
        <v>24</v>
      </c>
      <c r="L43" t="s">
        <v>75</v>
      </c>
      <c r="M43" t="s">
        <v>9470</v>
      </c>
      <c r="N43" t="s">
        <v>9441</v>
      </c>
    </row>
    <row r="44" spans="1:14" x14ac:dyDescent="0.25">
      <c r="A44" t="s">
        <v>362</v>
      </c>
      <c r="B44" t="s">
        <v>363</v>
      </c>
      <c r="C44" t="s">
        <v>16</v>
      </c>
      <c r="D44" t="s">
        <v>364</v>
      </c>
      <c r="E44" t="s">
        <v>18</v>
      </c>
      <c r="F44" t="s">
        <v>365</v>
      </c>
      <c r="G44" t="s">
        <v>366</v>
      </c>
      <c r="H44" t="s">
        <v>367</v>
      </c>
      <c r="I44" t="s">
        <v>32</v>
      </c>
      <c r="J44" t="s">
        <v>261</v>
      </c>
      <c r="K44" t="s">
        <v>24</v>
      </c>
      <c r="L44" t="s">
        <v>368</v>
      </c>
      <c r="M44" t="s">
        <v>9438</v>
      </c>
      <c r="N44" t="s">
        <v>9439</v>
      </c>
    </row>
    <row r="45" spans="1:14" x14ac:dyDescent="0.25">
      <c r="A45" t="s">
        <v>369</v>
      </c>
      <c r="B45" t="s">
        <v>370</v>
      </c>
      <c r="C45" t="s">
        <v>16</v>
      </c>
      <c r="D45" t="s">
        <v>371</v>
      </c>
      <c r="E45" t="s">
        <v>18</v>
      </c>
      <c r="F45" t="s">
        <v>372</v>
      </c>
      <c r="G45" t="s">
        <v>373</v>
      </c>
      <c r="H45" t="s">
        <v>374</v>
      </c>
      <c r="I45" t="s">
        <v>32</v>
      </c>
      <c r="J45" t="s">
        <v>234</v>
      </c>
      <c r="K45" t="s">
        <v>24</v>
      </c>
      <c r="L45" t="s">
        <v>75</v>
      </c>
      <c r="M45" t="s">
        <v>9438</v>
      </c>
      <c r="N45" t="s">
        <v>9439</v>
      </c>
    </row>
    <row r="46" spans="1:14" x14ac:dyDescent="0.25">
      <c r="A46" t="s">
        <v>375</v>
      </c>
      <c r="B46" t="s">
        <v>144</v>
      </c>
      <c r="C46" t="s">
        <v>16</v>
      </c>
      <c r="D46" t="s">
        <v>93</v>
      </c>
      <c r="E46" t="s">
        <v>18</v>
      </c>
      <c r="F46" t="s">
        <v>376</v>
      </c>
      <c r="G46" t="s">
        <v>377</v>
      </c>
      <c r="H46" t="s">
        <v>378</v>
      </c>
      <c r="I46" t="s">
        <v>32</v>
      </c>
      <c r="J46" t="s">
        <v>379</v>
      </c>
      <c r="K46" t="s">
        <v>24</v>
      </c>
      <c r="L46" t="s">
        <v>75</v>
      </c>
      <c r="M46" t="s">
        <v>9471</v>
      </c>
      <c r="N46" t="s">
        <v>9441</v>
      </c>
    </row>
    <row r="47" spans="1:14" x14ac:dyDescent="0.25">
      <c r="A47" t="s">
        <v>386</v>
      </c>
      <c r="C47" t="s">
        <v>69</v>
      </c>
      <c r="D47" t="s">
        <v>387</v>
      </c>
      <c r="E47" t="s">
        <v>18</v>
      </c>
      <c r="F47" t="s">
        <v>388</v>
      </c>
      <c r="G47" t="s">
        <v>389</v>
      </c>
      <c r="H47" t="s">
        <v>390</v>
      </c>
      <c r="I47" t="s">
        <v>32</v>
      </c>
      <c r="J47" t="s">
        <v>391</v>
      </c>
      <c r="K47" t="s">
        <v>24</v>
      </c>
      <c r="L47" t="s">
        <v>392</v>
      </c>
      <c r="M47" t="s">
        <v>9438</v>
      </c>
      <c r="N47" t="s">
        <v>9439</v>
      </c>
    </row>
    <row r="48" spans="1:14" x14ac:dyDescent="0.25">
      <c r="A48" t="s">
        <v>26</v>
      </c>
      <c r="B48" t="s">
        <v>393</v>
      </c>
      <c r="C48" t="s">
        <v>16</v>
      </c>
      <c r="D48" t="s">
        <v>394</v>
      </c>
      <c r="E48" t="s">
        <v>18</v>
      </c>
      <c r="F48" t="s">
        <v>395</v>
      </c>
      <c r="G48" t="s">
        <v>396</v>
      </c>
      <c r="H48" t="s">
        <v>397</v>
      </c>
      <c r="I48" t="s">
        <v>32</v>
      </c>
      <c r="J48" t="s">
        <v>398</v>
      </c>
      <c r="K48" t="s">
        <v>24</v>
      </c>
      <c r="L48" t="s">
        <v>399</v>
      </c>
      <c r="M48" t="s">
        <v>9438</v>
      </c>
      <c r="N48" t="s">
        <v>9439</v>
      </c>
    </row>
    <row r="49" spans="1:14" x14ac:dyDescent="0.25">
      <c r="A49" t="s">
        <v>400</v>
      </c>
      <c r="B49" t="s">
        <v>401</v>
      </c>
      <c r="C49" t="s">
        <v>69</v>
      </c>
      <c r="D49" t="s">
        <v>402</v>
      </c>
      <c r="E49" t="s">
        <v>18</v>
      </c>
      <c r="F49" t="s">
        <v>403</v>
      </c>
      <c r="G49" t="s">
        <v>404</v>
      </c>
      <c r="H49" t="s">
        <v>405</v>
      </c>
      <c r="I49" t="s">
        <v>32</v>
      </c>
      <c r="J49" t="s">
        <v>142</v>
      </c>
      <c r="K49" t="s">
        <v>24</v>
      </c>
      <c r="L49" t="s">
        <v>406</v>
      </c>
      <c r="M49" t="s">
        <v>9473</v>
      </c>
      <c r="N49" t="s">
        <v>9441</v>
      </c>
    </row>
    <row r="50" spans="1:14" x14ac:dyDescent="0.25">
      <c r="A50" t="s">
        <v>407</v>
      </c>
      <c r="C50" t="s">
        <v>16</v>
      </c>
      <c r="D50" t="s">
        <v>408</v>
      </c>
      <c r="E50" t="s">
        <v>18</v>
      </c>
      <c r="F50" t="s">
        <v>409</v>
      </c>
      <c r="G50" t="s">
        <v>410</v>
      </c>
      <c r="H50" t="s">
        <v>411</v>
      </c>
      <c r="I50" t="s">
        <v>32</v>
      </c>
      <c r="J50" t="s">
        <v>412</v>
      </c>
      <c r="K50" t="s">
        <v>24</v>
      </c>
      <c r="L50" t="s">
        <v>413</v>
      </c>
      <c r="M50" t="s">
        <v>9438</v>
      </c>
      <c r="N50" t="s">
        <v>9439</v>
      </c>
    </row>
    <row r="51" spans="1:14" x14ac:dyDescent="0.25">
      <c r="A51" t="s">
        <v>414</v>
      </c>
      <c r="B51" t="s">
        <v>415</v>
      </c>
      <c r="C51" t="s">
        <v>16</v>
      </c>
      <c r="D51" t="s">
        <v>416</v>
      </c>
      <c r="E51" t="s">
        <v>18</v>
      </c>
      <c r="F51" t="s">
        <v>417</v>
      </c>
      <c r="G51" t="s">
        <v>418</v>
      </c>
      <c r="H51" t="s">
        <v>419</v>
      </c>
      <c r="I51" t="s">
        <v>32</v>
      </c>
      <c r="J51" t="s">
        <v>420</v>
      </c>
      <c r="K51" t="s">
        <v>24</v>
      </c>
      <c r="L51" t="s">
        <v>34</v>
      </c>
      <c r="M51" t="s">
        <v>9474</v>
      </c>
      <c r="N51" t="s">
        <v>9441</v>
      </c>
    </row>
    <row r="52" spans="1:14" x14ac:dyDescent="0.25">
      <c r="A52" t="s">
        <v>421</v>
      </c>
      <c r="B52" t="s">
        <v>422</v>
      </c>
      <c r="C52" t="s">
        <v>16</v>
      </c>
      <c r="D52" t="s">
        <v>302</v>
      </c>
      <c r="E52" t="s">
        <v>18</v>
      </c>
      <c r="F52" t="s">
        <v>423</v>
      </c>
      <c r="G52" t="s">
        <v>424</v>
      </c>
      <c r="H52" t="s">
        <v>425</v>
      </c>
      <c r="I52" t="s">
        <v>32</v>
      </c>
      <c r="J52" t="s">
        <v>426</v>
      </c>
      <c r="K52" t="s">
        <v>24</v>
      </c>
      <c r="L52" t="s">
        <v>307</v>
      </c>
      <c r="M52" t="s">
        <v>9475</v>
      </c>
      <c r="N52" t="s">
        <v>9441</v>
      </c>
    </row>
    <row r="53" spans="1:14" x14ac:dyDescent="0.25">
      <c r="A53" t="s">
        <v>427</v>
      </c>
      <c r="B53" t="s">
        <v>428</v>
      </c>
      <c r="C53" t="s">
        <v>69</v>
      </c>
      <c r="E53" t="s">
        <v>18</v>
      </c>
      <c r="F53" t="s">
        <v>429</v>
      </c>
      <c r="G53" t="s">
        <v>430</v>
      </c>
      <c r="H53" t="s">
        <v>431</v>
      </c>
      <c r="I53" t="s">
        <v>32</v>
      </c>
      <c r="J53" t="s">
        <v>134</v>
      </c>
      <c r="K53" t="s">
        <v>24</v>
      </c>
      <c r="L53" t="s">
        <v>432</v>
      </c>
      <c r="M53" t="s">
        <v>9438</v>
      </c>
      <c r="N53" t="s">
        <v>9439</v>
      </c>
    </row>
    <row r="54" spans="1:14" x14ac:dyDescent="0.25">
      <c r="A54" t="s">
        <v>433</v>
      </c>
      <c r="C54" t="s">
        <v>69</v>
      </c>
      <c r="D54" t="s">
        <v>434</v>
      </c>
      <c r="E54" t="s">
        <v>18</v>
      </c>
      <c r="F54" t="s">
        <v>435</v>
      </c>
      <c r="G54" t="s">
        <v>436</v>
      </c>
      <c r="H54" t="s">
        <v>437</v>
      </c>
      <c r="I54" t="s">
        <v>32</v>
      </c>
      <c r="J54" t="s">
        <v>438</v>
      </c>
      <c r="K54" t="s">
        <v>24</v>
      </c>
      <c r="L54" t="s">
        <v>439</v>
      </c>
      <c r="M54" t="s">
        <v>9438</v>
      </c>
      <c r="N54" t="s">
        <v>9439</v>
      </c>
    </row>
    <row r="55" spans="1:14" x14ac:dyDescent="0.25">
      <c r="A55" t="s">
        <v>440</v>
      </c>
      <c r="C55" t="s">
        <v>16</v>
      </c>
      <c r="D55" t="s">
        <v>441</v>
      </c>
      <c r="E55" t="s">
        <v>18</v>
      </c>
      <c r="F55" t="s">
        <v>442</v>
      </c>
      <c r="G55" t="s">
        <v>443</v>
      </c>
      <c r="H55" t="s">
        <v>444</v>
      </c>
      <c r="I55" t="s">
        <v>32</v>
      </c>
      <c r="J55" t="s">
        <v>329</v>
      </c>
      <c r="K55" t="s">
        <v>24</v>
      </c>
      <c r="L55" t="s">
        <v>445</v>
      </c>
      <c r="M55" t="s">
        <v>9476</v>
      </c>
      <c r="N55" t="s">
        <v>9441</v>
      </c>
    </row>
    <row r="56" spans="1:14" x14ac:dyDescent="0.25">
      <c r="A56" t="s">
        <v>446</v>
      </c>
      <c r="B56" t="s">
        <v>447</v>
      </c>
      <c r="C56" t="s">
        <v>69</v>
      </c>
      <c r="D56" t="s">
        <v>93</v>
      </c>
      <c r="E56" t="s">
        <v>18</v>
      </c>
      <c r="F56" t="s">
        <v>448</v>
      </c>
      <c r="G56" t="s">
        <v>449</v>
      </c>
      <c r="H56" t="s">
        <v>450</v>
      </c>
      <c r="I56" t="s">
        <v>32</v>
      </c>
      <c r="J56" t="s">
        <v>451</v>
      </c>
      <c r="K56" t="s">
        <v>24</v>
      </c>
      <c r="L56" t="s">
        <v>75</v>
      </c>
      <c r="M56" t="s">
        <v>9477</v>
      </c>
      <c r="N56" t="s">
        <v>9441</v>
      </c>
    </row>
    <row r="57" spans="1:14" x14ac:dyDescent="0.25">
      <c r="A57" t="s">
        <v>452</v>
      </c>
      <c r="C57" t="s">
        <v>16</v>
      </c>
      <c r="E57" t="s">
        <v>18</v>
      </c>
      <c r="F57" t="s">
        <v>453</v>
      </c>
      <c r="G57" t="s">
        <v>454</v>
      </c>
      <c r="H57" t="s">
        <v>455</v>
      </c>
      <c r="I57" t="s">
        <v>32</v>
      </c>
      <c r="J57" t="s">
        <v>253</v>
      </c>
      <c r="K57" t="s">
        <v>24</v>
      </c>
      <c r="L57" t="s">
        <v>168</v>
      </c>
      <c r="M57" t="s">
        <v>9438</v>
      </c>
      <c r="N57" t="s">
        <v>9439</v>
      </c>
    </row>
    <row r="58" spans="1:14" x14ac:dyDescent="0.25">
      <c r="A58" t="s">
        <v>456</v>
      </c>
      <c r="B58" t="s">
        <v>350</v>
      </c>
      <c r="C58" t="s">
        <v>69</v>
      </c>
      <c r="D58" t="s">
        <v>179</v>
      </c>
      <c r="E58" t="s">
        <v>18</v>
      </c>
      <c r="F58" t="s">
        <v>457</v>
      </c>
      <c r="G58" t="s">
        <v>458</v>
      </c>
      <c r="H58" t="s">
        <v>459</v>
      </c>
      <c r="I58" t="s">
        <v>32</v>
      </c>
      <c r="J58" t="s">
        <v>274</v>
      </c>
      <c r="K58" t="s">
        <v>24</v>
      </c>
      <c r="L58" t="s">
        <v>75</v>
      </c>
      <c r="M58" t="s">
        <v>9478</v>
      </c>
      <c r="N58" t="s">
        <v>9441</v>
      </c>
    </row>
    <row r="59" spans="1:14" x14ac:dyDescent="0.25">
      <c r="A59" t="s">
        <v>460</v>
      </c>
      <c r="B59" t="s">
        <v>461</v>
      </c>
      <c r="C59" t="s">
        <v>69</v>
      </c>
      <c r="D59" t="s">
        <v>462</v>
      </c>
      <c r="E59" t="s">
        <v>18</v>
      </c>
      <c r="F59" t="s">
        <v>463</v>
      </c>
      <c r="G59" t="s">
        <v>464</v>
      </c>
      <c r="H59" t="s">
        <v>465</v>
      </c>
      <c r="I59" t="s">
        <v>32</v>
      </c>
      <c r="J59" t="s">
        <v>329</v>
      </c>
      <c r="K59" t="s">
        <v>24</v>
      </c>
      <c r="L59" t="s">
        <v>204</v>
      </c>
      <c r="M59" t="s">
        <v>9479</v>
      </c>
      <c r="N59" t="s">
        <v>9441</v>
      </c>
    </row>
    <row r="60" spans="1:14" x14ac:dyDescent="0.25">
      <c r="A60" t="s">
        <v>466</v>
      </c>
      <c r="B60" t="s">
        <v>467</v>
      </c>
      <c r="C60" t="s">
        <v>69</v>
      </c>
      <c r="D60" t="s">
        <v>468</v>
      </c>
      <c r="E60" t="s">
        <v>18</v>
      </c>
      <c r="F60" t="s">
        <v>469</v>
      </c>
      <c r="G60" t="s">
        <v>470</v>
      </c>
      <c r="H60" t="s">
        <v>471</v>
      </c>
      <c r="I60" t="s">
        <v>32</v>
      </c>
      <c r="J60" t="s">
        <v>472</v>
      </c>
      <c r="K60" t="s">
        <v>24</v>
      </c>
      <c r="L60" t="s">
        <v>75</v>
      </c>
      <c r="M60" t="s">
        <v>9438</v>
      </c>
      <c r="N60" t="s">
        <v>9439</v>
      </c>
    </row>
    <row r="61" spans="1:14" x14ac:dyDescent="0.25">
      <c r="A61" t="s">
        <v>473</v>
      </c>
      <c r="B61" t="s">
        <v>474</v>
      </c>
      <c r="C61" t="s">
        <v>16</v>
      </c>
      <c r="D61" t="s">
        <v>475</v>
      </c>
      <c r="E61" t="s">
        <v>18</v>
      </c>
      <c r="F61" t="s">
        <v>476</v>
      </c>
      <c r="G61" t="s">
        <v>477</v>
      </c>
      <c r="H61" t="s">
        <v>478</v>
      </c>
      <c r="I61" t="s">
        <v>32</v>
      </c>
      <c r="J61" t="s">
        <v>479</v>
      </c>
      <c r="K61" t="s">
        <v>24</v>
      </c>
      <c r="L61" t="s">
        <v>75</v>
      </c>
      <c r="M61" t="s">
        <v>9438</v>
      </c>
      <c r="N61" t="s">
        <v>9439</v>
      </c>
    </row>
    <row r="62" spans="1:14" x14ac:dyDescent="0.25">
      <c r="A62" t="s">
        <v>480</v>
      </c>
      <c r="B62" t="s">
        <v>481</v>
      </c>
      <c r="C62" t="s">
        <v>69</v>
      </c>
      <c r="D62" t="s">
        <v>482</v>
      </c>
      <c r="E62" t="s">
        <v>18</v>
      </c>
      <c r="F62" t="s">
        <v>483</v>
      </c>
      <c r="G62" t="s">
        <v>484</v>
      </c>
      <c r="H62" t="s">
        <v>485</v>
      </c>
      <c r="I62" t="s">
        <v>32</v>
      </c>
      <c r="J62" t="s">
        <v>486</v>
      </c>
      <c r="K62" t="s">
        <v>24</v>
      </c>
      <c r="L62" t="s">
        <v>204</v>
      </c>
      <c r="M62" t="s">
        <v>9480</v>
      </c>
      <c r="N62" t="s">
        <v>9441</v>
      </c>
    </row>
    <row r="63" spans="1:14" x14ac:dyDescent="0.25">
      <c r="A63" t="s">
        <v>487</v>
      </c>
      <c r="B63" t="s">
        <v>488</v>
      </c>
      <c r="C63" t="s">
        <v>69</v>
      </c>
      <c r="D63" t="s">
        <v>489</v>
      </c>
      <c r="E63" t="s">
        <v>18</v>
      </c>
      <c r="F63" t="s">
        <v>490</v>
      </c>
      <c r="G63" t="s">
        <v>491</v>
      </c>
      <c r="H63" t="s">
        <v>492</v>
      </c>
      <c r="I63" t="s">
        <v>32</v>
      </c>
      <c r="J63" t="s">
        <v>493</v>
      </c>
      <c r="K63" t="s">
        <v>24</v>
      </c>
      <c r="L63" t="s">
        <v>494</v>
      </c>
      <c r="M63" t="s">
        <v>9481</v>
      </c>
      <c r="N63" t="s">
        <v>9441</v>
      </c>
    </row>
    <row r="64" spans="1:14" x14ac:dyDescent="0.25">
      <c r="A64" t="s">
        <v>495</v>
      </c>
      <c r="B64" t="s">
        <v>496</v>
      </c>
      <c r="C64" t="s">
        <v>69</v>
      </c>
      <c r="D64" t="s">
        <v>402</v>
      </c>
      <c r="E64" t="s">
        <v>18</v>
      </c>
      <c r="F64" t="s">
        <v>497</v>
      </c>
      <c r="G64" t="s">
        <v>498</v>
      </c>
      <c r="H64" t="s">
        <v>499</v>
      </c>
      <c r="I64" t="s">
        <v>32</v>
      </c>
      <c r="J64" t="s">
        <v>97</v>
      </c>
      <c r="K64" t="s">
        <v>24</v>
      </c>
      <c r="L64" t="s">
        <v>406</v>
      </c>
      <c r="M64" t="s">
        <v>9482</v>
      </c>
      <c r="N64" t="s">
        <v>9441</v>
      </c>
    </row>
    <row r="65" spans="1:14" x14ac:dyDescent="0.25">
      <c r="A65" t="s">
        <v>500</v>
      </c>
      <c r="B65" t="s">
        <v>501</v>
      </c>
      <c r="C65" t="s">
        <v>16</v>
      </c>
      <c r="D65" t="s">
        <v>502</v>
      </c>
      <c r="E65" t="s">
        <v>18</v>
      </c>
      <c r="F65" t="s">
        <v>503</v>
      </c>
      <c r="G65" t="s">
        <v>504</v>
      </c>
      <c r="H65" t="s">
        <v>505</v>
      </c>
      <c r="I65" t="s">
        <v>32</v>
      </c>
      <c r="J65" t="s">
        <v>506</v>
      </c>
      <c r="K65" t="s">
        <v>24</v>
      </c>
      <c r="L65" t="s">
        <v>507</v>
      </c>
      <c r="M65" t="s">
        <v>9483</v>
      </c>
      <c r="N65" t="s">
        <v>9441</v>
      </c>
    </row>
    <row r="66" spans="1:14" x14ac:dyDescent="0.25">
      <c r="A66" t="s">
        <v>515</v>
      </c>
      <c r="B66" t="s">
        <v>516</v>
      </c>
      <c r="C66" t="s">
        <v>16</v>
      </c>
      <c r="D66" t="s">
        <v>517</v>
      </c>
      <c r="E66" t="s">
        <v>18</v>
      </c>
      <c r="F66" t="s">
        <v>518</v>
      </c>
      <c r="G66" t="s">
        <v>519</v>
      </c>
      <c r="H66" t="s">
        <v>520</v>
      </c>
      <c r="I66" t="s">
        <v>32</v>
      </c>
      <c r="J66" t="s">
        <v>521</v>
      </c>
      <c r="K66" t="s">
        <v>24</v>
      </c>
      <c r="L66" t="s">
        <v>204</v>
      </c>
      <c r="M66" t="s">
        <v>9485</v>
      </c>
      <c r="N66" t="s">
        <v>9441</v>
      </c>
    </row>
    <row r="67" spans="1:14" x14ac:dyDescent="0.25">
      <c r="A67" t="s">
        <v>522</v>
      </c>
      <c r="C67" t="s">
        <v>69</v>
      </c>
      <c r="D67" t="s">
        <v>523</v>
      </c>
      <c r="E67" t="s">
        <v>18</v>
      </c>
      <c r="F67" t="s">
        <v>524</v>
      </c>
      <c r="G67" t="s">
        <v>525</v>
      </c>
      <c r="H67" t="s">
        <v>526</v>
      </c>
      <c r="I67" t="s">
        <v>32</v>
      </c>
      <c r="J67" t="s">
        <v>527</v>
      </c>
      <c r="K67" t="s">
        <v>24</v>
      </c>
      <c r="L67" t="s">
        <v>58</v>
      </c>
      <c r="M67" t="s">
        <v>9486</v>
      </c>
      <c r="N67" t="s">
        <v>9441</v>
      </c>
    </row>
    <row r="68" spans="1:14" x14ac:dyDescent="0.25">
      <c r="A68" t="s">
        <v>534</v>
      </c>
      <c r="B68" t="s">
        <v>535</v>
      </c>
      <c r="C68" t="s">
        <v>69</v>
      </c>
      <c r="D68" t="s">
        <v>536</v>
      </c>
      <c r="E68" t="s">
        <v>18</v>
      </c>
      <c r="F68" t="s">
        <v>537</v>
      </c>
      <c r="G68" t="s">
        <v>538</v>
      </c>
      <c r="H68" t="s">
        <v>539</v>
      </c>
      <c r="I68" t="s">
        <v>32</v>
      </c>
      <c r="J68" t="s">
        <v>540</v>
      </c>
      <c r="K68" t="s">
        <v>24</v>
      </c>
      <c r="L68" t="s">
        <v>541</v>
      </c>
      <c r="M68" t="s">
        <v>9487</v>
      </c>
      <c r="N68" t="s">
        <v>9441</v>
      </c>
    </row>
    <row r="69" spans="1:14" x14ac:dyDescent="0.25">
      <c r="A69" t="s">
        <v>542</v>
      </c>
      <c r="B69" t="s">
        <v>543</v>
      </c>
      <c r="C69" t="s">
        <v>16</v>
      </c>
      <c r="D69" t="s">
        <v>544</v>
      </c>
      <c r="E69" t="s">
        <v>18</v>
      </c>
      <c r="F69" t="s">
        <v>545</v>
      </c>
      <c r="G69" t="s">
        <v>546</v>
      </c>
      <c r="H69" t="s">
        <v>547</v>
      </c>
      <c r="I69" t="s">
        <v>32</v>
      </c>
      <c r="J69" t="s">
        <v>479</v>
      </c>
      <c r="K69" t="s">
        <v>24</v>
      </c>
      <c r="L69" t="s">
        <v>204</v>
      </c>
      <c r="M69" t="s">
        <v>9438</v>
      </c>
      <c r="N69" t="s">
        <v>9439</v>
      </c>
    </row>
    <row r="70" spans="1:14" x14ac:dyDescent="0.25">
      <c r="A70" t="s">
        <v>548</v>
      </c>
      <c r="B70" t="s">
        <v>549</v>
      </c>
      <c r="C70" t="s">
        <v>550</v>
      </c>
      <c r="D70" t="s">
        <v>551</v>
      </c>
      <c r="E70" t="s">
        <v>18</v>
      </c>
      <c r="F70" t="s">
        <v>552</v>
      </c>
      <c r="G70" t="s">
        <v>553</v>
      </c>
      <c r="H70" t="s">
        <v>554</v>
      </c>
      <c r="I70" t="s">
        <v>32</v>
      </c>
      <c r="J70" t="s">
        <v>555</v>
      </c>
      <c r="K70" t="s">
        <v>556</v>
      </c>
      <c r="L70" t="s">
        <v>557</v>
      </c>
      <c r="M70" t="s">
        <v>9438</v>
      </c>
      <c r="N70" t="s">
        <v>9439</v>
      </c>
    </row>
    <row r="71" spans="1:14" x14ac:dyDescent="0.25">
      <c r="A71" t="s">
        <v>564</v>
      </c>
      <c r="C71" t="s">
        <v>16</v>
      </c>
      <c r="D71" t="s">
        <v>565</v>
      </c>
      <c r="E71" t="s">
        <v>18</v>
      </c>
      <c r="F71" t="s">
        <v>566</v>
      </c>
      <c r="G71" t="s">
        <v>567</v>
      </c>
      <c r="H71" t="s">
        <v>568</v>
      </c>
      <c r="I71" t="s">
        <v>32</v>
      </c>
      <c r="J71" t="s">
        <v>33</v>
      </c>
      <c r="K71" t="s">
        <v>24</v>
      </c>
      <c r="L71" t="s">
        <v>439</v>
      </c>
      <c r="M71" t="s">
        <v>9438</v>
      </c>
      <c r="N71" t="s">
        <v>9439</v>
      </c>
    </row>
    <row r="72" spans="1:14" x14ac:dyDescent="0.25">
      <c r="A72" t="s">
        <v>569</v>
      </c>
      <c r="B72" t="s">
        <v>570</v>
      </c>
      <c r="C72" t="s">
        <v>69</v>
      </c>
      <c r="D72" t="s">
        <v>571</v>
      </c>
      <c r="E72" t="s">
        <v>18</v>
      </c>
      <c r="F72" t="s">
        <v>572</v>
      </c>
      <c r="G72" t="s">
        <v>573</v>
      </c>
      <c r="H72" t="s">
        <v>574</v>
      </c>
      <c r="I72" t="s">
        <v>32</v>
      </c>
      <c r="J72" t="s">
        <v>575</v>
      </c>
      <c r="K72" t="s">
        <v>24</v>
      </c>
      <c r="L72" t="s">
        <v>576</v>
      </c>
      <c r="M72" t="s">
        <v>9489</v>
      </c>
      <c r="N72" t="s">
        <v>9441</v>
      </c>
    </row>
    <row r="73" spans="1:14" x14ac:dyDescent="0.25">
      <c r="A73" t="s">
        <v>577</v>
      </c>
      <c r="B73" t="s">
        <v>578</v>
      </c>
      <c r="C73" t="s">
        <v>16</v>
      </c>
      <c r="D73" t="s">
        <v>579</v>
      </c>
      <c r="E73" t="s">
        <v>18</v>
      </c>
      <c r="F73" t="s">
        <v>580</v>
      </c>
      <c r="G73" t="s">
        <v>581</v>
      </c>
      <c r="H73" t="s">
        <v>582</v>
      </c>
      <c r="I73" t="s">
        <v>32</v>
      </c>
      <c r="J73" t="s">
        <v>583</v>
      </c>
      <c r="K73" t="s">
        <v>24</v>
      </c>
      <c r="L73" t="s">
        <v>58</v>
      </c>
      <c r="M73" t="s">
        <v>9490</v>
      </c>
      <c r="N73" t="s">
        <v>9441</v>
      </c>
    </row>
    <row r="74" spans="1:14" x14ac:dyDescent="0.25">
      <c r="A74" t="s">
        <v>26</v>
      </c>
      <c r="B74" t="s">
        <v>584</v>
      </c>
      <c r="C74" t="s">
        <v>16</v>
      </c>
      <c r="D74" t="s">
        <v>585</v>
      </c>
      <c r="E74" t="s">
        <v>18</v>
      </c>
      <c r="F74" t="s">
        <v>586</v>
      </c>
      <c r="G74" t="s">
        <v>587</v>
      </c>
      <c r="H74" t="s">
        <v>588</v>
      </c>
      <c r="I74" t="s">
        <v>32</v>
      </c>
      <c r="J74" t="s">
        <v>398</v>
      </c>
      <c r="K74" t="s">
        <v>24</v>
      </c>
      <c r="L74" t="s">
        <v>75</v>
      </c>
      <c r="M74" t="s">
        <v>9438</v>
      </c>
      <c r="N74" t="s">
        <v>9439</v>
      </c>
    </row>
    <row r="75" spans="1:14" x14ac:dyDescent="0.25">
      <c r="A75" t="s">
        <v>589</v>
      </c>
      <c r="B75" t="s">
        <v>590</v>
      </c>
      <c r="C75" t="s">
        <v>16</v>
      </c>
      <c r="D75" t="s">
        <v>591</v>
      </c>
      <c r="E75" t="s">
        <v>18</v>
      </c>
      <c r="F75" t="s">
        <v>592</v>
      </c>
      <c r="G75" t="s">
        <v>593</v>
      </c>
      <c r="H75" t="s">
        <v>594</v>
      </c>
      <c r="I75" t="s">
        <v>32</v>
      </c>
      <c r="J75" t="s">
        <v>595</v>
      </c>
      <c r="K75" t="s">
        <v>24</v>
      </c>
      <c r="L75" t="s">
        <v>596</v>
      </c>
      <c r="M75" t="s">
        <v>9491</v>
      </c>
      <c r="N75" t="s">
        <v>9441</v>
      </c>
    </row>
    <row r="76" spans="1:14" x14ac:dyDescent="0.25">
      <c r="A76" t="s">
        <v>597</v>
      </c>
      <c r="B76" t="s">
        <v>598</v>
      </c>
      <c r="C76" t="s">
        <v>69</v>
      </c>
      <c r="D76" t="s">
        <v>200</v>
      </c>
      <c r="E76" t="s">
        <v>18</v>
      </c>
      <c r="F76" t="s">
        <v>599</v>
      </c>
      <c r="G76" t="s">
        <v>600</v>
      </c>
      <c r="H76" t="s">
        <v>601</v>
      </c>
      <c r="I76" t="s">
        <v>32</v>
      </c>
      <c r="J76" t="s">
        <v>321</v>
      </c>
      <c r="K76" t="s">
        <v>24</v>
      </c>
      <c r="L76" t="s">
        <v>204</v>
      </c>
      <c r="M76" t="s">
        <v>9492</v>
      </c>
      <c r="N76" t="s">
        <v>9441</v>
      </c>
    </row>
    <row r="77" spans="1:14" x14ac:dyDescent="0.25">
      <c r="A77" t="s">
        <v>602</v>
      </c>
      <c r="B77" t="s">
        <v>206</v>
      </c>
      <c r="C77" t="s">
        <v>16</v>
      </c>
      <c r="D77" t="s">
        <v>523</v>
      </c>
      <c r="E77" t="s">
        <v>18</v>
      </c>
      <c r="F77" t="s">
        <v>603</v>
      </c>
      <c r="G77" t="s">
        <v>604</v>
      </c>
      <c r="H77" t="s">
        <v>605</v>
      </c>
      <c r="I77" t="s">
        <v>32</v>
      </c>
      <c r="J77" t="s">
        <v>606</v>
      </c>
      <c r="K77" t="s">
        <v>24</v>
      </c>
      <c r="L77" t="s">
        <v>607</v>
      </c>
      <c r="M77" t="s">
        <v>9438</v>
      </c>
      <c r="N77" t="s">
        <v>9439</v>
      </c>
    </row>
    <row r="78" spans="1:14" x14ac:dyDescent="0.25">
      <c r="A78" t="s">
        <v>608</v>
      </c>
      <c r="B78" t="s">
        <v>609</v>
      </c>
      <c r="C78" t="s">
        <v>16</v>
      </c>
      <c r="D78" t="s">
        <v>610</v>
      </c>
      <c r="E78" t="s">
        <v>18</v>
      </c>
      <c r="F78" t="s">
        <v>611</v>
      </c>
      <c r="G78" t="s">
        <v>612</v>
      </c>
      <c r="H78" t="s">
        <v>613</v>
      </c>
      <c r="I78" t="s">
        <v>32</v>
      </c>
      <c r="J78" t="s">
        <v>614</v>
      </c>
      <c r="K78" t="s">
        <v>24</v>
      </c>
      <c r="L78" t="s">
        <v>42</v>
      </c>
      <c r="M78" t="s">
        <v>9493</v>
      </c>
      <c r="N78" t="s">
        <v>9441</v>
      </c>
    </row>
    <row r="79" spans="1:14" x14ac:dyDescent="0.25">
      <c r="A79" t="s">
        <v>615</v>
      </c>
      <c r="B79" t="s">
        <v>616</v>
      </c>
      <c r="C79" t="s">
        <v>16</v>
      </c>
      <c r="D79" t="s">
        <v>617</v>
      </c>
      <c r="E79" t="s">
        <v>18</v>
      </c>
      <c r="F79" t="s">
        <v>618</v>
      </c>
      <c r="G79" t="s">
        <v>619</v>
      </c>
      <c r="H79" t="s">
        <v>620</v>
      </c>
      <c r="I79" t="s">
        <v>32</v>
      </c>
      <c r="J79" t="s">
        <v>162</v>
      </c>
      <c r="K79" t="s">
        <v>24</v>
      </c>
      <c r="L79" t="s">
        <v>621</v>
      </c>
      <c r="M79" t="s">
        <v>9438</v>
      </c>
      <c r="N79" t="s">
        <v>9439</v>
      </c>
    </row>
    <row r="80" spans="1:14" x14ac:dyDescent="0.25">
      <c r="A80" t="s">
        <v>622</v>
      </c>
      <c r="B80" t="s">
        <v>623</v>
      </c>
      <c r="C80" t="s">
        <v>69</v>
      </c>
      <c r="D80" t="s">
        <v>624</v>
      </c>
      <c r="E80" t="s">
        <v>18</v>
      </c>
      <c r="F80" t="s">
        <v>625</v>
      </c>
      <c r="G80" t="s">
        <v>626</v>
      </c>
      <c r="H80" t="s">
        <v>627</v>
      </c>
      <c r="I80" t="s">
        <v>32</v>
      </c>
      <c r="J80" t="s">
        <v>426</v>
      </c>
      <c r="K80" t="s">
        <v>24</v>
      </c>
      <c r="L80" t="s">
        <v>75</v>
      </c>
      <c r="M80" t="s">
        <v>9494</v>
      </c>
      <c r="N80" t="s">
        <v>9441</v>
      </c>
    </row>
    <row r="81" spans="1:14" x14ac:dyDescent="0.25">
      <c r="A81" t="s">
        <v>635</v>
      </c>
      <c r="B81" t="s">
        <v>636</v>
      </c>
      <c r="C81" t="s">
        <v>69</v>
      </c>
      <c r="D81" t="s">
        <v>637</v>
      </c>
      <c r="E81" t="s">
        <v>638</v>
      </c>
      <c r="F81" t="s">
        <v>639</v>
      </c>
      <c r="G81" t="s">
        <v>640</v>
      </c>
      <c r="H81" t="s">
        <v>641</v>
      </c>
      <c r="I81" t="s">
        <v>32</v>
      </c>
      <c r="J81" t="s">
        <v>642</v>
      </c>
      <c r="K81" t="s">
        <v>24</v>
      </c>
      <c r="L81" t="s">
        <v>643</v>
      </c>
      <c r="M81" t="s">
        <v>9438</v>
      </c>
      <c r="N81" t="s">
        <v>9439</v>
      </c>
    </row>
    <row r="82" spans="1:14" x14ac:dyDescent="0.25">
      <c r="A82" t="s">
        <v>644</v>
      </c>
      <c r="C82" t="s">
        <v>16</v>
      </c>
      <c r="D82" t="s">
        <v>645</v>
      </c>
      <c r="E82" t="s">
        <v>638</v>
      </c>
      <c r="F82" t="s">
        <v>646</v>
      </c>
      <c r="G82" t="s">
        <v>647</v>
      </c>
      <c r="H82" t="s">
        <v>648</v>
      </c>
      <c r="I82" t="s">
        <v>32</v>
      </c>
      <c r="J82" t="s">
        <v>234</v>
      </c>
      <c r="K82" t="s">
        <v>24</v>
      </c>
      <c r="L82" t="s">
        <v>649</v>
      </c>
      <c r="M82" t="s">
        <v>9438</v>
      </c>
      <c r="N82" t="s">
        <v>9439</v>
      </c>
    </row>
    <row r="83" spans="1:14" x14ac:dyDescent="0.25">
      <c r="A83" t="s">
        <v>657</v>
      </c>
      <c r="B83" t="s">
        <v>658</v>
      </c>
      <c r="C83" t="s">
        <v>69</v>
      </c>
      <c r="D83" t="s">
        <v>659</v>
      </c>
      <c r="E83" t="s">
        <v>638</v>
      </c>
      <c r="F83" t="s">
        <v>660</v>
      </c>
      <c r="G83" t="s">
        <v>661</v>
      </c>
      <c r="H83" t="s">
        <v>662</v>
      </c>
      <c r="I83" t="s">
        <v>32</v>
      </c>
      <c r="J83" t="s">
        <v>246</v>
      </c>
      <c r="K83" t="s">
        <v>24</v>
      </c>
      <c r="L83" t="s">
        <v>663</v>
      </c>
      <c r="M83" t="s">
        <v>9438</v>
      </c>
      <c r="N83" t="s">
        <v>9439</v>
      </c>
    </row>
    <row r="84" spans="1:14" x14ac:dyDescent="0.25">
      <c r="A84" t="s">
        <v>664</v>
      </c>
      <c r="B84" t="s">
        <v>665</v>
      </c>
      <c r="C84" t="s">
        <v>69</v>
      </c>
      <c r="D84" t="s">
        <v>666</v>
      </c>
      <c r="E84" t="s">
        <v>638</v>
      </c>
      <c r="F84" t="s">
        <v>667</v>
      </c>
      <c r="G84" t="s">
        <v>668</v>
      </c>
      <c r="H84" t="s">
        <v>669</v>
      </c>
      <c r="I84" t="s">
        <v>32</v>
      </c>
      <c r="J84" t="s">
        <v>246</v>
      </c>
      <c r="K84" t="s">
        <v>24</v>
      </c>
      <c r="L84" t="s">
        <v>670</v>
      </c>
      <c r="M84" t="s">
        <v>9438</v>
      </c>
      <c r="N84" t="s">
        <v>9439</v>
      </c>
    </row>
    <row r="85" spans="1:14" x14ac:dyDescent="0.25">
      <c r="A85" t="s">
        <v>671</v>
      </c>
      <c r="B85" t="s">
        <v>672</v>
      </c>
      <c r="C85" t="s">
        <v>69</v>
      </c>
      <c r="D85" t="s">
        <v>673</v>
      </c>
      <c r="E85" t="s">
        <v>638</v>
      </c>
      <c r="F85" t="s">
        <v>674</v>
      </c>
      <c r="G85" t="s">
        <v>675</v>
      </c>
      <c r="H85" t="s">
        <v>676</v>
      </c>
      <c r="I85" t="s">
        <v>32</v>
      </c>
      <c r="J85" t="s">
        <v>412</v>
      </c>
      <c r="K85" t="s">
        <v>24</v>
      </c>
      <c r="L85" t="s">
        <v>75</v>
      </c>
      <c r="M85" t="s">
        <v>9438</v>
      </c>
      <c r="N85" t="s">
        <v>9439</v>
      </c>
    </row>
    <row r="86" spans="1:14" x14ac:dyDescent="0.25">
      <c r="A86" t="s">
        <v>677</v>
      </c>
      <c r="B86" t="s">
        <v>678</v>
      </c>
      <c r="C86" t="s">
        <v>16</v>
      </c>
      <c r="D86" t="s">
        <v>666</v>
      </c>
      <c r="E86" t="s">
        <v>638</v>
      </c>
      <c r="F86" t="s">
        <v>679</v>
      </c>
      <c r="G86" t="s">
        <v>680</v>
      </c>
      <c r="H86" t="s">
        <v>681</v>
      </c>
      <c r="I86" t="s">
        <v>32</v>
      </c>
      <c r="J86" t="s">
        <v>642</v>
      </c>
      <c r="K86" t="s">
        <v>24</v>
      </c>
      <c r="L86" t="s">
        <v>262</v>
      </c>
      <c r="M86" t="s">
        <v>9438</v>
      </c>
      <c r="N86" t="s">
        <v>9439</v>
      </c>
    </row>
    <row r="87" spans="1:14" x14ac:dyDescent="0.25">
      <c r="A87" t="s">
        <v>682</v>
      </c>
      <c r="B87" t="s">
        <v>683</v>
      </c>
      <c r="C87" t="s">
        <v>16</v>
      </c>
      <c r="D87" t="s">
        <v>684</v>
      </c>
      <c r="E87" t="s">
        <v>638</v>
      </c>
      <c r="F87" t="s">
        <v>685</v>
      </c>
      <c r="G87" t="s">
        <v>686</v>
      </c>
      <c r="H87" t="s">
        <v>687</v>
      </c>
      <c r="I87" t="s">
        <v>32</v>
      </c>
      <c r="J87" t="s">
        <v>688</v>
      </c>
      <c r="K87" t="s">
        <v>24</v>
      </c>
      <c r="L87" t="s">
        <v>204</v>
      </c>
      <c r="M87" t="s">
        <v>9438</v>
      </c>
      <c r="N87" t="s">
        <v>9439</v>
      </c>
    </row>
    <row r="88" spans="1:14" x14ac:dyDescent="0.25">
      <c r="A88" t="s">
        <v>694</v>
      </c>
      <c r="B88" t="s">
        <v>695</v>
      </c>
      <c r="C88" t="s">
        <v>69</v>
      </c>
      <c r="D88" t="s">
        <v>696</v>
      </c>
      <c r="E88" t="s">
        <v>638</v>
      </c>
      <c r="F88" t="s">
        <v>697</v>
      </c>
      <c r="G88" t="s">
        <v>698</v>
      </c>
      <c r="H88" t="s">
        <v>699</v>
      </c>
      <c r="I88" t="s">
        <v>32</v>
      </c>
      <c r="J88" t="s">
        <v>688</v>
      </c>
      <c r="K88" t="s">
        <v>24</v>
      </c>
      <c r="L88" t="s">
        <v>104</v>
      </c>
      <c r="M88" t="s">
        <v>9438</v>
      </c>
      <c r="N88" t="s">
        <v>9439</v>
      </c>
    </row>
    <row r="89" spans="1:14" x14ac:dyDescent="0.25">
      <c r="A89" t="s">
        <v>700</v>
      </c>
      <c r="B89" t="s">
        <v>701</v>
      </c>
      <c r="C89" t="s">
        <v>16</v>
      </c>
      <c r="D89" t="s">
        <v>702</v>
      </c>
      <c r="E89" t="s">
        <v>638</v>
      </c>
      <c r="F89" t="s">
        <v>703</v>
      </c>
      <c r="G89" t="s">
        <v>704</v>
      </c>
      <c r="H89" t="s">
        <v>705</v>
      </c>
      <c r="I89" t="s">
        <v>32</v>
      </c>
      <c r="J89" t="s">
        <v>634</v>
      </c>
      <c r="K89" t="s">
        <v>24</v>
      </c>
      <c r="L89" t="s">
        <v>75</v>
      </c>
      <c r="M89" t="s">
        <v>9438</v>
      </c>
      <c r="N89" t="s">
        <v>9439</v>
      </c>
    </row>
    <row r="90" spans="1:14" x14ac:dyDescent="0.25">
      <c r="A90" t="s">
        <v>706</v>
      </c>
      <c r="B90" t="s">
        <v>707</v>
      </c>
      <c r="C90" t="s">
        <v>69</v>
      </c>
      <c r="D90" t="s">
        <v>708</v>
      </c>
      <c r="E90" t="s">
        <v>638</v>
      </c>
      <c r="F90" t="s">
        <v>709</v>
      </c>
      <c r="G90" t="s">
        <v>710</v>
      </c>
      <c r="H90" t="s">
        <v>711</v>
      </c>
      <c r="I90" t="s">
        <v>32</v>
      </c>
      <c r="J90" t="s">
        <v>712</v>
      </c>
      <c r="K90" t="s">
        <v>24</v>
      </c>
      <c r="L90" t="s">
        <v>75</v>
      </c>
      <c r="M90" t="s">
        <v>9495</v>
      </c>
      <c r="N90" t="s">
        <v>9441</v>
      </c>
    </row>
    <row r="91" spans="1:14" x14ac:dyDescent="0.25">
      <c r="A91" t="s">
        <v>713</v>
      </c>
      <c r="B91" t="s">
        <v>714</v>
      </c>
      <c r="C91" t="s">
        <v>16</v>
      </c>
      <c r="D91" t="s">
        <v>93</v>
      </c>
      <c r="E91" t="s">
        <v>638</v>
      </c>
      <c r="F91" t="s">
        <v>715</v>
      </c>
      <c r="G91" t="s">
        <v>716</v>
      </c>
      <c r="H91" t="s">
        <v>717</v>
      </c>
      <c r="I91" t="s">
        <v>32</v>
      </c>
      <c r="J91" t="s">
        <v>718</v>
      </c>
      <c r="K91" t="s">
        <v>24</v>
      </c>
      <c r="L91" t="s">
        <v>75</v>
      </c>
      <c r="M91" t="s">
        <v>9496</v>
      </c>
      <c r="N91" t="s">
        <v>9441</v>
      </c>
    </row>
    <row r="92" spans="1:14" x14ac:dyDescent="0.25">
      <c r="A92" t="s">
        <v>664</v>
      </c>
      <c r="B92" t="s">
        <v>665</v>
      </c>
      <c r="C92" t="s">
        <v>69</v>
      </c>
      <c r="D92" t="s">
        <v>719</v>
      </c>
      <c r="E92" t="s">
        <v>638</v>
      </c>
      <c r="F92" t="s">
        <v>720</v>
      </c>
      <c r="G92" t="s">
        <v>721</v>
      </c>
      <c r="H92" t="s">
        <v>722</v>
      </c>
      <c r="I92" t="s">
        <v>32</v>
      </c>
      <c r="J92" t="s">
        <v>723</v>
      </c>
      <c r="K92" t="s">
        <v>24</v>
      </c>
      <c r="L92" t="s">
        <v>670</v>
      </c>
      <c r="M92" t="s">
        <v>9438</v>
      </c>
      <c r="N92" t="s">
        <v>9439</v>
      </c>
    </row>
    <row r="93" spans="1:14" x14ac:dyDescent="0.25">
      <c r="A93" t="s">
        <v>724</v>
      </c>
      <c r="B93" t="s">
        <v>725</v>
      </c>
      <c r="C93" t="s">
        <v>69</v>
      </c>
      <c r="D93" t="s">
        <v>61</v>
      </c>
      <c r="E93" t="s">
        <v>638</v>
      </c>
      <c r="F93" t="s">
        <v>726</v>
      </c>
      <c r="G93" t="s">
        <v>727</v>
      </c>
      <c r="H93" t="s">
        <v>728</v>
      </c>
      <c r="I93" t="s">
        <v>32</v>
      </c>
      <c r="J93" t="s">
        <v>723</v>
      </c>
      <c r="K93" t="s">
        <v>24</v>
      </c>
      <c r="L93" t="s">
        <v>42</v>
      </c>
      <c r="M93" t="s">
        <v>9438</v>
      </c>
      <c r="N93" t="s">
        <v>9439</v>
      </c>
    </row>
    <row r="94" spans="1:14" x14ac:dyDescent="0.25">
      <c r="A94" t="s">
        <v>729</v>
      </c>
      <c r="B94" t="s">
        <v>730</v>
      </c>
      <c r="C94" t="s">
        <v>16</v>
      </c>
      <c r="D94" t="s">
        <v>731</v>
      </c>
      <c r="E94" t="s">
        <v>638</v>
      </c>
      <c r="F94" t="s">
        <v>732</v>
      </c>
      <c r="G94" t="s">
        <v>733</v>
      </c>
      <c r="H94" t="s">
        <v>734</v>
      </c>
      <c r="I94" t="s">
        <v>32</v>
      </c>
      <c r="J94" t="s">
        <v>735</v>
      </c>
      <c r="K94" t="s">
        <v>24</v>
      </c>
      <c r="L94" t="s">
        <v>212</v>
      </c>
      <c r="M94" t="s">
        <v>9497</v>
      </c>
      <c r="N94" t="s">
        <v>9441</v>
      </c>
    </row>
    <row r="95" spans="1:14" x14ac:dyDescent="0.25">
      <c r="A95" t="s">
        <v>671</v>
      </c>
      <c r="B95" t="s">
        <v>672</v>
      </c>
      <c r="C95" t="s">
        <v>69</v>
      </c>
      <c r="D95" t="s">
        <v>673</v>
      </c>
      <c r="E95" t="s">
        <v>638</v>
      </c>
      <c r="F95" t="s">
        <v>736</v>
      </c>
      <c r="G95" t="s">
        <v>737</v>
      </c>
      <c r="H95" t="s">
        <v>738</v>
      </c>
      <c r="I95" t="s">
        <v>32</v>
      </c>
      <c r="J95" t="s">
        <v>121</v>
      </c>
      <c r="K95" t="s">
        <v>24</v>
      </c>
      <c r="L95" t="s">
        <v>75</v>
      </c>
      <c r="M95" t="s">
        <v>9438</v>
      </c>
      <c r="N95" t="s">
        <v>9439</v>
      </c>
    </row>
    <row r="96" spans="1:14" x14ac:dyDescent="0.25">
      <c r="A96" t="s">
        <v>746</v>
      </c>
      <c r="B96" t="s">
        <v>747</v>
      </c>
      <c r="C96" t="s">
        <v>16</v>
      </c>
      <c r="D96" t="s">
        <v>748</v>
      </c>
      <c r="E96" t="s">
        <v>638</v>
      </c>
      <c r="F96" t="s">
        <v>749</v>
      </c>
      <c r="G96" t="s">
        <v>750</v>
      </c>
      <c r="H96" t="s">
        <v>751</v>
      </c>
      <c r="I96" t="s">
        <v>32</v>
      </c>
      <c r="J96" t="s">
        <v>398</v>
      </c>
      <c r="K96" t="s">
        <v>24</v>
      </c>
      <c r="L96" t="s">
        <v>75</v>
      </c>
      <c r="M96" t="s">
        <v>9438</v>
      </c>
      <c r="N96" t="s">
        <v>9439</v>
      </c>
    </row>
    <row r="97" spans="1:14" x14ac:dyDescent="0.25">
      <c r="A97" t="s">
        <v>764</v>
      </c>
      <c r="B97" t="s">
        <v>765</v>
      </c>
      <c r="C97" t="s">
        <v>16</v>
      </c>
      <c r="D97" t="s">
        <v>93</v>
      </c>
      <c r="E97" t="s">
        <v>638</v>
      </c>
      <c r="F97" t="s">
        <v>766</v>
      </c>
      <c r="G97" t="s">
        <v>767</v>
      </c>
      <c r="H97" t="s">
        <v>768</v>
      </c>
      <c r="I97" t="s">
        <v>32</v>
      </c>
      <c r="J97" t="s">
        <v>718</v>
      </c>
      <c r="K97" t="s">
        <v>24</v>
      </c>
      <c r="L97" t="s">
        <v>75</v>
      </c>
      <c r="M97" t="s">
        <v>9498</v>
      </c>
      <c r="N97" t="s">
        <v>9441</v>
      </c>
    </row>
    <row r="98" spans="1:14" x14ac:dyDescent="0.25">
      <c r="A98" t="s">
        <v>769</v>
      </c>
      <c r="B98" t="s">
        <v>770</v>
      </c>
      <c r="C98" t="s">
        <v>16</v>
      </c>
      <c r="D98" t="s">
        <v>93</v>
      </c>
      <c r="E98" t="s">
        <v>638</v>
      </c>
      <c r="F98" t="s">
        <v>771</v>
      </c>
      <c r="G98" t="s">
        <v>772</v>
      </c>
      <c r="H98" t="s">
        <v>773</v>
      </c>
      <c r="I98" t="s">
        <v>32</v>
      </c>
      <c r="J98" t="s">
        <v>41</v>
      </c>
      <c r="K98" t="s">
        <v>24</v>
      </c>
      <c r="L98" t="s">
        <v>75</v>
      </c>
      <c r="M98" t="s">
        <v>9499</v>
      </c>
      <c r="N98" t="s">
        <v>9441</v>
      </c>
    </row>
    <row r="99" spans="1:14" x14ac:dyDescent="0.25">
      <c r="A99" t="s">
        <v>774</v>
      </c>
      <c r="B99" t="s">
        <v>775</v>
      </c>
      <c r="C99" t="s">
        <v>16</v>
      </c>
      <c r="D99" t="s">
        <v>776</v>
      </c>
      <c r="E99" t="s">
        <v>638</v>
      </c>
      <c r="F99" t="s">
        <v>777</v>
      </c>
      <c r="G99" t="s">
        <v>778</v>
      </c>
      <c r="H99" t="s">
        <v>779</v>
      </c>
      <c r="I99" t="s">
        <v>32</v>
      </c>
      <c r="J99" t="s">
        <v>398</v>
      </c>
      <c r="K99" t="s">
        <v>24</v>
      </c>
      <c r="L99" t="s">
        <v>780</v>
      </c>
      <c r="M99" t="s">
        <v>9438</v>
      </c>
      <c r="N99" t="s">
        <v>9439</v>
      </c>
    </row>
    <row r="100" spans="1:14" x14ac:dyDescent="0.25">
      <c r="A100" t="s">
        <v>781</v>
      </c>
      <c r="B100" t="s">
        <v>782</v>
      </c>
      <c r="C100" t="s">
        <v>69</v>
      </c>
      <c r="D100" t="s">
        <v>200</v>
      </c>
      <c r="E100" t="s">
        <v>638</v>
      </c>
      <c r="F100" t="s">
        <v>783</v>
      </c>
      <c r="G100" t="s">
        <v>784</v>
      </c>
      <c r="H100" t="s">
        <v>785</v>
      </c>
      <c r="I100" t="s">
        <v>32</v>
      </c>
      <c r="J100" t="s">
        <v>634</v>
      </c>
      <c r="K100" t="s">
        <v>24</v>
      </c>
      <c r="L100" t="s">
        <v>786</v>
      </c>
      <c r="M100" t="s">
        <v>9438</v>
      </c>
      <c r="N100" t="s">
        <v>9439</v>
      </c>
    </row>
    <row r="101" spans="1:14" x14ac:dyDescent="0.25">
      <c r="A101" t="s">
        <v>700</v>
      </c>
      <c r="B101" t="s">
        <v>701</v>
      </c>
      <c r="C101" t="s">
        <v>16</v>
      </c>
      <c r="D101" t="s">
        <v>702</v>
      </c>
      <c r="E101" t="s">
        <v>638</v>
      </c>
      <c r="F101" t="s">
        <v>795</v>
      </c>
      <c r="G101" t="s">
        <v>796</v>
      </c>
      <c r="H101" t="s">
        <v>797</v>
      </c>
      <c r="I101" t="s">
        <v>32</v>
      </c>
      <c r="J101" t="s">
        <v>121</v>
      </c>
      <c r="K101" t="s">
        <v>24</v>
      </c>
      <c r="L101" t="s">
        <v>75</v>
      </c>
      <c r="M101" t="s">
        <v>9438</v>
      </c>
      <c r="N101" t="s">
        <v>9439</v>
      </c>
    </row>
    <row r="102" spans="1:14" x14ac:dyDescent="0.25">
      <c r="A102" t="s">
        <v>700</v>
      </c>
      <c r="B102" t="s">
        <v>701</v>
      </c>
      <c r="C102" t="s">
        <v>16</v>
      </c>
      <c r="D102" t="s">
        <v>702</v>
      </c>
      <c r="E102" t="s">
        <v>638</v>
      </c>
      <c r="F102" t="s">
        <v>817</v>
      </c>
      <c r="G102" t="s">
        <v>818</v>
      </c>
      <c r="H102" t="s">
        <v>819</v>
      </c>
      <c r="I102" t="s">
        <v>32</v>
      </c>
      <c r="J102" t="s">
        <v>809</v>
      </c>
      <c r="K102" t="s">
        <v>24</v>
      </c>
      <c r="L102" t="s">
        <v>75</v>
      </c>
      <c r="M102" t="s">
        <v>9438</v>
      </c>
      <c r="N102" t="s">
        <v>9439</v>
      </c>
    </row>
    <row r="103" spans="1:14" x14ac:dyDescent="0.25">
      <c r="A103" t="s">
        <v>820</v>
      </c>
      <c r="B103" t="s">
        <v>821</v>
      </c>
      <c r="C103" t="s">
        <v>16</v>
      </c>
      <c r="D103" t="s">
        <v>822</v>
      </c>
      <c r="E103" t="s">
        <v>638</v>
      </c>
      <c r="F103" t="s">
        <v>823</v>
      </c>
      <c r="G103" t="s">
        <v>824</v>
      </c>
      <c r="H103" t="s">
        <v>825</v>
      </c>
      <c r="I103" t="s">
        <v>32</v>
      </c>
      <c r="J103" t="s">
        <v>826</v>
      </c>
      <c r="K103" t="s">
        <v>24</v>
      </c>
      <c r="L103" t="s">
        <v>42</v>
      </c>
      <c r="M103" t="s">
        <v>9438</v>
      </c>
      <c r="N103" t="s">
        <v>9439</v>
      </c>
    </row>
    <row r="104" spans="1:14" x14ac:dyDescent="0.25">
      <c r="A104" t="s">
        <v>833</v>
      </c>
      <c r="B104" t="s">
        <v>678</v>
      </c>
      <c r="C104" t="s">
        <v>16</v>
      </c>
      <c r="D104" t="s">
        <v>666</v>
      </c>
      <c r="E104" t="s">
        <v>638</v>
      </c>
      <c r="F104" t="s">
        <v>834</v>
      </c>
      <c r="G104" t="s">
        <v>835</v>
      </c>
      <c r="H104" t="s">
        <v>836</v>
      </c>
      <c r="I104" t="s">
        <v>32</v>
      </c>
      <c r="J104" t="s">
        <v>23</v>
      </c>
      <c r="K104" t="s">
        <v>24</v>
      </c>
      <c r="L104" t="s">
        <v>837</v>
      </c>
      <c r="M104" t="s">
        <v>9438</v>
      </c>
      <c r="N104" t="s">
        <v>9439</v>
      </c>
    </row>
    <row r="105" spans="1:14" x14ac:dyDescent="0.25">
      <c r="A105" t="s">
        <v>700</v>
      </c>
      <c r="B105" t="s">
        <v>701</v>
      </c>
      <c r="C105" t="s">
        <v>16</v>
      </c>
      <c r="D105" t="s">
        <v>702</v>
      </c>
      <c r="E105" t="s">
        <v>638</v>
      </c>
      <c r="F105" t="s">
        <v>842</v>
      </c>
      <c r="G105" t="s">
        <v>843</v>
      </c>
      <c r="H105" t="s">
        <v>844</v>
      </c>
      <c r="I105" t="s">
        <v>32</v>
      </c>
      <c r="J105" t="s">
        <v>809</v>
      </c>
      <c r="K105" t="s">
        <v>24</v>
      </c>
      <c r="L105" t="s">
        <v>75</v>
      </c>
      <c r="M105" t="s">
        <v>9438</v>
      </c>
      <c r="N105" t="s">
        <v>9439</v>
      </c>
    </row>
    <row r="106" spans="1:14" x14ac:dyDescent="0.25">
      <c r="A106" t="s">
        <v>845</v>
      </c>
      <c r="B106" t="s">
        <v>846</v>
      </c>
      <c r="C106" t="s">
        <v>69</v>
      </c>
      <c r="D106" t="s">
        <v>847</v>
      </c>
      <c r="E106" t="s">
        <v>638</v>
      </c>
      <c r="F106" t="s">
        <v>848</v>
      </c>
      <c r="G106" t="s">
        <v>849</v>
      </c>
      <c r="H106" t="s">
        <v>850</v>
      </c>
      <c r="I106" t="s">
        <v>32</v>
      </c>
      <c r="J106" t="s">
        <v>121</v>
      </c>
      <c r="K106" t="s">
        <v>24</v>
      </c>
      <c r="L106" t="s">
        <v>851</v>
      </c>
      <c r="M106" t="s">
        <v>9438</v>
      </c>
      <c r="N106" t="s">
        <v>9439</v>
      </c>
    </row>
    <row r="107" spans="1:14" x14ac:dyDescent="0.25">
      <c r="A107" t="s">
        <v>858</v>
      </c>
      <c r="B107" t="s">
        <v>695</v>
      </c>
      <c r="C107" t="s">
        <v>69</v>
      </c>
      <c r="D107" t="s">
        <v>696</v>
      </c>
      <c r="E107" t="s">
        <v>638</v>
      </c>
      <c r="F107" t="s">
        <v>859</v>
      </c>
      <c r="G107" t="s">
        <v>860</v>
      </c>
      <c r="H107" t="s">
        <v>861</v>
      </c>
      <c r="I107" t="s">
        <v>32</v>
      </c>
      <c r="J107" t="s">
        <v>756</v>
      </c>
      <c r="K107" t="s">
        <v>24</v>
      </c>
      <c r="L107" t="s">
        <v>757</v>
      </c>
      <c r="M107" t="s">
        <v>9438</v>
      </c>
      <c r="N107" t="s">
        <v>9439</v>
      </c>
    </row>
    <row r="108" spans="1:14" x14ac:dyDescent="0.25">
      <c r="A108" t="s">
        <v>862</v>
      </c>
      <c r="B108" t="s">
        <v>678</v>
      </c>
      <c r="C108" t="s">
        <v>16</v>
      </c>
      <c r="D108" t="s">
        <v>666</v>
      </c>
      <c r="E108" t="s">
        <v>638</v>
      </c>
      <c r="F108" t="s">
        <v>863</v>
      </c>
      <c r="G108" t="s">
        <v>864</v>
      </c>
      <c r="H108" t="s">
        <v>865</v>
      </c>
      <c r="I108" t="s">
        <v>32</v>
      </c>
      <c r="J108" t="s">
        <v>866</v>
      </c>
      <c r="K108" t="s">
        <v>24</v>
      </c>
      <c r="L108" t="s">
        <v>837</v>
      </c>
      <c r="M108" t="s">
        <v>9438</v>
      </c>
      <c r="N108" t="s">
        <v>9439</v>
      </c>
    </row>
    <row r="109" spans="1:14" x14ac:dyDescent="0.25">
      <c r="A109" t="s">
        <v>867</v>
      </c>
      <c r="B109" t="s">
        <v>707</v>
      </c>
      <c r="C109" t="s">
        <v>16</v>
      </c>
      <c r="D109" t="s">
        <v>868</v>
      </c>
      <c r="E109" t="s">
        <v>638</v>
      </c>
      <c r="F109" t="s">
        <v>869</v>
      </c>
      <c r="G109" t="s">
        <v>870</v>
      </c>
      <c r="H109" t="s">
        <v>871</v>
      </c>
      <c r="I109" t="s">
        <v>32</v>
      </c>
      <c r="J109" t="s">
        <v>521</v>
      </c>
      <c r="K109" t="s">
        <v>24</v>
      </c>
      <c r="L109" t="s">
        <v>75</v>
      </c>
      <c r="M109" t="s">
        <v>9501</v>
      </c>
      <c r="N109" t="s">
        <v>9441</v>
      </c>
    </row>
    <row r="110" spans="1:14" x14ac:dyDescent="0.25">
      <c r="A110" t="s">
        <v>875</v>
      </c>
      <c r="B110" t="s">
        <v>876</v>
      </c>
      <c r="C110" t="s">
        <v>16</v>
      </c>
      <c r="D110" t="s">
        <v>371</v>
      </c>
      <c r="E110" t="s">
        <v>638</v>
      </c>
      <c r="F110" t="s">
        <v>877</v>
      </c>
      <c r="G110" t="s">
        <v>878</v>
      </c>
      <c r="H110" t="s">
        <v>879</v>
      </c>
      <c r="I110" t="s">
        <v>32</v>
      </c>
      <c r="J110" t="s">
        <v>880</v>
      </c>
      <c r="K110" t="s">
        <v>24</v>
      </c>
      <c r="L110" t="s">
        <v>75</v>
      </c>
      <c r="M110" t="s">
        <v>9438</v>
      </c>
      <c r="N110" t="s">
        <v>9439</v>
      </c>
    </row>
    <row r="111" spans="1:14" x14ac:dyDescent="0.25">
      <c r="A111" t="s">
        <v>892</v>
      </c>
      <c r="B111" t="s">
        <v>893</v>
      </c>
      <c r="C111" t="s">
        <v>69</v>
      </c>
      <c r="D111" t="s">
        <v>854</v>
      </c>
      <c r="E111" t="s">
        <v>638</v>
      </c>
      <c r="F111" t="s">
        <v>894</v>
      </c>
      <c r="G111" t="s">
        <v>895</v>
      </c>
      <c r="H111" t="s">
        <v>896</v>
      </c>
      <c r="I111" t="s">
        <v>32</v>
      </c>
      <c r="J111" t="s">
        <v>472</v>
      </c>
      <c r="K111" t="s">
        <v>24</v>
      </c>
      <c r="L111" t="s">
        <v>75</v>
      </c>
      <c r="M111" t="s">
        <v>9438</v>
      </c>
      <c r="N111" t="s">
        <v>9439</v>
      </c>
    </row>
    <row r="112" spans="1:14" x14ac:dyDescent="0.25">
      <c r="A112" t="s">
        <v>700</v>
      </c>
      <c r="B112" t="s">
        <v>701</v>
      </c>
      <c r="C112" t="s">
        <v>16</v>
      </c>
      <c r="D112" t="s">
        <v>702</v>
      </c>
      <c r="E112" t="s">
        <v>638</v>
      </c>
      <c r="F112" t="s">
        <v>897</v>
      </c>
      <c r="G112" t="s">
        <v>898</v>
      </c>
      <c r="H112" t="s">
        <v>899</v>
      </c>
      <c r="I112" t="s">
        <v>32</v>
      </c>
      <c r="J112" t="s">
        <v>723</v>
      </c>
      <c r="K112" t="s">
        <v>24</v>
      </c>
      <c r="L112" t="s">
        <v>75</v>
      </c>
      <c r="M112" t="s">
        <v>9438</v>
      </c>
      <c r="N112" t="s">
        <v>9439</v>
      </c>
    </row>
    <row r="113" spans="1:14" x14ac:dyDescent="0.25">
      <c r="A113" t="s">
        <v>913</v>
      </c>
      <c r="B113" t="s">
        <v>695</v>
      </c>
      <c r="C113" t="s">
        <v>69</v>
      </c>
      <c r="D113" t="s">
        <v>696</v>
      </c>
      <c r="E113" t="s">
        <v>638</v>
      </c>
      <c r="F113" t="s">
        <v>914</v>
      </c>
      <c r="G113" t="s">
        <v>915</v>
      </c>
      <c r="H113" t="s">
        <v>916</v>
      </c>
      <c r="I113" t="s">
        <v>32</v>
      </c>
      <c r="J113" t="s">
        <v>756</v>
      </c>
      <c r="K113" t="s">
        <v>24</v>
      </c>
      <c r="L113" t="s">
        <v>757</v>
      </c>
      <c r="M113" t="s">
        <v>9438</v>
      </c>
      <c r="N113" t="s">
        <v>9439</v>
      </c>
    </row>
    <row r="114" spans="1:14" x14ac:dyDescent="0.25">
      <c r="A114" t="s">
        <v>936</v>
      </c>
      <c r="B114" t="s">
        <v>695</v>
      </c>
      <c r="C114" t="s">
        <v>69</v>
      </c>
      <c r="D114" t="s">
        <v>696</v>
      </c>
      <c r="E114" t="s">
        <v>638</v>
      </c>
      <c r="F114" t="s">
        <v>937</v>
      </c>
      <c r="G114" t="s">
        <v>938</v>
      </c>
      <c r="H114" t="s">
        <v>939</v>
      </c>
      <c r="I114" t="s">
        <v>32</v>
      </c>
      <c r="J114" t="s">
        <v>880</v>
      </c>
      <c r="K114" t="s">
        <v>24</v>
      </c>
      <c r="L114" t="s">
        <v>104</v>
      </c>
      <c r="M114" t="s">
        <v>9438</v>
      </c>
      <c r="N114" t="s">
        <v>9439</v>
      </c>
    </row>
    <row r="115" spans="1:14" x14ac:dyDescent="0.25">
      <c r="A115" t="s">
        <v>947</v>
      </c>
      <c r="B115" t="s">
        <v>695</v>
      </c>
      <c r="C115" t="s">
        <v>69</v>
      </c>
      <c r="D115" t="s">
        <v>696</v>
      </c>
      <c r="E115" t="s">
        <v>638</v>
      </c>
      <c r="F115" t="s">
        <v>948</v>
      </c>
      <c r="G115" t="s">
        <v>949</v>
      </c>
      <c r="H115" t="s">
        <v>950</v>
      </c>
      <c r="I115" t="s">
        <v>32</v>
      </c>
      <c r="J115" t="s">
        <v>756</v>
      </c>
      <c r="K115" t="s">
        <v>24</v>
      </c>
      <c r="L115" t="s">
        <v>757</v>
      </c>
      <c r="M115" t="s">
        <v>9438</v>
      </c>
      <c r="N115" t="s">
        <v>9439</v>
      </c>
    </row>
    <row r="116" spans="1:14" x14ac:dyDescent="0.25">
      <c r="A116" t="s">
        <v>951</v>
      </c>
      <c r="B116" t="s">
        <v>678</v>
      </c>
      <c r="C116" t="s">
        <v>16</v>
      </c>
      <c r="D116" t="s">
        <v>666</v>
      </c>
      <c r="E116" t="s">
        <v>638</v>
      </c>
      <c r="F116" t="s">
        <v>952</v>
      </c>
      <c r="G116" t="s">
        <v>953</v>
      </c>
      <c r="H116" t="s">
        <v>954</v>
      </c>
      <c r="I116" t="s">
        <v>32</v>
      </c>
      <c r="J116" t="s">
        <v>955</v>
      </c>
      <c r="K116" t="s">
        <v>24</v>
      </c>
      <c r="L116" t="s">
        <v>262</v>
      </c>
      <c r="M116" t="s">
        <v>9438</v>
      </c>
      <c r="N116" t="s">
        <v>9439</v>
      </c>
    </row>
    <row r="117" spans="1:14" x14ac:dyDescent="0.25">
      <c r="A117" t="s">
        <v>671</v>
      </c>
      <c r="B117" t="s">
        <v>672</v>
      </c>
      <c r="C117" t="s">
        <v>69</v>
      </c>
      <c r="D117" t="s">
        <v>673</v>
      </c>
      <c r="E117" t="s">
        <v>638</v>
      </c>
      <c r="F117" t="s">
        <v>961</v>
      </c>
      <c r="G117" t="s">
        <v>962</v>
      </c>
      <c r="H117" t="s">
        <v>963</v>
      </c>
      <c r="I117" t="s">
        <v>32</v>
      </c>
      <c r="J117" t="s">
        <v>412</v>
      </c>
      <c r="K117" t="s">
        <v>24</v>
      </c>
      <c r="L117" t="s">
        <v>75</v>
      </c>
      <c r="M117" t="s">
        <v>9438</v>
      </c>
      <c r="N117" t="s">
        <v>9439</v>
      </c>
    </row>
    <row r="118" spans="1:14" x14ac:dyDescent="0.25">
      <c r="A118" t="s">
        <v>700</v>
      </c>
      <c r="B118" t="s">
        <v>701</v>
      </c>
      <c r="C118" t="s">
        <v>16</v>
      </c>
      <c r="D118" t="s">
        <v>702</v>
      </c>
      <c r="E118" t="s">
        <v>638</v>
      </c>
      <c r="F118" t="s">
        <v>964</v>
      </c>
      <c r="G118" t="s">
        <v>965</v>
      </c>
      <c r="H118" t="s">
        <v>966</v>
      </c>
      <c r="I118" t="s">
        <v>32</v>
      </c>
      <c r="J118" t="s">
        <v>391</v>
      </c>
      <c r="K118" t="s">
        <v>24</v>
      </c>
      <c r="L118" t="s">
        <v>75</v>
      </c>
      <c r="M118" t="s">
        <v>9438</v>
      </c>
      <c r="N118" t="s">
        <v>9439</v>
      </c>
    </row>
    <row r="119" spans="1:14" x14ac:dyDescent="0.25">
      <c r="A119" t="s">
        <v>875</v>
      </c>
      <c r="B119" t="s">
        <v>888</v>
      </c>
      <c r="C119" t="s">
        <v>16</v>
      </c>
      <c r="D119" t="s">
        <v>371</v>
      </c>
      <c r="E119" t="s">
        <v>638</v>
      </c>
      <c r="F119" t="s">
        <v>972</v>
      </c>
      <c r="G119" t="s">
        <v>973</v>
      </c>
      <c r="H119" t="s">
        <v>974</v>
      </c>
      <c r="I119" t="s">
        <v>32</v>
      </c>
      <c r="J119" t="s">
        <v>880</v>
      </c>
      <c r="K119" t="s">
        <v>24</v>
      </c>
      <c r="L119" t="s">
        <v>75</v>
      </c>
      <c r="M119" t="s">
        <v>9438</v>
      </c>
      <c r="N119" t="s">
        <v>9439</v>
      </c>
    </row>
    <row r="120" spans="1:14" x14ac:dyDescent="0.25">
      <c r="A120" t="s">
        <v>913</v>
      </c>
      <c r="B120" t="s">
        <v>695</v>
      </c>
      <c r="C120" t="s">
        <v>69</v>
      </c>
      <c r="D120" t="s">
        <v>696</v>
      </c>
      <c r="E120" t="s">
        <v>638</v>
      </c>
      <c r="F120" t="s">
        <v>975</v>
      </c>
      <c r="G120" t="s">
        <v>976</v>
      </c>
      <c r="H120" t="s">
        <v>977</v>
      </c>
      <c r="I120" t="s">
        <v>32</v>
      </c>
      <c r="J120" t="s">
        <v>642</v>
      </c>
      <c r="K120" t="s">
        <v>24</v>
      </c>
      <c r="L120" t="s">
        <v>104</v>
      </c>
      <c r="M120" t="s">
        <v>9438</v>
      </c>
      <c r="N120" t="s">
        <v>9439</v>
      </c>
    </row>
    <row r="121" spans="1:14" x14ac:dyDescent="0.25">
      <c r="A121" t="s">
        <v>729</v>
      </c>
      <c r="B121" t="s">
        <v>730</v>
      </c>
      <c r="C121" t="s">
        <v>16</v>
      </c>
      <c r="D121" t="s">
        <v>731</v>
      </c>
      <c r="E121" t="s">
        <v>638</v>
      </c>
      <c r="F121" t="s">
        <v>978</v>
      </c>
      <c r="G121" t="s">
        <v>979</v>
      </c>
      <c r="H121" t="s">
        <v>980</v>
      </c>
      <c r="I121" t="s">
        <v>32</v>
      </c>
      <c r="J121" t="s">
        <v>321</v>
      </c>
      <c r="K121" t="s">
        <v>24</v>
      </c>
      <c r="L121" t="s">
        <v>212</v>
      </c>
      <c r="M121" t="s">
        <v>9502</v>
      </c>
      <c r="N121" t="s">
        <v>9441</v>
      </c>
    </row>
    <row r="122" spans="1:14" x14ac:dyDescent="0.25">
      <c r="A122" t="s">
        <v>981</v>
      </c>
      <c r="B122" t="s">
        <v>918</v>
      </c>
      <c r="C122" t="s">
        <v>16</v>
      </c>
      <c r="D122" t="s">
        <v>919</v>
      </c>
      <c r="E122" t="s">
        <v>638</v>
      </c>
      <c r="F122" t="s">
        <v>982</v>
      </c>
      <c r="G122" t="s">
        <v>983</v>
      </c>
      <c r="H122" t="s">
        <v>984</v>
      </c>
      <c r="I122" t="s">
        <v>32</v>
      </c>
      <c r="J122" t="s">
        <v>923</v>
      </c>
      <c r="K122" t="s">
        <v>24</v>
      </c>
      <c r="L122" t="s">
        <v>42</v>
      </c>
      <c r="M122" t="s">
        <v>9438</v>
      </c>
      <c r="N122" t="s">
        <v>9439</v>
      </c>
    </row>
    <row r="123" spans="1:14" x14ac:dyDescent="0.25">
      <c r="A123" t="s">
        <v>985</v>
      </c>
      <c r="B123" t="s">
        <v>986</v>
      </c>
      <c r="C123" t="s">
        <v>69</v>
      </c>
      <c r="D123" t="s">
        <v>987</v>
      </c>
      <c r="E123" t="s">
        <v>638</v>
      </c>
      <c r="F123" t="s">
        <v>988</v>
      </c>
      <c r="G123" t="s">
        <v>989</v>
      </c>
      <c r="H123" t="s">
        <v>990</v>
      </c>
      <c r="I123" t="s">
        <v>32</v>
      </c>
      <c r="J123" t="s">
        <v>991</v>
      </c>
      <c r="K123" t="s">
        <v>24</v>
      </c>
      <c r="L123" t="s">
        <v>204</v>
      </c>
      <c r="M123" t="s">
        <v>9503</v>
      </c>
      <c r="N123" t="s">
        <v>9441</v>
      </c>
    </row>
    <row r="124" spans="1:14" x14ac:dyDescent="0.25">
      <c r="A124" t="s">
        <v>992</v>
      </c>
      <c r="B124" t="s">
        <v>695</v>
      </c>
      <c r="C124" t="s">
        <v>69</v>
      </c>
      <c r="D124" t="s">
        <v>696</v>
      </c>
      <c r="E124" t="s">
        <v>638</v>
      </c>
      <c r="F124" t="s">
        <v>993</v>
      </c>
      <c r="G124" t="s">
        <v>994</v>
      </c>
      <c r="H124" t="s">
        <v>995</v>
      </c>
      <c r="I124" t="s">
        <v>32</v>
      </c>
      <c r="J124" t="s">
        <v>688</v>
      </c>
      <c r="K124" t="s">
        <v>24</v>
      </c>
      <c r="L124" t="s">
        <v>104</v>
      </c>
      <c r="M124" t="s">
        <v>9438</v>
      </c>
      <c r="N124" t="s">
        <v>9439</v>
      </c>
    </row>
    <row r="125" spans="1:14" x14ac:dyDescent="0.25">
      <c r="A125" t="s">
        <v>996</v>
      </c>
      <c r="B125" t="s">
        <v>695</v>
      </c>
      <c r="C125" t="s">
        <v>69</v>
      </c>
      <c r="D125" t="s">
        <v>696</v>
      </c>
      <c r="E125" t="s">
        <v>638</v>
      </c>
      <c r="F125" t="s">
        <v>997</v>
      </c>
      <c r="G125" t="s">
        <v>998</v>
      </c>
      <c r="H125" t="s">
        <v>999</v>
      </c>
      <c r="I125" t="s">
        <v>32</v>
      </c>
      <c r="J125" t="s">
        <v>1000</v>
      </c>
      <c r="K125" t="s">
        <v>24</v>
      </c>
      <c r="L125" t="s">
        <v>104</v>
      </c>
      <c r="M125" t="s">
        <v>9438</v>
      </c>
      <c r="N125" t="s">
        <v>9439</v>
      </c>
    </row>
    <row r="126" spans="1:14" x14ac:dyDescent="0.25">
      <c r="A126" t="s">
        <v>996</v>
      </c>
      <c r="B126" t="s">
        <v>695</v>
      </c>
      <c r="C126" t="s">
        <v>69</v>
      </c>
      <c r="D126" t="s">
        <v>696</v>
      </c>
      <c r="E126" t="s">
        <v>638</v>
      </c>
      <c r="F126" t="s">
        <v>1007</v>
      </c>
      <c r="G126" t="s">
        <v>1008</v>
      </c>
      <c r="H126" t="s">
        <v>1009</v>
      </c>
      <c r="I126" t="s">
        <v>32</v>
      </c>
      <c r="J126" t="s">
        <v>756</v>
      </c>
      <c r="K126" t="s">
        <v>24</v>
      </c>
      <c r="L126" t="s">
        <v>757</v>
      </c>
      <c r="M126" t="s">
        <v>9438</v>
      </c>
      <c r="N126" t="s">
        <v>9439</v>
      </c>
    </row>
    <row r="127" spans="1:14" x14ac:dyDescent="0.25">
      <c r="A127" t="s">
        <v>1017</v>
      </c>
      <c r="B127" t="s">
        <v>1018</v>
      </c>
      <c r="C127" t="s">
        <v>69</v>
      </c>
      <c r="D127" t="s">
        <v>1019</v>
      </c>
      <c r="E127" t="s">
        <v>638</v>
      </c>
      <c r="F127" t="s">
        <v>1020</v>
      </c>
      <c r="G127" t="s">
        <v>1021</v>
      </c>
      <c r="H127" t="s">
        <v>1022</v>
      </c>
      <c r="I127" t="s">
        <v>32</v>
      </c>
      <c r="J127" t="s">
        <v>282</v>
      </c>
      <c r="K127" t="s">
        <v>24</v>
      </c>
      <c r="L127" t="s">
        <v>75</v>
      </c>
      <c r="M127" t="s">
        <v>9438</v>
      </c>
      <c r="N127" t="s">
        <v>9439</v>
      </c>
    </row>
    <row r="128" spans="1:14" x14ac:dyDescent="0.25">
      <c r="A128" t="s">
        <v>1029</v>
      </c>
      <c r="B128" t="s">
        <v>1030</v>
      </c>
      <c r="C128" t="s">
        <v>16</v>
      </c>
      <c r="D128" t="s">
        <v>402</v>
      </c>
      <c r="E128" t="s">
        <v>638</v>
      </c>
      <c r="F128" t="s">
        <v>1031</v>
      </c>
      <c r="G128" t="s">
        <v>1032</v>
      </c>
      <c r="H128" t="s">
        <v>1033</v>
      </c>
      <c r="I128" t="s">
        <v>32</v>
      </c>
      <c r="J128" t="s">
        <v>735</v>
      </c>
      <c r="K128" t="s">
        <v>24</v>
      </c>
      <c r="L128" t="s">
        <v>406</v>
      </c>
      <c r="M128" t="s">
        <v>9504</v>
      </c>
      <c r="N128" t="s">
        <v>9441</v>
      </c>
    </row>
    <row r="129" spans="1:14" x14ac:dyDescent="0.25">
      <c r="A129" t="s">
        <v>1034</v>
      </c>
      <c r="B129" t="s">
        <v>695</v>
      </c>
      <c r="C129" t="s">
        <v>69</v>
      </c>
      <c r="D129" t="s">
        <v>696</v>
      </c>
      <c r="E129" t="s">
        <v>638</v>
      </c>
      <c r="F129" t="s">
        <v>1035</v>
      </c>
      <c r="G129" t="s">
        <v>1036</v>
      </c>
      <c r="H129" t="s">
        <v>1037</v>
      </c>
      <c r="I129" t="s">
        <v>32</v>
      </c>
      <c r="J129" t="s">
        <v>756</v>
      </c>
      <c r="K129" t="s">
        <v>24</v>
      </c>
      <c r="L129" t="s">
        <v>757</v>
      </c>
      <c r="M129" t="s">
        <v>9438</v>
      </c>
      <c r="N129" t="s">
        <v>9439</v>
      </c>
    </row>
    <row r="130" spans="1:14" x14ac:dyDescent="0.25">
      <c r="A130" t="s">
        <v>1038</v>
      </c>
      <c r="B130" t="s">
        <v>636</v>
      </c>
      <c r="C130" t="s">
        <v>69</v>
      </c>
      <c r="D130" t="s">
        <v>637</v>
      </c>
      <c r="E130" t="s">
        <v>638</v>
      </c>
      <c r="F130" t="s">
        <v>1039</v>
      </c>
      <c r="G130" t="s">
        <v>1040</v>
      </c>
      <c r="H130" t="s">
        <v>1041</v>
      </c>
      <c r="I130" t="s">
        <v>32</v>
      </c>
      <c r="J130" t="s">
        <v>923</v>
      </c>
      <c r="K130" t="s">
        <v>24</v>
      </c>
      <c r="L130" t="s">
        <v>643</v>
      </c>
      <c r="M130" t="s">
        <v>9438</v>
      </c>
      <c r="N130" t="s">
        <v>9439</v>
      </c>
    </row>
    <row r="131" spans="1:14" x14ac:dyDescent="0.25">
      <c r="A131" t="s">
        <v>729</v>
      </c>
      <c r="B131" t="s">
        <v>730</v>
      </c>
      <c r="C131" t="s">
        <v>16</v>
      </c>
      <c r="D131" t="s">
        <v>731</v>
      </c>
      <c r="E131" t="s">
        <v>638</v>
      </c>
      <c r="F131" t="s">
        <v>1042</v>
      </c>
      <c r="G131" t="s">
        <v>1043</v>
      </c>
      <c r="H131" t="s">
        <v>1044</v>
      </c>
      <c r="I131" t="s">
        <v>32</v>
      </c>
      <c r="J131" t="s">
        <v>142</v>
      </c>
      <c r="K131" t="s">
        <v>24</v>
      </c>
      <c r="L131" t="s">
        <v>212</v>
      </c>
      <c r="M131" t="s">
        <v>9505</v>
      </c>
      <c r="N131" t="s">
        <v>9441</v>
      </c>
    </row>
    <row r="132" spans="1:14" x14ac:dyDescent="0.25">
      <c r="A132" t="s">
        <v>1045</v>
      </c>
      <c r="B132" t="s">
        <v>821</v>
      </c>
      <c r="C132" t="s">
        <v>16</v>
      </c>
      <c r="D132" t="s">
        <v>822</v>
      </c>
      <c r="E132" t="s">
        <v>638</v>
      </c>
      <c r="F132" t="s">
        <v>1046</v>
      </c>
      <c r="G132" t="s">
        <v>1047</v>
      </c>
      <c r="H132" t="s">
        <v>1048</v>
      </c>
      <c r="I132" t="s">
        <v>32</v>
      </c>
      <c r="J132" t="s">
        <v>479</v>
      </c>
      <c r="K132" t="s">
        <v>24</v>
      </c>
      <c r="L132" t="s">
        <v>42</v>
      </c>
      <c r="M132" t="s">
        <v>9438</v>
      </c>
      <c r="N132" t="s">
        <v>9439</v>
      </c>
    </row>
    <row r="133" spans="1:14" x14ac:dyDescent="0.25">
      <c r="A133" t="s">
        <v>746</v>
      </c>
      <c r="B133" t="s">
        <v>747</v>
      </c>
      <c r="C133" t="s">
        <v>16</v>
      </c>
      <c r="D133" t="s">
        <v>748</v>
      </c>
      <c r="E133" t="s">
        <v>638</v>
      </c>
      <c r="F133" t="s">
        <v>1049</v>
      </c>
      <c r="G133" t="s">
        <v>1050</v>
      </c>
      <c r="H133" t="s">
        <v>1051</v>
      </c>
      <c r="I133" t="s">
        <v>32</v>
      </c>
      <c r="J133" t="s">
        <v>923</v>
      </c>
      <c r="K133" t="s">
        <v>24</v>
      </c>
      <c r="L133" t="s">
        <v>75</v>
      </c>
      <c r="M133" t="s">
        <v>9438</v>
      </c>
      <c r="N133" t="s">
        <v>9439</v>
      </c>
    </row>
    <row r="134" spans="1:14" x14ac:dyDescent="0.25">
      <c r="A134" t="s">
        <v>1052</v>
      </c>
      <c r="B134" t="s">
        <v>1002</v>
      </c>
      <c r="C134" t="s">
        <v>16</v>
      </c>
      <c r="D134" t="s">
        <v>1003</v>
      </c>
      <c r="E134" t="s">
        <v>638</v>
      </c>
      <c r="F134" t="s">
        <v>1053</v>
      </c>
      <c r="G134" t="s">
        <v>1054</v>
      </c>
      <c r="H134" t="s">
        <v>1055</v>
      </c>
      <c r="I134" t="s">
        <v>32</v>
      </c>
      <c r="J134" t="s">
        <v>261</v>
      </c>
      <c r="K134" t="s">
        <v>24</v>
      </c>
      <c r="L134" t="s">
        <v>75</v>
      </c>
      <c r="M134" t="s">
        <v>9438</v>
      </c>
      <c r="N134" t="s">
        <v>9439</v>
      </c>
    </row>
    <row r="135" spans="1:14" x14ac:dyDescent="0.25">
      <c r="A135" t="s">
        <v>1060</v>
      </c>
      <c r="B135" t="s">
        <v>1061</v>
      </c>
      <c r="C135" t="s">
        <v>16</v>
      </c>
      <c r="D135" t="s">
        <v>1062</v>
      </c>
      <c r="E135" t="s">
        <v>638</v>
      </c>
      <c r="F135" t="s">
        <v>1063</v>
      </c>
      <c r="G135" t="s">
        <v>1064</v>
      </c>
      <c r="H135" t="s">
        <v>1065</v>
      </c>
      <c r="I135" t="s">
        <v>32</v>
      </c>
      <c r="J135" t="s">
        <v>1066</v>
      </c>
      <c r="K135" t="s">
        <v>24</v>
      </c>
      <c r="L135" t="s">
        <v>75</v>
      </c>
      <c r="M135" t="s">
        <v>9438</v>
      </c>
      <c r="N135" t="s">
        <v>9439</v>
      </c>
    </row>
    <row r="136" spans="1:14" x14ac:dyDescent="0.25">
      <c r="A136" t="s">
        <v>1067</v>
      </c>
      <c r="B136" t="s">
        <v>941</v>
      </c>
      <c r="C136" t="s">
        <v>69</v>
      </c>
      <c r="D136" t="s">
        <v>942</v>
      </c>
      <c r="E136" t="s">
        <v>638</v>
      </c>
      <c r="F136" t="s">
        <v>1068</v>
      </c>
      <c r="G136" t="s">
        <v>1069</v>
      </c>
      <c r="H136" t="s">
        <v>1070</v>
      </c>
      <c r="I136" t="s">
        <v>32</v>
      </c>
      <c r="J136" t="s">
        <v>946</v>
      </c>
      <c r="K136" t="s">
        <v>24</v>
      </c>
      <c r="L136" t="s">
        <v>786</v>
      </c>
      <c r="M136" t="s">
        <v>9438</v>
      </c>
      <c r="N136" t="s">
        <v>9439</v>
      </c>
    </row>
    <row r="137" spans="1:14" x14ac:dyDescent="0.25">
      <c r="A137" t="s">
        <v>845</v>
      </c>
      <c r="B137" t="s">
        <v>846</v>
      </c>
      <c r="C137" t="s">
        <v>69</v>
      </c>
      <c r="D137" t="s">
        <v>847</v>
      </c>
      <c r="E137" t="s">
        <v>638</v>
      </c>
      <c r="F137" t="s">
        <v>1071</v>
      </c>
      <c r="G137" t="s">
        <v>1072</v>
      </c>
      <c r="H137" t="s">
        <v>1073</v>
      </c>
      <c r="I137" t="s">
        <v>32</v>
      </c>
      <c r="J137" t="s">
        <v>121</v>
      </c>
      <c r="K137" t="s">
        <v>24</v>
      </c>
      <c r="L137" t="s">
        <v>851</v>
      </c>
      <c r="M137" t="s">
        <v>9438</v>
      </c>
      <c r="N137" t="s">
        <v>9439</v>
      </c>
    </row>
    <row r="138" spans="1:14" x14ac:dyDescent="0.25">
      <c r="A138" t="s">
        <v>1074</v>
      </c>
      <c r="B138" t="s">
        <v>725</v>
      </c>
      <c r="C138" t="s">
        <v>69</v>
      </c>
      <c r="D138" t="s">
        <v>61</v>
      </c>
      <c r="E138" t="s">
        <v>638</v>
      </c>
      <c r="F138" t="s">
        <v>1075</v>
      </c>
      <c r="G138" t="s">
        <v>1076</v>
      </c>
      <c r="H138" t="s">
        <v>1077</v>
      </c>
      <c r="I138" t="s">
        <v>32</v>
      </c>
      <c r="J138" t="s">
        <v>412</v>
      </c>
      <c r="K138" t="s">
        <v>24</v>
      </c>
      <c r="L138" t="s">
        <v>42</v>
      </c>
      <c r="M138" t="s">
        <v>9438</v>
      </c>
      <c r="N138" t="s">
        <v>9439</v>
      </c>
    </row>
    <row r="139" spans="1:14" x14ac:dyDescent="0.25">
      <c r="A139" t="s">
        <v>664</v>
      </c>
      <c r="B139" t="s">
        <v>1078</v>
      </c>
      <c r="C139" t="s">
        <v>69</v>
      </c>
      <c r="D139" t="s">
        <v>666</v>
      </c>
      <c r="E139" t="s">
        <v>638</v>
      </c>
      <c r="F139" t="s">
        <v>1079</v>
      </c>
      <c r="G139" t="s">
        <v>1080</v>
      </c>
      <c r="H139" t="s">
        <v>1081</v>
      </c>
      <c r="I139" t="s">
        <v>32</v>
      </c>
      <c r="J139" t="s">
        <v>412</v>
      </c>
      <c r="K139" t="s">
        <v>24</v>
      </c>
      <c r="L139" t="s">
        <v>670</v>
      </c>
      <c r="M139" t="s">
        <v>9438</v>
      </c>
      <c r="N139" t="s">
        <v>9439</v>
      </c>
    </row>
    <row r="140" spans="1:14" x14ac:dyDescent="0.25">
      <c r="A140" t="s">
        <v>657</v>
      </c>
      <c r="B140" t="s">
        <v>658</v>
      </c>
      <c r="C140" t="s">
        <v>69</v>
      </c>
      <c r="D140" t="s">
        <v>659</v>
      </c>
      <c r="E140" t="s">
        <v>638</v>
      </c>
      <c r="F140" t="s">
        <v>1087</v>
      </c>
      <c r="G140" t="s">
        <v>1088</v>
      </c>
      <c r="H140" t="s">
        <v>1089</v>
      </c>
      <c r="I140" t="s">
        <v>32</v>
      </c>
      <c r="J140" t="s">
        <v>634</v>
      </c>
      <c r="K140" t="s">
        <v>24</v>
      </c>
      <c r="L140" t="s">
        <v>663</v>
      </c>
      <c r="M140" t="s">
        <v>9438</v>
      </c>
      <c r="N140" t="s">
        <v>9439</v>
      </c>
    </row>
    <row r="141" spans="1:14" x14ac:dyDescent="0.25">
      <c r="A141" t="s">
        <v>700</v>
      </c>
      <c r="B141" t="s">
        <v>701</v>
      </c>
      <c r="C141" t="s">
        <v>16</v>
      </c>
      <c r="D141" t="s">
        <v>702</v>
      </c>
      <c r="E141" t="s">
        <v>638</v>
      </c>
      <c r="F141" t="s">
        <v>1090</v>
      </c>
      <c r="G141" t="s">
        <v>1091</v>
      </c>
      <c r="H141" t="s">
        <v>1092</v>
      </c>
      <c r="I141" t="s">
        <v>32</v>
      </c>
      <c r="J141" t="s">
        <v>1093</v>
      </c>
      <c r="K141" t="s">
        <v>24</v>
      </c>
      <c r="L141" t="s">
        <v>75</v>
      </c>
      <c r="M141" t="s">
        <v>9438</v>
      </c>
      <c r="N141" t="s">
        <v>9439</v>
      </c>
    </row>
    <row r="142" spans="1:14" x14ac:dyDescent="0.25">
      <c r="A142" t="s">
        <v>1060</v>
      </c>
      <c r="B142" t="s">
        <v>1061</v>
      </c>
      <c r="C142" t="s">
        <v>16</v>
      </c>
      <c r="D142" t="s">
        <v>1062</v>
      </c>
      <c r="E142" t="s">
        <v>638</v>
      </c>
      <c r="F142" t="s">
        <v>1104</v>
      </c>
      <c r="G142" t="s">
        <v>1105</v>
      </c>
      <c r="H142" t="s">
        <v>1106</v>
      </c>
      <c r="I142" t="s">
        <v>32</v>
      </c>
      <c r="J142" t="s">
        <v>1066</v>
      </c>
      <c r="K142" t="s">
        <v>24</v>
      </c>
      <c r="L142" t="s">
        <v>75</v>
      </c>
      <c r="M142" t="s">
        <v>9438</v>
      </c>
      <c r="N142" t="s">
        <v>9439</v>
      </c>
    </row>
    <row r="143" spans="1:14" x14ac:dyDescent="0.25">
      <c r="A143" t="s">
        <v>1107</v>
      </c>
      <c r="B143" t="s">
        <v>144</v>
      </c>
      <c r="C143" t="s">
        <v>16</v>
      </c>
      <c r="D143" t="s">
        <v>93</v>
      </c>
      <c r="E143" t="s">
        <v>638</v>
      </c>
      <c r="F143" t="s">
        <v>1108</v>
      </c>
      <c r="G143" t="s">
        <v>1109</v>
      </c>
      <c r="H143" t="s">
        <v>1110</v>
      </c>
      <c r="I143" t="s">
        <v>32</v>
      </c>
      <c r="J143" t="s">
        <v>912</v>
      </c>
      <c r="K143" t="s">
        <v>24</v>
      </c>
      <c r="L143" t="s">
        <v>75</v>
      </c>
      <c r="M143" t="s">
        <v>9506</v>
      </c>
      <c r="N143" t="s">
        <v>9441</v>
      </c>
    </row>
    <row r="144" spans="1:14" x14ac:dyDescent="0.25">
      <c r="A144" t="s">
        <v>1111</v>
      </c>
      <c r="B144" t="s">
        <v>1112</v>
      </c>
      <c r="C144" t="s">
        <v>69</v>
      </c>
      <c r="D144" t="s">
        <v>854</v>
      </c>
      <c r="E144" t="s">
        <v>638</v>
      </c>
      <c r="F144" t="s">
        <v>1113</v>
      </c>
      <c r="G144" t="s">
        <v>1114</v>
      </c>
      <c r="H144" t="s">
        <v>1115</v>
      </c>
      <c r="I144" t="s">
        <v>32</v>
      </c>
      <c r="J144" t="s">
        <v>506</v>
      </c>
      <c r="K144" t="s">
        <v>24</v>
      </c>
      <c r="L144" t="s">
        <v>75</v>
      </c>
      <c r="M144" t="s">
        <v>9507</v>
      </c>
      <c r="N144" t="s">
        <v>9441</v>
      </c>
    </row>
    <row r="145" spans="1:14" x14ac:dyDescent="0.25">
      <c r="A145" t="s">
        <v>746</v>
      </c>
      <c r="B145" t="s">
        <v>747</v>
      </c>
      <c r="C145" t="s">
        <v>16</v>
      </c>
      <c r="D145" t="s">
        <v>748</v>
      </c>
      <c r="E145" t="s">
        <v>638</v>
      </c>
      <c r="F145" t="s">
        <v>1119</v>
      </c>
      <c r="G145" t="s">
        <v>1120</v>
      </c>
      <c r="H145" t="s">
        <v>1121</v>
      </c>
      <c r="I145" t="s">
        <v>32</v>
      </c>
      <c r="J145" t="s">
        <v>880</v>
      </c>
      <c r="K145" t="s">
        <v>24</v>
      </c>
      <c r="L145" t="s">
        <v>75</v>
      </c>
      <c r="M145" t="s">
        <v>9438</v>
      </c>
      <c r="N145" t="s">
        <v>9439</v>
      </c>
    </row>
    <row r="146" spans="1:14" x14ac:dyDescent="0.25">
      <c r="A146" t="s">
        <v>845</v>
      </c>
      <c r="B146" t="s">
        <v>846</v>
      </c>
      <c r="C146" t="s">
        <v>69</v>
      </c>
      <c r="D146" t="s">
        <v>847</v>
      </c>
      <c r="E146" t="s">
        <v>638</v>
      </c>
      <c r="F146" t="s">
        <v>1122</v>
      </c>
      <c r="G146" t="s">
        <v>1123</v>
      </c>
      <c r="H146" t="s">
        <v>1124</v>
      </c>
      <c r="I146" t="s">
        <v>32</v>
      </c>
      <c r="J146" t="s">
        <v>162</v>
      </c>
      <c r="K146" t="s">
        <v>24</v>
      </c>
      <c r="L146" t="s">
        <v>851</v>
      </c>
      <c r="M146" t="s">
        <v>9438</v>
      </c>
      <c r="N146" t="s">
        <v>9439</v>
      </c>
    </row>
    <row r="147" spans="1:14" x14ac:dyDescent="0.25">
      <c r="A147" t="s">
        <v>1130</v>
      </c>
      <c r="B147" t="s">
        <v>968</v>
      </c>
      <c r="C147" t="s">
        <v>16</v>
      </c>
      <c r="D147" t="s">
        <v>93</v>
      </c>
      <c r="E147" t="s">
        <v>638</v>
      </c>
      <c r="F147" t="s">
        <v>1131</v>
      </c>
      <c r="G147" t="s">
        <v>1132</v>
      </c>
      <c r="H147" t="s">
        <v>1133</v>
      </c>
      <c r="I147" t="s">
        <v>32</v>
      </c>
      <c r="J147" t="s">
        <v>521</v>
      </c>
      <c r="K147" t="s">
        <v>24</v>
      </c>
      <c r="L147" t="s">
        <v>75</v>
      </c>
      <c r="M147" t="s">
        <v>9508</v>
      </c>
      <c r="N147" t="s">
        <v>9441</v>
      </c>
    </row>
    <row r="148" spans="1:14" x14ac:dyDescent="0.25">
      <c r="A148" t="s">
        <v>700</v>
      </c>
      <c r="B148" t="s">
        <v>701</v>
      </c>
      <c r="C148" t="s">
        <v>16</v>
      </c>
      <c r="D148" t="s">
        <v>702</v>
      </c>
      <c r="E148" t="s">
        <v>638</v>
      </c>
      <c r="F148" t="s">
        <v>1134</v>
      </c>
      <c r="G148" t="s">
        <v>1135</v>
      </c>
      <c r="H148" t="s">
        <v>1136</v>
      </c>
      <c r="I148" t="s">
        <v>32</v>
      </c>
      <c r="J148" t="s">
        <v>1137</v>
      </c>
      <c r="K148" t="s">
        <v>24</v>
      </c>
      <c r="L148" t="s">
        <v>75</v>
      </c>
      <c r="M148" t="s">
        <v>9438</v>
      </c>
      <c r="N148" t="s">
        <v>9439</v>
      </c>
    </row>
    <row r="149" spans="1:14" x14ac:dyDescent="0.25">
      <c r="A149" t="s">
        <v>729</v>
      </c>
      <c r="B149" t="s">
        <v>730</v>
      </c>
      <c r="C149" t="s">
        <v>16</v>
      </c>
      <c r="D149" t="s">
        <v>731</v>
      </c>
      <c r="E149" t="s">
        <v>638</v>
      </c>
      <c r="F149" t="s">
        <v>1142</v>
      </c>
      <c r="G149" t="s">
        <v>1143</v>
      </c>
      <c r="H149" t="s">
        <v>1144</v>
      </c>
      <c r="I149" t="s">
        <v>32</v>
      </c>
      <c r="J149" t="s">
        <v>49</v>
      </c>
      <c r="K149" t="s">
        <v>24</v>
      </c>
      <c r="L149" t="s">
        <v>212</v>
      </c>
      <c r="M149" t="s">
        <v>9509</v>
      </c>
      <c r="N149" t="s">
        <v>9441</v>
      </c>
    </row>
    <row r="150" spans="1:14" x14ac:dyDescent="0.25">
      <c r="A150" t="s">
        <v>845</v>
      </c>
      <c r="B150" t="s">
        <v>846</v>
      </c>
      <c r="C150" t="s">
        <v>69</v>
      </c>
      <c r="D150" t="s">
        <v>847</v>
      </c>
      <c r="E150" t="s">
        <v>638</v>
      </c>
      <c r="F150" t="s">
        <v>1145</v>
      </c>
      <c r="G150" t="s">
        <v>1146</v>
      </c>
      <c r="H150" t="s">
        <v>1147</v>
      </c>
      <c r="I150" t="s">
        <v>32</v>
      </c>
      <c r="J150" t="s">
        <v>1093</v>
      </c>
      <c r="K150" t="s">
        <v>24</v>
      </c>
      <c r="L150" t="s">
        <v>851</v>
      </c>
      <c r="M150" t="s">
        <v>9438</v>
      </c>
      <c r="N150" t="s">
        <v>9439</v>
      </c>
    </row>
    <row r="151" spans="1:14" x14ac:dyDescent="0.25">
      <c r="A151" t="s">
        <v>657</v>
      </c>
      <c r="B151" t="s">
        <v>658</v>
      </c>
      <c r="C151" t="s">
        <v>69</v>
      </c>
      <c r="D151" t="s">
        <v>659</v>
      </c>
      <c r="E151" t="s">
        <v>638</v>
      </c>
      <c r="F151" t="s">
        <v>1148</v>
      </c>
      <c r="G151" t="s">
        <v>1149</v>
      </c>
      <c r="H151" t="s">
        <v>1150</v>
      </c>
      <c r="I151" t="s">
        <v>32</v>
      </c>
      <c r="J151" t="s">
        <v>412</v>
      </c>
      <c r="K151" t="s">
        <v>24</v>
      </c>
      <c r="L151" t="s">
        <v>663</v>
      </c>
      <c r="M151" t="s">
        <v>9438</v>
      </c>
      <c r="N151" t="s">
        <v>9439</v>
      </c>
    </row>
    <row r="152" spans="1:14" x14ac:dyDescent="0.25">
      <c r="A152" t="s">
        <v>1156</v>
      </c>
      <c r="B152" t="s">
        <v>1024</v>
      </c>
      <c r="C152" t="s">
        <v>69</v>
      </c>
      <c r="E152" t="s">
        <v>638</v>
      </c>
      <c r="F152" t="s">
        <v>1157</v>
      </c>
      <c r="G152" t="s">
        <v>1158</v>
      </c>
      <c r="H152" t="s">
        <v>1159</v>
      </c>
      <c r="I152" t="s">
        <v>32</v>
      </c>
      <c r="J152" t="s">
        <v>634</v>
      </c>
      <c r="K152" t="s">
        <v>24</v>
      </c>
      <c r="L152" t="s">
        <v>1028</v>
      </c>
      <c r="M152" t="s">
        <v>9438</v>
      </c>
      <c r="N152" t="s">
        <v>9439</v>
      </c>
    </row>
    <row r="153" spans="1:14" x14ac:dyDescent="0.25">
      <c r="A153" t="s">
        <v>1163</v>
      </c>
      <c r="B153" t="s">
        <v>651</v>
      </c>
      <c r="C153" t="s">
        <v>16</v>
      </c>
      <c r="D153" t="s">
        <v>652</v>
      </c>
      <c r="E153" t="s">
        <v>638</v>
      </c>
      <c r="F153" t="s">
        <v>1164</v>
      </c>
      <c r="G153" t="s">
        <v>1165</v>
      </c>
      <c r="H153" t="s">
        <v>1166</v>
      </c>
      <c r="I153" t="s">
        <v>32</v>
      </c>
      <c r="J153" t="s">
        <v>89</v>
      </c>
      <c r="K153" t="s">
        <v>24</v>
      </c>
      <c r="L153" t="s">
        <v>656</v>
      </c>
      <c r="M153" t="s">
        <v>9438</v>
      </c>
      <c r="N153" t="s">
        <v>9439</v>
      </c>
    </row>
    <row r="154" spans="1:14" x14ac:dyDescent="0.25">
      <c r="A154" t="s">
        <v>746</v>
      </c>
      <c r="B154" t="s">
        <v>747</v>
      </c>
      <c r="C154" t="s">
        <v>16</v>
      </c>
      <c r="D154" t="s">
        <v>748</v>
      </c>
      <c r="E154" t="s">
        <v>638</v>
      </c>
      <c r="F154" t="s">
        <v>1171</v>
      </c>
      <c r="G154" t="s">
        <v>1172</v>
      </c>
      <c r="H154" t="s">
        <v>1173</v>
      </c>
      <c r="I154" t="s">
        <v>32</v>
      </c>
      <c r="J154" t="s">
        <v>923</v>
      </c>
      <c r="K154" t="s">
        <v>24</v>
      </c>
      <c r="L154" t="s">
        <v>75</v>
      </c>
      <c r="M154" t="s">
        <v>9438</v>
      </c>
      <c r="N154" t="s">
        <v>9439</v>
      </c>
    </row>
    <row r="155" spans="1:14" x14ac:dyDescent="0.25">
      <c r="A155" t="s">
        <v>1178</v>
      </c>
      <c r="B155" t="s">
        <v>1179</v>
      </c>
      <c r="C155" t="s">
        <v>16</v>
      </c>
      <c r="D155" t="s">
        <v>760</v>
      </c>
      <c r="E155" t="s">
        <v>638</v>
      </c>
      <c r="F155" t="s">
        <v>1180</v>
      </c>
      <c r="G155" t="s">
        <v>1181</v>
      </c>
      <c r="H155" t="s">
        <v>1182</v>
      </c>
      <c r="I155" t="s">
        <v>32</v>
      </c>
      <c r="J155" t="s">
        <v>121</v>
      </c>
      <c r="K155" t="s">
        <v>24</v>
      </c>
      <c r="L155" t="s">
        <v>75</v>
      </c>
      <c r="M155" t="s">
        <v>9438</v>
      </c>
      <c r="N155" t="s">
        <v>9439</v>
      </c>
    </row>
    <row r="156" spans="1:14" x14ac:dyDescent="0.25">
      <c r="A156" t="s">
        <v>657</v>
      </c>
      <c r="B156" t="s">
        <v>658</v>
      </c>
      <c r="C156" t="s">
        <v>69</v>
      </c>
      <c r="D156" t="s">
        <v>659</v>
      </c>
      <c r="E156" t="s">
        <v>638</v>
      </c>
      <c r="F156" t="s">
        <v>1183</v>
      </c>
      <c r="G156" t="s">
        <v>1184</v>
      </c>
      <c r="H156" t="s">
        <v>1185</v>
      </c>
      <c r="I156" t="s">
        <v>32</v>
      </c>
      <c r="J156" t="s">
        <v>162</v>
      </c>
      <c r="K156" t="s">
        <v>24</v>
      </c>
      <c r="L156" t="s">
        <v>663</v>
      </c>
      <c r="M156" t="s">
        <v>9438</v>
      </c>
      <c r="N156" t="s">
        <v>9439</v>
      </c>
    </row>
    <row r="157" spans="1:14" x14ac:dyDescent="0.25">
      <c r="A157" t="s">
        <v>746</v>
      </c>
      <c r="B157" t="s">
        <v>747</v>
      </c>
      <c r="C157" t="s">
        <v>16</v>
      </c>
      <c r="D157" t="s">
        <v>748</v>
      </c>
      <c r="E157" t="s">
        <v>638</v>
      </c>
      <c r="F157" t="s">
        <v>1204</v>
      </c>
      <c r="G157" t="s">
        <v>1205</v>
      </c>
      <c r="H157" t="s">
        <v>1206</v>
      </c>
      <c r="I157" t="s">
        <v>32</v>
      </c>
      <c r="J157" t="s">
        <v>1207</v>
      </c>
      <c r="K157" t="s">
        <v>24</v>
      </c>
      <c r="L157" t="s">
        <v>75</v>
      </c>
      <c r="M157" t="s">
        <v>9438</v>
      </c>
      <c r="N157" t="s">
        <v>9439</v>
      </c>
    </row>
    <row r="158" spans="1:14" x14ac:dyDescent="0.25">
      <c r="A158" t="s">
        <v>1213</v>
      </c>
      <c r="B158" t="s">
        <v>1214</v>
      </c>
      <c r="C158" t="s">
        <v>69</v>
      </c>
      <c r="D158" t="s">
        <v>637</v>
      </c>
      <c r="E158" t="s">
        <v>638</v>
      </c>
      <c r="F158" t="s">
        <v>1215</v>
      </c>
      <c r="G158" t="s">
        <v>1216</v>
      </c>
      <c r="H158" t="s">
        <v>1217</v>
      </c>
      <c r="I158" t="s">
        <v>32</v>
      </c>
      <c r="J158" t="s">
        <v>438</v>
      </c>
      <c r="K158" t="s">
        <v>24</v>
      </c>
      <c r="L158" t="s">
        <v>643</v>
      </c>
      <c r="M158" t="s">
        <v>9438</v>
      </c>
      <c r="N158" t="s">
        <v>9439</v>
      </c>
    </row>
    <row r="159" spans="1:14" x14ac:dyDescent="0.25">
      <c r="A159" t="s">
        <v>1224</v>
      </c>
      <c r="B159" t="s">
        <v>725</v>
      </c>
      <c r="C159" t="s">
        <v>69</v>
      </c>
      <c r="D159" t="s">
        <v>61</v>
      </c>
      <c r="E159" t="s">
        <v>638</v>
      </c>
      <c r="F159" t="s">
        <v>1225</v>
      </c>
      <c r="G159" t="s">
        <v>1226</v>
      </c>
      <c r="H159" t="s">
        <v>1227</v>
      </c>
      <c r="I159" t="s">
        <v>32</v>
      </c>
      <c r="J159" t="s">
        <v>162</v>
      </c>
      <c r="K159" t="s">
        <v>24</v>
      </c>
      <c r="L159" t="s">
        <v>42</v>
      </c>
      <c r="M159" t="s">
        <v>9438</v>
      </c>
      <c r="N159" t="s">
        <v>9439</v>
      </c>
    </row>
    <row r="160" spans="1:14" x14ac:dyDescent="0.25">
      <c r="A160" t="s">
        <v>1208</v>
      </c>
      <c r="B160" t="s">
        <v>1228</v>
      </c>
      <c r="C160" t="s">
        <v>69</v>
      </c>
      <c r="D160" t="s">
        <v>1209</v>
      </c>
      <c r="E160" t="s">
        <v>638</v>
      </c>
      <c r="F160" t="s">
        <v>1229</v>
      </c>
      <c r="G160" t="s">
        <v>1230</v>
      </c>
      <c r="H160" t="s">
        <v>1231</v>
      </c>
      <c r="I160" t="s">
        <v>32</v>
      </c>
      <c r="J160" t="s">
        <v>472</v>
      </c>
      <c r="K160" t="s">
        <v>24</v>
      </c>
      <c r="L160" t="s">
        <v>75</v>
      </c>
      <c r="M160" t="s">
        <v>9438</v>
      </c>
      <c r="N160" t="s">
        <v>9439</v>
      </c>
    </row>
    <row r="161" spans="1:14" x14ac:dyDescent="0.25">
      <c r="A161" t="s">
        <v>985</v>
      </c>
      <c r="B161" t="s">
        <v>1232</v>
      </c>
      <c r="C161" t="s">
        <v>16</v>
      </c>
      <c r="D161" t="s">
        <v>987</v>
      </c>
      <c r="E161" t="s">
        <v>638</v>
      </c>
      <c r="F161" t="s">
        <v>1233</v>
      </c>
      <c r="G161" t="s">
        <v>1234</v>
      </c>
      <c r="H161" t="s">
        <v>1235</v>
      </c>
      <c r="I161" t="s">
        <v>32</v>
      </c>
      <c r="J161" t="s">
        <v>329</v>
      </c>
      <c r="K161" t="s">
        <v>24</v>
      </c>
      <c r="L161" t="s">
        <v>204</v>
      </c>
      <c r="M161" t="s">
        <v>9510</v>
      </c>
      <c r="N161" t="s">
        <v>9441</v>
      </c>
    </row>
    <row r="162" spans="1:14" x14ac:dyDescent="0.25">
      <c r="A162" t="s">
        <v>1236</v>
      </c>
      <c r="B162" t="s">
        <v>1024</v>
      </c>
      <c r="C162" t="s">
        <v>69</v>
      </c>
      <c r="E162" t="s">
        <v>638</v>
      </c>
      <c r="F162" t="s">
        <v>1237</v>
      </c>
      <c r="G162" t="s">
        <v>1238</v>
      </c>
      <c r="H162" t="s">
        <v>1239</v>
      </c>
      <c r="I162" t="s">
        <v>32</v>
      </c>
      <c r="J162" t="s">
        <v>634</v>
      </c>
      <c r="K162" t="s">
        <v>24</v>
      </c>
      <c r="L162" t="s">
        <v>1028</v>
      </c>
      <c r="M162" t="s">
        <v>9438</v>
      </c>
      <c r="N162" t="s">
        <v>9439</v>
      </c>
    </row>
    <row r="163" spans="1:14" x14ac:dyDescent="0.25">
      <c r="A163" t="s">
        <v>1245</v>
      </c>
      <c r="B163" t="s">
        <v>1246</v>
      </c>
      <c r="C163" t="s">
        <v>16</v>
      </c>
      <c r="D163" t="s">
        <v>1247</v>
      </c>
      <c r="E163" t="s">
        <v>18</v>
      </c>
      <c r="F163" t="s">
        <v>1248</v>
      </c>
      <c r="G163" t="s">
        <v>1249</v>
      </c>
      <c r="H163" t="s">
        <v>1250</v>
      </c>
      <c r="I163" t="s">
        <v>32</v>
      </c>
      <c r="J163" t="s">
        <v>89</v>
      </c>
      <c r="K163" t="s">
        <v>24</v>
      </c>
      <c r="L163" t="s">
        <v>1251</v>
      </c>
      <c r="M163" t="s">
        <v>9438</v>
      </c>
      <c r="N163" t="s">
        <v>9439</v>
      </c>
    </row>
    <row r="164" spans="1:14" x14ac:dyDescent="0.25">
      <c r="A164" t="s">
        <v>1252</v>
      </c>
      <c r="B164" t="s">
        <v>1253</v>
      </c>
      <c r="C164" t="s">
        <v>16</v>
      </c>
      <c r="D164" t="s">
        <v>1254</v>
      </c>
      <c r="E164" t="s">
        <v>18</v>
      </c>
      <c r="F164" t="s">
        <v>1255</v>
      </c>
      <c r="G164" t="s">
        <v>1256</v>
      </c>
      <c r="H164" t="s">
        <v>1257</v>
      </c>
      <c r="I164" t="s">
        <v>32</v>
      </c>
      <c r="J164" t="s">
        <v>41</v>
      </c>
      <c r="K164" t="s">
        <v>24</v>
      </c>
      <c r="L164" t="s">
        <v>1258</v>
      </c>
      <c r="M164" t="s">
        <v>9511</v>
      </c>
      <c r="N164" t="s">
        <v>9441</v>
      </c>
    </row>
    <row r="165" spans="1:14" x14ac:dyDescent="0.25">
      <c r="A165" t="s">
        <v>1259</v>
      </c>
      <c r="B165" t="s">
        <v>1260</v>
      </c>
      <c r="C165" t="s">
        <v>69</v>
      </c>
      <c r="D165" t="s">
        <v>1261</v>
      </c>
      <c r="E165" t="s">
        <v>18</v>
      </c>
      <c r="F165" t="s">
        <v>1262</v>
      </c>
      <c r="G165" t="s">
        <v>1263</v>
      </c>
      <c r="H165" t="s">
        <v>1264</v>
      </c>
      <c r="I165" t="s">
        <v>32</v>
      </c>
      <c r="J165" t="s">
        <v>74</v>
      </c>
      <c r="K165" t="s">
        <v>24</v>
      </c>
      <c r="L165" t="s">
        <v>786</v>
      </c>
      <c r="M165" t="s">
        <v>9512</v>
      </c>
      <c r="N165" t="s">
        <v>9441</v>
      </c>
    </row>
    <row r="166" spans="1:14" x14ac:dyDescent="0.25">
      <c r="A166" t="s">
        <v>1265</v>
      </c>
      <c r="B166" t="s">
        <v>1266</v>
      </c>
      <c r="C166" t="s">
        <v>16</v>
      </c>
      <c r="D166" t="s">
        <v>1267</v>
      </c>
      <c r="E166" t="s">
        <v>18</v>
      </c>
      <c r="F166" t="s">
        <v>1268</v>
      </c>
      <c r="G166" t="s">
        <v>1269</v>
      </c>
      <c r="H166" t="s">
        <v>1270</v>
      </c>
      <c r="I166" t="s">
        <v>32</v>
      </c>
      <c r="J166" t="s">
        <v>360</v>
      </c>
      <c r="K166" t="s">
        <v>24</v>
      </c>
      <c r="L166" t="s">
        <v>1271</v>
      </c>
      <c r="M166" t="s">
        <v>9438</v>
      </c>
      <c r="N166" t="s">
        <v>9439</v>
      </c>
    </row>
    <row r="167" spans="1:14" x14ac:dyDescent="0.25">
      <c r="A167" t="s">
        <v>456</v>
      </c>
      <c r="B167" t="s">
        <v>350</v>
      </c>
      <c r="C167" t="s">
        <v>69</v>
      </c>
      <c r="D167" t="s">
        <v>1272</v>
      </c>
      <c r="E167" t="s">
        <v>18</v>
      </c>
      <c r="F167" t="s">
        <v>1273</v>
      </c>
      <c r="G167" t="s">
        <v>1274</v>
      </c>
      <c r="H167" t="s">
        <v>1275</v>
      </c>
      <c r="I167" t="s">
        <v>32</v>
      </c>
      <c r="J167" t="s">
        <v>175</v>
      </c>
      <c r="K167" t="s">
        <v>24</v>
      </c>
      <c r="L167" t="s">
        <v>342</v>
      </c>
      <c r="M167" t="s">
        <v>9513</v>
      </c>
      <c r="N167" t="s">
        <v>9441</v>
      </c>
    </row>
    <row r="168" spans="1:14" x14ac:dyDescent="0.25">
      <c r="A168" t="s">
        <v>1276</v>
      </c>
      <c r="B168" t="s">
        <v>1277</v>
      </c>
      <c r="C168" t="s">
        <v>16</v>
      </c>
      <c r="D168" t="s">
        <v>1278</v>
      </c>
      <c r="E168" t="s">
        <v>18</v>
      </c>
      <c r="F168" t="s">
        <v>1279</v>
      </c>
      <c r="G168" t="s">
        <v>1280</v>
      </c>
      <c r="H168" t="s">
        <v>1281</v>
      </c>
      <c r="I168" t="s">
        <v>32</v>
      </c>
      <c r="J168" t="s">
        <v>74</v>
      </c>
      <c r="K168" t="s">
        <v>24</v>
      </c>
      <c r="L168" t="s">
        <v>1282</v>
      </c>
      <c r="M168" t="s">
        <v>9514</v>
      </c>
      <c r="N168" t="s">
        <v>9441</v>
      </c>
    </row>
    <row r="169" spans="1:14" x14ac:dyDescent="0.25">
      <c r="A169" t="s">
        <v>1283</v>
      </c>
      <c r="C169" t="s">
        <v>69</v>
      </c>
      <c r="D169" t="s">
        <v>1284</v>
      </c>
      <c r="E169" t="s">
        <v>18</v>
      </c>
      <c r="F169" t="s">
        <v>1285</v>
      </c>
      <c r="G169" t="s">
        <v>1286</v>
      </c>
      <c r="H169" t="s">
        <v>1287</v>
      </c>
      <c r="I169" t="s">
        <v>32</v>
      </c>
      <c r="J169" t="s">
        <v>540</v>
      </c>
      <c r="K169" t="s">
        <v>24</v>
      </c>
      <c r="L169" t="s">
        <v>58</v>
      </c>
      <c r="M169" t="s">
        <v>9515</v>
      </c>
      <c r="N169" t="s">
        <v>9441</v>
      </c>
    </row>
    <row r="170" spans="1:14" x14ac:dyDescent="0.25">
      <c r="A170" t="s">
        <v>1288</v>
      </c>
      <c r="B170" t="s">
        <v>1289</v>
      </c>
      <c r="C170" t="s">
        <v>69</v>
      </c>
      <c r="D170" t="s">
        <v>1290</v>
      </c>
      <c r="E170" t="s">
        <v>18</v>
      </c>
      <c r="F170" t="s">
        <v>1291</v>
      </c>
      <c r="G170" t="s">
        <v>1292</v>
      </c>
      <c r="H170" t="s">
        <v>1293</v>
      </c>
      <c r="I170" t="s">
        <v>32</v>
      </c>
      <c r="J170" t="s">
        <v>1294</v>
      </c>
      <c r="K170" t="s">
        <v>24</v>
      </c>
      <c r="L170" t="s">
        <v>235</v>
      </c>
      <c r="M170" t="s">
        <v>9516</v>
      </c>
      <c r="N170" t="s">
        <v>9441</v>
      </c>
    </row>
    <row r="171" spans="1:14" x14ac:dyDescent="0.25">
      <c r="A171" t="s">
        <v>1295</v>
      </c>
      <c r="B171" t="s">
        <v>1296</v>
      </c>
      <c r="C171" t="s">
        <v>69</v>
      </c>
      <c r="D171" t="s">
        <v>1297</v>
      </c>
      <c r="E171" t="s">
        <v>18</v>
      </c>
      <c r="F171" t="s">
        <v>1298</v>
      </c>
      <c r="G171" t="s">
        <v>1299</v>
      </c>
      <c r="H171" t="s">
        <v>1300</v>
      </c>
      <c r="I171" t="s">
        <v>32</v>
      </c>
      <c r="J171" t="s">
        <v>74</v>
      </c>
      <c r="K171" t="s">
        <v>24</v>
      </c>
      <c r="L171" t="s">
        <v>439</v>
      </c>
      <c r="M171" t="s">
        <v>9517</v>
      </c>
      <c r="N171" t="s">
        <v>9441</v>
      </c>
    </row>
    <row r="172" spans="1:14" x14ac:dyDescent="0.25">
      <c r="A172" t="s">
        <v>1301</v>
      </c>
      <c r="B172" t="s">
        <v>92</v>
      </c>
      <c r="C172" t="s">
        <v>69</v>
      </c>
      <c r="D172" t="s">
        <v>93</v>
      </c>
      <c r="E172" t="s">
        <v>18</v>
      </c>
      <c r="F172" t="s">
        <v>1302</v>
      </c>
      <c r="G172" t="s">
        <v>1303</v>
      </c>
      <c r="H172" t="s">
        <v>1304</v>
      </c>
      <c r="I172" t="s">
        <v>32</v>
      </c>
      <c r="J172" t="s">
        <v>1305</v>
      </c>
      <c r="K172" t="s">
        <v>24</v>
      </c>
      <c r="L172" t="s">
        <v>75</v>
      </c>
      <c r="M172" t="s">
        <v>9518</v>
      </c>
      <c r="N172" t="s">
        <v>9441</v>
      </c>
    </row>
    <row r="173" spans="1:14" x14ac:dyDescent="0.25">
      <c r="A173" t="s">
        <v>1306</v>
      </c>
      <c r="B173" t="s">
        <v>1307</v>
      </c>
      <c r="C173" t="s">
        <v>69</v>
      </c>
      <c r="D173" t="s">
        <v>1003</v>
      </c>
      <c r="E173" t="s">
        <v>18</v>
      </c>
      <c r="F173" t="s">
        <v>1308</v>
      </c>
      <c r="G173" t="s">
        <v>1309</v>
      </c>
      <c r="H173" t="s">
        <v>1310</v>
      </c>
      <c r="I173" t="s">
        <v>32</v>
      </c>
      <c r="J173" t="s">
        <v>253</v>
      </c>
      <c r="K173" t="s">
        <v>24</v>
      </c>
      <c r="L173" t="s">
        <v>75</v>
      </c>
      <c r="M173" t="s">
        <v>9438</v>
      </c>
      <c r="N173" t="s">
        <v>9439</v>
      </c>
    </row>
    <row r="174" spans="1:14" x14ac:dyDescent="0.25">
      <c r="A174" t="s">
        <v>1311</v>
      </c>
      <c r="B174" t="s">
        <v>1312</v>
      </c>
      <c r="C174" t="s">
        <v>16</v>
      </c>
      <c r="D174" t="s">
        <v>1313</v>
      </c>
      <c r="E174" t="s">
        <v>18</v>
      </c>
      <c r="F174" t="s">
        <v>1314</v>
      </c>
      <c r="G174" t="s">
        <v>1315</v>
      </c>
      <c r="H174" t="s">
        <v>1316</v>
      </c>
      <c r="I174" t="s">
        <v>32</v>
      </c>
      <c r="J174" t="s">
        <v>1317</v>
      </c>
      <c r="K174" t="s">
        <v>24</v>
      </c>
      <c r="L174" t="s">
        <v>235</v>
      </c>
      <c r="M174" t="s">
        <v>9519</v>
      </c>
      <c r="N174" t="s">
        <v>9441</v>
      </c>
    </row>
    <row r="175" spans="1:14" x14ac:dyDescent="0.25">
      <c r="A175" t="s">
        <v>1318</v>
      </c>
      <c r="B175" t="s">
        <v>1319</v>
      </c>
      <c r="C175" t="s">
        <v>69</v>
      </c>
      <c r="D175" t="s">
        <v>1320</v>
      </c>
      <c r="E175" t="s">
        <v>18</v>
      </c>
      <c r="F175" t="s">
        <v>1321</v>
      </c>
      <c r="G175" t="s">
        <v>1322</v>
      </c>
      <c r="H175" t="s">
        <v>1323</v>
      </c>
      <c r="I175" t="s">
        <v>32</v>
      </c>
      <c r="J175" t="s">
        <v>575</v>
      </c>
      <c r="K175" t="s">
        <v>24</v>
      </c>
      <c r="L175" t="s">
        <v>42</v>
      </c>
      <c r="M175" t="s">
        <v>9520</v>
      </c>
      <c r="N175" t="s">
        <v>9441</v>
      </c>
    </row>
    <row r="176" spans="1:14" x14ac:dyDescent="0.25">
      <c r="A176" t="s">
        <v>1324</v>
      </c>
      <c r="B176" t="s">
        <v>1325</v>
      </c>
      <c r="C176" t="s">
        <v>69</v>
      </c>
      <c r="D176" t="s">
        <v>1326</v>
      </c>
      <c r="E176" t="s">
        <v>18</v>
      </c>
      <c r="F176" t="s">
        <v>1327</v>
      </c>
      <c r="G176" t="s">
        <v>1328</v>
      </c>
      <c r="H176" t="s">
        <v>1329</v>
      </c>
      <c r="I176" t="s">
        <v>32</v>
      </c>
      <c r="J176" t="s">
        <v>1330</v>
      </c>
      <c r="K176" t="s">
        <v>24</v>
      </c>
      <c r="L176" t="s">
        <v>1331</v>
      </c>
      <c r="M176" t="s">
        <v>9521</v>
      </c>
      <c r="N176" t="s">
        <v>9441</v>
      </c>
    </row>
    <row r="177" spans="1:14" x14ac:dyDescent="0.25">
      <c r="A177" t="s">
        <v>1332</v>
      </c>
      <c r="B177" t="s">
        <v>1333</v>
      </c>
      <c r="C177" t="s">
        <v>16</v>
      </c>
      <c r="D177" t="s">
        <v>1334</v>
      </c>
      <c r="E177" t="s">
        <v>18</v>
      </c>
      <c r="F177" t="s">
        <v>1335</v>
      </c>
      <c r="G177" t="s">
        <v>1336</v>
      </c>
      <c r="H177" t="s">
        <v>1337</v>
      </c>
      <c r="I177" t="s">
        <v>32</v>
      </c>
      <c r="J177" t="s">
        <v>197</v>
      </c>
      <c r="K177" t="s">
        <v>24</v>
      </c>
      <c r="L177" t="s">
        <v>1338</v>
      </c>
      <c r="M177" t="s">
        <v>9438</v>
      </c>
      <c r="N177" t="s">
        <v>9439</v>
      </c>
    </row>
    <row r="178" spans="1:14" x14ac:dyDescent="0.25">
      <c r="A178" t="s">
        <v>1339</v>
      </c>
      <c r="B178" t="s">
        <v>1340</v>
      </c>
      <c r="C178" t="s">
        <v>16</v>
      </c>
      <c r="D178" t="s">
        <v>100</v>
      </c>
      <c r="E178" t="s">
        <v>18</v>
      </c>
      <c r="F178" t="s">
        <v>1341</v>
      </c>
      <c r="G178" t="s">
        <v>1342</v>
      </c>
      <c r="H178" t="s">
        <v>1343</v>
      </c>
      <c r="I178" t="s">
        <v>32</v>
      </c>
      <c r="J178" t="s">
        <v>175</v>
      </c>
      <c r="K178" t="s">
        <v>24</v>
      </c>
      <c r="L178" t="s">
        <v>104</v>
      </c>
      <c r="M178" t="s">
        <v>9522</v>
      </c>
      <c r="N178" t="s">
        <v>9441</v>
      </c>
    </row>
    <row r="179" spans="1:14" x14ac:dyDescent="0.25">
      <c r="A179" t="s">
        <v>1344</v>
      </c>
      <c r="B179" t="s">
        <v>1345</v>
      </c>
      <c r="C179" t="s">
        <v>69</v>
      </c>
      <c r="D179" t="s">
        <v>1346</v>
      </c>
      <c r="E179" t="s">
        <v>18</v>
      </c>
      <c r="F179" t="s">
        <v>1347</v>
      </c>
      <c r="G179" t="s">
        <v>1348</v>
      </c>
      <c r="H179" t="s">
        <v>1349</v>
      </c>
      <c r="I179" t="s">
        <v>32</v>
      </c>
      <c r="J179" t="s">
        <v>1350</v>
      </c>
      <c r="K179" t="s">
        <v>24</v>
      </c>
      <c r="L179" t="s">
        <v>204</v>
      </c>
      <c r="M179" t="s">
        <v>9523</v>
      </c>
      <c r="N179" t="s">
        <v>9441</v>
      </c>
    </row>
    <row r="180" spans="1:14" x14ac:dyDescent="0.25">
      <c r="A180" t="s">
        <v>1351</v>
      </c>
      <c r="B180" t="s">
        <v>1352</v>
      </c>
      <c r="C180" t="s">
        <v>69</v>
      </c>
      <c r="D180" t="s">
        <v>1353</v>
      </c>
      <c r="E180" t="s">
        <v>18</v>
      </c>
      <c r="F180" t="s">
        <v>1354</v>
      </c>
      <c r="G180" t="s">
        <v>1355</v>
      </c>
      <c r="H180" t="s">
        <v>1356</v>
      </c>
      <c r="I180" t="s">
        <v>32</v>
      </c>
      <c r="J180" t="s">
        <v>74</v>
      </c>
      <c r="K180" t="s">
        <v>24</v>
      </c>
      <c r="L180" t="s">
        <v>75</v>
      </c>
      <c r="M180" t="s">
        <v>9524</v>
      </c>
      <c r="N180" t="s">
        <v>9441</v>
      </c>
    </row>
    <row r="181" spans="1:14" x14ac:dyDescent="0.25">
      <c r="A181" t="s">
        <v>1363</v>
      </c>
      <c r="C181" t="s">
        <v>16</v>
      </c>
      <c r="D181" t="s">
        <v>1364</v>
      </c>
      <c r="E181" t="s">
        <v>18</v>
      </c>
      <c r="F181" t="s">
        <v>1365</v>
      </c>
      <c r="G181" t="s">
        <v>1366</v>
      </c>
      <c r="H181" t="s">
        <v>1367</v>
      </c>
      <c r="I181" t="s">
        <v>32</v>
      </c>
      <c r="J181" t="s">
        <v>866</v>
      </c>
      <c r="K181" t="s">
        <v>24</v>
      </c>
      <c r="L181" t="s">
        <v>1368</v>
      </c>
      <c r="M181" t="s">
        <v>9438</v>
      </c>
      <c r="N181" t="s">
        <v>9439</v>
      </c>
    </row>
    <row r="182" spans="1:14" x14ac:dyDescent="0.25">
      <c r="A182" t="s">
        <v>1369</v>
      </c>
      <c r="B182" t="s">
        <v>1370</v>
      </c>
      <c r="C182" t="s">
        <v>69</v>
      </c>
      <c r="D182" t="s">
        <v>200</v>
      </c>
      <c r="E182" t="s">
        <v>18</v>
      </c>
      <c r="F182" t="s">
        <v>1371</v>
      </c>
      <c r="G182" t="s">
        <v>1372</v>
      </c>
      <c r="H182" t="s">
        <v>1373</v>
      </c>
      <c r="I182" t="s">
        <v>32</v>
      </c>
      <c r="J182" t="s">
        <v>234</v>
      </c>
      <c r="K182" t="s">
        <v>24</v>
      </c>
      <c r="L182" t="s">
        <v>1374</v>
      </c>
      <c r="M182" t="s">
        <v>9438</v>
      </c>
      <c r="N182" t="s">
        <v>9439</v>
      </c>
    </row>
    <row r="183" spans="1:14" x14ac:dyDescent="0.25">
      <c r="A183" t="s">
        <v>1375</v>
      </c>
      <c r="B183" t="s">
        <v>1376</v>
      </c>
      <c r="C183" t="s">
        <v>69</v>
      </c>
      <c r="D183" t="s">
        <v>1377</v>
      </c>
      <c r="E183" t="s">
        <v>18</v>
      </c>
      <c r="F183" t="s">
        <v>1378</v>
      </c>
      <c r="G183" t="s">
        <v>1379</v>
      </c>
      <c r="H183" t="s">
        <v>1380</v>
      </c>
      <c r="I183" t="s">
        <v>32</v>
      </c>
      <c r="J183" t="s">
        <v>1381</v>
      </c>
      <c r="K183" t="s">
        <v>24</v>
      </c>
      <c r="L183" t="s">
        <v>1382</v>
      </c>
      <c r="M183" t="s">
        <v>9525</v>
      </c>
      <c r="N183" t="s">
        <v>9441</v>
      </c>
    </row>
    <row r="184" spans="1:14" x14ac:dyDescent="0.25">
      <c r="A184" t="s">
        <v>1383</v>
      </c>
      <c r="B184" t="s">
        <v>1384</v>
      </c>
      <c r="C184" t="s">
        <v>69</v>
      </c>
      <c r="D184" t="s">
        <v>585</v>
      </c>
      <c r="E184" t="s">
        <v>18</v>
      </c>
      <c r="F184" t="s">
        <v>1385</v>
      </c>
      <c r="G184" t="s">
        <v>1386</v>
      </c>
      <c r="H184" t="s">
        <v>1387</v>
      </c>
      <c r="I184" t="s">
        <v>32</v>
      </c>
      <c r="J184" t="s">
        <v>866</v>
      </c>
      <c r="K184" t="s">
        <v>24</v>
      </c>
      <c r="L184" t="s">
        <v>75</v>
      </c>
      <c r="M184" t="s">
        <v>9438</v>
      </c>
      <c r="N184" t="s">
        <v>9439</v>
      </c>
    </row>
    <row r="185" spans="1:14" x14ac:dyDescent="0.25">
      <c r="A185" t="s">
        <v>1388</v>
      </c>
      <c r="B185" t="s">
        <v>1389</v>
      </c>
      <c r="C185" t="s">
        <v>16</v>
      </c>
      <c r="D185" t="s">
        <v>1390</v>
      </c>
      <c r="E185" t="s">
        <v>18</v>
      </c>
      <c r="F185" t="s">
        <v>1391</v>
      </c>
      <c r="G185" t="s">
        <v>1392</v>
      </c>
      <c r="H185" t="s">
        <v>1393</v>
      </c>
      <c r="I185" t="s">
        <v>32</v>
      </c>
      <c r="J185" t="s">
        <v>1394</v>
      </c>
      <c r="K185" t="s">
        <v>24</v>
      </c>
      <c r="L185" t="s">
        <v>1395</v>
      </c>
      <c r="M185" t="s">
        <v>9438</v>
      </c>
      <c r="N185" t="s">
        <v>9439</v>
      </c>
    </row>
    <row r="186" spans="1:14" x14ac:dyDescent="0.25">
      <c r="A186" t="s">
        <v>1396</v>
      </c>
      <c r="B186" t="s">
        <v>92</v>
      </c>
      <c r="C186" t="s">
        <v>69</v>
      </c>
      <c r="D186" t="s">
        <v>93</v>
      </c>
      <c r="E186" t="s">
        <v>18</v>
      </c>
      <c r="F186" t="s">
        <v>1397</v>
      </c>
      <c r="G186" t="s">
        <v>1398</v>
      </c>
      <c r="H186" t="s">
        <v>1399</v>
      </c>
      <c r="I186" t="s">
        <v>32</v>
      </c>
      <c r="J186" t="s">
        <v>1400</v>
      </c>
      <c r="K186" t="s">
        <v>24</v>
      </c>
      <c r="L186" t="s">
        <v>75</v>
      </c>
      <c r="M186" t="s">
        <v>9526</v>
      </c>
      <c r="N186" t="s">
        <v>9441</v>
      </c>
    </row>
    <row r="187" spans="1:14" x14ac:dyDescent="0.25">
      <c r="A187" t="s">
        <v>1401</v>
      </c>
      <c r="B187" t="s">
        <v>1402</v>
      </c>
      <c r="C187" t="s">
        <v>16</v>
      </c>
      <c r="D187" t="s">
        <v>1403</v>
      </c>
      <c r="E187" t="s">
        <v>18</v>
      </c>
      <c r="F187" t="s">
        <v>1404</v>
      </c>
      <c r="G187" t="s">
        <v>1405</v>
      </c>
      <c r="H187" t="s">
        <v>1406</v>
      </c>
      <c r="I187" t="s">
        <v>32</v>
      </c>
      <c r="J187" t="s">
        <v>379</v>
      </c>
      <c r="K187" t="s">
        <v>24</v>
      </c>
      <c r="L187" t="s">
        <v>104</v>
      </c>
      <c r="M187" t="s">
        <v>9527</v>
      </c>
      <c r="N187" t="s">
        <v>9441</v>
      </c>
    </row>
    <row r="188" spans="1:14" x14ac:dyDescent="0.25">
      <c r="A188" t="s">
        <v>1407</v>
      </c>
      <c r="B188" t="s">
        <v>92</v>
      </c>
      <c r="C188" t="s">
        <v>16</v>
      </c>
      <c r="D188" t="s">
        <v>302</v>
      </c>
      <c r="E188" t="s">
        <v>18</v>
      </c>
      <c r="F188" t="s">
        <v>1408</v>
      </c>
      <c r="G188" t="s">
        <v>1409</v>
      </c>
      <c r="H188" t="s">
        <v>1410</v>
      </c>
      <c r="I188" t="s">
        <v>32</v>
      </c>
      <c r="J188" t="s">
        <v>1411</v>
      </c>
      <c r="K188" t="s">
        <v>24</v>
      </c>
      <c r="L188" t="s">
        <v>307</v>
      </c>
      <c r="M188" t="s">
        <v>9528</v>
      </c>
      <c r="N188" t="s">
        <v>9441</v>
      </c>
    </row>
    <row r="189" spans="1:14" x14ac:dyDescent="0.25">
      <c r="A189" t="s">
        <v>1419</v>
      </c>
      <c r="B189" t="s">
        <v>1420</v>
      </c>
      <c r="C189" t="s">
        <v>16</v>
      </c>
      <c r="D189" t="s">
        <v>1421</v>
      </c>
      <c r="E189" t="s">
        <v>18</v>
      </c>
      <c r="F189" t="s">
        <v>1422</v>
      </c>
      <c r="G189" t="s">
        <v>1423</v>
      </c>
      <c r="H189" t="s">
        <v>1424</v>
      </c>
      <c r="I189" t="s">
        <v>32</v>
      </c>
      <c r="J189" t="s">
        <v>1207</v>
      </c>
      <c r="K189" t="s">
        <v>24</v>
      </c>
      <c r="L189" t="s">
        <v>1425</v>
      </c>
      <c r="M189" t="s">
        <v>9438</v>
      </c>
      <c r="N189" t="s">
        <v>9439</v>
      </c>
    </row>
    <row r="190" spans="1:14" x14ac:dyDescent="0.25">
      <c r="A190" t="s">
        <v>1432</v>
      </c>
      <c r="B190" t="s">
        <v>1433</v>
      </c>
      <c r="C190" t="s">
        <v>69</v>
      </c>
      <c r="D190" t="s">
        <v>1434</v>
      </c>
      <c r="E190" t="s">
        <v>18</v>
      </c>
      <c r="F190" t="s">
        <v>1435</v>
      </c>
      <c r="G190" t="s">
        <v>1436</v>
      </c>
      <c r="H190" t="s">
        <v>1437</v>
      </c>
      <c r="I190" t="s">
        <v>32</v>
      </c>
      <c r="J190" t="s">
        <v>329</v>
      </c>
      <c r="K190" t="s">
        <v>24</v>
      </c>
      <c r="L190" t="s">
        <v>1438</v>
      </c>
      <c r="M190" t="s">
        <v>9530</v>
      </c>
      <c r="N190" t="s">
        <v>9441</v>
      </c>
    </row>
    <row r="191" spans="1:14" x14ac:dyDescent="0.25">
      <c r="A191" t="s">
        <v>1439</v>
      </c>
      <c r="B191" t="s">
        <v>186</v>
      </c>
      <c r="C191" t="s">
        <v>69</v>
      </c>
      <c r="D191" t="s">
        <v>93</v>
      </c>
      <c r="E191" t="s">
        <v>18</v>
      </c>
      <c r="F191" t="s">
        <v>1440</v>
      </c>
      <c r="G191" t="s">
        <v>1441</v>
      </c>
      <c r="H191" t="s">
        <v>1442</v>
      </c>
      <c r="I191" t="s">
        <v>32</v>
      </c>
      <c r="J191" t="s">
        <v>712</v>
      </c>
      <c r="K191" t="s">
        <v>24</v>
      </c>
      <c r="L191" t="s">
        <v>75</v>
      </c>
      <c r="M191" t="s">
        <v>9531</v>
      </c>
      <c r="N191" t="s">
        <v>9441</v>
      </c>
    </row>
    <row r="192" spans="1:14" x14ac:dyDescent="0.25">
      <c r="A192" t="s">
        <v>1443</v>
      </c>
      <c r="B192" t="s">
        <v>1444</v>
      </c>
      <c r="C192" t="s">
        <v>16</v>
      </c>
      <c r="D192" t="s">
        <v>1445</v>
      </c>
      <c r="E192" t="s">
        <v>18</v>
      </c>
      <c r="F192" t="s">
        <v>1446</v>
      </c>
      <c r="G192" t="s">
        <v>1447</v>
      </c>
      <c r="H192" t="s">
        <v>1448</v>
      </c>
      <c r="I192" t="s">
        <v>32</v>
      </c>
      <c r="J192" t="s">
        <v>1449</v>
      </c>
      <c r="K192" t="s">
        <v>24</v>
      </c>
      <c r="L192" t="s">
        <v>204</v>
      </c>
      <c r="M192" t="s">
        <v>9532</v>
      </c>
      <c r="N192" t="s">
        <v>9441</v>
      </c>
    </row>
    <row r="193" spans="1:14" x14ac:dyDescent="0.25">
      <c r="A193" t="s">
        <v>1450</v>
      </c>
      <c r="B193" t="s">
        <v>1451</v>
      </c>
      <c r="C193" t="s">
        <v>69</v>
      </c>
      <c r="D193" t="s">
        <v>45</v>
      </c>
      <c r="E193" t="s">
        <v>18</v>
      </c>
      <c r="F193" t="s">
        <v>1452</v>
      </c>
      <c r="G193" t="s">
        <v>1453</v>
      </c>
      <c r="H193" t="s">
        <v>1454</v>
      </c>
      <c r="I193" t="s">
        <v>32</v>
      </c>
      <c r="J193" t="s">
        <v>74</v>
      </c>
      <c r="K193" t="s">
        <v>24</v>
      </c>
      <c r="L193" t="s">
        <v>50</v>
      </c>
      <c r="M193" t="s">
        <v>9533</v>
      </c>
      <c r="N193" t="s">
        <v>9441</v>
      </c>
    </row>
    <row r="194" spans="1:14" x14ac:dyDescent="0.25">
      <c r="A194" t="s">
        <v>1455</v>
      </c>
      <c r="B194" t="s">
        <v>1456</v>
      </c>
      <c r="C194" t="s">
        <v>69</v>
      </c>
      <c r="D194" t="s">
        <v>1457</v>
      </c>
      <c r="E194" t="s">
        <v>18</v>
      </c>
      <c r="F194" t="s">
        <v>1458</v>
      </c>
      <c r="G194" t="s">
        <v>1459</v>
      </c>
      <c r="H194" t="s">
        <v>1460</v>
      </c>
      <c r="I194" t="s">
        <v>32</v>
      </c>
      <c r="J194" t="s">
        <v>1461</v>
      </c>
      <c r="K194" t="s">
        <v>24</v>
      </c>
      <c r="L194" t="s">
        <v>75</v>
      </c>
      <c r="M194" t="s">
        <v>9534</v>
      </c>
      <c r="N194" t="s">
        <v>9441</v>
      </c>
    </row>
    <row r="195" spans="1:14" x14ac:dyDescent="0.25">
      <c r="A195" t="s">
        <v>1473</v>
      </c>
      <c r="B195" t="s">
        <v>1474</v>
      </c>
      <c r="C195" t="s">
        <v>1475</v>
      </c>
      <c r="D195" t="s">
        <v>1476</v>
      </c>
      <c r="E195" t="s">
        <v>18</v>
      </c>
      <c r="F195" t="s">
        <v>1477</v>
      </c>
      <c r="G195" t="s">
        <v>1478</v>
      </c>
      <c r="H195" t="s">
        <v>1479</v>
      </c>
      <c r="I195" t="s">
        <v>32</v>
      </c>
      <c r="J195" t="s">
        <v>426</v>
      </c>
      <c r="K195" t="s">
        <v>24</v>
      </c>
      <c r="L195" t="s">
        <v>1480</v>
      </c>
      <c r="M195" t="s">
        <v>9535</v>
      </c>
      <c r="N195" t="s">
        <v>9441</v>
      </c>
    </row>
    <row r="196" spans="1:14" x14ac:dyDescent="0.25">
      <c r="A196" t="s">
        <v>1487</v>
      </c>
      <c r="B196" t="s">
        <v>1488</v>
      </c>
      <c r="C196" t="s">
        <v>16</v>
      </c>
      <c r="D196" t="s">
        <v>434</v>
      </c>
      <c r="E196" t="s">
        <v>18</v>
      </c>
      <c r="F196" t="s">
        <v>1489</v>
      </c>
      <c r="G196" t="s">
        <v>1490</v>
      </c>
      <c r="H196" t="s">
        <v>1491</v>
      </c>
      <c r="I196" t="s">
        <v>32</v>
      </c>
      <c r="J196" t="s">
        <v>880</v>
      </c>
      <c r="K196" t="s">
        <v>24</v>
      </c>
      <c r="L196" t="s">
        <v>439</v>
      </c>
      <c r="M196" t="s">
        <v>9438</v>
      </c>
      <c r="N196" t="s">
        <v>9439</v>
      </c>
    </row>
    <row r="197" spans="1:14" x14ac:dyDescent="0.25">
      <c r="A197" t="s">
        <v>1499</v>
      </c>
      <c r="B197" t="s">
        <v>1500</v>
      </c>
      <c r="C197" t="s">
        <v>16</v>
      </c>
      <c r="D197" t="s">
        <v>1501</v>
      </c>
      <c r="E197" t="s">
        <v>18</v>
      </c>
      <c r="F197" t="s">
        <v>1502</v>
      </c>
      <c r="G197" t="s">
        <v>1503</v>
      </c>
      <c r="H197" t="s">
        <v>1504</v>
      </c>
      <c r="I197" t="s">
        <v>32</v>
      </c>
      <c r="J197" t="s">
        <v>1207</v>
      </c>
      <c r="K197" t="s">
        <v>24</v>
      </c>
      <c r="L197" t="s">
        <v>75</v>
      </c>
      <c r="M197" t="s">
        <v>9438</v>
      </c>
      <c r="N197" t="s">
        <v>9439</v>
      </c>
    </row>
    <row r="198" spans="1:14" x14ac:dyDescent="0.25">
      <c r="A198" t="s">
        <v>1505</v>
      </c>
      <c r="B198" t="s">
        <v>1506</v>
      </c>
      <c r="C198" t="s">
        <v>16</v>
      </c>
      <c r="D198" t="s">
        <v>1507</v>
      </c>
      <c r="E198" t="s">
        <v>18</v>
      </c>
      <c r="F198" t="s">
        <v>1508</v>
      </c>
      <c r="G198" t="s">
        <v>1509</v>
      </c>
      <c r="H198" t="s">
        <v>1510</v>
      </c>
      <c r="I198" t="s">
        <v>32</v>
      </c>
      <c r="J198" t="s">
        <v>1207</v>
      </c>
      <c r="K198" t="s">
        <v>24</v>
      </c>
      <c r="L198" t="s">
        <v>837</v>
      </c>
      <c r="M198" t="s">
        <v>9438</v>
      </c>
      <c r="N198" t="s">
        <v>9439</v>
      </c>
    </row>
    <row r="199" spans="1:14" x14ac:dyDescent="0.25">
      <c r="A199" t="s">
        <v>1511</v>
      </c>
      <c r="B199" t="s">
        <v>1512</v>
      </c>
      <c r="C199" t="s">
        <v>16</v>
      </c>
      <c r="D199" t="s">
        <v>1513</v>
      </c>
      <c r="E199" t="s">
        <v>18</v>
      </c>
      <c r="F199" t="s">
        <v>1514</v>
      </c>
      <c r="G199" t="s">
        <v>1515</v>
      </c>
      <c r="H199" t="s">
        <v>1516</v>
      </c>
      <c r="I199" t="s">
        <v>32</v>
      </c>
      <c r="J199" t="s">
        <v>1207</v>
      </c>
      <c r="K199" t="s">
        <v>24</v>
      </c>
      <c r="L199" t="s">
        <v>75</v>
      </c>
      <c r="M199" t="s">
        <v>9438</v>
      </c>
      <c r="N199" t="s">
        <v>9439</v>
      </c>
    </row>
    <row r="200" spans="1:14" x14ac:dyDescent="0.25">
      <c r="A200" t="s">
        <v>1517</v>
      </c>
      <c r="B200" t="s">
        <v>1518</v>
      </c>
      <c r="C200" t="s">
        <v>16</v>
      </c>
      <c r="D200" t="s">
        <v>579</v>
      </c>
      <c r="E200" t="s">
        <v>18</v>
      </c>
      <c r="F200" t="s">
        <v>1519</v>
      </c>
      <c r="G200" t="s">
        <v>1520</v>
      </c>
      <c r="H200" t="s">
        <v>1521</v>
      </c>
      <c r="I200" t="s">
        <v>32</v>
      </c>
      <c r="J200" t="s">
        <v>274</v>
      </c>
      <c r="K200" t="s">
        <v>24</v>
      </c>
      <c r="L200" t="s">
        <v>58</v>
      </c>
      <c r="M200" t="s">
        <v>9537</v>
      </c>
      <c r="N200" t="s">
        <v>9441</v>
      </c>
    </row>
    <row r="201" spans="1:14" x14ac:dyDescent="0.25">
      <c r="A201" t="s">
        <v>1528</v>
      </c>
      <c r="B201" t="s">
        <v>1529</v>
      </c>
      <c r="C201" t="s">
        <v>69</v>
      </c>
      <c r="D201" t="s">
        <v>1530</v>
      </c>
      <c r="E201" t="s">
        <v>18</v>
      </c>
      <c r="F201" t="s">
        <v>1531</v>
      </c>
      <c r="G201" t="s">
        <v>1532</v>
      </c>
      <c r="H201" t="s">
        <v>1533</v>
      </c>
      <c r="I201" t="s">
        <v>32</v>
      </c>
      <c r="J201" t="s">
        <v>148</v>
      </c>
      <c r="K201" t="s">
        <v>24</v>
      </c>
      <c r="L201" t="s">
        <v>42</v>
      </c>
      <c r="M201" t="s">
        <v>9539</v>
      </c>
      <c r="N201" t="s">
        <v>9441</v>
      </c>
    </row>
    <row r="202" spans="1:14" x14ac:dyDescent="0.25">
      <c r="A202" t="s">
        <v>1539</v>
      </c>
      <c r="B202" t="s">
        <v>1540</v>
      </c>
      <c r="C202" t="s">
        <v>16</v>
      </c>
      <c r="D202" t="s">
        <v>1541</v>
      </c>
      <c r="E202" t="s">
        <v>18</v>
      </c>
      <c r="F202" t="s">
        <v>1542</v>
      </c>
      <c r="G202" t="s">
        <v>1543</v>
      </c>
      <c r="H202" t="s">
        <v>1544</v>
      </c>
      <c r="I202" t="s">
        <v>32</v>
      </c>
      <c r="J202" t="s">
        <v>1545</v>
      </c>
      <c r="K202" t="s">
        <v>24</v>
      </c>
      <c r="L202" t="s">
        <v>42</v>
      </c>
      <c r="M202" t="s">
        <v>9438</v>
      </c>
      <c r="N202" t="s">
        <v>9439</v>
      </c>
    </row>
    <row r="203" spans="1:14" x14ac:dyDescent="0.25">
      <c r="A203" t="s">
        <v>1546</v>
      </c>
      <c r="B203" t="s">
        <v>1547</v>
      </c>
      <c r="C203" t="s">
        <v>16</v>
      </c>
      <c r="D203" t="s">
        <v>1548</v>
      </c>
      <c r="E203" t="s">
        <v>18</v>
      </c>
      <c r="F203" t="s">
        <v>1549</v>
      </c>
      <c r="G203" t="s">
        <v>1550</v>
      </c>
      <c r="H203" t="s">
        <v>1551</v>
      </c>
      <c r="I203" t="s">
        <v>32</v>
      </c>
      <c r="J203" t="s">
        <v>540</v>
      </c>
      <c r="K203" t="s">
        <v>24</v>
      </c>
      <c r="L203" t="s">
        <v>1552</v>
      </c>
      <c r="M203" t="s">
        <v>9541</v>
      </c>
      <c r="N203" t="s">
        <v>9441</v>
      </c>
    </row>
    <row r="204" spans="1:14" x14ac:dyDescent="0.25">
      <c r="A204" t="s">
        <v>1553</v>
      </c>
      <c r="B204" t="s">
        <v>1554</v>
      </c>
      <c r="C204" t="s">
        <v>69</v>
      </c>
      <c r="D204" t="s">
        <v>1555</v>
      </c>
      <c r="E204" t="s">
        <v>18</v>
      </c>
      <c r="F204" t="s">
        <v>1556</v>
      </c>
      <c r="G204" t="s">
        <v>1557</v>
      </c>
      <c r="H204" t="s">
        <v>1558</v>
      </c>
      <c r="I204" t="s">
        <v>32</v>
      </c>
      <c r="J204" t="s">
        <v>426</v>
      </c>
      <c r="K204" t="s">
        <v>24</v>
      </c>
      <c r="L204" t="s">
        <v>42</v>
      </c>
      <c r="M204" t="s">
        <v>9542</v>
      </c>
      <c r="N204" t="s">
        <v>9441</v>
      </c>
    </row>
    <row r="205" spans="1:14" x14ac:dyDescent="0.25">
      <c r="A205" t="s">
        <v>1574</v>
      </c>
      <c r="B205" t="s">
        <v>1575</v>
      </c>
      <c r="C205" t="s">
        <v>550</v>
      </c>
      <c r="D205" t="s">
        <v>1576</v>
      </c>
      <c r="E205" t="s">
        <v>638</v>
      </c>
      <c r="F205" t="s">
        <v>1577</v>
      </c>
      <c r="G205" t="s">
        <v>1578</v>
      </c>
      <c r="H205" t="s">
        <v>1579</v>
      </c>
      <c r="I205" t="s">
        <v>32</v>
      </c>
      <c r="J205" t="s">
        <v>1572</v>
      </c>
      <c r="K205" t="s">
        <v>556</v>
      </c>
      <c r="L205" t="s">
        <v>75</v>
      </c>
      <c r="M205" t="s">
        <v>9438</v>
      </c>
      <c r="N205" t="s">
        <v>9439</v>
      </c>
    </row>
    <row r="206" spans="1:14" x14ac:dyDescent="0.25">
      <c r="A206" t="s">
        <v>1574</v>
      </c>
      <c r="B206" t="s">
        <v>1580</v>
      </c>
      <c r="C206" t="s">
        <v>550</v>
      </c>
      <c r="D206" t="s">
        <v>1576</v>
      </c>
      <c r="E206" t="s">
        <v>638</v>
      </c>
      <c r="F206" t="s">
        <v>1581</v>
      </c>
      <c r="G206" t="s">
        <v>1582</v>
      </c>
      <c r="H206" t="s">
        <v>1583</v>
      </c>
      <c r="I206" t="s">
        <v>32</v>
      </c>
      <c r="J206" t="s">
        <v>1584</v>
      </c>
      <c r="K206" t="s">
        <v>556</v>
      </c>
      <c r="L206" t="s">
        <v>75</v>
      </c>
      <c r="M206" t="s">
        <v>9438</v>
      </c>
      <c r="N206" t="s">
        <v>9439</v>
      </c>
    </row>
    <row r="207" spans="1:14" x14ac:dyDescent="0.25">
      <c r="A207" t="s">
        <v>1574</v>
      </c>
      <c r="B207" t="s">
        <v>1585</v>
      </c>
      <c r="C207" t="s">
        <v>550</v>
      </c>
      <c r="D207" t="s">
        <v>1576</v>
      </c>
      <c r="E207" t="s">
        <v>638</v>
      </c>
      <c r="F207" t="s">
        <v>1586</v>
      </c>
      <c r="G207" t="s">
        <v>1587</v>
      </c>
      <c r="H207" t="s">
        <v>1588</v>
      </c>
      <c r="I207" t="s">
        <v>32</v>
      </c>
      <c r="J207" t="s">
        <v>1066</v>
      </c>
      <c r="K207" t="s">
        <v>556</v>
      </c>
      <c r="L207" t="s">
        <v>75</v>
      </c>
      <c r="M207" t="s">
        <v>9438</v>
      </c>
      <c r="N207" t="s">
        <v>9439</v>
      </c>
    </row>
    <row r="208" spans="1:14" x14ac:dyDescent="0.25">
      <c r="A208" t="s">
        <v>1593</v>
      </c>
      <c r="B208" t="s">
        <v>1594</v>
      </c>
      <c r="C208" t="s">
        <v>1595</v>
      </c>
      <c r="D208" t="s">
        <v>760</v>
      </c>
      <c r="E208" t="s">
        <v>18</v>
      </c>
      <c r="F208" t="s">
        <v>1596</v>
      </c>
      <c r="G208" t="s">
        <v>1597</v>
      </c>
      <c r="H208" t="s">
        <v>1598</v>
      </c>
      <c r="I208" t="s">
        <v>32</v>
      </c>
      <c r="J208" t="s">
        <v>1599</v>
      </c>
      <c r="K208" t="s">
        <v>1600</v>
      </c>
      <c r="L208" t="s">
        <v>75</v>
      </c>
      <c r="M208" t="s">
        <v>9438</v>
      </c>
      <c r="N208" t="s">
        <v>9439</v>
      </c>
    </row>
    <row r="209" spans="1:14" x14ac:dyDescent="0.25">
      <c r="A209" t="s">
        <v>1601</v>
      </c>
      <c r="B209" t="s">
        <v>1602</v>
      </c>
      <c r="C209" t="s">
        <v>16</v>
      </c>
      <c r="D209" t="s">
        <v>1603</v>
      </c>
      <c r="E209" t="s">
        <v>18</v>
      </c>
      <c r="F209" t="s">
        <v>1604</v>
      </c>
      <c r="G209" t="s">
        <v>1605</v>
      </c>
      <c r="H209" t="s">
        <v>1606</v>
      </c>
      <c r="I209" t="s">
        <v>32</v>
      </c>
      <c r="J209" t="s">
        <v>634</v>
      </c>
      <c r="K209" t="s">
        <v>24</v>
      </c>
      <c r="L209" t="s">
        <v>1607</v>
      </c>
      <c r="M209" t="s">
        <v>9438</v>
      </c>
      <c r="N209" t="s">
        <v>9439</v>
      </c>
    </row>
    <row r="210" spans="1:14" x14ac:dyDescent="0.25">
      <c r="A210" t="s">
        <v>746</v>
      </c>
      <c r="B210" t="s">
        <v>747</v>
      </c>
      <c r="C210" t="s">
        <v>16</v>
      </c>
      <c r="D210" t="s">
        <v>748</v>
      </c>
      <c r="E210" t="s">
        <v>638</v>
      </c>
      <c r="F210" t="s">
        <v>1608</v>
      </c>
      <c r="G210" t="s">
        <v>1609</v>
      </c>
      <c r="H210" t="s">
        <v>1610</v>
      </c>
      <c r="I210" t="s">
        <v>32</v>
      </c>
      <c r="J210" t="s">
        <v>1000</v>
      </c>
      <c r="K210" t="s">
        <v>24</v>
      </c>
      <c r="L210" t="s">
        <v>75</v>
      </c>
      <c r="M210" t="s">
        <v>9438</v>
      </c>
      <c r="N210" t="s">
        <v>9439</v>
      </c>
    </row>
    <row r="211" spans="1:14" x14ac:dyDescent="0.25">
      <c r="A211" t="s">
        <v>1626</v>
      </c>
      <c r="B211" t="s">
        <v>725</v>
      </c>
      <c r="C211" t="s">
        <v>69</v>
      </c>
      <c r="D211" t="s">
        <v>1627</v>
      </c>
      <c r="E211" t="s">
        <v>638</v>
      </c>
      <c r="F211" t="s">
        <v>1628</v>
      </c>
      <c r="G211" t="s">
        <v>1629</v>
      </c>
      <c r="H211" t="s">
        <v>1630</v>
      </c>
      <c r="I211" t="s">
        <v>32</v>
      </c>
      <c r="J211" t="s">
        <v>1545</v>
      </c>
      <c r="K211" t="s">
        <v>24</v>
      </c>
      <c r="L211" t="s">
        <v>42</v>
      </c>
      <c r="M211" t="s">
        <v>9438</v>
      </c>
      <c r="N211" t="s">
        <v>9439</v>
      </c>
    </row>
    <row r="212" spans="1:14" x14ac:dyDescent="0.25">
      <c r="A212" t="s">
        <v>1631</v>
      </c>
      <c r="B212" t="s">
        <v>695</v>
      </c>
      <c r="C212" t="s">
        <v>69</v>
      </c>
      <c r="D212" t="s">
        <v>696</v>
      </c>
      <c r="E212" t="s">
        <v>638</v>
      </c>
      <c r="F212" t="s">
        <v>1632</v>
      </c>
      <c r="G212" t="s">
        <v>1633</v>
      </c>
      <c r="H212" t="s">
        <v>1634</v>
      </c>
      <c r="I212" t="s">
        <v>32</v>
      </c>
      <c r="J212" t="s">
        <v>756</v>
      </c>
      <c r="K212" t="s">
        <v>24</v>
      </c>
      <c r="L212" t="s">
        <v>757</v>
      </c>
      <c r="M212" t="s">
        <v>9438</v>
      </c>
      <c r="N212" t="s">
        <v>9439</v>
      </c>
    </row>
    <row r="213" spans="1:14" x14ac:dyDescent="0.25">
      <c r="A213" t="s">
        <v>1029</v>
      </c>
      <c r="B213" t="s">
        <v>1635</v>
      </c>
      <c r="C213" t="s">
        <v>16</v>
      </c>
      <c r="D213" t="s">
        <v>402</v>
      </c>
      <c r="E213" t="s">
        <v>638</v>
      </c>
      <c r="F213" t="s">
        <v>1636</v>
      </c>
      <c r="G213" t="s">
        <v>1637</v>
      </c>
      <c r="H213" t="s">
        <v>1638</v>
      </c>
      <c r="I213" t="s">
        <v>32</v>
      </c>
      <c r="J213" t="s">
        <v>1639</v>
      </c>
      <c r="K213" t="s">
        <v>24</v>
      </c>
      <c r="L213" t="s">
        <v>406</v>
      </c>
      <c r="M213" t="s">
        <v>9543</v>
      </c>
      <c r="N213" t="s">
        <v>9441</v>
      </c>
    </row>
    <row r="214" spans="1:14" x14ac:dyDescent="0.25">
      <c r="A214" t="s">
        <v>985</v>
      </c>
      <c r="B214" t="s">
        <v>986</v>
      </c>
      <c r="C214" t="s">
        <v>69</v>
      </c>
      <c r="D214" t="s">
        <v>987</v>
      </c>
      <c r="E214" t="s">
        <v>638</v>
      </c>
      <c r="F214" t="s">
        <v>1640</v>
      </c>
      <c r="G214" t="s">
        <v>1641</v>
      </c>
      <c r="H214" t="s">
        <v>1642</v>
      </c>
      <c r="I214" t="s">
        <v>32</v>
      </c>
      <c r="J214" t="s">
        <v>991</v>
      </c>
      <c r="K214" t="s">
        <v>24</v>
      </c>
      <c r="L214" t="s">
        <v>204</v>
      </c>
      <c r="M214" t="s">
        <v>9544</v>
      </c>
      <c r="N214" t="s">
        <v>9441</v>
      </c>
    </row>
    <row r="215" spans="1:14" x14ac:dyDescent="0.25">
      <c r="A215" t="s">
        <v>700</v>
      </c>
      <c r="B215" t="s">
        <v>701</v>
      </c>
      <c r="C215" t="s">
        <v>16</v>
      </c>
      <c r="D215" t="s">
        <v>702</v>
      </c>
      <c r="E215" t="s">
        <v>638</v>
      </c>
      <c r="F215" t="s">
        <v>1643</v>
      </c>
      <c r="G215" t="s">
        <v>1644</v>
      </c>
      <c r="H215" t="s">
        <v>1645</v>
      </c>
      <c r="I215" t="s">
        <v>32</v>
      </c>
      <c r="J215" t="s">
        <v>246</v>
      </c>
      <c r="K215" t="s">
        <v>24</v>
      </c>
      <c r="L215" t="s">
        <v>75</v>
      </c>
      <c r="M215" t="s">
        <v>9438</v>
      </c>
      <c r="N215" t="s">
        <v>9439</v>
      </c>
    </row>
    <row r="216" spans="1:14" x14ac:dyDescent="0.25">
      <c r="A216" t="s">
        <v>1646</v>
      </c>
      <c r="B216" t="s">
        <v>695</v>
      </c>
      <c r="C216" t="s">
        <v>69</v>
      </c>
      <c r="D216" t="s">
        <v>696</v>
      </c>
      <c r="E216" t="s">
        <v>638</v>
      </c>
      <c r="F216" t="s">
        <v>1647</v>
      </c>
      <c r="G216" t="s">
        <v>1648</v>
      </c>
      <c r="H216" t="s">
        <v>1649</v>
      </c>
      <c r="I216" t="s">
        <v>32</v>
      </c>
      <c r="J216" t="s">
        <v>1650</v>
      </c>
      <c r="K216" t="s">
        <v>24</v>
      </c>
      <c r="L216" t="s">
        <v>104</v>
      </c>
      <c r="M216" t="s">
        <v>9438</v>
      </c>
      <c r="N216" t="s">
        <v>9439</v>
      </c>
    </row>
    <row r="217" spans="1:14" x14ac:dyDescent="0.25">
      <c r="A217" t="s">
        <v>1052</v>
      </c>
      <c r="B217" t="s">
        <v>1002</v>
      </c>
      <c r="C217" t="s">
        <v>16</v>
      </c>
      <c r="D217" t="s">
        <v>1003</v>
      </c>
      <c r="E217" t="s">
        <v>638</v>
      </c>
      <c r="F217" t="s">
        <v>1656</v>
      </c>
      <c r="G217" t="s">
        <v>1657</v>
      </c>
      <c r="H217" t="s">
        <v>1658</v>
      </c>
      <c r="I217" t="s">
        <v>32</v>
      </c>
      <c r="J217" t="s">
        <v>261</v>
      </c>
      <c r="K217" t="s">
        <v>24</v>
      </c>
      <c r="L217" t="s">
        <v>75</v>
      </c>
      <c r="M217" t="s">
        <v>9438</v>
      </c>
      <c r="N217" t="s">
        <v>9439</v>
      </c>
    </row>
    <row r="218" spans="1:14" x14ac:dyDescent="0.25">
      <c r="A218" t="s">
        <v>644</v>
      </c>
      <c r="C218" t="s">
        <v>16</v>
      </c>
      <c r="D218" t="s">
        <v>645</v>
      </c>
      <c r="E218" t="s">
        <v>638</v>
      </c>
      <c r="F218" t="s">
        <v>1659</v>
      </c>
      <c r="G218" t="s">
        <v>1660</v>
      </c>
      <c r="H218" t="s">
        <v>1661</v>
      </c>
      <c r="I218" t="s">
        <v>32</v>
      </c>
      <c r="J218" t="s">
        <v>1662</v>
      </c>
      <c r="K218" t="s">
        <v>24</v>
      </c>
      <c r="L218" t="s">
        <v>649</v>
      </c>
      <c r="M218" t="s">
        <v>9438</v>
      </c>
      <c r="N218" t="s">
        <v>9439</v>
      </c>
    </row>
    <row r="219" spans="1:14" x14ac:dyDescent="0.25">
      <c r="A219" t="s">
        <v>845</v>
      </c>
      <c r="B219" t="s">
        <v>846</v>
      </c>
      <c r="C219" t="s">
        <v>69</v>
      </c>
      <c r="D219" t="s">
        <v>847</v>
      </c>
      <c r="E219" t="s">
        <v>638</v>
      </c>
      <c r="F219" t="s">
        <v>1663</v>
      </c>
      <c r="G219" t="s">
        <v>1664</v>
      </c>
      <c r="H219" t="s">
        <v>1665</v>
      </c>
      <c r="I219" t="s">
        <v>32</v>
      </c>
      <c r="J219" t="s">
        <v>634</v>
      </c>
      <c r="K219" t="s">
        <v>24</v>
      </c>
      <c r="L219" t="s">
        <v>851</v>
      </c>
      <c r="M219" t="s">
        <v>9438</v>
      </c>
      <c r="N219" t="s">
        <v>9439</v>
      </c>
    </row>
    <row r="220" spans="1:14" x14ac:dyDescent="0.25">
      <c r="A220" t="s">
        <v>1671</v>
      </c>
      <c r="B220" t="s">
        <v>695</v>
      </c>
      <c r="C220" t="s">
        <v>69</v>
      </c>
      <c r="D220" t="s">
        <v>696</v>
      </c>
      <c r="E220" t="s">
        <v>638</v>
      </c>
      <c r="F220" t="s">
        <v>1672</v>
      </c>
      <c r="G220" t="s">
        <v>1673</v>
      </c>
      <c r="H220" t="s">
        <v>1674</v>
      </c>
      <c r="I220" t="s">
        <v>32</v>
      </c>
      <c r="J220" t="s">
        <v>756</v>
      </c>
      <c r="K220" t="s">
        <v>24</v>
      </c>
      <c r="L220" t="s">
        <v>757</v>
      </c>
      <c r="M220" t="s">
        <v>9438</v>
      </c>
      <c r="N220" t="s">
        <v>9439</v>
      </c>
    </row>
    <row r="221" spans="1:14" x14ac:dyDescent="0.25">
      <c r="A221" t="s">
        <v>1675</v>
      </c>
      <c r="B221" t="s">
        <v>1676</v>
      </c>
      <c r="C221" t="s">
        <v>69</v>
      </c>
      <c r="D221" t="s">
        <v>93</v>
      </c>
      <c r="E221" t="s">
        <v>638</v>
      </c>
      <c r="F221" t="s">
        <v>1677</v>
      </c>
      <c r="G221" t="s">
        <v>1678</v>
      </c>
      <c r="H221" t="s">
        <v>1679</v>
      </c>
      <c r="I221" t="s">
        <v>32</v>
      </c>
      <c r="J221" t="s">
        <v>49</v>
      </c>
      <c r="K221" t="s">
        <v>24</v>
      </c>
      <c r="L221" t="s">
        <v>184</v>
      </c>
      <c r="M221" t="s">
        <v>9545</v>
      </c>
      <c r="N221" t="s">
        <v>9441</v>
      </c>
    </row>
    <row r="222" spans="1:14" x14ac:dyDescent="0.25">
      <c r="A222" t="s">
        <v>862</v>
      </c>
      <c r="B222" t="s">
        <v>678</v>
      </c>
      <c r="C222" t="s">
        <v>69</v>
      </c>
      <c r="D222" t="s">
        <v>666</v>
      </c>
      <c r="E222" t="s">
        <v>638</v>
      </c>
      <c r="F222" t="s">
        <v>1680</v>
      </c>
      <c r="G222" t="s">
        <v>1681</v>
      </c>
      <c r="H222" t="s">
        <v>1682</v>
      </c>
      <c r="I222" t="s">
        <v>32</v>
      </c>
      <c r="J222" t="s">
        <v>1472</v>
      </c>
      <c r="K222" t="s">
        <v>24</v>
      </c>
      <c r="L222" t="s">
        <v>670</v>
      </c>
      <c r="M222" t="s">
        <v>9438</v>
      </c>
      <c r="N222" t="s">
        <v>9439</v>
      </c>
    </row>
    <row r="223" spans="1:14" x14ac:dyDescent="0.25">
      <c r="A223" t="s">
        <v>875</v>
      </c>
      <c r="B223" t="s">
        <v>876</v>
      </c>
      <c r="C223" t="s">
        <v>16</v>
      </c>
      <c r="D223" t="s">
        <v>371</v>
      </c>
      <c r="E223" t="s">
        <v>638</v>
      </c>
      <c r="F223" t="s">
        <v>1687</v>
      </c>
      <c r="G223" t="s">
        <v>1688</v>
      </c>
      <c r="H223" t="s">
        <v>1689</v>
      </c>
      <c r="I223" t="s">
        <v>32</v>
      </c>
      <c r="J223" t="s">
        <v>880</v>
      </c>
      <c r="K223" t="s">
        <v>24</v>
      </c>
      <c r="L223" t="s">
        <v>75</v>
      </c>
      <c r="M223" t="s">
        <v>9438</v>
      </c>
      <c r="N223" t="s">
        <v>9439</v>
      </c>
    </row>
    <row r="224" spans="1:14" x14ac:dyDescent="0.25">
      <c r="A224" t="s">
        <v>671</v>
      </c>
      <c r="B224" t="s">
        <v>672</v>
      </c>
      <c r="C224" t="s">
        <v>69</v>
      </c>
      <c r="D224" t="s">
        <v>673</v>
      </c>
      <c r="E224" t="s">
        <v>638</v>
      </c>
      <c r="F224" t="s">
        <v>1690</v>
      </c>
      <c r="G224" t="s">
        <v>1691</v>
      </c>
      <c r="H224" t="s">
        <v>1692</v>
      </c>
      <c r="I224" t="s">
        <v>32</v>
      </c>
      <c r="J224" t="s">
        <v>246</v>
      </c>
      <c r="K224" t="s">
        <v>24</v>
      </c>
      <c r="L224" t="s">
        <v>75</v>
      </c>
      <c r="M224" t="s">
        <v>9438</v>
      </c>
      <c r="N224" t="s">
        <v>9439</v>
      </c>
    </row>
    <row r="225" spans="1:14" x14ac:dyDescent="0.25">
      <c r="A225" t="s">
        <v>1693</v>
      </c>
      <c r="B225" t="s">
        <v>695</v>
      </c>
      <c r="C225" t="s">
        <v>69</v>
      </c>
      <c r="D225" t="s">
        <v>696</v>
      </c>
      <c r="E225" t="s">
        <v>638</v>
      </c>
      <c r="F225" t="s">
        <v>1694</v>
      </c>
      <c r="G225" t="s">
        <v>1695</v>
      </c>
      <c r="H225" t="s">
        <v>1696</v>
      </c>
      <c r="I225" t="s">
        <v>32</v>
      </c>
      <c r="J225" t="s">
        <v>642</v>
      </c>
      <c r="K225" t="s">
        <v>24</v>
      </c>
      <c r="L225" t="s">
        <v>104</v>
      </c>
      <c r="M225" t="s">
        <v>9438</v>
      </c>
      <c r="N225" t="s">
        <v>9439</v>
      </c>
    </row>
    <row r="226" spans="1:14" x14ac:dyDescent="0.25">
      <c r="A226" t="s">
        <v>746</v>
      </c>
      <c r="B226" t="s">
        <v>747</v>
      </c>
      <c r="C226" t="s">
        <v>16</v>
      </c>
      <c r="D226" t="s">
        <v>748</v>
      </c>
      <c r="E226" t="s">
        <v>638</v>
      </c>
      <c r="F226" t="s">
        <v>1697</v>
      </c>
      <c r="G226" t="s">
        <v>1698</v>
      </c>
      <c r="H226" t="s">
        <v>1699</v>
      </c>
      <c r="I226" t="s">
        <v>32</v>
      </c>
      <c r="J226" t="s">
        <v>1000</v>
      </c>
      <c r="K226" t="s">
        <v>24</v>
      </c>
      <c r="L226" t="s">
        <v>75</v>
      </c>
      <c r="M226" t="s">
        <v>9438</v>
      </c>
      <c r="N226" t="s">
        <v>9439</v>
      </c>
    </row>
    <row r="227" spans="1:14" x14ac:dyDescent="0.25">
      <c r="A227" t="s">
        <v>746</v>
      </c>
      <c r="B227" t="s">
        <v>747</v>
      </c>
      <c r="C227" t="s">
        <v>16</v>
      </c>
      <c r="D227" t="s">
        <v>748</v>
      </c>
      <c r="E227" t="s">
        <v>638</v>
      </c>
      <c r="F227" t="s">
        <v>1700</v>
      </c>
      <c r="G227" t="s">
        <v>1701</v>
      </c>
      <c r="H227" t="s">
        <v>1702</v>
      </c>
      <c r="I227" t="s">
        <v>32</v>
      </c>
      <c r="J227" t="s">
        <v>923</v>
      </c>
      <c r="K227" t="s">
        <v>24</v>
      </c>
      <c r="L227" t="s">
        <v>75</v>
      </c>
      <c r="M227" t="s">
        <v>9438</v>
      </c>
      <c r="N227" t="s">
        <v>9439</v>
      </c>
    </row>
    <row r="228" spans="1:14" x14ac:dyDescent="0.25">
      <c r="A228" t="s">
        <v>706</v>
      </c>
      <c r="B228" t="s">
        <v>707</v>
      </c>
      <c r="C228" t="s">
        <v>16</v>
      </c>
      <c r="D228" t="s">
        <v>868</v>
      </c>
      <c r="E228" t="s">
        <v>638</v>
      </c>
      <c r="F228" t="s">
        <v>1708</v>
      </c>
      <c r="G228" t="s">
        <v>1709</v>
      </c>
      <c r="H228" t="s">
        <v>1710</v>
      </c>
      <c r="I228" t="s">
        <v>32</v>
      </c>
      <c r="J228" t="s">
        <v>148</v>
      </c>
      <c r="K228" t="s">
        <v>24</v>
      </c>
      <c r="L228" t="s">
        <v>75</v>
      </c>
      <c r="M228" t="s">
        <v>9546</v>
      </c>
      <c r="N228" t="s">
        <v>9441</v>
      </c>
    </row>
    <row r="229" spans="1:14" x14ac:dyDescent="0.25">
      <c r="A229" t="s">
        <v>1711</v>
      </c>
      <c r="B229" t="s">
        <v>695</v>
      </c>
      <c r="C229" t="s">
        <v>69</v>
      </c>
      <c r="D229" t="s">
        <v>696</v>
      </c>
      <c r="E229" t="s">
        <v>638</v>
      </c>
      <c r="F229" t="s">
        <v>1712</v>
      </c>
      <c r="G229" t="s">
        <v>1713</v>
      </c>
      <c r="H229" t="s">
        <v>1714</v>
      </c>
      <c r="I229" t="s">
        <v>32</v>
      </c>
      <c r="J229" t="s">
        <v>398</v>
      </c>
      <c r="K229" t="s">
        <v>24</v>
      </c>
      <c r="L229" t="s">
        <v>104</v>
      </c>
      <c r="M229" t="s">
        <v>9438</v>
      </c>
      <c r="N229" t="s">
        <v>9439</v>
      </c>
    </row>
    <row r="230" spans="1:14" x14ac:dyDescent="0.25">
      <c r="A230" t="s">
        <v>682</v>
      </c>
      <c r="B230" t="s">
        <v>683</v>
      </c>
      <c r="C230" t="s">
        <v>16</v>
      </c>
      <c r="D230" t="s">
        <v>684</v>
      </c>
      <c r="E230" t="s">
        <v>638</v>
      </c>
      <c r="F230" t="s">
        <v>1719</v>
      </c>
      <c r="G230" t="s">
        <v>1720</v>
      </c>
      <c r="H230" t="s">
        <v>1721</v>
      </c>
      <c r="I230" t="s">
        <v>32</v>
      </c>
      <c r="J230" t="s">
        <v>688</v>
      </c>
      <c r="K230" t="s">
        <v>24</v>
      </c>
      <c r="L230" t="s">
        <v>204</v>
      </c>
      <c r="M230" t="s">
        <v>9438</v>
      </c>
      <c r="N230" t="s">
        <v>9439</v>
      </c>
    </row>
    <row r="231" spans="1:14" x14ac:dyDescent="0.25">
      <c r="A231" t="s">
        <v>1728</v>
      </c>
      <c r="B231" t="s">
        <v>1729</v>
      </c>
      <c r="C231" t="s">
        <v>69</v>
      </c>
      <c r="D231" t="s">
        <v>61</v>
      </c>
      <c r="E231" t="s">
        <v>638</v>
      </c>
      <c r="F231" t="s">
        <v>1730</v>
      </c>
      <c r="G231" t="s">
        <v>1731</v>
      </c>
      <c r="H231" t="s">
        <v>1732</v>
      </c>
      <c r="I231" t="s">
        <v>32</v>
      </c>
      <c r="J231" t="s">
        <v>391</v>
      </c>
      <c r="K231" t="s">
        <v>24</v>
      </c>
      <c r="L231" t="s">
        <v>42</v>
      </c>
      <c r="M231" t="s">
        <v>9438</v>
      </c>
      <c r="N231" t="s">
        <v>9439</v>
      </c>
    </row>
    <row r="232" spans="1:14" x14ac:dyDescent="0.25">
      <c r="A232" t="s">
        <v>1060</v>
      </c>
      <c r="B232" t="s">
        <v>1061</v>
      </c>
      <c r="C232" t="s">
        <v>16</v>
      </c>
      <c r="D232" t="s">
        <v>1062</v>
      </c>
      <c r="E232" t="s">
        <v>638</v>
      </c>
      <c r="F232" t="s">
        <v>1733</v>
      </c>
      <c r="G232" t="s">
        <v>1734</v>
      </c>
      <c r="H232" t="s">
        <v>1735</v>
      </c>
      <c r="I232" t="s">
        <v>32</v>
      </c>
      <c r="J232" t="s">
        <v>1066</v>
      </c>
      <c r="K232" t="s">
        <v>24</v>
      </c>
      <c r="L232" t="s">
        <v>75</v>
      </c>
      <c r="M232" t="s">
        <v>9438</v>
      </c>
      <c r="N232" t="s">
        <v>9439</v>
      </c>
    </row>
    <row r="233" spans="1:14" x14ac:dyDescent="0.25">
      <c r="A233" t="s">
        <v>644</v>
      </c>
      <c r="C233" t="s">
        <v>16</v>
      </c>
      <c r="D233" t="s">
        <v>645</v>
      </c>
      <c r="E233" t="s">
        <v>638</v>
      </c>
      <c r="F233" t="s">
        <v>1736</v>
      </c>
      <c r="G233" t="s">
        <v>1737</v>
      </c>
      <c r="H233" t="s">
        <v>1738</v>
      </c>
      <c r="I233" t="s">
        <v>32</v>
      </c>
      <c r="J233" t="s">
        <v>234</v>
      </c>
      <c r="K233" t="s">
        <v>24</v>
      </c>
      <c r="L233" t="s">
        <v>1739</v>
      </c>
      <c r="M233" t="s">
        <v>9438</v>
      </c>
      <c r="N233" t="s">
        <v>9439</v>
      </c>
    </row>
    <row r="234" spans="1:14" x14ac:dyDescent="0.25">
      <c r="A234" t="s">
        <v>1740</v>
      </c>
      <c r="B234" t="s">
        <v>695</v>
      </c>
      <c r="C234" t="s">
        <v>69</v>
      </c>
      <c r="D234" t="s">
        <v>696</v>
      </c>
      <c r="E234" t="s">
        <v>638</v>
      </c>
      <c r="F234" t="s">
        <v>1741</v>
      </c>
      <c r="G234" t="s">
        <v>1742</v>
      </c>
      <c r="H234" t="s">
        <v>1743</v>
      </c>
      <c r="I234" t="s">
        <v>32</v>
      </c>
      <c r="J234" t="s">
        <v>923</v>
      </c>
      <c r="K234" t="s">
        <v>24</v>
      </c>
      <c r="L234" t="s">
        <v>104</v>
      </c>
      <c r="M234" t="s">
        <v>9438</v>
      </c>
      <c r="N234" t="s">
        <v>9439</v>
      </c>
    </row>
    <row r="235" spans="1:14" x14ac:dyDescent="0.25">
      <c r="A235" t="s">
        <v>746</v>
      </c>
      <c r="B235" t="s">
        <v>747</v>
      </c>
      <c r="C235" t="s">
        <v>16</v>
      </c>
      <c r="D235" t="s">
        <v>748</v>
      </c>
      <c r="E235" t="s">
        <v>638</v>
      </c>
      <c r="F235" t="s">
        <v>1744</v>
      </c>
      <c r="G235" t="s">
        <v>1745</v>
      </c>
      <c r="H235" t="s">
        <v>1746</v>
      </c>
      <c r="I235" t="s">
        <v>32</v>
      </c>
      <c r="J235" t="s">
        <v>89</v>
      </c>
      <c r="K235" t="s">
        <v>24</v>
      </c>
      <c r="L235" t="s">
        <v>75</v>
      </c>
      <c r="M235" t="s">
        <v>9438</v>
      </c>
      <c r="N235" t="s">
        <v>9439</v>
      </c>
    </row>
    <row r="236" spans="1:14" x14ac:dyDescent="0.25">
      <c r="A236" t="s">
        <v>862</v>
      </c>
      <c r="B236" t="s">
        <v>1747</v>
      </c>
      <c r="C236" t="s">
        <v>69</v>
      </c>
      <c r="D236" t="s">
        <v>666</v>
      </c>
      <c r="E236" t="s">
        <v>638</v>
      </c>
      <c r="F236" t="s">
        <v>1748</v>
      </c>
      <c r="G236" t="s">
        <v>1749</v>
      </c>
      <c r="H236" t="s">
        <v>1750</v>
      </c>
      <c r="I236" t="s">
        <v>32</v>
      </c>
      <c r="J236" t="s">
        <v>1751</v>
      </c>
      <c r="K236" t="s">
        <v>24</v>
      </c>
      <c r="L236" t="s">
        <v>670</v>
      </c>
      <c r="M236" t="s">
        <v>9438</v>
      </c>
      <c r="N236" t="s">
        <v>9439</v>
      </c>
    </row>
    <row r="237" spans="1:14" x14ac:dyDescent="0.25">
      <c r="A237" t="s">
        <v>664</v>
      </c>
      <c r="B237" t="s">
        <v>665</v>
      </c>
      <c r="C237" t="s">
        <v>69</v>
      </c>
      <c r="D237" t="s">
        <v>666</v>
      </c>
      <c r="E237" t="s">
        <v>638</v>
      </c>
      <c r="F237" t="s">
        <v>1763</v>
      </c>
      <c r="G237" t="s">
        <v>1764</v>
      </c>
      <c r="H237" t="s">
        <v>1765</v>
      </c>
      <c r="I237" t="s">
        <v>32</v>
      </c>
      <c r="J237" t="s">
        <v>391</v>
      </c>
      <c r="K237" t="s">
        <v>24</v>
      </c>
      <c r="L237" t="s">
        <v>670</v>
      </c>
      <c r="M237" t="s">
        <v>9438</v>
      </c>
      <c r="N237" t="s">
        <v>9439</v>
      </c>
    </row>
    <row r="238" spans="1:14" x14ac:dyDescent="0.25">
      <c r="A238" t="s">
        <v>644</v>
      </c>
      <c r="C238" t="s">
        <v>16</v>
      </c>
      <c r="D238" t="s">
        <v>1766</v>
      </c>
      <c r="E238" t="s">
        <v>638</v>
      </c>
      <c r="F238" t="s">
        <v>1767</v>
      </c>
      <c r="G238" t="s">
        <v>1768</v>
      </c>
      <c r="H238" t="s">
        <v>1769</v>
      </c>
      <c r="I238" t="s">
        <v>32</v>
      </c>
      <c r="J238" t="s">
        <v>197</v>
      </c>
      <c r="K238" t="s">
        <v>24</v>
      </c>
      <c r="L238" t="s">
        <v>1770</v>
      </c>
      <c r="M238" t="s">
        <v>9438</v>
      </c>
      <c r="N238" t="s">
        <v>9439</v>
      </c>
    </row>
    <row r="239" spans="1:14" x14ac:dyDescent="0.25">
      <c r="A239" t="s">
        <v>1775</v>
      </c>
      <c r="B239" t="s">
        <v>678</v>
      </c>
      <c r="C239" t="s">
        <v>16</v>
      </c>
      <c r="D239" t="s">
        <v>666</v>
      </c>
      <c r="E239" t="s">
        <v>638</v>
      </c>
      <c r="F239" t="s">
        <v>1776</v>
      </c>
      <c r="G239" t="s">
        <v>1777</v>
      </c>
      <c r="H239" t="s">
        <v>1778</v>
      </c>
      <c r="I239" t="s">
        <v>32</v>
      </c>
      <c r="J239" t="s">
        <v>955</v>
      </c>
      <c r="K239" t="s">
        <v>24</v>
      </c>
      <c r="L239" t="s">
        <v>262</v>
      </c>
      <c r="M239" t="s">
        <v>9438</v>
      </c>
      <c r="N239" t="s">
        <v>9439</v>
      </c>
    </row>
    <row r="240" spans="1:14" x14ac:dyDescent="0.25">
      <c r="A240" t="s">
        <v>1783</v>
      </c>
      <c r="B240" t="s">
        <v>695</v>
      </c>
      <c r="C240" t="s">
        <v>69</v>
      </c>
      <c r="D240" t="s">
        <v>696</v>
      </c>
      <c r="E240" t="s">
        <v>638</v>
      </c>
      <c r="F240" t="s">
        <v>1784</v>
      </c>
      <c r="G240" t="s">
        <v>1785</v>
      </c>
      <c r="H240" t="s">
        <v>1786</v>
      </c>
      <c r="I240" t="s">
        <v>32</v>
      </c>
      <c r="J240" t="s">
        <v>756</v>
      </c>
      <c r="K240" t="s">
        <v>24</v>
      </c>
      <c r="L240" t="s">
        <v>757</v>
      </c>
      <c r="M240" t="s">
        <v>9438</v>
      </c>
      <c r="N240" t="s">
        <v>9439</v>
      </c>
    </row>
    <row r="241" spans="1:14" x14ac:dyDescent="0.25">
      <c r="A241" t="s">
        <v>1787</v>
      </c>
      <c r="B241" t="s">
        <v>695</v>
      </c>
      <c r="C241" t="s">
        <v>69</v>
      </c>
      <c r="D241" t="s">
        <v>696</v>
      </c>
      <c r="E241" t="s">
        <v>638</v>
      </c>
      <c r="F241" t="s">
        <v>1788</v>
      </c>
      <c r="G241" t="s">
        <v>1789</v>
      </c>
      <c r="H241" t="s">
        <v>1790</v>
      </c>
      <c r="I241" t="s">
        <v>32</v>
      </c>
      <c r="J241" t="s">
        <v>756</v>
      </c>
      <c r="K241" t="s">
        <v>24</v>
      </c>
      <c r="L241" t="s">
        <v>757</v>
      </c>
      <c r="M241" t="s">
        <v>9438</v>
      </c>
      <c r="N241" t="s">
        <v>9439</v>
      </c>
    </row>
    <row r="242" spans="1:14" x14ac:dyDescent="0.25">
      <c r="A242" t="s">
        <v>781</v>
      </c>
      <c r="B242" t="s">
        <v>782</v>
      </c>
      <c r="C242" t="s">
        <v>69</v>
      </c>
      <c r="D242" t="s">
        <v>200</v>
      </c>
      <c r="E242" t="s">
        <v>638</v>
      </c>
      <c r="F242" t="s">
        <v>1794</v>
      </c>
      <c r="G242" t="s">
        <v>1795</v>
      </c>
      <c r="H242" t="s">
        <v>1796</v>
      </c>
      <c r="I242" t="s">
        <v>32</v>
      </c>
      <c r="J242" t="s">
        <v>634</v>
      </c>
      <c r="K242" t="s">
        <v>24</v>
      </c>
      <c r="L242" t="s">
        <v>786</v>
      </c>
      <c r="M242" t="s">
        <v>9438</v>
      </c>
      <c r="N242" t="s">
        <v>9439</v>
      </c>
    </row>
    <row r="243" spans="1:14" x14ac:dyDescent="0.25">
      <c r="A243" t="s">
        <v>1804</v>
      </c>
      <c r="B243" t="s">
        <v>1112</v>
      </c>
      <c r="C243" t="s">
        <v>69</v>
      </c>
      <c r="D243" t="s">
        <v>854</v>
      </c>
      <c r="E243" t="s">
        <v>638</v>
      </c>
      <c r="F243" t="s">
        <v>1805</v>
      </c>
      <c r="G243" t="s">
        <v>1806</v>
      </c>
      <c r="H243" t="s">
        <v>1807</v>
      </c>
      <c r="I243" t="s">
        <v>32</v>
      </c>
      <c r="J243" t="s">
        <v>1727</v>
      </c>
      <c r="K243" t="s">
        <v>24</v>
      </c>
      <c r="L243" t="s">
        <v>75</v>
      </c>
      <c r="M243" t="s">
        <v>9547</v>
      </c>
      <c r="N243" t="s">
        <v>9441</v>
      </c>
    </row>
    <row r="244" spans="1:14" x14ac:dyDescent="0.25">
      <c r="A244" t="s">
        <v>845</v>
      </c>
      <c r="B244" t="s">
        <v>846</v>
      </c>
      <c r="C244" t="s">
        <v>69</v>
      </c>
      <c r="D244" t="s">
        <v>847</v>
      </c>
      <c r="E244" t="s">
        <v>638</v>
      </c>
      <c r="F244" t="s">
        <v>1812</v>
      </c>
      <c r="G244" t="s">
        <v>1813</v>
      </c>
      <c r="H244" t="s">
        <v>1814</v>
      </c>
      <c r="I244" t="s">
        <v>32</v>
      </c>
      <c r="J244" t="s">
        <v>121</v>
      </c>
      <c r="K244" t="s">
        <v>24</v>
      </c>
      <c r="L244" t="s">
        <v>851</v>
      </c>
      <c r="M244" t="s">
        <v>9438</v>
      </c>
      <c r="N244" t="s">
        <v>9439</v>
      </c>
    </row>
    <row r="245" spans="1:14" x14ac:dyDescent="0.25">
      <c r="A245" t="s">
        <v>671</v>
      </c>
      <c r="B245" t="s">
        <v>672</v>
      </c>
      <c r="C245" t="s">
        <v>69</v>
      </c>
      <c r="D245" t="s">
        <v>673</v>
      </c>
      <c r="E245" t="s">
        <v>638</v>
      </c>
      <c r="F245" t="s">
        <v>1815</v>
      </c>
      <c r="G245" t="s">
        <v>1816</v>
      </c>
      <c r="H245" t="s">
        <v>1817</v>
      </c>
      <c r="I245" t="s">
        <v>32</v>
      </c>
      <c r="J245" t="s">
        <v>412</v>
      </c>
      <c r="K245" t="s">
        <v>24</v>
      </c>
      <c r="L245" t="s">
        <v>75</v>
      </c>
      <c r="M245" t="s">
        <v>9438</v>
      </c>
      <c r="N245" t="s">
        <v>9439</v>
      </c>
    </row>
    <row r="246" spans="1:14" x14ac:dyDescent="0.25">
      <c r="A246" t="s">
        <v>1821</v>
      </c>
      <c r="B246" t="s">
        <v>725</v>
      </c>
      <c r="C246" t="s">
        <v>69</v>
      </c>
      <c r="D246" t="s">
        <v>1822</v>
      </c>
      <c r="E246" t="s">
        <v>638</v>
      </c>
      <c r="F246" t="s">
        <v>1823</v>
      </c>
      <c r="G246" t="s">
        <v>1824</v>
      </c>
      <c r="H246" t="s">
        <v>1825</v>
      </c>
      <c r="I246" t="s">
        <v>32</v>
      </c>
      <c r="J246" t="s">
        <v>134</v>
      </c>
      <c r="K246" t="s">
        <v>24</v>
      </c>
      <c r="L246" t="s">
        <v>1826</v>
      </c>
      <c r="M246" t="s">
        <v>9438</v>
      </c>
      <c r="N246" t="s">
        <v>9439</v>
      </c>
    </row>
    <row r="247" spans="1:14" x14ac:dyDescent="0.25">
      <c r="A247" t="s">
        <v>1831</v>
      </c>
      <c r="B247" t="s">
        <v>695</v>
      </c>
      <c r="C247" t="s">
        <v>69</v>
      </c>
      <c r="D247" t="s">
        <v>696</v>
      </c>
      <c r="E247" t="s">
        <v>638</v>
      </c>
      <c r="F247" t="s">
        <v>1832</v>
      </c>
      <c r="G247" t="s">
        <v>1833</v>
      </c>
      <c r="H247" t="s">
        <v>1834</v>
      </c>
      <c r="I247" t="s">
        <v>32</v>
      </c>
      <c r="J247" t="s">
        <v>89</v>
      </c>
      <c r="K247" t="s">
        <v>24</v>
      </c>
      <c r="L247" t="s">
        <v>104</v>
      </c>
      <c r="M247" t="s">
        <v>9438</v>
      </c>
      <c r="N247" t="s">
        <v>9439</v>
      </c>
    </row>
    <row r="248" spans="1:14" x14ac:dyDescent="0.25">
      <c r="A248" t="s">
        <v>1835</v>
      </c>
      <c r="B248" t="s">
        <v>695</v>
      </c>
      <c r="C248" t="s">
        <v>69</v>
      </c>
      <c r="D248" t="s">
        <v>696</v>
      </c>
      <c r="E248" t="s">
        <v>638</v>
      </c>
      <c r="F248" t="s">
        <v>1836</v>
      </c>
      <c r="G248" t="s">
        <v>1837</v>
      </c>
      <c r="H248" t="s">
        <v>1838</v>
      </c>
      <c r="I248" t="s">
        <v>32</v>
      </c>
      <c r="J248" t="s">
        <v>756</v>
      </c>
      <c r="K248" t="s">
        <v>24</v>
      </c>
      <c r="L248" t="s">
        <v>757</v>
      </c>
      <c r="M248" t="s">
        <v>9438</v>
      </c>
      <c r="N248" t="s">
        <v>9439</v>
      </c>
    </row>
    <row r="249" spans="1:14" x14ac:dyDescent="0.25">
      <c r="A249" t="s">
        <v>700</v>
      </c>
      <c r="B249" t="s">
        <v>701</v>
      </c>
      <c r="C249" t="s">
        <v>16</v>
      </c>
      <c r="D249" t="s">
        <v>702</v>
      </c>
      <c r="E249" t="s">
        <v>638</v>
      </c>
      <c r="F249" t="s">
        <v>1839</v>
      </c>
      <c r="G249" t="s">
        <v>1840</v>
      </c>
      <c r="H249" t="s">
        <v>1841</v>
      </c>
      <c r="I249" t="s">
        <v>32</v>
      </c>
      <c r="J249" t="s">
        <v>162</v>
      </c>
      <c r="K249" t="s">
        <v>24</v>
      </c>
      <c r="L249" t="s">
        <v>75</v>
      </c>
      <c r="M249" t="s">
        <v>9438</v>
      </c>
      <c r="N249" t="s">
        <v>9439</v>
      </c>
    </row>
    <row r="250" spans="1:14" x14ac:dyDescent="0.25">
      <c r="A250" t="s">
        <v>862</v>
      </c>
      <c r="B250" t="s">
        <v>1747</v>
      </c>
      <c r="C250" t="s">
        <v>69</v>
      </c>
      <c r="D250" t="s">
        <v>666</v>
      </c>
      <c r="E250" t="s">
        <v>638</v>
      </c>
      <c r="F250" t="s">
        <v>1842</v>
      </c>
      <c r="G250" t="s">
        <v>1843</v>
      </c>
      <c r="H250" t="s">
        <v>1844</v>
      </c>
      <c r="I250" t="s">
        <v>32</v>
      </c>
      <c r="J250" t="s">
        <v>1394</v>
      </c>
      <c r="K250" t="s">
        <v>24</v>
      </c>
      <c r="L250" t="s">
        <v>670</v>
      </c>
      <c r="M250" t="s">
        <v>9438</v>
      </c>
      <c r="N250" t="s">
        <v>9439</v>
      </c>
    </row>
    <row r="251" spans="1:14" x14ac:dyDescent="0.25">
      <c r="A251" t="s">
        <v>981</v>
      </c>
      <c r="B251" t="s">
        <v>918</v>
      </c>
      <c r="C251" t="s">
        <v>16</v>
      </c>
      <c r="D251" t="s">
        <v>919</v>
      </c>
      <c r="E251" t="s">
        <v>638</v>
      </c>
      <c r="F251" t="s">
        <v>1845</v>
      </c>
      <c r="G251" t="s">
        <v>1846</v>
      </c>
      <c r="H251" t="s">
        <v>1847</v>
      </c>
      <c r="I251" t="s">
        <v>32</v>
      </c>
      <c r="J251" t="s">
        <v>923</v>
      </c>
      <c r="K251" t="s">
        <v>24</v>
      </c>
      <c r="L251" t="s">
        <v>42</v>
      </c>
      <c r="M251" t="s">
        <v>9438</v>
      </c>
      <c r="N251" t="s">
        <v>9439</v>
      </c>
    </row>
    <row r="252" spans="1:14" x14ac:dyDescent="0.25">
      <c r="A252" t="s">
        <v>1857</v>
      </c>
      <c r="B252" t="s">
        <v>1858</v>
      </c>
      <c r="C252" t="s">
        <v>1595</v>
      </c>
      <c r="D252" t="s">
        <v>1859</v>
      </c>
      <c r="E252" t="s">
        <v>18</v>
      </c>
      <c r="F252" t="s">
        <v>1860</v>
      </c>
      <c r="G252" t="s">
        <v>1861</v>
      </c>
      <c r="H252" t="s">
        <v>1862</v>
      </c>
      <c r="I252" t="s">
        <v>32</v>
      </c>
      <c r="J252" t="s">
        <v>555</v>
      </c>
      <c r="K252" t="s">
        <v>1600</v>
      </c>
      <c r="L252" t="s">
        <v>786</v>
      </c>
      <c r="M252" t="s">
        <v>9438</v>
      </c>
      <c r="N252" t="s">
        <v>9439</v>
      </c>
    </row>
    <row r="253" spans="1:14" x14ac:dyDescent="0.25">
      <c r="A253" t="s">
        <v>1863</v>
      </c>
      <c r="B253" t="s">
        <v>1864</v>
      </c>
      <c r="C253" t="s">
        <v>1595</v>
      </c>
      <c r="D253" t="s">
        <v>1865</v>
      </c>
      <c r="E253" t="s">
        <v>638</v>
      </c>
      <c r="F253" t="s">
        <v>1866</v>
      </c>
      <c r="G253" t="s">
        <v>1867</v>
      </c>
      <c r="H253" t="s">
        <v>1868</v>
      </c>
      <c r="I253" t="s">
        <v>32</v>
      </c>
      <c r="J253" t="s">
        <v>1599</v>
      </c>
      <c r="K253" t="s">
        <v>1600</v>
      </c>
      <c r="L253" t="s">
        <v>176</v>
      </c>
      <c r="M253" t="s">
        <v>9438</v>
      </c>
      <c r="N253" t="s">
        <v>9439</v>
      </c>
    </row>
    <row r="254" spans="1:14" x14ac:dyDescent="0.25">
      <c r="A254" t="s">
        <v>1869</v>
      </c>
      <c r="B254" t="s">
        <v>1849</v>
      </c>
      <c r="C254" t="s">
        <v>1850</v>
      </c>
      <c r="D254" t="s">
        <v>1851</v>
      </c>
      <c r="E254" t="s">
        <v>638</v>
      </c>
      <c r="F254" t="s">
        <v>1870</v>
      </c>
      <c r="G254" t="s">
        <v>1871</v>
      </c>
      <c r="H254" t="s">
        <v>1872</v>
      </c>
      <c r="I254" t="s">
        <v>32</v>
      </c>
      <c r="J254" t="s">
        <v>1855</v>
      </c>
      <c r="K254" t="s">
        <v>1600</v>
      </c>
      <c r="L254" t="s">
        <v>1856</v>
      </c>
      <c r="M254" t="s">
        <v>9438</v>
      </c>
      <c r="N254" t="s">
        <v>9439</v>
      </c>
    </row>
    <row r="255" spans="1:14" x14ac:dyDescent="0.25">
      <c r="A255" t="s">
        <v>1873</v>
      </c>
      <c r="C255" t="s">
        <v>550</v>
      </c>
      <c r="D255" t="s">
        <v>1874</v>
      </c>
      <c r="E255" t="s">
        <v>18</v>
      </c>
      <c r="F255" t="s">
        <v>1875</v>
      </c>
      <c r="G255" t="s">
        <v>1876</v>
      </c>
      <c r="H255" t="s">
        <v>1877</v>
      </c>
      <c r="I255" t="s">
        <v>32</v>
      </c>
      <c r="J255" t="s">
        <v>1878</v>
      </c>
      <c r="K255" t="s">
        <v>556</v>
      </c>
      <c r="L255" t="s">
        <v>42</v>
      </c>
      <c r="M255" t="s">
        <v>9548</v>
      </c>
      <c r="N255" t="s">
        <v>9441</v>
      </c>
    </row>
    <row r="256" spans="1:14" x14ac:dyDescent="0.25">
      <c r="A256" t="s">
        <v>1879</v>
      </c>
      <c r="C256" t="s">
        <v>1880</v>
      </c>
      <c r="D256" t="s">
        <v>1881</v>
      </c>
      <c r="E256" t="s">
        <v>18</v>
      </c>
      <c r="F256" t="s">
        <v>1882</v>
      </c>
      <c r="G256" t="s">
        <v>1883</v>
      </c>
      <c r="H256" t="s">
        <v>1884</v>
      </c>
      <c r="I256" t="s">
        <v>32</v>
      </c>
      <c r="J256" t="s">
        <v>1885</v>
      </c>
      <c r="K256" t="s">
        <v>1600</v>
      </c>
      <c r="L256" t="s">
        <v>34</v>
      </c>
      <c r="M256" t="s">
        <v>9438</v>
      </c>
      <c r="N256" t="s">
        <v>9439</v>
      </c>
    </row>
    <row r="257" spans="1:14" x14ac:dyDescent="0.25">
      <c r="A257" t="s">
        <v>1893</v>
      </c>
      <c r="B257" t="s">
        <v>1894</v>
      </c>
      <c r="C257" t="s">
        <v>1895</v>
      </c>
      <c r="D257" t="s">
        <v>1896</v>
      </c>
      <c r="E257" t="s">
        <v>18</v>
      </c>
      <c r="F257" t="s">
        <v>1897</v>
      </c>
      <c r="G257" t="s">
        <v>1898</v>
      </c>
      <c r="H257" t="s">
        <v>1899</v>
      </c>
      <c r="I257" t="s">
        <v>32</v>
      </c>
      <c r="J257" t="s">
        <v>1900</v>
      </c>
      <c r="K257" t="s">
        <v>1600</v>
      </c>
      <c r="L257" t="s">
        <v>1901</v>
      </c>
      <c r="M257" t="s">
        <v>9438</v>
      </c>
      <c r="N257" t="s">
        <v>9439</v>
      </c>
    </row>
    <row r="258" spans="1:14" x14ac:dyDescent="0.25">
      <c r="A258" t="s">
        <v>1886</v>
      </c>
      <c r="B258" t="s">
        <v>549</v>
      </c>
      <c r="C258" t="s">
        <v>1595</v>
      </c>
      <c r="D258" t="s">
        <v>1888</v>
      </c>
      <c r="E258" t="s">
        <v>638</v>
      </c>
      <c r="F258" t="s">
        <v>1902</v>
      </c>
      <c r="G258" t="s">
        <v>1903</v>
      </c>
      <c r="H258" t="s">
        <v>1904</v>
      </c>
      <c r="I258" t="s">
        <v>32</v>
      </c>
      <c r="J258" t="s">
        <v>1878</v>
      </c>
      <c r="K258" t="s">
        <v>1600</v>
      </c>
      <c r="L258" t="s">
        <v>1892</v>
      </c>
      <c r="M258" t="s">
        <v>9438</v>
      </c>
      <c r="N258" t="s">
        <v>9439</v>
      </c>
    </row>
    <row r="259" spans="1:14" x14ac:dyDescent="0.25">
      <c r="A259" t="s">
        <v>1905</v>
      </c>
      <c r="B259" t="s">
        <v>1906</v>
      </c>
      <c r="C259" t="s">
        <v>1907</v>
      </c>
      <c r="D259" t="s">
        <v>1908</v>
      </c>
      <c r="E259" t="s">
        <v>18</v>
      </c>
      <c r="F259" t="s">
        <v>1909</v>
      </c>
      <c r="G259" t="s">
        <v>1910</v>
      </c>
      <c r="H259" t="s">
        <v>1911</v>
      </c>
      <c r="I259" t="s">
        <v>32</v>
      </c>
      <c r="J259" t="s">
        <v>1912</v>
      </c>
      <c r="K259" t="s">
        <v>1600</v>
      </c>
      <c r="L259" t="s">
        <v>42</v>
      </c>
      <c r="M259" t="s">
        <v>9438</v>
      </c>
      <c r="N259" t="s">
        <v>9439</v>
      </c>
    </row>
    <row r="260" spans="1:14" x14ac:dyDescent="0.25">
      <c r="A260" t="s">
        <v>1920</v>
      </c>
      <c r="B260" t="s">
        <v>1921</v>
      </c>
      <c r="C260" t="s">
        <v>550</v>
      </c>
      <c r="D260" t="s">
        <v>1922</v>
      </c>
      <c r="E260" t="s">
        <v>638</v>
      </c>
      <c r="F260" t="s">
        <v>1923</v>
      </c>
      <c r="G260" t="s">
        <v>1924</v>
      </c>
      <c r="H260" t="s">
        <v>1925</v>
      </c>
      <c r="I260" t="s">
        <v>32</v>
      </c>
      <c r="J260" t="s">
        <v>1584</v>
      </c>
      <c r="K260" t="s">
        <v>556</v>
      </c>
      <c r="L260" t="s">
        <v>439</v>
      </c>
      <c r="M260" t="s">
        <v>9438</v>
      </c>
      <c r="N260" t="s">
        <v>9439</v>
      </c>
    </row>
    <row r="261" spans="1:14" x14ac:dyDescent="0.25">
      <c r="A261" t="s">
        <v>1926</v>
      </c>
      <c r="B261" t="s">
        <v>1914</v>
      </c>
      <c r="C261" t="s">
        <v>1915</v>
      </c>
      <c r="D261" t="s">
        <v>1916</v>
      </c>
      <c r="E261" t="s">
        <v>638</v>
      </c>
      <c r="F261" t="s">
        <v>1927</v>
      </c>
      <c r="G261" t="s">
        <v>1928</v>
      </c>
      <c r="H261" t="s">
        <v>1929</v>
      </c>
      <c r="I261" t="s">
        <v>32</v>
      </c>
      <c r="J261" t="s">
        <v>1855</v>
      </c>
      <c r="K261" t="s">
        <v>1600</v>
      </c>
      <c r="L261" t="s">
        <v>314</v>
      </c>
      <c r="M261" t="s">
        <v>9438</v>
      </c>
      <c r="N261" t="s">
        <v>9439</v>
      </c>
    </row>
    <row r="262" spans="1:14" x14ac:dyDescent="0.25">
      <c r="A262" t="s">
        <v>1930</v>
      </c>
      <c r="C262" t="s">
        <v>1931</v>
      </c>
      <c r="D262" t="s">
        <v>1908</v>
      </c>
      <c r="E262" t="s">
        <v>18</v>
      </c>
      <c r="F262" t="s">
        <v>1932</v>
      </c>
      <c r="G262" t="s">
        <v>1933</v>
      </c>
      <c r="H262" t="s">
        <v>1934</v>
      </c>
      <c r="I262" t="s">
        <v>32</v>
      </c>
      <c r="J262" t="s">
        <v>1093</v>
      </c>
      <c r="K262" t="s">
        <v>1600</v>
      </c>
      <c r="L262" t="s">
        <v>42</v>
      </c>
      <c r="M262" t="s">
        <v>9438</v>
      </c>
      <c r="N262" t="s">
        <v>9439</v>
      </c>
    </row>
    <row r="263" spans="1:14" x14ac:dyDescent="0.25">
      <c r="A263" t="s">
        <v>1941</v>
      </c>
      <c r="B263" t="s">
        <v>1942</v>
      </c>
      <c r="C263" t="s">
        <v>1943</v>
      </c>
      <c r="D263" t="s">
        <v>1944</v>
      </c>
      <c r="E263" t="s">
        <v>18</v>
      </c>
      <c r="F263" t="s">
        <v>1945</v>
      </c>
      <c r="G263" t="s">
        <v>1946</v>
      </c>
      <c r="H263" t="s">
        <v>1947</v>
      </c>
      <c r="I263" t="s">
        <v>32</v>
      </c>
      <c r="J263" t="s">
        <v>1855</v>
      </c>
      <c r="K263" t="s">
        <v>1600</v>
      </c>
      <c r="L263" t="s">
        <v>75</v>
      </c>
      <c r="M263" t="s">
        <v>9438</v>
      </c>
      <c r="N263" t="s">
        <v>9439</v>
      </c>
    </row>
    <row r="264" spans="1:14" x14ac:dyDescent="0.25">
      <c r="A264" t="s">
        <v>1926</v>
      </c>
      <c r="B264" t="s">
        <v>1914</v>
      </c>
      <c r="C264" t="s">
        <v>1915</v>
      </c>
      <c r="D264" t="s">
        <v>1916</v>
      </c>
      <c r="E264" t="s">
        <v>638</v>
      </c>
      <c r="F264" t="s">
        <v>1948</v>
      </c>
      <c r="G264" t="s">
        <v>1949</v>
      </c>
      <c r="H264" t="s">
        <v>1950</v>
      </c>
      <c r="I264" t="s">
        <v>32</v>
      </c>
      <c r="J264" t="s">
        <v>1951</v>
      </c>
      <c r="K264" t="s">
        <v>1600</v>
      </c>
      <c r="L264" t="s">
        <v>314</v>
      </c>
      <c r="M264" t="s">
        <v>9438</v>
      </c>
      <c r="N264" t="s">
        <v>9439</v>
      </c>
    </row>
    <row r="265" spans="1:14" x14ac:dyDescent="0.25">
      <c r="A265" t="s">
        <v>1886</v>
      </c>
      <c r="B265" t="s">
        <v>1952</v>
      </c>
      <c r="C265" t="s">
        <v>1595</v>
      </c>
      <c r="D265" t="s">
        <v>1513</v>
      </c>
      <c r="E265" t="s">
        <v>638</v>
      </c>
      <c r="F265" t="s">
        <v>1953</v>
      </c>
      <c r="G265" t="s">
        <v>1954</v>
      </c>
      <c r="H265" t="s">
        <v>1955</v>
      </c>
      <c r="I265" t="s">
        <v>32</v>
      </c>
      <c r="J265" t="s">
        <v>1751</v>
      </c>
      <c r="K265" t="s">
        <v>556</v>
      </c>
      <c r="L265" t="s">
        <v>75</v>
      </c>
      <c r="M265" t="s">
        <v>9438</v>
      </c>
      <c r="N265" t="s">
        <v>9439</v>
      </c>
    </row>
    <row r="266" spans="1:14" x14ac:dyDescent="0.25">
      <c r="A266" t="s">
        <v>1956</v>
      </c>
      <c r="B266" t="s">
        <v>1957</v>
      </c>
      <c r="C266" t="s">
        <v>16</v>
      </c>
      <c r="D266" t="s">
        <v>45</v>
      </c>
      <c r="E266" t="s">
        <v>18</v>
      </c>
      <c r="F266" t="s">
        <v>1958</v>
      </c>
      <c r="G266" t="s">
        <v>1959</v>
      </c>
      <c r="H266" t="s">
        <v>1960</v>
      </c>
      <c r="I266" t="s">
        <v>32</v>
      </c>
      <c r="J266" t="s">
        <v>575</v>
      </c>
      <c r="K266" t="s">
        <v>24</v>
      </c>
      <c r="L266" t="s">
        <v>50</v>
      </c>
      <c r="M266" t="s">
        <v>9549</v>
      </c>
      <c r="N266" t="s">
        <v>9441</v>
      </c>
    </row>
    <row r="267" spans="1:14" x14ac:dyDescent="0.25">
      <c r="A267" t="s">
        <v>1961</v>
      </c>
      <c r="C267" t="s">
        <v>1962</v>
      </c>
      <c r="D267" t="s">
        <v>1963</v>
      </c>
      <c r="E267" t="s">
        <v>18</v>
      </c>
      <c r="F267" t="s">
        <v>1964</v>
      </c>
      <c r="G267" t="s">
        <v>1965</v>
      </c>
      <c r="H267" t="s">
        <v>1966</v>
      </c>
      <c r="I267" t="s">
        <v>32</v>
      </c>
      <c r="J267" t="s">
        <v>1967</v>
      </c>
      <c r="K267" t="s">
        <v>556</v>
      </c>
      <c r="L267" t="s">
        <v>34</v>
      </c>
      <c r="M267" t="s">
        <v>9438</v>
      </c>
      <c r="N267" t="s">
        <v>9439</v>
      </c>
    </row>
    <row r="268" spans="1:14" x14ac:dyDescent="0.25">
      <c r="A268" t="s">
        <v>1968</v>
      </c>
      <c r="B268" t="s">
        <v>27</v>
      </c>
      <c r="C268" t="s">
        <v>550</v>
      </c>
      <c r="D268" t="s">
        <v>1969</v>
      </c>
      <c r="E268" t="s">
        <v>18</v>
      </c>
      <c r="F268" t="s">
        <v>1970</v>
      </c>
      <c r="G268" t="s">
        <v>1971</v>
      </c>
      <c r="H268" t="s">
        <v>1972</v>
      </c>
      <c r="I268" t="s">
        <v>32</v>
      </c>
      <c r="J268" t="s">
        <v>1599</v>
      </c>
      <c r="K268" t="s">
        <v>1973</v>
      </c>
      <c r="L268" t="s">
        <v>34</v>
      </c>
      <c r="M268" t="s">
        <v>9438</v>
      </c>
      <c r="N268" t="s">
        <v>9439</v>
      </c>
    </row>
    <row r="269" spans="1:14" x14ac:dyDescent="0.25">
      <c r="A269" t="s">
        <v>1974</v>
      </c>
      <c r="B269" t="s">
        <v>1975</v>
      </c>
      <c r="C269" t="s">
        <v>1880</v>
      </c>
      <c r="D269" t="s">
        <v>1976</v>
      </c>
      <c r="E269" t="s">
        <v>18</v>
      </c>
      <c r="F269" t="s">
        <v>1977</v>
      </c>
      <c r="G269" t="s">
        <v>1978</v>
      </c>
      <c r="H269" t="s">
        <v>1979</v>
      </c>
      <c r="I269" t="s">
        <v>32</v>
      </c>
      <c r="J269" t="s">
        <v>1980</v>
      </c>
      <c r="K269" t="s">
        <v>556</v>
      </c>
      <c r="L269" t="s">
        <v>1981</v>
      </c>
      <c r="M269" t="s">
        <v>9438</v>
      </c>
      <c r="N269" t="s">
        <v>9439</v>
      </c>
    </row>
    <row r="270" spans="1:14" x14ac:dyDescent="0.25">
      <c r="A270" t="s">
        <v>1982</v>
      </c>
      <c r="B270" t="s">
        <v>1983</v>
      </c>
      <c r="C270" t="s">
        <v>1943</v>
      </c>
      <c r="D270" t="s">
        <v>617</v>
      </c>
      <c r="E270" t="s">
        <v>18</v>
      </c>
      <c r="F270" t="s">
        <v>1984</v>
      </c>
      <c r="G270" t="s">
        <v>1985</v>
      </c>
      <c r="H270" t="s">
        <v>1986</v>
      </c>
      <c r="I270" t="s">
        <v>32</v>
      </c>
      <c r="J270" t="s">
        <v>1912</v>
      </c>
      <c r="K270" t="s">
        <v>1600</v>
      </c>
      <c r="L270" t="s">
        <v>1987</v>
      </c>
      <c r="M270" t="s">
        <v>9438</v>
      </c>
      <c r="N270" t="s">
        <v>9439</v>
      </c>
    </row>
    <row r="271" spans="1:14" x14ac:dyDescent="0.25">
      <c r="A271" t="s">
        <v>1988</v>
      </c>
      <c r="B271" t="s">
        <v>1989</v>
      </c>
      <c r="C271" t="s">
        <v>69</v>
      </c>
      <c r="D271" t="s">
        <v>1278</v>
      </c>
      <c r="E271" t="s">
        <v>18</v>
      </c>
      <c r="F271" t="s">
        <v>1990</v>
      </c>
      <c r="G271" t="s">
        <v>1991</v>
      </c>
      <c r="H271" t="s">
        <v>1992</v>
      </c>
      <c r="I271" t="s">
        <v>32</v>
      </c>
      <c r="J271" t="s">
        <v>1381</v>
      </c>
      <c r="K271" t="s">
        <v>24</v>
      </c>
      <c r="L271" t="s">
        <v>1993</v>
      </c>
      <c r="M271" t="s">
        <v>9550</v>
      </c>
      <c r="N271" t="s">
        <v>9441</v>
      </c>
    </row>
    <row r="272" spans="1:14" x14ac:dyDescent="0.25">
      <c r="A272" t="s">
        <v>1994</v>
      </c>
      <c r="B272" t="s">
        <v>1995</v>
      </c>
      <c r="C272" t="s">
        <v>16</v>
      </c>
      <c r="D272" t="s">
        <v>1996</v>
      </c>
      <c r="E272" t="s">
        <v>18</v>
      </c>
      <c r="F272" t="s">
        <v>1997</v>
      </c>
      <c r="G272" t="s">
        <v>1998</v>
      </c>
      <c r="H272" t="s">
        <v>1999</v>
      </c>
      <c r="I272" t="s">
        <v>32</v>
      </c>
      <c r="J272" t="s">
        <v>41</v>
      </c>
      <c r="K272" t="s">
        <v>24</v>
      </c>
      <c r="L272" t="s">
        <v>2000</v>
      </c>
      <c r="M272" t="s">
        <v>9551</v>
      </c>
      <c r="N272" t="s">
        <v>9441</v>
      </c>
    </row>
    <row r="273" spans="1:14" x14ac:dyDescent="0.25">
      <c r="A273" t="s">
        <v>1863</v>
      </c>
      <c r="B273" t="s">
        <v>1864</v>
      </c>
      <c r="C273" t="s">
        <v>1595</v>
      </c>
      <c r="D273" t="s">
        <v>1865</v>
      </c>
      <c r="E273" t="s">
        <v>638</v>
      </c>
      <c r="F273" t="s">
        <v>2001</v>
      </c>
      <c r="G273" t="s">
        <v>2002</v>
      </c>
      <c r="H273" t="s">
        <v>2003</v>
      </c>
      <c r="I273" t="s">
        <v>32</v>
      </c>
      <c r="J273" t="s">
        <v>634</v>
      </c>
      <c r="K273" t="s">
        <v>1600</v>
      </c>
      <c r="L273" t="s">
        <v>2004</v>
      </c>
      <c r="M273" t="s">
        <v>9438</v>
      </c>
      <c r="N273" t="s">
        <v>9439</v>
      </c>
    </row>
    <row r="274" spans="1:14" x14ac:dyDescent="0.25">
      <c r="A274" t="s">
        <v>1863</v>
      </c>
      <c r="B274" t="s">
        <v>1864</v>
      </c>
      <c r="C274" t="s">
        <v>1595</v>
      </c>
      <c r="D274" t="s">
        <v>1865</v>
      </c>
      <c r="E274" t="s">
        <v>638</v>
      </c>
      <c r="F274" t="s">
        <v>2005</v>
      </c>
      <c r="G274" t="s">
        <v>2006</v>
      </c>
      <c r="H274" t="s">
        <v>2007</v>
      </c>
      <c r="I274" t="s">
        <v>32</v>
      </c>
      <c r="J274" t="s">
        <v>391</v>
      </c>
      <c r="K274" t="s">
        <v>1600</v>
      </c>
      <c r="L274" t="s">
        <v>176</v>
      </c>
      <c r="M274" t="s">
        <v>9438</v>
      </c>
      <c r="N274" t="s">
        <v>9439</v>
      </c>
    </row>
    <row r="275" spans="1:14" x14ac:dyDescent="0.25">
      <c r="A275" t="s">
        <v>1863</v>
      </c>
      <c r="B275" t="s">
        <v>1864</v>
      </c>
      <c r="C275" t="s">
        <v>1880</v>
      </c>
      <c r="D275" t="s">
        <v>1865</v>
      </c>
      <c r="E275" t="s">
        <v>638</v>
      </c>
      <c r="F275" t="s">
        <v>2008</v>
      </c>
      <c r="G275" t="s">
        <v>2009</v>
      </c>
      <c r="H275" t="s">
        <v>2010</v>
      </c>
      <c r="I275" t="s">
        <v>32</v>
      </c>
      <c r="J275" t="s">
        <v>121</v>
      </c>
      <c r="K275" t="s">
        <v>556</v>
      </c>
      <c r="L275" t="s">
        <v>176</v>
      </c>
      <c r="M275" t="s">
        <v>9438</v>
      </c>
      <c r="N275" t="s">
        <v>9439</v>
      </c>
    </row>
    <row r="276" spans="1:14" x14ac:dyDescent="0.25">
      <c r="A276" t="s">
        <v>1863</v>
      </c>
      <c r="B276" t="s">
        <v>1864</v>
      </c>
      <c r="C276" t="s">
        <v>1880</v>
      </c>
      <c r="D276" t="s">
        <v>1865</v>
      </c>
      <c r="E276" t="s">
        <v>638</v>
      </c>
      <c r="F276" t="s">
        <v>2011</v>
      </c>
      <c r="G276" t="s">
        <v>2012</v>
      </c>
      <c r="H276" t="s">
        <v>2013</v>
      </c>
      <c r="I276" t="s">
        <v>32</v>
      </c>
      <c r="J276" t="s">
        <v>555</v>
      </c>
      <c r="K276" t="s">
        <v>556</v>
      </c>
      <c r="L276" t="s">
        <v>176</v>
      </c>
      <c r="M276" t="s">
        <v>9438</v>
      </c>
      <c r="N276" t="s">
        <v>9439</v>
      </c>
    </row>
    <row r="277" spans="1:14" x14ac:dyDescent="0.25">
      <c r="A277" t="s">
        <v>1863</v>
      </c>
      <c r="B277" t="s">
        <v>1864</v>
      </c>
      <c r="C277" t="s">
        <v>1595</v>
      </c>
      <c r="D277" t="s">
        <v>1865</v>
      </c>
      <c r="E277" t="s">
        <v>638</v>
      </c>
      <c r="F277" t="s">
        <v>2017</v>
      </c>
      <c r="G277" t="s">
        <v>2018</v>
      </c>
      <c r="H277" t="s">
        <v>2019</v>
      </c>
      <c r="I277" t="s">
        <v>32</v>
      </c>
      <c r="J277" t="s">
        <v>723</v>
      </c>
      <c r="K277" t="s">
        <v>1600</v>
      </c>
      <c r="L277" t="s">
        <v>176</v>
      </c>
      <c r="M277" t="s">
        <v>9438</v>
      </c>
      <c r="N277" t="s">
        <v>9439</v>
      </c>
    </row>
    <row r="278" spans="1:14" x14ac:dyDescent="0.25">
      <c r="A278" t="s">
        <v>1863</v>
      </c>
      <c r="B278" t="s">
        <v>1864</v>
      </c>
      <c r="C278" t="s">
        <v>1880</v>
      </c>
      <c r="D278" t="s">
        <v>1865</v>
      </c>
      <c r="E278" t="s">
        <v>638</v>
      </c>
      <c r="F278" t="s">
        <v>2020</v>
      </c>
      <c r="G278" t="s">
        <v>2021</v>
      </c>
      <c r="H278" t="s">
        <v>2022</v>
      </c>
      <c r="I278" t="s">
        <v>32</v>
      </c>
      <c r="J278" t="s">
        <v>1599</v>
      </c>
      <c r="K278" t="s">
        <v>556</v>
      </c>
      <c r="L278" t="s">
        <v>176</v>
      </c>
      <c r="M278" t="s">
        <v>9438</v>
      </c>
      <c r="N278" t="s">
        <v>9439</v>
      </c>
    </row>
    <row r="279" spans="1:14" x14ac:dyDescent="0.25">
      <c r="A279" t="s">
        <v>1863</v>
      </c>
      <c r="B279" t="s">
        <v>1864</v>
      </c>
      <c r="C279" t="s">
        <v>1595</v>
      </c>
      <c r="D279" t="s">
        <v>1865</v>
      </c>
      <c r="E279" t="s">
        <v>638</v>
      </c>
      <c r="F279" t="s">
        <v>2023</v>
      </c>
      <c r="G279" t="s">
        <v>2024</v>
      </c>
      <c r="H279" t="s">
        <v>2025</v>
      </c>
      <c r="I279" t="s">
        <v>32</v>
      </c>
      <c r="J279" t="s">
        <v>412</v>
      </c>
      <c r="K279" t="s">
        <v>1600</v>
      </c>
      <c r="L279" t="s">
        <v>176</v>
      </c>
      <c r="M279" t="s">
        <v>9438</v>
      </c>
      <c r="N279" t="s">
        <v>9439</v>
      </c>
    </row>
    <row r="280" spans="1:14" x14ac:dyDescent="0.25">
      <c r="A280" t="s">
        <v>1863</v>
      </c>
      <c r="B280" t="s">
        <v>1864</v>
      </c>
      <c r="C280" t="s">
        <v>1595</v>
      </c>
      <c r="D280" t="s">
        <v>1865</v>
      </c>
      <c r="E280" t="s">
        <v>638</v>
      </c>
      <c r="F280" t="s">
        <v>2026</v>
      </c>
      <c r="G280" t="s">
        <v>2027</v>
      </c>
      <c r="H280" t="s">
        <v>2028</v>
      </c>
      <c r="I280" t="s">
        <v>32</v>
      </c>
      <c r="J280" t="s">
        <v>634</v>
      </c>
      <c r="K280" t="s">
        <v>1600</v>
      </c>
      <c r="L280" t="s">
        <v>176</v>
      </c>
      <c r="M280" t="s">
        <v>9438</v>
      </c>
      <c r="N280" t="s">
        <v>9439</v>
      </c>
    </row>
    <row r="281" spans="1:14" x14ac:dyDescent="0.25">
      <c r="A281" t="s">
        <v>2029</v>
      </c>
      <c r="B281" t="s">
        <v>2030</v>
      </c>
      <c r="C281" t="s">
        <v>69</v>
      </c>
      <c r="D281" t="s">
        <v>93</v>
      </c>
      <c r="E281" t="s">
        <v>18</v>
      </c>
      <c r="F281" t="s">
        <v>2031</v>
      </c>
      <c r="G281" t="s">
        <v>2032</v>
      </c>
      <c r="H281" t="s">
        <v>2033</v>
      </c>
      <c r="I281" t="s">
        <v>32</v>
      </c>
      <c r="J281" t="s">
        <v>142</v>
      </c>
      <c r="K281" t="s">
        <v>24</v>
      </c>
      <c r="L281" t="s">
        <v>184</v>
      </c>
      <c r="M281" t="s">
        <v>9552</v>
      </c>
      <c r="N281" t="s">
        <v>9441</v>
      </c>
    </row>
    <row r="282" spans="1:14" x14ac:dyDescent="0.25">
      <c r="A282" t="s">
        <v>2034</v>
      </c>
      <c r="B282" t="s">
        <v>2035</v>
      </c>
      <c r="C282" t="s">
        <v>16</v>
      </c>
      <c r="D282" t="s">
        <v>2036</v>
      </c>
      <c r="E282" t="s">
        <v>18</v>
      </c>
      <c r="F282" t="s">
        <v>2037</v>
      </c>
      <c r="G282" t="s">
        <v>2038</v>
      </c>
      <c r="H282" t="s">
        <v>2039</v>
      </c>
      <c r="I282" t="s">
        <v>32</v>
      </c>
      <c r="J282" t="s">
        <v>493</v>
      </c>
      <c r="K282" t="s">
        <v>24</v>
      </c>
      <c r="L282" t="s">
        <v>204</v>
      </c>
      <c r="M282" t="s">
        <v>9553</v>
      </c>
      <c r="N282" t="s">
        <v>9441</v>
      </c>
    </row>
    <row r="283" spans="1:14" x14ac:dyDescent="0.25">
      <c r="A283" t="s">
        <v>2040</v>
      </c>
      <c r="C283" t="s">
        <v>16</v>
      </c>
      <c r="D283" t="s">
        <v>2041</v>
      </c>
      <c r="E283" t="s">
        <v>18</v>
      </c>
      <c r="F283" t="s">
        <v>2042</v>
      </c>
      <c r="G283" t="s">
        <v>2043</v>
      </c>
      <c r="H283" t="s">
        <v>2044</v>
      </c>
      <c r="I283" t="s">
        <v>32</v>
      </c>
      <c r="J283" t="s">
        <v>282</v>
      </c>
      <c r="K283" t="s">
        <v>24</v>
      </c>
      <c r="L283" t="s">
        <v>176</v>
      </c>
      <c r="M283" t="s">
        <v>9438</v>
      </c>
      <c r="N283" t="s">
        <v>9439</v>
      </c>
    </row>
    <row r="284" spans="1:14" x14ac:dyDescent="0.25">
      <c r="A284" t="s">
        <v>1863</v>
      </c>
      <c r="B284" t="s">
        <v>1864</v>
      </c>
      <c r="C284" t="s">
        <v>1880</v>
      </c>
      <c r="D284" t="s">
        <v>1865</v>
      </c>
      <c r="E284" t="s">
        <v>638</v>
      </c>
      <c r="F284" t="s">
        <v>2049</v>
      </c>
      <c r="G284" t="s">
        <v>2050</v>
      </c>
      <c r="H284" t="s">
        <v>2051</v>
      </c>
      <c r="I284" t="s">
        <v>32</v>
      </c>
      <c r="J284" t="s">
        <v>1967</v>
      </c>
      <c r="K284" t="s">
        <v>556</v>
      </c>
      <c r="L284" t="s">
        <v>176</v>
      </c>
      <c r="M284" t="s">
        <v>9438</v>
      </c>
      <c r="N284" t="s">
        <v>9439</v>
      </c>
    </row>
    <row r="285" spans="1:14" x14ac:dyDescent="0.25">
      <c r="A285" t="s">
        <v>1863</v>
      </c>
      <c r="B285" t="s">
        <v>1864</v>
      </c>
      <c r="C285" t="s">
        <v>1880</v>
      </c>
      <c r="D285" t="s">
        <v>1865</v>
      </c>
      <c r="E285" t="s">
        <v>638</v>
      </c>
      <c r="F285" t="s">
        <v>2052</v>
      </c>
      <c r="G285" t="s">
        <v>2053</v>
      </c>
      <c r="H285" t="s">
        <v>2054</v>
      </c>
      <c r="I285" t="s">
        <v>32</v>
      </c>
      <c r="J285" t="s">
        <v>1967</v>
      </c>
      <c r="K285" t="s">
        <v>556</v>
      </c>
      <c r="L285" t="s">
        <v>176</v>
      </c>
      <c r="M285" t="s">
        <v>9438</v>
      </c>
      <c r="N285" t="s">
        <v>9439</v>
      </c>
    </row>
    <row r="286" spans="1:14" x14ac:dyDescent="0.25">
      <c r="A286" t="s">
        <v>1863</v>
      </c>
      <c r="B286" t="s">
        <v>1864</v>
      </c>
      <c r="C286" t="s">
        <v>1595</v>
      </c>
      <c r="D286" t="s">
        <v>1865</v>
      </c>
      <c r="E286" t="s">
        <v>638</v>
      </c>
      <c r="F286" t="s">
        <v>2055</v>
      </c>
      <c r="G286" t="s">
        <v>2056</v>
      </c>
      <c r="H286" t="s">
        <v>2057</v>
      </c>
      <c r="I286" t="s">
        <v>32</v>
      </c>
      <c r="J286" t="s">
        <v>129</v>
      </c>
      <c r="K286" t="s">
        <v>1600</v>
      </c>
      <c r="L286" t="s">
        <v>176</v>
      </c>
      <c r="M286" t="s">
        <v>9438</v>
      </c>
      <c r="N286" t="s">
        <v>9439</v>
      </c>
    </row>
    <row r="287" spans="1:14" x14ac:dyDescent="0.25">
      <c r="A287" t="s">
        <v>1863</v>
      </c>
      <c r="B287" t="s">
        <v>1864</v>
      </c>
      <c r="C287" t="s">
        <v>1880</v>
      </c>
      <c r="D287" t="s">
        <v>1865</v>
      </c>
      <c r="E287" t="s">
        <v>638</v>
      </c>
      <c r="F287" t="s">
        <v>2058</v>
      </c>
      <c r="G287" t="s">
        <v>2059</v>
      </c>
      <c r="H287" t="s">
        <v>2060</v>
      </c>
      <c r="I287" t="s">
        <v>32</v>
      </c>
      <c r="J287" t="s">
        <v>1855</v>
      </c>
      <c r="K287" t="s">
        <v>556</v>
      </c>
      <c r="L287" t="s">
        <v>176</v>
      </c>
      <c r="M287" t="s">
        <v>9438</v>
      </c>
      <c r="N287" t="s">
        <v>9439</v>
      </c>
    </row>
    <row r="288" spans="1:14" x14ac:dyDescent="0.25">
      <c r="A288" t="s">
        <v>1863</v>
      </c>
      <c r="B288" t="s">
        <v>1864</v>
      </c>
      <c r="C288" t="s">
        <v>1880</v>
      </c>
      <c r="D288" t="s">
        <v>1865</v>
      </c>
      <c r="E288" t="s">
        <v>638</v>
      </c>
      <c r="F288" t="s">
        <v>2061</v>
      </c>
      <c r="G288" t="s">
        <v>2062</v>
      </c>
      <c r="H288" t="s">
        <v>2063</v>
      </c>
      <c r="I288" t="s">
        <v>32</v>
      </c>
      <c r="J288" t="s">
        <v>809</v>
      </c>
      <c r="K288" t="s">
        <v>556</v>
      </c>
      <c r="L288" t="s">
        <v>176</v>
      </c>
      <c r="M288" t="s">
        <v>9438</v>
      </c>
      <c r="N288" t="s">
        <v>9439</v>
      </c>
    </row>
    <row r="289" spans="1:14" x14ac:dyDescent="0.25">
      <c r="A289" t="s">
        <v>1863</v>
      </c>
      <c r="B289" t="s">
        <v>1864</v>
      </c>
      <c r="C289" t="s">
        <v>1595</v>
      </c>
      <c r="D289" t="s">
        <v>1865</v>
      </c>
      <c r="E289" t="s">
        <v>638</v>
      </c>
      <c r="F289" t="s">
        <v>2064</v>
      </c>
      <c r="G289" t="s">
        <v>2065</v>
      </c>
      <c r="H289" t="s">
        <v>2066</v>
      </c>
      <c r="I289" t="s">
        <v>32</v>
      </c>
      <c r="J289" t="s">
        <v>246</v>
      </c>
      <c r="K289" t="s">
        <v>1600</v>
      </c>
      <c r="L289" t="s">
        <v>176</v>
      </c>
      <c r="M289" t="s">
        <v>9438</v>
      </c>
      <c r="N289" t="s">
        <v>9439</v>
      </c>
    </row>
    <row r="290" spans="1:14" x14ac:dyDescent="0.25">
      <c r="A290" t="s">
        <v>1863</v>
      </c>
      <c r="B290" t="s">
        <v>1864</v>
      </c>
      <c r="C290" t="s">
        <v>1595</v>
      </c>
      <c r="D290" t="s">
        <v>2041</v>
      </c>
      <c r="E290" t="s">
        <v>638</v>
      </c>
      <c r="F290" t="s">
        <v>2067</v>
      </c>
      <c r="G290" t="s">
        <v>2068</v>
      </c>
      <c r="H290" t="s">
        <v>2069</v>
      </c>
      <c r="I290" t="s">
        <v>32</v>
      </c>
      <c r="J290" t="s">
        <v>1751</v>
      </c>
      <c r="K290" t="s">
        <v>1600</v>
      </c>
      <c r="L290" t="s">
        <v>176</v>
      </c>
      <c r="M290" t="s">
        <v>9438</v>
      </c>
      <c r="N290" t="s">
        <v>9439</v>
      </c>
    </row>
    <row r="291" spans="1:14" x14ac:dyDescent="0.25">
      <c r="A291" t="s">
        <v>1863</v>
      </c>
      <c r="B291" t="s">
        <v>1864</v>
      </c>
      <c r="C291" t="s">
        <v>1880</v>
      </c>
      <c r="D291" t="s">
        <v>1865</v>
      </c>
      <c r="E291" t="s">
        <v>638</v>
      </c>
      <c r="F291" t="s">
        <v>2070</v>
      </c>
      <c r="G291" t="s">
        <v>2071</v>
      </c>
      <c r="H291" t="s">
        <v>2072</v>
      </c>
      <c r="I291" t="s">
        <v>32</v>
      </c>
      <c r="J291" t="s">
        <v>1878</v>
      </c>
      <c r="K291" t="s">
        <v>556</v>
      </c>
      <c r="L291" t="s">
        <v>176</v>
      </c>
      <c r="M291" t="s">
        <v>9438</v>
      </c>
      <c r="N291" t="s">
        <v>9439</v>
      </c>
    </row>
    <row r="292" spans="1:14" x14ac:dyDescent="0.25">
      <c r="A292" t="s">
        <v>1863</v>
      </c>
      <c r="B292" t="s">
        <v>1864</v>
      </c>
      <c r="C292" t="s">
        <v>1595</v>
      </c>
      <c r="D292" t="s">
        <v>2041</v>
      </c>
      <c r="E292" t="s">
        <v>638</v>
      </c>
      <c r="F292" t="s">
        <v>2073</v>
      </c>
      <c r="G292" t="s">
        <v>2074</v>
      </c>
      <c r="H292" t="s">
        <v>2075</v>
      </c>
      <c r="I292" t="s">
        <v>32</v>
      </c>
      <c r="J292" t="s">
        <v>1545</v>
      </c>
      <c r="K292" t="s">
        <v>1600</v>
      </c>
      <c r="L292" t="s">
        <v>176</v>
      </c>
      <c r="M292" t="s">
        <v>9438</v>
      </c>
      <c r="N292" t="s">
        <v>9439</v>
      </c>
    </row>
    <row r="293" spans="1:14" x14ac:dyDescent="0.25">
      <c r="A293" t="s">
        <v>1863</v>
      </c>
      <c r="B293" t="s">
        <v>1864</v>
      </c>
      <c r="C293" t="s">
        <v>1595</v>
      </c>
      <c r="D293" t="s">
        <v>1865</v>
      </c>
      <c r="E293" t="s">
        <v>638</v>
      </c>
      <c r="F293" t="s">
        <v>2076</v>
      </c>
      <c r="G293" t="s">
        <v>2077</v>
      </c>
      <c r="H293" t="s">
        <v>2078</v>
      </c>
      <c r="I293" t="s">
        <v>32</v>
      </c>
      <c r="J293" t="s">
        <v>1093</v>
      </c>
      <c r="K293" t="s">
        <v>1600</v>
      </c>
      <c r="L293" t="s">
        <v>176</v>
      </c>
      <c r="M293" t="s">
        <v>9438</v>
      </c>
      <c r="N293" t="s">
        <v>9439</v>
      </c>
    </row>
    <row r="294" spans="1:14" x14ac:dyDescent="0.25">
      <c r="A294" t="s">
        <v>1863</v>
      </c>
      <c r="B294" t="s">
        <v>1864</v>
      </c>
      <c r="C294" t="s">
        <v>1880</v>
      </c>
      <c r="D294" t="s">
        <v>1865</v>
      </c>
      <c r="E294" t="s">
        <v>638</v>
      </c>
      <c r="F294" t="s">
        <v>2079</v>
      </c>
      <c r="G294" t="s">
        <v>2080</v>
      </c>
      <c r="H294" t="s">
        <v>2081</v>
      </c>
      <c r="I294" t="s">
        <v>32</v>
      </c>
      <c r="J294" t="s">
        <v>1878</v>
      </c>
      <c r="K294" t="s">
        <v>556</v>
      </c>
      <c r="L294" t="s">
        <v>176</v>
      </c>
      <c r="M294" t="s">
        <v>9438</v>
      </c>
      <c r="N294" t="s">
        <v>9439</v>
      </c>
    </row>
    <row r="295" spans="1:14" x14ac:dyDescent="0.25">
      <c r="A295" t="s">
        <v>1863</v>
      </c>
      <c r="B295" t="s">
        <v>1864</v>
      </c>
      <c r="C295" t="s">
        <v>1595</v>
      </c>
      <c r="D295" t="s">
        <v>1865</v>
      </c>
      <c r="E295" t="s">
        <v>638</v>
      </c>
      <c r="F295" t="s">
        <v>2082</v>
      </c>
      <c r="G295" t="s">
        <v>2083</v>
      </c>
      <c r="H295" t="s">
        <v>2084</v>
      </c>
      <c r="I295" t="s">
        <v>32</v>
      </c>
      <c r="J295" t="s">
        <v>129</v>
      </c>
      <c r="K295" t="s">
        <v>1600</v>
      </c>
      <c r="L295" t="s">
        <v>176</v>
      </c>
      <c r="M295" t="s">
        <v>9438</v>
      </c>
      <c r="N295" t="s">
        <v>9439</v>
      </c>
    </row>
    <row r="296" spans="1:14" x14ac:dyDescent="0.25">
      <c r="A296" t="s">
        <v>1863</v>
      </c>
      <c r="B296" t="s">
        <v>1864</v>
      </c>
      <c r="C296" t="s">
        <v>1880</v>
      </c>
      <c r="D296" t="s">
        <v>1865</v>
      </c>
      <c r="E296" t="s">
        <v>638</v>
      </c>
      <c r="F296" t="s">
        <v>2085</v>
      </c>
      <c r="G296" t="s">
        <v>2086</v>
      </c>
      <c r="H296" t="s">
        <v>2087</v>
      </c>
      <c r="I296" t="s">
        <v>32</v>
      </c>
      <c r="J296" t="s">
        <v>1912</v>
      </c>
      <c r="K296" t="s">
        <v>556</v>
      </c>
      <c r="L296" t="s">
        <v>176</v>
      </c>
      <c r="M296" t="s">
        <v>9438</v>
      </c>
      <c r="N296" t="s">
        <v>9439</v>
      </c>
    </row>
    <row r="297" spans="1:14" x14ac:dyDescent="0.25">
      <c r="A297" t="s">
        <v>2088</v>
      </c>
      <c r="B297" t="s">
        <v>549</v>
      </c>
      <c r="C297" t="s">
        <v>1887</v>
      </c>
      <c r="D297" t="s">
        <v>1513</v>
      </c>
      <c r="E297" t="s">
        <v>638</v>
      </c>
      <c r="F297" t="s">
        <v>2089</v>
      </c>
      <c r="G297" t="s">
        <v>2090</v>
      </c>
      <c r="H297" t="s">
        <v>2091</v>
      </c>
      <c r="I297" t="s">
        <v>32</v>
      </c>
      <c r="J297" t="s">
        <v>866</v>
      </c>
      <c r="K297" t="s">
        <v>24</v>
      </c>
      <c r="L297" t="s">
        <v>75</v>
      </c>
      <c r="M297" t="s">
        <v>9438</v>
      </c>
      <c r="N297" t="s">
        <v>9439</v>
      </c>
    </row>
    <row r="298" spans="1:14" x14ac:dyDescent="0.25">
      <c r="A298" t="s">
        <v>2045</v>
      </c>
      <c r="B298" t="s">
        <v>549</v>
      </c>
      <c r="C298" t="s">
        <v>1887</v>
      </c>
      <c r="D298" t="s">
        <v>1513</v>
      </c>
      <c r="E298" t="s">
        <v>638</v>
      </c>
      <c r="F298" t="s">
        <v>2096</v>
      </c>
      <c r="G298" t="s">
        <v>2097</v>
      </c>
      <c r="H298" t="s">
        <v>2098</v>
      </c>
      <c r="I298" t="s">
        <v>32</v>
      </c>
      <c r="J298" t="s">
        <v>246</v>
      </c>
      <c r="K298" t="s">
        <v>24</v>
      </c>
      <c r="L298" t="s">
        <v>75</v>
      </c>
      <c r="M298" t="s">
        <v>9438</v>
      </c>
      <c r="N298" t="s">
        <v>9439</v>
      </c>
    </row>
    <row r="299" spans="1:14" x14ac:dyDescent="0.25">
      <c r="A299" t="s">
        <v>2092</v>
      </c>
      <c r="B299" t="s">
        <v>549</v>
      </c>
      <c r="C299" t="s">
        <v>1887</v>
      </c>
      <c r="D299" t="s">
        <v>1513</v>
      </c>
      <c r="E299" t="s">
        <v>638</v>
      </c>
      <c r="F299" t="s">
        <v>2099</v>
      </c>
      <c r="G299" t="s">
        <v>2100</v>
      </c>
      <c r="H299" t="s">
        <v>2101</v>
      </c>
      <c r="I299" t="s">
        <v>32</v>
      </c>
      <c r="J299" t="s">
        <v>391</v>
      </c>
      <c r="K299" t="s">
        <v>24</v>
      </c>
      <c r="L299" t="s">
        <v>75</v>
      </c>
      <c r="M299" t="s">
        <v>9438</v>
      </c>
      <c r="N299" t="s">
        <v>9439</v>
      </c>
    </row>
    <row r="300" spans="1:14" x14ac:dyDescent="0.25">
      <c r="A300" t="s">
        <v>2102</v>
      </c>
      <c r="B300" t="s">
        <v>957</v>
      </c>
      <c r="C300" t="s">
        <v>16</v>
      </c>
      <c r="D300" t="s">
        <v>2103</v>
      </c>
      <c r="E300" t="s">
        <v>18</v>
      </c>
      <c r="F300" t="s">
        <v>2104</v>
      </c>
      <c r="G300" t="s">
        <v>2105</v>
      </c>
      <c r="H300" t="s">
        <v>2106</v>
      </c>
      <c r="I300" t="s">
        <v>32</v>
      </c>
      <c r="J300" t="s">
        <v>2107</v>
      </c>
      <c r="K300" t="s">
        <v>24</v>
      </c>
      <c r="L300" t="s">
        <v>75</v>
      </c>
      <c r="M300" t="s">
        <v>9438</v>
      </c>
      <c r="N300" t="s">
        <v>9439</v>
      </c>
    </row>
    <row r="301" spans="1:14" x14ac:dyDescent="0.25">
      <c r="A301" t="s">
        <v>2108</v>
      </c>
      <c r="B301" t="s">
        <v>393</v>
      </c>
      <c r="C301" t="s">
        <v>16</v>
      </c>
      <c r="D301" t="s">
        <v>2109</v>
      </c>
      <c r="E301" t="s">
        <v>18</v>
      </c>
      <c r="F301" t="s">
        <v>2110</v>
      </c>
      <c r="G301" t="s">
        <v>2111</v>
      </c>
      <c r="H301" t="s">
        <v>2112</v>
      </c>
      <c r="I301" t="s">
        <v>32</v>
      </c>
      <c r="J301" t="s">
        <v>162</v>
      </c>
      <c r="K301" t="s">
        <v>24</v>
      </c>
      <c r="L301" t="s">
        <v>780</v>
      </c>
      <c r="M301" t="s">
        <v>9438</v>
      </c>
      <c r="N301" t="s">
        <v>9439</v>
      </c>
    </row>
    <row r="302" spans="1:14" x14ac:dyDescent="0.25">
      <c r="A302" t="s">
        <v>2113</v>
      </c>
      <c r="B302" t="s">
        <v>2114</v>
      </c>
      <c r="C302" t="s">
        <v>69</v>
      </c>
      <c r="D302" t="s">
        <v>2115</v>
      </c>
      <c r="E302" t="s">
        <v>18</v>
      </c>
      <c r="F302" t="s">
        <v>2116</v>
      </c>
      <c r="G302" t="s">
        <v>2117</v>
      </c>
      <c r="H302" t="s">
        <v>2118</v>
      </c>
      <c r="I302" t="s">
        <v>32</v>
      </c>
      <c r="J302" t="s">
        <v>2119</v>
      </c>
      <c r="K302" t="s">
        <v>24</v>
      </c>
      <c r="L302" t="s">
        <v>2120</v>
      </c>
      <c r="M302" t="s">
        <v>9554</v>
      </c>
      <c r="N302" t="s">
        <v>9441</v>
      </c>
    </row>
    <row r="303" spans="1:14" x14ac:dyDescent="0.25">
      <c r="A303" t="s">
        <v>2121</v>
      </c>
      <c r="B303" t="s">
        <v>2122</v>
      </c>
      <c r="C303" t="s">
        <v>16</v>
      </c>
      <c r="D303" t="s">
        <v>2123</v>
      </c>
      <c r="E303" t="s">
        <v>18</v>
      </c>
      <c r="F303" t="s">
        <v>2124</v>
      </c>
      <c r="G303" t="s">
        <v>2125</v>
      </c>
      <c r="H303" t="s">
        <v>2126</v>
      </c>
      <c r="I303" t="s">
        <v>32</v>
      </c>
      <c r="J303" t="s">
        <v>2127</v>
      </c>
      <c r="K303" t="s">
        <v>24</v>
      </c>
      <c r="L303" t="s">
        <v>786</v>
      </c>
      <c r="M303" t="s">
        <v>9555</v>
      </c>
      <c r="N303" t="s">
        <v>9441</v>
      </c>
    </row>
    <row r="304" spans="1:14" x14ac:dyDescent="0.25">
      <c r="A304" t="s">
        <v>2128</v>
      </c>
      <c r="B304" t="s">
        <v>2129</v>
      </c>
      <c r="C304" t="s">
        <v>69</v>
      </c>
      <c r="D304" t="s">
        <v>565</v>
      </c>
      <c r="E304" t="s">
        <v>18</v>
      </c>
      <c r="F304" t="s">
        <v>2130</v>
      </c>
      <c r="G304" t="s">
        <v>2131</v>
      </c>
      <c r="H304" t="s">
        <v>2132</v>
      </c>
      <c r="I304" t="s">
        <v>32</v>
      </c>
      <c r="J304" t="s">
        <v>1000</v>
      </c>
      <c r="K304" t="s">
        <v>24</v>
      </c>
      <c r="L304" t="s">
        <v>2133</v>
      </c>
      <c r="M304" t="s">
        <v>9438</v>
      </c>
      <c r="N304" t="s">
        <v>9439</v>
      </c>
    </row>
    <row r="305" spans="1:14" x14ac:dyDescent="0.25">
      <c r="A305" t="s">
        <v>2134</v>
      </c>
      <c r="B305" t="s">
        <v>2135</v>
      </c>
      <c r="C305" t="s">
        <v>69</v>
      </c>
      <c r="D305" t="s">
        <v>434</v>
      </c>
      <c r="E305" t="s">
        <v>18</v>
      </c>
      <c r="F305" t="s">
        <v>2136</v>
      </c>
      <c r="G305" t="s">
        <v>2137</v>
      </c>
      <c r="H305" t="s">
        <v>2138</v>
      </c>
      <c r="I305" t="s">
        <v>32</v>
      </c>
      <c r="J305" t="s">
        <v>756</v>
      </c>
      <c r="K305" t="s">
        <v>24</v>
      </c>
      <c r="L305" t="s">
        <v>439</v>
      </c>
      <c r="M305" t="s">
        <v>9438</v>
      </c>
      <c r="N305" t="s">
        <v>9439</v>
      </c>
    </row>
    <row r="306" spans="1:14" x14ac:dyDescent="0.25">
      <c r="A306" t="s">
        <v>2139</v>
      </c>
      <c r="B306" t="s">
        <v>2140</v>
      </c>
      <c r="C306" t="s">
        <v>69</v>
      </c>
      <c r="D306" t="s">
        <v>565</v>
      </c>
      <c r="E306" t="s">
        <v>18</v>
      </c>
      <c r="F306" t="s">
        <v>2141</v>
      </c>
      <c r="G306" t="s">
        <v>2142</v>
      </c>
      <c r="H306" t="s">
        <v>2143</v>
      </c>
      <c r="I306" t="s">
        <v>32</v>
      </c>
      <c r="J306" t="s">
        <v>89</v>
      </c>
      <c r="K306" t="s">
        <v>24</v>
      </c>
      <c r="L306" t="s">
        <v>2133</v>
      </c>
      <c r="M306" t="s">
        <v>9438</v>
      </c>
      <c r="N306" t="s">
        <v>9439</v>
      </c>
    </row>
    <row r="307" spans="1:14" x14ac:dyDescent="0.25">
      <c r="A307" t="s">
        <v>2144</v>
      </c>
      <c r="B307" t="s">
        <v>2145</v>
      </c>
      <c r="C307" t="s">
        <v>69</v>
      </c>
      <c r="D307" t="s">
        <v>2146</v>
      </c>
      <c r="E307" t="s">
        <v>18</v>
      </c>
      <c r="F307" t="s">
        <v>2147</v>
      </c>
      <c r="G307" t="s">
        <v>2148</v>
      </c>
      <c r="H307" t="s">
        <v>2149</v>
      </c>
      <c r="I307" t="s">
        <v>32</v>
      </c>
      <c r="J307" t="s">
        <v>991</v>
      </c>
      <c r="K307" t="s">
        <v>24</v>
      </c>
      <c r="L307" t="s">
        <v>204</v>
      </c>
      <c r="M307" t="s">
        <v>9556</v>
      </c>
      <c r="N307" t="s">
        <v>9441</v>
      </c>
    </row>
    <row r="308" spans="1:14" x14ac:dyDescent="0.25">
      <c r="A308" t="s">
        <v>2154</v>
      </c>
      <c r="B308" t="s">
        <v>370</v>
      </c>
      <c r="C308" t="s">
        <v>16</v>
      </c>
      <c r="D308" t="s">
        <v>364</v>
      </c>
      <c r="E308" t="s">
        <v>18</v>
      </c>
      <c r="F308" t="s">
        <v>2155</v>
      </c>
      <c r="G308" t="s">
        <v>2156</v>
      </c>
      <c r="H308" t="s">
        <v>2157</v>
      </c>
      <c r="I308" t="s">
        <v>32</v>
      </c>
      <c r="J308" t="s">
        <v>1751</v>
      </c>
      <c r="K308" t="s">
        <v>24</v>
      </c>
      <c r="L308" t="s">
        <v>368</v>
      </c>
      <c r="M308" t="s">
        <v>9438</v>
      </c>
      <c r="N308" t="s">
        <v>9439</v>
      </c>
    </row>
    <row r="309" spans="1:14" x14ac:dyDescent="0.25">
      <c r="A309" t="s">
        <v>2158</v>
      </c>
      <c r="B309" t="s">
        <v>2159</v>
      </c>
      <c r="C309" t="s">
        <v>16</v>
      </c>
      <c r="D309" t="s">
        <v>2160</v>
      </c>
      <c r="E309" t="s">
        <v>18</v>
      </c>
      <c r="F309" t="s">
        <v>2161</v>
      </c>
      <c r="G309" t="s">
        <v>2162</v>
      </c>
      <c r="H309" t="s">
        <v>2163</v>
      </c>
      <c r="I309" t="s">
        <v>32</v>
      </c>
      <c r="J309" t="s">
        <v>2164</v>
      </c>
      <c r="K309" t="s">
        <v>24</v>
      </c>
      <c r="L309" t="s">
        <v>837</v>
      </c>
      <c r="M309" t="s">
        <v>9557</v>
      </c>
      <c r="N309" t="s">
        <v>9441</v>
      </c>
    </row>
    <row r="310" spans="1:14" x14ac:dyDescent="0.25">
      <c r="A310" t="s">
        <v>2165</v>
      </c>
      <c r="C310" t="s">
        <v>16</v>
      </c>
      <c r="D310" t="s">
        <v>2166</v>
      </c>
      <c r="E310" t="s">
        <v>18</v>
      </c>
      <c r="F310" t="s">
        <v>2167</v>
      </c>
      <c r="G310" t="s">
        <v>2168</v>
      </c>
      <c r="H310" t="s">
        <v>2169</v>
      </c>
      <c r="I310" t="s">
        <v>32</v>
      </c>
      <c r="J310" t="s">
        <v>1461</v>
      </c>
      <c r="K310" t="s">
        <v>24</v>
      </c>
      <c r="L310" t="s">
        <v>58</v>
      </c>
      <c r="M310" t="s">
        <v>9558</v>
      </c>
      <c r="N310" t="s">
        <v>9441</v>
      </c>
    </row>
    <row r="311" spans="1:14" x14ac:dyDescent="0.25">
      <c r="A311" t="s">
        <v>2170</v>
      </c>
      <c r="C311" t="s">
        <v>16</v>
      </c>
      <c r="D311" t="s">
        <v>987</v>
      </c>
      <c r="E311" t="s">
        <v>18</v>
      </c>
      <c r="F311" t="s">
        <v>2171</v>
      </c>
      <c r="G311" t="s">
        <v>2172</v>
      </c>
      <c r="H311" t="s">
        <v>2173</v>
      </c>
      <c r="I311" t="s">
        <v>32</v>
      </c>
      <c r="J311" t="s">
        <v>688</v>
      </c>
      <c r="K311" t="s">
        <v>24</v>
      </c>
      <c r="L311" t="s">
        <v>204</v>
      </c>
      <c r="M311" t="s">
        <v>9438</v>
      </c>
      <c r="N311" t="s">
        <v>9439</v>
      </c>
    </row>
    <row r="312" spans="1:14" x14ac:dyDescent="0.25">
      <c r="A312" t="s">
        <v>2174</v>
      </c>
      <c r="B312" t="s">
        <v>192</v>
      </c>
      <c r="C312" t="s">
        <v>16</v>
      </c>
      <c r="D312" t="s">
        <v>502</v>
      </c>
      <c r="E312" t="s">
        <v>18</v>
      </c>
      <c r="F312" t="s">
        <v>2175</v>
      </c>
      <c r="G312" t="s">
        <v>2176</v>
      </c>
      <c r="H312" t="s">
        <v>2177</v>
      </c>
      <c r="I312" t="s">
        <v>32</v>
      </c>
      <c r="J312" t="s">
        <v>606</v>
      </c>
      <c r="K312" t="s">
        <v>24</v>
      </c>
      <c r="L312" t="s">
        <v>507</v>
      </c>
      <c r="M312" t="s">
        <v>9438</v>
      </c>
      <c r="N312" t="s">
        <v>9439</v>
      </c>
    </row>
    <row r="313" spans="1:14" x14ac:dyDescent="0.25">
      <c r="A313" t="s">
        <v>2178</v>
      </c>
      <c r="B313" t="s">
        <v>2179</v>
      </c>
      <c r="C313" t="s">
        <v>69</v>
      </c>
      <c r="D313" t="s">
        <v>2180</v>
      </c>
      <c r="E313" t="s">
        <v>18</v>
      </c>
      <c r="F313" t="s">
        <v>2181</v>
      </c>
      <c r="G313" t="s">
        <v>2182</v>
      </c>
      <c r="H313" t="s">
        <v>2183</v>
      </c>
      <c r="I313" t="s">
        <v>32</v>
      </c>
      <c r="J313" t="s">
        <v>1305</v>
      </c>
      <c r="K313" t="s">
        <v>24</v>
      </c>
      <c r="L313" t="s">
        <v>204</v>
      </c>
      <c r="M313" t="s">
        <v>9559</v>
      </c>
      <c r="N313" t="s">
        <v>9441</v>
      </c>
    </row>
    <row r="314" spans="1:14" x14ac:dyDescent="0.25">
      <c r="A314" t="s">
        <v>2184</v>
      </c>
      <c r="B314" t="s">
        <v>2185</v>
      </c>
      <c r="C314" t="s">
        <v>16</v>
      </c>
      <c r="D314" t="s">
        <v>502</v>
      </c>
      <c r="E314" t="s">
        <v>18</v>
      </c>
      <c r="F314" t="s">
        <v>2186</v>
      </c>
      <c r="G314" t="s">
        <v>2187</v>
      </c>
      <c r="H314" t="s">
        <v>2188</v>
      </c>
      <c r="I314" t="s">
        <v>32</v>
      </c>
      <c r="J314" t="s">
        <v>506</v>
      </c>
      <c r="K314" t="s">
        <v>24</v>
      </c>
      <c r="L314" t="s">
        <v>507</v>
      </c>
      <c r="M314" t="s">
        <v>9560</v>
      </c>
      <c r="N314" t="s">
        <v>9441</v>
      </c>
    </row>
    <row r="315" spans="1:14" x14ac:dyDescent="0.25">
      <c r="A315" t="s">
        <v>2189</v>
      </c>
      <c r="B315" t="s">
        <v>2190</v>
      </c>
      <c r="C315" t="s">
        <v>69</v>
      </c>
      <c r="D315" t="s">
        <v>2191</v>
      </c>
      <c r="E315" t="s">
        <v>18</v>
      </c>
      <c r="F315" t="s">
        <v>2192</v>
      </c>
      <c r="G315" t="s">
        <v>2193</v>
      </c>
      <c r="H315" t="s">
        <v>2194</v>
      </c>
      <c r="I315" t="s">
        <v>32</v>
      </c>
      <c r="J315" t="s">
        <v>298</v>
      </c>
      <c r="K315" t="s">
        <v>24</v>
      </c>
      <c r="L315" t="s">
        <v>406</v>
      </c>
      <c r="M315" t="s">
        <v>9561</v>
      </c>
      <c r="N315" t="s">
        <v>9441</v>
      </c>
    </row>
    <row r="316" spans="1:14" x14ac:dyDescent="0.25">
      <c r="A316" t="s">
        <v>2195</v>
      </c>
      <c r="B316" t="s">
        <v>2196</v>
      </c>
      <c r="C316" t="s">
        <v>69</v>
      </c>
      <c r="D316" t="s">
        <v>2197</v>
      </c>
      <c r="E316" t="s">
        <v>18</v>
      </c>
      <c r="F316" t="s">
        <v>2198</v>
      </c>
      <c r="G316" t="s">
        <v>2199</v>
      </c>
      <c r="H316" t="s">
        <v>2200</v>
      </c>
      <c r="I316" t="s">
        <v>32</v>
      </c>
      <c r="J316" t="s">
        <v>1203</v>
      </c>
      <c r="K316" t="s">
        <v>24</v>
      </c>
      <c r="L316" t="s">
        <v>2201</v>
      </c>
      <c r="M316" t="s">
        <v>9438</v>
      </c>
      <c r="N316" t="s">
        <v>9439</v>
      </c>
    </row>
    <row r="317" spans="1:14" x14ac:dyDescent="0.25">
      <c r="A317" t="s">
        <v>2202</v>
      </c>
      <c r="B317" t="s">
        <v>2203</v>
      </c>
      <c r="C317" t="s">
        <v>16</v>
      </c>
      <c r="D317" t="s">
        <v>2204</v>
      </c>
      <c r="E317" t="s">
        <v>18</v>
      </c>
      <c r="F317" t="s">
        <v>2205</v>
      </c>
      <c r="G317" t="s">
        <v>2206</v>
      </c>
      <c r="H317" t="s">
        <v>2207</v>
      </c>
      <c r="I317" t="s">
        <v>32</v>
      </c>
      <c r="J317" t="s">
        <v>2107</v>
      </c>
      <c r="K317" t="s">
        <v>24</v>
      </c>
      <c r="L317" t="s">
        <v>42</v>
      </c>
      <c r="M317" t="s">
        <v>9438</v>
      </c>
      <c r="N317" t="s">
        <v>9439</v>
      </c>
    </row>
    <row r="318" spans="1:14" x14ac:dyDescent="0.25">
      <c r="A318" t="s">
        <v>2208</v>
      </c>
      <c r="B318" t="s">
        <v>2209</v>
      </c>
      <c r="C318" t="s">
        <v>16</v>
      </c>
      <c r="D318" t="s">
        <v>2210</v>
      </c>
      <c r="E318" t="s">
        <v>18</v>
      </c>
      <c r="F318" t="s">
        <v>2211</v>
      </c>
      <c r="G318" t="s">
        <v>2212</v>
      </c>
      <c r="H318" t="s">
        <v>2213</v>
      </c>
      <c r="I318" t="s">
        <v>32</v>
      </c>
      <c r="J318" t="s">
        <v>506</v>
      </c>
      <c r="K318" t="s">
        <v>24</v>
      </c>
      <c r="L318" t="s">
        <v>75</v>
      </c>
      <c r="M318" t="s">
        <v>9562</v>
      </c>
      <c r="N318" t="s">
        <v>9441</v>
      </c>
    </row>
    <row r="319" spans="1:14" x14ac:dyDescent="0.25">
      <c r="A319" t="s">
        <v>2214</v>
      </c>
      <c r="C319" t="s">
        <v>16</v>
      </c>
      <c r="E319" t="s">
        <v>18</v>
      </c>
      <c r="F319" t="s">
        <v>2215</v>
      </c>
      <c r="G319" t="s">
        <v>2216</v>
      </c>
      <c r="H319" t="s">
        <v>2217</v>
      </c>
      <c r="I319" t="s">
        <v>32</v>
      </c>
      <c r="J319" t="s">
        <v>253</v>
      </c>
      <c r="K319" t="s">
        <v>24</v>
      </c>
      <c r="L319" t="s">
        <v>168</v>
      </c>
      <c r="M319" t="s">
        <v>9438</v>
      </c>
      <c r="N319" t="s">
        <v>9439</v>
      </c>
    </row>
    <row r="320" spans="1:14" x14ac:dyDescent="0.25">
      <c r="A320" t="s">
        <v>2218</v>
      </c>
      <c r="B320" t="s">
        <v>2219</v>
      </c>
      <c r="C320" t="s">
        <v>16</v>
      </c>
      <c r="D320" t="s">
        <v>2220</v>
      </c>
      <c r="E320" t="s">
        <v>18</v>
      </c>
      <c r="F320" t="s">
        <v>2221</v>
      </c>
      <c r="G320" t="s">
        <v>2222</v>
      </c>
      <c r="H320" t="s">
        <v>2223</v>
      </c>
      <c r="I320" t="s">
        <v>32</v>
      </c>
      <c r="J320" t="s">
        <v>33</v>
      </c>
      <c r="K320" t="s">
        <v>24</v>
      </c>
      <c r="L320" t="s">
        <v>204</v>
      </c>
      <c r="M320" t="s">
        <v>9438</v>
      </c>
      <c r="N320" t="s">
        <v>9439</v>
      </c>
    </row>
    <row r="321" spans="1:14" x14ac:dyDescent="0.25">
      <c r="A321" t="s">
        <v>2224</v>
      </c>
      <c r="C321" t="s">
        <v>69</v>
      </c>
      <c r="D321" t="s">
        <v>434</v>
      </c>
      <c r="E321" t="s">
        <v>18</v>
      </c>
      <c r="F321" t="s">
        <v>2225</v>
      </c>
      <c r="G321" t="s">
        <v>2226</v>
      </c>
      <c r="H321" t="s">
        <v>2227</v>
      </c>
      <c r="I321" t="s">
        <v>32</v>
      </c>
      <c r="J321" t="s">
        <v>438</v>
      </c>
      <c r="K321" t="s">
        <v>24</v>
      </c>
      <c r="L321" t="s">
        <v>439</v>
      </c>
      <c r="M321" t="s">
        <v>9438</v>
      </c>
      <c r="N321" t="s">
        <v>9439</v>
      </c>
    </row>
    <row r="322" spans="1:14" x14ac:dyDescent="0.25">
      <c r="A322" t="s">
        <v>2228</v>
      </c>
      <c r="B322" t="s">
        <v>2229</v>
      </c>
      <c r="C322" t="s">
        <v>16</v>
      </c>
      <c r="D322" t="s">
        <v>2230</v>
      </c>
      <c r="E322" t="s">
        <v>18</v>
      </c>
      <c r="F322" t="s">
        <v>2231</v>
      </c>
      <c r="G322" t="s">
        <v>2232</v>
      </c>
      <c r="H322" t="s">
        <v>2233</v>
      </c>
      <c r="I322" t="s">
        <v>32</v>
      </c>
      <c r="J322" t="s">
        <v>1294</v>
      </c>
      <c r="K322" t="s">
        <v>24</v>
      </c>
      <c r="L322" t="s">
        <v>204</v>
      </c>
      <c r="M322" t="s">
        <v>9563</v>
      </c>
      <c r="N322" t="s">
        <v>9441</v>
      </c>
    </row>
    <row r="323" spans="1:14" x14ac:dyDescent="0.25">
      <c r="A323" t="s">
        <v>2234</v>
      </c>
      <c r="B323" t="s">
        <v>2235</v>
      </c>
      <c r="C323" t="s">
        <v>16</v>
      </c>
      <c r="D323" t="s">
        <v>2204</v>
      </c>
      <c r="E323" t="s">
        <v>18</v>
      </c>
      <c r="F323" t="s">
        <v>2236</v>
      </c>
      <c r="G323" t="s">
        <v>2237</v>
      </c>
      <c r="H323" t="s">
        <v>2238</v>
      </c>
      <c r="I323" t="s">
        <v>32</v>
      </c>
      <c r="J323" t="s">
        <v>155</v>
      </c>
      <c r="K323" t="s">
        <v>24</v>
      </c>
      <c r="L323" t="s">
        <v>42</v>
      </c>
      <c r="M323" t="s">
        <v>9564</v>
      </c>
      <c r="N323" t="s">
        <v>9441</v>
      </c>
    </row>
    <row r="324" spans="1:14" x14ac:dyDescent="0.25">
      <c r="A324" t="s">
        <v>2239</v>
      </c>
      <c r="B324" t="s">
        <v>2240</v>
      </c>
      <c r="C324" t="s">
        <v>16</v>
      </c>
      <c r="D324" t="s">
        <v>2241</v>
      </c>
      <c r="E324" t="s">
        <v>18</v>
      </c>
      <c r="F324" t="s">
        <v>2242</v>
      </c>
      <c r="G324" t="s">
        <v>2243</v>
      </c>
      <c r="H324" t="s">
        <v>2244</v>
      </c>
      <c r="I324" t="s">
        <v>32</v>
      </c>
      <c r="J324" t="s">
        <v>360</v>
      </c>
      <c r="K324" t="s">
        <v>24</v>
      </c>
      <c r="L324" t="s">
        <v>204</v>
      </c>
      <c r="M324" t="s">
        <v>9438</v>
      </c>
      <c r="N324" t="s">
        <v>9439</v>
      </c>
    </row>
    <row r="325" spans="1:14" x14ac:dyDescent="0.25">
      <c r="A325" t="s">
        <v>2245</v>
      </c>
      <c r="B325" t="s">
        <v>2246</v>
      </c>
      <c r="C325" t="s">
        <v>16</v>
      </c>
      <c r="D325" t="s">
        <v>302</v>
      </c>
      <c r="E325" t="s">
        <v>18</v>
      </c>
      <c r="F325" t="s">
        <v>2247</v>
      </c>
      <c r="G325" t="s">
        <v>2248</v>
      </c>
      <c r="H325" t="s">
        <v>2249</v>
      </c>
      <c r="I325" t="s">
        <v>32</v>
      </c>
      <c r="J325" t="s">
        <v>735</v>
      </c>
      <c r="K325" t="s">
        <v>24</v>
      </c>
      <c r="L325" t="s">
        <v>307</v>
      </c>
      <c r="M325" t="s">
        <v>9565</v>
      </c>
      <c r="N325" t="s">
        <v>9441</v>
      </c>
    </row>
    <row r="326" spans="1:14" x14ac:dyDescent="0.25">
      <c r="A326" t="s">
        <v>2250</v>
      </c>
      <c r="B326" t="s">
        <v>2251</v>
      </c>
      <c r="C326" t="s">
        <v>16</v>
      </c>
      <c r="D326" t="s">
        <v>2252</v>
      </c>
      <c r="E326" t="s">
        <v>18</v>
      </c>
      <c r="F326" t="s">
        <v>2253</v>
      </c>
      <c r="G326" t="s">
        <v>2254</v>
      </c>
      <c r="H326" t="s">
        <v>2255</v>
      </c>
      <c r="I326" t="s">
        <v>32</v>
      </c>
      <c r="J326" t="s">
        <v>385</v>
      </c>
      <c r="K326" t="s">
        <v>24</v>
      </c>
      <c r="L326" t="s">
        <v>2256</v>
      </c>
      <c r="M326" t="s">
        <v>9566</v>
      </c>
      <c r="N326" t="s">
        <v>9441</v>
      </c>
    </row>
    <row r="327" spans="1:14" x14ac:dyDescent="0.25">
      <c r="A327" t="s">
        <v>2257</v>
      </c>
      <c r="B327" t="s">
        <v>2258</v>
      </c>
      <c r="C327" t="s">
        <v>16</v>
      </c>
      <c r="D327" t="s">
        <v>200</v>
      </c>
      <c r="E327" t="s">
        <v>18</v>
      </c>
      <c r="F327" t="s">
        <v>2259</v>
      </c>
      <c r="G327" t="s">
        <v>2260</v>
      </c>
      <c r="H327" t="s">
        <v>2261</v>
      </c>
      <c r="I327" t="s">
        <v>32</v>
      </c>
      <c r="J327" t="s">
        <v>2262</v>
      </c>
      <c r="K327" t="s">
        <v>24</v>
      </c>
      <c r="L327" t="s">
        <v>204</v>
      </c>
      <c r="M327" t="s">
        <v>9438</v>
      </c>
      <c r="N327" t="s">
        <v>9439</v>
      </c>
    </row>
    <row r="328" spans="1:14" x14ac:dyDescent="0.25">
      <c r="A328" t="s">
        <v>2263</v>
      </c>
      <c r="B328" t="s">
        <v>1340</v>
      </c>
      <c r="C328" t="s">
        <v>16</v>
      </c>
      <c r="D328" t="s">
        <v>265</v>
      </c>
      <c r="E328" t="s">
        <v>18</v>
      </c>
      <c r="F328" t="s">
        <v>2264</v>
      </c>
      <c r="G328" t="s">
        <v>2265</v>
      </c>
      <c r="H328" t="s">
        <v>2266</v>
      </c>
      <c r="I328" t="s">
        <v>32</v>
      </c>
      <c r="J328" t="s">
        <v>379</v>
      </c>
      <c r="K328" t="s">
        <v>24</v>
      </c>
      <c r="L328" t="s">
        <v>204</v>
      </c>
      <c r="M328" t="s">
        <v>9567</v>
      </c>
      <c r="N328" t="s">
        <v>9441</v>
      </c>
    </row>
    <row r="329" spans="1:14" x14ac:dyDescent="0.25">
      <c r="A329" t="s">
        <v>2267</v>
      </c>
      <c r="B329" t="s">
        <v>2268</v>
      </c>
      <c r="C329" t="s">
        <v>16</v>
      </c>
      <c r="D329" t="s">
        <v>93</v>
      </c>
      <c r="E329" t="s">
        <v>18</v>
      </c>
      <c r="F329" t="s">
        <v>2269</v>
      </c>
      <c r="G329" t="s">
        <v>2270</v>
      </c>
      <c r="H329" t="s">
        <v>2271</v>
      </c>
      <c r="I329" t="s">
        <v>32</v>
      </c>
      <c r="J329" t="s">
        <v>142</v>
      </c>
      <c r="K329" t="s">
        <v>24</v>
      </c>
      <c r="L329" t="s">
        <v>75</v>
      </c>
      <c r="M329" t="s">
        <v>9568</v>
      </c>
      <c r="N329" t="s">
        <v>9441</v>
      </c>
    </row>
    <row r="330" spans="1:14" x14ac:dyDescent="0.25">
      <c r="A330" t="s">
        <v>2272</v>
      </c>
      <c r="C330" t="s">
        <v>16</v>
      </c>
      <c r="D330" t="s">
        <v>2123</v>
      </c>
      <c r="E330" t="s">
        <v>18</v>
      </c>
      <c r="F330" t="s">
        <v>2273</v>
      </c>
      <c r="G330" t="s">
        <v>2274</v>
      </c>
      <c r="H330" t="s">
        <v>2275</v>
      </c>
      <c r="I330" t="s">
        <v>32</v>
      </c>
      <c r="J330" t="s">
        <v>2262</v>
      </c>
      <c r="K330" t="s">
        <v>24</v>
      </c>
      <c r="L330" t="s">
        <v>75</v>
      </c>
      <c r="M330" t="s">
        <v>9438</v>
      </c>
      <c r="N330" t="s">
        <v>9439</v>
      </c>
    </row>
    <row r="331" spans="1:14" x14ac:dyDescent="0.25">
      <c r="A331" t="s">
        <v>2276</v>
      </c>
      <c r="B331" t="s">
        <v>2277</v>
      </c>
      <c r="C331" t="s">
        <v>69</v>
      </c>
      <c r="D331" t="s">
        <v>179</v>
      </c>
      <c r="E331" t="s">
        <v>18</v>
      </c>
      <c r="F331" t="s">
        <v>2278</v>
      </c>
      <c r="G331" t="s">
        <v>2279</v>
      </c>
      <c r="H331" t="s">
        <v>2280</v>
      </c>
      <c r="I331" t="s">
        <v>32</v>
      </c>
      <c r="J331" t="s">
        <v>493</v>
      </c>
      <c r="K331" t="s">
        <v>24</v>
      </c>
      <c r="L331" t="s">
        <v>342</v>
      </c>
      <c r="M331" t="s">
        <v>9569</v>
      </c>
      <c r="N331" t="s">
        <v>9441</v>
      </c>
    </row>
    <row r="332" spans="1:14" x14ac:dyDescent="0.25">
      <c r="A332" t="s">
        <v>2281</v>
      </c>
      <c r="B332" t="s">
        <v>2282</v>
      </c>
      <c r="C332" t="s">
        <v>69</v>
      </c>
      <c r="D332" t="s">
        <v>2283</v>
      </c>
      <c r="E332" t="s">
        <v>18</v>
      </c>
      <c r="F332" t="s">
        <v>2284</v>
      </c>
      <c r="G332" t="s">
        <v>2285</v>
      </c>
      <c r="H332" t="s">
        <v>2286</v>
      </c>
      <c r="I332" t="s">
        <v>32</v>
      </c>
      <c r="J332" t="s">
        <v>1461</v>
      </c>
      <c r="K332" t="s">
        <v>24</v>
      </c>
      <c r="L332" t="s">
        <v>1480</v>
      </c>
      <c r="M332" t="s">
        <v>9570</v>
      </c>
      <c r="N332" t="s">
        <v>9441</v>
      </c>
    </row>
    <row r="333" spans="1:14" x14ac:dyDescent="0.25">
      <c r="A333" t="s">
        <v>2287</v>
      </c>
      <c r="B333" t="s">
        <v>2288</v>
      </c>
      <c r="C333" t="s">
        <v>16</v>
      </c>
      <c r="D333" t="s">
        <v>1278</v>
      </c>
      <c r="E333" t="s">
        <v>18</v>
      </c>
      <c r="F333" t="s">
        <v>2289</v>
      </c>
      <c r="G333" t="s">
        <v>2290</v>
      </c>
      <c r="H333" t="s">
        <v>2291</v>
      </c>
      <c r="I333" t="s">
        <v>32</v>
      </c>
      <c r="J333" t="s">
        <v>583</v>
      </c>
      <c r="K333" t="s">
        <v>24</v>
      </c>
      <c r="L333" t="s">
        <v>1282</v>
      </c>
      <c r="M333" t="s">
        <v>9571</v>
      </c>
      <c r="N333" t="s">
        <v>9441</v>
      </c>
    </row>
    <row r="334" spans="1:14" x14ac:dyDescent="0.25">
      <c r="A334" t="s">
        <v>2292</v>
      </c>
      <c r="B334" t="s">
        <v>1771</v>
      </c>
      <c r="C334" t="s">
        <v>69</v>
      </c>
      <c r="D334" t="s">
        <v>2293</v>
      </c>
      <c r="E334" t="s">
        <v>18</v>
      </c>
      <c r="F334" t="s">
        <v>2294</v>
      </c>
      <c r="G334" t="s">
        <v>2295</v>
      </c>
      <c r="H334" t="s">
        <v>2296</v>
      </c>
      <c r="I334" t="s">
        <v>32</v>
      </c>
      <c r="J334" t="s">
        <v>606</v>
      </c>
      <c r="K334" t="s">
        <v>24</v>
      </c>
      <c r="L334" t="s">
        <v>176</v>
      </c>
      <c r="M334" t="s">
        <v>9438</v>
      </c>
      <c r="N334" t="s">
        <v>9439</v>
      </c>
    </row>
    <row r="335" spans="1:14" x14ac:dyDescent="0.25">
      <c r="A335" t="s">
        <v>2297</v>
      </c>
      <c r="B335" t="s">
        <v>1451</v>
      </c>
      <c r="C335" t="s">
        <v>69</v>
      </c>
      <c r="D335" t="s">
        <v>45</v>
      </c>
      <c r="E335" t="s">
        <v>18</v>
      </c>
      <c r="F335" t="s">
        <v>2298</v>
      </c>
      <c r="G335" t="s">
        <v>2299</v>
      </c>
      <c r="H335" t="s">
        <v>2300</v>
      </c>
      <c r="I335" t="s">
        <v>32</v>
      </c>
      <c r="J335" t="s">
        <v>540</v>
      </c>
      <c r="K335" t="s">
        <v>24</v>
      </c>
      <c r="L335" t="s">
        <v>50</v>
      </c>
      <c r="M335" t="s">
        <v>9572</v>
      </c>
      <c r="N335" t="s">
        <v>9441</v>
      </c>
    </row>
    <row r="336" spans="1:14" x14ac:dyDescent="0.25">
      <c r="A336" t="s">
        <v>2301</v>
      </c>
      <c r="B336" t="s">
        <v>2302</v>
      </c>
      <c r="C336" t="s">
        <v>16</v>
      </c>
      <c r="D336" t="s">
        <v>2303</v>
      </c>
      <c r="E336" t="s">
        <v>18</v>
      </c>
      <c r="F336" t="s">
        <v>2304</v>
      </c>
      <c r="G336" t="s">
        <v>2305</v>
      </c>
      <c r="H336" t="s">
        <v>2306</v>
      </c>
      <c r="I336" t="s">
        <v>32</v>
      </c>
      <c r="J336" t="s">
        <v>1203</v>
      </c>
      <c r="K336" t="s">
        <v>24</v>
      </c>
      <c r="L336" t="s">
        <v>2307</v>
      </c>
      <c r="M336" t="s">
        <v>9438</v>
      </c>
      <c r="N336" t="s">
        <v>9439</v>
      </c>
    </row>
    <row r="337" spans="1:14" x14ac:dyDescent="0.25">
      <c r="A337" t="s">
        <v>2308</v>
      </c>
      <c r="C337" t="s">
        <v>16</v>
      </c>
      <c r="D337" t="s">
        <v>2309</v>
      </c>
      <c r="E337" t="s">
        <v>18</v>
      </c>
      <c r="F337" t="s">
        <v>2310</v>
      </c>
      <c r="G337" t="s">
        <v>2311</v>
      </c>
      <c r="H337" t="s">
        <v>2312</v>
      </c>
      <c r="I337" t="s">
        <v>32</v>
      </c>
      <c r="J337" t="s">
        <v>253</v>
      </c>
      <c r="K337" t="s">
        <v>24</v>
      </c>
      <c r="L337" t="s">
        <v>1331</v>
      </c>
      <c r="M337" t="s">
        <v>9438</v>
      </c>
      <c r="N337" t="s">
        <v>9439</v>
      </c>
    </row>
    <row r="338" spans="1:14" x14ac:dyDescent="0.25">
      <c r="A338" t="s">
        <v>123</v>
      </c>
      <c r="C338" t="s">
        <v>16</v>
      </c>
      <c r="D338" t="s">
        <v>125</v>
      </c>
      <c r="E338" t="s">
        <v>18</v>
      </c>
      <c r="F338" t="s">
        <v>2313</v>
      </c>
      <c r="G338" t="s">
        <v>2314</v>
      </c>
      <c r="H338" t="s">
        <v>2315</v>
      </c>
      <c r="I338" t="s">
        <v>32</v>
      </c>
      <c r="J338" t="s">
        <v>1782</v>
      </c>
      <c r="K338" t="s">
        <v>24</v>
      </c>
      <c r="L338" t="s">
        <v>75</v>
      </c>
      <c r="M338" t="s">
        <v>9438</v>
      </c>
      <c r="N338" t="s">
        <v>9439</v>
      </c>
    </row>
    <row r="339" spans="1:14" x14ac:dyDescent="0.25">
      <c r="A339" t="s">
        <v>2316</v>
      </c>
      <c r="B339" t="s">
        <v>2317</v>
      </c>
      <c r="C339" t="s">
        <v>16</v>
      </c>
      <c r="E339" t="s">
        <v>18</v>
      </c>
      <c r="F339" t="s">
        <v>2318</v>
      </c>
      <c r="G339" t="s">
        <v>2319</v>
      </c>
      <c r="H339" t="s">
        <v>2320</v>
      </c>
      <c r="I339" t="s">
        <v>32</v>
      </c>
      <c r="J339" t="s">
        <v>1472</v>
      </c>
      <c r="K339" t="s">
        <v>24</v>
      </c>
      <c r="L339" t="s">
        <v>168</v>
      </c>
      <c r="M339" t="s">
        <v>9438</v>
      </c>
      <c r="N339" t="s">
        <v>9439</v>
      </c>
    </row>
    <row r="340" spans="1:14" x14ac:dyDescent="0.25">
      <c r="A340" t="s">
        <v>2321</v>
      </c>
      <c r="B340" t="s">
        <v>144</v>
      </c>
      <c r="C340" t="s">
        <v>69</v>
      </c>
      <c r="D340" t="s">
        <v>93</v>
      </c>
      <c r="E340" t="s">
        <v>18</v>
      </c>
      <c r="F340" t="s">
        <v>2322</v>
      </c>
      <c r="G340" t="s">
        <v>2323</v>
      </c>
      <c r="H340" t="s">
        <v>2324</v>
      </c>
      <c r="I340" t="s">
        <v>32</v>
      </c>
      <c r="J340" t="s">
        <v>527</v>
      </c>
      <c r="K340" t="s">
        <v>24</v>
      </c>
      <c r="L340" t="s">
        <v>75</v>
      </c>
      <c r="M340" t="s">
        <v>9573</v>
      </c>
      <c r="N340" t="s">
        <v>9441</v>
      </c>
    </row>
    <row r="341" spans="1:14" x14ac:dyDescent="0.25">
      <c r="A341" t="s">
        <v>2325</v>
      </c>
      <c r="B341" t="s">
        <v>2326</v>
      </c>
      <c r="C341" t="s">
        <v>69</v>
      </c>
      <c r="D341" t="s">
        <v>2327</v>
      </c>
      <c r="E341" t="s">
        <v>18</v>
      </c>
      <c r="F341" t="s">
        <v>2328</v>
      </c>
      <c r="G341" t="s">
        <v>2329</v>
      </c>
      <c r="H341" t="s">
        <v>2330</v>
      </c>
      <c r="I341" t="s">
        <v>32</v>
      </c>
      <c r="J341" t="s">
        <v>341</v>
      </c>
      <c r="K341" t="s">
        <v>24</v>
      </c>
      <c r="L341" t="s">
        <v>2331</v>
      </c>
      <c r="M341" t="s">
        <v>9574</v>
      </c>
      <c r="N341" t="s">
        <v>9441</v>
      </c>
    </row>
    <row r="342" spans="1:14" x14ac:dyDescent="0.25">
      <c r="A342" t="s">
        <v>2332</v>
      </c>
      <c r="B342" t="s">
        <v>2333</v>
      </c>
      <c r="C342" t="s">
        <v>16</v>
      </c>
      <c r="D342" t="s">
        <v>684</v>
      </c>
      <c r="E342" t="s">
        <v>18</v>
      </c>
      <c r="F342" t="s">
        <v>2334</v>
      </c>
      <c r="G342" t="s">
        <v>2335</v>
      </c>
      <c r="H342" t="s">
        <v>2336</v>
      </c>
      <c r="I342" t="s">
        <v>32</v>
      </c>
      <c r="J342" t="s">
        <v>211</v>
      </c>
      <c r="K342" t="s">
        <v>24</v>
      </c>
      <c r="L342" t="s">
        <v>204</v>
      </c>
      <c r="M342" t="s">
        <v>9438</v>
      </c>
      <c r="N342" t="s">
        <v>9439</v>
      </c>
    </row>
    <row r="343" spans="1:14" x14ac:dyDescent="0.25">
      <c r="A343" t="s">
        <v>2337</v>
      </c>
      <c r="B343" t="s">
        <v>2338</v>
      </c>
      <c r="C343" t="s">
        <v>16</v>
      </c>
      <c r="D343" t="s">
        <v>1290</v>
      </c>
      <c r="E343" t="s">
        <v>18</v>
      </c>
      <c r="F343" t="s">
        <v>2339</v>
      </c>
      <c r="G343" t="s">
        <v>2340</v>
      </c>
      <c r="H343" t="s">
        <v>2341</v>
      </c>
      <c r="I343" t="s">
        <v>32</v>
      </c>
      <c r="J343" t="s">
        <v>33</v>
      </c>
      <c r="K343" t="s">
        <v>24</v>
      </c>
      <c r="L343" t="s">
        <v>235</v>
      </c>
      <c r="M343" t="s">
        <v>9438</v>
      </c>
      <c r="N343" t="s">
        <v>9439</v>
      </c>
    </row>
    <row r="344" spans="1:14" x14ac:dyDescent="0.25">
      <c r="A344" t="s">
        <v>2342</v>
      </c>
      <c r="B344" t="s">
        <v>888</v>
      </c>
      <c r="C344" t="s">
        <v>16</v>
      </c>
      <c r="D344" t="s">
        <v>2343</v>
      </c>
      <c r="E344" t="s">
        <v>18</v>
      </c>
      <c r="F344" t="s">
        <v>2344</v>
      </c>
      <c r="G344" t="s">
        <v>2345</v>
      </c>
      <c r="H344" t="s">
        <v>2346</v>
      </c>
      <c r="I344" t="s">
        <v>32</v>
      </c>
      <c r="J344" t="s">
        <v>479</v>
      </c>
      <c r="K344" t="s">
        <v>24</v>
      </c>
      <c r="L344" t="s">
        <v>42</v>
      </c>
      <c r="M344" t="s">
        <v>9438</v>
      </c>
      <c r="N344" t="s">
        <v>9439</v>
      </c>
    </row>
    <row r="345" spans="1:14" x14ac:dyDescent="0.25">
      <c r="A345" t="s">
        <v>2359</v>
      </c>
      <c r="B345" t="s">
        <v>2360</v>
      </c>
      <c r="C345" t="s">
        <v>69</v>
      </c>
      <c r="D345" t="s">
        <v>2361</v>
      </c>
      <c r="E345" t="s">
        <v>18</v>
      </c>
      <c r="F345" t="s">
        <v>2362</v>
      </c>
      <c r="G345" t="s">
        <v>2363</v>
      </c>
      <c r="H345" t="s">
        <v>2364</v>
      </c>
      <c r="I345" t="s">
        <v>32</v>
      </c>
      <c r="J345" t="s">
        <v>2365</v>
      </c>
      <c r="K345" t="s">
        <v>24</v>
      </c>
      <c r="L345" t="s">
        <v>1395</v>
      </c>
      <c r="M345" t="s">
        <v>9575</v>
      </c>
      <c r="N345" t="s">
        <v>9441</v>
      </c>
    </row>
    <row r="346" spans="1:14" x14ac:dyDescent="0.25">
      <c r="A346" t="s">
        <v>2374</v>
      </c>
      <c r="B346" t="s">
        <v>2375</v>
      </c>
      <c r="C346" t="s">
        <v>16</v>
      </c>
      <c r="D346" t="s">
        <v>2376</v>
      </c>
      <c r="E346" t="s">
        <v>18</v>
      </c>
      <c r="F346" t="s">
        <v>2377</v>
      </c>
      <c r="G346" t="s">
        <v>2378</v>
      </c>
      <c r="H346" t="s">
        <v>2379</v>
      </c>
      <c r="I346" t="s">
        <v>32</v>
      </c>
      <c r="J346" t="s">
        <v>2127</v>
      </c>
      <c r="K346" t="s">
        <v>24</v>
      </c>
      <c r="L346" t="s">
        <v>42</v>
      </c>
      <c r="M346" t="s">
        <v>9577</v>
      </c>
      <c r="N346" t="s">
        <v>9441</v>
      </c>
    </row>
    <row r="347" spans="1:14" x14ac:dyDescent="0.25">
      <c r="A347" t="s">
        <v>2380</v>
      </c>
      <c r="B347" t="s">
        <v>393</v>
      </c>
      <c r="C347" t="s">
        <v>16</v>
      </c>
      <c r="D347" t="s">
        <v>2381</v>
      </c>
      <c r="E347" t="s">
        <v>18</v>
      </c>
      <c r="F347" t="s">
        <v>2382</v>
      </c>
      <c r="G347" t="s">
        <v>2383</v>
      </c>
      <c r="H347" t="s">
        <v>2384</v>
      </c>
      <c r="I347" t="s">
        <v>32</v>
      </c>
      <c r="J347" t="s">
        <v>89</v>
      </c>
      <c r="K347" t="s">
        <v>24</v>
      </c>
      <c r="L347" t="s">
        <v>176</v>
      </c>
      <c r="M347" t="s">
        <v>9438</v>
      </c>
      <c r="N347" t="s">
        <v>9439</v>
      </c>
    </row>
    <row r="348" spans="1:14" x14ac:dyDescent="0.25">
      <c r="A348" t="s">
        <v>2385</v>
      </c>
      <c r="B348" t="s">
        <v>2386</v>
      </c>
      <c r="C348" t="s">
        <v>16</v>
      </c>
      <c r="D348" t="s">
        <v>2387</v>
      </c>
      <c r="E348" t="s">
        <v>18</v>
      </c>
      <c r="F348" t="s">
        <v>2388</v>
      </c>
      <c r="G348" t="s">
        <v>2389</v>
      </c>
      <c r="H348" t="s">
        <v>2390</v>
      </c>
      <c r="I348" t="s">
        <v>32</v>
      </c>
      <c r="J348" t="s">
        <v>479</v>
      </c>
      <c r="K348" t="s">
        <v>24</v>
      </c>
      <c r="L348" t="s">
        <v>75</v>
      </c>
      <c r="M348" t="s">
        <v>9438</v>
      </c>
      <c r="N348" t="s">
        <v>9439</v>
      </c>
    </row>
    <row r="349" spans="1:14" x14ac:dyDescent="0.25">
      <c r="A349" t="s">
        <v>2391</v>
      </c>
      <c r="B349" t="s">
        <v>2392</v>
      </c>
      <c r="C349" t="s">
        <v>16</v>
      </c>
      <c r="D349" t="s">
        <v>2393</v>
      </c>
      <c r="E349" t="s">
        <v>18</v>
      </c>
      <c r="F349" t="s">
        <v>2394</v>
      </c>
      <c r="G349" t="s">
        <v>2395</v>
      </c>
      <c r="H349" t="s">
        <v>2396</v>
      </c>
      <c r="I349" t="s">
        <v>32</v>
      </c>
      <c r="J349" t="s">
        <v>162</v>
      </c>
      <c r="K349" t="s">
        <v>24</v>
      </c>
      <c r="L349" t="s">
        <v>235</v>
      </c>
      <c r="M349" t="s">
        <v>9438</v>
      </c>
      <c r="N349" t="s">
        <v>9439</v>
      </c>
    </row>
    <row r="350" spans="1:14" x14ac:dyDescent="0.25">
      <c r="A350" t="s">
        <v>2397</v>
      </c>
      <c r="B350" t="s">
        <v>447</v>
      </c>
      <c r="C350" t="s">
        <v>69</v>
      </c>
      <c r="D350" t="s">
        <v>93</v>
      </c>
      <c r="E350" t="s">
        <v>18</v>
      </c>
      <c r="F350" t="s">
        <v>2398</v>
      </c>
      <c r="G350" t="s">
        <v>2399</v>
      </c>
      <c r="H350" t="s">
        <v>2400</v>
      </c>
      <c r="I350" t="s">
        <v>32</v>
      </c>
      <c r="J350" t="s">
        <v>451</v>
      </c>
      <c r="K350" t="s">
        <v>24</v>
      </c>
      <c r="L350" t="s">
        <v>75</v>
      </c>
      <c r="M350" t="s">
        <v>9578</v>
      </c>
      <c r="N350" t="s">
        <v>9441</v>
      </c>
    </row>
    <row r="351" spans="1:14" x14ac:dyDescent="0.25">
      <c r="A351" t="s">
        <v>2401</v>
      </c>
      <c r="B351" t="s">
        <v>2402</v>
      </c>
      <c r="C351" t="s">
        <v>69</v>
      </c>
      <c r="D351" t="s">
        <v>2403</v>
      </c>
      <c r="E351" t="s">
        <v>18</v>
      </c>
      <c r="F351" t="s">
        <v>2404</v>
      </c>
      <c r="G351" t="s">
        <v>2405</v>
      </c>
      <c r="H351" t="s">
        <v>2406</v>
      </c>
      <c r="I351" t="s">
        <v>32</v>
      </c>
      <c r="J351" t="s">
        <v>595</v>
      </c>
      <c r="K351" t="s">
        <v>24</v>
      </c>
      <c r="L351" t="s">
        <v>307</v>
      </c>
      <c r="M351" t="s">
        <v>9579</v>
      </c>
      <c r="N351" t="s">
        <v>9441</v>
      </c>
    </row>
    <row r="352" spans="1:14" x14ac:dyDescent="0.25">
      <c r="A352" t="s">
        <v>2412</v>
      </c>
      <c r="B352" t="s">
        <v>2413</v>
      </c>
      <c r="C352" t="s">
        <v>16</v>
      </c>
      <c r="D352" t="s">
        <v>2414</v>
      </c>
      <c r="E352" t="s">
        <v>18</v>
      </c>
      <c r="F352" t="s">
        <v>2415</v>
      </c>
      <c r="G352" t="s">
        <v>2416</v>
      </c>
      <c r="H352" t="s">
        <v>2417</v>
      </c>
      <c r="I352" t="s">
        <v>32</v>
      </c>
      <c r="J352" t="s">
        <v>1400</v>
      </c>
      <c r="K352" t="s">
        <v>24</v>
      </c>
      <c r="L352" t="s">
        <v>42</v>
      </c>
      <c r="M352" t="s">
        <v>9580</v>
      </c>
      <c r="N352" t="s">
        <v>9441</v>
      </c>
    </row>
    <row r="353" spans="1:14" x14ac:dyDescent="0.25">
      <c r="A353" t="s">
        <v>2418</v>
      </c>
      <c r="B353" t="s">
        <v>2419</v>
      </c>
      <c r="C353" t="s">
        <v>16</v>
      </c>
      <c r="D353" t="s">
        <v>2420</v>
      </c>
      <c r="E353" t="s">
        <v>18</v>
      </c>
      <c r="F353" t="s">
        <v>2421</v>
      </c>
      <c r="G353" t="s">
        <v>2422</v>
      </c>
      <c r="H353" t="s">
        <v>2423</v>
      </c>
      <c r="I353" t="s">
        <v>32</v>
      </c>
      <c r="J353" t="s">
        <v>1305</v>
      </c>
      <c r="K353" t="s">
        <v>24</v>
      </c>
      <c r="L353" t="s">
        <v>204</v>
      </c>
      <c r="M353" t="s">
        <v>9581</v>
      </c>
      <c r="N353" t="s">
        <v>9441</v>
      </c>
    </row>
    <row r="354" spans="1:14" x14ac:dyDescent="0.25">
      <c r="A354" t="s">
        <v>456</v>
      </c>
      <c r="B354" t="s">
        <v>350</v>
      </c>
      <c r="C354" t="s">
        <v>69</v>
      </c>
      <c r="D354" t="s">
        <v>179</v>
      </c>
      <c r="E354" t="s">
        <v>18</v>
      </c>
      <c r="F354" t="s">
        <v>2424</v>
      </c>
      <c r="G354" t="s">
        <v>2425</v>
      </c>
      <c r="H354" t="s">
        <v>2426</v>
      </c>
      <c r="I354" t="s">
        <v>32</v>
      </c>
      <c r="J354" t="s">
        <v>341</v>
      </c>
      <c r="K354" t="s">
        <v>24</v>
      </c>
      <c r="L354" t="s">
        <v>184</v>
      </c>
      <c r="M354" t="s">
        <v>9582</v>
      </c>
      <c r="N354" t="s">
        <v>9441</v>
      </c>
    </row>
    <row r="355" spans="1:14" x14ac:dyDescent="0.25">
      <c r="A355" t="s">
        <v>2427</v>
      </c>
      <c r="B355" t="s">
        <v>2428</v>
      </c>
      <c r="C355" t="s">
        <v>69</v>
      </c>
      <c r="D355" t="s">
        <v>2429</v>
      </c>
      <c r="E355" t="s">
        <v>18</v>
      </c>
      <c r="F355" t="s">
        <v>2430</v>
      </c>
      <c r="G355" t="s">
        <v>2431</v>
      </c>
      <c r="H355" t="s">
        <v>2432</v>
      </c>
      <c r="I355" t="s">
        <v>32</v>
      </c>
      <c r="J355" t="s">
        <v>2433</v>
      </c>
      <c r="K355" t="s">
        <v>24</v>
      </c>
      <c r="L355" t="s">
        <v>439</v>
      </c>
      <c r="M355" t="s">
        <v>9438</v>
      </c>
      <c r="N355" t="s">
        <v>9439</v>
      </c>
    </row>
    <row r="356" spans="1:14" x14ac:dyDescent="0.25">
      <c r="A356" t="s">
        <v>2439</v>
      </c>
      <c r="B356" t="s">
        <v>92</v>
      </c>
      <c r="C356" t="s">
        <v>69</v>
      </c>
      <c r="D356" t="s">
        <v>93</v>
      </c>
      <c r="E356" t="s">
        <v>18</v>
      </c>
      <c r="F356" t="s">
        <v>2440</v>
      </c>
      <c r="G356" t="s">
        <v>2441</v>
      </c>
      <c r="H356" t="s">
        <v>2442</v>
      </c>
      <c r="I356" t="s">
        <v>32</v>
      </c>
      <c r="J356" t="s">
        <v>148</v>
      </c>
      <c r="K356" t="s">
        <v>24</v>
      </c>
      <c r="L356" t="s">
        <v>75</v>
      </c>
      <c r="M356" t="s">
        <v>9583</v>
      </c>
      <c r="N356" t="s">
        <v>9441</v>
      </c>
    </row>
    <row r="357" spans="1:14" x14ac:dyDescent="0.25">
      <c r="A357" t="s">
        <v>2443</v>
      </c>
      <c r="B357" t="s">
        <v>2444</v>
      </c>
      <c r="C357" t="s">
        <v>69</v>
      </c>
      <c r="D357" t="s">
        <v>462</v>
      </c>
      <c r="E357" t="s">
        <v>18</v>
      </c>
      <c r="F357" t="s">
        <v>2445</v>
      </c>
      <c r="G357" t="s">
        <v>2446</v>
      </c>
      <c r="H357" t="s">
        <v>2447</v>
      </c>
      <c r="I357" t="s">
        <v>32</v>
      </c>
      <c r="J357" t="s">
        <v>2448</v>
      </c>
      <c r="K357" t="s">
        <v>24</v>
      </c>
      <c r="L357" t="s">
        <v>204</v>
      </c>
      <c r="M357" t="s">
        <v>9584</v>
      </c>
      <c r="N357" t="s">
        <v>9441</v>
      </c>
    </row>
    <row r="358" spans="1:14" x14ac:dyDescent="0.25">
      <c r="A358" t="s">
        <v>2449</v>
      </c>
      <c r="B358" t="s">
        <v>2450</v>
      </c>
      <c r="C358" t="s">
        <v>69</v>
      </c>
      <c r="D358" t="s">
        <v>1254</v>
      </c>
      <c r="E358" t="s">
        <v>18</v>
      </c>
      <c r="F358" t="s">
        <v>2451</v>
      </c>
      <c r="G358" t="s">
        <v>2452</v>
      </c>
      <c r="H358" t="s">
        <v>2453</v>
      </c>
      <c r="I358" t="s">
        <v>32</v>
      </c>
      <c r="J358" t="s">
        <v>41</v>
      </c>
      <c r="K358" t="s">
        <v>24</v>
      </c>
      <c r="L358" t="s">
        <v>1258</v>
      </c>
      <c r="M358" t="s">
        <v>9585</v>
      </c>
      <c r="N358" t="s">
        <v>9441</v>
      </c>
    </row>
    <row r="359" spans="1:14" x14ac:dyDescent="0.25">
      <c r="A359" t="s">
        <v>2454</v>
      </c>
      <c r="B359" t="s">
        <v>2455</v>
      </c>
      <c r="C359" t="s">
        <v>16</v>
      </c>
      <c r="D359" t="s">
        <v>2456</v>
      </c>
      <c r="E359" t="s">
        <v>18</v>
      </c>
      <c r="F359" t="s">
        <v>2457</v>
      </c>
      <c r="G359" t="s">
        <v>2458</v>
      </c>
      <c r="H359" t="s">
        <v>2459</v>
      </c>
      <c r="I359" t="s">
        <v>32</v>
      </c>
      <c r="J359" t="s">
        <v>486</v>
      </c>
      <c r="K359" t="s">
        <v>24</v>
      </c>
      <c r="L359" t="s">
        <v>2460</v>
      </c>
      <c r="M359" t="s">
        <v>9586</v>
      </c>
      <c r="N359" t="s">
        <v>9441</v>
      </c>
    </row>
    <row r="360" spans="1:14" x14ac:dyDescent="0.25">
      <c r="A360" t="s">
        <v>2461</v>
      </c>
      <c r="B360" t="s">
        <v>2462</v>
      </c>
      <c r="C360" t="s">
        <v>69</v>
      </c>
      <c r="D360" t="s">
        <v>2463</v>
      </c>
      <c r="E360" t="s">
        <v>18</v>
      </c>
      <c r="F360" t="s">
        <v>2464</v>
      </c>
      <c r="G360" t="s">
        <v>2465</v>
      </c>
      <c r="H360" t="s">
        <v>2466</v>
      </c>
      <c r="I360" t="s">
        <v>32</v>
      </c>
      <c r="J360" t="s">
        <v>82</v>
      </c>
      <c r="K360" t="s">
        <v>24</v>
      </c>
      <c r="L360" t="s">
        <v>58</v>
      </c>
      <c r="M360" t="s">
        <v>9587</v>
      </c>
      <c r="N360" t="s">
        <v>9441</v>
      </c>
    </row>
    <row r="361" spans="1:14" x14ac:dyDescent="0.25">
      <c r="A361" t="s">
        <v>446</v>
      </c>
      <c r="B361" t="s">
        <v>92</v>
      </c>
      <c r="C361" t="s">
        <v>69</v>
      </c>
      <c r="D361" t="s">
        <v>93</v>
      </c>
      <c r="E361" t="s">
        <v>18</v>
      </c>
      <c r="F361" t="s">
        <v>2467</v>
      </c>
      <c r="G361" t="s">
        <v>2468</v>
      </c>
      <c r="H361" t="s">
        <v>2469</v>
      </c>
      <c r="I361" t="s">
        <v>32</v>
      </c>
      <c r="J361" t="s">
        <v>49</v>
      </c>
      <c r="K361" t="s">
        <v>24</v>
      </c>
      <c r="L361" t="s">
        <v>75</v>
      </c>
      <c r="M361" t="s">
        <v>9588</v>
      </c>
      <c r="N361" t="s">
        <v>9441</v>
      </c>
    </row>
    <row r="362" spans="1:14" x14ac:dyDescent="0.25">
      <c r="A362" t="s">
        <v>2470</v>
      </c>
      <c r="B362" t="s">
        <v>2471</v>
      </c>
      <c r="C362" t="s">
        <v>69</v>
      </c>
      <c r="D362" t="s">
        <v>2472</v>
      </c>
      <c r="E362" t="s">
        <v>18</v>
      </c>
      <c r="F362" t="s">
        <v>2473</v>
      </c>
      <c r="G362" t="s">
        <v>2474</v>
      </c>
      <c r="H362" t="s">
        <v>2475</v>
      </c>
      <c r="I362" t="s">
        <v>32</v>
      </c>
      <c r="J362" t="s">
        <v>1639</v>
      </c>
      <c r="K362" t="s">
        <v>24</v>
      </c>
      <c r="L362" t="s">
        <v>42</v>
      </c>
      <c r="M362" t="s">
        <v>9589</v>
      </c>
      <c r="N362" t="s">
        <v>9441</v>
      </c>
    </row>
    <row r="363" spans="1:14" x14ac:dyDescent="0.25">
      <c r="A363" t="s">
        <v>2476</v>
      </c>
      <c r="B363" t="s">
        <v>2477</v>
      </c>
      <c r="C363" t="s">
        <v>69</v>
      </c>
      <c r="D363" t="s">
        <v>45</v>
      </c>
      <c r="E363" t="s">
        <v>18</v>
      </c>
      <c r="F363" t="s">
        <v>2478</v>
      </c>
      <c r="G363" t="s">
        <v>2479</v>
      </c>
      <c r="H363" t="s">
        <v>2480</v>
      </c>
      <c r="I363" t="s">
        <v>32</v>
      </c>
      <c r="J363" t="s">
        <v>583</v>
      </c>
      <c r="K363" t="s">
        <v>24</v>
      </c>
      <c r="L363" t="s">
        <v>50</v>
      </c>
      <c r="M363" t="s">
        <v>9590</v>
      </c>
      <c r="N363" t="s">
        <v>9441</v>
      </c>
    </row>
    <row r="364" spans="1:14" x14ac:dyDescent="0.25">
      <c r="A364" t="s">
        <v>2481</v>
      </c>
      <c r="C364" t="s">
        <v>16</v>
      </c>
      <c r="D364" t="s">
        <v>1445</v>
      </c>
      <c r="E364" t="s">
        <v>18</v>
      </c>
      <c r="F364" t="s">
        <v>2482</v>
      </c>
      <c r="G364" t="s">
        <v>2483</v>
      </c>
      <c r="H364" t="s">
        <v>2484</v>
      </c>
      <c r="I364" t="s">
        <v>32</v>
      </c>
      <c r="J364" t="s">
        <v>527</v>
      </c>
      <c r="K364" t="s">
        <v>24</v>
      </c>
      <c r="L364" t="s">
        <v>204</v>
      </c>
      <c r="M364" t="s">
        <v>9591</v>
      </c>
      <c r="N364" t="s">
        <v>9441</v>
      </c>
    </row>
    <row r="365" spans="1:14" x14ac:dyDescent="0.25">
      <c r="A365" t="s">
        <v>2485</v>
      </c>
      <c r="B365" t="s">
        <v>2486</v>
      </c>
      <c r="C365" t="s">
        <v>69</v>
      </c>
      <c r="D365" t="s">
        <v>45</v>
      </c>
      <c r="E365" t="s">
        <v>18</v>
      </c>
      <c r="F365" t="s">
        <v>2487</v>
      </c>
      <c r="G365" t="s">
        <v>2488</v>
      </c>
      <c r="H365" t="s">
        <v>2489</v>
      </c>
      <c r="I365" t="s">
        <v>32</v>
      </c>
      <c r="J365" t="s">
        <v>583</v>
      </c>
      <c r="K365" t="s">
        <v>24</v>
      </c>
      <c r="L365" t="s">
        <v>50</v>
      </c>
      <c r="M365" t="s">
        <v>9592</v>
      </c>
      <c r="N365" t="s">
        <v>9441</v>
      </c>
    </row>
    <row r="366" spans="1:14" x14ac:dyDescent="0.25">
      <c r="A366" t="s">
        <v>2490</v>
      </c>
      <c r="B366" t="s">
        <v>2491</v>
      </c>
      <c r="C366" t="s">
        <v>16</v>
      </c>
      <c r="D366" t="s">
        <v>2492</v>
      </c>
      <c r="E366" t="s">
        <v>18</v>
      </c>
      <c r="F366" t="s">
        <v>2493</v>
      </c>
      <c r="G366" t="s">
        <v>2494</v>
      </c>
      <c r="H366" t="s">
        <v>2495</v>
      </c>
      <c r="I366" t="s">
        <v>32</v>
      </c>
      <c r="J366" t="s">
        <v>540</v>
      </c>
      <c r="K366" t="s">
        <v>24</v>
      </c>
      <c r="L366" t="s">
        <v>2496</v>
      </c>
      <c r="M366" t="s">
        <v>9593</v>
      </c>
      <c r="N366" t="s">
        <v>9441</v>
      </c>
    </row>
    <row r="367" spans="1:14" x14ac:dyDescent="0.25">
      <c r="A367" t="s">
        <v>2497</v>
      </c>
      <c r="B367" t="s">
        <v>2498</v>
      </c>
      <c r="C367" t="s">
        <v>16</v>
      </c>
      <c r="D367" t="s">
        <v>45</v>
      </c>
      <c r="E367" t="s">
        <v>18</v>
      </c>
      <c r="F367" t="s">
        <v>2499</v>
      </c>
      <c r="G367" t="s">
        <v>2500</v>
      </c>
      <c r="H367" t="s">
        <v>2501</v>
      </c>
      <c r="I367" t="s">
        <v>32</v>
      </c>
      <c r="J367" t="s">
        <v>2502</v>
      </c>
      <c r="K367" t="s">
        <v>24</v>
      </c>
      <c r="L367" t="s">
        <v>50</v>
      </c>
      <c r="M367" t="s">
        <v>9594</v>
      </c>
      <c r="N367" t="s">
        <v>9441</v>
      </c>
    </row>
    <row r="368" spans="1:14" x14ac:dyDescent="0.25">
      <c r="A368" t="s">
        <v>2508</v>
      </c>
      <c r="B368" t="s">
        <v>2509</v>
      </c>
      <c r="C368" t="s">
        <v>16</v>
      </c>
      <c r="D368" t="s">
        <v>2510</v>
      </c>
      <c r="E368" t="s">
        <v>18</v>
      </c>
      <c r="F368" t="s">
        <v>2511</v>
      </c>
      <c r="G368" t="s">
        <v>2512</v>
      </c>
      <c r="H368" t="s">
        <v>2513</v>
      </c>
      <c r="I368" t="s">
        <v>32</v>
      </c>
      <c r="J368" t="s">
        <v>1394</v>
      </c>
      <c r="K368" t="s">
        <v>24</v>
      </c>
      <c r="L368" t="s">
        <v>786</v>
      </c>
      <c r="M368" t="s">
        <v>9438</v>
      </c>
      <c r="N368" t="s">
        <v>9439</v>
      </c>
    </row>
    <row r="369" spans="1:14" x14ac:dyDescent="0.25">
      <c r="A369" t="s">
        <v>2514</v>
      </c>
      <c r="B369" t="s">
        <v>2515</v>
      </c>
      <c r="C369" t="s">
        <v>69</v>
      </c>
      <c r="D369" t="s">
        <v>2516</v>
      </c>
      <c r="E369" t="s">
        <v>18</v>
      </c>
      <c r="F369" t="s">
        <v>2517</v>
      </c>
      <c r="G369" t="s">
        <v>2518</v>
      </c>
      <c r="H369" t="s">
        <v>2519</v>
      </c>
      <c r="I369" t="s">
        <v>32</v>
      </c>
      <c r="J369" t="s">
        <v>226</v>
      </c>
      <c r="K369" t="s">
        <v>24</v>
      </c>
      <c r="L369" t="s">
        <v>75</v>
      </c>
      <c r="M369" t="s">
        <v>9595</v>
      </c>
      <c r="N369" t="s">
        <v>9441</v>
      </c>
    </row>
    <row r="370" spans="1:14" x14ac:dyDescent="0.25">
      <c r="A370" t="s">
        <v>2520</v>
      </c>
      <c r="B370" t="s">
        <v>2521</v>
      </c>
      <c r="C370" t="s">
        <v>16</v>
      </c>
      <c r="D370" t="s">
        <v>93</v>
      </c>
      <c r="E370" t="s">
        <v>18</v>
      </c>
      <c r="F370" t="s">
        <v>2522</v>
      </c>
      <c r="G370" t="s">
        <v>2523</v>
      </c>
      <c r="H370" t="s">
        <v>2524</v>
      </c>
      <c r="I370" t="s">
        <v>32</v>
      </c>
      <c r="J370" t="s">
        <v>1381</v>
      </c>
      <c r="K370" t="s">
        <v>24</v>
      </c>
      <c r="L370" t="s">
        <v>75</v>
      </c>
      <c r="M370" t="s">
        <v>9596</v>
      </c>
      <c r="N370" t="s">
        <v>9441</v>
      </c>
    </row>
    <row r="371" spans="1:14" x14ac:dyDescent="0.25">
      <c r="A371" t="s">
        <v>2525</v>
      </c>
      <c r="C371" t="s">
        <v>16</v>
      </c>
      <c r="D371" t="s">
        <v>2526</v>
      </c>
      <c r="E371" t="s">
        <v>18</v>
      </c>
      <c r="F371" t="s">
        <v>2527</v>
      </c>
      <c r="G371" t="s">
        <v>2528</v>
      </c>
      <c r="H371" t="s">
        <v>2529</v>
      </c>
      <c r="I371" t="s">
        <v>32</v>
      </c>
      <c r="J371" t="s">
        <v>2353</v>
      </c>
      <c r="K371" t="s">
        <v>24</v>
      </c>
      <c r="L371" t="s">
        <v>275</v>
      </c>
      <c r="M371" t="s">
        <v>9438</v>
      </c>
      <c r="N371" t="s">
        <v>9439</v>
      </c>
    </row>
    <row r="372" spans="1:14" x14ac:dyDescent="0.25">
      <c r="A372" t="s">
        <v>2530</v>
      </c>
      <c r="B372" t="s">
        <v>2531</v>
      </c>
      <c r="C372" t="s">
        <v>16</v>
      </c>
      <c r="D372" t="s">
        <v>2532</v>
      </c>
      <c r="E372" t="s">
        <v>18</v>
      </c>
      <c r="F372" t="s">
        <v>2533</v>
      </c>
      <c r="G372" t="s">
        <v>2534</v>
      </c>
      <c r="H372" t="s">
        <v>2535</v>
      </c>
      <c r="I372" t="s">
        <v>32</v>
      </c>
      <c r="J372" t="s">
        <v>183</v>
      </c>
      <c r="K372" t="s">
        <v>24</v>
      </c>
      <c r="L372" t="s">
        <v>204</v>
      </c>
      <c r="M372" t="s">
        <v>9597</v>
      </c>
      <c r="N372" t="s">
        <v>9441</v>
      </c>
    </row>
    <row r="373" spans="1:14" x14ac:dyDescent="0.25">
      <c r="A373" t="s">
        <v>2536</v>
      </c>
      <c r="B373" t="s">
        <v>2537</v>
      </c>
      <c r="C373" t="s">
        <v>16</v>
      </c>
      <c r="D373" t="s">
        <v>265</v>
      </c>
      <c r="E373" t="s">
        <v>18</v>
      </c>
      <c r="F373" t="s">
        <v>2538</v>
      </c>
      <c r="G373" t="s">
        <v>2539</v>
      </c>
      <c r="H373" t="s">
        <v>2540</v>
      </c>
      <c r="I373" t="s">
        <v>32</v>
      </c>
      <c r="J373" t="s">
        <v>33</v>
      </c>
      <c r="K373" t="s">
        <v>24</v>
      </c>
      <c r="L373" t="s">
        <v>204</v>
      </c>
      <c r="M373" t="s">
        <v>9438</v>
      </c>
      <c r="N373" t="s">
        <v>9439</v>
      </c>
    </row>
    <row r="374" spans="1:14" x14ac:dyDescent="0.25">
      <c r="A374" t="s">
        <v>2541</v>
      </c>
      <c r="B374" t="s">
        <v>2542</v>
      </c>
      <c r="C374" t="s">
        <v>16</v>
      </c>
      <c r="D374" t="s">
        <v>2543</v>
      </c>
      <c r="E374" t="s">
        <v>18</v>
      </c>
      <c r="F374" t="s">
        <v>2544</v>
      </c>
      <c r="G374" t="s">
        <v>2545</v>
      </c>
      <c r="H374" t="s">
        <v>2546</v>
      </c>
      <c r="I374" t="s">
        <v>32</v>
      </c>
      <c r="J374" t="s">
        <v>583</v>
      </c>
      <c r="K374" t="s">
        <v>24</v>
      </c>
      <c r="L374" t="s">
        <v>58</v>
      </c>
      <c r="M374" t="s">
        <v>9598</v>
      </c>
      <c r="N374" t="s">
        <v>9441</v>
      </c>
    </row>
    <row r="375" spans="1:14" x14ac:dyDescent="0.25">
      <c r="A375" t="s">
        <v>2552</v>
      </c>
      <c r="B375" t="s">
        <v>2553</v>
      </c>
      <c r="C375" t="s">
        <v>69</v>
      </c>
      <c r="E375" t="s">
        <v>18</v>
      </c>
      <c r="F375" t="s">
        <v>2554</v>
      </c>
      <c r="G375" t="s">
        <v>2555</v>
      </c>
      <c r="H375" t="s">
        <v>2556</v>
      </c>
      <c r="I375" t="s">
        <v>32</v>
      </c>
      <c r="J375" t="s">
        <v>506</v>
      </c>
      <c r="K375" t="s">
        <v>24</v>
      </c>
      <c r="L375" t="s">
        <v>168</v>
      </c>
      <c r="M375" t="s">
        <v>9600</v>
      </c>
      <c r="N375" t="s">
        <v>9441</v>
      </c>
    </row>
    <row r="376" spans="1:14" x14ac:dyDescent="0.25">
      <c r="A376" t="s">
        <v>2557</v>
      </c>
      <c r="B376" t="s">
        <v>2558</v>
      </c>
      <c r="C376" t="s">
        <v>16</v>
      </c>
      <c r="D376" t="s">
        <v>2559</v>
      </c>
      <c r="E376" t="s">
        <v>18</v>
      </c>
      <c r="F376" t="s">
        <v>2560</v>
      </c>
      <c r="G376" t="s">
        <v>2561</v>
      </c>
      <c r="H376" t="s">
        <v>2562</v>
      </c>
      <c r="I376" t="s">
        <v>32</v>
      </c>
      <c r="J376" t="s">
        <v>219</v>
      </c>
      <c r="K376" t="s">
        <v>24</v>
      </c>
      <c r="L376" t="s">
        <v>439</v>
      </c>
      <c r="M376" t="s">
        <v>9438</v>
      </c>
      <c r="N376" t="s">
        <v>9439</v>
      </c>
    </row>
    <row r="377" spans="1:14" x14ac:dyDescent="0.25">
      <c r="A377" t="s">
        <v>1396</v>
      </c>
      <c r="B377" t="s">
        <v>92</v>
      </c>
      <c r="C377" t="s">
        <v>69</v>
      </c>
      <c r="D377" t="s">
        <v>93</v>
      </c>
      <c r="E377" t="s">
        <v>18</v>
      </c>
      <c r="F377" t="s">
        <v>2563</v>
      </c>
      <c r="G377" t="s">
        <v>2564</v>
      </c>
      <c r="H377" t="s">
        <v>2565</v>
      </c>
      <c r="I377" t="s">
        <v>32</v>
      </c>
      <c r="J377" t="s">
        <v>426</v>
      </c>
      <c r="K377" t="s">
        <v>24</v>
      </c>
      <c r="L377" t="s">
        <v>184</v>
      </c>
      <c r="M377" t="s">
        <v>9601</v>
      </c>
      <c r="N377" t="s">
        <v>9441</v>
      </c>
    </row>
    <row r="378" spans="1:14" x14ac:dyDescent="0.25">
      <c r="A378" t="s">
        <v>2566</v>
      </c>
      <c r="B378" t="s">
        <v>2567</v>
      </c>
      <c r="C378" t="s">
        <v>16</v>
      </c>
      <c r="D378" t="s">
        <v>2568</v>
      </c>
      <c r="E378" t="s">
        <v>18</v>
      </c>
      <c r="F378" t="s">
        <v>2569</v>
      </c>
      <c r="G378" t="s">
        <v>2570</v>
      </c>
      <c r="H378" t="s">
        <v>2571</v>
      </c>
      <c r="I378" t="s">
        <v>32</v>
      </c>
      <c r="J378" t="s">
        <v>148</v>
      </c>
      <c r="K378" t="s">
        <v>24</v>
      </c>
      <c r="L378" t="s">
        <v>2572</v>
      </c>
      <c r="M378" t="s">
        <v>9602</v>
      </c>
      <c r="N378" t="s">
        <v>9441</v>
      </c>
    </row>
    <row r="379" spans="1:14" x14ac:dyDescent="0.25">
      <c r="A379" t="s">
        <v>2580</v>
      </c>
      <c r="B379" t="s">
        <v>665</v>
      </c>
      <c r="C379" t="s">
        <v>69</v>
      </c>
      <c r="D379" t="s">
        <v>2581</v>
      </c>
      <c r="E379" t="s">
        <v>18</v>
      </c>
      <c r="F379" t="s">
        <v>2582</v>
      </c>
      <c r="G379" t="s">
        <v>2583</v>
      </c>
      <c r="H379" t="s">
        <v>2584</v>
      </c>
      <c r="I379" t="s">
        <v>32</v>
      </c>
      <c r="J379" t="s">
        <v>1137</v>
      </c>
      <c r="K379" t="s">
        <v>24</v>
      </c>
      <c r="L379" t="s">
        <v>2585</v>
      </c>
      <c r="M379" t="s">
        <v>9438</v>
      </c>
      <c r="N379" t="s">
        <v>9439</v>
      </c>
    </row>
    <row r="380" spans="1:14" x14ac:dyDescent="0.25">
      <c r="A380" t="s">
        <v>2586</v>
      </c>
      <c r="B380" t="s">
        <v>2587</v>
      </c>
      <c r="C380" t="s">
        <v>16</v>
      </c>
      <c r="D380" t="s">
        <v>434</v>
      </c>
      <c r="E380" t="s">
        <v>18</v>
      </c>
      <c r="F380" t="s">
        <v>2588</v>
      </c>
      <c r="G380" t="s">
        <v>2589</v>
      </c>
      <c r="H380" t="s">
        <v>2590</v>
      </c>
      <c r="I380" t="s">
        <v>32</v>
      </c>
      <c r="J380" t="s">
        <v>2591</v>
      </c>
      <c r="K380" t="s">
        <v>24</v>
      </c>
      <c r="L380" t="s">
        <v>439</v>
      </c>
      <c r="M380" t="s">
        <v>9438</v>
      </c>
      <c r="N380" t="s">
        <v>9439</v>
      </c>
    </row>
    <row r="381" spans="1:14" x14ac:dyDescent="0.25">
      <c r="A381" t="s">
        <v>2592</v>
      </c>
      <c r="B381" t="s">
        <v>2593</v>
      </c>
      <c r="C381" t="s">
        <v>16</v>
      </c>
      <c r="D381" t="s">
        <v>2594</v>
      </c>
      <c r="E381" t="s">
        <v>18</v>
      </c>
      <c r="F381" t="s">
        <v>2595</v>
      </c>
      <c r="G381" t="s">
        <v>2596</v>
      </c>
      <c r="H381" t="s">
        <v>2597</v>
      </c>
      <c r="I381" t="s">
        <v>32</v>
      </c>
      <c r="J381" t="s">
        <v>82</v>
      </c>
      <c r="K381" t="s">
        <v>24</v>
      </c>
      <c r="L381" t="s">
        <v>75</v>
      </c>
      <c r="M381" t="s">
        <v>9604</v>
      </c>
      <c r="N381" t="s">
        <v>9441</v>
      </c>
    </row>
    <row r="382" spans="1:14" x14ac:dyDescent="0.25">
      <c r="A382" t="s">
        <v>2598</v>
      </c>
      <c r="B382" t="s">
        <v>2599</v>
      </c>
      <c r="C382" t="s">
        <v>69</v>
      </c>
      <c r="D382" t="s">
        <v>517</v>
      </c>
      <c r="E382" t="s">
        <v>18</v>
      </c>
      <c r="F382" t="s">
        <v>2600</v>
      </c>
      <c r="G382" t="s">
        <v>2601</v>
      </c>
      <c r="H382" t="s">
        <v>2602</v>
      </c>
      <c r="I382" t="s">
        <v>32</v>
      </c>
      <c r="J382" t="s">
        <v>290</v>
      </c>
      <c r="K382" t="s">
        <v>24</v>
      </c>
      <c r="L382" t="s">
        <v>204</v>
      </c>
      <c r="M382" t="s">
        <v>9605</v>
      </c>
      <c r="N382" t="s">
        <v>9441</v>
      </c>
    </row>
    <row r="383" spans="1:14" x14ac:dyDescent="0.25">
      <c r="A383" t="s">
        <v>2603</v>
      </c>
      <c r="B383" t="s">
        <v>2604</v>
      </c>
      <c r="C383" t="s">
        <v>16</v>
      </c>
      <c r="D383" t="s">
        <v>2605</v>
      </c>
      <c r="E383" t="s">
        <v>18</v>
      </c>
      <c r="F383" t="s">
        <v>2606</v>
      </c>
      <c r="G383" t="s">
        <v>2607</v>
      </c>
      <c r="H383" t="s">
        <v>2608</v>
      </c>
      <c r="I383" t="s">
        <v>32</v>
      </c>
      <c r="J383" t="s">
        <v>23</v>
      </c>
      <c r="K383" t="s">
        <v>24</v>
      </c>
      <c r="L383" t="s">
        <v>2609</v>
      </c>
      <c r="M383" t="s">
        <v>9438</v>
      </c>
      <c r="N383" t="s">
        <v>9439</v>
      </c>
    </row>
    <row r="384" spans="1:14" x14ac:dyDescent="0.25">
      <c r="A384" t="s">
        <v>2610</v>
      </c>
      <c r="B384" t="s">
        <v>2611</v>
      </c>
      <c r="C384" t="s">
        <v>69</v>
      </c>
      <c r="D384" t="s">
        <v>93</v>
      </c>
      <c r="E384" t="s">
        <v>18</v>
      </c>
      <c r="F384" t="s">
        <v>2612</v>
      </c>
      <c r="G384" t="s">
        <v>2613</v>
      </c>
      <c r="H384" t="s">
        <v>2614</v>
      </c>
      <c r="I384" t="s">
        <v>32</v>
      </c>
      <c r="J384" t="s">
        <v>2615</v>
      </c>
      <c r="K384" t="s">
        <v>24</v>
      </c>
      <c r="L384" t="s">
        <v>75</v>
      </c>
      <c r="M384" t="s">
        <v>9606</v>
      </c>
      <c r="N384" t="s">
        <v>9441</v>
      </c>
    </row>
    <row r="385" spans="1:14" x14ac:dyDescent="0.25">
      <c r="A385" t="s">
        <v>2616</v>
      </c>
      <c r="B385" t="s">
        <v>2617</v>
      </c>
      <c r="C385" t="s">
        <v>16</v>
      </c>
      <c r="D385" t="s">
        <v>2618</v>
      </c>
      <c r="E385" t="s">
        <v>18</v>
      </c>
      <c r="F385" t="s">
        <v>2619</v>
      </c>
      <c r="G385" t="s">
        <v>2620</v>
      </c>
      <c r="H385" t="s">
        <v>2621</v>
      </c>
      <c r="I385" t="s">
        <v>32</v>
      </c>
      <c r="J385" t="s">
        <v>2164</v>
      </c>
      <c r="K385" t="s">
        <v>24</v>
      </c>
      <c r="L385" t="s">
        <v>42</v>
      </c>
      <c r="M385" t="s">
        <v>9607</v>
      </c>
      <c r="N385" t="s">
        <v>9441</v>
      </c>
    </row>
    <row r="386" spans="1:14" x14ac:dyDescent="0.25">
      <c r="A386" t="s">
        <v>2622</v>
      </c>
      <c r="B386" t="s">
        <v>1214</v>
      </c>
      <c r="C386" t="s">
        <v>69</v>
      </c>
      <c r="D386" t="s">
        <v>637</v>
      </c>
      <c r="E386" t="s">
        <v>18</v>
      </c>
      <c r="F386" t="s">
        <v>2623</v>
      </c>
      <c r="G386" t="s">
        <v>2624</v>
      </c>
      <c r="H386" t="s">
        <v>2625</v>
      </c>
      <c r="I386" t="s">
        <v>32</v>
      </c>
      <c r="J386" t="s">
        <v>1207</v>
      </c>
      <c r="K386" t="s">
        <v>24</v>
      </c>
      <c r="L386" t="s">
        <v>643</v>
      </c>
      <c r="M386" t="s">
        <v>9438</v>
      </c>
      <c r="N386" t="s">
        <v>9439</v>
      </c>
    </row>
    <row r="387" spans="1:14" x14ac:dyDescent="0.25">
      <c r="A387" t="s">
        <v>2626</v>
      </c>
      <c r="B387" t="s">
        <v>2627</v>
      </c>
      <c r="C387" t="s">
        <v>16</v>
      </c>
      <c r="D387" t="s">
        <v>523</v>
      </c>
      <c r="E387" t="s">
        <v>18</v>
      </c>
      <c r="F387" t="s">
        <v>2628</v>
      </c>
      <c r="G387" t="s">
        <v>2629</v>
      </c>
      <c r="H387" t="s">
        <v>2630</v>
      </c>
      <c r="I387" t="s">
        <v>32</v>
      </c>
      <c r="J387" t="s">
        <v>991</v>
      </c>
      <c r="K387" t="s">
        <v>24</v>
      </c>
      <c r="L387" t="s">
        <v>607</v>
      </c>
      <c r="M387" t="s">
        <v>9608</v>
      </c>
      <c r="N387" t="s">
        <v>9441</v>
      </c>
    </row>
    <row r="388" spans="1:14" x14ac:dyDescent="0.25">
      <c r="A388" t="s">
        <v>2631</v>
      </c>
      <c r="B388" t="s">
        <v>2632</v>
      </c>
      <c r="C388" t="s">
        <v>16</v>
      </c>
      <c r="D388" t="s">
        <v>2241</v>
      </c>
      <c r="E388" t="s">
        <v>18</v>
      </c>
      <c r="F388" t="s">
        <v>2633</v>
      </c>
      <c r="G388" t="s">
        <v>2634</v>
      </c>
      <c r="H388" t="s">
        <v>2635</v>
      </c>
      <c r="I388" t="s">
        <v>32</v>
      </c>
      <c r="J388" t="s">
        <v>506</v>
      </c>
      <c r="K388" t="s">
        <v>24</v>
      </c>
      <c r="L388" t="s">
        <v>204</v>
      </c>
      <c r="M388" t="s">
        <v>9609</v>
      </c>
      <c r="N388" t="s">
        <v>9441</v>
      </c>
    </row>
    <row r="389" spans="1:14" x14ac:dyDescent="0.25">
      <c r="A389" t="s">
        <v>2636</v>
      </c>
      <c r="B389" t="s">
        <v>2637</v>
      </c>
      <c r="C389" t="s">
        <v>16</v>
      </c>
      <c r="D389" t="s">
        <v>696</v>
      </c>
      <c r="E389" t="s">
        <v>18</v>
      </c>
      <c r="F389" t="s">
        <v>2638</v>
      </c>
      <c r="G389" t="s">
        <v>2639</v>
      </c>
      <c r="H389" t="s">
        <v>2640</v>
      </c>
      <c r="I389" t="s">
        <v>32</v>
      </c>
      <c r="J389" t="s">
        <v>479</v>
      </c>
      <c r="K389" t="s">
        <v>24</v>
      </c>
      <c r="L389" t="s">
        <v>2641</v>
      </c>
      <c r="M389" t="s">
        <v>9438</v>
      </c>
      <c r="N389" t="s">
        <v>9439</v>
      </c>
    </row>
    <row r="390" spans="1:14" x14ac:dyDescent="0.25">
      <c r="A390" t="s">
        <v>2642</v>
      </c>
      <c r="B390" t="s">
        <v>2643</v>
      </c>
      <c r="C390" t="s">
        <v>16</v>
      </c>
      <c r="D390" t="s">
        <v>2543</v>
      </c>
      <c r="E390" t="s">
        <v>18</v>
      </c>
      <c r="F390" t="s">
        <v>2644</v>
      </c>
      <c r="G390" t="s">
        <v>2645</v>
      </c>
      <c r="H390" t="s">
        <v>2646</v>
      </c>
      <c r="I390" t="s">
        <v>32</v>
      </c>
      <c r="J390" t="s">
        <v>1461</v>
      </c>
      <c r="K390" t="s">
        <v>24</v>
      </c>
      <c r="L390" t="s">
        <v>58</v>
      </c>
      <c r="M390" t="s">
        <v>9610</v>
      </c>
      <c r="N390" t="s">
        <v>9441</v>
      </c>
    </row>
    <row r="391" spans="1:14" x14ac:dyDescent="0.25">
      <c r="A391" t="s">
        <v>2647</v>
      </c>
      <c r="B391" t="s">
        <v>2648</v>
      </c>
      <c r="C391" t="s">
        <v>16</v>
      </c>
      <c r="D391" t="s">
        <v>2649</v>
      </c>
      <c r="E391" t="s">
        <v>18</v>
      </c>
      <c r="F391" t="s">
        <v>2650</v>
      </c>
      <c r="G391" t="s">
        <v>2651</v>
      </c>
      <c r="H391" t="s">
        <v>2652</v>
      </c>
      <c r="I391" t="s">
        <v>32</v>
      </c>
      <c r="J391" t="s">
        <v>183</v>
      </c>
      <c r="K391" t="s">
        <v>24</v>
      </c>
      <c r="L391" t="s">
        <v>227</v>
      </c>
      <c r="M391" t="s">
        <v>9611</v>
      </c>
      <c r="N391" t="s">
        <v>9441</v>
      </c>
    </row>
    <row r="392" spans="1:14" x14ac:dyDescent="0.25">
      <c r="A392" t="s">
        <v>2659</v>
      </c>
      <c r="B392" t="s">
        <v>2660</v>
      </c>
      <c r="C392" t="s">
        <v>69</v>
      </c>
      <c r="D392" t="s">
        <v>2146</v>
      </c>
      <c r="E392" t="s">
        <v>18</v>
      </c>
      <c r="F392" t="s">
        <v>2661</v>
      </c>
      <c r="G392" t="s">
        <v>2662</v>
      </c>
      <c r="H392" t="s">
        <v>2663</v>
      </c>
      <c r="I392" t="s">
        <v>32</v>
      </c>
      <c r="J392" t="s">
        <v>148</v>
      </c>
      <c r="K392" t="s">
        <v>24</v>
      </c>
      <c r="L392" t="s">
        <v>204</v>
      </c>
      <c r="M392" t="s">
        <v>9613</v>
      </c>
      <c r="N392" t="s">
        <v>9441</v>
      </c>
    </row>
    <row r="393" spans="1:14" x14ac:dyDescent="0.25">
      <c r="A393" t="s">
        <v>2664</v>
      </c>
      <c r="B393" t="s">
        <v>370</v>
      </c>
      <c r="C393" t="s">
        <v>16</v>
      </c>
      <c r="D393" t="s">
        <v>2665</v>
      </c>
      <c r="E393" t="s">
        <v>18</v>
      </c>
      <c r="F393" t="s">
        <v>2666</v>
      </c>
      <c r="G393" t="s">
        <v>2667</v>
      </c>
      <c r="H393" t="s">
        <v>2668</v>
      </c>
      <c r="I393" t="s">
        <v>32</v>
      </c>
      <c r="J393" t="s">
        <v>398</v>
      </c>
      <c r="K393" t="s">
        <v>24</v>
      </c>
      <c r="L393" t="s">
        <v>75</v>
      </c>
      <c r="M393" t="s">
        <v>9438</v>
      </c>
      <c r="N393" t="s">
        <v>9439</v>
      </c>
    </row>
    <row r="394" spans="1:14" x14ac:dyDescent="0.25">
      <c r="A394" t="s">
        <v>2669</v>
      </c>
      <c r="B394" t="s">
        <v>2670</v>
      </c>
      <c r="C394" t="s">
        <v>69</v>
      </c>
      <c r="D394" t="s">
        <v>2671</v>
      </c>
      <c r="E394" t="s">
        <v>18</v>
      </c>
      <c r="F394" t="s">
        <v>2672</v>
      </c>
      <c r="G394" t="s">
        <v>2673</v>
      </c>
      <c r="H394" t="s">
        <v>2674</v>
      </c>
      <c r="I394" t="s">
        <v>32</v>
      </c>
      <c r="J394" t="s">
        <v>2164</v>
      </c>
      <c r="K394" t="s">
        <v>24</v>
      </c>
      <c r="L394" t="s">
        <v>75</v>
      </c>
      <c r="M394" t="s">
        <v>9614</v>
      </c>
      <c r="N394" t="s">
        <v>9441</v>
      </c>
    </row>
    <row r="395" spans="1:14" x14ac:dyDescent="0.25">
      <c r="A395" t="s">
        <v>2675</v>
      </c>
      <c r="B395" t="s">
        <v>2611</v>
      </c>
      <c r="C395" t="s">
        <v>69</v>
      </c>
      <c r="D395" t="s">
        <v>93</v>
      </c>
      <c r="E395" t="s">
        <v>18</v>
      </c>
      <c r="F395" t="s">
        <v>2676</v>
      </c>
      <c r="G395" t="s">
        <v>2677</v>
      </c>
      <c r="H395" t="s">
        <v>2678</v>
      </c>
      <c r="I395" t="s">
        <v>32</v>
      </c>
      <c r="J395" t="s">
        <v>486</v>
      </c>
      <c r="K395" t="s">
        <v>24</v>
      </c>
      <c r="L395" t="s">
        <v>75</v>
      </c>
      <c r="M395" t="s">
        <v>9615</v>
      </c>
      <c r="N395" t="s">
        <v>9441</v>
      </c>
    </row>
    <row r="396" spans="1:14" x14ac:dyDescent="0.25">
      <c r="A396" t="s">
        <v>2679</v>
      </c>
      <c r="B396" t="s">
        <v>2680</v>
      </c>
      <c r="C396" t="s">
        <v>16</v>
      </c>
      <c r="D396" t="s">
        <v>2681</v>
      </c>
      <c r="E396" t="s">
        <v>18</v>
      </c>
      <c r="F396" t="s">
        <v>2682</v>
      </c>
      <c r="G396" t="s">
        <v>2683</v>
      </c>
      <c r="H396" t="s">
        <v>2684</v>
      </c>
      <c r="I396" t="s">
        <v>32</v>
      </c>
      <c r="J396" t="s">
        <v>575</v>
      </c>
      <c r="K396" t="s">
        <v>24</v>
      </c>
      <c r="L396" t="s">
        <v>2685</v>
      </c>
      <c r="M396" t="s">
        <v>9616</v>
      </c>
      <c r="N396" t="s">
        <v>9441</v>
      </c>
    </row>
    <row r="397" spans="1:14" x14ac:dyDescent="0.25">
      <c r="A397" t="s">
        <v>2686</v>
      </c>
      <c r="B397" t="s">
        <v>2687</v>
      </c>
      <c r="C397" t="s">
        <v>69</v>
      </c>
      <c r="D397" t="s">
        <v>1297</v>
      </c>
      <c r="E397" t="s">
        <v>18</v>
      </c>
      <c r="F397" t="s">
        <v>2688</v>
      </c>
      <c r="G397" t="s">
        <v>2689</v>
      </c>
      <c r="H397" t="s">
        <v>2690</v>
      </c>
      <c r="I397" t="s">
        <v>32</v>
      </c>
      <c r="J397" t="s">
        <v>183</v>
      </c>
      <c r="K397" t="s">
        <v>24</v>
      </c>
      <c r="L397" t="s">
        <v>439</v>
      </c>
      <c r="M397" t="s">
        <v>9617</v>
      </c>
      <c r="N397" t="s">
        <v>9441</v>
      </c>
    </row>
    <row r="398" spans="1:14" x14ac:dyDescent="0.25">
      <c r="A398" t="s">
        <v>2698</v>
      </c>
      <c r="B398" t="s">
        <v>2699</v>
      </c>
      <c r="C398" t="s">
        <v>69</v>
      </c>
      <c r="D398" t="s">
        <v>93</v>
      </c>
      <c r="E398" t="s">
        <v>638</v>
      </c>
      <c r="F398" t="s">
        <v>2700</v>
      </c>
      <c r="G398" t="s">
        <v>2701</v>
      </c>
      <c r="H398" t="s">
        <v>2702</v>
      </c>
      <c r="I398" t="s">
        <v>32</v>
      </c>
      <c r="J398" t="s">
        <v>306</v>
      </c>
      <c r="K398" t="s">
        <v>24</v>
      </c>
      <c r="L398" t="s">
        <v>75</v>
      </c>
      <c r="M398" t="s">
        <v>9618</v>
      </c>
      <c r="N398" t="s">
        <v>9441</v>
      </c>
    </row>
    <row r="399" spans="1:14" x14ac:dyDescent="0.25">
      <c r="A399" t="s">
        <v>2703</v>
      </c>
      <c r="B399" t="s">
        <v>2704</v>
      </c>
      <c r="C399" t="s">
        <v>16</v>
      </c>
      <c r="D399" t="s">
        <v>93</v>
      </c>
      <c r="E399" t="s">
        <v>638</v>
      </c>
      <c r="F399" t="s">
        <v>2705</v>
      </c>
      <c r="G399" t="s">
        <v>2706</v>
      </c>
      <c r="H399" t="s">
        <v>2707</v>
      </c>
      <c r="I399" t="s">
        <v>32</v>
      </c>
      <c r="J399" t="s">
        <v>1350</v>
      </c>
      <c r="K399" t="s">
        <v>24</v>
      </c>
      <c r="L399" t="s">
        <v>75</v>
      </c>
      <c r="M399" t="s">
        <v>9619</v>
      </c>
      <c r="N399" t="s">
        <v>9441</v>
      </c>
    </row>
    <row r="400" spans="1:14" x14ac:dyDescent="0.25">
      <c r="A400" t="s">
        <v>2714</v>
      </c>
      <c r="B400" t="s">
        <v>2715</v>
      </c>
      <c r="C400" t="s">
        <v>16</v>
      </c>
      <c r="D400" t="s">
        <v>2716</v>
      </c>
      <c r="E400" t="s">
        <v>638</v>
      </c>
      <c r="F400" t="s">
        <v>2717</v>
      </c>
      <c r="G400" t="s">
        <v>2718</v>
      </c>
      <c r="H400" t="s">
        <v>2719</v>
      </c>
      <c r="I400" t="s">
        <v>32</v>
      </c>
      <c r="J400" t="s">
        <v>472</v>
      </c>
      <c r="K400" t="s">
        <v>24</v>
      </c>
      <c r="L400" t="s">
        <v>34</v>
      </c>
      <c r="M400" t="s">
        <v>9438</v>
      </c>
      <c r="N400" t="s">
        <v>9439</v>
      </c>
    </row>
    <row r="401" spans="1:14" x14ac:dyDescent="0.25">
      <c r="A401" t="s">
        <v>2725</v>
      </c>
      <c r="C401" t="s">
        <v>69</v>
      </c>
      <c r="D401" t="s">
        <v>2726</v>
      </c>
      <c r="E401" t="s">
        <v>638</v>
      </c>
      <c r="F401" t="s">
        <v>2727</v>
      </c>
      <c r="G401" t="s">
        <v>2728</v>
      </c>
      <c r="H401" t="s">
        <v>2729</v>
      </c>
      <c r="I401" t="s">
        <v>32</v>
      </c>
      <c r="J401" t="s">
        <v>575</v>
      </c>
      <c r="K401" t="s">
        <v>24</v>
      </c>
      <c r="L401" t="s">
        <v>2730</v>
      </c>
      <c r="M401" t="s">
        <v>9620</v>
      </c>
      <c r="N401" t="s">
        <v>9441</v>
      </c>
    </row>
    <row r="402" spans="1:14" x14ac:dyDescent="0.25">
      <c r="A402" t="s">
        <v>2720</v>
      </c>
      <c r="B402" t="s">
        <v>2731</v>
      </c>
      <c r="C402" t="s">
        <v>16</v>
      </c>
      <c r="D402" t="s">
        <v>93</v>
      </c>
      <c r="E402" t="s">
        <v>638</v>
      </c>
      <c r="F402" t="s">
        <v>2732</v>
      </c>
      <c r="G402" t="s">
        <v>2733</v>
      </c>
      <c r="H402" t="s">
        <v>2734</v>
      </c>
      <c r="I402" t="s">
        <v>32</v>
      </c>
      <c r="J402" t="s">
        <v>527</v>
      </c>
      <c r="K402" t="s">
        <v>24</v>
      </c>
      <c r="L402" t="s">
        <v>75</v>
      </c>
      <c r="M402" t="s">
        <v>9621</v>
      </c>
      <c r="N402" t="s">
        <v>9441</v>
      </c>
    </row>
    <row r="403" spans="1:14" x14ac:dyDescent="0.25">
      <c r="A403" t="s">
        <v>2735</v>
      </c>
      <c r="B403" t="s">
        <v>2736</v>
      </c>
      <c r="C403" t="s">
        <v>69</v>
      </c>
      <c r="D403" t="s">
        <v>2737</v>
      </c>
      <c r="E403" t="s">
        <v>638</v>
      </c>
      <c r="F403" t="s">
        <v>2738</v>
      </c>
      <c r="G403" t="s">
        <v>2739</v>
      </c>
      <c r="H403" t="s">
        <v>2740</v>
      </c>
      <c r="I403" t="s">
        <v>32</v>
      </c>
      <c r="J403" t="s">
        <v>41</v>
      </c>
      <c r="K403" t="s">
        <v>24</v>
      </c>
      <c r="L403" t="s">
        <v>212</v>
      </c>
      <c r="M403" t="s">
        <v>9622</v>
      </c>
      <c r="N403" t="s">
        <v>9441</v>
      </c>
    </row>
    <row r="404" spans="1:14" x14ac:dyDescent="0.25">
      <c r="A404" t="s">
        <v>2741</v>
      </c>
      <c r="B404" t="s">
        <v>2742</v>
      </c>
      <c r="C404" t="s">
        <v>16</v>
      </c>
      <c r="D404" t="s">
        <v>2743</v>
      </c>
      <c r="E404" t="s">
        <v>638</v>
      </c>
      <c r="F404" t="s">
        <v>2744</v>
      </c>
      <c r="G404" t="s">
        <v>2745</v>
      </c>
      <c r="H404" t="s">
        <v>2746</v>
      </c>
      <c r="I404" t="s">
        <v>32</v>
      </c>
      <c r="J404" t="s">
        <v>121</v>
      </c>
      <c r="K404" t="s">
        <v>24</v>
      </c>
      <c r="L404" t="s">
        <v>227</v>
      </c>
      <c r="M404" t="s">
        <v>9438</v>
      </c>
      <c r="N404" t="s">
        <v>9439</v>
      </c>
    </row>
    <row r="405" spans="1:14" x14ac:dyDescent="0.25">
      <c r="A405" t="s">
        <v>2754</v>
      </c>
      <c r="B405" t="s">
        <v>1864</v>
      </c>
      <c r="C405" t="s">
        <v>69</v>
      </c>
      <c r="D405" t="s">
        <v>2755</v>
      </c>
      <c r="E405" t="s">
        <v>638</v>
      </c>
      <c r="F405" t="s">
        <v>2756</v>
      </c>
      <c r="G405" t="s">
        <v>2757</v>
      </c>
      <c r="H405" t="s">
        <v>2758</v>
      </c>
      <c r="I405" t="s">
        <v>32</v>
      </c>
      <c r="J405" t="s">
        <v>1584</v>
      </c>
      <c r="K405" t="s">
        <v>24</v>
      </c>
      <c r="L405" t="s">
        <v>2759</v>
      </c>
      <c r="M405" t="s">
        <v>9438</v>
      </c>
      <c r="N405" t="s">
        <v>9439</v>
      </c>
    </row>
    <row r="406" spans="1:14" x14ac:dyDescent="0.25">
      <c r="A406" t="s">
        <v>2760</v>
      </c>
      <c r="B406" t="s">
        <v>2761</v>
      </c>
      <c r="C406" t="s">
        <v>16</v>
      </c>
      <c r="D406" t="s">
        <v>2762</v>
      </c>
      <c r="E406" t="s">
        <v>638</v>
      </c>
      <c r="F406" t="s">
        <v>2763</v>
      </c>
      <c r="G406" t="s">
        <v>2764</v>
      </c>
      <c r="H406" t="s">
        <v>2765</v>
      </c>
      <c r="I406" t="s">
        <v>32</v>
      </c>
      <c r="J406" t="s">
        <v>412</v>
      </c>
      <c r="K406" t="s">
        <v>24</v>
      </c>
      <c r="L406" t="s">
        <v>2766</v>
      </c>
      <c r="M406" t="s">
        <v>9438</v>
      </c>
      <c r="N406" t="s">
        <v>9439</v>
      </c>
    </row>
    <row r="407" spans="1:14" x14ac:dyDescent="0.25">
      <c r="A407" t="s">
        <v>2767</v>
      </c>
      <c r="B407" t="s">
        <v>2768</v>
      </c>
      <c r="C407" t="s">
        <v>69</v>
      </c>
      <c r="D407" t="s">
        <v>2769</v>
      </c>
      <c r="E407" t="s">
        <v>638</v>
      </c>
      <c r="F407" t="s">
        <v>2770</v>
      </c>
      <c r="G407" t="s">
        <v>2771</v>
      </c>
      <c r="H407" t="s">
        <v>2772</v>
      </c>
      <c r="I407" t="s">
        <v>32</v>
      </c>
      <c r="J407" t="s">
        <v>1207</v>
      </c>
      <c r="K407" t="s">
        <v>24</v>
      </c>
      <c r="L407" t="s">
        <v>494</v>
      </c>
      <c r="M407" t="s">
        <v>9438</v>
      </c>
      <c r="N407" t="s">
        <v>9439</v>
      </c>
    </row>
    <row r="408" spans="1:14" x14ac:dyDescent="0.25">
      <c r="A408" t="s">
        <v>2773</v>
      </c>
      <c r="B408" t="s">
        <v>2774</v>
      </c>
      <c r="C408" t="s">
        <v>69</v>
      </c>
      <c r="D408" t="s">
        <v>2775</v>
      </c>
      <c r="E408" t="s">
        <v>638</v>
      </c>
      <c r="F408" t="s">
        <v>2776</v>
      </c>
      <c r="G408" t="s">
        <v>2777</v>
      </c>
      <c r="H408" t="s">
        <v>2778</v>
      </c>
      <c r="I408" t="s">
        <v>32</v>
      </c>
      <c r="J408" t="s">
        <v>826</v>
      </c>
      <c r="K408" t="s">
        <v>24</v>
      </c>
      <c r="L408" t="s">
        <v>2779</v>
      </c>
      <c r="M408" t="s">
        <v>9438</v>
      </c>
      <c r="N408" t="s">
        <v>9439</v>
      </c>
    </row>
    <row r="409" spans="1:14" x14ac:dyDescent="0.25">
      <c r="A409" t="s">
        <v>2780</v>
      </c>
      <c r="B409" t="s">
        <v>2781</v>
      </c>
      <c r="C409" t="s">
        <v>16</v>
      </c>
      <c r="D409" t="s">
        <v>1513</v>
      </c>
      <c r="E409" t="s">
        <v>638</v>
      </c>
      <c r="F409" t="s">
        <v>2782</v>
      </c>
      <c r="G409" t="s">
        <v>2783</v>
      </c>
      <c r="H409" t="s">
        <v>2784</v>
      </c>
      <c r="I409" t="s">
        <v>32</v>
      </c>
      <c r="J409" t="s">
        <v>219</v>
      </c>
      <c r="K409" t="s">
        <v>24</v>
      </c>
      <c r="L409" t="s">
        <v>75</v>
      </c>
      <c r="M409" t="s">
        <v>9438</v>
      </c>
      <c r="N409" t="s">
        <v>9439</v>
      </c>
    </row>
    <row r="410" spans="1:14" x14ac:dyDescent="0.25">
      <c r="A410" t="s">
        <v>2725</v>
      </c>
      <c r="C410" t="s">
        <v>69</v>
      </c>
      <c r="D410" t="s">
        <v>2726</v>
      </c>
      <c r="E410" t="s">
        <v>638</v>
      </c>
      <c r="F410" t="s">
        <v>2785</v>
      </c>
      <c r="G410" t="s">
        <v>2786</v>
      </c>
      <c r="H410" t="s">
        <v>2787</v>
      </c>
      <c r="I410" t="s">
        <v>32</v>
      </c>
      <c r="J410" t="s">
        <v>575</v>
      </c>
      <c r="K410" t="s">
        <v>24</v>
      </c>
      <c r="L410" t="s">
        <v>2730</v>
      </c>
      <c r="M410" t="s">
        <v>9623</v>
      </c>
      <c r="N410" t="s">
        <v>9441</v>
      </c>
    </row>
    <row r="411" spans="1:14" x14ac:dyDescent="0.25">
      <c r="A411" t="s">
        <v>2800</v>
      </c>
      <c r="B411" t="s">
        <v>695</v>
      </c>
      <c r="C411" t="s">
        <v>69</v>
      </c>
      <c r="D411" t="s">
        <v>696</v>
      </c>
      <c r="E411" t="s">
        <v>638</v>
      </c>
      <c r="F411" t="s">
        <v>2801</v>
      </c>
      <c r="G411" t="s">
        <v>2802</v>
      </c>
      <c r="H411" t="s">
        <v>2803</v>
      </c>
      <c r="I411" t="s">
        <v>32</v>
      </c>
      <c r="J411" t="s">
        <v>506</v>
      </c>
      <c r="K411" t="s">
        <v>24</v>
      </c>
      <c r="L411" t="s">
        <v>75</v>
      </c>
      <c r="M411" t="s">
        <v>9624</v>
      </c>
      <c r="N411" t="s">
        <v>9441</v>
      </c>
    </row>
    <row r="412" spans="1:14" x14ac:dyDescent="0.25">
      <c r="A412" t="s">
        <v>2804</v>
      </c>
      <c r="B412" t="s">
        <v>92</v>
      </c>
      <c r="C412" t="s">
        <v>16</v>
      </c>
      <c r="D412" t="s">
        <v>93</v>
      </c>
      <c r="E412" t="s">
        <v>638</v>
      </c>
      <c r="F412" t="s">
        <v>2805</v>
      </c>
      <c r="G412" t="s">
        <v>2806</v>
      </c>
      <c r="H412" t="s">
        <v>2807</v>
      </c>
      <c r="I412" t="s">
        <v>32</v>
      </c>
      <c r="J412" t="s">
        <v>451</v>
      </c>
      <c r="K412" t="s">
        <v>24</v>
      </c>
      <c r="L412" t="s">
        <v>75</v>
      </c>
      <c r="M412" t="s">
        <v>9625</v>
      </c>
      <c r="N412" t="s">
        <v>9441</v>
      </c>
    </row>
    <row r="413" spans="1:14" x14ac:dyDescent="0.25">
      <c r="A413" t="s">
        <v>2812</v>
      </c>
      <c r="B413" t="s">
        <v>2813</v>
      </c>
      <c r="C413" t="s">
        <v>69</v>
      </c>
      <c r="D413" t="s">
        <v>1278</v>
      </c>
      <c r="E413" t="s">
        <v>638</v>
      </c>
      <c r="F413" t="s">
        <v>2814</v>
      </c>
      <c r="G413" t="s">
        <v>2815</v>
      </c>
      <c r="H413" t="s">
        <v>2816</v>
      </c>
      <c r="I413" t="s">
        <v>32</v>
      </c>
      <c r="J413" t="s">
        <v>493</v>
      </c>
      <c r="K413" t="s">
        <v>24</v>
      </c>
      <c r="L413" t="s">
        <v>1282</v>
      </c>
      <c r="M413" t="s">
        <v>9626</v>
      </c>
      <c r="N413" t="s">
        <v>9441</v>
      </c>
    </row>
    <row r="414" spans="1:14" x14ac:dyDescent="0.25">
      <c r="A414" t="s">
        <v>2817</v>
      </c>
      <c r="B414" t="s">
        <v>2818</v>
      </c>
      <c r="C414" t="s">
        <v>69</v>
      </c>
      <c r="D414" t="s">
        <v>2819</v>
      </c>
      <c r="E414" t="s">
        <v>638</v>
      </c>
      <c r="F414" t="s">
        <v>2820</v>
      </c>
      <c r="G414" t="s">
        <v>2821</v>
      </c>
      <c r="H414" t="s">
        <v>2822</v>
      </c>
      <c r="I414" t="s">
        <v>32</v>
      </c>
      <c r="J414" t="s">
        <v>2823</v>
      </c>
      <c r="K414" t="s">
        <v>24</v>
      </c>
      <c r="L414" t="s">
        <v>2824</v>
      </c>
      <c r="M414" t="s">
        <v>9627</v>
      </c>
      <c r="N414" t="s">
        <v>9441</v>
      </c>
    </row>
    <row r="415" spans="1:14" x14ac:dyDescent="0.25">
      <c r="A415" t="s">
        <v>2835</v>
      </c>
      <c r="B415" t="s">
        <v>92</v>
      </c>
      <c r="C415" t="s">
        <v>16</v>
      </c>
      <c r="D415" t="s">
        <v>93</v>
      </c>
      <c r="E415" t="s">
        <v>638</v>
      </c>
      <c r="F415" t="s">
        <v>2836</v>
      </c>
      <c r="G415" t="s">
        <v>2837</v>
      </c>
      <c r="H415" t="s">
        <v>2838</v>
      </c>
      <c r="I415" t="s">
        <v>32</v>
      </c>
      <c r="J415" t="s">
        <v>49</v>
      </c>
      <c r="K415" t="s">
        <v>24</v>
      </c>
      <c r="L415" t="s">
        <v>184</v>
      </c>
      <c r="M415" t="s">
        <v>9628</v>
      </c>
      <c r="N415" t="s">
        <v>9441</v>
      </c>
    </row>
    <row r="416" spans="1:14" x14ac:dyDescent="0.25">
      <c r="A416" t="s">
        <v>2839</v>
      </c>
      <c r="B416" t="s">
        <v>678</v>
      </c>
      <c r="C416" t="s">
        <v>16</v>
      </c>
      <c r="D416" t="s">
        <v>1003</v>
      </c>
      <c r="E416" t="s">
        <v>638</v>
      </c>
      <c r="F416" t="s">
        <v>2840</v>
      </c>
      <c r="G416" t="s">
        <v>2841</v>
      </c>
      <c r="H416" t="s">
        <v>2842</v>
      </c>
      <c r="I416" t="s">
        <v>32</v>
      </c>
      <c r="J416" t="s">
        <v>121</v>
      </c>
      <c r="K416" t="s">
        <v>24</v>
      </c>
      <c r="L416" t="s">
        <v>75</v>
      </c>
      <c r="M416" t="s">
        <v>9438</v>
      </c>
      <c r="N416" t="s">
        <v>9439</v>
      </c>
    </row>
    <row r="417" spans="1:14" x14ac:dyDescent="0.25">
      <c r="A417" t="s">
        <v>2861</v>
      </c>
      <c r="B417" t="s">
        <v>92</v>
      </c>
      <c r="C417" t="s">
        <v>16</v>
      </c>
      <c r="D417" t="s">
        <v>93</v>
      </c>
      <c r="E417" t="s">
        <v>638</v>
      </c>
      <c r="F417" t="s">
        <v>2862</v>
      </c>
      <c r="G417" t="s">
        <v>2863</v>
      </c>
      <c r="H417" t="s">
        <v>2864</v>
      </c>
      <c r="I417" t="s">
        <v>32</v>
      </c>
      <c r="J417" t="s">
        <v>49</v>
      </c>
      <c r="K417" t="s">
        <v>24</v>
      </c>
      <c r="L417" t="s">
        <v>184</v>
      </c>
      <c r="M417" t="s">
        <v>9630</v>
      </c>
      <c r="N417" t="s">
        <v>9441</v>
      </c>
    </row>
    <row r="418" spans="1:14" x14ac:dyDescent="0.25">
      <c r="A418" t="s">
        <v>2865</v>
      </c>
      <c r="B418" t="s">
        <v>2866</v>
      </c>
      <c r="C418" t="s">
        <v>69</v>
      </c>
      <c r="D418" t="s">
        <v>2867</v>
      </c>
      <c r="E418" t="s">
        <v>638</v>
      </c>
      <c r="F418" t="s">
        <v>2868</v>
      </c>
      <c r="G418" t="s">
        <v>2869</v>
      </c>
      <c r="H418" t="s">
        <v>2870</v>
      </c>
      <c r="I418" t="s">
        <v>32</v>
      </c>
      <c r="J418" t="s">
        <v>1381</v>
      </c>
      <c r="K418" t="s">
        <v>24</v>
      </c>
      <c r="L418" t="s">
        <v>204</v>
      </c>
      <c r="M418" t="s">
        <v>9631</v>
      </c>
      <c r="N418" t="s">
        <v>9441</v>
      </c>
    </row>
    <row r="419" spans="1:14" x14ac:dyDescent="0.25">
      <c r="A419" t="s">
        <v>2871</v>
      </c>
      <c r="B419" t="s">
        <v>2748</v>
      </c>
      <c r="C419" t="s">
        <v>69</v>
      </c>
      <c r="D419" t="s">
        <v>2749</v>
      </c>
      <c r="E419" t="s">
        <v>638</v>
      </c>
      <c r="F419" t="s">
        <v>2872</v>
      </c>
      <c r="G419" t="s">
        <v>2873</v>
      </c>
      <c r="H419" t="s">
        <v>2874</v>
      </c>
      <c r="I419" t="s">
        <v>32</v>
      </c>
      <c r="J419" t="s">
        <v>2365</v>
      </c>
      <c r="K419" t="s">
        <v>24</v>
      </c>
      <c r="L419" t="s">
        <v>2753</v>
      </c>
      <c r="M419" t="s">
        <v>9632</v>
      </c>
      <c r="N419" t="s">
        <v>9441</v>
      </c>
    </row>
    <row r="420" spans="1:14" x14ac:dyDescent="0.25">
      <c r="A420" t="s">
        <v>2714</v>
      </c>
      <c r="B420" t="s">
        <v>2715</v>
      </c>
      <c r="C420" t="s">
        <v>16</v>
      </c>
      <c r="D420" t="s">
        <v>2716</v>
      </c>
      <c r="E420" t="s">
        <v>638</v>
      </c>
      <c r="F420" t="s">
        <v>2875</v>
      </c>
      <c r="G420" t="s">
        <v>2876</v>
      </c>
      <c r="H420" t="s">
        <v>2877</v>
      </c>
      <c r="I420" t="s">
        <v>32</v>
      </c>
      <c r="J420" t="s">
        <v>1394</v>
      </c>
      <c r="K420" t="s">
        <v>24</v>
      </c>
      <c r="L420" t="s">
        <v>34</v>
      </c>
      <c r="M420" t="s">
        <v>9438</v>
      </c>
      <c r="N420" t="s">
        <v>9439</v>
      </c>
    </row>
    <row r="421" spans="1:14" x14ac:dyDescent="0.25">
      <c r="A421" t="s">
        <v>2891</v>
      </c>
      <c r="B421" t="s">
        <v>2892</v>
      </c>
      <c r="C421" t="s">
        <v>69</v>
      </c>
      <c r="D421" t="s">
        <v>2856</v>
      </c>
      <c r="E421" t="s">
        <v>638</v>
      </c>
      <c r="F421" t="s">
        <v>2893</v>
      </c>
      <c r="G421" t="s">
        <v>2894</v>
      </c>
      <c r="H421" t="s">
        <v>2895</v>
      </c>
      <c r="I421" t="s">
        <v>32</v>
      </c>
      <c r="J421" t="s">
        <v>756</v>
      </c>
      <c r="K421" t="s">
        <v>24</v>
      </c>
      <c r="L421" t="s">
        <v>2860</v>
      </c>
      <c r="M421" t="s">
        <v>9438</v>
      </c>
      <c r="N421" t="s">
        <v>9439</v>
      </c>
    </row>
    <row r="422" spans="1:14" x14ac:dyDescent="0.25">
      <c r="A422" t="s">
        <v>2902</v>
      </c>
      <c r="B422" t="s">
        <v>2903</v>
      </c>
      <c r="C422" t="s">
        <v>16</v>
      </c>
      <c r="D422" t="s">
        <v>2904</v>
      </c>
      <c r="E422" t="s">
        <v>638</v>
      </c>
      <c r="F422" t="s">
        <v>2905</v>
      </c>
      <c r="G422" t="s">
        <v>2906</v>
      </c>
      <c r="H422" t="s">
        <v>2907</v>
      </c>
      <c r="I422" t="s">
        <v>32</v>
      </c>
      <c r="J422" t="s">
        <v>360</v>
      </c>
      <c r="K422" t="s">
        <v>24</v>
      </c>
      <c r="L422" t="s">
        <v>2908</v>
      </c>
      <c r="M422" t="s">
        <v>9438</v>
      </c>
      <c r="N422" t="s">
        <v>9439</v>
      </c>
    </row>
    <row r="423" spans="1:14" x14ac:dyDescent="0.25">
      <c r="A423" t="s">
        <v>2714</v>
      </c>
      <c r="B423" t="s">
        <v>2715</v>
      </c>
      <c r="C423" t="s">
        <v>16</v>
      </c>
      <c r="D423" t="s">
        <v>2716</v>
      </c>
      <c r="E423" t="s">
        <v>638</v>
      </c>
      <c r="F423" t="s">
        <v>2916</v>
      </c>
      <c r="G423" t="s">
        <v>2917</v>
      </c>
      <c r="H423" t="s">
        <v>2918</v>
      </c>
      <c r="I423" t="s">
        <v>32</v>
      </c>
      <c r="J423" t="s">
        <v>1394</v>
      </c>
      <c r="K423" t="s">
        <v>24</v>
      </c>
      <c r="L423" t="s">
        <v>34</v>
      </c>
      <c r="M423" t="s">
        <v>9438</v>
      </c>
      <c r="N423" t="s">
        <v>9439</v>
      </c>
    </row>
    <row r="424" spans="1:14" x14ac:dyDescent="0.25">
      <c r="A424" t="s">
        <v>2919</v>
      </c>
      <c r="B424" t="s">
        <v>2920</v>
      </c>
      <c r="C424" t="s">
        <v>16</v>
      </c>
      <c r="D424" t="s">
        <v>1513</v>
      </c>
      <c r="E424" t="s">
        <v>638</v>
      </c>
      <c r="F424" t="s">
        <v>2921</v>
      </c>
      <c r="G424" t="s">
        <v>2922</v>
      </c>
      <c r="H424" t="s">
        <v>2923</v>
      </c>
      <c r="I424" t="s">
        <v>32</v>
      </c>
      <c r="J424" t="s">
        <v>162</v>
      </c>
      <c r="K424" t="s">
        <v>24</v>
      </c>
      <c r="L424" t="s">
        <v>75</v>
      </c>
      <c r="M424" t="s">
        <v>9438</v>
      </c>
      <c r="N424" t="s">
        <v>9439</v>
      </c>
    </row>
    <row r="425" spans="1:14" x14ac:dyDescent="0.25">
      <c r="A425" t="s">
        <v>2928</v>
      </c>
      <c r="B425" t="s">
        <v>986</v>
      </c>
      <c r="C425" t="s">
        <v>69</v>
      </c>
      <c r="D425" t="s">
        <v>987</v>
      </c>
      <c r="E425" t="s">
        <v>638</v>
      </c>
      <c r="F425" t="s">
        <v>2929</v>
      </c>
      <c r="G425" t="s">
        <v>2930</v>
      </c>
      <c r="H425" t="s">
        <v>2931</v>
      </c>
      <c r="I425" t="s">
        <v>32</v>
      </c>
      <c r="J425" t="s">
        <v>148</v>
      </c>
      <c r="K425" t="s">
        <v>24</v>
      </c>
      <c r="L425" t="s">
        <v>204</v>
      </c>
      <c r="M425" t="s">
        <v>9634</v>
      </c>
      <c r="N425" t="s">
        <v>9441</v>
      </c>
    </row>
    <row r="426" spans="1:14" x14ac:dyDescent="0.25">
      <c r="A426" t="s">
        <v>2963</v>
      </c>
      <c r="B426" t="s">
        <v>2964</v>
      </c>
      <c r="C426" t="s">
        <v>69</v>
      </c>
      <c r="D426" t="s">
        <v>2965</v>
      </c>
      <c r="E426" t="s">
        <v>638</v>
      </c>
      <c r="F426" t="s">
        <v>2966</v>
      </c>
      <c r="G426" t="s">
        <v>2967</v>
      </c>
      <c r="H426" t="s">
        <v>2968</v>
      </c>
      <c r="I426" t="s">
        <v>32</v>
      </c>
      <c r="J426" t="s">
        <v>2164</v>
      </c>
      <c r="K426" t="s">
        <v>24</v>
      </c>
      <c r="L426" t="s">
        <v>75</v>
      </c>
      <c r="M426" t="s">
        <v>9636</v>
      </c>
      <c r="N426" t="s">
        <v>9441</v>
      </c>
    </row>
    <row r="427" spans="1:14" x14ac:dyDescent="0.25">
      <c r="A427" t="s">
        <v>2973</v>
      </c>
      <c r="B427" t="s">
        <v>2699</v>
      </c>
      <c r="C427" t="s">
        <v>69</v>
      </c>
      <c r="D427" t="s">
        <v>93</v>
      </c>
      <c r="E427" t="s">
        <v>638</v>
      </c>
      <c r="F427" t="s">
        <v>2974</v>
      </c>
      <c r="G427" t="s">
        <v>2975</v>
      </c>
      <c r="H427" t="s">
        <v>2976</v>
      </c>
      <c r="I427" t="s">
        <v>32</v>
      </c>
      <c r="J427" t="s">
        <v>306</v>
      </c>
      <c r="K427" t="s">
        <v>24</v>
      </c>
      <c r="L427" t="s">
        <v>75</v>
      </c>
      <c r="M427" t="s">
        <v>9637</v>
      </c>
      <c r="N427" t="s">
        <v>9441</v>
      </c>
    </row>
    <row r="428" spans="1:14" x14ac:dyDescent="0.25">
      <c r="A428" t="s">
        <v>3001</v>
      </c>
      <c r="B428" t="s">
        <v>3002</v>
      </c>
      <c r="C428" t="s">
        <v>69</v>
      </c>
      <c r="D428" t="s">
        <v>987</v>
      </c>
      <c r="E428" t="s">
        <v>638</v>
      </c>
      <c r="F428" t="s">
        <v>3003</v>
      </c>
      <c r="G428" t="s">
        <v>3004</v>
      </c>
      <c r="H428" t="s">
        <v>3005</v>
      </c>
      <c r="I428" t="s">
        <v>32</v>
      </c>
      <c r="J428" t="s">
        <v>991</v>
      </c>
      <c r="K428" t="s">
        <v>24</v>
      </c>
      <c r="L428" t="s">
        <v>204</v>
      </c>
      <c r="M428" t="s">
        <v>9638</v>
      </c>
      <c r="N428" t="s">
        <v>9441</v>
      </c>
    </row>
    <row r="429" spans="1:14" x14ac:dyDescent="0.25">
      <c r="A429" t="s">
        <v>3010</v>
      </c>
      <c r="B429" t="s">
        <v>2818</v>
      </c>
      <c r="C429" t="s">
        <v>69</v>
      </c>
      <c r="D429" t="s">
        <v>2819</v>
      </c>
      <c r="E429" t="s">
        <v>638</v>
      </c>
      <c r="F429" t="s">
        <v>3011</v>
      </c>
      <c r="G429" t="s">
        <v>3012</v>
      </c>
      <c r="H429" t="s">
        <v>3013</v>
      </c>
      <c r="I429" t="s">
        <v>32</v>
      </c>
      <c r="J429" t="s">
        <v>290</v>
      </c>
      <c r="K429" t="s">
        <v>24</v>
      </c>
      <c r="L429" t="s">
        <v>2824</v>
      </c>
      <c r="M429" t="s">
        <v>9640</v>
      </c>
      <c r="N429" t="s">
        <v>9441</v>
      </c>
    </row>
    <row r="430" spans="1:14" x14ac:dyDescent="0.25">
      <c r="A430" t="s">
        <v>3014</v>
      </c>
      <c r="B430" t="s">
        <v>3015</v>
      </c>
      <c r="C430" t="s">
        <v>69</v>
      </c>
      <c r="E430" t="s">
        <v>638</v>
      </c>
      <c r="F430" t="s">
        <v>3016</v>
      </c>
      <c r="G430" t="s">
        <v>3017</v>
      </c>
      <c r="H430" t="s">
        <v>3018</v>
      </c>
      <c r="I430" t="s">
        <v>32</v>
      </c>
      <c r="J430" t="s">
        <v>595</v>
      </c>
      <c r="K430" t="s">
        <v>24</v>
      </c>
      <c r="M430" t="s">
        <v>9641</v>
      </c>
      <c r="N430" t="s">
        <v>9441</v>
      </c>
    </row>
    <row r="431" spans="1:14" x14ac:dyDescent="0.25">
      <c r="A431" t="s">
        <v>3019</v>
      </c>
      <c r="B431" t="s">
        <v>3015</v>
      </c>
      <c r="C431" t="s">
        <v>69</v>
      </c>
      <c r="E431" t="s">
        <v>638</v>
      </c>
      <c r="F431" t="s">
        <v>3020</v>
      </c>
      <c r="G431" t="s">
        <v>3021</v>
      </c>
      <c r="H431" t="s">
        <v>3022</v>
      </c>
      <c r="I431" t="s">
        <v>32</v>
      </c>
      <c r="J431" t="s">
        <v>2448</v>
      </c>
      <c r="K431" t="s">
        <v>24</v>
      </c>
      <c r="M431" t="s">
        <v>9642</v>
      </c>
      <c r="N431" t="s">
        <v>9441</v>
      </c>
    </row>
    <row r="432" spans="1:14" x14ac:dyDescent="0.25">
      <c r="A432" t="s">
        <v>3023</v>
      </c>
      <c r="B432" t="s">
        <v>3024</v>
      </c>
      <c r="C432" t="s">
        <v>69</v>
      </c>
      <c r="D432" t="s">
        <v>200</v>
      </c>
      <c r="E432" t="s">
        <v>638</v>
      </c>
      <c r="F432" t="s">
        <v>3025</v>
      </c>
      <c r="G432" t="s">
        <v>3026</v>
      </c>
      <c r="H432" t="s">
        <v>3027</v>
      </c>
      <c r="I432" t="s">
        <v>32</v>
      </c>
      <c r="J432" t="s">
        <v>234</v>
      </c>
      <c r="K432" t="s">
        <v>24</v>
      </c>
      <c r="L432" t="s">
        <v>204</v>
      </c>
      <c r="M432" t="s">
        <v>9438</v>
      </c>
      <c r="N432" t="s">
        <v>9439</v>
      </c>
    </row>
    <row r="433" spans="1:14" x14ac:dyDescent="0.25">
      <c r="A433" t="s">
        <v>3028</v>
      </c>
      <c r="B433" t="s">
        <v>3029</v>
      </c>
      <c r="C433" t="s">
        <v>69</v>
      </c>
      <c r="D433" t="s">
        <v>3030</v>
      </c>
      <c r="E433" t="s">
        <v>638</v>
      </c>
      <c r="F433" t="s">
        <v>3031</v>
      </c>
      <c r="G433" t="s">
        <v>3032</v>
      </c>
      <c r="H433" t="s">
        <v>3033</v>
      </c>
      <c r="I433" t="s">
        <v>32</v>
      </c>
      <c r="J433" t="s">
        <v>82</v>
      </c>
      <c r="K433" t="s">
        <v>24</v>
      </c>
      <c r="L433" t="s">
        <v>3034</v>
      </c>
      <c r="M433" t="s">
        <v>9643</v>
      </c>
      <c r="N433" t="s">
        <v>9441</v>
      </c>
    </row>
    <row r="434" spans="1:14" x14ac:dyDescent="0.25">
      <c r="A434" t="s">
        <v>3044</v>
      </c>
      <c r="C434" t="s">
        <v>16</v>
      </c>
      <c r="D434" t="s">
        <v>3045</v>
      </c>
      <c r="E434" t="s">
        <v>638</v>
      </c>
      <c r="F434" t="s">
        <v>3046</v>
      </c>
      <c r="G434" t="s">
        <v>3047</v>
      </c>
      <c r="H434" t="s">
        <v>3048</v>
      </c>
      <c r="I434" t="s">
        <v>32</v>
      </c>
      <c r="J434" t="s">
        <v>1951</v>
      </c>
      <c r="K434" t="s">
        <v>24</v>
      </c>
      <c r="L434" t="s">
        <v>235</v>
      </c>
      <c r="M434" t="s">
        <v>9438</v>
      </c>
      <c r="N434" t="s">
        <v>9439</v>
      </c>
    </row>
    <row r="435" spans="1:14" x14ac:dyDescent="0.25">
      <c r="A435" t="s">
        <v>2720</v>
      </c>
      <c r="B435" t="s">
        <v>2721</v>
      </c>
      <c r="C435" t="s">
        <v>16</v>
      </c>
      <c r="D435" t="s">
        <v>93</v>
      </c>
      <c r="E435" t="s">
        <v>638</v>
      </c>
      <c r="F435" t="s">
        <v>3049</v>
      </c>
      <c r="G435" t="s">
        <v>3050</v>
      </c>
      <c r="H435" t="s">
        <v>3051</v>
      </c>
      <c r="I435" t="s">
        <v>32</v>
      </c>
      <c r="J435" t="s">
        <v>991</v>
      </c>
      <c r="K435" t="s">
        <v>24</v>
      </c>
      <c r="L435" t="s">
        <v>75</v>
      </c>
      <c r="M435" t="s">
        <v>9644</v>
      </c>
      <c r="N435" t="s">
        <v>9441</v>
      </c>
    </row>
    <row r="436" spans="1:14" x14ac:dyDescent="0.25">
      <c r="A436" t="s">
        <v>3052</v>
      </c>
      <c r="B436" t="s">
        <v>2996</v>
      </c>
      <c r="C436" t="s">
        <v>69</v>
      </c>
      <c r="D436" t="s">
        <v>3053</v>
      </c>
      <c r="E436" t="s">
        <v>638</v>
      </c>
      <c r="F436" t="s">
        <v>3054</v>
      </c>
      <c r="G436" t="s">
        <v>3055</v>
      </c>
      <c r="H436" t="s">
        <v>3056</v>
      </c>
      <c r="I436" t="s">
        <v>32</v>
      </c>
      <c r="J436" t="s">
        <v>1662</v>
      </c>
      <c r="K436" t="s">
        <v>24</v>
      </c>
      <c r="L436" t="s">
        <v>75</v>
      </c>
      <c r="M436" t="s">
        <v>9438</v>
      </c>
      <c r="N436" t="s">
        <v>9439</v>
      </c>
    </row>
    <row r="437" spans="1:14" x14ac:dyDescent="0.25">
      <c r="A437" t="s">
        <v>2760</v>
      </c>
      <c r="B437" t="s">
        <v>2761</v>
      </c>
      <c r="C437" t="s">
        <v>16</v>
      </c>
      <c r="D437" t="s">
        <v>2762</v>
      </c>
      <c r="E437" t="s">
        <v>638</v>
      </c>
      <c r="F437" t="s">
        <v>3057</v>
      </c>
      <c r="G437" t="s">
        <v>3058</v>
      </c>
      <c r="H437" t="s">
        <v>3059</v>
      </c>
      <c r="I437" t="s">
        <v>32</v>
      </c>
      <c r="J437" t="s">
        <v>121</v>
      </c>
      <c r="K437" t="s">
        <v>24</v>
      </c>
      <c r="L437" t="s">
        <v>2766</v>
      </c>
      <c r="M437" t="s">
        <v>9438</v>
      </c>
      <c r="N437" t="s">
        <v>9439</v>
      </c>
    </row>
    <row r="438" spans="1:14" x14ac:dyDescent="0.25">
      <c r="A438" t="s">
        <v>3079</v>
      </c>
      <c r="B438" t="s">
        <v>2818</v>
      </c>
      <c r="C438" t="s">
        <v>69</v>
      </c>
      <c r="D438" t="s">
        <v>2819</v>
      </c>
      <c r="E438" t="s">
        <v>638</v>
      </c>
      <c r="F438" t="s">
        <v>3080</v>
      </c>
      <c r="G438" t="s">
        <v>3081</v>
      </c>
      <c r="H438" t="s">
        <v>3082</v>
      </c>
      <c r="I438" t="s">
        <v>32</v>
      </c>
      <c r="J438" t="s">
        <v>290</v>
      </c>
      <c r="K438" t="s">
        <v>24</v>
      </c>
      <c r="L438" t="s">
        <v>2824</v>
      </c>
      <c r="M438" t="s">
        <v>9645</v>
      </c>
      <c r="N438" t="s">
        <v>9441</v>
      </c>
    </row>
    <row r="439" spans="1:14" x14ac:dyDescent="0.25">
      <c r="A439" t="s">
        <v>3083</v>
      </c>
      <c r="B439" t="s">
        <v>3084</v>
      </c>
      <c r="C439" t="s">
        <v>16</v>
      </c>
      <c r="D439" t="s">
        <v>3053</v>
      </c>
      <c r="E439" t="s">
        <v>638</v>
      </c>
      <c r="F439" t="s">
        <v>3085</v>
      </c>
      <c r="G439" t="s">
        <v>3086</v>
      </c>
      <c r="H439" t="s">
        <v>3087</v>
      </c>
      <c r="I439" t="s">
        <v>32</v>
      </c>
      <c r="J439" t="s">
        <v>438</v>
      </c>
      <c r="K439" t="s">
        <v>24</v>
      </c>
      <c r="L439" t="s">
        <v>75</v>
      </c>
      <c r="M439" t="s">
        <v>9438</v>
      </c>
      <c r="N439" t="s">
        <v>9439</v>
      </c>
    </row>
    <row r="440" spans="1:14" x14ac:dyDescent="0.25">
      <c r="A440" t="s">
        <v>3088</v>
      </c>
      <c r="B440" t="s">
        <v>2959</v>
      </c>
      <c r="C440" t="s">
        <v>16</v>
      </c>
      <c r="D440" t="s">
        <v>942</v>
      </c>
      <c r="E440" t="s">
        <v>638</v>
      </c>
      <c r="F440" t="s">
        <v>3089</v>
      </c>
      <c r="G440" t="s">
        <v>3090</v>
      </c>
      <c r="H440" t="s">
        <v>3091</v>
      </c>
      <c r="I440" t="s">
        <v>32</v>
      </c>
      <c r="J440" t="s">
        <v>614</v>
      </c>
      <c r="K440" t="s">
        <v>24</v>
      </c>
      <c r="L440" t="s">
        <v>786</v>
      </c>
      <c r="M440" t="s">
        <v>9646</v>
      </c>
      <c r="N440" t="s">
        <v>9441</v>
      </c>
    </row>
    <row r="441" spans="1:14" x14ac:dyDescent="0.25">
      <c r="A441" t="s">
        <v>3092</v>
      </c>
      <c r="B441" t="s">
        <v>3093</v>
      </c>
      <c r="C441" t="s">
        <v>550</v>
      </c>
      <c r="D441" t="s">
        <v>3094</v>
      </c>
      <c r="E441" t="s">
        <v>638</v>
      </c>
      <c r="F441" t="s">
        <v>3095</v>
      </c>
      <c r="G441" t="s">
        <v>3096</v>
      </c>
      <c r="H441" t="s">
        <v>3097</v>
      </c>
      <c r="I441" t="s">
        <v>32</v>
      </c>
      <c r="J441" t="s">
        <v>1967</v>
      </c>
      <c r="K441" t="s">
        <v>556</v>
      </c>
      <c r="L441" t="s">
        <v>75</v>
      </c>
      <c r="M441" t="s">
        <v>9438</v>
      </c>
      <c r="N441" t="s">
        <v>9439</v>
      </c>
    </row>
    <row r="442" spans="1:14" x14ac:dyDescent="0.25">
      <c r="A442" t="s">
        <v>3107</v>
      </c>
      <c r="B442" t="s">
        <v>27</v>
      </c>
      <c r="C442" t="s">
        <v>550</v>
      </c>
      <c r="D442" t="s">
        <v>3108</v>
      </c>
      <c r="E442" t="s">
        <v>18</v>
      </c>
      <c r="F442" t="s">
        <v>3109</v>
      </c>
      <c r="G442" t="s">
        <v>3110</v>
      </c>
      <c r="H442" t="s">
        <v>3111</v>
      </c>
      <c r="I442" t="s">
        <v>32</v>
      </c>
      <c r="J442" t="s">
        <v>3112</v>
      </c>
      <c r="K442" t="s">
        <v>556</v>
      </c>
      <c r="L442" t="s">
        <v>780</v>
      </c>
      <c r="M442" t="s">
        <v>9438</v>
      </c>
      <c r="N442" t="s">
        <v>9439</v>
      </c>
    </row>
    <row r="443" spans="1:14" x14ac:dyDescent="0.25">
      <c r="A443" t="s">
        <v>3113</v>
      </c>
      <c r="B443" t="s">
        <v>27</v>
      </c>
      <c r="C443" t="s">
        <v>1962</v>
      </c>
      <c r="D443" t="s">
        <v>394</v>
      </c>
      <c r="E443" t="s">
        <v>18</v>
      </c>
      <c r="F443" t="s">
        <v>3114</v>
      </c>
      <c r="G443" t="s">
        <v>3115</v>
      </c>
      <c r="H443" t="s">
        <v>3116</v>
      </c>
      <c r="I443" t="s">
        <v>32</v>
      </c>
      <c r="J443" t="s">
        <v>1223</v>
      </c>
      <c r="K443" t="s">
        <v>556</v>
      </c>
      <c r="L443" t="s">
        <v>399</v>
      </c>
      <c r="M443" t="s">
        <v>9438</v>
      </c>
      <c r="N443" t="s">
        <v>9439</v>
      </c>
    </row>
    <row r="444" spans="1:14" x14ac:dyDescent="0.25">
      <c r="A444" t="s">
        <v>3122</v>
      </c>
      <c r="B444" t="s">
        <v>3123</v>
      </c>
      <c r="C444" t="s">
        <v>1943</v>
      </c>
      <c r="D444" t="s">
        <v>2393</v>
      </c>
      <c r="E444" t="s">
        <v>18</v>
      </c>
      <c r="F444" t="s">
        <v>3124</v>
      </c>
      <c r="G444" t="s">
        <v>3125</v>
      </c>
      <c r="H444" t="s">
        <v>3126</v>
      </c>
      <c r="I444" t="s">
        <v>32</v>
      </c>
      <c r="J444" t="s">
        <v>1093</v>
      </c>
      <c r="K444" t="s">
        <v>1600</v>
      </c>
      <c r="L444" t="s">
        <v>235</v>
      </c>
      <c r="M444" t="s">
        <v>9438</v>
      </c>
      <c r="N444" t="s">
        <v>9439</v>
      </c>
    </row>
    <row r="445" spans="1:14" x14ac:dyDescent="0.25">
      <c r="A445" t="s">
        <v>3154</v>
      </c>
      <c r="B445" t="s">
        <v>3155</v>
      </c>
      <c r="C445" t="s">
        <v>3156</v>
      </c>
      <c r="D445" t="s">
        <v>3157</v>
      </c>
      <c r="E445" t="s">
        <v>18</v>
      </c>
      <c r="F445" t="s">
        <v>3158</v>
      </c>
      <c r="G445" t="s">
        <v>3159</v>
      </c>
      <c r="H445" t="s">
        <v>3160</v>
      </c>
      <c r="I445" t="s">
        <v>32</v>
      </c>
      <c r="J445" t="s">
        <v>1093</v>
      </c>
      <c r="K445" t="s">
        <v>1600</v>
      </c>
      <c r="L445" t="s">
        <v>42</v>
      </c>
      <c r="M445" t="s">
        <v>9438</v>
      </c>
      <c r="N445" t="s">
        <v>9439</v>
      </c>
    </row>
    <row r="446" spans="1:14" x14ac:dyDescent="0.25">
      <c r="A446" t="s">
        <v>3161</v>
      </c>
      <c r="B446" t="s">
        <v>27</v>
      </c>
      <c r="C446" t="s">
        <v>1943</v>
      </c>
      <c r="E446" t="s">
        <v>18</v>
      </c>
      <c r="F446" t="s">
        <v>3162</v>
      </c>
      <c r="G446" t="s">
        <v>3163</v>
      </c>
      <c r="H446" t="s">
        <v>3164</v>
      </c>
      <c r="I446" t="s">
        <v>32</v>
      </c>
      <c r="J446" t="s">
        <v>1223</v>
      </c>
      <c r="K446" t="s">
        <v>1600</v>
      </c>
      <c r="L446" t="s">
        <v>122</v>
      </c>
      <c r="M446" t="s">
        <v>9438</v>
      </c>
      <c r="N446" t="s">
        <v>9439</v>
      </c>
    </row>
    <row r="447" spans="1:14" x14ac:dyDescent="0.25">
      <c r="A447" t="s">
        <v>3165</v>
      </c>
      <c r="B447" t="s">
        <v>3166</v>
      </c>
      <c r="C447" t="s">
        <v>1595</v>
      </c>
      <c r="D447" t="s">
        <v>3167</v>
      </c>
      <c r="E447" t="s">
        <v>18</v>
      </c>
      <c r="F447" t="s">
        <v>3168</v>
      </c>
      <c r="G447" t="s">
        <v>3169</v>
      </c>
      <c r="H447" t="s">
        <v>3170</v>
      </c>
      <c r="I447" t="s">
        <v>32</v>
      </c>
      <c r="J447" t="s">
        <v>3171</v>
      </c>
      <c r="K447" t="s">
        <v>1600</v>
      </c>
      <c r="L447" t="s">
        <v>786</v>
      </c>
      <c r="M447" t="s">
        <v>9438</v>
      </c>
      <c r="N447" t="s">
        <v>9439</v>
      </c>
    </row>
    <row r="448" spans="1:14" x14ac:dyDescent="0.25">
      <c r="A448" t="s">
        <v>3172</v>
      </c>
      <c r="B448" t="s">
        <v>3173</v>
      </c>
      <c r="C448" t="s">
        <v>1907</v>
      </c>
      <c r="D448" t="s">
        <v>3174</v>
      </c>
      <c r="E448" t="s">
        <v>18</v>
      </c>
      <c r="F448" t="s">
        <v>3175</v>
      </c>
      <c r="G448" t="s">
        <v>3176</v>
      </c>
      <c r="H448" t="s">
        <v>3177</v>
      </c>
      <c r="I448" t="s">
        <v>32</v>
      </c>
      <c r="J448" t="s">
        <v>3178</v>
      </c>
      <c r="K448" t="s">
        <v>1600</v>
      </c>
      <c r="L448" t="s">
        <v>75</v>
      </c>
      <c r="M448" t="s">
        <v>9438</v>
      </c>
      <c r="N448" t="s">
        <v>9439</v>
      </c>
    </row>
    <row r="449" spans="1:14" x14ac:dyDescent="0.25">
      <c r="A449" t="s">
        <v>3179</v>
      </c>
      <c r="B449" t="s">
        <v>3180</v>
      </c>
      <c r="C449" t="s">
        <v>1880</v>
      </c>
      <c r="E449" t="s">
        <v>18</v>
      </c>
      <c r="F449" t="s">
        <v>3181</v>
      </c>
      <c r="G449" t="s">
        <v>3182</v>
      </c>
      <c r="H449" t="s">
        <v>3183</v>
      </c>
      <c r="I449" t="s">
        <v>32</v>
      </c>
      <c r="J449" t="s">
        <v>1223</v>
      </c>
      <c r="K449" t="s">
        <v>556</v>
      </c>
      <c r="L449" t="s">
        <v>168</v>
      </c>
      <c r="M449" t="s">
        <v>9438</v>
      </c>
      <c r="N449" t="s">
        <v>9439</v>
      </c>
    </row>
    <row r="450" spans="1:14" x14ac:dyDescent="0.25">
      <c r="A450" t="s">
        <v>3184</v>
      </c>
      <c r="B450" t="s">
        <v>3185</v>
      </c>
      <c r="C450" t="s">
        <v>1907</v>
      </c>
      <c r="D450" t="s">
        <v>3186</v>
      </c>
      <c r="E450" t="s">
        <v>18</v>
      </c>
      <c r="F450" t="s">
        <v>3187</v>
      </c>
      <c r="G450" t="s">
        <v>3188</v>
      </c>
      <c r="H450" t="s">
        <v>3189</v>
      </c>
      <c r="I450" t="s">
        <v>32</v>
      </c>
      <c r="J450" t="s">
        <v>793</v>
      </c>
      <c r="K450" t="s">
        <v>1600</v>
      </c>
      <c r="L450" t="s">
        <v>439</v>
      </c>
      <c r="M450" t="s">
        <v>9438</v>
      </c>
      <c r="N450" t="s">
        <v>9439</v>
      </c>
    </row>
    <row r="451" spans="1:14" x14ac:dyDescent="0.25">
      <c r="A451" t="s">
        <v>3193</v>
      </c>
      <c r="B451" t="s">
        <v>2866</v>
      </c>
      <c r="C451" t="s">
        <v>69</v>
      </c>
      <c r="D451" t="s">
        <v>2867</v>
      </c>
      <c r="E451" t="s">
        <v>638</v>
      </c>
      <c r="F451" t="s">
        <v>3194</v>
      </c>
      <c r="G451" t="s">
        <v>3195</v>
      </c>
      <c r="H451" t="s">
        <v>3196</v>
      </c>
      <c r="I451" t="s">
        <v>32</v>
      </c>
      <c r="J451" t="s">
        <v>2502</v>
      </c>
      <c r="K451" t="s">
        <v>24</v>
      </c>
      <c r="L451" t="s">
        <v>204</v>
      </c>
      <c r="M451" t="s">
        <v>9649</v>
      </c>
      <c r="N451" t="s">
        <v>9441</v>
      </c>
    </row>
    <row r="452" spans="1:14" x14ac:dyDescent="0.25">
      <c r="A452" t="s">
        <v>3216</v>
      </c>
      <c r="B452" t="s">
        <v>695</v>
      </c>
      <c r="C452" t="s">
        <v>69</v>
      </c>
      <c r="D452" t="s">
        <v>696</v>
      </c>
      <c r="E452" t="s">
        <v>638</v>
      </c>
      <c r="F452" t="s">
        <v>3217</v>
      </c>
      <c r="G452" t="s">
        <v>3218</v>
      </c>
      <c r="H452" t="s">
        <v>3219</v>
      </c>
      <c r="I452" t="s">
        <v>32</v>
      </c>
      <c r="J452" t="s">
        <v>506</v>
      </c>
      <c r="K452" t="s">
        <v>24</v>
      </c>
      <c r="L452" t="s">
        <v>75</v>
      </c>
      <c r="M452" t="s">
        <v>9652</v>
      </c>
      <c r="N452" t="s">
        <v>9441</v>
      </c>
    </row>
    <row r="453" spans="1:14" x14ac:dyDescent="0.25">
      <c r="A453" t="s">
        <v>3224</v>
      </c>
      <c r="B453" t="s">
        <v>3225</v>
      </c>
      <c r="C453" t="s">
        <v>16</v>
      </c>
      <c r="D453" t="s">
        <v>3226</v>
      </c>
      <c r="E453" t="s">
        <v>638</v>
      </c>
      <c r="F453" t="s">
        <v>3227</v>
      </c>
      <c r="G453" t="s">
        <v>3228</v>
      </c>
      <c r="H453" t="s">
        <v>3229</v>
      </c>
      <c r="I453" t="s">
        <v>32</v>
      </c>
      <c r="J453" t="s">
        <v>506</v>
      </c>
      <c r="K453" t="s">
        <v>24</v>
      </c>
      <c r="L453" t="s">
        <v>204</v>
      </c>
      <c r="M453" t="s">
        <v>9653</v>
      </c>
      <c r="N453" t="s">
        <v>9441</v>
      </c>
    </row>
    <row r="454" spans="1:14" x14ac:dyDescent="0.25">
      <c r="A454" t="s">
        <v>3230</v>
      </c>
      <c r="B454" t="s">
        <v>3231</v>
      </c>
      <c r="C454" t="s">
        <v>69</v>
      </c>
      <c r="D454" t="s">
        <v>3232</v>
      </c>
      <c r="E454" t="s">
        <v>638</v>
      </c>
      <c r="F454" t="s">
        <v>3233</v>
      </c>
      <c r="G454" t="s">
        <v>3234</v>
      </c>
      <c r="H454" t="s">
        <v>3235</v>
      </c>
      <c r="I454" t="s">
        <v>32</v>
      </c>
      <c r="J454" t="s">
        <v>1223</v>
      </c>
      <c r="K454" t="s">
        <v>24</v>
      </c>
      <c r="L454" t="s">
        <v>445</v>
      </c>
      <c r="M454" t="s">
        <v>9438</v>
      </c>
      <c r="N454" t="s">
        <v>9439</v>
      </c>
    </row>
    <row r="455" spans="1:14" x14ac:dyDescent="0.25">
      <c r="A455" t="s">
        <v>2891</v>
      </c>
      <c r="B455" t="s">
        <v>3236</v>
      </c>
      <c r="C455" t="s">
        <v>69</v>
      </c>
      <c r="D455" t="s">
        <v>2856</v>
      </c>
      <c r="E455" t="s">
        <v>638</v>
      </c>
      <c r="F455" t="s">
        <v>3237</v>
      </c>
      <c r="G455" t="s">
        <v>3238</v>
      </c>
      <c r="H455" t="s">
        <v>3239</v>
      </c>
      <c r="I455" t="s">
        <v>32</v>
      </c>
      <c r="J455" t="s">
        <v>756</v>
      </c>
      <c r="K455" t="s">
        <v>24</v>
      </c>
      <c r="L455" t="s">
        <v>2860</v>
      </c>
      <c r="M455" t="s">
        <v>9438</v>
      </c>
      <c r="N455" t="s">
        <v>9439</v>
      </c>
    </row>
    <row r="456" spans="1:14" x14ac:dyDescent="0.25">
      <c r="A456" t="s">
        <v>2780</v>
      </c>
      <c r="B456" t="s">
        <v>3240</v>
      </c>
      <c r="C456" t="s">
        <v>16</v>
      </c>
      <c r="D456" t="s">
        <v>1513</v>
      </c>
      <c r="E456" t="s">
        <v>638</v>
      </c>
      <c r="F456" t="s">
        <v>3241</v>
      </c>
      <c r="G456" t="s">
        <v>3242</v>
      </c>
      <c r="H456" t="s">
        <v>3243</v>
      </c>
      <c r="I456" t="s">
        <v>32</v>
      </c>
      <c r="J456" t="s">
        <v>955</v>
      </c>
      <c r="K456" t="s">
        <v>24</v>
      </c>
      <c r="L456" t="s">
        <v>75</v>
      </c>
      <c r="M456" t="s">
        <v>9438</v>
      </c>
      <c r="N456" t="s">
        <v>9439</v>
      </c>
    </row>
    <row r="457" spans="1:14" x14ac:dyDescent="0.25">
      <c r="A457" t="s">
        <v>3247</v>
      </c>
      <c r="B457" t="s">
        <v>986</v>
      </c>
      <c r="C457" t="s">
        <v>69</v>
      </c>
      <c r="D457" t="s">
        <v>987</v>
      </c>
      <c r="E457" t="s">
        <v>638</v>
      </c>
      <c r="F457" t="s">
        <v>3248</v>
      </c>
      <c r="G457" t="s">
        <v>3249</v>
      </c>
      <c r="H457" t="s">
        <v>3250</v>
      </c>
      <c r="I457" t="s">
        <v>32</v>
      </c>
      <c r="J457" t="s">
        <v>991</v>
      </c>
      <c r="K457" t="s">
        <v>24</v>
      </c>
      <c r="L457" t="s">
        <v>204</v>
      </c>
      <c r="M457" t="s">
        <v>9654</v>
      </c>
      <c r="N457" t="s">
        <v>9441</v>
      </c>
    </row>
    <row r="458" spans="1:14" x14ac:dyDescent="0.25">
      <c r="A458" t="s">
        <v>2714</v>
      </c>
      <c r="B458" t="s">
        <v>2715</v>
      </c>
      <c r="C458" t="s">
        <v>16</v>
      </c>
      <c r="D458" t="s">
        <v>2716</v>
      </c>
      <c r="E458" t="s">
        <v>638</v>
      </c>
      <c r="F458" t="s">
        <v>3265</v>
      </c>
      <c r="G458" t="s">
        <v>3266</v>
      </c>
      <c r="H458" t="s">
        <v>3267</v>
      </c>
      <c r="I458" t="s">
        <v>32</v>
      </c>
      <c r="J458" t="s">
        <v>1394</v>
      </c>
      <c r="K458" t="s">
        <v>24</v>
      </c>
      <c r="L458" t="s">
        <v>34</v>
      </c>
      <c r="M458" t="s">
        <v>9438</v>
      </c>
      <c r="N458" t="s">
        <v>9439</v>
      </c>
    </row>
    <row r="459" spans="1:14" x14ac:dyDescent="0.25">
      <c r="A459" t="s">
        <v>2773</v>
      </c>
      <c r="B459" t="s">
        <v>2774</v>
      </c>
      <c r="C459" t="s">
        <v>69</v>
      </c>
      <c r="D459" t="s">
        <v>2775</v>
      </c>
      <c r="E459" t="s">
        <v>638</v>
      </c>
      <c r="F459" t="s">
        <v>3304</v>
      </c>
      <c r="G459" t="s">
        <v>3305</v>
      </c>
      <c r="H459" t="s">
        <v>3306</v>
      </c>
      <c r="I459" t="s">
        <v>32</v>
      </c>
      <c r="J459" t="s">
        <v>826</v>
      </c>
      <c r="K459" t="s">
        <v>24</v>
      </c>
      <c r="L459" t="s">
        <v>2779</v>
      </c>
      <c r="M459" t="s">
        <v>9438</v>
      </c>
      <c r="N459" t="s">
        <v>9439</v>
      </c>
    </row>
    <row r="460" spans="1:14" x14ac:dyDescent="0.25">
      <c r="A460" t="s">
        <v>3307</v>
      </c>
      <c r="B460" t="s">
        <v>2850</v>
      </c>
      <c r="C460" t="s">
        <v>69</v>
      </c>
      <c r="D460" t="s">
        <v>93</v>
      </c>
      <c r="E460" t="s">
        <v>638</v>
      </c>
      <c r="F460" t="s">
        <v>3308</v>
      </c>
      <c r="G460" t="s">
        <v>3309</v>
      </c>
      <c r="H460" t="s">
        <v>3310</v>
      </c>
      <c r="I460" t="s">
        <v>32</v>
      </c>
      <c r="J460" t="s">
        <v>97</v>
      </c>
      <c r="K460" t="s">
        <v>24</v>
      </c>
      <c r="L460" t="s">
        <v>75</v>
      </c>
      <c r="M460" t="s">
        <v>9656</v>
      </c>
      <c r="N460" t="s">
        <v>9441</v>
      </c>
    </row>
    <row r="461" spans="1:14" x14ac:dyDescent="0.25">
      <c r="A461" t="s">
        <v>2760</v>
      </c>
      <c r="B461" t="s">
        <v>2761</v>
      </c>
      <c r="C461" t="s">
        <v>16</v>
      </c>
      <c r="D461" t="s">
        <v>2762</v>
      </c>
      <c r="E461" t="s">
        <v>638</v>
      </c>
      <c r="F461" t="s">
        <v>3311</v>
      </c>
      <c r="G461" t="s">
        <v>3312</v>
      </c>
      <c r="H461" t="s">
        <v>3313</v>
      </c>
      <c r="I461" t="s">
        <v>32</v>
      </c>
      <c r="J461" t="s">
        <v>129</v>
      </c>
      <c r="K461" t="s">
        <v>24</v>
      </c>
      <c r="L461" t="s">
        <v>2766</v>
      </c>
      <c r="M461" t="s">
        <v>9438</v>
      </c>
      <c r="N461" t="s">
        <v>9439</v>
      </c>
    </row>
    <row r="462" spans="1:14" x14ac:dyDescent="0.25">
      <c r="A462" t="s">
        <v>3318</v>
      </c>
      <c r="B462" t="s">
        <v>1246</v>
      </c>
      <c r="C462" t="s">
        <v>69</v>
      </c>
      <c r="D462" t="s">
        <v>2949</v>
      </c>
      <c r="E462" t="s">
        <v>638</v>
      </c>
      <c r="F462" t="s">
        <v>3319</v>
      </c>
      <c r="G462" t="s">
        <v>3320</v>
      </c>
      <c r="H462" t="s">
        <v>3321</v>
      </c>
      <c r="I462" t="s">
        <v>32</v>
      </c>
      <c r="J462" t="s">
        <v>1000</v>
      </c>
      <c r="K462" t="s">
        <v>24</v>
      </c>
      <c r="L462" t="s">
        <v>2953</v>
      </c>
      <c r="M462" t="s">
        <v>9438</v>
      </c>
      <c r="N462" t="s">
        <v>9439</v>
      </c>
    </row>
    <row r="463" spans="1:14" x14ac:dyDescent="0.25">
      <c r="A463" t="s">
        <v>3322</v>
      </c>
      <c r="B463" t="s">
        <v>3323</v>
      </c>
      <c r="C463" t="s">
        <v>550</v>
      </c>
      <c r="D463" t="s">
        <v>3094</v>
      </c>
      <c r="E463" t="s">
        <v>638</v>
      </c>
      <c r="F463" t="s">
        <v>3324</v>
      </c>
      <c r="G463" t="s">
        <v>3325</v>
      </c>
      <c r="H463" t="s">
        <v>3326</v>
      </c>
      <c r="I463" t="s">
        <v>32</v>
      </c>
      <c r="J463" t="s">
        <v>2433</v>
      </c>
      <c r="K463" t="s">
        <v>556</v>
      </c>
      <c r="L463" t="s">
        <v>75</v>
      </c>
      <c r="M463" t="s">
        <v>9438</v>
      </c>
      <c r="N463" t="s">
        <v>9439</v>
      </c>
    </row>
    <row r="464" spans="1:14" x14ac:dyDescent="0.25">
      <c r="A464" t="s">
        <v>2703</v>
      </c>
      <c r="B464" t="s">
        <v>2704</v>
      </c>
      <c r="C464" t="s">
        <v>16</v>
      </c>
      <c r="D464" t="s">
        <v>93</v>
      </c>
      <c r="E464" t="s">
        <v>638</v>
      </c>
      <c r="F464" t="s">
        <v>3339</v>
      </c>
      <c r="G464" t="s">
        <v>3340</v>
      </c>
      <c r="H464" t="s">
        <v>3341</v>
      </c>
      <c r="I464" t="s">
        <v>32</v>
      </c>
      <c r="J464" t="s">
        <v>1350</v>
      </c>
      <c r="K464" t="s">
        <v>24</v>
      </c>
      <c r="L464" t="s">
        <v>75</v>
      </c>
      <c r="M464" t="s">
        <v>9657</v>
      </c>
      <c r="N464" t="s">
        <v>9441</v>
      </c>
    </row>
    <row r="465" spans="1:14" x14ac:dyDescent="0.25">
      <c r="A465" t="s">
        <v>3342</v>
      </c>
      <c r="B465" t="s">
        <v>3343</v>
      </c>
      <c r="C465" t="s">
        <v>16</v>
      </c>
      <c r="D465" t="s">
        <v>530</v>
      </c>
      <c r="E465" t="s">
        <v>638</v>
      </c>
      <c r="F465" t="s">
        <v>3344</v>
      </c>
      <c r="G465" t="s">
        <v>3345</v>
      </c>
      <c r="H465" t="s">
        <v>3346</v>
      </c>
      <c r="I465" t="s">
        <v>32</v>
      </c>
      <c r="J465" t="s">
        <v>2591</v>
      </c>
      <c r="K465" t="s">
        <v>24</v>
      </c>
      <c r="L465" t="s">
        <v>176</v>
      </c>
      <c r="M465" t="s">
        <v>9438</v>
      </c>
      <c r="N465" t="s">
        <v>9439</v>
      </c>
    </row>
    <row r="466" spans="1:14" x14ac:dyDescent="0.25">
      <c r="A466" t="s">
        <v>2919</v>
      </c>
      <c r="B466" t="s">
        <v>2920</v>
      </c>
      <c r="C466" t="s">
        <v>16</v>
      </c>
      <c r="D466" t="s">
        <v>1513</v>
      </c>
      <c r="E466" t="s">
        <v>638</v>
      </c>
      <c r="F466" t="s">
        <v>3347</v>
      </c>
      <c r="G466" t="s">
        <v>3348</v>
      </c>
      <c r="H466" t="s">
        <v>3349</v>
      </c>
      <c r="I466" t="s">
        <v>32</v>
      </c>
      <c r="J466" t="s">
        <v>162</v>
      </c>
      <c r="K466" t="s">
        <v>24</v>
      </c>
      <c r="L466" t="s">
        <v>75</v>
      </c>
      <c r="M466" t="s">
        <v>9438</v>
      </c>
      <c r="N466" t="s">
        <v>9439</v>
      </c>
    </row>
    <row r="467" spans="1:14" x14ac:dyDescent="0.25">
      <c r="A467" t="s">
        <v>3367</v>
      </c>
      <c r="B467" t="s">
        <v>2910</v>
      </c>
      <c r="C467" t="s">
        <v>16</v>
      </c>
      <c r="D467" t="s">
        <v>2911</v>
      </c>
      <c r="E467" t="s">
        <v>638</v>
      </c>
      <c r="F467" t="s">
        <v>3368</v>
      </c>
      <c r="G467" t="s">
        <v>3369</v>
      </c>
      <c r="H467" t="s">
        <v>3370</v>
      </c>
      <c r="I467" t="s">
        <v>32</v>
      </c>
      <c r="J467" t="s">
        <v>341</v>
      </c>
      <c r="K467" t="s">
        <v>24</v>
      </c>
      <c r="L467" t="s">
        <v>3371</v>
      </c>
      <c r="M467" t="s">
        <v>9658</v>
      </c>
      <c r="N467" t="s">
        <v>9441</v>
      </c>
    </row>
    <row r="468" spans="1:14" x14ac:dyDescent="0.25">
      <c r="A468" t="s">
        <v>3372</v>
      </c>
      <c r="B468" t="s">
        <v>3373</v>
      </c>
      <c r="C468" t="s">
        <v>16</v>
      </c>
      <c r="D468" t="s">
        <v>3374</v>
      </c>
      <c r="E468" t="s">
        <v>638</v>
      </c>
      <c r="F468" t="s">
        <v>3375</v>
      </c>
      <c r="G468" t="s">
        <v>3376</v>
      </c>
      <c r="H468" t="s">
        <v>3377</v>
      </c>
      <c r="I468" t="s">
        <v>32</v>
      </c>
      <c r="J468" t="s">
        <v>219</v>
      </c>
      <c r="K468" t="s">
        <v>24</v>
      </c>
      <c r="L468" t="s">
        <v>34</v>
      </c>
      <c r="M468" t="s">
        <v>9438</v>
      </c>
      <c r="N468" t="s">
        <v>9439</v>
      </c>
    </row>
    <row r="469" spans="1:14" x14ac:dyDescent="0.25">
      <c r="A469" t="s">
        <v>3381</v>
      </c>
      <c r="B469" t="s">
        <v>3225</v>
      </c>
      <c r="C469" t="s">
        <v>16</v>
      </c>
      <c r="D469" t="s">
        <v>3226</v>
      </c>
      <c r="E469" t="s">
        <v>638</v>
      </c>
      <c r="F469" t="s">
        <v>3382</v>
      </c>
      <c r="G469" t="s">
        <v>3383</v>
      </c>
      <c r="H469" t="s">
        <v>3384</v>
      </c>
      <c r="I469" t="s">
        <v>32</v>
      </c>
      <c r="J469" t="s">
        <v>506</v>
      </c>
      <c r="K469" t="s">
        <v>24</v>
      </c>
      <c r="L469" t="s">
        <v>204</v>
      </c>
      <c r="M469" t="s">
        <v>9659</v>
      </c>
      <c r="N469" t="s">
        <v>9441</v>
      </c>
    </row>
    <row r="470" spans="1:14" x14ac:dyDescent="0.25">
      <c r="A470" t="s">
        <v>3385</v>
      </c>
      <c r="B470" t="s">
        <v>2897</v>
      </c>
      <c r="C470" t="s">
        <v>16</v>
      </c>
      <c r="D470" t="s">
        <v>2898</v>
      </c>
      <c r="E470" t="s">
        <v>638</v>
      </c>
      <c r="F470" t="s">
        <v>3386</v>
      </c>
      <c r="G470" t="s">
        <v>3387</v>
      </c>
      <c r="H470" t="s">
        <v>3388</v>
      </c>
      <c r="I470" t="s">
        <v>32</v>
      </c>
      <c r="J470" t="s">
        <v>282</v>
      </c>
      <c r="K470" t="s">
        <v>24</v>
      </c>
      <c r="L470" t="s">
        <v>439</v>
      </c>
      <c r="M470" t="s">
        <v>9438</v>
      </c>
      <c r="N470" t="s">
        <v>9439</v>
      </c>
    </row>
    <row r="471" spans="1:14" x14ac:dyDescent="0.25">
      <c r="A471" t="s">
        <v>2760</v>
      </c>
      <c r="B471" t="s">
        <v>658</v>
      </c>
      <c r="C471" t="s">
        <v>16</v>
      </c>
      <c r="D471" t="s">
        <v>2762</v>
      </c>
      <c r="E471" t="s">
        <v>638</v>
      </c>
      <c r="F471" t="s">
        <v>3403</v>
      </c>
      <c r="G471" t="s">
        <v>3404</v>
      </c>
      <c r="H471" t="s">
        <v>3405</v>
      </c>
      <c r="I471" t="s">
        <v>32</v>
      </c>
      <c r="J471" t="s">
        <v>162</v>
      </c>
      <c r="K471" t="s">
        <v>24</v>
      </c>
      <c r="L471" t="s">
        <v>2766</v>
      </c>
      <c r="M471" t="s">
        <v>9438</v>
      </c>
      <c r="N471" t="s">
        <v>9439</v>
      </c>
    </row>
    <row r="472" spans="1:14" x14ac:dyDescent="0.25">
      <c r="A472" t="s">
        <v>3406</v>
      </c>
      <c r="B472" t="s">
        <v>2996</v>
      </c>
      <c r="C472" t="s">
        <v>16</v>
      </c>
      <c r="D472" t="s">
        <v>2997</v>
      </c>
      <c r="E472" t="s">
        <v>638</v>
      </c>
      <c r="F472" t="s">
        <v>3407</v>
      </c>
      <c r="G472" t="s">
        <v>3408</v>
      </c>
      <c r="H472" t="s">
        <v>3409</v>
      </c>
      <c r="I472" t="s">
        <v>32</v>
      </c>
      <c r="J472" t="s">
        <v>234</v>
      </c>
      <c r="K472" t="s">
        <v>24</v>
      </c>
      <c r="L472" t="s">
        <v>75</v>
      </c>
      <c r="M472" t="s">
        <v>9438</v>
      </c>
      <c r="N472" t="s">
        <v>9439</v>
      </c>
    </row>
    <row r="473" spans="1:14" x14ac:dyDescent="0.25">
      <c r="A473" t="s">
        <v>2714</v>
      </c>
      <c r="B473" t="s">
        <v>2715</v>
      </c>
      <c r="C473" t="s">
        <v>16</v>
      </c>
      <c r="D473" t="s">
        <v>2716</v>
      </c>
      <c r="E473" t="s">
        <v>638</v>
      </c>
      <c r="F473" t="s">
        <v>3410</v>
      </c>
      <c r="G473" t="s">
        <v>3411</v>
      </c>
      <c r="H473" t="s">
        <v>3412</v>
      </c>
      <c r="I473" t="s">
        <v>32</v>
      </c>
      <c r="J473" t="s">
        <v>1394</v>
      </c>
      <c r="K473" t="s">
        <v>24</v>
      </c>
      <c r="L473" t="s">
        <v>34</v>
      </c>
      <c r="M473" t="s">
        <v>9438</v>
      </c>
      <c r="N473" t="s">
        <v>9439</v>
      </c>
    </row>
    <row r="474" spans="1:14" x14ac:dyDescent="0.25">
      <c r="A474" t="s">
        <v>3413</v>
      </c>
      <c r="B474" t="s">
        <v>3414</v>
      </c>
      <c r="C474" t="s">
        <v>16</v>
      </c>
      <c r="D474" t="s">
        <v>2898</v>
      </c>
      <c r="E474" t="s">
        <v>638</v>
      </c>
      <c r="F474" t="s">
        <v>3415</v>
      </c>
      <c r="G474" t="s">
        <v>3416</v>
      </c>
      <c r="H474" t="s">
        <v>3417</v>
      </c>
      <c r="I474" t="s">
        <v>32</v>
      </c>
      <c r="J474" t="s">
        <v>282</v>
      </c>
      <c r="K474" t="s">
        <v>24</v>
      </c>
      <c r="L474" t="s">
        <v>439</v>
      </c>
      <c r="M474" t="s">
        <v>9438</v>
      </c>
      <c r="N474" t="s">
        <v>9439</v>
      </c>
    </row>
    <row r="475" spans="1:14" x14ac:dyDescent="0.25">
      <c r="A475" t="s">
        <v>3418</v>
      </c>
      <c r="B475" t="s">
        <v>986</v>
      </c>
      <c r="C475" t="s">
        <v>69</v>
      </c>
      <c r="D475" t="s">
        <v>987</v>
      </c>
      <c r="E475" t="s">
        <v>638</v>
      </c>
      <c r="F475" t="s">
        <v>3419</v>
      </c>
      <c r="G475" t="s">
        <v>3420</v>
      </c>
      <c r="H475" t="s">
        <v>3421</v>
      </c>
      <c r="I475" t="s">
        <v>32</v>
      </c>
      <c r="J475" t="s">
        <v>148</v>
      </c>
      <c r="K475" t="s">
        <v>24</v>
      </c>
      <c r="L475" t="s">
        <v>204</v>
      </c>
      <c r="M475" t="s">
        <v>9661</v>
      </c>
      <c r="N475" t="s">
        <v>9441</v>
      </c>
    </row>
    <row r="476" spans="1:14" x14ac:dyDescent="0.25">
      <c r="A476" t="s">
        <v>3422</v>
      </c>
      <c r="B476" t="s">
        <v>1433</v>
      </c>
      <c r="C476" t="s">
        <v>16</v>
      </c>
      <c r="D476" t="s">
        <v>2516</v>
      </c>
      <c r="E476" t="s">
        <v>638</v>
      </c>
      <c r="F476" t="s">
        <v>3423</v>
      </c>
      <c r="G476" t="s">
        <v>3424</v>
      </c>
      <c r="H476" t="s">
        <v>3425</v>
      </c>
      <c r="I476" t="s">
        <v>32</v>
      </c>
      <c r="J476" t="s">
        <v>379</v>
      </c>
      <c r="K476" t="s">
        <v>24</v>
      </c>
      <c r="L476" t="s">
        <v>75</v>
      </c>
      <c r="M476" t="s">
        <v>9662</v>
      </c>
      <c r="N476" t="s">
        <v>9441</v>
      </c>
    </row>
    <row r="477" spans="1:14" x14ac:dyDescent="0.25">
      <c r="A477" t="s">
        <v>3426</v>
      </c>
      <c r="B477" t="s">
        <v>3343</v>
      </c>
      <c r="C477" t="s">
        <v>16</v>
      </c>
      <c r="D477" t="s">
        <v>530</v>
      </c>
      <c r="E477" t="s">
        <v>638</v>
      </c>
      <c r="F477" t="s">
        <v>3427</v>
      </c>
      <c r="G477" t="s">
        <v>3428</v>
      </c>
      <c r="H477" t="s">
        <v>3429</v>
      </c>
      <c r="I477" t="s">
        <v>32</v>
      </c>
      <c r="J477" t="s">
        <v>2591</v>
      </c>
      <c r="K477" t="s">
        <v>24</v>
      </c>
      <c r="L477" t="s">
        <v>176</v>
      </c>
      <c r="M477" t="s">
        <v>9438</v>
      </c>
      <c r="N477" t="s">
        <v>9439</v>
      </c>
    </row>
    <row r="478" spans="1:14" x14ac:dyDescent="0.25">
      <c r="A478" t="s">
        <v>3083</v>
      </c>
      <c r="B478" t="s">
        <v>3434</v>
      </c>
      <c r="C478" t="s">
        <v>69</v>
      </c>
      <c r="D478" t="s">
        <v>2997</v>
      </c>
      <c r="E478" t="s">
        <v>638</v>
      </c>
      <c r="F478" t="s">
        <v>3435</v>
      </c>
      <c r="G478" t="s">
        <v>3436</v>
      </c>
      <c r="H478" t="s">
        <v>3437</v>
      </c>
      <c r="I478" t="s">
        <v>32</v>
      </c>
      <c r="J478" t="s">
        <v>1545</v>
      </c>
      <c r="K478" t="s">
        <v>24</v>
      </c>
      <c r="L478" t="s">
        <v>75</v>
      </c>
      <c r="M478" t="s">
        <v>9438</v>
      </c>
      <c r="N478" t="s">
        <v>9439</v>
      </c>
    </row>
    <row r="479" spans="1:14" x14ac:dyDescent="0.25">
      <c r="A479" t="s">
        <v>3446</v>
      </c>
      <c r="B479" t="s">
        <v>3447</v>
      </c>
      <c r="C479" t="s">
        <v>16</v>
      </c>
      <c r="D479" t="s">
        <v>3448</v>
      </c>
      <c r="E479" t="s">
        <v>18</v>
      </c>
      <c r="F479" t="s">
        <v>3449</v>
      </c>
      <c r="G479" t="s">
        <v>3450</v>
      </c>
      <c r="H479" t="s">
        <v>3451</v>
      </c>
      <c r="I479" t="s">
        <v>32</v>
      </c>
      <c r="J479" t="s">
        <v>197</v>
      </c>
      <c r="K479" t="s">
        <v>24</v>
      </c>
      <c r="L479" t="s">
        <v>75</v>
      </c>
      <c r="M479" t="s">
        <v>9438</v>
      </c>
      <c r="N479" t="s">
        <v>9439</v>
      </c>
    </row>
    <row r="480" spans="1:14" x14ac:dyDescent="0.25">
      <c r="A480" t="s">
        <v>3452</v>
      </c>
      <c r="B480" t="s">
        <v>3453</v>
      </c>
      <c r="C480" t="s">
        <v>69</v>
      </c>
      <c r="D480" t="s">
        <v>207</v>
      </c>
      <c r="E480" t="s">
        <v>18</v>
      </c>
      <c r="F480" t="s">
        <v>3454</v>
      </c>
      <c r="G480" t="s">
        <v>3455</v>
      </c>
      <c r="H480" t="s">
        <v>3456</v>
      </c>
      <c r="I480" t="s">
        <v>32</v>
      </c>
      <c r="J480" t="s">
        <v>379</v>
      </c>
      <c r="K480" t="s">
        <v>24</v>
      </c>
      <c r="L480" t="s">
        <v>75</v>
      </c>
      <c r="M480" t="s">
        <v>9663</v>
      </c>
      <c r="N480" t="s">
        <v>9441</v>
      </c>
    </row>
    <row r="481" spans="1:14" x14ac:dyDescent="0.25">
      <c r="A481" t="s">
        <v>3457</v>
      </c>
      <c r="B481" t="s">
        <v>2367</v>
      </c>
      <c r="C481" t="s">
        <v>16</v>
      </c>
      <c r="D481" t="s">
        <v>3458</v>
      </c>
      <c r="E481" t="s">
        <v>18</v>
      </c>
      <c r="F481" t="s">
        <v>3459</v>
      </c>
      <c r="G481" t="s">
        <v>3460</v>
      </c>
      <c r="H481" t="s">
        <v>3461</v>
      </c>
      <c r="I481" t="s">
        <v>32</v>
      </c>
      <c r="J481" t="s">
        <v>2591</v>
      </c>
      <c r="K481" t="s">
        <v>24</v>
      </c>
      <c r="L481" t="s">
        <v>3462</v>
      </c>
      <c r="M481" t="s">
        <v>9438</v>
      </c>
      <c r="N481" t="s">
        <v>9439</v>
      </c>
    </row>
    <row r="482" spans="1:14" x14ac:dyDescent="0.25">
      <c r="A482" t="s">
        <v>3463</v>
      </c>
      <c r="B482" t="s">
        <v>3464</v>
      </c>
      <c r="C482" t="s">
        <v>69</v>
      </c>
      <c r="D482" t="s">
        <v>3465</v>
      </c>
      <c r="E482" t="s">
        <v>18</v>
      </c>
      <c r="F482" t="s">
        <v>3466</v>
      </c>
      <c r="G482" t="s">
        <v>3467</v>
      </c>
      <c r="H482" t="s">
        <v>3468</v>
      </c>
      <c r="I482" t="s">
        <v>32</v>
      </c>
      <c r="J482" t="s">
        <v>290</v>
      </c>
      <c r="K482" t="s">
        <v>24</v>
      </c>
      <c r="L482" t="s">
        <v>75</v>
      </c>
      <c r="M482" t="s">
        <v>9664</v>
      </c>
      <c r="N482" t="s">
        <v>9441</v>
      </c>
    </row>
    <row r="483" spans="1:14" x14ac:dyDescent="0.25">
      <c r="A483" t="s">
        <v>3469</v>
      </c>
      <c r="B483" t="s">
        <v>3470</v>
      </c>
      <c r="C483" t="s">
        <v>16</v>
      </c>
      <c r="D483" t="s">
        <v>3471</v>
      </c>
      <c r="E483" t="s">
        <v>18</v>
      </c>
      <c r="F483" t="s">
        <v>3472</v>
      </c>
      <c r="G483" t="s">
        <v>3473</v>
      </c>
      <c r="H483" t="s">
        <v>3474</v>
      </c>
      <c r="I483" t="s">
        <v>32</v>
      </c>
      <c r="J483" t="s">
        <v>74</v>
      </c>
      <c r="K483" t="s">
        <v>24</v>
      </c>
      <c r="L483" t="s">
        <v>3475</v>
      </c>
      <c r="M483" t="s">
        <v>9665</v>
      </c>
      <c r="N483" t="s">
        <v>9441</v>
      </c>
    </row>
    <row r="484" spans="1:14" x14ac:dyDescent="0.25">
      <c r="A484" t="s">
        <v>3476</v>
      </c>
      <c r="B484" t="s">
        <v>3477</v>
      </c>
      <c r="C484" t="s">
        <v>69</v>
      </c>
      <c r="D484" t="s">
        <v>1003</v>
      </c>
      <c r="E484" t="s">
        <v>18</v>
      </c>
      <c r="F484" t="s">
        <v>3478</v>
      </c>
      <c r="G484" t="s">
        <v>3479</v>
      </c>
      <c r="H484" t="s">
        <v>3480</v>
      </c>
      <c r="I484" t="s">
        <v>32</v>
      </c>
      <c r="J484" t="s">
        <v>1727</v>
      </c>
      <c r="K484" t="s">
        <v>24</v>
      </c>
      <c r="L484" t="s">
        <v>34</v>
      </c>
      <c r="M484" t="s">
        <v>9666</v>
      </c>
      <c r="N484" t="s">
        <v>9441</v>
      </c>
    </row>
    <row r="485" spans="1:14" x14ac:dyDescent="0.25">
      <c r="A485" t="s">
        <v>3487</v>
      </c>
      <c r="B485" t="s">
        <v>3488</v>
      </c>
      <c r="C485" t="s">
        <v>16</v>
      </c>
      <c r="D485" t="s">
        <v>3489</v>
      </c>
      <c r="E485" t="s">
        <v>18</v>
      </c>
      <c r="F485" t="s">
        <v>3490</v>
      </c>
      <c r="G485" t="s">
        <v>3491</v>
      </c>
      <c r="H485" t="s">
        <v>3492</v>
      </c>
      <c r="I485" t="s">
        <v>32</v>
      </c>
      <c r="J485" t="s">
        <v>360</v>
      </c>
      <c r="K485" t="s">
        <v>24</v>
      </c>
      <c r="L485" t="s">
        <v>3493</v>
      </c>
      <c r="M485" t="s">
        <v>9438</v>
      </c>
      <c r="N485" t="s">
        <v>9439</v>
      </c>
    </row>
    <row r="486" spans="1:14" x14ac:dyDescent="0.25">
      <c r="A486" t="s">
        <v>3494</v>
      </c>
      <c r="B486" t="s">
        <v>2587</v>
      </c>
      <c r="C486" t="s">
        <v>69</v>
      </c>
      <c r="D486" t="s">
        <v>434</v>
      </c>
      <c r="E486" t="s">
        <v>18</v>
      </c>
      <c r="F486" t="s">
        <v>3495</v>
      </c>
      <c r="G486" t="s">
        <v>3496</v>
      </c>
      <c r="H486" t="s">
        <v>3497</v>
      </c>
      <c r="I486" t="s">
        <v>32</v>
      </c>
      <c r="J486" t="s">
        <v>219</v>
      </c>
      <c r="K486" t="s">
        <v>24</v>
      </c>
      <c r="L486" t="s">
        <v>439</v>
      </c>
      <c r="M486" t="s">
        <v>9438</v>
      </c>
      <c r="N486" t="s">
        <v>9439</v>
      </c>
    </row>
    <row r="487" spans="1:14" x14ac:dyDescent="0.25">
      <c r="A487" t="s">
        <v>3498</v>
      </c>
      <c r="B487" t="s">
        <v>3499</v>
      </c>
      <c r="C487" t="s">
        <v>16</v>
      </c>
      <c r="D487" t="s">
        <v>85</v>
      </c>
      <c r="E487" t="s">
        <v>18</v>
      </c>
      <c r="F487" t="s">
        <v>3500</v>
      </c>
      <c r="G487" t="s">
        <v>3501</v>
      </c>
      <c r="H487" t="s">
        <v>3502</v>
      </c>
      <c r="I487" t="s">
        <v>32</v>
      </c>
      <c r="J487" t="s">
        <v>398</v>
      </c>
      <c r="K487" t="s">
        <v>24</v>
      </c>
      <c r="L487" t="s">
        <v>3503</v>
      </c>
      <c r="M487" t="s">
        <v>9438</v>
      </c>
      <c r="N487" t="s">
        <v>9439</v>
      </c>
    </row>
    <row r="488" spans="1:14" x14ac:dyDescent="0.25">
      <c r="A488" t="s">
        <v>3504</v>
      </c>
      <c r="B488" t="s">
        <v>92</v>
      </c>
      <c r="C488" t="s">
        <v>69</v>
      </c>
      <c r="D488" t="s">
        <v>93</v>
      </c>
      <c r="E488" t="s">
        <v>18</v>
      </c>
      <c r="F488" t="s">
        <v>3505</v>
      </c>
      <c r="G488" t="s">
        <v>3506</v>
      </c>
      <c r="H488" t="s">
        <v>3507</v>
      </c>
      <c r="I488" t="s">
        <v>32</v>
      </c>
      <c r="J488" t="s">
        <v>1400</v>
      </c>
      <c r="K488" t="s">
        <v>24</v>
      </c>
      <c r="L488" t="s">
        <v>75</v>
      </c>
      <c r="M488" t="s">
        <v>9667</v>
      </c>
      <c r="N488" t="s">
        <v>9441</v>
      </c>
    </row>
    <row r="489" spans="1:14" x14ac:dyDescent="0.25">
      <c r="A489" t="s">
        <v>3508</v>
      </c>
      <c r="B489" t="s">
        <v>616</v>
      </c>
      <c r="C489" t="s">
        <v>16</v>
      </c>
      <c r="D489" t="s">
        <v>434</v>
      </c>
      <c r="E489" t="s">
        <v>18</v>
      </c>
      <c r="F489" t="s">
        <v>3509</v>
      </c>
      <c r="G489" t="s">
        <v>3510</v>
      </c>
      <c r="H489" t="s">
        <v>3511</v>
      </c>
      <c r="I489" t="s">
        <v>32</v>
      </c>
      <c r="J489" t="s">
        <v>1751</v>
      </c>
      <c r="K489" t="s">
        <v>24</v>
      </c>
      <c r="L489" t="s">
        <v>786</v>
      </c>
      <c r="M489" t="s">
        <v>9438</v>
      </c>
      <c r="N489" t="s">
        <v>9439</v>
      </c>
    </row>
    <row r="490" spans="1:14" x14ac:dyDescent="0.25">
      <c r="A490" t="s">
        <v>3512</v>
      </c>
      <c r="B490" t="s">
        <v>3513</v>
      </c>
      <c r="C490" t="s">
        <v>69</v>
      </c>
      <c r="D490" t="s">
        <v>2041</v>
      </c>
      <c r="E490" t="s">
        <v>18</v>
      </c>
      <c r="F490" t="s">
        <v>3514</v>
      </c>
      <c r="G490" t="s">
        <v>3515</v>
      </c>
      <c r="H490" t="s">
        <v>3516</v>
      </c>
      <c r="I490" t="s">
        <v>32</v>
      </c>
      <c r="J490" t="s">
        <v>109</v>
      </c>
      <c r="K490" t="s">
        <v>24</v>
      </c>
      <c r="L490" t="s">
        <v>176</v>
      </c>
      <c r="M490" t="s">
        <v>9668</v>
      </c>
      <c r="N490" t="s">
        <v>9441</v>
      </c>
    </row>
    <row r="491" spans="1:14" x14ac:dyDescent="0.25">
      <c r="A491" t="s">
        <v>3517</v>
      </c>
      <c r="B491" t="s">
        <v>264</v>
      </c>
      <c r="C491" t="s">
        <v>16</v>
      </c>
      <c r="D491" t="s">
        <v>702</v>
      </c>
      <c r="E491" t="s">
        <v>18</v>
      </c>
      <c r="F491" t="s">
        <v>3518</v>
      </c>
      <c r="G491" t="s">
        <v>3519</v>
      </c>
      <c r="H491" t="s">
        <v>3520</v>
      </c>
      <c r="I491" t="s">
        <v>32</v>
      </c>
      <c r="J491" t="s">
        <v>575</v>
      </c>
      <c r="K491" t="s">
        <v>24</v>
      </c>
      <c r="L491" t="s">
        <v>204</v>
      </c>
      <c r="M491" t="s">
        <v>9669</v>
      </c>
      <c r="N491" t="s">
        <v>9441</v>
      </c>
    </row>
    <row r="492" spans="1:14" x14ac:dyDescent="0.25">
      <c r="A492" t="s">
        <v>3528</v>
      </c>
      <c r="B492" t="s">
        <v>3529</v>
      </c>
      <c r="C492" t="s">
        <v>69</v>
      </c>
      <c r="D492" t="s">
        <v>579</v>
      </c>
      <c r="E492" t="s">
        <v>18</v>
      </c>
      <c r="F492" t="s">
        <v>3530</v>
      </c>
      <c r="G492" t="s">
        <v>3531</v>
      </c>
      <c r="H492" t="s">
        <v>3532</v>
      </c>
      <c r="I492" t="s">
        <v>32</v>
      </c>
      <c r="J492" t="s">
        <v>57</v>
      </c>
      <c r="K492" t="s">
        <v>24</v>
      </c>
      <c r="L492" t="s">
        <v>3533</v>
      </c>
      <c r="M492" t="s">
        <v>9670</v>
      </c>
      <c r="N492" t="s">
        <v>9441</v>
      </c>
    </row>
    <row r="493" spans="1:14" x14ac:dyDescent="0.25">
      <c r="A493" t="s">
        <v>3534</v>
      </c>
      <c r="B493" t="s">
        <v>3535</v>
      </c>
      <c r="C493" t="s">
        <v>69</v>
      </c>
      <c r="D493" t="s">
        <v>3536</v>
      </c>
      <c r="E493" t="s">
        <v>18</v>
      </c>
      <c r="F493" t="s">
        <v>3537</v>
      </c>
      <c r="G493" t="s">
        <v>3538</v>
      </c>
      <c r="H493" t="s">
        <v>3539</v>
      </c>
      <c r="I493" t="s">
        <v>32</v>
      </c>
      <c r="J493" t="s">
        <v>175</v>
      </c>
      <c r="K493" t="s">
        <v>24</v>
      </c>
      <c r="L493" t="s">
        <v>3540</v>
      </c>
      <c r="M493" t="s">
        <v>9671</v>
      </c>
      <c r="N493" t="s">
        <v>9441</v>
      </c>
    </row>
    <row r="494" spans="1:14" x14ac:dyDescent="0.25">
      <c r="A494" t="s">
        <v>3541</v>
      </c>
      <c r="C494" t="s">
        <v>69</v>
      </c>
      <c r="D494" t="s">
        <v>332</v>
      </c>
      <c r="E494" t="s">
        <v>18</v>
      </c>
      <c r="F494" t="s">
        <v>3542</v>
      </c>
      <c r="G494" t="s">
        <v>3543</v>
      </c>
      <c r="H494" t="s">
        <v>3544</v>
      </c>
      <c r="I494" t="s">
        <v>32</v>
      </c>
      <c r="J494" t="s">
        <v>583</v>
      </c>
      <c r="K494" t="s">
        <v>24</v>
      </c>
      <c r="L494" t="s">
        <v>3545</v>
      </c>
      <c r="M494" t="s">
        <v>9672</v>
      </c>
      <c r="N494" t="s">
        <v>9441</v>
      </c>
    </row>
    <row r="495" spans="1:14" x14ac:dyDescent="0.25">
      <c r="A495" t="s">
        <v>1301</v>
      </c>
      <c r="B495" t="s">
        <v>92</v>
      </c>
      <c r="C495" t="s">
        <v>69</v>
      </c>
      <c r="D495" t="s">
        <v>93</v>
      </c>
      <c r="E495" t="s">
        <v>18</v>
      </c>
      <c r="F495" t="s">
        <v>3546</v>
      </c>
      <c r="G495" t="s">
        <v>3547</v>
      </c>
      <c r="H495" t="s">
        <v>3548</v>
      </c>
      <c r="I495" t="s">
        <v>32</v>
      </c>
      <c r="J495" t="s">
        <v>175</v>
      </c>
      <c r="K495" t="s">
        <v>24</v>
      </c>
      <c r="L495" t="s">
        <v>75</v>
      </c>
      <c r="M495" t="s">
        <v>9673</v>
      </c>
      <c r="N495" t="s">
        <v>9441</v>
      </c>
    </row>
    <row r="496" spans="1:14" x14ac:dyDescent="0.25">
      <c r="A496" t="s">
        <v>3549</v>
      </c>
      <c r="B496" t="s">
        <v>3550</v>
      </c>
      <c r="C496" t="s">
        <v>16</v>
      </c>
      <c r="D496" t="s">
        <v>1254</v>
      </c>
      <c r="E496" t="s">
        <v>18</v>
      </c>
      <c r="F496" t="s">
        <v>3551</v>
      </c>
      <c r="G496" t="s">
        <v>3552</v>
      </c>
      <c r="H496" t="s">
        <v>3553</v>
      </c>
      <c r="I496" t="s">
        <v>32</v>
      </c>
      <c r="J496" t="s">
        <v>540</v>
      </c>
      <c r="K496" t="s">
        <v>24</v>
      </c>
      <c r="L496" t="s">
        <v>3554</v>
      </c>
      <c r="M496" t="s">
        <v>9674</v>
      </c>
      <c r="N496" t="s">
        <v>9441</v>
      </c>
    </row>
    <row r="497" spans="1:14" x14ac:dyDescent="0.25">
      <c r="A497" t="s">
        <v>3555</v>
      </c>
      <c r="B497" t="s">
        <v>3556</v>
      </c>
      <c r="C497" t="s">
        <v>16</v>
      </c>
      <c r="E497" t="s">
        <v>18</v>
      </c>
      <c r="F497" t="s">
        <v>3557</v>
      </c>
      <c r="G497" t="s">
        <v>3558</v>
      </c>
      <c r="H497" t="s">
        <v>3559</v>
      </c>
      <c r="I497" t="s">
        <v>32</v>
      </c>
      <c r="J497" t="s">
        <v>398</v>
      </c>
      <c r="K497" t="s">
        <v>24</v>
      </c>
      <c r="M497" t="s">
        <v>9438</v>
      </c>
      <c r="N497" t="s">
        <v>9439</v>
      </c>
    </row>
    <row r="498" spans="1:14" x14ac:dyDescent="0.25">
      <c r="A498" t="s">
        <v>3560</v>
      </c>
      <c r="B498" t="s">
        <v>3561</v>
      </c>
      <c r="C498" t="s">
        <v>16</v>
      </c>
      <c r="D498" t="s">
        <v>3562</v>
      </c>
      <c r="E498" t="s">
        <v>18</v>
      </c>
      <c r="F498" t="s">
        <v>3563</v>
      </c>
      <c r="G498" t="s">
        <v>3564</v>
      </c>
      <c r="H498" t="s">
        <v>3565</v>
      </c>
      <c r="I498" t="s">
        <v>32</v>
      </c>
      <c r="J498" t="s">
        <v>2591</v>
      </c>
      <c r="K498" t="s">
        <v>24</v>
      </c>
      <c r="L498" t="s">
        <v>75</v>
      </c>
      <c r="M498" t="s">
        <v>9438</v>
      </c>
      <c r="N498" t="s">
        <v>9439</v>
      </c>
    </row>
    <row r="499" spans="1:14" x14ac:dyDescent="0.25">
      <c r="A499" t="s">
        <v>3566</v>
      </c>
      <c r="B499" t="s">
        <v>3567</v>
      </c>
      <c r="C499" t="s">
        <v>69</v>
      </c>
      <c r="D499" t="s">
        <v>3568</v>
      </c>
      <c r="E499" t="s">
        <v>18</v>
      </c>
      <c r="F499" t="s">
        <v>3569</v>
      </c>
      <c r="G499" t="s">
        <v>3570</v>
      </c>
      <c r="H499" t="s">
        <v>3571</v>
      </c>
      <c r="I499" t="s">
        <v>32</v>
      </c>
      <c r="J499" t="s">
        <v>97</v>
      </c>
      <c r="K499" t="s">
        <v>24</v>
      </c>
      <c r="L499" t="s">
        <v>3572</v>
      </c>
      <c r="M499" t="s">
        <v>9675</v>
      </c>
      <c r="N499" t="s">
        <v>9441</v>
      </c>
    </row>
    <row r="500" spans="1:14" x14ac:dyDescent="0.25">
      <c r="A500" t="s">
        <v>3573</v>
      </c>
      <c r="C500" t="s">
        <v>69</v>
      </c>
      <c r="D500" t="s">
        <v>3574</v>
      </c>
      <c r="E500" t="s">
        <v>18</v>
      </c>
      <c r="F500" t="s">
        <v>3575</v>
      </c>
      <c r="G500" t="s">
        <v>3576</v>
      </c>
      <c r="H500" t="s">
        <v>3577</v>
      </c>
      <c r="I500" t="s">
        <v>32</v>
      </c>
      <c r="J500" t="s">
        <v>1381</v>
      </c>
      <c r="K500" t="s">
        <v>24</v>
      </c>
      <c r="L500" t="s">
        <v>3578</v>
      </c>
      <c r="M500" t="s">
        <v>9676</v>
      </c>
      <c r="N500" t="s">
        <v>9441</v>
      </c>
    </row>
    <row r="501" spans="1:14" x14ac:dyDescent="0.25">
      <c r="A501" t="s">
        <v>26</v>
      </c>
      <c r="B501" t="s">
        <v>393</v>
      </c>
      <c r="C501" t="s">
        <v>69</v>
      </c>
      <c r="D501" t="s">
        <v>3579</v>
      </c>
      <c r="E501" t="s">
        <v>18</v>
      </c>
      <c r="F501" t="s">
        <v>3580</v>
      </c>
      <c r="G501" t="s">
        <v>3581</v>
      </c>
      <c r="H501" t="s">
        <v>3582</v>
      </c>
      <c r="I501" t="s">
        <v>32</v>
      </c>
      <c r="J501" t="s">
        <v>2591</v>
      </c>
      <c r="K501" t="s">
        <v>24</v>
      </c>
      <c r="L501" t="s">
        <v>34</v>
      </c>
      <c r="M501" t="s">
        <v>9438</v>
      </c>
      <c r="N501" t="s">
        <v>9439</v>
      </c>
    </row>
    <row r="502" spans="1:14" x14ac:dyDescent="0.25">
      <c r="A502" t="s">
        <v>3583</v>
      </c>
      <c r="B502" t="s">
        <v>3584</v>
      </c>
      <c r="C502" t="s">
        <v>16</v>
      </c>
      <c r="D502" t="s">
        <v>3585</v>
      </c>
      <c r="E502" t="s">
        <v>18</v>
      </c>
      <c r="F502" t="s">
        <v>3586</v>
      </c>
      <c r="G502" t="s">
        <v>3587</v>
      </c>
      <c r="H502" t="s">
        <v>3588</v>
      </c>
      <c r="I502" t="s">
        <v>32</v>
      </c>
      <c r="J502" t="s">
        <v>493</v>
      </c>
      <c r="K502" t="s">
        <v>24</v>
      </c>
      <c r="L502" t="s">
        <v>3589</v>
      </c>
      <c r="M502" t="s">
        <v>9677</v>
      </c>
      <c r="N502" t="s">
        <v>9441</v>
      </c>
    </row>
    <row r="503" spans="1:14" x14ac:dyDescent="0.25">
      <c r="A503" t="s">
        <v>3590</v>
      </c>
      <c r="B503" t="s">
        <v>3591</v>
      </c>
      <c r="C503" t="s">
        <v>16</v>
      </c>
      <c r="D503" t="s">
        <v>2898</v>
      </c>
      <c r="E503" t="s">
        <v>18</v>
      </c>
      <c r="F503" t="s">
        <v>3592</v>
      </c>
      <c r="G503" t="s">
        <v>3593</v>
      </c>
      <c r="H503" t="s">
        <v>3594</v>
      </c>
      <c r="I503" t="s">
        <v>32</v>
      </c>
      <c r="J503" t="s">
        <v>3595</v>
      </c>
      <c r="K503" t="s">
        <v>3596</v>
      </c>
      <c r="L503" t="s">
        <v>439</v>
      </c>
      <c r="M503" t="s">
        <v>9438</v>
      </c>
      <c r="N503" t="s">
        <v>9439</v>
      </c>
    </row>
    <row r="504" spans="1:14" x14ac:dyDescent="0.25">
      <c r="A504" t="s">
        <v>534</v>
      </c>
      <c r="B504" t="s">
        <v>535</v>
      </c>
      <c r="C504" t="s">
        <v>69</v>
      </c>
      <c r="D504" t="s">
        <v>3597</v>
      </c>
      <c r="E504" t="s">
        <v>18</v>
      </c>
      <c r="F504" t="s">
        <v>3598</v>
      </c>
      <c r="G504" t="s">
        <v>3599</v>
      </c>
      <c r="H504" t="s">
        <v>3600</v>
      </c>
      <c r="I504" t="s">
        <v>32</v>
      </c>
      <c r="J504" t="s">
        <v>991</v>
      </c>
      <c r="K504" t="s">
        <v>24</v>
      </c>
      <c r="L504" t="s">
        <v>541</v>
      </c>
      <c r="M504" t="s">
        <v>9678</v>
      </c>
      <c r="N504" t="s">
        <v>9441</v>
      </c>
    </row>
    <row r="505" spans="1:14" x14ac:dyDescent="0.25">
      <c r="A505" t="s">
        <v>3615</v>
      </c>
      <c r="B505" t="s">
        <v>3616</v>
      </c>
      <c r="C505" t="s">
        <v>16</v>
      </c>
      <c r="D505" t="s">
        <v>2309</v>
      </c>
      <c r="E505" t="s">
        <v>18</v>
      </c>
      <c r="F505" t="s">
        <v>3617</v>
      </c>
      <c r="G505" t="s">
        <v>3618</v>
      </c>
      <c r="H505" t="s">
        <v>3619</v>
      </c>
      <c r="I505" t="s">
        <v>32</v>
      </c>
      <c r="J505" t="s">
        <v>391</v>
      </c>
      <c r="K505" t="s">
        <v>24</v>
      </c>
      <c r="L505" t="s">
        <v>3620</v>
      </c>
      <c r="M505" t="s">
        <v>9438</v>
      </c>
      <c r="N505" t="s">
        <v>9439</v>
      </c>
    </row>
    <row r="506" spans="1:14" x14ac:dyDescent="0.25">
      <c r="A506" t="s">
        <v>3628</v>
      </c>
      <c r="C506" t="s">
        <v>69</v>
      </c>
      <c r="D506" t="s">
        <v>3629</v>
      </c>
      <c r="E506" t="s">
        <v>18</v>
      </c>
      <c r="F506" t="s">
        <v>3630</v>
      </c>
      <c r="G506" t="s">
        <v>3631</v>
      </c>
      <c r="H506" t="s">
        <v>3632</v>
      </c>
      <c r="I506" t="s">
        <v>32</v>
      </c>
      <c r="J506" t="s">
        <v>1137</v>
      </c>
      <c r="K506" t="s">
        <v>24</v>
      </c>
      <c r="L506" t="s">
        <v>254</v>
      </c>
      <c r="M506" t="s">
        <v>9438</v>
      </c>
      <c r="N506" t="s">
        <v>9439</v>
      </c>
    </row>
    <row r="507" spans="1:14" x14ac:dyDescent="0.25">
      <c r="A507" t="s">
        <v>3633</v>
      </c>
      <c r="B507" t="s">
        <v>214</v>
      </c>
      <c r="C507" t="s">
        <v>69</v>
      </c>
      <c r="D507" t="s">
        <v>3634</v>
      </c>
      <c r="E507" t="s">
        <v>18</v>
      </c>
      <c r="F507" t="s">
        <v>3635</v>
      </c>
      <c r="G507" t="s">
        <v>3636</v>
      </c>
      <c r="H507" t="s">
        <v>3637</v>
      </c>
      <c r="I507" t="s">
        <v>32</v>
      </c>
      <c r="J507" t="s">
        <v>282</v>
      </c>
      <c r="K507" t="s">
        <v>24</v>
      </c>
      <c r="L507" t="s">
        <v>3638</v>
      </c>
      <c r="M507" t="s">
        <v>9438</v>
      </c>
      <c r="N507" t="s">
        <v>9439</v>
      </c>
    </row>
    <row r="508" spans="1:14" x14ac:dyDescent="0.25">
      <c r="A508" t="s">
        <v>3644</v>
      </c>
      <c r="B508" t="s">
        <v>3645</v>
      </c>
      <c r="C508" t="s">
        <v>69</v>
      </c>
      <c r="D508" t="s">
        <v>3646</v>
      </c>
      <c r="E508" t="s">
        <v>18</v>
      </c>
      <c r="F508" t="s">
        <v>3647</v>
      </c>
      <c r="G508" t="s">
        <v>3648</v>
      </c>
      <c r="H508" t="s">
        <v>3649</v>
      </c>
      <c r="I508" t="s">
        <v>32</v>
      </c>
      <c r="J508" t="s">
        <v>688</v>
      </c>
      <c r="K508" t="s">
        <v>24</v>
      </c>
      <c r="L508" t="s">
        <v>42</v>
      </c>
      <c r="M508" t="s">
        <v>9438</v>
      </c>
      <c r="N508" t="s">
        <v>9439</v>
      </c>
    </row>
    <row r="509" spans="1:14" x14ac:dyDescent="0.25">
      <c r="A509" t="s">
        <v>3658</v>
      </c>
      <c r="B509" t="s">
        <v>3659</v>
      </c>
      <c r="C509" t="s">
        <v>16</v>
      </c>
      <c r="D509" t="s">
        <v>2123</v>
      </c>
      <c r="E509" t="s">
        <v>18</v>
      </c>
      <c r="F509" t="s">
        <v>3660</v>
      </c>
      <c r="G509" t="s">
        <v>3661</v>
      </c>
      <c r="H509" t="s">
        <v>3662</v>
      </c>
      <c r="I509" t="s">
        <v>32</v>
      </c>
      <c r="J509" t="s">
        <v>606</v>
      </c>
      <c r="K509" t="s">
        <v>24</v>
      </c>
      <c r="L509" t="s">
        <v>75</v>
      </c>
      <c r="M509" t="s">
        <v>9438</v>
      </c>
      <c r="N509" t="s">
        <v>9439</v>
      </c>
    </row>
    <row r="510" spans="1:14" x14ac:dyDescent="0.25">
      <c r="A510" t="s">
        <v>3663</v>
      </c>
      <c r="B510" t="s">
        <v>3664</v>
      </c>
      <c r="C510" t="s">
        <v>16</v>
      </c>
      <c r="D510" t="s">
        <v>1434</v>
      </c>
      <c r="E510" t="s">
        <v>18</v>
      </c>
      <c r="F510" t="s">
        <v>3665</v>
      </c>
      <c r="G510" t="s">
        <v>3666</v>
      </c>
      <c r="H510" t="s">
        <v>3667</v>
      </c>
      <c r="I510" t="s">
        <v>32</v>
      </c>
      <c r="J510" t="s">
        <v>253</v>
      </c>
      <c r="K510" t="s">
        <v>24</v>
      </c>
      <c r="L510" t="s">
        <v>1438</v>
      </c>
      <c r="M510" t="s">
        <v>9438</v>
      </c>
      <c r="N510" t="s">
        <v>9439</v>
      </c>
    </row>
    <row r="511" spans="1:14" x14ac:dyDescent="0.25">
      <c r="A511" t="s">
        <v>3668</v>
      </c>
      <c r="B511" t="s">
        <v>3669</v>
      </c>
      <c r="C511" t="s">
        <v>69</v>
      </c>
      <c r="D511" t="s">
        <v>3670</v>
      </c>
      <c r="E511" t="s">
        <v>18</v>
      </c>
      <c r="F511" t="s">
        <v>3671</v>
      </c>
      <c r="G511" t="s">
        <v>3672</v>
      </c>
      <c r="H511" t="s">
        <v>3673</v>
      </c>
      <c r="I511" t="s">
        <v>32</v>
      </c>
      <c r="J511" t="s">
        <v>723</v>
      </c>
      <c r="K511" t="s">
        <v>24</v>
      </c>
      <c r="L511" t="s">
        <v>42</v>
      </c>
      <c r="M511" t="s">
        <v>9438</v>
      </c>
      <c r="N511" t="s">
        <v>9439</v>
      </c>
    </row>
    <row r="512" spans="1:14" x14ac:dyDescent="0.25">
      <c r="A512" t="s">
        <v>3674</v>
      </c>
      <c r="B512" t="s">
        <v>1266</v>
      </c>
      <c r="C512" t="s">
        <v>16</v>
      </c>
      <c r="D512" t="s">
        <v>942</v>
      </c>
      <c r="E512" t="s">
        <v>18</v>
      </c>
      <c r="F512" t="s">
        <v>3675</v>
      </c>
      <c r="G512" t="s">
        <v>3676</v>
      </c>
      <c r="H512" t="s">
        <v>3677</v>
      </c>
      <c r="I512" t="s">
        <v>32</v>
      </c>
      <c r="J512" t="s">
        <v>756</v>
      </c>
      <c r="K512" t="s">
        <v>24</v>
      </c>
      <c r="L512" t="s">
        <v>786</v>
      </c>
      <c r="M512" t="s">
        <v>9438</v>
      </c>
      <c r="N512" t="s">
        <v>9439</v>
      </c>
    </row>
    <row r="513" spans="1:14" x14ac:dyDescent="0.25">
      <c r="A513" t="s">
        <v>3678</v>
      </c>
      <c r="C513" t="s">
        <v>16</v>
      </c>
      <c r="D513" t="s">
        <v>579</v>
      </c>
      <c r="E513" t="s">
        <v>18</v>
      </c>
      <c r="F513" t="s">
        <v>3679</v>
      </c>
      <c r="G513" t="s">
        <v>3680</v>
      </c>
      <c r="H513" t="s">
        <v>3681</v>
      </c>
      <c r="I513" t="s">
        <v>32</v>
      </c>
      <c r="J513" t="s">
        <v>583</v>
      </c>
      <c r="K513" t="s">
        <v>24</v>
      </c>
      <c r="L513" t="s">
        <v>58</v>
      </c>
      <c r="M513" t="s">
        <v>9681</v>
      </c>
      <c r="N513" t="s">
        <v>9441</v>
      </c>
    </row>
    <row r="514" spans="1:14" x14ac:dyDescent="0.25">
      <c r="A514" t="s">
        <v>3682</v>
      </c>
      <c r="B514" t="s">
        <v>2145</v>
      </c>
      <c r="C514" t="s">
        <v>16</v>
      </c>
      <c r="D514" t="s">
        <v>489</v>
      </c>
      <c r="E514" t="s">
        <v>18</v>
      </c>
      <c r="F514" t="s">
        <v>3683</v>
      </c>
      <c r="G514" t="s">
        <v>3684</v>
      </c>
      <c r="H514" t="s">
        <v>3685</v>
      </c>
      <c r="I514" t="s">
        <v>32</v>
      </c>
      <c r="J514" t="s">
        <v>148</v>
      </c>
      <c r="K514" t="s">
        <v>24</v>
      </c>
      <c r="L514" t="s">
        <v>494</v>
      </c>
      <c r="M514" t="s">
        <v>9682</v>
      </c>
      <c r="N514" t="s">
        <v>9441</v>
      </c>
    </row>
    <row r="515" spans="1:14" x14ac:dyDescent="0.25">
      <c r="A515" t="s">
        <v>3686</v>
      </c>
      <c r="B515" t="s">
        <v>3687</v>
      </c>
      <c r="C515" t="s">
        <v>69</v>
      </c>
      <c r="D515" t="s">
        <v>2671</v>
      </c>
      <c r="E515" t="s">
        <v>18</v>
      </c>
      <c r="F515" t="s">
        <v>3688</v>
      </c>
      <c r="G515" t="s">
        <v>3689</v>
      </c>
      <c r="H515" t="s">
        <v>3690</v>
      </c>
      <c r="I515" t="s">
        <v>32</v>
      </c>
      <c r="J515" t="s">
        <v>2164</v>
      </c>
      <c r="K515" t="s">
        <v>24</v>
      </c>
      <c r="L515" t="s">
        <v>75</v>
      </c>
      <c r="M515" t="s">
        <v>9683</v>
      </c>
      <c r="N515" t="s">
        <v>9441</v>
      </c>
    </row>
    <row r="516" spans="1:14" x14ac:dyDescent="0.25">
      <c r="A516" t="s">
        <v>3700</v>
      </c>
      <c r="B516" t="s">
        <v>2818</v>
      </c>
      <c r="C516" t="s">
        <v>69</v>
      </c>
      <c r="D516" t="s">
        <v>2819</v>
      </c>
      <c r="E516" t="s">
        <v>638</v>
      </c>
      <c r="F516" t="s">
        <v>3701</v>
      </c>
      <c r="G516" t="s">
        <v>3702</v>
      </c>
      <c r="H516" t="s">
        <v>3703</v>
      </c>
      <c r="I516" t="s">
        <v>32</v>
      </c>
      <c r="J516" t="s">
        <v>290</v>
      </c>
      <c r="K516" t="s">
        <v>24</v>
      </c>
      <c r="L516" t="s">
        <v>2824</v>
      </c>
      <c r="M516" t="s">
        <v>9684</v>
      </c>
      <c r="N516" t="s">
        <v>9441</v>
      </c>
    </row>
    <row r="517" spans="1:14" x14ac:dyDescent="0.25">
      <c r="A517" t="s">
        <v>3694</v>
      </c>
      <c r="B517" t="s">
        <v>3695</v>
      </c>
      <c r="C517" t="s">
        <v>16</v>
      </c>
      <c r="D517" t="s">
        <v>3696</v>
      </c>
      <c r="E517" t="s">
        <v>638</v>
      </c>
      <c r="F517" t="s">
        <v>3704</v>
      </c>
      <c r="G517" t="s">
        <v>3705</v>
      </c>
      <c r="H517" t="s">
        <v>3706</v>
      </c>
      <c r="I517" t="s">
        <v>32</v>
      </c>
      <c r="J517" t="s">
        <v>1093</v>
      </c>
      <c r="K517" t="s">
        <v>24</v>
      </c>
      <c r="L517" t="s">
        <v>2307</v>
      </c>
      <c r="M517" t="s">
        <v>9438</v>
      </c>
      <c r="N517" t="s">
        <v>9439</v>
      </c>
    </row>
    <row r="518" spans="1:14" x14ac:dyDescent="0.25">
      <c r="A518" t="s">
        <v>3717</v>
      </c>
      <c r="B518" t="s">
        <v>2818</v>
      </c>
      <c r="C518" t="s">
        <v>69</v>
      </c>
      <c r="D518" t="s">
        <v>2819</v>
      </c>
      <c r="E518" t="s">
        <v>638</v>
      </c>
      <c r="F518" t="s">
        <v>3718</v>
      </c>
      <c r="G518" t="s">
        <v>3719</v>
      </c>
      <c r="H518" t="s">
        <v>3720</v>
      </c>
      <c r="I518" t="s">
        <v>32</v>
      </c>
      <c r="J518" t="s">
        <v>74</v>
      </c>
      <c r="K518" t="s">
        <v>24</v>
      </c>
      <c r="L518" t="s">
        <v>3721</v>
      </c>
      <c r="M518" t="s">
        <v>9686</v>
      </c>
      <c r="N518" t="s">
        <v>9441</v>
      </c>
    </row>
    <row r="519" spans="1:14" x14ac:dyDescent="0.25">
      <c r="A519" t="s">
        <v>3733</v>
      </c>
      <c r="B519" t="s">
        <v>3734</v>
      </c>
      <c r="C519" t="s">
        <v>69</v>
      </c>
      <c r="D519" t="s">
        <v>2949</v>
      </c>
      <c r="E519" t="s">
        <v>638</v>
      </c>
      <c r="F519" t="s">
        <v>3735</v>
      </c>
      <c r="G519" t="s">
        <v>3736</v>
      </c>
      <c r="H519" t="s">
        <v>3737</v>
      </c>
      <c r="I519" t="s">
        <v>32</v>
      </c>
      <c r="J519" t="s">
        <v>1000</v>
      </c>
      <c r="K519" t="s">
        <v>24</v>
      </c>
      <c r="L519" t="s">
        <v>2953</v>
      </c>
      <c r="M519" t="s">
        <v>9438</v>
      </c>
      <c r="N519" t="s">
        <v>9439</v>
      </c>
    </row>
    <row r="520" spans="1:14" x14ac:dyDescent="0.25">
      <c r="A520" t="s">
        <v>2977</v>
      </c>
      <c r="B520" t="s">
        <v>678</v>
      </c>
      <c r="C520" t="s">
        <v>16</v>
      </c>
      <c r="D520" t="s">
        <v>1003</v>
      </c>
      <c r="E520" t="s">
        <v>638</v>
      </c>
      <c r="F520" t="s">
        <v>3742</v>
      </c>
      <c r="G520" t="s">
        <v>3743</v>
      </c>
      <c r="H520" t="s">
        <v>3744</v>
      </c>
      <c r="I520" t="s">
        <v>32</v>
      </c>
      <c r="J520" t="s">
        <v>634</v>
      </c>
      <c r="K520" t="s">
        <v>24</v>
      </c>
      <c r="L520" t="s">
        <v>75</v>
      </c>
      <c r="M520" t="s">
        <v>9438</v>
      </c>
      <c r="N520" t="s">
        <v>9439</v>
      </c>
    </row>
    <row r="521" spans="1:14" x14ac:dyDescent="0.25">
      <c r="A521" t="s">
        <v>3745</v>
      </c>
      <c r="B521" t="s">
        <v>3746</v>
      </c>
      <c r="C521" t="s">
        <v>16</v>
      </c>
      <c r="D521" t="s">
        <v>942</v>
      </c>
      <c r="E521" t="s">
        <v>638</v>
      </c>
      <c r="F521" t="s">
        <v>3747</v>
      </c>
      <c r="G521" t="s">
        <v>3748</v>
      </c>
      <c r="H521" t="s">
        <v>3749</v>
      </c>
      <c r="I521" t="s">
        <v>32</v>
      </c>
      <c r="J521" t="s">
        <v>614</v>
      </c>
      <c r="K521" t="s">
        <v>24</v>
      </c>
      <c r="L521" t="s">
        <v>786</v>
      </c>
      <c r="M521" t="s">
        <v>9687</v>
      </c>
      <c r="N521" t="s">
        <v>9441</v>
      </c>
    </row>
    <row r="522" spans="1:14" x14ac:dyDescent="0.25">
      <c r="A522" t="s">
        <v>3422</v>
      </c>
      <c r="B522" t="s">
        <v>1433</v>
      </c>
      <c r="C522" t="s">
        <v>16</v>
      </c>
      <c r="D522" t="s">
        <v>2516</v>
      </c>
      <c r="E522" t="s">
        <v>638</v>
      </c>
      <c r="F522" t="s">
        <v>3750</v>
      </c>
      <c r="G522" t="s">
        <v>3751</v>
      </c>
      <c r="H522" t="s">
        <v>3752</v>
      </c>
      <c r="I522" t="s">
        <v>32</v>
      </c>
      <c r="J522" t="s">
        <v>521</v>
      </c>
      <c r="K522" t="s">
        <v>24</v>
      </c>
      <c r="L522" t="s">
        <v>75</v>
      </c>
      <c r="M522" t="s">
        <v>9688</v>
      </c>
      <c r="N522" t="s">
        <v>9441</v>
      </c>
    </row>
    <row r="523" spans="1:14" x14ac:dyDescent="0.25">
      <c r="A523" t="s">
        <v>3765</v>
      </c>
      <c r="B523" t="s">
        <v>3766</v>
      </c>
      <c r="C523" t="s">
        <v>550</v>
      </c>
      <c r="D523" t="s">
        <v>3603</v>
      </c>
      <c r="E523" t="s">
        <v>638</v>
      </c>
      <c r="F523" t="s">
        <v>3767</v>
      </c>
      <c r="G523" t="s">
        <v>3768</v>
      </c>
      <c r="H523" t="s">
        <v>3769</v>
      </c>
      <c r="I523" t="s">
        <v>32</v>
      </c>
      <c r="J523" t="s">
        <v>1855</v>
      </c>
      <c r="K523" t="s">
        <v>556</v>
      </c>
      <c r="L523" t="s">
        <v>3770</v>
      </c>
      <c r="M523" t="s">
        <v>9438</v>
      </c>
      <c r="N523" t="s">
        <v>9439</v>
      </c>
    </row>
    <row r="524" spans="1:14" x14ac:dyDescent="0.25">
      <c r="A524" t="s">
        <v>3771</v>
      </c>
      <c r="B524" t="s">
        <v>3772</v>
      </c>
      <c r="C524" t="s">
        <v>550</v>
      </c>
      <c r="D524" t="s">
        <v>1062</v>
      </c>
      <c r="E524" t="s">
        <v>638</v>
      </c>
      <c r="F524" t="s">
        <v>3773</v>
      </c>
      <c r="G524" t="s">
        <v>3774</v>
      </c>
      <c r="H524" t="s">
        <v>3775</v>
      </c>
      <c r="I524" t="s">
        <v>32</v>
      </c>
      <c r="J524" t="s">
        <v>3776</v>
      </c>
      <c r="K524" t="s">
        <v>556</v>
      </c>
      <c r="L524" t="s">
        <v>75</v>
      </c>
      <c r="M524" t="s">
        <v>9438</v>
      </c>
      <c r="N524" t="s">
        <v>9439</v>
      </c>
    </row>
    <row r="525" spans="1:14" x14ac:dyDescent="0.25">
      <c r="A525" t="s">
        <v>3777</v>
      </c>
      <c r="B525" t="s">
        <v>3772</v>
      </c>
      <c r="C525" t="s">
        <v>550</v>
      </c>
      <c r="D525" t="s">
        <v>1062</v>
      </c>
      <c r="E525" t="s">
        <v>638</v>
      </c>
      <c r="F525" t="s">
        <v>3778</v>
      </c>
      <c r="G525" t="s">
        <v>3779</v>
      </c>
      <c r="H525" t="s">
        <v>3780</v>
      </c>
      <c r="I525" t="s">
        <v>32</v>
      </c>
      <c r="J525" t="s">
        <v>1584</v>
      </c>
      <c r="K525" t="s">
        <v>556</v>
      </c>
      <c r="L525" t="s">
        <v>75</v>
      </c>
      <c r="M525" t="s">
        <v>9438</v>
      </c>
      <c r="N525" t="s">
        <v>9439</v>
      </c>
    </row>
    <row r="526" spans="1:14" x14ac:dyDescent="0.25">
      <c r="A526" t="s">
        <v>3790</v>
      </c>
      <c r="B526" t="s">
        <v>3791</v>
      </c>
      <c r="C526" t="s">
        <v>16</v>
      </c>
      <c r="D526" t="s">
        <v>3792</v>
      </c>
      <c r="E526" t="s">
        <v>18</v>
      </c>
      <c r="F526" t="s">
        <v>3793</v>
      </c>
      <c r="G526" t="s">
        <v>3794</v>
      </c>
      <c r="H526" t="s">
        <v>3795</v>
      </c>
      <c r="I526" t="s">
        <v>32</v>
      </c>
      <c r="J526" t="s">
        <v>1639</v>
      </c>
      <c r="K526" t="s">
        <v>24</v>
      </c>
      <c r="L526" t="s">
        <v>75</v>
      </c>
      <c r="M526" t="s">
        <v>9689</v>
      </c>
      <c r="N526" t="s">
        <v>9441</v>
      </c>
    </row>
    <row r="527" spans="1:14" x14ac:dyDescent="0.25">
      <c r="A527" t="s">
        <v>3796</v>
      </c>
      <c r="C527" t="s">
        <v>1475</v>
      </c>
      <c r="D527" t="s">
        <v>579</v>
      </c>
      <c r="E527" t="s">
        <v>18</v>
      </c>
      <c r="F527" t="s">
        <v>3797</v>
      </c>
      <c r="G527" t="s">
        <v>3798</v>
      </c>
      <c r="H527" t="s">
        <v>3799</v>
      </c>
      <c r="I527" t="s">
        <v>32</v>
      </c>
      <c r="J527" t="s">
        <v>1461</v>
      </c>
      <c r="K527" t="s">
        <v>24</v>
      </c>
      <c r="L527" t="s">
        <v>58</v>
      </c>
      <c r="M527" t="s">
        <v>9690</v>
      </c>
      <c r="N527" t="s">
        <v>9441</v>
      </c>
    </row>
    <row r="528" spans="1:14" x14ac:dyDescent="0.25">
      <c r="A528" t="s">
        <v>3800</v>
      </c>
      <c r="C528" t="s">
        <v>16</v>
      </c>
      <c r="D528" t="s">
        <v>3801</v>
      </c>
      <c r="E528" t="s">
        <v>18</v>
      </c>
      <c r="F528" t="s">
        <v>3802</v>
      </c>
      <c r="G528" t="s">
        <v>3803</v>
      </c>
      <c r="H528" t="s">
        <v>3804</v>
      </c>
      <c r="I528" t="s">
        <v>32</v>
      </c>
      <c r="J528" t="s">
        <v>472</v>
      </c>
      <c r="K528" t="s">
        <v>24</v>
      </c>
      <c r="L528" t="s">
        <v>204</v>
      </c>
      <c r="M528" t="s">
        <v>9438</v>
      </c>
      <c r="N528" t="s">
        <v>9439</v>
      </c>
    </row>
    <row r="529" spans="1:14" x14ac:dyDescent="0.25">
      <c r="A529" t="s">
        <v>3805</v>
      </c>
      <c r="B529" t="s">
        <v>2964</v>
      </c>
      <c r="C529" t="s">
        <v>69</v>
      </c>
      <c r="D529" t="s">
        <v>2965</v>
      </c>
      <c r="E529" t="s">
        <v>18</v>
      </c>
      <c r="F529" t="s">
        <v>3806</v>
      </c>
      <c r="G529" t="s">
        <v>3807</v>
      </c>
      <c r="H529" t="s">
        <v>3808</v>
      </c>
      <c r="I529" t="s">
        <v>32</v>
      </c>
      <c r="J529" t="s">
        <v>2164</v>
      </c>
      <c r="K529" t="s">
        <v>24</v>
      </c>
      <c r="L529" t="s">
        <v>75</v>
      </c>
      <c r="M529" t="s">
        <v>9691</v>
      </c>
      <c r="N529" t="s">
        <v>9441</v>
      </c>
    </row>
    <row r="530" spans="1:14" x14ac:dyDescent="0.25">
      <c r="A530" t="s">
        <v>3809</v>
      </c>
      <c r="B530" t="s">
        <v>3810</v>
      </c>
      <c r="C530" t="s">
        <v>16</v>
      </c>
      <c r="D530" t="s">
        <v>371</v>
      </c>
      <c r="E530" t="s">
        <v>18</v>
      </c>
      <c r="F530" t="s">
        <v>3811</v>
      </c>
      <c r="G530" t="s">
        <v>3812</v>
      </c>
      <c r="H530" t="s">
        <v>3813</v>
      </c>
      <c r="I530" t="s">
        <v>32</v>
      </c>
      <c r="J530" t="s">
        <v>211</v>
      </c>
      <c r="K530" t="s">
        <v>24</v>
      </c>
      <c r="L530" t="s">
        <v>75</v>
      </c>
      <c r="M530" t="s">
        <v>9438</v>
      </c>
      <c r="N530" t="s">
        <v>9439</v>
      </c>
    </row>
    <row r="531" spans="1:14" x14ac:dyDescent="0.25">
      <c r="A531" t="s">
        <v>3820</v>
      </c>
      <c r="B531" t="s">
        <v>3821</v>
      </c>
      <c r="C531" t="s">
        <v>69</v>
      </c>
      <c r="D531" t="s">
        <v>482</v>
      </c>
      <c r="E531" t="s">
        <v>18</v>
      </c>
      <c r="F531" t="s">
        <v>3822</v>
      </c>
      <c r="G531" t="s">
        <v>3823</v>
      </c>
      <c r="H531" t="s">
        <v>3824</v>
      </c>
      <c r="I531" t="s">
        <v>32</v>
      </c>
      <c r="J531" t="s">
        <v>385</v>
      </c>
      <c r="K531" t="s">
        <v>24</v>
      </c>
      <c r="L531" t="s">
        <v>204</v>
      </c>
      <c r="M531" t="s">
        <v>9693</v>
      </c>
      <c r="N531" t="s">
        <v>9441</v>
      </c>
    </row>
    <row r="532" spans="1:14" x14ac:dyDescent="0.25">
      <c r="A532" t="s">
        <v>3825</v>
      </c>
      <c r="B532" t="s">
        <v>27</v>
      </c>
      <c r="C532" t="s">
        <v>16</v>
      </c>
      <c r="D532" t="s">
        <v>394</v>
      </c>
      <c r="E532" t="s">
        <v>18</v>
      </c>
      <c r="F532" t="s">
        <v>3826</v>
      </c>
      <c r="G532" t="s">
        <v>3827</v>
      </c>
      <c r="H532" t="s">
        <v>3828</v>
      </c>
      <c r="I532" t="s">
        <v>32</v>
      </c>
      <c r="J532" t="s">
        <v>2591</v>
      </c>
      <c r="K532" t="s">
        <v>24</v>
      </c>
      <c r="L532" t="s">
        <v>399</v>
      </c>
      <c r="M532" t="s">
        <v>9438</v>
      </c>
      <c r="N532" t="s">
        <v>9439</v>
      </c>
    </row>
    <row r="533" spans="1:14" x14ac:dyDescent="0.25">
      <c r="A533" t="s">
        <v>3835</v>
      </c>
      <c r="B533" t="s">
        <v>3836</v>
      </c>
      <c r="C533" t="s">
        <v>1475</v>
      </c>
      <c r="D533" t="s">
        <v>579</v>
      </c>
      <c r="E533" t="s">
        <v>18</v>
      </c>
      <c r="F533" t="s">
        <v>3837</v>
      </c>
      <c r="G533" t="s">
        <v>3838</v>
      </c>
      <c r="H533" t="s">
        <v>3839</v>
      </c>
      <c r="I533" t="s">
        <v>32</v>
      </c>
      <c r="J533" t="s">
        <v>290</v>
      </c>
      <c r="K533" t="s">
        <v>24</v>
      </c>
      <c r="L533" t="s">
        <v>2331</v>
      </c>
      <c r="M533" t="s">
        <v>9695</v>
      </c>
      <c r="N533" t="s">
        <v>9441</v>
      </c>
    </row>
    <row r="534" spans="1:14" x14ac:dyDescent="0.25">
      <c r="A534" t="s">
        <v>3840</v>
      </c>
      <c r="C534" t="s">
        <v>16</v>
      </c>
      <c r="D534" t="s">
        <v>364</v>
      </c>
      <c r="E534" t="s">
        <v>18</v>
      </c>
      <c r="F534" t="s">
        <v>3841</v>
      </c>
      <c r="G534" t="s">
        <v>3842</v>
      </c>
      <c r="H534" t="s">
        <v>3843</v>
      </c>
      <c r="I534" t="s">
        <v>32</v>
      </c>
      <c r="J534" t="s">
        <v>261</v>
      </c>
      <c r="K534" t="s">
        <v>24</v>
      </c>
      <c r="L534" t="s">
        <v>368</v>
      </c>
      <c r="M534" t="s">
        <v>9438</v>
      </c>
      <c r="N534" t="s">
        <v>9439</v>
      </c>
    </row>
    <row r="535" spans="1:14" x14ac:dyDescent="0.25">
      <c r="A535" t="s">
        <v>3844</v>
      </c>
      <c r="B535" t="s">
        <v>370</v>
      </c>
      <c r="C535" t="s">
        <v>16</v>
      </c>
      <c r="D535" t="s">
        <v>364</v>
      </c>
      <c r="E535" t="s">
        <v>18</v>
      </c>
      <c r="F535" t="s">
        <v>3845</v>
      </c>
      <c r="G535" t="s">
        <v>3846</v>
      </c>
      <c r="H535" t="s">
        <v>3847</v>
      </c>
      <c r="I535" t="s">
        <v>32</v>
      </c>
      <c r="J535" t="s">
        <v>866</v>
      </c>
      <c r="K535" t="s">
        <v>24</v>
      </c>
      <c r="L535" t="s">
        <v>368</v>
      </c>
      <c r="M535" t="s">
        <v>9438</v>
      </c>
      <c r="N535" t="s">
        <v>9439</v>
      </c>
    </row>
    <row r="536" spans="1:14" x14ac:dyDescent="0.25">
      <c r="A536" t="s">
        <v>3854</v>
      </c>
      <c r="C536" t="s">
        <v>69</v>
      </c>
      <c r="D536" t="s">
        <v>3855</v>
      </c>
      <c r="E536" t="s">
        <v>18</v>
      </c>
      <c r="F536" t="s">
        <v>3856</v>
      </c>
      <c r="G536" t="s">
        <v>3857</v>
      </c>
      <c r="H536" t="s">
        <v>3858</v>
      </c>
      <c r="I536" t="s">
        <v>32</v>
      </c>
      <c r="J536" t="s">
        <v>991</v>
      </c>
      <c r="K536" t="s">
        <v>24</v>
      </c>
      <c r="L536" t="s">
        <v>1368</v>
      </c>
      <c r="M536" t="s">
        <v>9697</v>
      </c>
      <c r="N536" t="s">
        <v>9441</v>
      </c>
    </row>
    <row r="537" spans="1:14" x14ac:dyDescent="0.25">
      <c r="A537" t="s">
        <v>3859</v>
      </c>
      <c r="B537" t="s">
        <v>3860</v>
      </c>
      <c r="C537" t="s">
        <v>69</v>
      </c>
      <c r="D537" t="s">
        <v>1254</v>
      </c>
      <c r="E537" t="s">
        <v>18</v>
      </c>
      <c r="F537" t="s">
        <v>3861</v>
      </c>
      <c r="G537" t="s">
        <v>3862</v>
      </c>
      <c r="H537" t="s">
        <v>3863</v>
      </c>
      <c r="I537" t="s">
        <v>32</v>
      </c>
      <c r="J537" t="s">
        <v>183</v>
      </c>
      <c r="K537" t="s">
        <v>24</v>
      </c>
      <c r="L537" t="s">
        <v>1258</v>
      </c>
      <c r="M537" t="s">
        <v>9698</v>
      </c>
      <c r="N537" t="s">
        <v>9441</v>
      </c>
    </row>
    <row r="538" spans="1:14" x14ac:dyDescent="0.25">
      <c r="A538" t="s">
        <v>3864</v>
      </c>
      <c r="B538" t="s">
        <v>3865</v>
      </c>
      <c r="C538" t="s">
        <v>16</v>
      </c>
      <c r="D538" t="s">
        <v>1916</v>
      </c>
      <c r="E538" t="s">
        <v>18</v>
      </c>
      <c r="F538" t="s">
        <v>3866</v>
      </c>
      <c r="G538" t="s">
        <v>3867</v>
      </c>
      <c r="H538" t="s">
        <v>3868</v>
      </c>
      <c r="I538" t="s">
        <v>32</v>
      </c>
      <c r="J538" t="s">
        <v>41</v>
      </c>
      <c r="K538" t="s">
        <v>24</v>
      </c>
      <c r="L538" t="s">
        <v>75</v>
      </c>
      <c r="M538" t="s">
        <v>9699</v>
      </c>
      <c r="N538" t="s">
        <v>9441</v>
      </c>
    </row>
    <row r="539" spans="1:14" x14ac:dyDescent="0.25">
      <c r="A539" t="s">
        <v>3869</v>
      </c>
      <c r="B539" t="s">
        <v>3870</v>
      </c>
      <c r="C539" t="s">
        <v>16</v>
      </c>
      <c r="D539" t="s">
        <v>3871</v>
      </c>
      <c r="E539" t="s">
        <v>18</v>
      </c>
      <c r="F539" t="s">
        <v>3872</v>
      </c>
      <c r="G539" t="s">
        <v>3873</v>
      </c>
      <c r="H539" t="s">
        <v>3874</v>
      </c>
      <c r="I539" t="s">
        <v>32</v>
      </c>
      <c r="J539" t="s">
        <v>438</v>
      </c>
      <c r="K539" t="s">
        <v>24</v>
      </c>
      <c r="L539" t="s">
        <v>176</v>
      </c>
      <c r="M539" t="s">
        <v>9438</v>
      </c>
      <c r="N539" t="s">
        <v>9439</v>
      </c>
    </row>
    <row r="540" spans="1:14" x14ac:dyDescent="0.25">
      <c r="A540" t="s">
        <v>3875</v>
      </c>
      <c r="B540" t="s">
        <v>3876</v>
      </c>
      <c r="C540" t="s">
        <v>16</v>
      </c>
      <c r="D540" t="s">
        <v>3877</v>
      </c>
      <c r="E540" t="s">
        <v>18</v>
      </c>
      <c r="F540" t="s">
        <v>3878</v>
      </c>
      <c r="G540" t="s">
        <v>3879</v>
      </c>
      <c r="H540" t="s">
        <v>3880</v>
      </c>
      <c r="I540" t="s">
        <v>32</v>
      </c>
      <c r="J540" t="s">
        <v>391</v>
      </c>
      <c r="K540" t="s">
        <v>24</v>
      </c>
      <c r="L540" t="s">
        <v>3881</v>
      </c>
      <c r="M540" t="s">
        <v>9438</v>
      </c>
      <c r="N540" t="s">
        <v>9439</v>
      </c>
    </row>
    <row r="541" spans="1:14" x14ac:dyDescent="0.25">
      <c r="A541" t="s">
        <v>3882</v>
      </c>
      <c r="B541" t="s">
        <v>3883</v>
      </c>
      <c r="C541" t="s">
        <v>16</v>
      </c>
      <c r="D541" t="s">
        <v>2146</v>
      </c>
      <c r="E541" t="s">
        <v>18</v>
      </c>
      <c r="F541" t="s">
        <v>3884</v>
      </c>
      <c r="G541" t="s">
        <v>3885</v>
      </c>
      <c r="H541" t="s">
        <v>3886</v>
      </c>
      <c r="I541" t="s">
        <v>32</v>
      </c>
      <c r="J541" t="s">
        <v>712</v>
      </c>
      <c r="K541" t="s">
        <v>24</v>
      </c>
      <c r="L541" t="s">
        <v>204</v>
      </c>
      <c r="M541" t="s">
        <v>9700</v>
      </c>
      <c r="N541" t="s">
        <v>9441</v>
      </c>
    </row>
    <row r="542" spans="1:14" x14ac:dyDescent="0.25">
      <c r="A542" t="s">
        <v>3887</v>
      </c>
      <c r="B542" t="s">
        <v>3888</v>
      </c>
      <c r="C542" t="s">
        <v>69</v>
      </c>
      <c r="D542" t="s">
        <v>3889</v>
      </c>
      <c r="E542" t="s">
        <v>18</v>
      </c>
      <c r="F542" t="s">
        <v>3890</v>
      </c>
      <c r="G542" t="s">
        <v>3891</v>
      </c>
      <c r="H542" t="s">
        <v>3892</v>
      </c>
      <c r="I542" t="s">
        <v>32</v>
      </c>
      <c r="J542" t="s">
        <v>398</v>
      </c>
      <c r="K542" t="s">
        <v>24</v>
      </c>
      <c r="L542" t="s">
        <v>42</v>
      </c>
      <c r="M542" t="s">
        <v>9438</v>
      </c>
      <c r="N542" t="s">
        <v>9439</v>
      </c>
    </row>
    <row r="543" spans="1:14" x14ac:dyDescent="0.25">
      <c r="A543" t="s">
        <v>3893</v>
      </c>
      <c r="B543" t="s">
        <v>3894</v>
      </c>
      <c r="C543" t="s">
        <v>69</v>
      </c>
      <c r="D543" t="s">
        <v>3895</v>
      </c>
      <c r="E543" t="s">
        <v>18</v>
      </c>
      <c r="F543" t="s">
        <v>3896</v>
      </c>
      <c r="G543" t="s">
        <v>3897</v>
      </c>
      <c r="H543" t="s">
        <v>3898</v>
      </c>
      <c r="I543" t="s">
        <v>32</v>
      </c>
      <c r="J543" t="s">
        <v>183</v>
      </c>
      <c r="K543" t="s">
        <v>24</v>
      </c>
      <c r="L543" t="s">
        <v>212</v>
      </c>
      <c r="M543" t="s">
        <v>9701</v>
      </c>
      <c r="N543" t="s">
        <v>9441</v>
      </c>
    </row>
    <row r="544" spans="1:14" x14ac:dyDescent="0.25">
      <c r="A544" t="s">
        <v>3899</v>
      </c>
      <c r="C544" t="s">
        <v>16</v>
      </c>
      <c r="D544" t="s">
        <v>3900</v>
      </c>
      <c r="E544" t="s">
        <v>18</v>
      </c>
      <c r="F544" t="s">
        <v>3901</v>
      </c>
      <c r="G544" t="s">
        <v>3902</v>
      </c>
      <c r="H544" t="s">
        <v>3903</v>
      </c>
      <c r="I544" t="s">
        <v>32</v>
      </c>
      <c r="J544" t="s">
        <v>234</v>
      </c>
      <c r="K544" t="s">
        <v>24</v>
      </c>
      <c r="L544" t="s">
        <v>663</v>
      </c>
      <c r="M544" t="s">
        <v>9438</v>
      </c>
      <c r="N544" t="s">
        <v>9439</v>
      </c>
    </row>
    <row r="545" spans="1:14" x14ac:dyDescent="0.25">
      <c r="A545" t="s">
        <v>3909</v>
      </c>
      <c r="B545" t="s">
        <v>3910</v>
      </c>
      <c r="C545" t="s">
        <v>69</v>
      </c>
      <c r="D545" t="s">
        <v>3911</v>
      </c>
      <c r="E545" t="s">
        <v>18</v>
      </c>
      <c r="F545" t="s">
        <v>3912</v>
      </c>
      <c r="G545" t="s">
        <v>3913</v>
      </c>
      <c r="H545" t="s">
        <v>3914</v>
      </c>
      <c r="I545" t="s">
        <v>32</v>
      </c>
      <c r="J545" t="s">
        <v>41</v>
      </c>
      <c r="K545" t="s">
        <v>24</v>
      </c>
      <c r="L545" t="s">
        <v>3915</v>
      </c>
      <c r="M545" t="s">
        <v>9703</v>
      </c>
      <c r="N545" t="s">
        <v>9441</v>
      </c>
    </row>
    <row r="546" spans="1:14" x14ac:dyDescent="0.25">
      <c r="A546" t="s">
        <v>3922</v>
      </c>
      <c r="B546" t="s">
        <v>3923</v>
      </c>
      <c r="C546" t="s">
        <v>16</v>
      </c>
      <c r="D546" t="s">
        <v>2532</v>
      </c>
      <c r="E546" t="s">
        <v>18</v>
      </c>
      <c r="F546" t="s">
        <v>3924</v>
      </c>
      <c r="G546" t="s">
        <v>3925</v>
      </c>
      <c r="H546" t="s">
        <v>3926</v>
      </c>
      <c r="I546" t="s">
        <v>32</v>
      </c>
      <c r="J546" t="s">
        <v>74</v>
      </c>
      <c r="K546" t="s">
        <v>24</v>
      </c>
      <c r="L546" t="s">
        <v>204</v>
      </c>
      <c r="M546" t="s">
        <v>9705</v>
      </c>
      <c r="N546" t="s">
        <v>9441</v>
      </c>
    </row>
    <row r="547" spans="1:14" x14ac:dyDescent="0.25">
      <c r="A547" t="s">
        <v>3927</v>
      </c>
      <c r="B547" t="s">
        <v>3928</v>
      </c>
      <c r="C547" t="s">
        <v>16</v>
      </c>
      <c r="D547" t="s">
        <v>3929</v>
      </c>
      <c r="E547" t="s">
        <v>18</v>
      </c>
      <c r="F547" t="s">
        <v>3930</v>
      </c>
      <c r="G547" t="s">
        <v>3931</v>
      </c>
      <c r="H547" t="s">
        <v>3932</v>
      </c>
      <c r="I547" t="s">
        <v>32</v>
      </c>
      <c r="J547" t="s">
        <v>595</v>
      </c>
      <c r="K547" t="s">
        <v>24</v>
      </c>
      <c r="L547" t="s">
        <v>3933</v>
      </c>
      <c r="M547" t="s">
        <v>9706</v>
      </c>
      <c r="N547" t="s">
        <v>9441</v>
      </c>
    </row>
    <row r="548" spans="1:14" x14ac:dyDescent="0.25">
      <c r="A548" t="s">
        <v>3934</v>
      </c>
      <c r="B548" t="s">
        <v>1232</v>
      </c>
      <c r="C548" t="s">
        <v>16</v>
      </c>
      <c r="D548" t="s">
        <v>987</v>
      </c>
      <c r="E548" t="s">
        <v>18</v>
      </c>
      <c r="F548" t="s">
        <v>3935</v>
      </c>
      <c r="G548" t="s">
        <v>3936</v>
      </c>
      <c r="H548" t="s">
        <v>3937</v>
      </c>
      <c r="I548" t="s">
        <v>32</v>
      </c>
      <c r="J548" t="s">
        <v>1727</v>
      </c>
      <c r="K548" t="s">
        <v>24</v>
      </c>
      <c r="L548" t="s">
        <v>204</v>
      </c>
      <c r="M548" t="s">
        <v>9707</v>
      </c>
      <c r="N548" t="s">
        <v>9441</v>
      </c>
    </row>
    <row r="549" spans="1:14" x14ac:dyDescent="0.25">
      <c r="A549" t="s">
        <v>446</v>
      </c>
      <c r="B549" t="s">
        <v>92</v>
      </c>
      <c r="C549" t="s">
        <v>69</v>
      </c>
      <c r="D549" t="s">
        <v>93</v>
      </c>
      <c r="E549" t="s">
        <v>18</v>
      </c>
      <c r="F549" t="s">
        <v>3938</v>
      </c>
      <c r="G549" t="s">
        <v>3939</v>
      </c>
      <c r="H549" t="s">
        <v>3940</v>
      </c>
      <c r="I549" t="s">
        <v>32</v>
      </c>
      <c r="J549" t="s">
        <v>1305</v>
      </c>
      <c r="K549" t="s">
        <v>24</v>
      </c>
      <c r="L549" t="s">
        <v>75</v>
      </c>
      <c r="M549" t="s">
        <v>9708</v>
      </c>
      <c r="N549" t="s">
        <v>9441</v>
      </c>
    </row>
    <row r="550" spans="1:14" x14ac:dyDescent="0.25">
      <c r="A550" t="s">
        <v>3941</v>
      </c>
      <c r="B550" t="s">
        <v>3942</v>
      </c>
      <c r="C550" t="s">
        <v>16</v>
      </c>
      <c r="D550" t="s">
        <v>3943</v>
      </c>
      <c r="E550" t="s">
        <v>18</v>
      </c>
      <c r="F550" t="s">
        <v>3944</v>
      </c>
      <c r="G550" t="s">
        <v>3945</v>
      </c>
      <c r="H550" t="s">
        <v>3946</v>
      </c>
      <c r="I550" t="s">
        <v>32</v>
      </c>
      <c r="J550" t="s">
        <v>379</v>
      </c>
      <c r="K550" t="s">
        <v>24</v>
      </c>
      <c r="L550" t="s">
        <v>262</v>
      </c>
      <c r="M550" t="s">
        <v>9709</v>
      </c>
      <c r="N550" t="s">
        <v>9441</v>
      </c>
    </row>
    <row r="551" spans="1:14" x14ac:dyDescent="0.25">
      <c r="A551" t="s">
        <v>3947</v>
      </c>
      <c r="B551" t="s">
        <v>3948</v>
      </c>
      <c r="C551" t="s">
        <v>16</v>
      </c>
      <c r="D551" t="s">
        <v>1019</v>
      </c>
      <c r="E551" t="s">
        <v>18</v>
      </c>
      <c r="F551" t="s">
        <v>3949</v>
      </c>
      <c r="G551" t="s">
        <v>3950</v>
      </c>
      <c r="H551" t="s">
        <v>3951</v>
      </c>
      <c r="I551" t="s">
        <v>32</v>
      </c>
      <c r="J551" t="s">
        <v>23</v>
      </c>
      <c r="K551" t="s">
        <v>24</v>
      </c>
      <c r="L551" t="s">
        <v>75</v>
      </c>
      <c r="M551" t="s">
        <v>9438</v>
      </c>
      <c r="N551" t="s">
        <v>9439</v>
      </c>
    </row>
    <row r="552" spans="1:14" x14ac:dyDescent="0.25">
      <c r="A552" t="s">
        <v>3952</v>
      </c>
      <c r="C552" t="s">
        <v>16</v>
      </c>
      <c r="D552" t="s">
        <v>579</v>
      </c>
      <c r="E552" t="s">
        <v>18</v>
      </c>
      <c r="F552" t="s">
        <v>3953</v>
      </c>
      <c r="G552" t="s">
        <v>3954</v>
      </c>
      <c r="H552" t="s">
        <v>3955</v>
      </c>
      <c r="I552" t="s">
        <v>32</v>
      </c>
      <c r="J552" t="s">
        <v>74</v>
      </c>
      <c r="K552" t="s">
        <v>24</v>
      </c>
      <c r="L552" t="s">
        <v>58</v>
      </c>
      <c r="M552" t="s">
        <v>9710</v>
      </c>
      <c r="N552" t="s">
        <v>9441</v>
      </c>
    </row>
    <row r="553" spans="1:14" x14ac:dyDescent="0.25">
      <c r="A553" t="s">
        <v>3956</v>
      </c>
      <c r="B553" t="s">
        <v>3957</v>
      </c>
      <c r="C553" t="s">
        <v>69</v>
      </c>
      <c r="D553" t="s">
        <v>3958</v>
      </c>
      <c r="E553" t="s">
        <v>18</v>
      </c>
      <c r="F553" t="s">
        <v>3959</v>
      </c>
      <c r="G553" t="s">
        <v>3960</v>
      </c>
      <c r="H553" t="s">
        <v>3961</v>
      </c>
      <c r="I553" t="s">
        <v>32</v>
      </c>
      <c r="J553" t="s">
        <v>2262</v>
      </c>
      <c r="K553" t="s">
        <v>24</v>
      </c>
      <c r="L553" t="s">
        <v>439</v>
      </c>
      <c r="M553" t="s">
        <v>9438</v>
      </c>
      <c r="N553" t="s">
        <v>9439</v>
      </c>
    </row>
    <row r="554" spans="1:14" x14ac:dyDescent="0.25">
      <c r="A554" t="s">
        <v>3962</v>
      </c>
      <c r="C554" t="s">
        <v>69</v>
      </c>
      <c r="D554" t="s">
        <v>3963</v>
      </c>
      <c r="E554" t="s">
        <v>18</v>
      </c>
      <c r="F554" t="s">
        <v>3964</v>
      </c>
      <c r="G554" t="s">
        <v>3965</v>
      </c>
      <c r="H554" t="s">
        <v>3966</v>
      </c>
      <c r="I554" t="s">
        <v>32</v>
      </c>
      <c r="J554" t="s">
        <v>426</v>
      </c>
      <c r="K554" t="s">
        <v>24</v>
      </c>
      <c r="L554" t="s">
        <v>3967</v>
      </c>
      <c r="M554" t="s">
        <v>9711</v>
      </c>
      <c r="N554" t="s">
        <v>9441</v>
      </c>
    </row>
    <row r="555" spans="1:14" x14ac:dyDescent="0.25">
      <c r="A555" t="s">
        <v>3968</v>
      </c>
      <c r="B555" t="s">
        <v>206</v>
      </c>
      <c r="C555" t="s">
        <v>16</v>
      </c>
      <c r="D555" t="s">
        <v>523</v>
      </c>
      <c r="E555" t="s">
        <v>18</v>
      </c>
      <c r="F555" t="s">
        <v>3969</v>
      </c>
      <c r="G555" t="s">
        <v>3970</v>
      </c>
      <c r="H555" t="s">
        <v>3971</v>
      </c>
      <c r="I555" t="s">
        <v>32</v>
      </c>
      <c r="J555" t="s">
        <v>527</v>
      </c>
      <c r="K555" t="s">
        <v>24</v>
      </c>
      <c r="L555" t="s">
        <v>3972</v>
      </c>
      <c r="M555" t="s">
        <v>9712</v>
      </c>
      <c r="N555" t="s">
        <v>9441</v>
      </c>
    </row>
    <row r="556" spans="1:14" x14ac:dyDescent="0.25">
      <c r="A556" t="s">
        <v>3973</v>
      </c>
      <c r="B556" t="s">
        <v>3974</v>
      </c>
      <c r="C556" t="s">
        <v>69</v>
      </c>
      <c r="D556" t="s">
        <v>3975</v>
      </c>
      <c r="E556" t="s">
        <v>18</v>
      </c>
      <c r="F556" t="s">
        <v>3976</v>
      </c>
      <c r="G556" t="s">
        <v>3977</v>
      </c>
      <c r="H556" t="s">
        <v>3978</v>
      </c>
      <c r="I556" t="s">
        <v>32</v>
      </c>
      <c r="J556" t="s">
        <v>1330</v>
      </c>
      <c r="K556" t="s">
        <v>24</v>
      </c>
      <c r="L556" t="s">
        <v>104</v>
      </c>
      <c r="M556" t="s">
        <v>9713</v>
      </c>
      <c r="N556" t="s">
        <v>9441</v>
      </c>
    </row>
    <row r="557" spans="1:14" x14ac:dyDescent="0.25">
      <c r="A557" t="s">
        <v>3979</v>
      </c>
      <c r="B557" t="s">
        <v>1340</v>
      </c>
      <c r="C557" t="s">
        <v>16</v>
      </c>
      <c r="D557" t="s">
        <v>265</v>
      </c>
      <c r="E557" t="s">
        <v>18</v>
      </c>
      <c r="F557" t="s">
        <v>3980</v>
      </c>
      <c r="G557" t="s">
        <v>3981</v>
      </c>
      <c r="H557" t="s">
        <v>3982</v>
      </c>
      <c r="I557" t="s">
        <v>32</v>
      </c>
      <c r="J557" t="s">
        <v>197</v>
      </c>
      <c r="K557" t="s">
        <v>24</v>
      </c>
      <c r="L557" t="s">
        <v>204</v>
      </c>
      <c r="M557" t="s">
        <v>9438</v>
      </c>
      <c r="N557" t="s">
        <v>9439</v>
      </c>
    </row>
    <row r="558" spans="1:14" x14ac:dyDescent="0.25">
      <c r="A558" t="s">
        <v>3983</v>
      </c>
      <c r="B558" t="s">
        <v>92</v>
      </c>
      <c r="C558" t="s">
        <v>69</v>
      </c>
      <c r="D558" t="s">
        <v>93</v>
      </c>
      <c r="E558" t="s">
        <v>18</v>
      </c>
      <c r="F558" t="s">
        <v>3984</v>
      </c>
      <c r="G558" t="s">
        <v>3985</v>
      </c>
      <c r="H558" t="s">
        <v>3986</v>
      </c>
      <c r="I558" t="s">
        <v>32</v>
      </c>
      <c r="J558" t="s">
        <v>718</v>
      </c>
      <c r="K558" t="s">
        <v>24</v>
      </c>
      <c r="L558" t="s">
        <v>75</v>
      </c>
      <c r="M558" t="s">
        <v>9714</v>
      </c>
      <c r="N558" t="s">
        <v>9441</v>
      </c>
    </row>
    <row r="559" spans="1:14" x14ac:dyDescent="0.25">
      <c r="A559" t="s">
        <v>3987</v>
      </c>
      <c r="C559" t="s">
        <v>69</v>
      </c>
      <c r="D559" t="s">
        <v>434</v>
      </c>
      <c r="E559" t="s">
        <v>18</v>
      </c>
      <c r="F559" t="s">
        <v>3988</v>
      </c>
      <c r="G559" t="s">
        <v>3989</v>
      </c>
      <c r="H559" t="s">
        <v>3990</v>
      </c>
      <c r="I559" t="s">
        <v>32</v>
      </c>
      <c r="J559" t="s">
        <v>438</v>
      </c>
      <c r="K559" t="s">
        <v>24</v>
      </c>
      <c r="L559" t="s">
        <v>439</v>
      </c>
      <c r="M559" t="s">
        <v>9438</v>
      </c>
      <c r="N559" t="s">
        <v>9439</v>
      </c>
    </row>
    <row r="560" spans="1:14" x14ac:dyDescent="0.25">
      <c r="A560" t="s">
        <v>3991</v>
      </c>
      <c r="B560" t="s">
        <v>3992</v>
      </c>
      <c r="C560" t="s">
        <v>16</v>
      </c>
      <c r="D560" t="s">
        <v>402</v>
      </c>
      <c r="E560" t="s">
        <v>18</v>
      </c>
      <c r="F560" t="s">
        <v>3993</v>
      </c>
      <c r="G560" t="s">
        <v>3994</v>
      </c>
      <c r="H560" t="s">
        <v>3995</v>
      </c>
      <c r="I560" t="s">
        <v>32</v>
      </c>
      <c r="J560" t="s">
        <v>735</v>
      </c>
      <c r="K560" t="s">
        <v>24</v>
      </c>
      <c r="L560" t="s">
        <v>406</v>
      </c>
      <c r="M560" t="s">
        <v>9715</v>
      </c>
      <c r="N560" t="s">
        <v>9441</v>
      </c>
    </row>
    <row r="561" spans="1:14" x14ac:dyDescent="0.25">
      <c r="A561" t="s">
        <v>3996</v>
      </c>
      <c r="B561" t="s">
        <v>3997</v>
      </c>
      <c r="C561" t="s">
        <v>16</v>
      </c>
      <c r="D561" t="s">
        <v>402</v>
      </c>
      <c r="E561" t="s">
        <v>18</v>
      </c>
      <c r="F561" t="s">
        <v>3998</v>
      </c>
      <c r="G561" t="s">
        <v>3999</v>
      </c>
      <c r="H561" t="s">
        <v>4000</v>
      </c>
      <c r="I561" t="s">
        <v>32</v>
      </c>
      <c r="J561" t="s">
        <v>109</v>
      </c>
      <c r="K561" t="s">
        <v>24</v>
      </c>
      <c r="L561" t="s">
        <v>406</v>
      </c>
      <c r="M561" t="s">
        <v>9716</v>
      </c>
      <c r="N561" t="s">
        <v>9441</v>
      </c>
    </row>
    <row r="562" spans="1:14" x14ac:dyDescent="0.25">
      <c r="A562" t="s">
        <v>4001</v>
      </c>
      <c r="C562" t="s">
        <v>69</v>
      </c>
      <c r="D562" t="s">
        <v>4002</v>
      </c>
      <c r="E562" t="s">
        <v>18</v>
      </c>
      <c r="F562" t="s">
        <v>4003</v>
      </c>
      <c r="G562" t="s">
        <v>4004</v>
      </c>
      <c r="H562" t="s">
        <v>4005</v>
      </c>
      <c r="I562" t="s">
        <v>32</v>
      </c>
      <c r="J562" t="s">
        <v>634</v>
      </c>
      <c r="K562" t="s">
        <v>24</v>
      </c>
      <c r="L562" t="s">
        <v>1981</v>
      </c>
      <c r="M562" t="s">
        <v>9438</v>
      </c>
      <c r="N562" t="s">
        <v>9439</v>
      </c>
    </row>
    <row r="563" spans="1:14" x14ac:dyDescent="0.25">
      <c r="A563" t="s">
        <v>4006</v>
      </c>
      <c r="C563" t="s">
        <v>16</v>
      </c>
      <c r="D563" t="s">
        <v>610</v>
      </c>
      <c r="E563" t="s">
        <v>18</v>
      </c>
      <c r="F563" t="s">
        <v>4007</v>
      </c>
      <c r="G563" t="s">
        <v>4008</v>
      </c>
      <c r="H563" t="s">
        <v>4009</v>
      </c>
      <c r="I563" t="s">
        <v>32</v>
      </c>
      <c r="J563" t="s">
        <v>1662</v>
      </c>
      <c r="K563" t="s">
        <v>24</v>
      </c>
      <c r="L563" t="s">
        <v>42</v>
      </c>
      <c r="M563" t="s">
        <v>9438</v>
      </c>
      <c r="N563" t="s">
        <v>9439</v>
      </c>
    </row>
    <row r="564" spans="1:14" x14ac:dyDescent="0.25">
      <c r="A564" t="s">
        <v>4010</v>
      </c>
      <c r="B564" t="s">
        <v>4011</v>
      </c>
      <c r="C564" t="s">
        <v>69</v>
      </c>
      <c r="D564" t="s">
        <v>93</v>
      </c>
      <c r="E564" t="s">
        <v>18</v>
      </c>
      <c r="F564" t="s">
        <v>4012</v>
      </c>
      <c r="G564" t="s">
        <v>4013</v>
      </c>
      <c r="H564" t="s">
        <v>4014</v>
      </c>
      <c r="I564" t="s">
        <v>32</v>
      </c>
      <c r="J564" t="s">
        <v>115</v>
      </c>
      <c r="K564" t="s">
        <v>24</v>
      </c>
      <c r="L564" t="s">
        <v>75</v>
      </c>
      <c r="M564" t="s">
        <v>9717</v>
      </c>
      <c r="N564" t="s">
        <v>9441</v>
      </c>
    </row>
    <row r="565" spans="1:14" x14ac:dyDescent="0.25">
      <c r="A565" t="s">
        <v>4015</v>
      </c>
      <c r="B565" t="s">
        <v>4016</v>
      </c>
      <c r="C565" t="s">
        <v>16</v>
      </c>
      <c r="D565" t="s">
        <v>3958</v>
      </c>
      <c r="E565" t="s">
        <v>18</v>
      </c>
      <c r="F565" t="s">
        <v>4017</v>
      </c>
      <c r="G565" t="s">
        <v>4018</v>
      </c>
      <c r="H565" t="s">
        <v>4019</v>
      </c>
      <c r="I565" t="s">
        <v>32</v>
      </c>
      <c r="J565" t="s">
        <v>65</v>
      </c>
      <c r="K565" t="s">
        <v>24</v>
      </c>
      <c r="L565" t="s">
        <v>439</v>
      </c>
      <c r="M565" t="s">
        <v>9718</v>
      </c>
      <c r="N565" t="s">
        <v>9441</v>
      </c>
    </row>
    <row r="566" spans="1:14" x14ac:dyDescent="0.25">
      <c r="A566" t="s">
        <v>4020</v>
      </c>
      <c r="B566" t="s">
        <v>501</v>
      </c>
      <c r="C566" t="s">
        <v>69</v>
      </c>
      <c r="D566" t="s">
        <v>502</v>
      </c>
      <c r="E566" t="s">
        <v>18</v>
      </c>
      <c r="F566" t="s">
        <v>4021</v>
      </c>
      <c r="G566" t="s">
        <v>4022</v>
      </c>
      <c r="H566" t="s">
        <v>4023</v>
      </c>
      <c r="I566" t="s">
        <v>32</v>
      </c>
      <c r="J566" t="s">
        <v>379</v>
      </c>
      <c r="K566" t="s">
        <v>24</v>
      </c>
      <c r="L566" t="s">
        <v>507</v>
      </c>
      <c r="M566" t="s">
        <v>9719</v>
      </c>
      <c r="N566" t="s">
        <v>9441</v>
      </c>
    </row>
    <row r="567" spans="1:14" x14ac:dyDescent="0.25">
      <c r="A567" t="s">
        <v>4029</v>
      </c>
      <c r="B567" t="s">
        <v>4030</v>
      </c>
      <c r="C567" t="s">
        <v>16</v>
      </c>
      <c r="D567" t="s">
        <v>4031</v>
      </c>
      <c r="E567" t="s">
        <v>18</v>
      </c>
      <c r="F567" t="s">
        <v>4032</v>
      </c>
      <c r="G567" t="s">
        <v>4033</v>
      </c>
      <c r="H567" t="s">
        <v>4034</v>
      </c>
      <c r="I567" t="s">
        <v>32</v>
      </c>
      <c r="J567" t="s">
        <v>290</v>
      </c>
      <c r="K567" t="s">
        <v>24</v>
      </c>
      <c r="L567" t="s">
        <v>34</v>
      </c>
      <c r="M567" t="s">
        <v>9720</v>
      </c>
      <c r="N567" t="s">
        <v>9441</v>
      </c>
    </row>
    <row r="568" spans="1:14" x14ac:dyDescent="0.25">
      <c r="A568" t="s">
        <v>4035</v>
      </c>
      <c r="B568" t="s">
        <v>4036</v>
      </c>
      <c r="C568" t="s">
        <v>69</v>
      </c>
      <c r="D568" t="s">
        <v>4037</v>
      </c>
      <c r="E568" t="s">
        <v>18</v>
      </c>
      <c r="F568" t="s">
        <v>4038</v>
      </c>
      <c r="G568" t="s">
        <v>4039</v>
      </c>
      <c r="H568" t="s">
        <v>4040</v>
      </c>
      <c r="I568" t="s">
        <v>32</v>
      </c>
      <c r="J568" t="s">
        <v>2353</v>
      </c>
      <c r="K568" t="s">
        <v>24</v>
      </c>
      <c r="L568" t="s">
        <v>4041</v>
      </c>
      <c r="M568" t="s">
        <v>9438</v>
      </c>
      <c r="N568" t="s">
        <v>9439</v>
      </c>
    </row>
    <row r="569" spans="1:14" x14ac:dyDescent="0.25">
      <c r="A569" t="s">
        <v>4042</v>
      </c>
      <c r="B569" t="s">
        <v>4043</v>
      </c>
      <c r="C569" t="s">
        <v>16</v>
      </c>
      <c r="D569" t="s">
        <v>1916</v>
      </c>
      <c r="E569" t="s">
        <v>18</v>
      </c>
      <c r="F569" t="s">
        <v>4044</v>
      </c>
      <c r="G569" t="s">
        <v>4045</v>
      </c>
      <c r="H569" t="s">
        <v>4046</v>
      </c>
      <c r="I569" t="s">
        <v>32</v>
      </c>
      <c r="J569" t="s">
        <v>162</v>
      </c>
      <c r="K569" t="s">
        <v>24</v>
      </c>
      <c r="L569" t="s">
        <v>314</v>
      </c>
      <c r="M569" t="s">
        <v>9438</v>
      </c>
      <c r="N569" t="s">
        <v>9439</v>
      </c>
    </row>
    <row r="570" spans="1:14" x14ac:dyDescent="0.25">
      <c r="A570" t="s">
        <v>91</v>
      </c>
      <c r="B570" t="s">
        <v>92</v>
      </c>
      <c r="C570" t="s">
        <v>69</v>
      </c>
      <c r="D570" t="s">
        <v>93</v>
      </c>
      <c r="E570" t="s">
        <v>18</v>
      </c>
      <c r="F570" t="s">
        <v>4047</v>
      </c>
      <c r="G570" t="s">
        <v>4048</v>
      </c>
      <c r="H570" t="s">
        <v>4049</v>
      </c>
      <c r="I570" t="s">
        <v>32</v>
      </c>
      <c r="J570" t="s">
        <v>1305</v>
      </c>
      <c r="K570" t="s">
        <v>24</v>
      </c>
      <c r="L570" t="s">
        <v>75</v>
      </c>
      <c r="M570" t="s">
        <v>9721</v>
      </c>
      <c r="N570" t="s">
        <v>9441</v>
      </c>
    </row>
    <row r="571" spans="1:14" x14ac:dyDescent="0.25">
      <c r="A571" t="s">
        <v>26</v>
      </c>
      <c r="B571" t="s">
        <v>4050</v>
      </c>
      <c r="C571" t="s">
        <v>16</v>
      </c>
      <c r="D571" t="s">
        <v>585</v>
      </c>
      <c r="E571" t="s">
        <v>18</v>
      </c>
      <c r="F571" t="s">
        <v>4051</v>
      </c>
      <c r="G571" t="s">
        <v>4052</v>
      </c>
      <c r="H571" t="s">
        <v>4053</v>
      </c>
      <c r="I571" t="s">
        <v>32</v>
      </c>
      <c r="J571" t="s">
        <v>438</v>
      </c>
      <c r="K571" t="s">
        <v>24</v>
      </c>
      <c r="L571" t="s">
        <v>75</v>
      </c>
      <c r="M571" t="s">
        <v>9438</v>
      </c>
      <c r="N571" t="s">
        <v>9439</v>
      </c>
    </row>
    <row r="572" spans="1:14" x14ac:dyDescent="0.25">
      <c r="A572" t="s">
        <v>4054</v>
      </c>
      <c r="B572" t="s">
        <v>4055</v>
      </c>
      <c r="C572" t="s">
        <v>69</v>
      </c>
      <c r="D572" t="s">
        <v>4056</v>
      </c>
      <c r="E572" t="s">
        <v>18</v>
      </c>
      <c r="F572" t="s">
        <v>4057</v>
      </c>
      <c r="G572" t="s">
        <v>4058</v>
      </c>
      <c r="H572" t="s">
        <v>4059</v>
      </c>
      <c r="I572" t="s">
        <v>32</v>
      </c>
      <c r="J572" t="s">
        <v>412</v>
      </c>
      <c r="K572" t="s">
        <v>24</v>
      </c>
      <c r="L572" t="s">
        <v>204</v>
      </c>
      <c r="M572" t="s">
        <v>9438</v>
      </c>
      <c r="N572" t="s">
        <v>9439</v>
      </c>
    </row>
    <row r="573" spans="1:14" x14ac:dyDescent="0.25">
      <c r="A573" t="s">
        <v>4060</v>
      </c>
      <c r="B573" t="s">
        <v>4061</v>
      </c>
      <c r="C573" t="s">
        <v>69</v>
      </c>
      <c r="D573" t="s">
        <v>85</v>
      </c>
      <c r="E573" t="s">
        <v>18</v>
      </c>
      <c r="F573" t="s">
        <v>4062</v>
      </c>
      <c r="G573" t="s">
        <v>4063</v>
      </c>
      <c r="H573" t="s">
        <v>4064</v>
      </c>
      <c r="I573" t="s">
        <v>32</v>
      </c>
      <c r="J573" t="s">
        <v>253</v>
      </c>
      <c r="K573" t="s">
        <v>24</v>
      </c>
      <c r="L573" t="s">
        <v>3503</v>
      </c>
      <c r="M573" t="s">
        <v>9438</v>
      </c>
      <c r="N573" t="s">
        <v>9439</v>
      </c>
    </row>
    <row r="574" spans="1:14" x14ac:dyDescent="0.25">
      <c r="A574" t="s">
        <v>4065</v>
      </c>
      <c r="C574" t="s">
        <v>16</v>
      </c>
      <c r="D574" t="s">
        <v>2867</v>
      </c>
      <c r="E574" t="s">
        <v>18</v>
      </c>
      <c r="F574" t="s">
        <v>4066</v>
      </c>
      <c r="G574" t="s">
        <v>4067</v>
      </c>
      <c r="H574" t="s">
        <v>4068</v>
      </c>
      <c r="I574" t="s">
        <v>32</v>
      </c>
      <c r="J574" t="s">
        <v>274</v>
      </c>
      <c r="K574" t="s">
        <v>24</v>
      </c>
      <c r="L574" t="s">
        <v>204</v>
      </c>
      <c r="M574" t="s">
        <v>9722</v>
      </c>
      <c r="N574" t="s">
        <v>9441</v>
      </c>
    </row>
    <row r="575" spans="1:14" x14ac:dyDescent="0.25">
      <c r="A575" t="s">
        <v>4069</v>
      </c>
      <c r="B575" t="s">
        <v>4070</v>
      </c>
      <c r="C575" t="s">
        <v>16</v>
      </c>
      <c r="D575" t="s">
        <v>4071</v>
      </c>
      <c r="E575" t="s">
        <v>18</v>
      </c>
      <c r="F575" t="s">
        <v>4072</v>
      </c>
      <c r="G575" t="s">
        <v>4073</v>
      </c>
      <c r="H575" t="s">
        <v>4074</v>
      </c>
      <c r="I575" t="s">
        <v>32</v>
      </c>
      <c r="J575" t="s">
        <v>991</v>
      </c>
      <c r="K575" t="s">
        <v>24</v>
      </c>
      <c r="L575" t="s">
        <v>4075</v>
      </c>
      <c r="M575" t="s">
        <v>9723</v>
      </c>
      <c r="N575" t="s">
        <v>9441</v>
      </c>
    </row>
    <row r="576" spans="1:14" x14ac:dyDescent="0.25">
      <c r="A576" t="s">
        <v>4076</v>
      </c>
      <c r="B576" t="s">
        <v>4077</v>
      </c>
      <c r="C576" t="s">
        <v>69</v>
      </c>
      <c r="D576" t="s">
        <v>3568</v>
      </c>
      <c r="E576" t="s">
        <v>18</v>
      </c>
      <c r="F576" t="s">
        <v>4078</v>
      </c>
      <c r="G576" t="s">
        <v>4079</v>
      </c>
      <c r="H576" t="s">
        <v>4080</v>
      </c>
      <c r="I576" t="s">
        <v>32</v>
      </c>
      <c r="J576" t="s">
        <v>2502</v>
      </c>
      <c r="K576" t="s">
        <v>24</v>
      </c>
      <c r="L576" t="s">
        <v>3572</v>
      </c>
      <c r="M576" t="s">
        <v>9724</v>
      </c>
      <c r="N576" t="s">
        <v>9441</v>
      </c>
    </row>
    <row r="577" spans="1:14" x14ac:dyDescent="0.25">
      <c r="A577" t="s">
        <v>4081</v>
      </c>
      <c r="B577" t="s">
        <v>4082</v>
      </c>
      <c r="C577" t="s">
        <v>69</v>
      </c>
      <c r="D577" t="s">
        <v>740</v>
      </c>
      <c r="E577" t="s">
        <v>18</v>
      </c>
      <c r="F577" t="s">
        <v>4083</v>
      </c>
      <c r="G577" t="s">
        <v>4084</v>
      </c>
      <c r="H577" t="s">
        <v>4085</v>
      </c>
      <c r="I577" t="s">
        <v>32</v>
      </c>
      <c r="J577" t="s">
        <v>321</v>
      </c>
      <c r="K577" t="s">
        <v>24</v>
      </c>
      <c r="L577" t="s">
        <v>837</v>
      </c>
      <c r="M577" t="s">
        <v>9725</v>
      </c>
      <c r="N577" t="s">
        <v>9441</v>
      </c>
    </row>
    <row r="578" spans="1:14" x14ac:dyDescent="0.25">
      <c r="A578" t="s">
        <v>4091</v>
      </c>
      <c r="B578" t="s">
        <v>4092</v>
      </c>
      <c r="C578" t="s">
        <v>69</v>
      </c>
      <c r="D578" t="s">
        <v>93</v>
      </c>
      <c r="E578" t="s">
        <v>18</v>
      </c>
      <c r="F578" t="s">
        <v>4093</v>
      </c>
      <c r="G578" t="s">
        <v>4094</v>
      </c>
      <c r="H578" t="s">
        <v>4095</v>
      </c>
      <c r="I578" t="s">
        <v>32</v>
      </c>
      <c r="J578" t="s">
        <v>712</v>
      </c>
      <c r="K578" t="s">
        <v>24</v>
      </c>
      <c r="L578" t="s">
        <v>75</v>
      </c>
      <c r="M578" t="s">
        <v>9726</v>
      </c>
      <c r="N578" t="s">
        <v>9441</v>
      </c>
    </row>
    <row r="579" spans="1:14" x14ac:dyDescent="0.25">
      <c r="A579" t="s">
        <v>4096</v>
      </c>
      <c r="B579" t="s">
        <v>350</v>
      </c>
      <c r="C579" t="s">
        <v>69</v>
      </c>
      <c r="D579" t="s">
        <v>1272</v>
      </c>
      <c r="E579" t="s">
        <v>18</v>
      </c>
      <c r="F579" t="s">
        <v>4097</v>
      </c>
      <c r="G579" t="s">
        <v>4098</v>
      </c>
      <c r="H579" t="s">
        <v>4099</v>
      </c>
      <c r="I579" t="s">
        <v>32</v>
      </c>
      <c r="J579" t="s">
        <v>1294</v>
      </c>
      <c r="K579" t="s">
        <v>24</v>
      </c>
      <c r="L579" t="s">
        <v>184</v>
      </c>
      <c r="M579" t="s">
        <v>9727</v>
      </c>
      <c r="N579" t="s">
        <v>9441</v>
      </c>
    </row>
    <row r="580" spans="1:14" x14ac:dyDescent="0.25">
      <c r="A580" t="s">
        <v>4100</v>
      </c>
      <c r="B580" t="s">
        <v>3870</v>
      </c>
      <c r="C580" t="s">
        <v>16</v>
      </c>
      <c r="D580" t="s">
        <v>394</v>
      </c>
      <c r="E580" t="s">
        <v>18</v>
      </c>
      <c r="F580" t="s">
        <v>4101</v>
      </c>
      <c r="G580" t="s">
        <v>4102</v>
      </c>
      <c r="H580" t="s">
        <v>4103</v>
      </c>
      <c r="I580" t="s">
        <v>32</v>
      </c>
      <c r="J580" t="s">
        <v>955</v>
      </c>
      <c r="K580" t="s">
        <v>24</v>
      </c>
      <c r="L580" t="s">
        <v>399</v>
      </c>
      <c r="M580" t="s">
        <v>9438</v>
      </c>
      <c r="N580" t="s">
        <v>9439</v>
      </c>
    </row>
    <row r="581" spans="1:14" x14ac:dyDescent="0.25">
      <c r="A581" t="s">
        <v>4110</v>
      </c>
      <c r="B581" t="s">
        <v>4111</v>
      </c>
      <c r="C581" t="s">
        <v>16</v>
      </c>
      <c r="D581" t="s">
        <v>2532</v>
      </c>
      <c r="E581" t="s">
        <v>18</v>
      </c>
      <c r="F581" t="s">
        <v>4112</v>
      </c>
      <c r="G581" t="s">
        <v>4113</v>
      </c>
      <c r="H581" t="s">
        <v>4114</v>
      </c>
      <c r="I581" t="s">
        <v>32</v>
      </c>
      <c r="J581" t="s">
        <v>341</v>
      </c>
      <c r="K581" t="s">
        <v>24</v>
      </c>
      <c r="L581" t="s">
        <v>204</v>
      </c>
      <c r="M581" t="s">
        <v>9728</v>
      </c>
      <c r="N581" t="s">
        <v>9441</v>
      </c>
    </row>
    <row r="582" spans="1:14" x14ac:dyDescent="0.25">
      <c r="A582" t="s">
        <v>4115</v>
      </c>
      <c r="B582" t="s">
        <v>4116</v>
      </c>
      <c r="C582" t="s">
        <v>16</v>
      </c>
      <c r="D582" t="s">
        <v>4117</v>
      </c>
      <c r="E582" t="s">
        <v>18</v>
      </c>
      <c r="F582" t="s">
        <v>4118</v>
      </c>
      <c r="G582" t="s">
        <v>4119</v>
      </c>
      <c r="H582" t="s">
        <v>4120</v>
      </c>
      <c r="I582" t="s">
        <v>32</v>
      </c>
      <c r="J582" t="s">
        <v>290</v>
      </c>
      <c r="K582" t="s">
        <v>24</v>
      </c>
      <c r="L582" t="s">
        <v>212</v>
      </c>
      <c r="M582" t="s">
        <v>9729</v>
      </c>
      <c r="N582" t="s">
        <v>9441</v>
      </c>
    </row>
    <row r="583" spans="1:14" x14ac:dyDescent="0.25">
      <c r="A583" t="s">
        <v>4126</v>
      </c>
      <c r="B583" t="s">
        <v>4127</v>
      </c>
      <c r="C583" t="s">
        <v>16</v>
      </c>
      <c r="D583" t="s">
        <v>4128</v>
      </c>
      <c r="E583" t="s">
        <v>18</v>
      </c>
      <c r="F583" t="s">
        <v>4129</v>
      </c>
      <c r="G583" t="s">
        <v>4130</v>
      </c>
      <c r="H583" t="s">
        <v>4131</v>
      </c>
      <c r="I583" t="s">
        <v>32</v>
      </c>
      <c r="J583" t="s">
        <v>74</v>
      </c>
      <c r="K583" t="s">
        <v>24</v>
      </c>
      <c r="L583" t="s">
        <v>204</v>
      </c>
      <c r="M583" t="s">
        <v>9731</v>
      </c>
      <c r="N583" t="s">
        <v>9441</v>
      </c>
    </row>
    <row r="584" spans="1:14" x14ac:dyDescent="0.25">
      <c r="A584" t="s">
        <v>4132</v>
      </c>
      <c r="B584" t="s">
        <v>206</v>
      </c>
      <c r="C584" t="s">
        <v>16</v>
      </c>
      <c r="D584" t="s">
        <v>1364</v>
      </c>
      <c r="E584" t="s">
        <v>18</v>
      </c>
      <c r="F584" t="s">
        <v>4133</v>
      </c>
      <c r="G584" t="s">
        <v>4134</v>
      </c>
      <c r="H584" t="s">
        <v>4135</v>
      </c>
      <c r="I584" t="s">
        <v>32</v>
      </c>
      <c r="J584" t="s">
        <v>923</v>
      </c>
      <c r="K584" t="s">
        <v>24</v>
      </c>
      <c r="L584" t="s">
        <v>1368</v>
      </c>
      <c r="M584" t="s">
        <v>9438</v>
      </c>
      <c r="N584" t="s">
        <v>9439</v>
      </c>
    </row>
    <row r="585" spans="1:14" x14ac:dyDescent="0.25">
      <c r="A585" t="s">
        <v>4136</v>
      </c>
      <c r="B585" t="s">
        <v>144</v>
      </c>
      <c r="C585" t="s">
        <v>1475</v>
      </c>
      <c r="D585" t="s">
        <v>93</v>
      </c>
      <c r="E585" t="s">
        <v>18</v>
      </c>
      <c r="F585" t="s">
        <v>4137</v>
      </c>
      <c r="G585" t="s">
        <v>4138</v>
      </c>
      <c r="H585" t="s">
        <v>4139</v>
      </c>
      <c r="I585" t="s">
        <v>32</v>
      </c>
      <c r="J585" t="s">
        <v>991</v>
      </c>
      <c r="K585" t="s">
        <v>24</v>
      </c>
      <c r="L585" t="s">
        <v>75</v>
      </c>
      <c r="M585" t="s">
        <v>9732</v>
      </c>
      <c r="N585" t="s">
        <v>9441</v>
      </c>
    </row>
    <row r="586" spans="1:14" x14ac:dyDescent="0.25">
      <c r="A586" t="s">
        <v>4140</v>
      </c>
      <c r="B586" t="s">
        <v>4141</v>
      </c>
      <c r="C586" t="s">
        <v>16</v>
      </c>
      <c r="D586" t="s">
        <v>2241</v>
      </c>
      <c r="E586" t="s">
        <v>18</v>
      </c>
      <c r="F586" t="s">
        <v>4142</v>
      </c>
      <c r="G586" t="s">
        <v>4143</v>
      </c>
      <c r="H586" t="s">
        <v>4144</v>
      </c>
      <c r="I586" t="s">
        <v>32</v>
      </c>
      <c r="J586" t="s">
        <v>527</v>
      </c>
      <c r="K586" t="s">
        <v>24</v>
      </c>
      <c r="L586" t="s">
        <v>204</v>
      </c>
      <c r="M586" t="s">
        <v>9733</v>
      </c>
      <c r="N586" t="s">
        <v>9441</v>
      </c>
    </row>
    <row r="587" spans="1:14" x14ac:dyDescent="0.25">
      <c r="A587" t="s">
        <v>4145</v>
      </c>
      <c r="B587" t="s">
        <v>4146</v>
      </c>
      <c r="C587" t="s">
        <v>16</v>
      </c>
      <c r="D587" t="s">
        <v>4147</v>
      </c>
      <c r="E587" t="s">
        <v>18</v>
      </c>
      <c r="F587" t="s">
        <v>4148</v>
      </c>
      <c r="G587" t="s">
        <v>4149</v>
      </c>
      <c r="H587" t="s">
        <v>4150</v>
      </c>
      <c r="I587" t="s">
        <v>32</v>
      </c>
      <c r="J587" t="s">
        <v>234</v>
      </c>
      <c r="K587" t="s">
        <v>24</v>
      </c>
      <c r="L587" t="s">
        <v>4151</v>
      </c>
      <c r="M587" t="s">
        <v>9438</v>
      </c>
      <c r="N587" t="s">
        <v>9439</v>
      </c>
    </row>
    <row r="588" spans="1:14" x14ac:dyDescent="0.25">
      <c r="A588" t="s">
        <v>4152</v>
      </c>
      <c r="B588" t="s">
        <v>4153</v>
      </c>
      <c r="C588" t="s">
        <v>16</v>
      </c>
      <c r="D588" t="s">
        <v>4154</v>
      </c>
      <c r="E588" t="s">
        <v>18</v>
      </c>
      <c r="F588" t="s">
        <v>4155</v>
      </c>
      <c r="G588" t="s">
        <v>4156</v>
      </c>
      <c r="H588" t="s">
        <v>4157</v>
      </c>
      <c r="I588" t="s">
        <v>32</v>
      </c>
      <c r="J588" t="s">
        <v>379</v>
      </c>
      <c r="K588" t="s">
        <v>24</v>
      </c>
      <c r="L588" t="s">
        <v>75</v>
      </c>
      <c r="M588" t="s">
        <v>9734</v>
      </c>
      <c r="N588" t="s">
        <v>9441</v>
      </c>
    </row>
    <row r="589" spans="1:14" x14ac:dyDescent="0.25">
      <c r="A589" t="s">
        <v>4158</v>
      </c>
      <c r="B589" t="s">
        <v>206</v>
      </c>
      <c r="C589" t="s">
        <v>16</v>
      </c>
      <c r="D589" t="s">
        <v>4159</v>
      </c>
      <c r="E589" t="s">
        <v>18</v>
      </c>
      <c r="F589" t="s">
        <v>4160</v>
      </c>
      <c r="G589" t="s">
        <v>4161</v>
      </c>
      <c r="H589" t="s">
        <v>4162</v>
      </c>
      <c r="I589" t="s">
        <v>32</v>
      </c>
      <c r="J589" t="s">
        <v>614</v>
      </c>
      <c r="K589" t="s">
        <v>24</v>
      </c>
      <c r="L589" t="s">
        <v>4163</v>
      </c>
      <c r="M589" t="s">
        <v>9735</v>
      </c>
      <c r="N589" t="s">
        <v>9441</v>
      </c>
    </row>
    <row r="590" spans="1:14" x14ac:dyDescent="0.25">
      <c r="A590" t="s">
        <v>4164</v>
      </c>
      <c r="B590" t="s">
        <v>4165</v>
      </c>
      <c r="C590" t="s">
        <v>69</v>
      </c>
      <c r="D590" t="s">
        <v>4166</v>
      </c>
      <c r="E590" t="s">
        <v>18</v>
      </c>
      <c r="F590" t="s">
        <v>4167</v>
      </c>
      <c r="G590" t="s">
        <v>4168</v>
      </c>
      <c r="H590" t="s">
        <v>4169</v>
      </c>
      <c r="I590" t="s">
        <v>32</v>
      </c>
      <c r="J590" t="s">
        <v>4170</v>
      </c>
      <c r="K590" t="s">
        <v>24</v>
      </c>
      <c r="L590" t="s">
        <v>204</v>
      </c>
      <c r="M590" t="s">
        <v>9736</v>
      </c>
      <c r="N590" t="s">
        <v>9441</v>
      </c>
    </row>
    <row r="591" spans="1:14" x14ac:dyDescent="0.25">
      <c r="A591" t="s">
        <v>4171</v>
      </c>
      <c r="B591" t="s">
        <v>4172</v>
      </c>
      <c r="C591" t="s">
        <v>16</v>
      </c>
      <c r="D591" t="s">
        <v>93</v>
      </c>
      <c r="E591" t="s">
        <v>18</v>
      </c>
      <c r="F591" t="s">
        <v>4173</v>
      </c>
      <c r="G591" t="s">
        <v>4174</v>
      </c>
      <c r="H591" t="s">
        <v>4175</v>
      </c>
      <c r="I591" t="s">
        <v>32</v>
      </c>
      <c r="J591" t="s">
        <v>115</v>
      </c>
      <c r="K591" t="s">
        <v>24</v>
      </c>
      <c r="L591" t="s">
        <v>75</v>
      </c>
      <c r="M591" t="s">
        <v>9737</v>
      </c>
      <c r="N591" t="s">
        <v>9441</v>
      </c>
    </row>
    <row r="592" spans="1:14" x14ac:dyDescent="0.25">
      <c r="A592" t="s">
        <v>4176</v>
      </c>
      <c r="B592" t="s">
        <v>4177</v>
      </c>
      <c r="C592" t="s">
        <v>16</v>
      </c>
      <c r="D592" t="s">
        <v>1313</v>
      </c>
      <c r="E592" t="s">
        <v>18</v>
      </c>
      <c r="F592" t="s">
        <v>4178</v>
      </c>
      <c r="G592" t="s">
        <v>4179</v>
      </c>
      <c r="H592" t="s">
        <v>4180</v>
      </c>
      <c r="I592" t="s">
        <v>32</v>
      </c>
      <c r="J592" t="s">
        <v>33</v>
      </c>
      <c r="K592" t="s">
        <v>24</v>
      </c>
      <c r="L592" t="s">
        <v>235</v>
      </c>
      <c r="M592" t="s">
        <v>9438</v>
      </c>
      <c r="N592" t="s">
        <v>9439</v>
      </c>
    </row>
    <row r="593" spans="1:14" x14ac:dyDescent="0.25">
      <c r="A593" t="s">
        <v>4181</v>
      </c>
      <c r="C593" t="s">
        <v>16</v>
      </c>
      <c r="D593" t="s">
        <v>502</v>
      </c>
      <c r="E593" t="s">
        <v>18</v>
      </c>
      <c r="F593" t="s">
        <v>4182</v>
      </c>
      <c r="G593" t="s">
        <v>4183</v>
      </c>
      <c r="H593" t="s">
        <v>4184</v>
      </c>
      <c r="I593" t="s">
        <v>32</v>
      </c>
      <c r="J593" t="s">
        <v>360</v>
      </c>
      <c r="K593" t="s">
        <v>24</v>
      </c>
      <c r="L593" t="s">
        <v>507</v>
      </c>
      <c r="M593" t="s">
        <v>9438</v>
      </c>
      <c r="N593" t="s">
        <v>9439</v>
      </c>
    </row>
    <row r="594" spans="1:14" x14ac:dyDescent="0.25">
      <c r="A594" t="s">
        <v>4185</v>
      </c>
      <c r="B594" t="s">
        <v>4186</v>
      </c>
      <c r="C594" t="s">
        <v>69</v>
      </c>
      <c r="D594" t="s">
        <v>61</v>
      </c>
      <c r="E594" t="s">
        <v>18</v>
      </c>
      <c r="F594" t="s">
        <v>4187</v>
      </c>
      <c r="G594" t="s">
        <v>4188</v>
      </c>
      <c r="H594" t="s">
        <v>4189</v>
      </c>
      <c r="I594" t="s">
        <v>32</v>
      </c>
      <c r="J594" t="s">
        <v>290</v>
      </c>
      <c r="K594" t="s">
        <v>24</v>
      </c>
      <c r="L594" t="s">
        <v>4190</v>
      </c>
      <c r="M594" t="s">
        <v>9738</v>
      </c>
      <c r="N594" t="s">
        <v>9441</v>
      </c>
    </row>
    <row r="595" spans="1:14" x14ac:dyDescent="0.25">
      <c r="A595" t="s">
        <v>4191</v>
      </c>
      <c r="B595" t="s">
        <v>4192</v>
      </c>
      <c r="C595" t="s">
        <v>69</v>
      </c>
      <c r="D595" t="s">
        <v>4193</v>
      </c>
      <c r="E595" t="s">
        <v>18</v>
      </c>
      <c r="F595" t="s">
        <v>4194</v>
      </c>
      <c r="G595" t="s">
        <v>4195</v>
      </c>
      <c r="H595" t="s">
        <v>4196</v>
      </c>
      <c r="I595" t="s">
        <v>32</v>
      </c>
      <c r="J595" t="s">
        <v>329</v>
      </c>
      <c r="K595" t="s">
        <v>24</v>
      </c>
      <c r="L595" t="s">
        <v>4197</v>
      </c>
      <c r="M595" t="s">
        <v>9739</v>
      </c>
      <c r="N595" t="s">
        <v>9441</v>
      </c>
    </row>
    <row r="596" spans="1:14" x14ac:dyDescent="0.25">
      <c r="A596" t="s">
        <v>4198</v>
      </c>
      <c r="B596" t="s">
        <v>3894</v>
      </c>
      <c r="C596" t="s">
        <v>69</v>
      </c>
      <c r="D596" t="s">
        <v>3895</v>
      </c>
      <c r="E596" t="s">
        <v>18</v>
      </c>
      <c r="F596" t="s">
        <v>4199</v>
      </c>
      <c r="G596" t="s">
        <v>4200</v>
      </c>
      <c r="H596" t="s">
        <v>4201</v>
      </c>
      <c r="I596" t="s">
        <v>32</v>
      </c>
      <c r="J596" t="s">
        <v>1317</v>
      </c>
      <c r="K596" t="s">
        <v>24</v>
      </c>
      <c r="L596" t="s">
        <v>212</v>
      </c>
      <c r="M596" t="s">
        <v>9740</v>
      </c>
      <c r="N596" t="s">
        <v>9441</v>
      </c>
    </row>
    <row r="597" spans="1:14" x14ac:dyDescent="0.25">
      <c r="A597" t="s">
        <v>4202</v>
      </c>
      <c r="B597" t="s">
        <v>4203</v>
      </c>
      <c r="C597" t="s">
        <v>69</v>
      </c>
      <c r="D597" t="s">
        <v>45</v>
      </c>
      <c r="E597" t="s">
        <v>18</v>
      </c>
      <c r="F597" t="s">
        <v>4204</v>
      </c>
      <c r="G597" t="s">
        <v>4205</v>
      </c>
      <c r="H597" t="s">
        <v>4206</v>
      </c>
      <c r="I597" t="s">
        <v>32</v>
      </c>
      <c r="J597" t="s">
        <v>1461</v>
      </c>
      <c r="K597" t="s">
        <v>24</v>
      </c>
      <c r="L597" t="s">
        <v>50</v>
      </c>
      <c r="M597" t="s">
        <v>9741</v>
      </c>
      <c r="N597" t="s">
        <v>9441</v>
      </c>
    </row>
    <row r="598" spans="1:14" x14ac:dyDescent="0.25">
      <c r="A598" t="s">
        <v>4207</v>
      </c>
      <c r="B598" t="s">
        <v>4208</v>
      </c>
      <c r="C598" t="s">
        <v>16</v>
      </c>
      <c r="D598" t="s">
        <v>4209</v>
      </c>
      <c r="E598" t="s">
        <v>18</v>
      </c>
      <c r="F598" t="s">
        <v>4210</v>
      </c>
      <c r="G598" t="s">
        <v>4211</v>
      </c>
      <c r="H598" t="s">
        <v>4212</v>
      </c>
      <c r="I598" t="s">
        <v>32</v>
      </c>
      <c r="J598" t="s">
        <v>426</v>
      </c>
      <c r="K598" t="s">
        <v>24</v>
      </c>
      <c r="L598" t="s">
        <v>204</v>
      </c>
      <c r="M598" t="s">
        <v>9438</v>
      </c>
      <c r="N598" t="s">
        <v>9439</v>
      </c>
    </row>
    <row r="599" spans="1:14" x14ac:dyDescent="0.25">
      <c r="A599" t="s">
        <v>4213</v>
      </c>
      <c r="C599" t="s">
        <v>16</v>
      </c>
      <c r="D599" t="s">
        <v>4214</v>
      </c>
      <c r="E599" t="s">
        <v>18</v>
      </c>
      <c r="F599" t="s">
        <v>4215</v>
      </c>
      <c r="G599" t="s">
        <v>4216</v>
      </c>
      <c r="H599" t="s">
        <v>4217</v>
      </c>
      <c r="I599" t="s">
        <v>32</v>
      </c>
      <c r="J599" t="s">
        <v>1207</v>
      </c>
      <c r="K599" t="s">
        <v>24</v>
      </c>
      <c r="L599" t="s">
        <v>4218</v>
      </c>
      <c r="M599" t="s">
        <v>9438</v>
      </c>
      <c r="N599" t="s">
        <v>9439</v>
      </c>
    </row>
    <row r="600" spans="1:14" x14ac:dyDescent="0.25">
      <c r="A600" t="s">
        <v>4219</v>
      </c>
      <c r="B600" t="s">
        <v>2333</v>
      </c>
      <c r="C600" t="s">
        <v>16</v>
      </c>
      <c r="D600" t="s">
        <v>530</v>
      </c>
      <c r="E600" t="s">
        <v>18</v>
      </c>
      <c r="F600" t="s">
        <v>4220</v>
      </c>
      <c r="G600" t="s">
        <v>4221</v>
      </c>
      <c r="H600" t="s">
        <v>4222</v>
      </c>
      <c r="I600" t="s">
        <v>32</v>
      </c>
      <c r="J600" t="s">
        <v>211</v>
      </c>
      <c r="K600" t="s">
        <v>24</v>
      </c>
      <c r="L600" t="s">
        <v>176</v>
      </c>
      <c r="M600" t="s">
        <v>9438</v>
      </c>
      <c r="N600" t="s">
        <v>9439</v>
      </c>
    </row>
    <row r="601" spans="1:14" x14ac:dyDescent="0.25">
      <c r="A601" t="s">
        <v>4223</v>
      </c>
      <c r="B601" t="s">
        <v>4224</v>
      </c>
      <c r="C601" t="s">
        <v>16</v>
      </c>
      <c r="D601" t="s">
        <v>2671</v>
      </c>
      <c r="E601" t="s">
        <v>18</v>
      </c>
      <c r="F601" t="s">
        <v>4225</v>
      </c>
      <c r="G601" t="s">
        <v>4226</v>
      </c>
      <c r="H601" t="s">
        <v>4227</v>
      </c>
      <c r="I601" t="s">
        <v>32</v>
      </c>
      <c r="J601" t="s">
        <v>74</v>
      </c>
      <c r="K601" t="s">
        <v>24</v>
      </c>
      <c r="L601" t="s">
        <v>75</v>
      </c>
      <c r="M601" t="s">
        <v>9742</v>
      </c>
      <c r="N601" t="s">
        <v>9441</v>
      </c>
    </row>
    <row r="602" spans="1:14" x14ac:dyDescent="0.25">
      <c r="A602" t="s">
        <v>4228</v>
      </c>
      <c r="B602" t="s">
        <v>4229</v>
      </c>
      <c r="C602" t="s">
        <v>16</v>
      </c>
      <c r="D602" t="s">
        <v>4230</v>
      </c>
      <c r="E602" t="s">
        <v>18</v>
      </c>
      <c r="F602" t="s">
        <v>4231</v>
      </c>
      <c r="G602" t="s">
        <v>4232</v>
      </c>
      <c r="H602" t="s">
        <v>4233</v>
      </c>
      <c r="I602" t="s">
        <v>32</v>
      </c>
      <c r="J602" t="s">
        <v>82</v>
      </c>
      <c r="K602" t="s">
        <v>24</v>
      </c>
      <c r="L602" t="s">
        <v>176</v>
      </c>
      <c r="M602" t="s">
        <v>9743</v>
      </c>
      <c r="N602" t="s">
        <v>9441</v>
      </c>
    </row>
    <row r="603" spans="1:14" x14ac:dyDescent="0.25">
      <c r="A603" t="s">
        <v>4234</v>
      </c>
      <c r="B603" t="s">
        <v>4235</v>
      </c>
      <c r="C603" t="s">
        <v>69</v>
      </c>
      <c r="D603" t="s">
        <v>4236</v>
      </c>
      <c r="E603" t="s">
        <v>18</v>
      </c>
      <c r="F603" t="s">
        <v>4237</v>
      </c>
      <c r="G603" t="s">
        <v>4238</v>
      </c>
      <c r="H603" t="s">
        <v>4239</v>
      </c>
      <c r="I603" t="s">
        <v>32</v>
      </c>
      <c r="J603" t="s">
        <v>306</v>
      </c>
      <c r="K603" t="s">
        <v>24</v>
      </c>
      <c r="L603" t="s">
        <v>204</v>
      </c>
      <c r="M603" t="s">
        <v>9744</v>
      </c>
      <c r="N603" t="s">
        <v>9441</v>
      </c>
    </row>
    <row r="604" spans="1:14" x14ac:dyDescent="0.25">
      <c r="A604" t="s">
        <v>4240</v>
      </c>
      <c r="B604" t="s">
        <v>4241</v>
      </c>
      <c r="C604" t="s">
        <v>16</v>
      </c>
      <c r="D604" t="s">
        <v>1254</v>
      </c>
      <c r="E604" t="s">
        <v>18</v>
      </c>
      <c r="F604" t="s">
        <v>4242</v>
      </c>
      <c r="G604" t="s">
        <v>4243</v>
      </c>
      <c r="H604" t="s">
        <v>4244</v>
      </c>
      <c r="I604" t="s">
        <v>32</v>
      </c>
      <c r="J604" t="s">
        <v>1639</v>
      </c>
      <c r="K604" t="s">
        <v>24</v>
      </c>
      <c r="L604" t="s">
        <v>1258</v>
      </c>
      <c r="M604" t="s">
        <v>9745</v>
      </c>
      <c r="N604" t="s">
        <v>9441</v>
      </c>
    </row>
    <row r="605" spans="1:14" x14ac:dyDescent="0.25">
      <c r="A605" t="s">
        <v>26</v>
      </c>
      <c r="B605" t="s">
        <v>27</v>
      </c>
      <c r="C605" t="s">
        <v>69</v>
      </c>
      <c r="D605" t="s">
        <v>394</v>
      </c>
      <c r="E605" t="s">
        <v>18</v>
      </c>
      <c r="F605" t="s">
        <v>4245</v>
      </c>
      <c r="G605" t="s">
        <v>4246</v>
      </c>
      <c r="H605" t="s">
        <v>4247</v>
      </c>
      <c r="I605" t="s">
        <v>32</v>
      </c>
      <c r="J605" t="s">
        <v>2591</v>
      </c>
      <c r="K605" t="s">
        <v>24</v>
      </c>
      <c r="L605" t="s">
        <v>399</v>
      </c>
      <c r="M605" t="s">
        <v>9438</v>
      </c>
      <c r="N605" t="s">
        <v>9439</v>
      </c>
    </row>
    <row r="606" spans="1:14" x14ac:dyDescent="0.25">
      <c r="A606" t="s">
        <v>26</v>
      </c>
      <c r="B606" t="s">
        <v>4248</v>
      </c>
      <c r="C606" t="s">
        <v>16</v>
      </c>
      <c r="D606" t="s">
        <v>4249</v>
      </c>
      <c r="E606" t="s">
        <v>18</v>
      </c>
      <c r="F606" t="s">
        <v>4250</v>
      </c>
      <c r="G606" t="s">
        <v>4251</v>
      </c>
      <c r="H606" t="s">
        <v>4252</v>
      </c>
      <c r="I606" t="s">
        <v>32</v>
      </c>
      <c r="J606" t="s">
        <v>197</v>
      </c>
      <c r="K606" t="s">
        <v>24</v>
      </c>
      <c r="L606" t="s">
        <v>4253</v>
      </c>
      <c r="M606" t="s">
        <v>9438</v>
      </c>
      <c r="N606" t="s">
        <v>9439</v>
      </c>
    </row>
    <row r="607" spans="1:14" x14ac:dyDescent="0.25">
      <c r="A607" t="s">
        <v>4254</v>
      </c>
      <c r="B607" t="s">
        <v>4255</v>
      </c>
      <c r="C607" t="s">
        <v>69</v>
      </c>
      <c r="D607" t="s">
        <v>2867</v>
      </c>
      <c r="E607" t="s">
        <v>18</v>
      </c>
      <c r="F607" t="s">
        <v>4256</v>
      </c>
      <c r="G607" t="s">
        <v>4257</v>
      </c>
      <c r="H607" t="s">
        <v>4258</v>
      </c>
      <c r="I607" t="s">
        <v>32</v>
      </c>
      <c r="J607" t="s">
        <v>1294</v>
      </c>
      <c r="K607" t="s">
        <v>24</v>
      </c>
      <c r="L607" t="s">
        <v>204</v>
      </c>
      <c r="M607" t="s">
        <v>9746</v>
      </c>
      <c r="N607" t="s">
        <v>9441</v>
      </c>
    </row>
    <row r="608" spans="1:14" x14ac:dyDescent="0.25">
      <c r="A608" t="s">
        <v>4259</v>
      </c>
      <c r="C608" t="s">
        <v>16</v>
      </c>
      <c r="D608" t="s">
        <v>1445</v>
      </c>
      <c r="E608" t="s">
        <v>18</v>
      </c>
      <c r="F608" t="s">
        <v>4260</v>
      </c>
      <c r="G608" t="s">
        <v>4261</v>
      </c>
      <c r="H608" t="s">
        <v>4262</v>
      </c>
      <c r="I608" t="s">
        <v>32</v>
      </c>
      <c r="J608" t="s">
        <v>1330</v>
      </c>
      <c r="K608" t="s">
        <v>24</v>
      </c>
      <c r="L608" t="s">
        <v>204</v>
      </c>
      <c r="M608" t="s">
        <v>9747</v>
      </c>
      <c r="N608" t="s">
        <v>9441</v>
      </c>
    </row>
    <row r="609" spans="1:14" x14ac:dyDescent="0.25">
      <c r="A609" t="s">
        <v>4263</v>
      </c>
      <c r="B609" t="s">
        <v>4092</v>
      </c>
      <c r="C609" t="s">
        <v>69</v>
      </c>
      <c r="D609" t="s">
        <v>93</v>
      </c>
      <c r="E609" t="s">
        <v>18</v>
      </c>
      <c r="F609" t="s">
        <v>4264</v>
      </c>
      <c r="G609" t="s">
        <v>4265</v>
      </c>
      <c r="H609" t="s">
        <v>4266</v>
      </c>
      <c r="I609" t="s">
        <v>32</v>
      </c>
      <c r="J609" t="s">
        <v>142</v>
      </c>
      <c r="K609" t="s">
        <v>24</v>
      </c>
      <c r="L609" t="s">
        <v>75</v>
      </c>
      <c r="M609" t="s">
        <v>9748</v>
      </c>
      <c r="N609" t="s">
        <v>9441</v>
      </c>
    </row>
    <row r="610" spans="1:14" x14ac:dyDescent="0.25">
      <c r="A610" t="s">
        <v>4267</v>
      </c>
      <c r="C610" t="s">
        <v>16</v>
      </c>
      <c r="D610" t="s">
        <v>2543</v>
      </c>
      <c r="E610" t="s">
        <v>18</v>
      </c>
      <c r="F610" t="s">
        <v>4268</v>
      </c>
      <c r="G610" t="s">
        <v>4269</v>
      </c>
      <c r="H610" t="s">
        <v>4270</v>
      </c>
      <c r="I610" t="s">
        <v>32</v>
      </c>
      <c r="J610" t="s">
        <v>2164</v>
      </c>
      <c r="K610" t="s">
        <v>24</v>
      </c>
      <c r="L610" t="s">
        <v>2331</v>
      </c>
      <c r="M610" t="s">
        <v>9749</v>
      </c>
      <c r="N610" t="s">
        <v>9441</v>
      </c>
    </row>
    <row r="611" spans="1:14" x14ac:dyDescent="0.25">
      <c r="A611" t="s">
        <v>4284</v>
      </c>
      <c r="B611" t="s">
        <v>4285</v>
      </c>
      <c r="C611" t="s">
        <v>69</v>
      </c>
      <c r="D611" t="s">
        <v>610</v>
      </c>
      <c r="E611" t="s">
        <v>18</v>
      </c>
      <c r="F611" t="s">
        <v>4286</v>
      </c>
      <c r="G611" t="s">
        <v>4287</v>
      </c>
      <c r="H611" t="s">
        <v>4288</v>
      </c>
      <c r="I611" t="s">
        <v>32</v>
      </c>
      <c r="J611" t="s">
        <v>234</v>
      </c>
      <c r="K611" t="s">
        <v>24</v>
      </c>
      <c r="L611" t="s">
        <v>42</v>
      </c>
      <c r="M611" t="s">
        <v>9438</v>
      </c>
      <c r="N611" t="s">
        <v>9439</v>
      </c>
    </row>
    <row r="612" spans="1:14" x14ac:dyDescent="0.25">
      <c r="A612" t="s">
        <v>4289</v>
      </c>
      <c r="B612" t="s">
        <v>4290</v>
      </c>
      <c r="C612" t="s">
        <v>16</v>
      </c>
      <c r="D612" t="s">
        <v>4291</v>
      </c>
      <c r="E612" t="s">
        <v>638</v>
      </c>
      <c r="F612" t="s">
        <v>4292</v>
      </c>
      <c r="G612" t="s">
        <v>4293</v>
      </c>
      <c r="H612" t="s">
        <v>4294</v>
      </c>
      <c r="I612" t="s">
        <v>32</v>
      </c>
      <c r="J612" t="s">
        <v>3776</v>
      </c>
      <c r="K612" t="s">
        <v>24</v>
      </c>
      <c r="L612" t="s">
        <v>75</v>
      </c>
      <c r="M612" t="s">
        <v>9438</v>
      </c>
      <c r="N612" t="s">
        <v>9439</v>
      </c>
    </row>
    <row r="613" spans="1:14" x14ac:dyDescent="0.25">
      <c r="A613" t="s">
        <v>4295</v>
      </c>
      <c r="B613" t="s">
        <v>4296</v>
      </c>
      <c r="C613" t="s">
        <v>69</v>
      </c>
      <c r="D613" t="s">
        <v>402</v>
      </c>
      <c r="E613" t="s">
        <v>638</v>
      </c>
      <c r="F613" t="s">
        <v>4297</v>
      </c>
      <c r="G613" t="s">
        <v>4298</v>
      </c>
      <c r="H613" t="s">
        <v>4299</v>
      </c>
      <c r="I613" t="s">
        <v>32</v>
      </c>
      <c r="J613" t="s">
        <v>1350</v>
      </c>
      <c r="K613" t="s">
        <v>24</v>
      </c>
      <c r="L613" t="s">
        <v>406</v>
      </c>
      <c r="M613" t="s">
        <v>9751</v>
      </c>
      <c r="N613" t="s">
        <v>9441</v>
      </c>
    </row>
    <row r="614" spans="1:14" x14ac:dyDescent="0.25">
      <c r="A614" t="s">
        <v>4300</v>
      </c>
      <c r="B614" t="s">
        <v>4301</v>
      </c>
      <c r="C614" t="s">
        <v>69</v>
      </c>
      <c r="D614" t="s">
        <v>4302</v>
      </c>
      <c r="E614" t="s">
        <v>638</v>
      </c>
      <c r="F614" t="s">
        <v>4303</v>
      </c>
      <c r="G614" t="s">
        <v>4304</v>
      </c>
      <c r="H614" t="s">
        <v>4305</v>
      </c>
      <c r="I614" t="s">
        <v>32</v>
      </c>
      <c r="J614" t="s">
        <v>1545</v>
      </c>
      <c r="K614" t="s">
        <v>24</v>
      </c>
      <c r="L614" t="s">
        <v>34</v>
      </c>
      <c r="M614" t="s">
        <v>9438</v>
      </c>
      <c r="N614" t="s">
        <v>9439</v>
      </c>
    </row>
    <row r="615" spans="1:14" x14ac:dyDescent="0.25">
      <c r="A615" t="s">
        <v>4309</v>
      </c>
      <c r="B615" t="s">
        <v>4310</v>
      </c>
      <c r="C615" t="s">
        <v>16</v>
      </c>
      <c r="D615" t="s">
        <v>3646</v>
      </c>
      <c r="E615" t="s">
        <v>638</v>
      </c>
      <c r="F615" t="s">
        <v>4311</v>
      </c>
      <c r="G615" t="s">
        <v>4312</v>
      </c>
      <c r="H615" t="s">
        <v>4313</v>
      </c>
      <c r="I615" t="s">
        <v>32</v>
      </c>
      <c r="J615" t="s">
        <v>234</v>
      </c>
      <c r="K615" t="s">
        <v>24</v>
      </c>
      <c r="L615" t="s">
        <v>42</v>
      </c>
      <c r="M615" t="s">
        <v>9438</v>
      </c>
      <c r="N615" t="s">
        <v>9439</v>
      </c>
    </row>
    <row r="616" spans="1:14" x14ac:dyDescent="0.25">
      <c r="A616" t="s">
        <v>4314</v>
      </c>
      <c r="B616" t="s">
        <v>4315</v>
      </c>
      <c r="C616" t="s">
        <v>69</v>
      </c>
      <c r="D616" t="s">
        <v>4316</v>
      </c>
      <c r="E616" t="s">
        <v>638</v>
      </c>
      <c r="F616" t="s">
        <v>4317</v>
      </c>
      <c r="G616" t="s">
        <v>4318</v>
      </c>
      <c r="H616" t="s">
        <v>4319</v>
      </c>
      <c r="I616" t="s">
        <v>32</v>
      </c>
      <c r="J616" t="s">
        <v>4320</v>
      </c>
      <c r="K616" t="s">
        <v>24</v>
      </c>
      <c r="L616" t="s">
        <v>4321</v>
      </c>
      <c r="M616" t="s">
        <v>9752</v>
      </c>
      <c r="N616" t="s">
        <v>9441</v>
      </c>
    </row>
    <row r="617" spans="1:14" x14ac:dyDescent="0.25">
      <c r="A617" t="s">
        <v>4341</v>
      </c>
      <c r="B617" t="s">
        <v>4342</v>
      </c>
      <c r="C617" t="s">
        <v>69</v>
      </c>
      <c r="D617" t="s">
        <v>4343</v>
      </c>
      <c r="E617" t="s">
        <v>638</v>
      </c>
      <c r="F617" t="s">
        <v>4344</v>
      </c>
      <c r="G617" t="s">
        <v>4345</v>
      </c>
      <c r="H617" t="s">
        <v>4346</v>
      </c>
      <c r="I617" t="s">
        <v>32</v>
      </c>
      <c r="J617" t="s">
        <v>142</v>
      </c>
      <c r="K617" t="s">
        <v>24</v>
      </c>
      <c r="L617" t="s">
        <v>42</v>
      </c>
      <c r="M617" t="s">
        <v>9753</v>
      </c>
      <c r="N617" t="s">
        <v>9441</v>
      </c>
    </row>
    <row r="618" spans="1:14" x14ac:dyDescent="0.25">
      <c r="A618" t="s">
        <v>4359</v>
      </c>
      <c r="B618" t="s">
        <v>2531</v>
      </c>
      <c r="C618" t="s">
        <v>16</v>
      </c>
      <c r="D618" t="s">
        <v>37</v>
      </c>
      <c r="E618" t="s">
        <v>638</v>
      </c>
      <c r="F618" t="s">
        <v>4360</v>
      </c>
      <c r="G618" t="s">
        <v>4361</v>
      </c>
      <c r="H618" t="s">
        <v>4362</v>
      </c>
      <c r="I618" t="s">
        <v>32</v>
      </c>
      <c r="J618" t="s">
        <v>290</v>
      </c>
      <c r="K618" t="s">
        <v>24</v>
      </c>
      <c r="L618" t="s">
        <v>4363</v>
      </c>
      <c r="M618" t="s">
        <v>9754</v>
      </c>
      <c r="N618" t="s">
        <v>9441</v>
      </c>
    </row>
    <row r="619" spans="1:14" x14ac:dyDescent="0.25">
      <c r="A619" t="s">
        <v>4314</v>
      </c>
      <c r="B619" t="s">
        <v>4369</v>
      </c>
      <c r="C619" t="s">
        <v>16</v>
      </c>
      <c r="D619" t="s">
        <v>4370</v>
      </c>
      <c r="E619" t="s">
        <v>638</v>
      </c>
      <c r="F619" t="s">
        <v>4371</v>
      </c>
      <c r="G619" t="s">
        <v>4372</v>
      </c>
      <c r="H619" t="s">
        <v>4373</v>
      </c>
      <c r="I619" t="s">
        <v>32</v>
      </c>
      <c r="J619" t="s">
        <v>420</v>
      </c>
      <c r="K619" t="s">
        <v>24</v>
      </c>
      <c r="L619" t="s">
        <v>4321</v>
      </c>
      <c r="M619" t="s">
        <v>9755</v>
      </c>
      <c r="N619" t="s">
        <v>9441</v>
      </c>
    </row>
    <row r="620" spans="1:14" x14ac:dyDescent="0.25">
      <c r="A620" t="s">
        <v>4374</v>
      </c>
      <c r="B620" t="s">
        <v>3865</v>
      </c>
      <c r="C620" t="s">
        <v>69</v>
      </c>
      <c r="D620" t="s">
        <v>1916</v>
      </c>
      <c r="E620" t="s">
        <v>638</v>
      </c>
      <c r="F620" t="s">
        <v>4375</v>
      </c>
      <c r="G620" t="s">
        <v>4376</v>
      </c>
      <c r="H620" t="s">
        <v>4377</v>
      </c>
      <c r="I620" t="s">
        <v>32</v>
      </c>
      <c r="J620" t="s">
        <v>175</v>
      </c>
      <c r="K620" t="s">
        <v>24</v>
      </c>
      <c r="L620" t="s">
        <v>75</v>
      </c>
      <c r="M620" t="s">
        <v>9756</v>
      </c>
      <c r="N620" t="s">
        <v>9441</v>
      </c>
    </row>
    <row r="621" spans="1:14" x14ac:dyDescent="0.25">
      <c r="A621" t="s">
        <v>4378</v>
      </c>
      <c r="B621" t="s">
        <v>4379</v>
      </c>
      <c r="C621" t="s">
        <v>16</v>
      </c>
      <c r="D621" t="s">
        <v>2510</v>
      </c>
      <c r="E621" t="s">
        <v>638</v>
      </c>
      <c r="F621" t="s">
        <v>4380</v>
      </c>
      <c r="G621" t="s">
        <v>4381</v>
      </c>
      <c r="H621" t="s">
        <v>4382</v>
      </c>
      <c r="I621" t="s">
        <v>32</v>
      </c>
      <c r="J621" t="s">
        <v>412</v>
      </c>
      <c r="K621" t="s">
        <v>24</v>
      </c>
      <c r="L621" t="s">
        <v>4383</v>
      </c>
      <c r="M621" t="s">
        <v>9438</v>
      </c>
      <c r="N621" t="s">
        <v>9439</v>
      </c>
    </row>
    <row r="622" spans="1:14" x14ac:dyDescent="0.25">
      <c r="A622" t="s">
        <v>4396</v>
      </c>
      <c r="B622" t="s">
        <v>4365</v>
      </c>
      <c r="C622" t="s">
        <v>69</v>
      </c>
      <c r="D622" t="s">
        <v>1513</v>
      </c>
      <c r="E622" t="s">
        <v>638</v>
      </c>
      <c r="F622" t="s">
        <v>4397</v>
      </c>
      <c r="G622" t="s">
        <v>4398</v>
      </c>
      <c r="H622" t="s">
        <v>4399</v>
      </c>
      <c r="I622" t="s">
        <v>32</v>
      </c>
      <c r="J622" t="s">
        <v>1000</v>
      </c>
      <c r="K622" t="s">
        <v>24</v>
      </c>
      <c r="L622" t="s">
        <v>75</v>
      </c>
      <c r="M622" t="s">
        <v>9438</v>
      </c>
      <c r="N622" t="s">
        <v>9439</v>
      </c>
    </row>
    <row r="623" spans="1:14" x14ac:dyDescent="0.25">
      <c r="A623" t="s">
        <v>4400</v>
      </c>
      <c r="B623" t="s">
        <v>4401</v>
      </c>
      <c r="C623" t="s">
        <v>16</v>
      </c>
      <c r="D623" t="s">
        <v>2510</v>
      </c>
      <c r="E623" t="s">
        <v>638</v>
      </c>
      <c r="F623" t="s">
        <v>4402</v>
      </c>
      <c r="G623" t="s">
        <v>4403</v>
      </c>
      <c r="H623" t="s">
        <v>4404</v>
      </c>
      <c r="I623" t="s">
        <v>32</v>
      </c>
      <c r="J623" t="s">
        <v>261</v>
      </c>
      <c r="K623" t="s">
        <v>24</v>
      </c>
      <c r="L623" t="s">
        <v>786</v>
      </c>
      <c r="M623" t="s">
        <v>9438</v>
      </c>
      <c r="N623" t="s">
        <v>9439</v>
      </c>
    </row>
    <row r="624" spans="1:14" x14ac:dyDescent="0.25">
      <c r="A624" t="s">
        <v>4409</v>
      </c>
      <c r="B624" t="s">
        <v>4365</v>
      </c>
      <c r="C624" t="s">
        <v>69</v>
      </c>
      <c r="D624" t="s">
        <v>1513</v>
      </c>
      <c r="E624" t="s">
        <v>638</v>
      </c>
      <c r="F624" t="s">
        <v>4410</v>
      </c>
      <c r="G624" t="s">
        <v>4411</v>
      </c>
      <c r="H624" t="s">
        <v>4412</v>
      </c>
      <c r="I624" t="s">
        <v>32</v>
      </c>
      <c r="J624" t="s">
        <v>642</v>
      </c>
      <c r="K624" t="s">
        <v>24</v>
      </c>
      <c r="L624" t="s">
        <v>75</v>
      </c>
      <c r="M624" t="s">
        <v>9438</v>
      </c>
      <c r="N624" t="s">
        <v>9439</v>
      </c>
    </row>
    <row r="625" spans="1:14" x14ac:dyDescent="0.25">
      <c r="A625" t="s">
        <v>4413</v>
      </c>
      <c r="B625" t="s">
        <v>4414</v>
      </c>
      <c r="C625" t="s">
        <v>69</v>
      </c>
      <c r="D625" t="s">
        <v>4355</v>
      </c>
      <c r="E625" t="s">
        <v>638</v>
      </c>
      <c r="F625" t="s">
        <v>4415</v>
      </c>
      <c r="G625" t="s">
        <v>4416</v>
      </c>
      <c r="H625" t="s">
        <v>4417</v>
      </c>
      <c r="I625" t="s">
        <v>32</v>
      </c>
      <c r="J625" t="s">
        <v>162</v>
      </c>
      <c r="K625" t="s">
        <v>24</v>
      </c>
      <c r="L625" t="s">
        <v>1368</v>
      </c>
      <c r="M625" t="s">
        <v>9438</v>
      </c>
      <c r="N625" t="s">
        <v>9439</v>
      </c>
    </row>
    <row r="626" spans="1:14" x14ac:dyDescent="0.25">
      <c r="A626" t="s">
        <v>4418</v>
      </c>
      <c r="B626" t="s">
        <v>4419</v>
      </c>
      <c r="C626" t="s">
        <v>16</v>
      </c>
      <c r="D626" t="s">
        <v>93</v>
      </c>
      <c r="E626" t="s">
        <v>638</v>
      </c>
      <c r="F626" t="s">
        <v>4420</v>
      </c>
      <c r="G626" t="s">
        <v>4421</v>
      </c>
      <c r="H626" t="s">
        <v>4422</v>
      </c>
      <c r="I626" t="s">
        <v>32</v>
      </c>
      <c r="J626" t="s">
        <v>1381</v>
      </c>
      <c r="K626" t="s">
        <v>24</v>
      </c>
      <c r="L626" t="s">
        <v>75</v>
      </c>
      <c r="M626" t="s">
        <v>9758</v>
      </c>
      <c r="N626" t="s">
        <v>9441</v>
      </c>
    </row>
    <row r="627" spans="1:14" x14ac:dyDescent="0.25">
      <c r="A627" t="s">
        <v>4427</v>
      </c>
      <c r="B627" t="s">
        <v>4365</v>
      </c>
      <c r="C627" t="s">
        <v>69</v>
      </c>
      <c r="D627" t="s">
        <v>1513</v>
      </c>
      <c r="E627" t="s">
        <v>638</v>
      </c>
      <c r="F627" t="s">
        <v>4428</v>
      </c>
      <c r="G627" t="s">
        <v>4429</v>
      </c>
      <c r="H627" t="s">
        <v>4430</v>
      </c>
      <c r="I627" t="s">
        <v>32</v>
      </c>
      <c r="J627" t="s">
        <v>398</v>
      </c>
      <c r="K627" t="s">
        <v>24</v>
      </c>
      <c r="L627" t="s">
        <v>75</v>
      </c>
      <c r="M627" t="s">
        <v>9438</v>
      </c>
      <c r="N627" t="s">
        <v>9439</v>
      </c>
    </row>
    <row r="628" spans="1:14" x14ac:dyDescent="0.25">
      <c r="A628" t="s">
        <v>4436</v>
      </c>
      <c r="B628" t="s">
        <v>4437</v>
      </c>
      <c r="C628" t="s">
        <v>69</v>
      </c>
      <c r="D628" t="s">
        <v>4438</v>
      </c>
      <c r="E628" t="s">
        <v>638</v>
      </c>
      <c r="F628" t="s">
        <v>4439</v>
      </c>
      <c r="G628" t="s">
        <v>4440</v>
      </c>
      <c r="H628" t="s">
        <v>4441</v>
      </c>
      <c r="I628" t="s">
        <v>32</v>
      </c>
      <c r="J628" t="s">
        <v>1137</v>
      </c>
      <c r="K628" t="s">
        <v>24</v>
      </c>
      <c r="L628" t="s">
        <v>75</v>
      </c>
      <c r="M628" t="s">
        <v>9438</v>
      </c>
      <c r="N628" t="s">
        <v>9439</v>
      </c>
    </row>
    <row r="629" spans="1:14" x14ac:dyDescent="0.25">
      <c r="A629" t="s">
        <v>4442</v>
      </c>
      <c r="B629" t="s">
        <v>4443</v>
      </c>
      <c r="C629" t="s">
        <v>16</v>
      </c>
      <c r="D629" t="s">
        <v>4438</v>
      </c>
      <c r="E629" t="s">
        <v>638</v>
      </c>
      <c r="F629" t="s">
        <v>4444</v>
      </c>
      <c r="G629" t="s">
        <v>4445</v>
      </c>
      <c r="H629" t="s">
        <v>4446</v>
      </c>
      <c r="I629" t="s">
        <v>32</v>
      </c>
      <c r="J629" t="s">
        <v>634</v>
      </c>
      <c r="K629" t="s">
        <v>24</v>
      </c>
      <c r="L629" t="s">
        <v>75</v>
      </c>
      <c r="M629" t="s">
        <v>9438</v>
      </c>
      <c r="N629" t="s">
        <v>9439</v>
      </c>
    </row>
    <row r="630" spans="1:14" x14ac:dyDescent="0.25">
      <c r="A630" t="s">
        <v>4314</v>
      </c>
      <c r="B630" t="s">
        <v>4447</v>
      </c>
      <c r="C630" t="s">
        <v>69</v>
      </c>
      <c r="D630" t="s">
        <v>4448</v>
      </c>
      <c r="E630" t="s">
        <v>638</v>
      </c>
      <c r="F630" t="s">
        <v>4449</v>
      </c>
      <c r="G630" t="s">
        <v>4450</v>
      </c>
      <c r="H630" t="s">
        <v>4451</v>
      </c>
      <c r="I630" t="s">
        <v>32</v>
      </c>
      <c r="J630" t="s">
        <v>4320</v>
      </c>
      <c r="K630" t="s">
        <v>24</v>
      </c>
      <c r="L630" t="s">
        <v>4321</v>
      </c>
      <c r="M630" t="s">
        <v>9759</v>
      </c>
      <c r="N630" t="s">
        <v>9441</v>
      </c>
    </row>
    <row r="631" spans="1:14" x14ac:dyDescent="0.25">
      <c r="A631" t="s">
        <v>4452</v>
      </c>
      <c r="B631" t="s">
        <v>4437</v>
      </c>
      <c r="C631" t="s">
        <v>69</v>
      </c>
      <c r="D631" t="s">
        <v>4438</v>
      </c>
      <c r="E631" t="s">
        <v>638</v>
      </c>
      <c r="F631" t="s">
        <v>4453</v>
      </c>
      <c r="G631" t="s">
        <v>4454</v>
      </c>
      <c r="H631" t="s">
        <v>4455</v>
      </c>
      <c r="I631" t="s">
        <v>32</v>
      </c>
      <c r="J631" t="s">
        <v>1137</v>
      </c>
      <c r="K631" t="s">
        <v>24</v>
      </c>
      <c r="L631" t="s">
        <v>75</v>
      </c>
      <c r="M631" t="s">
        <v>9438</v>
      </c>
      <c r="N631" t="s">
        <v>9439</v>
      </c>
    </row>
    <row r="632" spans="1:14" x14ac:dyDescent="0.25">
      <c r="A632" t="s">
        <v>4462</v>
      </c>
      <c r="B632" t="s">
        <v>4463</v>
      </c>
      <c r="C632" t="s">
        <v>69</v>
      </c>
      <c r="D632" t="s">
        <v>4464</v>
      </c>
      <c r="E632" t="s">
        <v>638</v>
      </c>
      <c r="F632" t="s">
        <v>4465</v>
      </c>
      <c r="G632" t="s">
        <v>4466</v>
      </c>
      <c r="H632" t="s">
        <v>4467</v>
      </c>
      <c r="I632" t="s">
        <v>32</v>
      </c>
      <c r="J632" t="s">
        <v>2262</v>
      </c>
      <c r="K632" t="s">
        <v>24</v>
      </c>
      <c r="L632" t="s">
        <v>4468</v>
      </c>
      <c r="M632" t="s">
        <v>9438</v>
      </c>
      <c r="N632" t="s">
        <v>9439</v>
      </c>
    </row>
    <row r="633" spans="1:14" x14ac:dyDescent="0.25">
      <c r="A633" t="s">
        <v>4469</v>
      </c>
      <c r="B633" t="s">
        <v>651</v>
      </c>
      <c r="C633" t="s">
        <v>16</v>
      </c>
      <c r="D633" t="s">
        <v>4470</v>
      </c>
      <c r="E633" t="s">
        <v>638</v>
      </c>
      <c r="F633" t="s">
        <v>4471</v>
      </c>
      <c r="G633" t="s">
        <v>4472</v>
      </c>
      <c r="H633" t="s">
        <v>4473</v>
      </c>
      <c r="I633" t="s">
        <v>32</v>
      </c>
      <c r="J633" t="s">
        <v>809</v>
      </c>
      <c r="K633" t="s">
        <v>24</v>
      </c>
      <c r="L633" t="s">
        <v>851</v>
      </c>
      <c r="M633" t="s">
        <v>9438</v>
      </c>
      <c r="N633" t="s">
        <v>9439</v>
      </c>
    </row>
    <row r="634" spans="1:14" x14ac:dyDescent="0.25">
      <c r="A634" t="s">
        <v>4314</v>
      </c>
      <c r="B634" t="s">
        <v>92</v>
      </c>
      <c r="C634" t="s">
        <v>69</v>
      </c>
      <c r="D634" t="s">
        <v>4370</v>
      </c>
      <c r="E634" t="s">
        <v>638</v>
      </c>
      <c r="F634" t="s">
        <v>4480</v>
      </c>
      <c r="G634" t="s">
        <v>4481</v>
      </c>
      <c r="H634" t="s">
        <v>4482</v>
      </c>
      <c r="I634" t="s">
        <v>32</v>
      </c>
      <c r="J634" t="s">
        <v>329</v>
      </c>
      <c r="K634" t="s">
        <v>24</v>
      </c>
      <c r="L634" t="s">
        <v>4321</v>
      </c>
      <c r="M634" t="s">
        <v>9760</v>
      </c>
      <c r="N634" t="s">
        <v>9441</v>
      </c>
    </row>
    <row r="635" spans="1:14" x14ac:dyDescent="0.25">
      <c r="A635" t="s">
        <v>4483</v>
      </c>
      <c r="B635" t="s">
        <v>4484</v>
      </c>
      <c r="C635" t="s">
        <v>69</v>
      </c>
      <c r="D635" t="s">
        <v>4485</v>
      </c>
      <c r="E635" t="s">
        <v>638</v>
      </c>
      <c r="F635" t="s">
        <v>4486</v>
      </c>
      <c r="G635" t="s">
        <v>4487</v>
      </c>
      <c r="H635" t="s">
        <v>4488</v>
      </c>
      <c r="I635" t="s">
        <v>32</v>
      </c>
      <c r="J635" t="s">
        <v>109</v>
      </c>
      <c r="K635" t="s">
        <v>24</v>
      </c>
      <c r="L635" t="s">
        <v>1331</v>
      </c>
      <c r="M635" t="s">
        <v>9761</v>
      </c>
      <c r="N635" t="s">
        <v>9441</v>
      </c>
    </row>
    <row r="636" spans="1:14" x14ac:dyDescent="0.25">
      <c r="A636" t="s">
        <v>4489</v>
      </c>
      <c r="B636" t="s">
        <v>4379</v>
      </c>
      <c r="C636" t="s">
        <v>16</v>
      </c>
      <c r="D636" t="s">
        <v>2510</v>
      </c>
      <c r="E636" t="s">
        <v>638</v>
      </c>
      <c r="F636" t="s">
        <v>4490</v>
      </c>
      <c r="G636" t="s">
        <v>4491</v>
      </c>
      <c r="H636" t="s">
        <v>4492</v>
      </c>
      <c r="I636" t="s">
        <v>32</v>
      </c>
      <c r="J636" t="s">
        <v>412</v>
      </c>
      <c r="K636" t="s">
        <v>24</v>
      </c>
      <c r="L636" t="s">
        <v>4395</v>
      </c>
      <c r="M636" t="s">
        <v>9438</v>
      </c>
      <c r="N636" t="s">
        <v>9439</v>
      </c>
    </row>
    <row r="637" spans="1:14" x14ac:dyDescent="0.25">
      <c r="A637" t="s">
        <v>4493</v>
      </c>
      <c r="B637" t="s">
        <v>4336</v>
      </c>
      <c r="C637" t="s">
        <v>16</v>
      </c>
      <c r="D637" t="s">
        <v>4337</v>
      </c>
      <c r="E637" t="s">
        <v>638</v>
      </c>
      <c r="F637" t="s">
        <v>4494</v>
      </c>
      <c r="G637" t="s">
        <v>4495</v>
      </c>
      <c r="H637" t="s">
        <v>4496</v>
      </c>
      <c r="I637" t="s">
        <v>32</v>
      </c>
      <c r="J637" t="s">
        <v>1000</v>
      </c>
      <c r="K637" t="s">
        <v>24</v>
      </c>
      <c r="L637" t="s">
        <v>2609</v>
      </c>
      <c r="M637" t="s">
        <v>9438</v>
      </c>
      <c r="N637" t="s">
        <v>9439</v>
      </c>
    </row>
    <row r="638" spans="1:14" x14ac:dyDescent="0.25">
      <c r="A638" t="s">
        <v>4497</v>
      </c>
      <c r="B638" t="s">
        <v>4365</v>
      </c>
      <c r="C638" t="s">
        <v>69</v>
      </c>
      <c r="D638" t="s">
        <v>1513</v>
      </c>
      <c r="E638" t="s">
        <v>638</v>
      </c>
      <c r="F638" t="s">
        <v>4498</v>
      </c>
      <c r="G638" t="s">
        <v>4499</v>
      </c>
      <c r="H638" t="s">
        <v>4500</v>
      </c>
      <c r="I638" t="s">
        <v>32</v>
      </c>
      <c r="J638" t="s">
        <v>688</v>
      </c>
      <c r="K638" t="s">
        <v>24</v>
      </c>
      <c r="L638" t="s">
        <v>75</v>
      </c>
      <c r="M638" t="s">
        <v>9438</v>
      </c>
      <c r="N638" t="s">
        <v>9439</v>
      </c>
    </row>
    <row r="639" spans="1:14" x14ac:dyDescent="0.25">
      <c r="A639" t="s">
        <v>4501</v>
      </c>
      <c r="B639" t="s">
        <v>4502</v>
      </c>
      <c r="C639" t="s">
        <v>69</v>
      </c>
      <c r="D639" t="s">
        <v>4302</v>
      </c>
      <c r="E639" t="s">
        <v>638</v>
      </c>
      <c r="F639" t="s">
        <v>4503</v>
      </c>
      <c r="G639" t="s">
        <v>4504</v>
      </c>
      <c r="H639" t="s">
        <v>4505</v>
      </c>
      <c r="I639" t="s">
        <v>32</v>
      </c>
      <c r="J639" t="s">
        <v>1545</v>
      </c>
      <c r="K639" t="s">
        <v>24</v>
      </c>
      <c r="L639" t="s">
        <v>34</v>
      </c>
      <c r="M639" t="s">
        <v>9438</v>
      </c>
      <c r="N639" t="s">
        <v>9439</v>
      </c>
    </row>
    <row r="640" spans="1:14" x14ac:dyDescent="0.25">
      <c r="A640" t="s">
        <v>4483</v>
      </c>
      <c r="B640" t="s">
        <v>4484</v>
      </c>
      <c r="C640" t="s">
        <v>69</v>
      </c>
      <c r="D640" t="s">
        <v>4485</v>
      </c>
      <c r="E640" t="s">
        <v>638</v>
      </c>
      <c r="F640" t="s">
        <v>4506</v>
      </c>
      <c r="G640" t="s">
        <v>4507</v>
      </c>
      <c r="H640" t="s">
        <v>4508</v>
      </c>
      <c r="I640" t="s">
        <v>32</v>
      </c>
      <c r="J640" t="s">
        <v>486</v>
      </c>
      <c r="K640" t="s">
        <v>24</v>
      </c>
      <c r="L640" t="s">
        <v>1331</v>
      </c>
      <c r="M640" t="s">
        <v>9762</v>
      </c>
      <c r="N640" t="s">
        <v>9441</v>
      </c>
    </row>
    <row r="641" spans="1:14" x14ac:dyDescent="0.25">
      <c r="A641" t="s">
        <v>4513</v>
      </c>
      <c r="B641" t="s">
        <v>4457</v>
      </c>
      <c r="C641" t="s">
        <v>69</v>
      </c>
      <c r="D641" t="s">
        <v>179</v>
      </c>
      <c r="E641" t="s">
        <v>638</v>
      </c>
      <c r="F641" t="s">
        <v>4514</v>
      </c>
      <c r="G641" t="s">
        <v>4515</v>
      </c>
      <c r="H641" t="s">
        <v>4516</v>
      </c>
      <c r="I641" t="s">
        <v>32</v>
      </c>
      <c r="J641" t="s">
        <v>4461</v>
      </c>
      <c r="K641" t="s">
        <v>24</v>
      </c>
      <c r="L641" t="s">
        <v>342</v>
      </c>
      <c r="M641" t="s">
        <v>9763</v>
      </c>
      <c r="N641" t="s">
        <v>9441</v>
      </c>
    </row>
    <row r="642" spans="1:14" x14ac:dyDescent="0.25">
      <c r="A642" t="s">
        <v>4517</v>
      </c>
      <c r="B642" t="s">
        <v>4457</v>
      </c>
      <c r="C642" t="s">
        <v>69</v>
      </c>
      <c r="D642" t="s">
        <v>179</v>
      </c>
      <c r="E642" t="s">
        <v>638</v>
      </c>
      <c r="F642" t="s">
        <v>4518</v>
      </c>
      <c r="G642" t="s">
        <v>4519</v>
      </c>
      <c r="H642" t="s">
        <v>4520</v>
      </c>
      <c r="I642" t="s">
        <v>32</v>
      </c>
      <c r="J642" t="s">
        <v>290</v>
      </c>
      <c r="K642" t="s">
        <v>24</v>
      </c>
      <c r="L642" t="s">
        <v>184</v>
      </c>
      <c r="M642" t="s">
        <v>9764</v>
      </c>
      <c r="N642" t="s">
        <v>9441</v>
      </c>
    </row>
    <row r="643" spans="1:14" x14ac:dyDescent="0.25">
      <c r="A643" t="s">
        <v>4524</v>
      </c>
      <c r="B643" t="s">
        <v>2768</v>
      </c>
      <c r="C643" t="s">
        <v>69</v>
      </c>
      <c r="D643" t="s">
        <v>2769</v>
      </c>
      <c r="E643" t="s">
        <v>638</v>
      </c>
      <c r="F643" t="s">
        <v>4525</v>
      </c>
      <c r="G643" t="s">
        <v>4526</v>
      </c>
      <c r="H643" t="s">
        <v>4527</v>
      </c>
      <c r="I643" t="s">
        <v>32</v>
      </c>
      <c r="J643" t="s">
        <v>398</v>
      </c>
      <c r="K643" t="s">
        <v>24</v>
      </c>
      <c r="L643" t="s">
        <v>494</v>
      </c>
      <c r="M643" t="s">
        <v>9438</v>
      </c>
      <c r="N643" t="s">
        <v>9439</v>
      </c>
    </row>
    <row r="644" spans="1:14" x14ac:dyDescent="0.25">
      <c r="A644" t="s">
        <v>4314</v>
      </c>
      <c r="B644" t="s">
        <v>4528</v>
      </c>
      <c r="C644" t="s">
        <v>16</v>
      </c>
      <c r="D644" t="s">
        <v>4370</v>
      </c>
      <c r="E644" t="s">
        <v>638</v>
      </c>
      <c r="F644" t="s">
        <v>4529</v>
      </c>
      <c r="G644" t="s">
        <v>4530</v>
      </c>
      <c r="H644" t="s">
        <v>4531</v>
      </c>
      <c r="I644" t="s">
        <v>32</v>
      </c>
      <c r="J644" t="s">
        <v>527</v>
      </c>
      <c r="K644" t="s">
        <v>24</v>
      </c>
      <c r="L644" t="s">
        <v>4321</v>
      </c>
      <c r="M644" t="s">
        <v>9765</v>
      </c>
      <c r="N644" t="s">
        <v>9441</v>
      </c>
    </row>
    <row r="645" spans="1:14" x14ac:dyDescent="0.25">
      <c r="A645" t="s">
        <v>4532</v>
      </c>
      <c r="B645" t="s">
        <v>4533</v>
      </c>
      <c r="C645" t="s">
        <v>69</v>
      </c>
      <c r="D645" t="s">
        <v>1513</v>
      </c>
      <c r="E645" t="s">
        <v>638</v>
      </c>
      <c r="F645" t="s">
        <v>4534</v>
      </c>
      <c r="G645" t="s">
        <v>4535</v>
      </c>
      <c r="H645" t="s">
        <v>4536</v>
      </c>
      <c r="I645" t="s">
        <v>32</v>
      </c>
      <c r="J645" t="s">
        <v>1207</v>
      </c>
      <c r="K645" t="s">
        <v>24</v>
      </c>
      <c r="L645" t="s">
        <v>75</v>
      </c>
      <c r="M645" t="s">
        <v>9438</v>
      </c>
      <c r="N645" t="s">
        <v>9439</v>
      </c>
    </row>
    <row r="646" spans="1:14" x14ac:dyDescent="0.25">
      <c r="A646" t="s">
        <v>4537</v>
      </c>
      <c r="B646" t="s">
        <v>4538</v>
      </c>
      <c r="C646" t="s">
        <v>69</v>
      </c>
      <c r="D646" t="s">
        <v>4539</v>
      </c>
      <c r="E646" t="s">
        <v>638</v>
      </c>
      <c r="F646" t="s">
        <v>4540</v>
      </c>
      <c r="G646" t="s">
        <v>4541</v>
      </c>
      <c r="H646" t="s">
        <v>4542</v>
      </c>
      <c r="I646" t="s">
        <v>32</v>
      </c>
      <c r="J646" t="s">
        <v>4543</v>
      </c>
      <c r="K646" t="s">
        <v>24</v>
      </c>
      <c r="L646" t="s">
        <v>4544</v>
      </c>
      <c r="M646" t="s">
        <v>9766</v>
      </c>
      <c r="N646" t="s">
        <v>9441</v>
      </c>
    </row>
    <row r="647" spans="1:14" x14ac:dyDescent="0.25">
      <c r="A647" t="s">
        <v>4557</v>
      </c>
      <c r="B647" t="s">
        <v>4365</v>
      </c>
      <c r="C647" t="s">
        <v>69</v>
      </c>
      <c r="D647" t="s">
        <v>1513</v>
      </c>
      <c r="E647" t="s">
        <v>638</v>
      </c>
      <c r="F647" t="s">
        <v>4558</v>
      </c>
      <c r="G647" t="s">
        <v>4559</v>
      </c>
      <c r="H647" t="s">
        <v>4560</v>
      </c>
      <c r="I647" t="s">
        <v>32</v>
      </c>
      <c r="J647" t="s">
        <v>398</v>
      </c>
      <c r="K647" t="s">
        <v>24</v>
      </c>
      <c r="L647" t="s">
        <v>75</v>
      </c>
      <c r="M647" t="s">
        <v>9438</v>
      </c>
      <c r="N647" t="s">
        <v>9439</v>
      </c>
    </row>
    <row r="648" spans="1:14" x14ac:dyDescent="0.25">
      <c r="A648" t="s">
        <v>4570</v>
      </c>
      <c r="B648" t="s">
        <v>928</v>
      </c>
      <c r="C648" t="s">
        <v>16</v>
      </c>
      <c r="D648" t="s">
        <v>3186</v>
      </c>
      <c r="E648" t="s">
        <v>638</v>
      </c>
      <c r="F648" t="s">
        <v>4571</v>
      </c>
      <c r="G648" t="s">
        <v>4572</v>
      </c>
      <c r="H648" t="s">
        <v>4573</v>
      </c>
      <c r="I648" t="s">
        <v>32</v>
      </c>
      <c r="J648" t="s">
        <v>4574</v>
      </c>
      <c r="K648" t="s">
        <v>24</v>
      </c>
      <c r="L648" t="s">
        <v>4575</v>
      </c>
      <c r="M648" t="s">
        <v>9438</v>
      </c>
      <c r="N648" t="s">
        <v>9439</v>
      </c>
    </row>
    <row r="649" spans="1:14" x14ac:dyDescent="0.25">
      <c r="A649" t="s">
        <v>4576</v>
      </c>
      <c r="B649" t="s">
        <v>665</v>
      </c>
      <c r="C649" t="s">
        <v>69</v>
      </c>
      <c r="D649" t="s">
        <v>4566</v>
      </c>
      <c r="E649" t="s">
        <v>638</v>
      </c>
      <c r="F649" t="s">
        <v>4577</v>
      </c>
      <c r="G649" t="s">
        <v>4578</v>
      </c>
      <c r="H649" t="s">
        <v>4579</v>
      </c>
      <c r="I649" t="s">
        <v>32</v>
      </c>
      <c r="J649" t="s">
        <v>634</v>
      </c>
      <c r="K649" t="s">
        <v>24</v>
      </c>
      <c r="L649" t="s">
        <v>2585</v>
      </c>
      <c r="M649" t="s">
        <v>9438</v>
      </c>
      <c r="N649" t="s">
        <v>9439</v>
      </c>
    </row>
    <row r="650" spans="1:14" x14ac:dyDescent="0.25">
      <c r="A650" t="s">
        <v>4580</v>
      </c>
      <c r="B650" t="s">
        <v>4385</v>
      </c>
      <c r="C650" t="s">
        <v>69</v>
      </c>
      <c r="D650" t="s">
        <v>3448</v>
      </c>
      <c r="E650" t="s">
        <v>638</v>
      </c>
      <c r="F650" t="s">
        <v>4581</v>
      </c>
      <c r="G650" t="s">
        <v>4582</v>
      </c>
      <c r="H650" t="s">
        <v>4583</v>
      </c>
      <c r="I650" t="s">
        <v>32</v>
      </c>
      <c r="J650" t="s">
        <v>614</v>
      </c>
      <c r="K650" t="s">
        <v>24</v>
      </c>
      <c r="L650" t="s">
        <v>75</v>
      </c>
      <c r="M650" t="s">
        <v>9768</v>
      </c>
      <c r="N650" t="s">
        <v>9441</v>
      </c>
    </row>
    <row r="651" spans="1:14" x14ac:dyDescent="0.25">
      <c r="A651" t="s">
        <v>4587</v>
      </c>
      <c r="B651" t="s">
        <v>4588</v>
      </c>
      <c r="C651" t="s">
        <v>69</v>
      </c>
      <c r="D651" t="s">
        <v>1513</v>
      </c>
      <c r="E651" t="s">
        <v>638</v>
      </c>
      <c r="F651" t="s">
        <v>4589</v>
      </c>
      <c r="G651" t="s">
        <v>4590</v>
      </c>
      <c r="H651" t="s">
        <v>4591</v>
      </c>
      <c r="I651" t="s">
        <v>32</v>
      </c>
      <c r="J651" t="s">
        <v>642</v>
      </c>
      <c r="K651" t="s">
        <v>24</v>
      </c>
      <c r="L651" t="s">
        <v>75</v>
      </c>
      <c r="M651" t="s">
        <v>9438</v>
      </c>
      <c r="N651" t="s">
        <v>9439</v>
      </c>
    </row>
    <row r="652" spans="1:14" x14ac:dyDescent="0.25">
      <c r="A652" t="s">
        <v>4592</v>
      </c>
      <c r="B652" t="s">
        <v>3865</v>
      </c>
      <c r="C652" t="s">
        <v>69</v>
      </c>
      <c r="D652" t="s">
        <v>1916</v>
      </c>
      <c r="E652" t="s">
        <v>638</v>
      </c>
      <c r="F652" t="s">
        <v>4593</v>
      </c>
      <c r="G652" t="s">
        <v>4594</v>
      </c>
      <c r="H652" t="s">
        <v>4595</v>
      </c>
      <c r="I652" t="s">
        <v>32</v>
      </c>
      <c r="J652" t="s">
        <v>183</v>
      </c>
      <c r="K652" t="s">
        <v>24</v>
      </c>
      <c r="L652" t="s">
        <v>75</v>
      </c>
      <c r="M652" t="s">
        <v>9769</v>
      </c>
      <c r="N652" t="s">
        <v>9441</v>
      </c>
    </row>
    <row r="653" spans="1:14" x14ac:dyDescent="0.25">
      <c r="A653" t="s">
        <v>4596</v>
      </c>
      <c r="B653" t="s">
        <v>821</v>
      </c>
      <c r="C653" t="s">
        <v>16</v>
      </c>
      <c r="D653" t="s">
        <v>3536</v>
      </c>
      <c r="E653" t="s">
        <v>638</v>
      </c>
      <c r="F653" t="s">
        <v>4597</v>
      </c>
      <c r="G653" t="s">
        <v>4598</v>
      </c>
      <c r="H653" t="s">
        <v>4599</v>
      </c>
      <c r="I653" t="s">
        <v>32</v>
      </c>
      <c r="J653" t="s">
        <v>946</v>
      </c>
      <c r="K653" t="s">
        <v>24</v>
      </c>
      <c r="L653" t="s">
        <v>42</v>
      </c>
      <c r="M653" t="s">
        <v>9438</v>
      </c>
      <c r="N653" t="s">
        <v>9439</v>
      </c>
    </row>
    <row r="654" spans="1:14" x14ac:dyDescent="0.25">
      <c r="A654" t="s">
        <v>4600</v>
      </c>
      <c r="C654" t="s">
        <v>16</v>
      </c>
      <c r="D654" t="s">
        <v>4601</v>
      </c>
      <c r="E654" t="s">
        <v>638</v>
      </c>
      <c r="F654" t="s">
        <v>4602</v>
      </c>
      <c r="G654" t="s">
        <v>4603</v>
      </c>
      <c r="H654" t="s">
        <v>4604</v>
      </c>
      <c r="I654" t="s">
        <v>32</v>
      </c>
      <c r="J654" t="s">
        <v>1751</v>
      </c>
      <c r="K654" t="s">
        <v>24</v>
      </c>
      <c r="L654" t="s">
        <v>227</v>
      </c>
      <c r="M654" t="s">
        <v>9438</v>
      </c>
      <c r="N654" t="s">
        <v>9439</v>
      </c>
    </row>
    <row r="655" spans="1:14" x14ac:dyDescent="0.25">
      <c r="A655" t="s">
        <v>4610</v>
      </c>
      <c r="B655" t="s">
        <v>4611</v>
      </c>
      <c r="C655" t="s">
        <v>69</v>
      </c>
      <c r="D655" t="s">
        <v>4612</v>
      </c>
      <c r="E655" t="s">
        <v>638</v>
      </c>
      <c r="F655" t="s">
        <v>4613</v>
      </c>
      <c r="G655" t="s">
        <v>4614</v>
      </c>
      <c r="H655" t="s">
        <v>4615</v>
      </c>
      <c r="I655" t="s">
        <v>32</v>
      </c>
      <c r="J655" t="s">
        <v>41</v>
      </c>
      <c r="K655" t="s">
        <v>24</v>
      </c>
      <c r="L655" t="s">
        <v>75</v>
      </c>
      <c r="M655" t="s">
        <v>9770</v>
      </c>
      <c r="N655" t="s">
        <v>9441</v>
      </c>
    </row>
    <row r="656" spans="1:14" x14ac:dyDescent="0.25">
      <c r="A656" t="s">
        <v>4469</v>
      </c>
      <c r="B656" t="s">
        <v>651</v>
      </c>
      <c r="C656" t="s">
        <v>16</v>
      </c>
      <c r="D656" t="s">
        <v>4470</v>
      </c>
      <c r="E656" t="s">
        <v>638</v>
      </c>
      <c r="F656" t="s">
        <v>4616</v>
      </c>
      <c r="G656" t="s">
        <v>4617</v>
      </c>
      <c r="H656" t="s">
        <v>4618</v>
      </c>
      <c r="I656" t="s">
        <v>32</v>
      </c>
      <c r="J656" t="s">
        <v>809</v>
      </c>
      <c r="K656" t="s">
        <v>24</v>
      </c>
      <c r="L656" t="s">
        <v>851</v>
      </c>
      <c r="M656" t="s">
        <v>9438</v>
      </c>
      <c r="N656" t="s">
        <v>9439</v>
      </c>
    </row>
    <row r="657" spans="1:14" x14ac:dyDescent="0.25">
      <c r="A657" t="s">
        <v>4314</v>
      </c>
      <c r="B657" t="s">
        <v>4619</v>
      </c>
      <c r="C657" t="s">
        <v>69</v>
      </c>
      <c r="D657" t="s">
        <v>4370</v>
      </c>
      <c r="E657" t="s">
        <v>638</v>
      </c>
      <c r="F657" t="s">
        <v>4620</v>
      </c>
      <c r="G657" t="s">
        <v>4621</v>
      </c>
      <c r="H657" t="s">
        <v>4622</v>
      </c>
      <c r="I657" t="s">
        <v>32</v>
      </c>
      <c r="J657" t="s">
        <v>142</v>
      </c>
      <c r="K657" t="s">
        <v>24</v>
      </c>
      <c r="L657" t="s">
        <v>4321</v>
      </c>
      <c r="M657" t="s">
        <v>9771</v>
      </c>
      <c r="N657" t="s">
        <v>9441</v>
      </c>
    </row>
    <row r="658" spans="1:14" x14ac:dyDescent="0.25">
      <c r="A658" t="s">
        <v>4309</v>
      </c>
      <c r="B658" t="s">
        <v>4310</v>
      </c>
      <c r="C658" t="s">
        <v>69</v>
      </c>
      <c r="D658" t="s">
        <v>3646</v>
      </c>
      <c r="E658" t="s">
        <v>638</v>
      </c>
      <c r="F658" t="s">
        <v>4623</v>
      </c>
      <c r="G658" t="s">
        <v>4624</v>
      </c>
      <c r="H658" t="s">
        <v>4625</v>
      </c>
      <c r="I658" t="s">
        <v>32</v>
      </c>
      <c r="J658" t="s">
        <v>1650</v>
      </c>
      <c r="K658" t="s">
        <v>24</v>
      </c>
      <c r="L658" t="s">
        <v>42</v>
      </c>
      <c r="M658" t="s">
        <v>9438</v>
      </c>
      <c r="N658" t="s">
        <v>9439</v>
      </c>
    </row>
    <row r="659" spans="1:14" x14ac:dyDescent="0.25">
      <c r="A659" t="s">
        <v>4626</v>
      </c>
      <c r="C659" t="s">
        <v>16</v>
      </c>
      <c r="D659" t="s">
        <v>4627</v>
      </c>
      <c r="E659" t="s">
        <v>638</v>
      </c>
      <c r="F659" t="s">
        <v>4628</v>
      </c>
      <c r="G659" t="s">
        <v>4629</v>
      </c>
      <c r="H659" t="s">
        <v>4630</v>
      </c>
      <c r="I659" t="s">
        <v>32</v>
      </c>
      <c r="J659" t="s">
        <v>234</v>
      </c>
      <c r="K659" t="s">
        <v>24</v>
      </c>
      <c r="L659" t="s">
        <v>4631</v>
      </c>
      <c r="M659" t="s">
        <v>9438</v>
      </c>
      <c r="N659" t="s">
        <v>9439</v>
      </c>
    </row>
    <row r="660" spans="1:14" x14ac:dyDescent="0.25">
      <c r="A660" t="s">
        <v>4639</v>
      </c>
      <c r="B660" t="s">
        <v>4419</v>
      </c>
      <c r="C660" t="s">
        <v>16</v>
      </c>
      <c r="D660" t="s">
        <v>93</v>
      </c>
      <c r="E660" t="s">
        <v>638</v>
      </c>
      <c r="F660" t="s">
        <v>4640</v>
      </c>
      <c r="G660" t="s">
        <v>4641</v>
      </c>
      <c r="H660" t="s">
        <v>4642</v>
      </c>
      <c r="I660" t="s">
        <v>32</v>
      </c>
      <c r="J660" t="s">
        <v>1381</v>
      </c>
      <c r="K660" t="s">
        <v>24</v>
      </c>
      <c r="L660" t="s">
        <v>75</v>
      </c>
      <c r="M660" t="s">
        <v>9772</v>
      </c>
      <c r="N660" t="s">
        <v>9441</v>
      </c>
    </row>
    <row r="661" spans="1:14" x14ac:dyDescent="0.25">
      <c r="A661" t="s">
        <v>4314</v>
      </c>
      <c r="B661" t="s">
        <v>4643</v>
      </c>
      <c r="C661" t="s">
        <v>69</v>
      </c>
      <c r="D661" t="s">
        <v>4370</v>
      </c>
      <c r="E661" t="s">
        <v>638</v>
      </c>
      <c r="F661" t="s">
        <v>4644</v>
      </c>
      <c r="G661" t="s">
        <v>4645</v>
      </c>
      <c r="H661" t="s">
        <v>4646</v>
      </c>
      <c r="I661" t="s">
        <v>32</v>
      </c>
      <c r="J661" t="s">
        <v>109</v>
      </c>
      <c r="K661" t="s">
        <v>24</v>
      </c>
      <c r="L661" t="s">
        <v>4321</v>
      </c>
      <c r="M661" t="s">
        <v>9773</v>
      </c>
      <c r="N661" t="s">
        <v>9441</v>
      </c>
    </row>
    <row r="662" spans="1:14" x14ac:dyDescent="0.25">
      <c r="A662" t="s">
        <v>4650</v>
      </c>
      <c r="B662" t="s">
        <v>4651</v>
      </c>
      <c r="C662" t="s">
        <v>16</v>
      </c>
      <c r="D662" t="s">
        <v>4652</v>
      </c>
      <c r="E662" t="s">
        <v>638</v>
      </c>
      <c r="F662" t="s">
        <v>4653</v>
      </c>
      <c r="G662" t="s">
        <v>4654</v>
      </c>
      <c r="H662" t="s">
        <v>4655</v>
      </c>
      <c r="I662" t="s">
        <v>32</v>
      </c>
      <c r="J662" t="s">
        <v>506</v>
      </c>
      <c r="K662" t="s">
        <v>24</v>
      </c>
      <c r="L662" t="s">
        <v>4656</v>
      </c>
      <c r="M662" t="s">
        <v>9774</v>
      </c>
      <c r="N662" t="s">
        <v>9441</v>
      </c>
    </row>
    <row r="663" spans="1:14" x14ac:dyDescent="0.25">
      <c r="A663" t="s">
        <v>4657</v>
      </c>
      <c r="B663" t="s">
        <v>4385</v>
      </c>
      <c r="C663" t="s">
        <v>69</v>
      </c>
      <c r="D663" t="s">
        <v>3448</v>
      </c>
      <c r="E663" t="s">
        <v>638</v>
      </c>
      <c r="F663" t="s">
        <v>4658</v>
      </c>
      <c r="G663" t="s">
        <v>4659</v>
      </c>
      <c r="H663" t="s">
        <v>4660</v>
      </c>
      <c r="I663" t="s">
        <v>32</v>
      </c>
      <c r="J663" t="s">
        <v>33</v>
      </c>
      <c r="K663" t="s">
        <v>24</v>
      </c>
      <c r="L663" t="s">
        <v>75</v>
      </c>
      <c r="M663" t="s">
        <v>9438</v>
      </c>
      <c r="N663" t="s">
        <v>9439</v>
      </c>
    </row>
    <row r="664" spans="1:14" x14ac:dyDescent="0.25">
      <c r="A664" t="s">
        <v>4666</v>
      </c>
      <c r="B664" t="s">
        <v>4348</v>
      </c>
      <c r="C664" t="s">
        <v>69</v>
      </c>
      <c r="E664" t="s">
        <v>638</v>
      </c>
      <c r="F664" t="s">
        <v>4667</v>
      </c>
      <c r="G664" t="s">
        <v>4668</v>
      </c>
      <c r="H664" t="s">
        <v>4669</v>
      </c>
      <c r="I664" t="s">
        <v>32</v>
      </c>
      <c r="J664" t="s">
        <v>688</v>
      </c>
      <c r="K664" t="s">
        <v>24</v>
      </c>
      <c r="M664" t="s">
        <v>9438</v>
      </c>
      <c r="N664" t="s">
        <v>9439</v>
      </c>
    </row>
    <row r="665" spans="1:14" x14ac:dyDescent="0.25">
      <c r="A665" t="s">
        <v>4674</v>
      </c>
      <c r="B665" t="s">
        <v>4348</v>
      </c>
      <c r="C665" t="s">
        <v>69</v>
      </c>
      <c r="E665" t="s">
        <v>638</v>
      </c>
      <c r="F665" t="s">
        <v>4675</v>
      </c>
      <c r="G665" t="s">
        <v>4676</v>
      </c>
      <c r="H665" t="s">
        <v>4677</v>
      </c>
      <c r="I665" t="s">
        <v>32</v>
      </c>
      <c r="J665" t="s">
        <v>1650</v>
      </c>
      <c r="K665" t="s">
        <v>24</v>
      </c>
      <c r="M665" t="s">
        <v>9438</v>
      </c>
      <c r="N665" t="s">
        <v>9439</v>
      </c>
    </row>
    <row r="666" spans="1:14" x14ac:dyDescent="0.25">
      <c r="A666" t="s">
        <v>4314</v>
      </c>
      <c r="B666" t="s">
        <v>4678</v>
      </c>
      <c r="C666" t="s">
        <v>69</v>
      </c>
      <c r="D666" t="s">
        <v>4370</v>
      </c>
      <c r="E666" t="s">
        <v>638</v>
      </c>
      <c r="F666" t="s">
        <v>4679</v>
      </c>
      <c r="G666" t="s">
        <v>4680</v>
      </c>
      <c r="H666" t="s">
        <v>4681</v>
      </c>
      <c r="I666" t="s">
        <v>32</v>
      </c>
      <c r="J666" t="s">
        <v>306</v>
      </c>
      <c r="K666" t="s">
        <v>24</v>
      </c>
      <c r="L666" t="s">
        <v>4321</v>
      </c>
      <c r="M666" t="s">
        <v>9775</v>
      </c>
      <c r="N666" t="s">
        <v>9441</v>
      </c>
    </row>
    <row r="667" spans="1:14" x14ac:dyDescent="0.25">
      <c r="A667" t="s">
        <v>2374</v>
      </c>
      <c r="B667" t="s">
        <v>4687</v>
      </c>
      <c r="C667" t="s">
        <v>69</v>
      </c>
      <c r="D667" t="s">
        <v>4230</v>
      </c>
      <c r="E667" t="s">
        <v>638</v>
      </c>
      <c r="F667" t="s">
        <v>4688</v>
      </c>
      <c r="G667" t="s">
        <v>4689</v>
      </c>
      <c r="H667" t="s">
        <v>4690</v>
      </c>
      <c r="I667" t="s">
        <v>32</v>
      </c>
      <c r="J667" t="s">
        <v>4320</v>
      </c>
      <c r="K667" t="s">
        <v>24</v>
      </c>
      <c r="L667" t="s">
        <v>176</v>
      </c>
      <c r="M667" t="s">
        <v>9776</v>
      </c>
      <c r="N667" t="s">
        <v>9441</v>
      </c>
    </row>
    <row r="668" spans="1:14" x14ac:dyDescent="0.25">
      <c r="A668" t="s">
        <v>4691</v>
      </c>
      <c r="B668" t="s">
        <v>92</v>
      </c>
      <c r="C668" t="s">
        <v>16</v>
      </c>
      <c r="D668" t="s">
        <v>302</v>
      </c>
      <c r="E668" t="s">
        <v>638</v>
      </c>
      <c r="F668" t="s">
        <v>4692</v>
      </c>
      <c r="G668" t="s">
        <v>4693</v>
      </c>
      <c r="H668" t="s">
        <v>4694</v>
      </c>
      <c r="I668" t="s">
        <v>32</v>
      </c>
      <c r="J668" t="s">
        <v>1330</v>
      </c>
      <c r="K668" t="s">
        <v>24</v>
      </c>
      <c r="L668" t="s">
        <v>307</v>
      </c>
      <c r="M668" t="s">
        <v>9777</v>
      </c>
      <c r="N668" t="s">
        <v>9441</v>
      </c>
    </row>
    <row r="669" spans="1:14" x14ac:dyDescent="0.25">
      <c r="A669" t="s">
        <v>4695</v>
      </c>
      <c r="B669" t="s">
        <v>4696</v>
      </c>
      <c r="C669" t="s">
        <v>16</v>
      </c>
      <c r="D669" t="s">
        <v>93</v>
      </c>
      <c r="E669" t="s">
        <v>638</v>
      </c>
      <c r="F669" t="s">
        <v>4697</v>
      </c>
      <c r="G669" t="s">
        <v>4698</v>
      </c>
      <c r="H669" t="s">
        <v>4699</v>
      </c>
      <c r="I669" t="s">
        <v>32</v>
      </c>
      <c r="J669" t="s">
        <v>1449</v>
      </c>
      <c r="K669" t="s">
        <v>24</v>
      </c>
      <c r="L669" t="s">
        <v>75</v>
      </c>
      <c r="M669" t="s">
        <v>9778</v>
      </c>
      <c r="N669" t="s">
        <v>9441</v>
      </c>
    </row>
    <row r="670" spans="1:14" x14ac:dyDescent="0.25">
      <c r="A670" t="s">
        <v>4469</v>
      </c>
      <c r="B670" t="s">
        <v>651</v>
      </c>
      <c r="C670" t="s">
        <v>16</v>
      </c>
      <c r="D670" t="s">
        <v>4470</v>
      </c>
      <c r="E670" t="s">
        <v>638</v>
      </c>
      <c r="F670" t="s">
        <v>4710</v>
      </c>
      <c r="G670" t="s">
        <v>4711</v>
      </c>
      <c r="H670" t="s">
        <v>4712</v>
      </c>
      <c r="I670" t="s">
        <v>32</v>
      </c>
      <c r="J670" t="s">
        <v>809</v>
      </c>
      <c r="K670" t="s">
        <v>24</v>
      </c>
      <c r="L670" t="s">
        <v>851</v>
      </c>
      <c r="M670" t="s">
        <v>9438</v>
      </c>
      <c r="N670" t="s">
        <v>9439</v>
      </c>
    </row>
    <row r="671" spans="1:14" x14ac:dyDescent="0.25">
      <c r="A671" t="s">
        <v>4309</v>
      </c>
      <c r="B671" t="s">
        <v>4310</v>
      </c>
      <c r="C671" t="s">
        <v>69</v>
      </c>
      <c r="D671" t="s">
        <v>3646</v>
      </c>
      <c r="E671" t="s">
        <v>638</v>
      </c>
      <c r="F671" t="s">
        <v>4713</v>
      </c>
      <c r="G671" t="s">
        <v>4714</v>
      </c>
      <c r="H671" t="s">
        <v>4715</v>
      </c>
      <c r="I671" t="s">
        <v>32</v>
      </c>
      <c r="J671" t="s">
        <v>1650</v>
      </c>
      <c r="K671" t="s">
        <v>24</v>
      </c>
      <c r="L671" t="s">
        <v>42</v>
      </c>
      <c r="M671" t="s">
        <v>9438</v>
      </c>
      <c r="N671" t="s">
        <v>9439</v>
      </c>
    </row>
    <row r="672" spans="1:14" x14ac:dyDescent="0.25">
      <c r="A672" t="s">
        <v>4716</v>
      </c>
      <c r="B672" t="s">
        <v>4385</v>
      </c>
      <c r="C672" t="s">
        <v>69</v>
      </c>
      <c r="D672" t="s">
        <v>3448</v>
      </c>
      <c r="E672" t="s">
        <v>638</v>
      </c>
      <c r="F672" t="s">
        <v>4717</v>
      </c>
      <c r="G672" t="s">
        <v>4718</v>
      </c>
      <c r="H672" t="s">
        <v>4719</v>
      </c>
      <c r="I672" t="s">
        <v>32</v>
      </c>
      <c r="J672" t="s">
        <v>4389</v>
      </c>
      <c r="K672" t="s">
        <v>24</v>
      </c>
      <c r="L672" t="s">
        <v>75</v>
      </c>
      <c r="M672" t="s">
        <v>9438</v>
      </c>
      <c r="N672" t="s">
        <v>9439</v>
      </c>
    </row>
    <row r="673" spans="1:14" x14ac:dyDescent="0.25">
      <c r="A673" t="s">
        <v>4720</v>
      </c>
      <c r="B673" t="s">
        <v>4463</v>
      </c>
      <c r="C673" t="s">
        <v>69</v>
      </c>
      <c r="D673" t="s">
        <v>4464</v>
      </c>
      <c r="E673" t="s">
        <v>638</v>
      </c>
      <c r="F673" t="s">
        <v>4721</v>
      </c>
      <c r="G673" t="s">
        <v>4722</v>
      </c>
      <c r="H673" t="s">
        <v>4723</v>
      </c>
      <c r="I673" t="s">
        <v>32</v>
      </c>
      <c r="J673" t="s">
        <v>33</v>
      </c>
      <c r="K673" t="s">
        <v>24</v>
      </c>
      <c r="L673" t="s">
        <v>4468</v>
      </c>
      <c r="M673" t="s">
        <v>9438</v>
      </c>
      <c r="N673" t="s">
        <v>9439</v>
      </c>
    </row>
    <row r="674" spans="1:14" x14ac:dyDescent="0.25">
      <c r="A674" t="s">
        <v>4724</v>
      </c>
      <c r="B674" t="s">
        <v>4687</v>
      </c>
      <c r="C674" t="s">
        <v>69</v>
      </c>
      <c r="D674" t="s">
        <v>4230</v>
      </c>
      <c r="E674" t="s">
        <v>638</v>
      </c>
      <c r="F674" t="s">
        <v>4725</v>
      </c>
      <c r="G674" t="s">
        <v>4726</v>
      </c>
      <c r="H674" t="s">
        <v>4727</v>
      </c>
      <c r="I674" t="s">
        <v>32</v>
      </c>
      <c r="J674" t="s">
        <v>4320</v>
      </c>
      <c r="K674" t="s">
        <v>24</v>
      </c>
      <c r="L674" t="s">
        <v>176</v>
      </c>
      <c r="M674" t="s">
        <v>9779</v>
      </c>
      <c r="N674" t="s">
        <v>9441</v>
      </c>
    </row>
    <row r="675" spans="1:14" x14ac:dyDescent="0.25">
      <c r="A675" t="s">
        <v>4728</v>
      </c>
      <c r="B675" t="s">
        <v>2768</v>
      </c>
      <c r="C675" t="s">
        <v>69</v>
      </c>
      <c r="D675" t="s">
        <v>2769</v>
      </c>
      <c r="E675" t="s">
        <v>638</v>
      </c>
      <c r="F675" t="s">
        <v>4729</v>
      </c>
      <c r="G675" t="s">
        <v>4730</v>
      </c>
      <c r="H675" t="s">
        <v>4731</v>
      </c>
      <c r="I675" t="s">
        <v>32</v>
      </c>
      <c r="J675" t="s">
        <v>398</v>
      </c>
      <c r="K675" t="s">
        <v>24</v>
      </c>
      <c r="L675" t="s">
        <v>494</v>
      </c>
      <c r="M675" t="s">
        <v>9438</v>
      </c>
      <c r="N675" t="s">
        <v>9439</v>
      </c>
    </row>
    <row r="676" spans="1:14" x14ac:dyDescent="0.25">
      <c r="A676" t="s">
        <v>4469</v>
      </c>
      <c r="B676" t="s">
        <v>651</v>
      </c>
      <c r="C676" t="s">
        <v>16</v>
      </c>
      <c r="D676" t="s">
        <v>4470</v>
      </c>
      <c r="E676" t="s">
        <v>638</v>
      </c>
      <c r="F676" t="s">
        <v>4732</v>
      </c>
      <c r="G676" t="s">
        <v>4733</v>
      </c>
      <c r="H676" t="s">
        <v>4734</v>
      </c>
      <c r="I676" t="s">
        <v>32</v>
      </c>
      <c r="J676" t="s">
        <v>1951</v>
      </c>
      <c r="K676" t="s">
        <v>24</v>
      </c>
      <c r="L676" t="s">
        <v>851</v>
      </c>
      <c r="M676" t="s">
        <v>9438</v>
      </c>
      <c r="N676" t="s">
        <v>9439</v>
      </c>
    </row>
    <row r="677" spans="1:14" x14ac:dyDescent="0.25">
      <c r="A677" t="s">
        <v>4735</v>
      </c>
      <c r="B677" t="s">
        <v>4736</v>
      </c>
      <c r="C677" t="s">
        <v>69</v>
      </c>
      <c r="D677" t="s">
        <v>4737</v>
      </c>
      <c r="E677" t="s">
        <v>638</v>
      </c>
      <c r="F677" t="s">
        <v>4738</v>
      </c>
      <c r="G677" t="s">
        <v>4739</v>
      </c>
      <c r="H677" t="s">
        <v>4740</v>
      </c>
      <c r="I677" t="s">
        <v>32</v>
      </c>
      <c r="J677" t="s">
        <v>148</v>
      </c>
      <c r="K677" t="s">
        <v>24</v>
      </c>
      <c r="L677" t="s">
        <v>4656</v>
      </c>
      <c r="M677" t="s">
        <v>9780</v>
      </c>
      <c r="N677" t="s">
        <v>9441</v>
      </c>
    </row>
    <row r="678" spans="1:14" x14ac:dyDescent="0.25">
      <c r="A678" t="s">
        <v>4741</v>
      </c>
      <c r="B678" t="s">
        <v>4365</v>
      </c>
      <c r="C678" t="s">
        <v>69</v>
      </c>
      <c r="D678" t="s">
        <v>1513</v>
      </c>
      <c r="E678" t="s">
        <v>638</v>
      </c>
      <c r="F678" t="s">
        <v>4742</v>
      </c>
      <c r="G678" t="s">
        <v>4743</v>
      </c>
      <c r="H678" t="s">
        <v>4744</v>
      </c>
      <c r="I678" t="s">
        <v>32</v>
      </c>
      <c r="J678" t="s">
        <v>756</v>
      </c>
      <c r="K678" t="s">
        <v>24</v>
      </c>
      <c r="L678" t="s">
        <v>75</v>
      </c>
      <c r="M678" t="s">
        <v>9438</v>
      </c>
      <c r="N678" t="s">
        <v>9439</v>
      </c>
    </row>
    <row r="679" spans="1:14" x14ac:dyDescent="0.25">
      <c r="A679" t="s">
        <v>4289</v>
      </c>
      <c r="B679" t="s">
        <v>4745</v>
      </c>
      <c r="C679" t="s">
        <v>16</v>
      </c>
      <c r="D679" t="s">
        <v>4291</v>
      </c>
      <c r="E679" t="s">
        <v>638</v>
      </c>
      <c r="F679" t="s">
        <v>4746</v>
      </c>
      <c r="G679" t="s">
        <v>4747</v>
      </c>
      <c r="H679" t="s">
        <v>4748</v>
      </c>
      <c r="I679" t="s">
        <v>32</v>
      </c>
      <c r="J679" t="s">
        <v>3171</v>
      </c>
      <c r="K679" t="s">
        <v>24</v>
      </c>
      <c r="L679" t="s">
        <v>75</v>
      </c>
      <c r="M679" t="s">
        <v>9438</v>
      </c>
      <c r="N679" t="s">
        <v>9439</v>
      </c>
    </row>
    <row r="680" spans="1:14" x14ac:dyDescent="0.25">
      <c r="A680" t="s">
        <v>4353</v>
      </c>
      <c r="B680" t="s">
        <v>4414</v>
      </c>
      <c r="C680" t="s">
        <v>69</v>
      </c>
      <c r="D680" t="s">
        <v>4749</v>
      </c>
      <c r="E680" t="s">
        <v>638</v>
      </c>
      <c r="F680" t="s">
        <v>4750</v>
      </c>
      <c r="G680" t="s">
        <v>4751</v>
      </c>
      <c r="H680" t="s">
        <v>4752</v>
      </c>
      <c r="I680" t="s">
        <v>32</v>
      </c>
      <c r="J680" t="s">
        <v>246</v>
      </c>
      <c r="K680" t="s">
        <v>24</v>
      </c>
      <c r="L680" t="s">
        <v>4753</v>
      </c>
      <c r="M680" t="s">
        <v>9438</v>
      </c>
      <c r="N680" t="s">
        <v>9439</v>
      </c>
    </row>
    <row r="681" spans="1:14" x14ac:dyDescent="0.25">
      <c r="A681" t="s">
        <v>4754</v>
      </c>
      <c r="B681" t="s">
        <v>3343</v>
      </c>
      <c r="C681" t="s">
        <v>16</v>
      </c>
      <c r="D681" t="s">
        <v>530</v>
      </c>
      <c r="E681" t="s">
        <v>638</v>
      </c>
      <c r="F681" t="s">
        <v>4755</v>
      </c>
      <c r="G681" t="s">
        <v>4756</v>
      </c>
      <c r="H681" t="s">
        <v>4757</v>
      </c>
      <c r="I681" t="s">
        <v>32</v>
      </c>
      <c r="J681" t="s">
        <v>606</v>
      </c>
      <c r="K681" t="s">
        <v>24</v>
      </c>
      <c r="L681" t="s">
        <v>176</v>
      </c>
      <c r="M681" t="s">
        <v>9438</v>
      </c>
      <c r="N681" t="s">
        <v>9439</v>
      </c>
    </row>
    <row r="682" spans="1:14" x14ac:dyDescent="0.25">
      <c r="A682" t="s">
        <v>4758</v>
      </c>
      <c r="B682" t="s">
        <v>3093</v>
      </c>
      <c r="C682" t="s">
        <v>1475</v>
      </c>
      <c r="D682" t="s">
        <v>3094</v>
      </c>
      <c r="E682" t="s">
        <v>638</v>
      </c>
      <c r="F682" t="s">
        <v>4759</v>
      </c>
      <c r="G682" t="s">
        <v>4760</v>
      </c>
      <c r="H682" t="s">
        <v>4761</v>
      </c>
      <c r="I682" t="s">
        <v>32</v>
      </c>
      <c r="J682" t="s">
        <v>4762</v>
      </c>
      <c r="K682" t="s">
        <v>24</v>
      </c>
      <c r="L682" t="s">
        <v>75</v>
      </c>
      <c r="M682" t="s">
        <v>9438</v>
      </c>
      <c r="N682" t="s">
        <v>9439</v>
      </c>
    </row>
    <row r="683" spans="1:14" x14ac:dyDescent="0.25">
      <c r="A683" t="s">
        <v>4772</v>
      </c>
      <c r="B683" t="s">
        <v>4336</v>
      </c>
      <c r="C683" t="s">
        <v>16</v>
      </c>
      <c r="D683" t="s">
        <v>4337</v>
      </c>
      <c r="E683" t="s">
        <v>638</v>
      </c>
      <c r="F683" t="s">
        <v>4773</v>
      </c>
      <c r="G683" t="s">
        <v>4774</v>
      </c>
      <c r="H683" t="s">
        <v>4775</v>
      </c>
      <c r="I683" t="s">
        <v>32</v>
      </c>
      <c r="J683" t="s">
        <v>1000</v>
      </c>
      <c r="K683" t="s">
        <v>24</v>
      </c>
      <c r="L683" t="s">
        <v>2609</v>
      </c>
      <c r="M683" t="s">
        <v>9438</v>
      </c>
      <c r="N683" t="s">
        <v>9439</v>
      </c>
    </row>
    <row r="684" spans="1:14" x14ac:dyDescent="0.25">
      <c r="A684" t="s">
        <v>4691</v>
      </c>
      <c r="B684" t="s">
        <v>4776</v>
      </c>
      <c r="C684" t="s">
        <v>16</v>
      </c>
      <c r="D684" t="s">
        <v>302</v>
      </c>
      <c r="E684" t="s">
        <v>638</v>
      </c>
      <c r="F684" t="s">
        <v>4777</v>
      </c>
      <c r="G684" t="s">
        <v>4778</v>
      </c>
      <c r="H684" t="s">
        <v>4779</v>
      </c>
      <c r="I684" t="s">
        <v>32</v>
      </c>
      <c r="J684" t="s">
        <v>1350</v>
      </c>
      <c r="K684" t="s">
        <v>24</v>
      </c>
      <c r="L684" t="s">
        <v>307</v>
      </c>
      <c r="M684" t="s">
        <v>9781</v>
      </c>
      <c r="N684" t="s">
        <v>9441</v>
      </c>
    </row>
    <row r="685" spans="1:14" x14ac:dyDescent="0.25">
      <c r="A685" t="s">
        <v>4772</v>
      </c>
      <c r="B685" t="s">
        <v>4336</v>
      </c>
      <c r="C685" t="s">
        <v>16</v>
      </c>
      <c r="D685" t="s">
        <v>4337</v>
      </c>
      <c r="E685" t="s">
        <v>638</v>
      </c>
      <c r="F685" t="s">
        <v>4791</v>
      </c>
      <c r="G685" t="s">
        <v>4792</v>
      </c>
      <c r="H685" t="s">
        <v>4793</v>
      </c>
      <c r="I685" t="s">
        <v>32</v>
      </c>
      <c r="J685" t="s">
        <v>1000</v>
      </c>
      <c r="K685" t="s">
        <v>24</v>
      </c>
      <c r="L685" t="s">
        <v>2609</v>
      </c>
      <c r="M685" t="s">
        <v>9438</v>
      </c>
      <c r="N685" t="s">
        <v>9439</v>
      </c>
    </row>
    <row r="686" spans="1:14" x14ac:dyDescent="0.25">
      <c r="A686" t="s">
        <v>4314</v>
      </c>
      <c r="B686" t="s">
        <v>4643</v>
      </c>
      <c r="C686" t="s">
        <v>69</v>
      </c>
      <c r="D686" t="s">
        <v>4370</v>
      </c>
      <c r="E686" t="s">
        <v>638</v>
      </c>
      <c r="F686" t="s">
        <v>4794</v>
      </c>
      <c r="G686" t="s">
        <v>4795</v>
      </c>
      <c r="H686" t="s">
        <v>4796</v>
      </c>
      <c r="I686" t="s">
        <v>32</v>
      </c>
      <c r="J686" t="s">
        <v>329</v>
      </c>
      <c r="K686" t="s">
        <v>24</v>
      </c>
      <c r="L686" t="s">
        <v>4321</v>
      </c>
      <c r="M686" t="s">
        <v>9782</v>
      </c>
      <c r="N686" t="s">
        <v>9441</v>
      </c>
    </row>
    <row r="687" spans="1:14" x14ac:dyDescent="0.25">
      <c r="A687" t="s">
        <v>4797</v>
      </c>
      <c r="C687" t="s">
        <v>69</v>
      </c>
      <c r="D687" t="s">
        <v>4798</v>
      </c>
      <c r="E687" t="s">
        <v>638</v>
      </c>
      <c r="F687" t="s">
        <v>4799</v>
      </c>
      <c r="G687" t="s">
        <v>4800</v>
      </c>
      <c r="H687" t="s">
        <v>4801</v>
      </c>
      <c r="I687" t="s">
        <v>32</v>
      </c>
      <c r="J687" t="s">
        <v>183</v>
      </c>
      <c r="K687" t="s">
        <v>24</v>
      </c>
      <c r="L687" t="s">
        <v>4802</v>
      </c>
      <c r="M687" t="s">
        <v>9783</v>
      </c>
      <c r="N687" t="s">
        <v>9441</v>
      </c>
    </row>
    <row r="688" spans="1:14" x14ac:dyDescent="0.25">
      <c r="A688" t="s">
        <v>4803</v>
      </c>
      <c r="B688" t="s">
        <v>4804</v>
      </c>
      <c r="C688" t="s">
        <v>16</v>
      </c>
      <c r="D688" t="s">
        <v>530</v>
      </c>
      <c r="E688" t="s">
        <v>638</v>
      </c>
      <c r="F688" t="s">
        <v>4805</v>
      </c>
      <c r="G688" t="s">
        <v>4806</v>
      </c>
      <c r="H688" t="s">
        <v>4807</v>
      </c>
      <c r="I688" t="s">
        <v>32</v>
      </c>
      <c r="J688" t="s">
        <v>234</v>
      </c>
      <c r="K688" t="s">
        <v>24</v>
      </c>
      <c r="L688" t="s">
        <v>176</v>
      </c>
      <c r="M688" t="s">
        <v>9438</v>
      </c>
      <c r="N688" t="s">
        <v>9439</v>
      </c>
    </row>
    <row r="689" spans="1:14" x14ac:dyDescent="0.25">
      <c r="A689" t="s">
        <v>4808</v>
      </c>
      <c r="B689" t="s">
        <v>4809</v>
      </c>
      <c r="C689" t="s">
        <v>69</v>
      </c>
      <c r="D689" t="s">
        <v>4810</v>
      </c>
      <c r="E689" t="s">
        <v>638</v>
      </c>
      <c r="F689" t="s">
        <v>4811</v>
      </c>
      <c r="G689" t="s">
        <v>4812</v>
      </c>
      <c r="H689" t="s">
        <v>4813</v>
      </c>
      <c r="I689" t="s">
        <v>32</v>
      </c>
      <c r="J689" t="s">
        <v>162</v>
      </c>
      <c r="K689" t="s">
        <v>24</v>
      </c>
      <c r="L689" t="s">
        <v>4814</v>
      </c>
      <c r="M689" t="s">
        <v>9438</v>
      </c>
      <c r="N689" t="s">
        <v>9439</v>
      </c>
    </row>
    <row r="690" spans="1:14" x14ac:dyDescent="0.25">
      <c r="A690" t="s">
        <v>4610</v>
      </c>
      <c r="B690" t="s">
        <v>4818</v>
      </c>
      <c r="C690" t="s">
        <v>69</v>
      </c>
      <c r="D690" t="s">
        <v>4612</v>
      </c>
      <c r="E690" t="s">
        <v>638</v>
      </c>
      <c r="F690" t="s">
        <v>4819</v>
      </c>
      <c r="G690" t="s">
        <v>4820</v>
      </c>
      <c r="H690" t="s">
        <v>4821</v>
      </c>
      <c r="I690" t="s">
        <v>32</v>
      </c>
      <c r="J690" t="s">
        <v>341</v>
      </c>
      <c r="K690" t="s">
        <v>24</v>
      </c>
      <c r="L690" t="s">
        <v>75</v>
      </c>
      <c r="M690" t="s">
        <v>9784</v>
      </c>
      <c r="N690" t="s">
        <v>9441</v>
      </c>
    </row>
    <row r="691" spans="1:14" x14ac:dyDescent="0.25">
      <c r="A691" t="s">
        <v>4600</v>
      </c>
      <c r="C691" t="s">
        <v>16</v>
      </c>
      <c r="D691" t="s">
        <v>4601</v>
      </c>
      <c r="E691" t="s">
        <v>638</v>
      </c>
      <c r="F691" t="s">
        <v>4822</v>
      </c>
      <c r="G691" t="s">
        <v>4823</v>
      </c>
      <c r="H691" t="s">
        <v>4824</v>
      </c>
      <c r="I691" t="s">
        <v>32</v>
      </c>
      <c r="J691" t="s">
        <v>1751</v>
      </c>
      <c r="K691" t="s">
        <v>24</v>
      </c>
      <c r="L691" t="s">
        <v>227</v>
      </c>
      <c r="M691" t="s">
        <v>9438</v>
      </c>
      <c r="N691" t="s">
        <v>9439</v>
      </c>
    </row>
    <row r="692" spans="1:14" x14ac:dyDescent="0.25">
      <c r="A692" t="s">
        <v>4825</v>
      </c>
      <c r="B692" t="s">
        <v>4379</v>
      </c>
      <c r="C692" t="s">
        <v>16</v>
      </c>
      <c r="D692" t="s">
        <v>2510</v>
      </c>
      <c r="E692" t="s">
        <v>638</v>
      </c>
      <c r="F692" t="s">
        <v>4826</v>
      </c>
      <c r="G692" t="s">
        <v>4827</v>
      </c>
      <c r="H692" t="s">
        <v>4828</v>
      </c>
      <c r="I692" t="s">
        <v>32</v>
      </c>
      <c r="J692" t="s">
        <v>412</v>
      </c>
      <c r="K692" t="s">
        <v>24</v>
      </c>
      <c r="L692" t="s">
        <v>4383</v>
      </c>
      <c r="M692" t="s">
        <v>9438</v>
      </c>
      <c r="N692" t="s">
        <v>9439</v>
      </c>
    </row>
    <row r="693" spans="1:14" x14ac:dyDescent="0.25">
      <c r="A693" t="s">
        <v>4829</v>
      </c>
      <c r="B693" t="s">
        <v>4365</v>
      </c>
      <c r="C693" t="s">
        <v>69</v>
      </c>
      <c r="D693" t="s">
        <v>1513</v>
      </c>
      <c r="E693" t="s">
        <v>638</v>
      </c>
      <c r="F693" t="s">
        <v>4830</v>
      </c>
      <c r="G693" t="s">
        <v>4831</v>
      </c>
      <c r="H693" t="s">
        <v>4832</v>
      </c>
      <c r="I693" t="s">
        <v>32</v>
      </c>
      <c r="J693" t="s">
        <v>923</v>
      </c>
      <c r="K693" t="s">
        <v>24</v>
      </c>
      <c r="L693" t="s">
        <v>75</v>
      </c>
      <c r="M693" t="s">
        <v>9438</v>
      </c>
      <c r="N693" t="s">
        <v>9439</v>
      </c>
    </row>
    <row r="694" spans="1:14" x14ac:dyDescent="0.25">
      <c r="A694" t="s">
        <v>4838</v>
      </c>
      <c r="B694" t="s">
        <v>4633</v>
      </c>
      <c r="C694" t="s">
        <v>69</v>
      </c>
      <c r="D694" t="s">
        <v>4634</v>
      </c>
      <c r="E694" t="s">
        <v>638</v>
      </c>
      <c r="F694" t="s">
        <v>4839</v>
      </c>
      <c r="G694" t="s">
        <v>4840</v>
      </c>
      <c r="H694" t="s">
        <v>4841</v>
      </c>
      <c r="I694" t="s">
        <v>32</v>
      </c>
      <c r="J694" t="s">
        <v>1203</v>
      </c>
      <c r="K694" t="s">
        <v>24</v>
      </c>
      <c r="L694" t="s">
        <v>4638</v>
      </c>
      <c r="M694" t="s">
        <v>9438</v>
      </c>
      <c r="N694" t="s">
        <v>9439</v>
      </c>
    </row>
    <row r="695" spans="1:14" x14ac:dyDescent="0.25">
      <c r="A695" t="s">
        <v>4842</v>
      </c>
      <c r="B695" t="s">
        <v>4843</v>
      </c>
      <c r="C695" t="s">
        <v>16</v>
      </c>
      <c r="D695" t="s">
        <v>530</v>
      </c>
      <c r="E695" t="s">
        <v>638</v>
      </c>
      <c r="F695" t="s">
        <v>4844</v>
      </c>
      <c r="G695" t="s">
        <v>4845</v>
      </c>
      <c r="H695" t="s">
        <v>4846</v>
      </c>
      <c r="I695" t="s">
        <v>32</v>
      </c>
      <c r="J695" t="s">
        <v>606</v>
      </c>
      <c r="K695" t="s">
        <v>24</v>
      </c>
      <c r="L695" t="s">
        <v>176</v>
      </c>
      <c r="M695" t="s">
        <v>9438</v>
      </c>
      <c r="N695" t="s">
        <v>9439</v>
      </c>
    </row>
    <row r="696" spans="1:14" x14ac:dyDescent="0.25">
      <c r="A696" t="s">
        <v>4309</v>
      </c>
      <c r="B696" t="s">
        <v>4310</v>
      </c>
      <c r="C696" t="s">
        <v>16</v>
      </c>
      <c r="D696" t="s">
        <v>3646</v>
      </c>
      <c r="E696" t="s">
        <v>638</v>
      </c>
      <c r="F696" t="s">
        <v>4847</v>
      </c>
      <c r="G696" t="s">
        <v>4848</v>
      </c>
      <c r="H696" t="s">
        <v>4849</v>
      </c>
      <c r="I696" t="s">
        <v>32</v>
      </c>
      <c r="J696" t="s">
        <v>89</v>
      </c>
      <c r="K696" t="s">
        <v>24</v>
      </c>
      <c r="L696" t="s">
        <v>42</v>
      </c>
      <c r="M696" t="s">
        <v>9438</v>
      </c>
      <c r="N696" t="s">
        <v>9439</v>
      </c>
    </row>
    <row r="697" spans="1:14" x14ac:dyDescent="0.25">
      <c r="A697" t="s">
        <v>4786</v>
      </c>
      <c r="B697" t="s">
        <v>4787</v>
      </c>
      <c r="C697" t="s">
        <v>16</v>
      </c>
      <c r="D697" t="s">
        <v>3094</v>
      </c>
      <c r="E697" t="s">
        <v>638</v>
      </c>
      <c r="F697" t="s">
        <v>4863</v>
      </c>
      <c r="G697" t="s">
        <v>4864</v>
      </c>
      <c r="H697" t="s">
        <v>4865</v>
      </c>
      <c r="I697" t="s">
        <v>32</v>
      </c>
      <c r="J697" t="s">
        <v>1967</v>
      </c>
      <c r="K697" t="s">
        <v>24</v>
      </c>
      <c r="L697" t="s">
        <v>75</v>
      </c>
      <c r="M697" t="s">
        <v>9438</v>
      </c>
      <c r="N697" t="s">
        <v>9439</v>
      </c>
    </row>
    <row r="698" spans="1:14" x14ac:dyDescent="0.25">
      <c r="A698" t="s">
        <v>4870</v>
      </c>
      <c r="B698" t="s">
        <v>4502</v>
      </c>
      <c r="C698" t="s">
        <v>69</v>
      </c>
      <c r="D698" t="s">
        <v>4302</v>
      </c>
      <c r="E698" t="s">
        <v>638</v>
      </c>
      <c r="F698" t="s">
        <v>4871</v>
      </c>
      <c r="G698" t="s">
        <v>4872</v>
      </c>
      <c r="H698" t="s">
        <v>4873</v>
      </c>
      <c r="I698" t="s">
        <v>32</v>
      </c>
      <c r="J698" t="s">
        <v>1545</v>
      </c>
      <c r="K698" t="s">
        <v>24</v>
      </c>
      <c r="L698" t="s">
        <v>34</v>
      </c>
      <c r="M698" t="s">
        <v>9438</v>
      </c>
      <c r="N698" t="s">
        <v>9439</v>
      </c>
    </row>
    <row r="699" spans="1:14" x14ac:dyDescent="0.25">
      <c r="A699" t="s">
        <v>4874</v>
      </c>
      <c r="B699" t="s">
        <v>4379</v>
      </c>
      <c r="C699" t="s">
        <v>16</v>
      </c>
      <c r="D699" t="s">
        <v>2510</v>
      </c>
      <c r="E699" t="s">
        <v>638</v>
      </c>
      <c r="F699" t="s">
        <v>4875</v>
      </c>
      <c r="G699" t="s">
        <v>4876</v>
      </c>
      <c r="H699" t="s">
        <v>4877</v>
      </c>
      <c r="I699" t="s">
        <v>32</v>
      </c>
      <c r="J699" t="s">
        <v>412</v>
      </c>
      <c r="K699" t="s">
        <v>24</v>
      </c>
      <c r="L699" t="s">
        <v>4395</v>
      </c>
      <c r="M699" t="s">
        <v>9438</v>
      </c>
      <c r="N699" t="s">
        <v>9439</v>
      </c>
    </row>
    <row r="700" spans="1:14" x14ac:dyDescent="0.25">
      <c r="A700" t="s">
        <v>4884</v>
      </c>
      <c r="B700" t="s">
        <v>4885</v>
      </c>
      <c r="C700" t="s">
        <v>69</v>
      </c>
      <c r="D700" t="s">
        <v>402</v>
      </c>
      <c r="E700" t="s">
        <v>638</v>
      </c>
      <c r="F700" t="s">
        <v>4886</v>
      </c>
      <c r="G700" t="s">
        <v>4887</v>
      </c>
      <c r="H700" t="s">
        <v>4888</v>
      </c>
      <c r="I700" t="s">
        <v>32</v>
      </c>
      <c r="J700" t="s">
        <v>155</v>
      </c>
      <c r="K700" t="s">
        <v>24</v>
      </c>
      <c r="L700" t="s">
        <v>406</v>
      </c>
      <c r="M700" t="s">
        <v>9785</v>
      </c>
      <c r="N700" t="s">
        <v>9441</v>
      </c>
    </row>
    <row r="701" spans="1:14" x14ac:dyDescent="0.25">
      <c r="A701" t="s">
        <v>4469</v>
      </c>
      <c r="B701" t="s">
        <v>651</v>
      </c>
      <c r="C701" t="s">
        <v>16</v>
      </c>
      <c r="D701" t="s">
        <v>4470</v>
      </c>
      <c r="E701" t="s">
        <v>638</v>
      </c>
      <c r="F701" t="s">
        <v>4889</v>
      </c>
      <c r="G701" t="s">
        <v>4890</v>
      </c>
      <c r="H701" t="s">
        <v>4891</v>
      </c>
      <c r="I701" t="s">
        <v>32</v>
      </c>
      <c r="J701" t="s">
        <v>555</v>
      </c>
      <c r="K701" t="s">
        <v>24</v>
      </c>
      <c r="L701" t="s">
        <v>851</v>
      </c>
      <c r="M701" t="s">
        <v>9438</v>
      </c>
      <c r="N701" t="s">
        <v>9439</v>
      </c>
    </row>
    <row r="702" spans="1:14" x14ac:dyDescent="0.25">
      <c r="A702" t="s">
        <v>4892</v>
      </c>
      <c r="B702" t="s">
        <v>4859</v>
      </c>
      <c r="C702" t="s">
        <v>16</v>
      </c>
      <c r="D702" t="s">
        <v>4652</v>
      </c>
      <c r="E702" t="s">
        <v>638</v>
      </c>
      <c r="F702" t="s">
        <v>4893</v>
      </c>
      <c r="G702" t="s">
        <v>4894</v>
      </c>
      <c r="H702" t="s">
        <v>4895</v>
      </c>
      <c r="I702" t="s">
        <v>32</v>
      </c>
      <c r="J702" t="s">
        <v>506</v>
      </c>
      <c r="K702" t="s">
        <v>24</v>
      </c>
      <c r="L702" t="s">
        <v>4656</v>
      </c>
      <c r="M702" t="s">
        <v>9786</v>
      </c>
      <c r="N702" t="s">
        <v>9441</v>
      </c>
    </row>
    <row r="703" spans="1:14" x14ac:dyDescent="0.25">
      <c r="A703" t="s">
        <v>4576</v>
      </c>
      <c r="B703" t="s">
        <v>665</v>
      </c>
      <c r="C703" t="s">
        <v>69</v>
      </c>
      <c r="D703" t="s">
        <v>4566</v>
      </c>
      <c r="E703" t="s">
        <v>638</v>
      </c>
      <c r="F703" t="s">
        <v>4896</v>
      </c>
      <c r="G703" t="s">
        <v>4897</v>
      </c>
      <c r="H703" t="s">
        <v>4898</v>
      </c>
      <c r="I703" t="s">
        <v>32</v>
      </c>
      <c r="J703" t="s">
        <v>634</v>
      </c>
      <c r="K703" t="s">
        <v>24</v>
      </c>
      <c r="L703" t="s">
        <v>2585</v>
      </c>
      <c r="M703" t="s">
        <v>9438</v>
      </c>
      <c r="N703" t="s">
        <v>9439</v>
      </c>
    </row>
    <row r="704" spans="1:14" x14ac:dyDescent="0.25">
      <c r="A704" t="s">
        <v>4899</v>
      </c>
      <c r="B704" t="s">
        <v>2611</v>
      </c>
      <c r="C704" t="s">
        <v>69</v>
      </c>
      <c r="D704" t="s">
        <v>93</v>
      </c>
      <c r="E704" t="s">
        <v>18</v>
      </c>
      <c r="F704" t="s">
        <v>4900</v>
      </c>
      <c r="G704" t="s">
        <v>4901</v>
      </c>
      <c r="H704" t="s">
        <v>4902</v>
      </c>
      <c r="I704" t="s">
        <v>32</v>
      </c>
      <c r="J704" t="s">
        <v>65</v>
      </c>
      <c r="K704" t="s">
        <v>24</v>
      </c>
      <c r="L704" t="s">
        <v>75</v>
      </c>
      <c r="M704" t="s">
        <v>9787</v>
      </c>
      <c r="N704" t="s">
        <v>9441</v>
      </c>
    </row>
    <row r="705" spans="1:14" x14ac:dyDescent="0.25">
      <c r="A705" t="s">
        <v>2297</v>
      </c>
      <c r="B705" t="s">
        <v>1451</v>
      </c>
      <c r="C705" t="s">
        <v>69</v>
      </c>
      <c r="D705" t="s">
        <v>45</v>
      </c>
      <c r="E705" t="s">
        <v>18</v>
      </c>
      <c r="F705" t="s">
        <v>4903</v>
      </c>
      <c r="G705" t="s">
        <v>4904</v>
      </c>
      <c r="H705" t="s">
        <v>4905</v>
      </c>
      <c r="I705" t="s">
        <v>32</v>
      </c>
      <c r="J705" t="s">
        <v>1449</v>
      </c>
      <c r="K705" t="s">
        <v>24</v>
      </c>
      <c r="L705" t="s">
        <v>50</v>
      </c>
      <c r="M705" t="s">
        <v>9788</v>
      </c>
      <c r="N705" t="s">
        <v>9441</v>
      </c>
    </row>
    <row r="706" spans="1:14" x14ac:dyDescent="0.25">
      <c r="A706" t="s">
        <v>4906</v>
      </c>
      <c r="B706" t="s">
        <v>4907</v>
      </c>
      <c r="C706" t="s">
        <v>69</v>
      </c>
      <c r="E706" t="s">
        <v>18</v>
      </c>
      <c r="F706" t="s">
        <v>4908</v>
      </c>
      <c r="G706" t="s">
        <v>4909</v>
      </c>
      <c r="H706" t="s">
        <v>4910</v>
      </c>
      <c r="I706" t="s">
        <v>32</v>
      </c>
      <c r="J706" t="s">
        <v>583</v>
      </c>
      <c r="K706" t="s">
        <v>24</v>
      </c>
      <c r="L706" t="s">
        <v>4911</v>
      </c>
      <c r="M706" t="s">
        <v>9789</v>
      </c>
      <c r="N706" t="s">
        <v>9441</v>
      </c>
    </row>
    <row r="707" spans="1:14" x14ac:dyDescent="0.25">
      <c r="A707" t="s">
        <v>4912</v>
      </c>
      <c r="B707" t="s">
        <v>4153</v>
      </c>
      <c r="C707" t="s">
        <v>16</v>
      </c>
      <c r="D707" t="s">
        <v>4913</v>
      </c>
      <c r="E707" t="s">
        <v>18</v>
      </c>
      <c r="F707" t="s">
        <v>4914</v>
      </c>
      <c r="G707" t="s">
        <v>4915</v>
      </c>
      <c r="H707" t="s">
        <v>4916</v>
      </c>
      <c r="I707" t="s">
        <v>32</v>
      </c>
      <c r="J707" t="s">
        <v>1727</v>
      </c>
      <c r="K707" t="s">
        <v>24</v>
      </c>
      <c r="L707" t="s">
        <v>275</v>
      </c>
      <c r="M707" t="s">
        <v>9790</v>
      </c>
      <c r="N707" t="s">
        <v>9441</v>
      </c>
    </row>
    <row r="708" spans="1:14" x14ac:dyDescent="0.25">
      <c r="A708" t="s">
        <v>4917</v>
      </c>
      <c r="B708" t="s">
        <v>1402</v>
      </c>
      <c r="C708" t="s">
        <v>69</v>
      </c>
      <c r="D708" t="s">
        <v>1403</v>
      </c>
      <c r="E708" t="s">
        <v>18</v>
      </c>
      <c r="F708" t="s">
        <v>4918</v>
      </c>
      <c r="G708" t="s">
        <v>4919</v>
      </c>
      <c r="H708" t="s">
        <v>4920</v>
      </c>
      <c r="I708" t="s">
        <v>32</v>
      </c>
      <c r="J708" t="s">
        <v>379</v>
      </c>
      <c r="K708" t="s">
        <v>24</v>
      </c>
      <c r="L708" t="s">
        <v>104</v>
      </c>
      <c r="M708" t="s">
        <v>9791</v>
      </c>
      <c r="N708" t="s">
        <v>9441</v>
      </c>
    </row>
    <row r="709" spans="1:14" x14ac:dyDescent="0.25">
      <c r="A709" t="s">
        <v>4921</v>
      </c>
      <c r="B709" t="s">
        <v>92</v>
      </c>
      <c r="C709" t="s">
        <v>69</v>
      </c>
      <c r="D709" t="s">
        <v>93</v>
      </c>
      <c r="E709" t="s">
        <v>18</v>
      </c>
      <c r="F709" t="s">
        <v>4922</v>
      </c>
      <c r="G709" t="s">
        <v>4923</v>
      </c>
      <c r="H709" t="s">
        <v>4924</v>
      </c>
      <c r="I709" t="s">
        <v>32</v>
      </c>
      <c r="J709" t="s">
        <v>298</v>
      </c>
      <c r="K709" t="s">
        <v>24</v>
      </c>
      <c r="L709" t="s">
        <v>75</v>
      </c>
      <c r="M709" t="s">
        <v>9792</v>
      </c>
      <c r="N709" t="s">
        <v>9441</v>
      </c>
    </row>
    <row r="710" spans="1:14" x14ac:dyDescent="0.25">
      <c r="A710" t="s">
        <v>4925</v>
      </c>
      <c r="B710" t="s">
        <v>2632</v>
      </c>
      <c r="C710" t="s">
        <v>69</v>
      </c>
      <c r="D710" t="s">
        <v>4926</v>
      </c>
      <c r="E710" t="s">
        <v>18</v>
      </c>
      <c r="F710" t="s">
        <v>4927</v>
      </c>
      <c r="G710" t="s">
        <v>4928</v>
      </c>
      <c r="H710" t="s">
        <v>4929</v>
      </c>
      <c r="I710" t="s">
        <v>32</v>
      </c>
      <c r="J710" t="s">
        <v>148</v>
      </c>
      <c r="K710" t="s">
        <v>24</v>
      </c>
      <c r="L710" t="s">
        <v>204</v>
      </c>
      <c r="M710" t="s">
        <v>9793</v>
      </c>
      <c r="N710" t="s">
        <v>9441</v>
      </c>
    </row>
    <row r="711" spans="1:14" x14ac:dyDescent="0.25">
      <c r="A711" t="s">
        <v>4930</v>
      </c>
      <c r="B711" t="s">
        <v>4931</v>
      </c>
      <c r="C711" t="s">
        <v>16</v>
      </c>
      <c r="D711" t="s">
        <v>2532</v>
      </c>
      <c r="E711" t="s">
        <v>18</v>
      </c>
      <c r="F711" t="s">
        <v>4932</v>
      </c>
      <c r="G711" t="s">
        <v>4933</v>
      </c>
      <c r="H711" t="s">
        <v>4934</v>
      </c>
      <c r="I711" t="s">
        <v>32</v>
      </c>
      <c r="J711" t="s">
        <v>4935</v>
      </c>
      <c r="K711" t="s">
        <v>24</v>
      </c>
      <c r="L711" t="s">
        <v>58</v>
      </c>
      <c r="M711" t="s">
        <v>9794</v>
      </c>
      <c r="N711" t="s">
        <v>9441</v>
      </c>
    </row>
    <row r="712" spans="1:14" x14ac:dyDescent="0.25">
      <c r="A712" t="s">
        <v>4936</v>
      </c>
      <c r="B712" t="s">
        <v>4937</v>
      </c>
      <c r="C712" t="s">
        <v>69</v>
      </c>
      <c r="D712" t="s">
        <v>4938</v>
      </c>
      <c r="E712" t="s">
        <v>18</v>
      </c>
      <c r="F712" t="s">
        <v>4939</v>
      </c>
      <c r="G712" t="s">
        <v>4940</v>
      </c>
      <c r="H712" t="s">
        <v>4941</v>
      </c>
      <c r="I712" t="s">
        <v>32</v>
      </c>
      <c r="J712" t="s">
        <v>1650</v>
      </c>
      <c r="K712" t="s">
        <v>24</v>
      </c>
      <c r="L712" t="s">
        <v>4151</v>
      </c>
      <c r="M712" t="s">
        <v>9438</v>
      </c>
      <c r="N712" t="s">
        <v>9439</v>
      </c>
    </row>
    <row r="713" spans="1:14" x14ac:dyDescent="0.25">
      <c r="A713" t="s">
        <v>4942</v>
      </c>
      <c r="B713" t="s">
        <v>4943</v>
      </c>
      <c r="C713" t="s">
        <v>16</v>
      </c>
      <c r="D713" t="s">
        <v>4944</v>
      </c>
      <c r="E713" t="s">
        <v>18</v>
      </c>
      <c r="F713" t="s">
        <v>4945</v>
      </c>
      <c r="G713" t="s">
        <v>4946</v>
      </c>
      <c r="H713" t="s">
        <v>4947</v>
      </c>
      <c r="I713" t="s">
        <v>32</v>
      </c>
      <c r="J713" t="s">
        <v>74</v>
      </c>
      <c r="K713" t="s">
        <v>24</v>
      </c>
      <c r="L713" t="s">
        <v>104</v>
      </c>
      <c r="M713" t="s">
        <v>9795</v>
      </c>
      <c r="N713" t="s">
        <v>9441</v>
      </c>
    </row>
    <row r="714" spans="1:14" x14ac:dyDescent="0.25">
      <c r="A714" t="s">
        <v>4948</v>
      </c>
      <c r="B714" t="s">
        <v>4949</v>
      </c>
      <c r="C714" t="s">
        <v>16</v>
      </c>
      <c r="D714" t="s">
        <v>151</v>
      </c>
      <c r="E714" t="s">
        <v>18</v>
      </c>
      <c r="F714" t="s">
        <v>4950</v>
      </c>
      <c r="G714" t="s">
        <v>4951</v>
      </c>
      <c r="H714" t="s">
        <v>4952</v>
      </c>
      <c r="I714" t="s">
        <v>32</v>
      </c>
      <c r="J714" t="s">
        <v>341</v>
      </c>
      <c r="K714" t="s">
        <v>24</v>
      </c>
      <c r="L714" t="s">
        <v>104</v>
      </c>
      <c r="M714" t="s">
        <v>9796</v>
      </c>
      <c r="N714" t="s">
        <v>9441</v>
      </c>
    </row>
    <row r="715" spans="1:14" x14ac:dyDescent="0.25">
      <c r="A715" t="s">
        <v>4953</v>
      </c>
      <c r="B715" t="s">
        <v>3535</v>
      </c>
      <c r="C715" t="s">
        <v>69</v>
      </c>
      <c r="D715" t="s">
        <v>4954</v>
      </c>
      <c r="E715" t="s">
        <v>18</v>
      </c>
      <c r="F715" t="s">
        <v>4955</v>
      </c>
      <c r="G715" t="s">
        <v>4956</v>
      </c>
      <c r="H715" t="s">
        <v>4957</v>
      </c>
      <c r="I715" t="s">
        <v>32</v>
      </c>
      <c r="J715" t="s">
        <v>321</v>
      </c>
      <c r="K715" t="s">
        <v>24</v>
      </c>
      <c r="L715" t="s">
        <v>42</v>
      </c>
      <c r="M715" t="s">
        <v>9797</v>
      </c>
      <c r="N715" t="s">
        <v>9441</v>
      </c>
    </row>
    <row r="716" spans="1:14" x14ac:dyDescent="0.25">
      <c r="A716" t="s">
        <v>4958</v>
      </c>
      <c r="B716" t="s">
        <v>4959</v>
      </c>
      <c r="C716" t="s">
        <v>69</v>
      </c>
      <c r="D716" t="s">
        <v>179</v>
      </c>
      <c r="E716" t="s">
        <v>18</v>
      </c>
      <c r="F716" t="s">
        <v>4960</v>
      </c>
      <c r="G716" t="s">
        <v>4961</v>
      </c>
      <c r="H716" t="s">
        <v>4962</v>
      </c>
      <c r="I716" t="s">
        <v>32</v>
      </c>
      <c r="J716" t="s">
        <v>341</v>
      </c>
      <c r="K716" t="s">
        <v>24</v>
      </c>
      <c r="L716" t="s">
        <v>342</v>
      </c>
      <c r="M716" t="s">
        <v>9798</v>
      </c>
      <c r="N716" t="s">
        <v>9441</v>
      </c>
    </row>
    <row r="717" spans="1:14" x14ac:dyDescent="0.25">
      <c r="A717" t="s">
        <v>4963</v>
      </c>
      <c r="C717" t="s">
        <v>69</v>
      </c>
      <c r="D717" t="s">
        <v>434</v>
      </c>
      <c r="E717" t="s">
        <v>18</v>
      </c>
      <c r="F717" t="s">
        <v>4964</v>
      </c>
      <c r="G717" t="s">
        <v>4965</v>
      </c>
      <c r="H717" t="s">
        <v>4966</v>
      </c>
      <c r="I717" t="s">
        <v>32</v>
      </c>
      <c r="J717" t="s">
        <v>261</v>
      </c>
      <c r="K717" t="s">
        <v>24</v>
      </c>
      <c r="L717" t="s">
        <v>439</v>
      </c>
      <c r="M717" t="s">
        <v>9438</v>
      </c>
      <c r="N717" t="s">
        <v>9439</v>
      </c>
    </row>
    <row r="718" spans="1:14" x14ac:dyDescent="0.25">
      <c r="A718" t="s">
        <v>1383</v>
      </c>
      <c r="B718" t="s">
        <v>1384</v>
      </c>
      <c r="C718" t="s">
        <v>69</v>
      </c>
      <c r="D718" t="s">
        <v>585</v>
      </c>
      <c r="E718" t="s">
        <v>18</v>
      </c>
      <c r="F718" t="s">
        <v>4967</v>
      </c>
      <c r="G718" t="s">
        <v>4968</v>
      </c>
      <c r="H718" t="s">
        <v>4969</v>
      </c>
      <c r="I718" t="s">
        <v>32</v>
      </c>
      <c r="J718" t="s">
        <v>826</v>
      </c>
      <c r="K718" t="s">
        <v>24</v>
      </c>
      <c r="L718" t="s">
        <v>75</v>
      </c>
      <c r="M718" t="s">
        <v>9438</v>
      </c>
      <c r="N718" t="s">
        <v>9439</v>
      </c>
    </row>
    <row r="719" spans="1:14" x14ac:dyDescent="0.25">
      <c r="A719" t="s">
        <v>4970</v>
      </c>
      <c r="B719" t="s">
        <v>4971</v>
      </c>
      <c r="C719" t="s">
        <v>16</v>
      </c>
      <c r="D719" t="s">
        <v>371</v>
      </c>
      <c r="E719" t="s">
        <v>18</v>
      </c>
      <c r="F719" t="s">
        <v>4972</v>
      </c>
      <c r="G719" t="s">
        <v>4973</v>
      </c>
      <c r="H719" t="s">
        <v>4974</v>
      </c>
      <c r="I719" t="s">
        <v>32</v>
      </c>
      <c r="J719" t="s">
        <v>1000</v>
      </c>
      <c r="K719" t="s">
        <v>24</v>
      </c>
      <c r="L719" t="s">
        <v>75</v>
      </c>
      <c r="M719" t="s">
        <v>9438</v>
      </c>
      <c r="N719" t="s">
        <v>9439</v>
      </c>
    </row>
    <row r="720" spans="1:14" x14ac:dyDescent="0.25">
      <c r="A720" t="s">
        <v>4975</v>
      </c>
      <c r="B720" t="s">
        <v>4976</v>
      </c>
      <c r="C720" t="s">
        <v>16</v>
      </c>
      <c r="D720" t="s">
        <v>179</v>
      </c>
      <c r="E720" t="s">
        <v>18</v>
      </c>
      <c r="F720" t="s">
        <v>4977</v>
      </c>
      <c r="G720" t="s">
        <v>4978</v>
      </c>
      <c r="H720" t="s">
        <v>4979</v>
      </c>
      <c r="I720" t="s">
        <v>32</v>
      </c>
      <c r="J720" t="s">
        <v>290</v>
      </c>
      <c r="K720" t="s">
        <v>24</v>
      </c>
      <c r="L720" t="s">
        <v>3475</v>
      </c>
      <c r="M720" t="s">
        <v>9799</v>
      </c>
      <c r="N720" t="s">
        <v>9441</v>
      </c>
    </row>
    <row r="721" spans="1:14" x14ac:dyDescent="0.25">
      <c r="A721" t="s">
        <v>1383</v>
      </c>
      <c r="B721" t="s">
        <v>1384</v>
      </c>
      <c r="C721" t="s">
        <v>69</v>
      </c>
      <c r="D721" t="s">
        <v>585</v>
      </c>
      <c r="E721" t="s">
        <v>18</v>
      </c>
      <c r="F721" t="s">
        <v>4980</v>
      </c>
      <c r="G721" t="s">
        <v>4981</v>
      </c>
      <c r="H721" t="s">
        <v>4982</v>
      </c>
      <c r="I721" t="s">
        <v>32</v>
      </c>
      <c r="J721" t="s">
        <v>253</v>
      </c>
      <c r="K721" t="s">
        <v>24</v>
      </c>
      <c r="L721" t="s">
        <v>75</v>
      </c>
      <c r="M721" t="s">
        <v>9438</v>
      </c>
      <c r="N721" t="s">
        <v>9439</v>
      </c>
    </row>
    <row r="722" spans="1:14" x14ac:dyDescent="0.25">
      <c r="A722" t="s">
        <v>4983</v>
      </c>
      <c r="B722" t="s">
        <v>4984</v>
      </c>
      <c r="C722" t="s">
        <v>16</v>
      </c>
      <c r="D722" t="s">
        <v>4985</v>
      </c>
      <c r="E722" t="s">
        <v>18</v>
      </c>
      <c r="F722" t="s">
        <v>4986</v>
      </c>
      <c r="G722" t="s">
        <v>4987</v>
      </c>
      <c r="H722" t="s">
        <v>4988</v>
      </c>
      <c r="I722" t="s">
        <v>32</v>
      </c>
      <c r="J722" t="s">
        <v>234</v>
      </c>
      <c r="K722" t="s">
        <v>24</v>
      </c>
      <c r="L722" t="s">
        <v>204</v>
      </c>
      <c r="M722" t="s">
        <v>9438</v>
      </c>
      <c r="N722" t="s">
        <v>9439</v>
      </c>
    </row>
    <row r="723" spans="1:14" x14ac:dyDescent="0.25">
      <c r="A723" t="s">
        <v>4989</v>
      </c>
      <c r="B723" t="s">
        <v>4990</v>
      </c>
      <c r="C723" t="s">
        <v>16</v>
      </c>
      <c r="D723" t="s">
        <v>3536</v>
      </c>
      <c r="E723" t="s">
        <v>18</v>
      </c>
      <c r="F723" t="s">
        <v>4991</v>
      </c>
      <c r="G723" t="s">
        <v>4992</v>
      </c>
      <c r="H723" t="s">
        <v>4993</v>
      </c>
      <c r="I723" t="s">
        <v>32</v>
      </c>
      <c r="J723" t="s">
        <v>175</v>
      </c>
      <c r="K723" t="s">
        <v>24</v>
      </c>
      <c r="L723" t="s">
        <v>104</v>
      </c>
      <c r="M723" t="s">
        <v>9800</v>
      </c>
      <c r="N723" t="s">
        <v>9441</v>
      </c>
    </row>
    <row r="724" spans="1:14" x14ac:dyDescent="0.25">
      <c r="A724" t="s">
        <v>4994</v>
      </c>
      <c r="B724" t="s">
        <v>4995</v>
      </c>
      <c r="C724" t="s">
        <v>69</v>
      </c>
      <c r="D724" t="s">
        <v>4996</v>
      </c>
      <c r="E724" t="s">
        <v>18</v>
      </c>
      <c r="F724" t="s">
        <v>4997</v>
      </c>
      <c r="G724" t="s">
        <v>4998</v>
      </c>
      <c r="H724" t="s">
        <v>4999</v>
      </c>
      <c r="I724" t="s">
        <v>32</v>
      </c>
      <c r="J724" t="s">
        <v>282</v>
      </c>
      <c r="K724" t="s">
        <v>24</v>
      </c>
      <c r="L724" t="s">
        <v>227</v>
      </c>
      <c r="M724" t="s">
        <v>9438</v>
      </c>
      <c r="N724" t="s">
        <v>9439</v>
      </c>
    </row>
    <row r="725" spans="1:14" x14ac:dyDescent="0.25">
      <c r="A725" t="s">
        <v>1487</v>
      </c>
      <c r="B725" t="s">
        <v>1488</v>
      </c>
      <c r="C725" t="s">
        <v>16</v>
      </c>
      <c r="D725" t="s">
        <v>434</v>
      </c>
      <c r="E725" t="s">
        <v>18</v>
      </c>
      <c r="F725" t="s">
        <v>5000</v>
      </c>
      <c r="G725" t="s">
        <v>5001</v>
      </c>
      <c r="H725" t="s">
        <v>5002</v>
      </c>
      <c r="I725" t="s">
        <v>32</v>
      </c>
      <c r="J725" t="s">
        <v>642</v>
      </c>
      <c r="K725" t="s">
        <v>24</v>
      </c>
      <c r="L725" t="s">
        <v>439</v>
      </c>
      <c r="M725" t="s">
        <v>9438</v>
      </c>
      <c r="N725" t="s">
        <v>9439</v>
      </c>
    </row>
    <row r="726" spans="1:14" x14ac:dyDescent="0.25">
      <c r="A726" t="s">
        <v>5003</v>
      </c>
      <c r="B726" t="s">
        <v>5004</v>
      </c>
      <c r="C726" t="s">
        <v>69</v>
      </c>
      <c r="D726" t="s">
        <v>5005</v>
      </c>
      <c r="E726" t="s">
        <v>18</v>
      </c>
      <c r="F726" t="s">
        <v>5006</v>
      </c>
      <c r="G726" t="s">
        <v>5007</v>
      </c>
      <c r="H726" t="s">
        <v>5008</v>
      </c>
      <c r="I726" t="s">
        <v>32</v>
      </c>
      <c r="J726" t="s">
        <v>1317</v>
      </c>
      <c r="K726" t="s">
        <v>24</v>
      </c>
      <c r="L726" t="s">
        <v>643</v>
      </c>
      <c r="M726" t="s">
        <v>9801</v>
      </c>
      <c r="N726" t="s">
        <v>9441</v>
      </c>
    </row>
    <row r="727" spans="1:14" x14ac:dyDescent="0.25">
      <c r="A727" t="s">
        <v>5009</v>
      </c>
      <c r="B727" t="s">
        <v>5010</v>
      </c>
      <c r="C727" t="s">
        <v>16</v>
      </c>
      <c r="D727" t="s">
        <v>200</v>
      </c>
      <c r="E727" t="s">
        <v>18</v>
      </c>
      <c r="F727" t="s">
        <v>5011</v>
      </c>
      <c r="G727" t="s">
        <v>5012</v>
      </c>
      <c r="H727" t="s">
        <v>5013</v>
      </c>
      <c r="I727" t="s">
        <v>32</v>
      </c>
      <c r="J727" t="s">
        <v>2107</v>
      </c>
      <c r="K727" t="s">
        <v>24</v>
      </c>
      <c r="L727" t="s">
        <v>204</v>
      </c>
      <c r="M727" t="s">
        <v>9438</v>
      </c>
      <c r="N727" t="s">
        <v>9439</v>
      </c>
    </row>
    <row r="728" spans="1:14" x14ac:dyDescent="0.25">
      <c r="A728" t="s">
        <v>5014</v>
      </c>
      <c r="B728" t="s">
        <v>5015</v>
      </c>
      <c r="C728" t="s">
        <v>1475</v>
      </c>
      <c r="D728" t="s">
        <v>5016</v>
      </c>
      <c r="E728" t="s">
        <v>18</v>
      </c>
      <c r="F728" t="s">
        <v>5017</v>
      </c>
      <c r="G728" t="s">
        <v>5018</v>
      </c>
      <c r="H728" t="s">
        <v>5019</v>
      </c>
      <c r="I728" t="s">
        <v>32</v>
      </c>
      <c r="J728" t="s">
        <v>1461</v>
      </c>
      <c r="K728" t="s">
        <v>24</v>
      </c>
      <c r="L728" t="s">
        <v>204</v>
      </c>
      <c r="M728" t="s">
        <v>9802</v>
      </c>
      <c r="N728" t="s">
        <v>9441</v>
      </c>
    </row>
    <row r="729" spans="1:14" x14ac:dyDescent="0.25">
      <c r="A729" t="s">
        <v>5020</v>
      </c>
      <c r="B729" t="s">
        <v>5021</v>
      </c>
      <c r="C729" t="s">
        <v>16</v>
      </c>
      <c r="D729" t="s">
        <v>5022</v>
      </c>
      <c r="E729" t="s">
        <v>18</v>
      </c>
      <c r="F729" t="s">
        <v>5023</v>
      </c>
      <c r="G729" t="s">
        <v>5024</v>
      </c>
      <c r="H729" t="s">
        <v>5025</v>
      </c>
      <c r="I729" t="s">
        <v>32</v>
      </c>
      <c r="J729" t="s">
        <v>583</v>
      </c>
      <c r="K729" t="s">
        <v>24</v>
      </c>
      <c r="L729" t="s">
        <v>42</v>
      </c>
      <c r="M729" t="s">
        <v>9803</v>
      </c>
      <c r="N729" t="s">
        <v>9441</v>
      </c>
    </row>
    <row r="730" spans="1:14" x14ac:dyDescent="0.25">
      <c r="A730" t="s">
        <v>5026</v>
      </c>
      <c r="B730" t="s">
        <v>5027</v>
      </c>
      <c r="C730" t="s">
        <v>16</v>
      </c>
      <c r="D730" t="s">
        <v>2671</v>
      </c>
      <c r="E730" t="s">
        <v>18</v>
      </c>
      <c r="F730" t="s">
        <v>5028</v>
      </c>
      <c r="G730" t="s">
        <v>5029</v>
      </c>
      <c r="H730" t="s">
        <v>5030</v>
      </c>
      <c r="I730" t="s">
        <v>32</v>
      </c>
      <c r="J730" t="s">
        <v>493</v>
      </c>
      <c r="K730" t="s">
        <v>24</v>
      </c>
      <c r="L730" t="s">
        <v>75</v>
      </c>
      <c r="M730" t="s">
        <v>9804</v>
      </c>
      <c r="N730" t="s">
        <v>9441</v>
      </c>
    </row>
    <row r="731" spans="1:14" x14ac:dyDescent="0.25">
      <c r="A731" t="s">
        <v>5031</v>
      </c>
      <c r="B731" t="s">
        <v>5032</v>
      </c>
      <c r="C731" t="s">
        <v>16</v>
      </c>
      <c r="D731" t="s">
        <v>5033</v>
      </c>
      <c r="E731" t="s">
        <v>18</v>
      </c>
      <c r="F731" t="s">
        <v>5034</v>
      </c>
      <c r="G731" t="s">
        <v>5035</v>
      </c>
      <c r="H731" t="s">
        <v>5036</v>
      </c>
      <c r="I731" t="s">
        <v>32</v>
      </c>
      <c r="J731" t="s">
        <v>634</v>
      </c>
      <c r="K731" t="s">
        <v>24</v>
      </c>
      <c r="L731" t="s">
        <v>227</v>
      </c>
      <c r="M731" t="s">
        <v>9438</v>
      </c>
      <c r="N731" t="s">
        <v>9439</v>
      </c>
    </row>
    <row r="732" spans="1:14" x14ac:dyDescent="0.25">
      <c r="A732" t="s">
        <v>5037</v>
      </c>
      <c r="B732" t="s">
        <v>5038</v>
      </c>
      <c r="C732" t="s">
        <v>16</v>
      </c>
      <c r="D732" t="s">
        <v>502</v>
      </c>
      <c r="E732" t="s">
        <v>18</v>
      </c>
      <c r="F732" t="s">
        <v>5039</v>
      </c>
      <c r="G732" t="s">
        <v>5040</v>
      </c>
      <c r="H732" t="s">
        <v>5041</v>
      </c>
      <c r="I732" t="s">
        <v>32</v>
      </c>
      <c r="J732" t="s">
        <v>306</v>
      </c>
      <c r="K732" t="s">
        <v>24</v>
      </c>
      <c r="L732" t="s">
        <v>507</v>
      </c>
      <c r="M732" t="s">
        <v>9805</v>
      </c>
      <c r="N732" t="s">
        <v>9441</v>
      </c>
    </row>
    <row r="733" spans="1:14" x14ac:dyDescent="0.25">
      <c r="A733" t="s">
        <v>5042</v>
      </c>
      <c r="B733" t="s">
        <v>5043</v>
      </c>
      <c r="C733" t="s">
        <v>16</v>
      </c>
      <c r="D733" t="s">
        <v>3585</v>
      </c>
      <c r="E733" t="s">
        <v>18</v>
      </c>
      <c r="F733" t="s">
        <v>5044</v>
      </c>
      <c r="G733" t="s">
        <v>5045</v>
      </c>
      <c r="H733" t="s">
        <v>5046</v>
      </c>
      <c r="I733" t="s">
        <v>32</v>
      </c>
      <c r="J733" t="s">
        <v>341</v>
      </c>
      <c r="K733" t="s">
        <v>24</v>
      </c>
      <c r="L733" t="s">
        <v>786</v>
      </c>
      <c r="M733" t="s">
        <v>9806</v>
      </c>
      <c r="N733" t="s">
        <v>9441</v>
      </c>
    </row>
    <row r="734" spans="1:14" x14ac:dyDescent="0.25">
      <c r="A734" t="s">
        <v>5047</v>
      </c>
      <c r="B734" t="s">
        <v>5048</v>
      </c>
      <c r="C734" t="s">
        <v>69</v>
      </c>
      <c r="D734" t="s">
        <v>179</v>
      </c>
      <c r="E734" t="s">
        <v>18</v>
      </c>
      <c r="F734" t="s">
        <v>5049</v>
      </c>
      <c r="G734" t="s">
        <v>5050</v>
      </c>
      <c r="H734" t="s">
        <v>5051</v>
      </c>
      <c r="I734" t="s">
        <v>32</v>
      </c>
      <c r="J734" t="s">
        <v>290</v>
      </c>
      <c r="K734" t="s">
        <v>24</v>
      </c>
      <c r="L734" t="s">
        <v>184</v>
      </c>
      <c r="M734" t="s">
        <v>9807</v>
      </c>
      <c r="N734" t="s">
        <v>9441</v>
      </c>
    </row>
    <row r="735" spans="1:14" x14ac:dyDescent="0.25">
      <c r="A735" t="s">
        <v>5052</v>
      </c>
      <c r="C735" t="s">
        <v>69</v>
      </c>
      <c r="D735" t="s">
        <v>5053</v>
      </c>
      <c r="E735" t="s">
        <v>18</v>
      </c>
      <c r="F735" t="s">
        <v>5054</v>
      </c>
      <c r="G735" t="s">
        <v>5055</v>
      </c>
      <c r="H735" t="s">
        <v>5056</v>
      </c>
      <c r="I735" t="s">
        <v>32</v>
      </c>
      <c r="J735" t="s">
        <v>155</v>
      </c>
      <c r="K735" t="s">
        <v>24</v>
      </c>
      <c r="L735" t="s">
        <v>42</v>
      </c>
      <c r="M735" t="s">
        <v>9808</v>
      </c>
      <c r="N735" t="s">
        <v>9441</v>
      </c>
    </row>
    <row r="736" spans="1:14" x14ac:dyDescent="0.25">
      <c r="A736" t="s">
        <v>5057</v>
      </c>
      <c r="C736" t="s">
        <v>69</v>
      </c>
      <c r="D736" t="s">
        <v>462</v>
      </c>
      <c r="E736" t="s">
        <v>18</v>
      </c>
      <c r="F736" t="s">
        <v>5058</v>
      </c>
      <c r="G736" t="s">
        <v>5059</v>
      </c>
      <c r="H736" t="s">
        <v>5060</v>
      </c>
      <c r="I736" t="s">
        <v>32</v>
      </c>
      <c r="J736" t="s">
        <v>148</v>
      </c>
      <c r="K736" t="s">
        <v>24</v>
      </c>
      <c r="L736" t="s">
        <v>204</v>
      </c>
      <c r="M736" t="s">
        <v>9809</v>
      </c>
      <c r="N736" t="s">
        <v>9441</v>
      </c>
    </row>
    <row r="737" spans="1:14" x14ac:dyDescent="0.25">
      <c r="A737" t="s">
        <v>5067</v>
      </c>
      <c r="B737" t="s">
        <v>5068</v>
      </c>
      <c r="C737" t="s">
        <v>16</v>
      </c>
      <c r="D737" t="s">
        <v>93</v>
      </c>
      <c r="E737" t="s">
        <v>18</v>
      </c>
      <c r="F737" t="s">
        <v>5069</v>
      </c>
      <c r="G737" t="s">
        <v>5070</v>
      </c>
      <c r="H737" t="s">
        <v>5071</v>
      </c>
      <c r="I737" t="s">
        <v>32</v>
      </c>
      <c r="J737" t="s">
        <v>65</v>
      </c>
      <c r="K737" t="s">
        <v>24</v>
      </c>
      <c r="L737" t="s">
        <v>75</v>
      </c>
      <c r="M737" t="s">
        <v>9810</v>
      </c>
      <c r="N737" t="s">
        <v>9441</v>
      </c>
    </row>
    <row r="738" spans="1:14" x14ac:dyDescent="0.25">
      <c r="A738" t="s">
        <v>5072</v>
      </c>
      <c r="B738" t="s">
        <v>5073</v>
      </c>
      <c r="C738" t="s">
        <v>69</v>
      </c>
      <c r="D738" t="s">
        <v>5074</v>
      </c>
      <c r="E738" t="s">
        <v>18</v>
      </c>
      <c r="F738" t="s">
        <v>5075</v>
      </c>
      <c r="G738" t="s">
        <v>5076</v>
      </c>
      <c r="H738" t="s">
        <v>5077</v>
      </c>
      <c r="I738" t="s">
        <v>32</v>
      </c>
      <c r="J738" t="s">
        <v>506</v>
      </c>
      <c r="K738" t="s">
        <v>24</v>
      </c>
      <c r="L738" t="s">
        <v>5078</v>
      </c>
      <c r="M738" t="s">
        <v>9811</v>
      </c>
      <c r="N738" t="s">
        <v>9441</v>
      </c>
    </row>
    <row r="739" spans="1:14" x14ac:dyDescent="0.25">
      <c r="A739" t="s">
        <v>5020</v>
      </c>
      <c r="B739" t="s">
        <v>5079</v>
      </c>
      <c r="C739" t="s">
        <v>69</v>
      </c>
      <c r="D739" t="s">
        <v>5022</v>
      </c>
      <c r="E739" t="s">
        <v>18</v>
      </c>
      <c r="F739" t="s">
        <v>5080</v>
      </c>
      <c r="G739" t="s">
        <v>5081</v>
      </c>
      <c r="H739" t="s">
        <v>5082</v>
      </c>
      <c r="I739" t="s">
        <v>32</v>
      </c>
      <c r="J739" t="s">
        <v>341</v>
      </c>
      <c r="K739" t="s">
        <v>24</v>
      </c>
      <c r="L739" t="s">
        <v>42</v>
      </c>
      <c r="M739" t="s">
        <v>9812</v>
      </c>
      <c r="N739" t="s">
        <v>9441</v>
      </c>
    </row>
    <row r="740" spans="1:14" x14ac:dyDescent="0.25">
      <c r="A740" t="s">
        <v>5087</v>
      </c>
      <c r="B740" t="s">
        <v>4538</v>
      </c>
      <c r="C740" t="s">
        <v>69</v>
      </c>
      <c r="D740" t="s">
        <v>2898</v>
      </c>
      <c r="E740" t="s">
        <v>18</v>
      </c>
      <c r="F740" t="s">
        <v>5088</v>
      </c>
      <c r="G740" t="s">
        <v>5089</v>
      </c>
      <c r="H740" t="s">
        <v>5090</v>
      </c>
      <c r="I740" t="s">
        <v>32</v>
      </c>
      <c r="J740" t="s">
        <v>5091</v>
      </c>
      <c r="K740" t="s">
        <v>3596</v>
      </c>
      <c r="L740" t="s">
        <v>3106</v>
      </c>
      <c r="M740" t="s">
        <v>9438</v>
      </c>
      <c r="N740" t="s">
        <v>9439</v>
      </c>
    </row>
    <row r="741" spans="1:14" x14ac:dyDescent="0.25">
      <c r="A741" t="s">
        <v>5092</v>
      </c>
      <c r="C741" t="s">
        <v>16</v>
      </c>
      <c r="D741" t="s">
        <v>5093</v>
      </c>
      <c r="E741" t="s">
        <v>18</v>
      </c>
      <c r="F741" t="s">
        <v>5094</v>
      </c>
      <c r="G741" t="s">
        <v>5095</v>
      </c>
      <c r="H741" t="s">
        <v>5096</v>
      </c>
      <c r="I741" t="s">
        <v>32</v>
      </c>
      <c r="J741" t="s">
        <v>162</v>
      </c>
      <c r="K741" t="s">
        <v>24</v>
      </c>
      <c r="L741" t="s">
        <v>5097</v>
      </c>
      <c r="M741" t="s">
        <v>9438</v>
      </c>
      <c r="N741" t="s">
        <v>9439</v>
      </c>
    </row>
    <row r="742" spans="1:14" x14ac:dyDescent="0.25">
      <c r="A742" t="s">
        <v>5098</v>
      </c>
      <c r="B742" t="s">
        <v>5099</v>
      </c>
      <c r="C742" t="s">
        <v>69</v>
      </c>
      <c r="D742" t="s">
        <v>5100</v>
      </c>
      <c r="E742" t="s">
        <v>18</v>
      </c>
      <c r="F742" t="s">
        <v>5101</v>
      </c>
      <c r="G742" t="s">
        <v>5102</v>
      </c>
      <c r="H742" t="s">
        <v>5103</v>
      </c>
      <c r="I742" t="s">
        <v>32</v>
      </c>
      <c r="J742" t="s">
        <v>2502</v>
      </c>
      <c r="K742" t="s">
        <v>24</v>
      </c>
      <c r="L742" t="s">
        <v>5104</v>
      </c>
      <c r="M742" t="s">
        <v>9814</v>
      </c>
      <c r="N742" t="s">
        <v>9441</v>
      </c>
    </row>
    <row r="743" spans="1:14" x14ac:dyDescent="0.25">
      <c r="A743" t="s">
        <v>349</v>
      </c>
      <c r="B743" t="s">
        <v>350</v>
      </c>
      <c r="C743" t="s">
        <v>69</v>
      </c>
      <c r="D743" t="s">
        <v>179</v>
      </c>
      <c r="E743" t="s">
        <v>18</v>
      </c>
      <c r="F743" t="s">
        <v>5105</v>
      </c>
      <c r="G743" t="s">
        <v>5106</v>
      </c>
      <c r="H743" t="s">
        <v>5107</v>
      </c>
      <c r="I743" t="s">
        <v>32</v>
      </c>
      <c r="J743" t="s">
        <v>2127</v>
      </c>
      <c r="K743" t="s">
        <v>24</v>
      </c>
      <c r="L743" t="s">
        <v>5108</v>
      </c>
      <c r="M743" t="s">
        <v>9815</v>
      </c>
      <c r="N743" t="s">
        <v>9441</v>
      </c>
    </row>
    <row r="744" spans="1:14" x14ac:dyDescent="0.25">
      <c r="A744" t="s">
        <v>5109</v>
      </c>
      <c r="B744" t="s">
        <v>5110</v>
      </c>
      <c r="C744" t="s">
        <v>16</v>
      </c>
      <c r="D744" t="s">
        <v>5111</v>
      </c>
      <c r="E744" t="s">
        <v>18</v>
      </c>
      <c r="F744" t="s">
        <v>5112</v>
      </c>
      <c r="G744" t="s">
        <v>5113</v>
      </c>
      <c r="H744" t="s">
        <v>5114</v>
      </c>
      <c r="I744" t="s">
        <v>32</v>
      </c>
      <c r="J744" t="s">
        <v>412</v>
      </c>
      <c r="K744" t="s">
        <v>24</v>
      </c>
      <c r="L744" t="s">
        <v>42</v>
      </c>
      <c r="M744" t="s">
        <v>9438</v>
      </c>
      <c r="N744" t="s">
        <v>9439</v>
      </c>
    </row>
    <row r="745" spans="1:14" x14ac:dyDescent="0.25">
      <c r="A745" t="s">
        <v>5115</v>
      </c>
      <c r="B745" t="s">
        <v>5116</v>
      </c>
      <c r="C745" t="s">
        <v>69</v>
      </c>
      <c r="D745" t="s">
        <v>5117</v>
      </c>
      <c r="E745" t="s">
        <v>18</v>
      </c>
      <c r="F745" t="s">
        <v>5118</v>
      </c>
      <c r="G745" t="s">
        <v>5119</v>
      </c>
      <c r="H745" t="s">
        <v>5120</v>
      </c>
      <c r="I745" t="s">
        <v>32</v>
      </c>
      <c r="J745" t="s">
        <v>575</v>
      </c>
      <c r="K745" t="s">
        <v>24</v>
      </c>
      <c r="L745" t="s">
        <v>757</v>
      </c>
      <c r="M745" t="s">
        <v>9816</v>
      </c>
      <c r="N745" t="s">
        <v>9441</v>
      </c>
    </row>
    <row r="746" spans="1:14" x14ac:dyDescent="0.25">
      <c r="A746" t="s">
        <v>5121</v>
      </c>
      <c r="B746" t="s">
        <v>5122</v>
      </c>
      <c r="C746" t="s">
        <v>69</v>
      </c>
      <c r="D746" t="s">
        <v>5123</v>
      </c>
      <c r="E746" t="s">
        <v>18</v>
      </c>
      <c r="F746" t="s">
        <v>5124</v>
      </c>
      <c r="G746" t="s">
        <v>5125</v>
      </c>
      <c r="H746" t="s">
        <v>5126</v>
      </c>
      <c r="I746" t="s">
        <v>32</v>
      </c>
      <c r="J746" t="s">
        <v>1000</v>
      </c>
      <c r="K746" t="s">
        <v>24</v>
      </c>
      <c r="L746" t="s">
        <v>2307</v>
      </c>
      <c r="M746" t="s">
        <v>9438</v>
      </c>
      <c r="N746" t="s">
        <v>9439</v>
      </c>
    </row>
    <row r="747" spans="1:14" x14ac:dyDescent="0.25">
      <c r="A747" t="s">
        <v>5127</v>
      </c>
      <c r="B747" t="s">
        <v>5128</v>
      </c>
      <c r="C747" t="s">
        <v>69</v>
      </c>
      <c r="D747" t="s">
        <v>5129</v>
      </c>
      <c r="E747" t="s">
        <v>18</v>
      </c>
      <c r="F747" t="s">
        <v>5130</v>
      </c>
      <c r="G747" t="s">
        <v>5131</v>
      </c>
      <c r="H747" t="s">
        <v>5132</v>
      </c>
      <c r="I747" t="s">
        <v>32</v>
      </c>
      <c r="J747" t="s">
        <v>1381</v>
      </c>
      <c r="K747" t="s">
        <v>24</v>
      </c>
      <c r="L747" t="s">
        <v>4656</v>
      </c>
      <c r="M747" t="s">
        <v>9817</v>
      </c>
      <c r="N747" t="s">
        <v>9441</v>
      </c>
    </row>
    <row r="748" spans="1:14" x14ac:dyDescent="0.25">
      <c r="A748" t="s">
        <v>5133</v>
      </c>
      <c r="B748" t="s">
        <v>5134</v>
      </c>
      <c r="C748" t="s">
        <v>16</v>
      </c>
      <c r="D748" t="s">
        <v>200</v>
      </c>
      <c r="E748" t="s">
        <v>18</v>
      </c>
      <c r="F748" t="s">
        <v>5135</v>
      </c>
      <c r="G748" t="s">
        <v>5136</v>
      </c>
      <c r="H748" t="s">
        <v>5137</v>
      </c>
      <c r="I748" t="s">
        <v>32</v>
      </c>
      <c r="J748" t="s">
        <v>2353</v>
      </c>
      <c r="K748" t="s">
        <v>24</v>
      </c>
      <c r="L748" t="s">
        <v>204</v>
      </c>
      <c r="M748" t="s">
        <v>9438</v>
      </c>
      <c r="N748" t="s">
        <v>9439</v>
      </c>
    </row>
    <row r="749" spans="1:14" x14ac:dyDescent="0.25">
      <c r="A749" t="s">
        <v>263</v>
      </c>
      <c r="B749" t="s">
        <v>264</v>
      </c>
      <c r="C749" t="s">
        <v>16</v>
      </c>
      <c r="D749" t="s">
        <v>265</v>
      </c>
      <c r="E749" t="s">
        <v>18</v>
      </c>
      <c r="F749" t="s">
        <v>5144</v>
      </c>
      <c r="G749" t="s">
        <v>5145</v>
      </c>
      <c r="H749" t="s">
        <v>5146</v>
      </c>
      <c r="I749" t="s">
        <v>32</v>
      </c>
      <c r="J749" t="s">
        <v>115</v>
      </c>
      <c r="K749" t="s">
        <v>24</v>
      </c>
      <c r="L749" t="s">
        <v>204</v>
      </c>
      <c r="M749" t="s">
        <v>9819</v>
      </c>
      <c r="N749" t="s">
        <v>9441</v>
      </c>
    </row>
    <row r="750" spans="1:14" x14ac:dyDescent="0.25">
      <c r="A750" t="s">
        <v>5147</v>
      </c>
      <c r="B750" t="s">
        <v>5148</v>
      </c>
      <c r="C750" t="s">
        <v>69</v>
      </c>
      <c r="D750" t="s">
        <v>93</v>
      </c>
      <c r="E750" t="s">
        <v>18</v>
      </c>
      <c r="F750" t="s">
        <v>5149</v>
      </c>
      <c r="G750" t="s">
        <v>5150</v>
      </c>
      <c r="H750" t="s">
        <v>5151</v>
      </c>
      <c r="I750" t="s">
        <v>32</v>
      </c>
      <c r="J750" t="s">
        <v>595</v>
      </c>
      <c r="K750" t="s">
        <v>24</v>
      </c>
      <c r="L750" t="s">
        <v>75</v>
      </c>
      <c r="M750" t="s">
        <v>9820</v>
      </c>
      <c r="N750" t="s">
        <v>9441</v>
      </c>
    </row>
    <row r="751" spans="1:14" x14ac:dyDescent="0.25">
      <c r="A751" t="s">
        <v>5152</v>
      </c>
      <c r="C751" t="s">
        <v>16</v>
      </c>
      <c r="D751" t="s">
        <v>3801</v>
      </c>
      <c r="E751" t="s">
        <v>18</v>
      </c>
      <c r="F751" t="s">
        <v>5153</v>
      </c>
      <c r="G751" t="s">
        <v>5154</v>
      </c>
      <c r="H751" t="s">
        <v>5155</v>
      </c>
      <c r="I751" t="s">
        <v>32</v>
      </c>
      <c r="J751" t="s">
        <v>472</v>
      </c>
      <c r="K751" t="s">
        <v>24</v>
      </c>
      <c r="L751" t="s">
        <v>204</v>
      </c>
      <c r="M751" t="s">
        <v>9438</v>
      </c>
      <c r="N751" t="s">
        <v>9439</v>
      </c>
    </row>
    <row r="752" spans="1:14" x14ac:dyDescent="0.25">
      <c r="A752" t="s">
        <v>5161</v>
      </c>
      <c r="B752" t="s">
        <v>5162</v>
      </c>
      <c r="C752" t="s">
        <v>69</v>
      </c>
      <c r="D752" t="s">
        <v>5163</v>
      </c>
      <c r="E752" t="s">
        <v>18</v>
      </c>
      <c r="F752" t="s">
        <v>5164</v>
      </c>
      <c r="G752" t="s">
        <v>5165</v>
      </c>
      <c r="H752" t="s">
        <v>5166</v>
      </c>
      <c r="I752" t="s">
        <v>32</v>
      </c>
      <c r="J752" t="s">
        <v>880</v>
      </c>
      <c r="K752" t="s">
        <v>24</v>
      </c>
      <c r="L752" t="s">
        <v>75</v>
      </c>
      <c r="M752" t="s">
        <v>9438</v>
      </c>
      <c r="N752" t="s">
        <v>9439</v>
      </c>
    </row>
    <row r="753" spans="1:14" x14ac:dyDescent="0.25">
      <c r="A753" t="s">
        <v>5167</v>
      </c>
      <c r="B753" t="s">
        <v>1246</v>
      </c>
      <c r="C753" t="s">
        <v>16</v>
      </c>
      <c r="D753" t="s">
        <v>1247</v>
      </c>
      <c r="E753" t="s">
        <v>18</v>
      </c>
      <c r="F753" t="s">
        <v>5168</v>
      </c>
      <c r="G753" t="s">
        <v>5169</v>
      </c>
      <c r="H753" t="s">
        <v>5170</v>
      </c>
      <c r="I753" t="s">
        <v>32</v>
      </c>
      <c r="J753" t="s">
        <v>826</v>
      </c>
      <c r="K753" t="s">
        <v>24</v>
      </c>
      <c r="L753" t="s">
        <v>1251</v>
      </c>
      <c r="M753" t="s">
        <v>9438</v>
      </c>
      <c r="N753" t="s">
        <v>9439</v>
      </c>
    </row>
    <row r="754" spans="1:14" x14ac:dyDescent="0.25">
      <c r="A754" t="s">
        <v>5171</v>
      </c>
      <c r="B754" t="s">
        <v>5172</v>
      </c>
      <c r="C754" t="s">
        <v>69</v>
      </c>
      <c r="D754" t="s">
        <v>5173</v>
      </c>
      <c r="E754" t="s">
        <v>18</v>
      </c>
      <c r="F754" t="s">
        <v>5174</v>
      </c>
      <c r="G754" t="s">
        <v>5175</v>
      </c>
      <c r="H754" t="s">
        <v>5176</v>
      </c>
      <c r="I754" t="s">
        <v>32</v>
      </c>
      <c r="J754" t="s">
        <v>341</v>
      </c>
      <c r="K754" t="s">
        <v>24</v>
      </c>
      <c r="L754" t="s">
        <v>75</v>
      </c>
      <c r="M754" t="s">
        <v>9821</v>
      </c>
      <c r="N754" t="s">
        <v>9441</v>
      </c>
    </row>
    <row r="755" spans="1:14" x14ac:dyDescent="0.25">
      <c r="A755" t="s">
        <v>5177</v>
      </c>
      <c r="B755" t="s">
        <v>5178</v>
      </c>
      <c r="C755" t="s">
        <v>16</v>
      </c>
      <c r="D755" t="s">
        <v>1822</v>
      </c>
      <c r="E755" t="s">
        <v>18</v>
      </c>
      <c r="F755" t="s">
        <v>5179</v>
      </c>
      <c r="G755" t="s">
        <v>5180</v>
      </c>
      <c r="H755" t="s">
        <v>5181</v>
      </c>
      <c r="I755" t="s">
        <v>32</v>
      </c>
      <c r="J755" t="s">
        <v>1650</v>
      </c>
      <c r="K755" t="s">
        <v>24</v>
      </c>
      <c r="L755" t="s">
        <v>42</v>
      </c>
      <c r="M755" t="s">
        <v>9438</v>
      </c>
      <c r="N755" t="s">
        <v>9439</v>
      </c>
    </row>
    <row r="756" spans="1:14" x14ac:dyDescent="0.25">
      <c r="A756" t="s">
        <v>5187</v>
      </c>
      <c r="C756" t="s">
        <v>16</v>
      </c>
      <c r="D756" t="s">
        <v>5188</v>
      </c>
      <c r="E756" t="s">
        <v>18</v>
      </c>
      <c r="F756" t="s">
        <v>5189</v>
      </c>
      <c r="G756" t="s">
        <v>5190</v>
      </c>
      <c r="H756" t="s">
        <v>5191</v>
      </c>
      <c r="I756" t="s">
        <v>32</v>
      </c>
      <c r="J756" t="s">
        <v>438</v>
      </c>
      <c r="K756" t="s">
        <v>24</v>
      </c>
      <c r="L756" t="s">
        <v>5192</v>
      </c>
      <c r="M756" t="s">
        <v>9438</v>
      </c>
      <c r="N756" t="s">
        <v>9439</v>
      </c>
    </row>
    <row r="757" spans="1:14" x14ac:dyDescent="0.25">
      <c r="A757" t="s">
        <v>4442</v>
      </c>
      <c r="B757" t="s">
        <v>4443</v>
      </c>
      <c r="C757" t="s">
        <v>16</v>
      </c>
      <c r="D757" t="s">
        <v>4438</v>
      </c>
      <c r="E757" t="s">
        <v>638</v>
      </c>
      <c r="F757" t="s">
        <v>5193</v>
      </c>
      <c r="G757" t="s">
        <v>5194</v>
      </c>
      <c r="H757" t="s">
        <v>5195</v>
      </c>
      <c r="I757" t="s">
        <v>32</v>
      </c>
      <c r="J757" t="s">
        <v>1093</v>
      </c>
      <c r="K757" t="s">
        <v>24</v>
      </c>
      <c r="L757" t="s">
        <v>75</v>
      </c>
      <c r="M757" t="s">
        <v>9438</v>
      </c>
      <c r="N757" t="s">
        <v>9439</v>
      </c>
    </row>
    <row r="758" spans="1:14" x14ac:dyDescent="0.25">
      <c r="A758" t="s">
        <v>5196</v>
      </c>
      <c r="B758" t="s">
        <v>4879</v>
      </c>
      <c r="C758" t="s">
        <v>69</v>
      </c>
      <c r="D758" t="s">
        <v>4880</v>
      </c>
      <c r="E758" t="s">
        <v>638</v>
      </c>
      <c r="F758" t="s">
        <v>5197</v>
      </c>
      <c r="G758" t="s">
        <v>5198</v>
      </c>
      <c r="H758" t="s">
        <v>5199</v>
      </c>
      <c r="I758" t="s">
        <v>32</v>
      </c>
      <c r="J758" t="s">
        <v>49</v>
      </c>
      <c r="K758" t="s">
        <v>24</v>
      </c>
      <c r="L758" t="s">
        <v>2685</v>
      </c>
      <c r="M758" t="s">
        <v>9822</v>
      </c>
      <c r="N758" t="s">
        <v>9441</v>
      </c>
    </row>
    <row r="759" spans="1:14" x14ac:dyDescent="0.25">
      <c r="A759" t="s">
        <v>5200</v>
      </c>
      <c r="B759" t="s">
        <v>5201</v>
      </c>
      <c r="C759" t="s">
        <v>69</v>
      </c>
      <c r="D759" t="s">
        <v>5202</v>
      </c>
      <c r="E759" t="s">
        <v>638</v>
      </c>
      <c r="F759" t="s">
        <v>5203</v>
      </c>
      <c r="G759" t="s">
        <v>5204</v>
      </c>
      <c r="H759" t="s">
        <v>5205</v>
      </c>
      <c r="I759" t="s">
        <v>32</v>
      </c>
      <c r="J759" t="s">
        <v>1350</v>
      </c>
      <c r="K759" t="s">
        <v>24</v>
      </c>
      <c r="L759" t="s">
        <v>1331</v>
      </c>
      <c r="M759" t="s">
        <v>9823</v>
      </c>
      <c r="N759" t="s">
        <v>9441</v>
      </c>
    </row>
    <row r="760" spans="1:14" x14ac:dyDescent="0.25">
      <c r="A760" t="s">
        <v>5206</v>
      </c>
      <c r="B760" t="s">
        <v>2531</v>
      </c>
      <c r="C760" t="s">
        <v>16</v>
      </c>
      <c r="D760" t="s">
        <v>37</v>
      </c>
      <c r="E760" t="s">
        <v>638</v>
      </c>
      <c r="F760" t="s">
        <v>5207</v>
      </c>
      <c r="G760" t="s">
        <v>5208</v>
      </c>
      <c r="H760" t="s">
        <v>5209</v>
      </c>
      <c r="I760" t="s">
        <v>32</v>
      </c>
      <c r="J760" t="s">
        <v>290</v>
      </c>
      <c r="K760" t="s">
        <v>24</v>
      </c>
      <c r="L760" t="s">
        <v>4363</v>
      </c>
      <c r="M760" t="s">
        <v>9824</v>
      </c>
      <c r="N760" t="s">
        <v>9441</v>
      </c>
    </row>
    <row r="761" spans="1:14" x14ac:dyDescent="0.25">
      <c r="A761" t="s">
        <v>5210</v>
      </c>
      <c r="B761" t="s">
        <v>4365</v>
      </c>
      <c r="C761" t="s">
        <v>69</v>
      </c>
      <c r="D761" t="s">
        <v>1513</v>
      </c>
      <c r="E761" t="s">
        <v>638</v>
      </c>
      <c r="F761" t="s">
        <v>5211</v>
      </c>
      <c r="G761" t="s">
        <v>5212</v>
      </c>
      <c r="H761" t="s">
        <v>5213</v>
      </c>
      <c r="I761" t="s">
        <v>32</v>
      </c>
      <c r="J761" t="s">
        <v>642</v>
      </c>
      <c r="K761" t="s">
        <v>24</v>
      </c>
      <c r="L761" t="s">
        <v>75</v>
      </c>
      <c r="M761" t="s">
        <v>9438</v>
      </c>
      <c r="N761" t="s">
        <v>9439</v>
      </c>
    </row>
    <row r="762" spans="1:14" x14ac:dyDescent="0.25">
      <c r="A762" t="s">
        <v>5217</v>
      </c>
      <c r="B762" t="s">
        <v>4546</v>
      </c>
      <c r="C762" t="s">
        <v>16</v>
      </c>
      <c r="D762" t="s">
        <v>5218</v>
      </c>
      <c r="E762" t="s">
        <v>638</v>
      </c>
      <c r="F762" t="s">
        <v>5219</v>
      </c>
      <c r="G762" t="s">
        <v>5220</v>
      </c>
      <c r="H762" t="s">
        <v>5221</v>
      </c>
      <c r="I762" t="s">
        <v>32</v>
      </c>
      <c r="J762" t="s">
        <v>2107</v>
      </c>
      <c r="K762" t="s">
        <v>24</v>
      </c>
      <c r="L762" t="s">
        <v>663</v>
      </c>
      <c r="M762" t="s">
        <v>9438</v>
      </c>
      <c r="N762" t="s">
        <v>9439</v>
      </c>
    </row>
    <row r="763" spans="1:14" x14ac:dyDescent="0.25">
      <c r="A763" t="s">
        <v>4772</v>
      </c>
      <c r="B763" t="s">
        <v>4336</v>
      </c>
      <c r="C763" t="s">
        <v>16</v>
      </c>
      <c r="D763" t="s">
        <v>4337</v>
      </c>
      <c r="E763" t="s">
        <v>638</v>
      </c>
      <c r="F763" t="s">
        <v>5222</v>
      </c>
      <c r="G763" t="s">
        <v>5223</v>
      </c>
      <c r="H763" t="s">
        <v>5224</v>
      </c>
      <c r="I763" t="s">
        <v>32</v>
      </c>
      <c r="J763" t="s">
        <v>1000</v>
      </c>
      <c r="K763" t="s">
        <v>24</v>
      </c>
      <c r="L763" t="s">
        <v>2609</v>
      </c>
      <c r="M763" t="s">
        <v>9438</v>
      </c>
      <c r="N763" t="s">
        <v>9439</v>
      </c>
    </row>
    <row r="764" spans="1:14" x14ac:dyDescent="0.25">
      <c r="A764" t="s">
        <v>4314</v>
      </c>
      <c r="B764" t="s">
        <v>92</v>
      </c>
      <c r="C764" t="s">
        <v>69</v>
      </c>
      <c r="D764" t="s">
        <v>4370</v>
      </c>
      <c r="E764" t="s">
        <v>638</v>
      </c>
      <c r="F764" t="s">
        <v>5235</v>
      </c>
      <c r="G764" t="s">
        <v>5236</v>
      </c>
      <c r="H764" t="s">
        <v>5237</v>
      </c>
      <c r="I764" t="s">
        <v>32</v>
      </c>
      <c r="J764" t="s">
        <v>521</v>
      </c>
      <c r="K764" t="s">
        <v>24</v>
      </c>
      <c r="L764" t="s">
        <v>4321</v>
      </c>
      <c r="M764" t="s">
        <v>9825</v>
      </c>
      <c r="N764" t="s">
        <v>9441</v>
      </c>
    </row>
    <row r="765" spans="1:14" x14ac:dyDescent="0.25">
      <c r="A765" t="s">
        <v>5238</v>
      </c>
      <c r="B765" t="s">
        <v>5239</v>
      </c>
      <c r="C765" t="s">
        <v>550</v>
      </c>
      <c r="D765" t="s">
        <v>3174</v>
      </c>
      <c r="E765" t="s">
        <v>18</v>
      </c>
      <c r="F765" t="s">
        <v>5240</v>
      </c>
      <c r="G765" t="s">
        <v>5241</v>
      </c>
      <c r="H765" t="s">
        <v>5242</v>
      </c>
      <c r="I765" t="s">
        <v>32</v>
      </c>
      <c r="J765" t="s">
        <v>1155</v>
      </c>
      <c r="K765" t="s">
        <v>556</v>
      </c>
      <c r="L765" t="s">
        <v>75</v>
      </c>
      <c r="M765" t="s">
        <v>9438</v>
      </c>
      <c r="N765" t="s">
        <v>9439</v>
      </c>
    </row>
    <row r="766" spans="1:14" x14ac:dyDescent="0.25">
      <c r="A766" t="s">
        <v>5243</v>
      </c>
      <c r="B766" t="s">
        <v>5244</v>
      </c>
      <c r="C766" t="s">
        <v>550</v>
      </c>
      <c r="D766" t="s">
        <v>5245</v>
      </c>
      <c r="E766" t="s">
        <v>18</v>
      </c>
      <c r="F766" t="s">
        <v>5246</v>
      </c>
      <c r="G766" t="s">
        <v>5247</v>
      </c>
      <c r="H766" t="s">
        <v>5248</v>
      </c>
      <c r="I766" t="s">
        <v>32</v>
      </c>
      <c r="J766" t="s">
        <v>5249</v>
      </c>
      <c r="K766" t="s">
        <v>556</v>
      </c>
      <c r="L766" t="s">
        <v>439</v>
      </c>
      <c r="M766" t="s">
        <v>9438</v>
      </c>
      <c r="N766" t="s">
        <v>9439</v>
      </c>
    </row>
    <row r="767" spans="1:14" x14ac:dyDescent="0.25">
      <c r="A767" t="s">
        <v>5253</v>
      </c>
      <c r="B767" t="s">
        <v>5254</v>
      </c>
      <c r="C767" t="s">
        <v>550</v>
      </c>
      <c r="D767" t="s">
        <v>3186</v>
      </c>
      <c r="E767" t="s">
        <v>638</v>
      </c>
      <c r="F767" t="s">
        <v>5255</v>
      </c>
      <c r="G767" t="s">
        <v>5256</v>
      </c>
      <c r="H767" t="s">
        <v>5257</v>
      </c>
      <c r="I767" t="s">
        <v>32</v>
      </c>
      <c r="J767" t="s">
        <v>3112</v>
      </c>
      <c r="K767" t="s">
        <v>24</v>
      </c>
      <c r="L767" t="s">
        <v>5258</v>
      </c>
      <c r="M767" t="s">
        <v>9438</v>
      </c>
      <c r="N767" t="s">
        <v>9439</v>
      </c>
    </row>
    <row r="768" spans="1:14" x14ac:dyDescent="0.25">
      <c r="A768" t="s">
        <v>5259</v>
      </c>
      <c r="B768" t="s">
        <v>5260</v>
      </c>
      <c r="C768" t="s">
        <v>550</v>
      </c>
      <c r="D768" t="s">
        <v>5261</v>
      </c>
      <c r="E768" t="s">
        <v>18</v>
      </c>
      <c r="F768" t="s">
        <v>5262</v>
      </c>
      <c r="G768" t="s">
        <v>5263</v>
      </c>
      <c r="H768" t="s">
        <v>5264</v>
      </c>
      <c r="I768" t="s">
        <v>32</v>
      </c>
      <c r="J768" t="s">
        <v>1878</v>
      </c>
      <c r="K768" t="s">
        <v>556</v>
      </c>
      <c r="L768" t="s">
        <v>2585</v>
      </c>
      <c r="M768" t="s">
        <v>9438</v>
      </c>
      <c r="N768" t="s">
        <v>9439</v>
      </c>
    </row>
    <row r="769" spans="1:14" x14ac:dyDescent="0.25">
      <c r="A769" t="s">
        <v>1574</v>
      </c>
      <c r="B769" t="s">
        <v>5265</v>
      </c>
      <c r="C769" t="s">
        <v>1880</v>
      </c>
      <c r="D769" t="s">
        <v>1576</v>
      </c>
      <c r="E769" t="s">
        <v>638</v>
      </c>
      <c r="F769" t="s">
        <v>5266</v>
      </c>
      <c r="G769" t="s">
        <v>5267</v>
      </c>
      <c r="H769" t="s">
        <v>5268</v>
      </c>
      <c r="I769" t="s">
        <v>32</v>
      </c>
      <c r="J769" t="s">
        <v>1885</v>
      </c>
      <c r="K769" t="s">
        <v>556</v>
      </c>
      <c r="L769" t="s">
        <v>75</v>
      </c>
      <c r="M769" t="s">
        <v>9438</v>
      </c>
      <c r="N769" t="s">
        <v>9439</v>
      </c>
    </row>
    <row r="770" spans="1:14" x14ac:dyDescent="0.25">
      <c r="A770" t="s">
        <v>5269</v>
      </c>
      <c r="B770" t="s">
        <v>5270</v>
      </c>
      <c r="C770" t="s">
        <v>1880</v>
      </c>
      <c r="D770" t="s">
        <v>760</v>
      </c>
      <c r="E770" t="s">
        <v>18</v>
      </c>
      <c r="F770" t="s">
        <v>5271</v>
      </c>
      <c r="G770" t="s">
        <v>5272</v>
      </c>
      <c r="H770" t="s">
        <v>5273</v>
      </c>
      <c r="I770" t="s">
        <v>32</v>
      </c>
      <c r="J770" t="s">
        <v>1951</v>
      </c>
      <c r="K770" t="s">
        <v>556</v>
      </c>
      <c r="L770" t="s">
        <v>75</v>
      </c>
      <c r="M770" t="s">
        <v>9438</v>
      </c>
      <c r="N770" t="s">
        <v>9439</v>
      </c>
    </row>
    <row r="771" spans="1:14" x14ac:dyDescent="0.25">
      <c r="A771" t="s">
        <v>5253</v>
      </c>
      <c r="B771" t="s">
        <v>5254</v>
      </c>
      <c r="C771" t="s">
        <v>550</v>
      </c>
      <c r="D771" t="s">
        <v>3186</v>
      </c>
      <c r="E771" t="s">
        <v>638</v>
      </c>
      <c r="F771" t="s">
        <v>5274</v>
      </c>
      <c r="G771" t="s">
        <v>5275</v>
      </c>
      <c r="H771" t="s">
        <v>5276</v>
      </c>
      <c r="I771" t="s">
        <v>32</v>
      </c>
      <c r="J771" t="s">
        <v>1584</v>
      </c>
      <c r="K771" t="s">
        <v>24</v>
      </c>
      <c r="L771" t="s">
        <v>5277</v>
      </c>
      <c r="M771" t="s">
        <v>9438</v>
      </c>
      <c r="N771" t="s">
        <v>9439</v>
      </c>
    </row>
    <row r="772" spans="1:14" x14ac:dyDescent="0.25">
      <c r="A772" t="s">
        <v>1574</v>
      </c>
      <c r="B772" t="s">
        <v>1580</v>
      </c>
      <c r="C772" t="s">
        <v>1880</v>
      </c>
      <c r="D772" t="s">
        <v>1576</v>
      </c>
      <c r="E772" t="s">
        <v>638</v>
      </c>
      <c r="F772" t="s">
        <v>5278</v>
      </c>
      <c r="G772" t="s">
        <v>5279</v>
      </c>
      <c r="H772" t="s">
        <v>5280</v>
      </c>
      <c r="I772" t="s">
        <v>32</v>
      </c>
      <c r="J772" t="s">
        <v>5281</v>
      </c>
      <c r="K772" t="s">
        <v>556</v>
      </c>
      <c r="L772" t="s">
        <v>75</v>
      </c>
      <c r="M772" t="s">
        <v>9438</v>
      </c>
      <c r="N772" t="s">
        <v>9439</v>
      </c>
    </row>
    <row r="773" spans="1:14" x14ac:dyDescent="0.25">
      <c r="A773" t="s">
        <v>5282</v>
      </c>
      <c r="B773" t="s">
        <v>5283</v>
      </c>
      <c r="C773" t="s">
        <v>1880</v>
      </c>
      <c r="D773" t="s">
        <v>394</v>
      </c>
      <c r="E773" t="s">
        <v>18</v>
      </c>
      <c r="F773" t="s">
        <v>5284</v>
      </c>
      <c r="G773" t="s">
        <v>5285</v>
      </c>
      <c r="H773" t="s">
        <v>5286</v>
      </c>
      <c r="I773" t="s">
        <v>32</v>
      </c>
      <c r="J773" t="s">
        <v>1940</v>
      </c>
      <c r="K773" t="s">
        <v>556</v>
      </c>
      <c r="L773" t="s">
        <v>399</v>
      </c>
      <c r="M773" t="s">
        <v>9438</v>
      </c>
      <c r="N773" t="s">
        <v>9439</v>
      </c>
    </row>
    <row r="774" spans="1:14" x14ac:dyDescent="0.25">
      <c r="A774" t="s">
        <v>1574</v>
      </c>
      <c r="B774" t="s">
        <v>1580</v>
      </c>
      <c r="C774" t="s">
        <v>1880</v>
      </c>
      <c r="D774" t="s">
        <v>1576</v>
      </c>
      <c r="E774" t="s">
        <v>638</v>
      </c>
      <c r="F774" t="s">
        <v>5287</v>
      </c>
      <c r="G774" t="s">
        <v>5288</v>
      </c>
      <c r="H774" t="s">
        <v>5289</v>
      </c>
      <c r="I774" t="s">
        <v>32</v>
      </c>
      <c r="J774" t="s">
        <v>5290</v>
      </c>
      <c r="K774" t="s">
        <v>556</v>
      </c>
      <c r="L774" t="s">
        <v>75</v>
      </c>
      <c r="M774" t="s">
        <v>9438</v>
      </c>
      <c r="N774" t="s">
        <v>9439</v>
      </c>
    </row>
    <row r="775" spans="1:14" x14ac:dyDescent="0.25">
      <c r="A775" t="s">
        <v>5318</v>
      </c>
      <c r="B775" t="s">
        <v>5319</v>
      </c>
      <c r="C775" t="s">
        <v>16</v>
      </c>
      <c r="D775" t="s">
        <v>5320</v>
      </c>
      <c r="E775" t="s">
        <v>638</v>
      </c>
      <c r="F775" t="s">
        <v>5321</v>
      </c>
      <c r="G775" t="s">
        <v>5322</v>
      </c>
      <c r="H775" t="s">
        <v>5323</v>
      </c>
      <c r="I775" t="s">
        <v>32</v>
      </c>
      <c r="J775" t="s">
        <v>246</v>
      </c>
      <c r="K775" t="s">
        <v>24</v>
      </c>
      <c r="L775" t="s">
        <v>786</v>
      </c>
      <c r="M775" t="s">
        <v>9438</v>
      </c>
      <c r="N775" t="s">
        <v>9439</v>
      </c>
    </row>
    <row r="776" spans="1:14" x14ac:dyDescent="0.25">
      <c r="A776" t="s">
        <v>5196</v>
      </c>
      <c r="B776" t="s">
        <v>4879</v>
      </c>
      <c r="C776" t="s">
        <v>69</v>
      </c>
      <c r="D776" t="s">
        <v>4880</v>
      </c>
      <c r="E776" t="s">
        <v>638</v>
      </c>
      <c r="F776" t="s">
        <v>5324</v>
      </c>
      <c r="G776" t="s">
        <v>5325</v>
      </c>
      <c r="H776" t="s">
        <v>5326</v>
      </c>
      <c r="I776" t="s">
        <v>32</v>
      </c>
      <c r="J776" t="s">
        <v>49</v>
      </c>
      <c r="K776" t="s">
        <v>24</v>
      </c>
      <c r="L776" t="s">
        <v>2685</v>
      </c>
      <c r="M776" t="s">
        <v>9826</v>
      </c>
      <c r="N776" t="s">
        <v>9441</v>
      </c>
    </row>
    <row r="777" spans="1:14" x14ac:dyDescent="0.25">
      <c r="A777" t="s">
        <v>4483</v>
      </c>
      <c r="B777" t="s">
        <v>4484</v>
      </c>
      <c r="C777" t="s">
        <v>69</v>
      </c>
      <c r="D777" t="s">
        <v>4485</v>
      </c>
      <c r="E777" t="s">
        <v>638</v>
      </c>
      <c r="F777" t="s">
        <v>5327</v>
      </c>
      <c r="G777" t="s">
        <v>5328</v>
      </c>
      <c r="H777" t="s">
        <v>5329</v>
      </c>
      <c r="I777" t="s">
        <v>32</v>
      </c>
      <c r="J777" t="s">
        <v>115</v>
      </c>
      <c r="K777" t="s">
        <v>24</v>
      </c>
      <c r="L777" t="s">
        <v>1331</v>
      </c>
      <c r="M777" t="s">
        <v>9827</v>
      </c>
      <c r="N777" t="s">
        <v>9441</v>
      </c>
    </row>
    <row r="778" spans="1:14" x14ac:dyDescent="0.25">
      <c r="A778" t="s">
        <v>5330</v>
      </c>
      <c r="B778" t="s">
        <v>4437</v>
      </c>
      <c r="C778" t="s">
        <v>69</v>
      </c>
      <c r="D778" t="s">
        <v>4764</v>
      </c>
      <c r="E778" t="s">
        <v>638</v>
      </c>
      <c r="F778" t="s">
        <v>5331</v>
      </c>
      <c r="G778" t="s">
        <v>5332</v>
      </c>
      <c r="H778" t="s">
        <v>5333</v>
      </c>
      <c r="I778" t="s">
        <v>32</v>
      </c>
      <c r="J778" t="s">
        <v>723</v>
      </c>
      <c r="K778" t="s">
        <v>24</v>
      </c>
      <c r="L778" t="s">
        <v>42</v>
      </c>
      <c r="M778" t="s">
        <v>9438</v>
      </c>
      <c r="N778" t="s">
        <v>9439</v>
      </c>
    </row>
    <row r="779" spans="1:14" x14ac:dyDescent="0.25">
      <c r="A779" t="s">
        <v>5339</v>
      </c>
      <c r="B779" t="s">
        <v>4633</v>
      </c>
      <c r="C779" t="s">
        <v>69</v>
      </c>
      <c r="D779" t="s">
        <v>4634</v>
      </c>
      <c r="E779" t="s">
        <v>638</v>
      </c>
      <c r="F779" t="s">
        <v>5340</v>
      </c>
      <c r="G779" t="s">
        <v>5341</v>
      </c>
      <c r="H779" t="s">
        <v>5342</v>
      </c>
      <c r="I779" t="s">
        <v>32</v>
      </c>
      <c r="J779" t="s">
        <v>479</v>
      </c>
      <c r="K779" t="s">
        <v>24</v>
      </c>
      <c r="L779" t="s">
        <v>4638</v>
      </c>
      <c r="M779" t="s">
        <v>9438</v>
      </c>
      <c r="N779" t="s">
        <v>9439</v>
      </c>
    </row>
    <row r="780" spans="1:14" x14ac:dyDescent="0.25">
      <c r="A780" t="s">
        <v>5343</v>
      </c>
      <c r="B780" t="s">
        <v>5344</v>
      </c>
      <c r="C780" t="s">
        <v>16</v>
      </c>
      <c r="D780" t="s">
        <v>2997</v>
      </c>
      <c r="E780" t="s">
        <v>638</v>
      </c>
      <c r="F780" t="s">
        <v>5345</v>
      </c>
      <c r="G780" t="s">
        <v>5346</v>
      </c>
      <c r="H780" t="s">
        <v>5347</v>
      </c>
      <c r="I780" t="s">
        <v>32</v>
      </c>
      <c r="J780" t="s">
        <v>955</v>
      </c>
      <c r="K780" t="s">
        <v>24</v>
      </c>
      <c r="L780" t="s">
        <v>75</v>
      </c>
      <c r="M780" t="s">
        <v>9438</v>
      </c>
      <c r="N780" t="s">
        <v>9439</v>
      </c>
    </row>
    <row r="781" spans="1:14" x14ac:dyDescent="0.25">
      <c r="A781" t="s">
        <v>5348</v>
      </c>
      <c r="B781" t="s">
        <v>5230</v>
      </c>
      <c r="C781" t="s">
        <v>16</v>
      </c>
      <c r="D781" t="s">
        <v>5231</v>
      </c>
      <c r="E781" t="s">
        <v>638</v>
      </c>
      <c r="F781" t="s">
        <v>5349</v>
      </c>
      <c r="G781" t="s">
        <v>5350</v>
      </c>
      <c r="H781" t="s">
        <v>5351</v>
      </c>
      <c r="I781" t="s">
        <v>32</v>
      </c>
      <c r="J781" t="s">
        <v>5352</v>
      </c>
      <c r="K781" t="s">
        <v>24</v>
      </c>
      <c r="L781" t="s">
        <v>75</v>
      </c>
      <c r="M781" t="s">
        <v>9438</v>
      </c>
      <c r="N781" t="s">
        <v>9439</v>
      </c>
    </row>
    <row r="782" spans="1:14" x14ac:dyDescent="0.25">
      <c r="A782" t="s">
        <v>5357</v>
      </c>
      <c r="C782" t="s">
        <v>69</v>
      </c>
      <c r="D782" t="s">
        <v>402</v>
      </c>
      <c r="E782" t="s">
        <v>638</v>
      </c>
      <c r="F782" t="s">
        <v>5358</v>
      </c>
      <c r="G782" t="s">
        <v>5359</v>
      </c>
      <c r="H782" t="s">
        <v>5360</v>
      </c>
      <c r="I782" t="s">
        <v>32</v>
      </c>
      <c r="J782" t="s">
        <v>109</v>
      </c>
      <c r="K782" t="s">
        <v>24</v>
      </c>
      <c r="L782" t="s">
        <v>406</v>
      </c>
      <c r="M782" t="s">
        <v>9828</v>
      </c>
      <c r="N782" t="s">
        <v>9441</v>
      </c>
    </row>
    <row r="783" spans="1:14" x14ac:dyDescent="0.25">
      <c r="A783" t="s">
        <v>4309</v>
      </c>
      <c r="B783" t="s">
        <v>4310</v>
      </c>
      <c r="C783" t="s">
        <v>16</v>
      </c>
      <c r="D783" t="s">
        <v>3646</v>
      </c>
      <c r="E783" t="s">
        <v>638</v>
      </c>
      <c r="F783" t="s">
        <v>5365</v>
      </c>
      <c r="G783" t="s">
        <v>5366</v>
      </c>
      <c r="H783" t="s">
        <v>5367</v>
      </c>
      <c r="I783" t="s">
        <v>32</v>
      </c>
      <c r="J783" t="s">
        <v>234</v>
      </c>
      <c r="K783" t="s">
        <v>24</v>
      </c>
      <c r="L783" t="s">
        <v>42</v>
      </c>
      <c r="M783" t="s">
        <v>9438</v>
      </c>
      <c r="N783" t="s">
        <v>9439</v>
      </c>
    </row>
    <row r="784" spans="1:14" x14ac:dyDescent="0.25">
      <c r="A784" t="s">
        <v>4469</v>
      </c>
      <c r="B784" t="s">
        <v>651</v>
      </c>
      <c r="C784" t="s">
        <v>16</v>
      </c>
      <c r="D784" t="s">
        <v>4470</v>
      </c>
      <c r="E784" t="s">
        <v>638</v>
      </c>
      <c r="F784" t="s">
        <v>5368</v>
      </c>
      <c r="G784" t="s">
        <v>5369</v>
      </c>
      <c r="H784" t="s">
        <v>5370</v>
      </c>
      <c r="I784" t="s">
        <v>32</v>
      </c>
      <c r="J784" t="s">
        <v>809</v>
      </c>
      <c r="K784" t="s">
        <v>24</v>
      </c>
      <c r="L784" t="s">
        <v>851</v>
      </c>
      <c r="M784" t="s">
        <v>9438</v>
      </c>
      <c r="N784" t="s">
        <v>9439</v>
      </c>
    </row>
    <row r="785" spans="1:14" x14ac:dyDescent="0.25">
      <c r="A785" t="s">
        <v>5375</v>
      </c>
      <c r="B785" t="s">
        <v>4859</v>
      </c>
      <c r="C785" t="s">
        <v>16</v>
      </c>
      <c r="D785" t="s">
        <v>4652</v>
      </c>
      <c r="E785" t="s">
        <v>638</v>
      </c>
      <c r="F785" t="s">
        <v>5376</v>
      </c>
      <c r="G785" t="s">
        <v>5377</v>
      </c>
      <c r="H785" t="s">
        <v>5378</v>
      </c>
      <c r="I785" t="s">
        <v>32</v>
      </c>
      <c r="J785" t="s">
        <v>379</v>
      </c>
      <c r="K785" t="s">
        <v>24</v>
      </c>
      <c r="L785" t="s">
        <v>4656</v>
      </c>
      <c r="M785" t="s">
        <v>9829</v>
      </c>
      <c r="N785" t="s">
        <v>9441</v>
      </c>
    </row>
    <row r="786" spans="1:14" x14ac:dyDescent="0.25">
      <c r="A786" t="s">
        <v>5383</v>
      </c>
      <c r="B786" t="s">
        <v>4385</v>
      </c>
      <c r="C786" t="s">
        <v>69</v>
      </c>
      <c r="D786" t="s">
        <v>3448</v>
      </c>
      <c r="E786" t="s">
        <v>638</v>
      </c>
      <c r="F786" t="s">
        <v>5384</v>
      </c>
      <c r="G786" t="s">
        <v>5385</v>
      </c>
      <c r="H786" t="s">
        <v>5386</v>
      </c>
      <c r="I786" t="s">
        <v>32</v>
      </c>
      <c r="J786" t="s">
        <v>2107</v>
      </c>
      <c r="K786" t="s">
        <v>24</v>
      </c>
      <c r="L786" t="s">
        <v>75</v>
      </c>
      <c r="M786" t="s">
        <v>9438</v>
      </c>
      <c r="N786" t="s">
        <v>9439</v>
      </c>
    </row>
    <row r="787" spans="1:14" x14ac:dyDescent="0.25">
      <c r="A787" t="s">
        <v>4469</v>
      </c>
      <c r="B787" t="s">
        <v>651</v>
      </c>
      <c r="C787" t="s">
        <v>16</v>
      </c>
      <c r="D787" t="s">
        <v>4470</v>
      </c>
      <c r="E787" t="s">
        <v>638</v>
      </c>
      <c r="F787" t="s">
        <v>5396</v>
      </c>
      <c r="G787" t="s">
        <v>5397</v>
      </c>
      <c r="H787" t="s">
        <v>5398</v>
      </c>
      <c r="I787" t="s">
        <v>32</v>
      </c>
      <c r="J787" t="s">
        <v>1951</v>
      </c>
      <c r="K787" t="s">
        <v>24</v>
      </c>
      <c r="L787" t="s">
        <v>851</v>
      </c>
      <c r="M787" t="s">
        <v>9438</v>
      </c>
      <c r="N787" t="s">
        <v>9439</v>
      </c>
    </row>
    <row r="788" spans="1:14" x14ac:dyDescent="0.25">
      <c r="A788" t="s">
        <v>5399</v>
      </c>
      <c r="B788" t="s">
        <v>4365</v>
      </c>
      <c r="C788" t="s">
        <v>69</v>
      </c>
      <c r="D788" t="s">
        <v>1513</v>
      </c>
      <c r="E788" t="s">
        <v>638</v>
      </c>
      <c r="F788" t="s">
        <v>5400</v>
      </c>
      <c r="G788" t="s">
        <v>5401</v>
      </c>
      <c r="H788" t="s">
        <v>5402</v>
      </c>
      <c r="I788" t="s">
        <v>32</v>
      </c>
      <c r="J788" t="s">
        <v>1000</v>
      </c>
      <c r="K788" t="s">
        <v>24</v>
      </c>
      <c r="L788" t="s">
        <v>75</v>
      </c>
      <c r="M788" t="s">
        <v>9438</v>
      </c>
      <c r="N788" t="s">
        <v>9439</v>
      </c>
    </row>
    <row r="789" spans="1:14" x14ac:dyDescent="0.25">
      <c r="A789" t="s">
        <v>5403</v>
      </c>
      <c r="B789" t="s">
        <v>4804</v>
      </c>
      <c r="C789" t="s">
        <v>16</v>
      </c>
      <c r="D789" t="s">
        <v>530</v>
      </c>
      <c r="E789" t="s">
        <v>638</v>
      </c>
      <c r="F789" t="s">
        <v>5404</v>
      </c>
      <c r="G789" t="s">
        <v>5405</v>
      </c>
      <c r="H789" t="s">
        <v>5406</v>
      </c>
      <c r="I789" t="s">
        <v>32</v>
      </c>
      <c r="J789" t="s">
        <v>234</v>
      </c>
      <c r="K789" t="s">
        <v>24</v>
      </c>
      <c r="L789" t="s">
        <v>176</v>
      </c>
      <c r="M789" t="s">
        <v>9438</v>
      </c>
      <c r="N789" t="s">
        <v>9439</v>
      </c>
    </row>
    <row r="790" spans="1:14" x14ac:dyDescent="0.25">
      <c r="A790" t="s">
        <v>5411</v>
      </c>
      <c r="B790" t="s">
        <v>3093</v>
      </c>
      <c r="C790" t="s">
        <v>69</v>
      </c>
      <c r="D790" t="s">
        <v>3094</v>
      </c>
      <c r="E790" t="s">
        <v>638</v>
      </c>
      <c r="F790" t="s">
        <v>5412</v>
      </c>
      <c r="G790" t="s">
        <v>5413</v>
      </c>
      <c r="H790" t="s">
        <v>5414</v>
      </c>
      <c r="I790" t="s">
        <v>32</v>
      </c>
      <c r="J790" t="s">
        <v>5281</v>
      </c>
      <c r="K790" t="s">
        <v>24</v>
      </c>
      <c r="L790" t="s">
        <v>75</v>
      </c>
      <c r="M790" t="s">
        <v>9438</v>
      </c>
      <c r="N790" t="s">
        <v>9439</v>
      </c>
    </row>
    <row r="791" spans="1:14" x14ac:dyDescent="0.25">
      <c r="A791" t="s">
        <v>5419</v>
      </c>
      <c r="B791" t="s">
        <v>3093</v>
      </c>
      <c r="C791" t="s">
        <v>69</v>
      </c>
      <c r="D791" t="s">
        <v>3094</v>
      </c>
      <c r="E791" t="s">
        <v>638</v>
      </c>
      <c r="F791" t="s">
        <v>5420</v>
      </c>
      <c r="G791" t="s">
        <v>5421</v>
      </c>
      <c r="H791" t="s">
        <v>5422</v>
      </c>
      <c r="I791" t="s">
        <v>32</v>
      </c>
      <c r="J791" t="s">
        <v>1223</v>
      </c>
      <c r="K791" t="s">
        <v>24</v>
      </c>
      <c r="L791" t="s">
        <v>75</v>
      </c>
      <c r="M791" t="s">
        <v>9438</v>
      </c>
      <c r="N791" t="s">
        <v>9439</v>
      </c>
    </row>
    <row r="792" spans="1:14" x14ac:dyDescent="0.25">
      <c r="A792" t="s">
        <v>5423</v>
      </c>
      <c r="B792" t="s">
        <v>4633</v>
      </c>
      <c r="C792" t="s">
        <v>69</v>
      </c>
      <c r="D792" t="s">
        <v>4634</v>
      </c>
      <c r="E792" t="s">
        <v>638</v>
      </c>
      <c r="F792" t="s">
        <v>5424</v>
      </c>
      <c r="G792" t="s">
        <v>5425</v>
      </c>
      <c r="H792" t="s">
        <v>5426</v>
      </c>
      <c r="I792" t="s">
        <v>32</v>
      </c>
      <c r="J792" t="s">
        <v>1203</v>
      </c>
      <c r="K792" t="s">
        <v>24</v>
      </c>
      <c r="L792" t="s">
        <v>4638</v>
      </c>
      <c r="M792" t="s">
        <v>9438</v>
      </c>
      <c r="N792" t="s">
        <v>9439</v>
      </c>
    </row>
    <row r="793" spans="1:14" x14ac:dyDescent="0.25">
      <c r="A793" t="s">
        <v>5433</v>
      </c>
      <c r="B793" t="s">
        <v>4696</v>
      </c>
      <c r="C793" t="s">
        <v>16</v>
      </c>
      <c r="D793" t="s">
        <v>93</v>
      </c>
      <c r="E793" t="s">
        <v>638</v>
      </c>
      <c r="F793" t="s">
        <v>5434</v>
      </c>
      <c r="G793" t="s">
        <v>5435</v>
      </c>
      <c r="H793" t="s">
        <v>5436</v>
      </c>
      <c r="I793" t="s">
        <v>32</v>
      </c>
      <c r="J793" t="s">
        <v>1350</v>
      </c>
      <c r="K793" t="s">
        <v>24</v>
      </c>
      <c r="L793" t="s">
        <v>75</v>
      </c>
      <c r="M793" t="s">
        <v>9830</v>
      </c>
      <c r="N793" t="s">
        <v>9441</v>
      </c>
    </row>
    <row r="794" spans="1:14" x14ac:dyDescent="0.25">
      <c r="A794" t="s">
        <v>5437</v>
      </c>
      <c r="B794" t="s">
        <v>4502</v>
      </c>
      <c r="C794" t="s">
        <v>69</v>
      </c>
      <c r="D794" t="s">
        <v>4302</v>
      </c>
      <c r="E794" t="s">
        <v>638</v>
      </c>
      <c r="F794" t="s">
        <v>5438</v>
      </c>
      <c r="G794" t="s">
        <v>5439</v>
      </c>
      <c r="H794" t="s">
        <v>5440</v>
      </c>
      <c r="I794" t="s">
        <v>32</v>
      </c>
      <c r="J794" t="s">
        <v>1545</v>
      </c>
      <c r="K794" t="s">
        <v>24</v>
      </c>
      <c r="L794" t="s">
        <v>34</v>
      </c>
      <c r="M794" t="s">
        <v>9438</v>
      </c>
      <c r="N794" t="s">
        <v>9439</v>
      </c>
    </row>
    <row r="795" spans="1:14" x14ac:dyDescent="0.25">
      <c r="A795" t="s">
        <v>5441</v>
      </c>
      <c r="B795" t="s">
        <v>4502</v>
      </c>
      <c r="C795" t="s">
        <v>69</v>
      </c>
      <c r="D795" t="s">
        <v>4302</v>
      </c>
      <c r="E795" t="s">
        <v>638</v>
      </c>
      <c r="F795" t="s">
        <v>5442</v>
      </c>
      <c r="G795" t="s">
        <v>5443</v>
      </c>
      <c r="H795" t="s">
        <v>5444</v>
      </c>
      <c r="I795" t="s">
        <v>32</v>
      </c>
      <c r="J795" t="s">
        <v>1545</v>
      </c>
      <c r="K795" t="s">
        <v>24</v>
      </c>
      <c r="L795" t="s">
        <v>34</v>
      </c>
      <c r="M795" t="s">
        <v>9438</v>
      </c>
      <c r="N795" t="s">
        <v>9439</v>
      </c>
    </row>
    <row r="796" spans="1:14" x14ac:dyDescent="0.25">
      <c r="A796" t="s">
        <v>4650</v>
      </c>
      <c r="B796" t="s">
        <v>4859</v>
      </c>
      <c r="C796" t="s">
        <v>16</v>
      </c>
      <c r="D796" t="s">
        <v>4652</v>
      </c>
      <c r="E796" t="s">
        <v>638</v>
      </c>
      <c r="F796" t="s">
        <v>5445</v>
      </c>
      <c r="G796" t="s">
        <v>5446</v>
      </c>
      <c r="H796" t="s">
        <v>5447</v>
      </c>
      <c r="I796" t="s">
        <v>32</v>
      </c>
      <c r="J796" t="s">
        <v>379</v>
      </c>
      <c r="K796" t="s">
        <v>24</v>
      </c>
      <c r="L796" t="s">
        <v>4656</v>
      </c>
      <c r="M796" t="s">
        <v>9831</v>
      </c>
      <c r="N796" t="s">
        <v>9441</v>
      </c>
    </row>
    <row r="797" spans="1:14" x14ac:dyDescent="0.25">
      <c r="A797" t="s">
        <v>4309</v>
      </c>
      <c r="B797" t="s">
        <v>4310</v>
      </c>
      <c r="C797" t="s">
        <v>16</v>
      </c>
      <c r="D797" t="s">
        <v>3646</v>
      </c>
      <c r="E797" t="s">
        <v>638</v>
      </c>
      <c r="F797" t="s">
        <v>5448</v>
      </c>
      <c r="G797" t="s">
        <v>5449</v>
      </c>
      <c r="H797" t="s">
        <v>5450</v>
      </c>
      <c r="I797" t="s">
        <v>32</v>
      </c>
      <c r="J797" t="s">
        <v>89</v>
      </c>
      <c r="K797" t="s">
        <v>24</v>
      </c>
      <c r="L797" t="s">
        <v>42</v>
      </c>
      <c r="M797" t="s">
        <v>9438</v>
      </c>
      <c r="N797" t="s">
        <v>9439</v>
      </c>
    </row>
    <row r="798" spans="1:14" x14ac:dyDescent="0.25">
      <c r="A798" t="s">
        <v>5451</v>
      </c>
      <c r="B798" t="s">
        <v>4538</v>
      </c>
      <c r="C798" t="s">
        <v>69</v>
      </c>
      <c r="D798" t="s">
        <v>4539</v>
      </c>
      <c r="E798" t="s">
        <v>638</v>
      </c>
      <c r="F798" t="s">
        <v>5452</v>
      </c>
      <c r="G798" t="s">
        <v>5453</v>
      </c>
      <c r="H798" t="s">
        <v>5454</v>
      </c>
      <c r="I798" t="s">
        <v>32</v>
      </c>
      <c r="J798" t="s">
        <v>4543</v>
      </c>
      <c r="K798" t="s">
        <v>24</v>
      </c>
      <c r="L798" t="s">
        <v>3106</v>
      </c>
      <c r="M798" t="s">
        <v>9438</v>
      </c>
      <c r="N798" t="s">
        <v>9439</v>
      </c>
    </row>
    <row r="799" spans="1:14" x14ac:dyDescent="0.25">
      <c r="A799" t="s">
        <v>4592</v>
      </c>
      <c r="B799" t="s">
        <v>3865</v>
      </c>
      <c r="C799" t="s">
        <v>69</v>
      </c>
      <c r="D799" t="s">
        <v>1916</v>
      </c>
      <c r="E799" t="s">
        <v>638</v>
      </c>
      <c r="F799" t="s">
        <v>5468</v>
      </c>
      <c r="G799" t="s">
        <v>5469</v>
      </c>
      <c r="H799" t="s">
        <v>5470</v>
      </c>
      <c r="I799" t="s">
        <v>32</v>
      </c>
      <c r="J799" t="s">
        <v>290</v>
      </c>
      <c r="K799" t="s">
        <v>24</v>
      </c>
      <c r="L799" t="s">
        <v>75</v>
      </c>
      <c r="M799" t="s">
        <v>9832</v>
      </c>
      <c r="N799" t="s">
        <v>9441</v>
      </c>
    </row>
    <row r="800" spans="1:14" x14ac:dyDescent="0.25">
      <c r="A800" t="s">
        <v>5475</v>
      </c>
      <c r="B800" t="s">
        <v>4391</v>
      </c>
      <c r="C800" t="s">
        <v>16</v>
      </c>
      <c r="D800" t="s">
        <v>2510</v>
      </c>
      <c r="E800" t="s">
        <v>638</v>
      </c>
      <c r="F800" t="s">
        <v>5476</v>
      </c>
      <c r="G800" t="s">
        <v>5477</v>
      </c>
      <c r="H800" t="s">
        <v>5478</v>
      </c>
      <c r="I800" t="s">
        <v>32</v>
      </c>
      <c r="J800" t="s">
        <v>412</v>
      </c>
      <c r="K800" t="s">
        <v>24</v>
      </c>
      <c r="L800" t="s">
        <v>4383</v>
      </c>
      <c r="M800" t="s">
        <v>9438</v>
      </c>
      <c r="N800" t="s">
        <v>9439</v>
      </c>
    </row>
    <row r="801" spans="1:14" x14ac:dyDescent="0.25">
      <c r="A801" t="s">
        <v>5479</v>
      </c>
      <c r="B801" t="s">
        <v>4502</v>
      </c>
      <c r="C801" t="s">
        <v>69</v>
      </c>
      <c r="D801" t="s">
        <v>4302</v>
      </c>
      <c r="E801" t="s">
        <v>638</v>
      </c>
      <c r="F801" t="s">
        <v>5480</v>
      </c>
      <c r="G801" t="s">
        <v>5481</v>
      </c>
      <c r="H801" t="s">
        <v>5482</v>
      </c>
      <c r="I801" t="s">
        <v>32</v>
      </c>
      <c r="J801" t="s">
        <v>1545</v>
      </c>
      <c r="K801" t="s">
        <v>24</v>
      </c>
      <c r="L801" t="s">
        <v>34</v>
      </c>
      <c r="M801" t="s">
        <v>9438</v>
      </c>
      <c r="N801" t="s">
        <v>9439</v>
      </c>
    </row>
    <row r="802" spans="1:14" x14ac:dyDescent="0.25">
      <c r="A802" t="s">
        <v>5483</v>
      </c>
      <c r="B802" t="s">
        <v>4651</v>
      </c>
      <c r="C802" t="s">
        <v>69</v>
      </c>
      <c r="D802" t="s">
        <v>5484</v>
      </c>
      <c r="E802" t="s">
        <v>638</v>
      </c>
      <c r="F802" t="s">
        <v>5485</v>
      </c>
      <c r="G802" t="s">
        <v>5486</v>
      </c>
      <c r="H802" t="s">
        <v>5487</v>
      </c>
      <c r="I802" t="s">
        <v>32</v>
      </c>
      <c r="J802" t="s">
        <v>306</v>
      </c>
      <c r="K802" t="s">
        <v>24</v>
      </c>
      <c r="L802" t="s">
        <v>4656</v>
      </c>
      <c r="M802" t="s">
        <v>9833</v>
      </c>
      <c r="N802" t="s">
        <v>9441</v>
      </c>
    </row>
    <row r="803" spans="1:14" x14ac:dyDescent="0.25">
      <c r="A803" t="s">
        <v>5488</v>
      </c>
      <c r="B803" t="s">
        <v>5456</v>
      </c>
      <c r="C803" t="s">
        <v>69</v>
      </c>
      <c r="D803" t="s">
        <v>3465</v>
      </c>
      <c r="E803" t="s">
        <v>638</v>
      </c>
      <c r="F803" t="s">
        <v>5489</v>
      </c>
      <c r="G803" t="s">
        <v>5490</v>
      </c>
      <c r="H803" t="s">
        <v>5491</v>
      </c>
      <c r="I803" t="s">
        <v>32</v>
      </c>
      <c r="J803" t="s">
        <v>614</v>
      </c>
      <c r="K803" t="s">
        <v>24</v>
      </c>
      <c r="L803" t="s">
        <v>75</v>
      </c>
      <c r="M803" t="s">
        <v>9834</v>
      </c>
      <c r="N803" t="s">
        <v>9441</v>
      </c>
    </row>
    <row r="804" spans="1:14" x14ac:dyDescent="0.25">
      <c r="A804" t="s">
        <v>5492</v>
      </c>
      <c r="B804" t="s">
        <v>4365</v>
      </c>
      <c r="C804" t="s">
        <v>69</v>
      </c>
      <c r="D804" t="s">
        <v>1513</v>
      </c>
      <c r="E804" t="s">
        <v>638</v>
      </c>
      <c r="F804" t="s">
        <v>5493</v>
      </c>
      <c r="G804" t="s">
        <v>5494</v>
      </c>
      <c r="H804" t="s">
        <v>5495</v>
      </c>
      <c r="I804" t="s">
        <v>32</v>
      </c>
      <c r="J804" t="s">
        <v>253</v>
      </c>
      <c r="K804" t="s">
        <v>24</v>
      </c>
      <c r="L804" t="s">
        <v>75</v>
      </c>
      <c r="M804" t="s">
        <v>9438</v>
      </c>
      <c r="N804" t="s">
        <v>9439</v>
      </c>
    </row>
    <row r="805" spans="1:14" x14ac:dyDescent="0.25">
      <c r="A805" t="s">
        <v>4808</v>
      </c>
      <c r="B805" t="s">
        <v>4809</v>
      </c>
      <c r="C805" t="s">
        <v>69</v>
      </c>
      <c r="D805" t="s">
        <v>4810</v>
      </c>
      <c r="E805" t="s">
        <v>638</v>
      </c>
      <c r="F805" t="s">
        <v>5499</v>
      </c>
      <c r="G805" t="s">
        <v>5500</v>
      </c>
      <c r="H805" t="s">
        <v>5501</v>
      </c>
      <c r="I805" t="s">
        <v>32</v>
      </c>
      <c r="J805" t="s">
        <v>162</v>
      </c>
      <c r="K805" t="s">
        <v>24</v>
      </c>
      <c r="L805" t="s">
        <v>4814</v>
      </c>
      <c r="M805" t="s">
        <v>9438</v>
      </c>
      <c r="N805" t="s">
        <v>9439</v>
      </c>
    </row>
    <row r="806" spans="1:14" x14ac:dyDescent="0.25">
      <c r="A806" t="s">
        <v>4892</v>
      </c>
      <c r="B806" t="s">
        <v>4859</v>
      </c>
      <c r="C806" t="s">
        <v>16</v>
      </c>
      <c r="D806" t="s">
        <v>5507</v>
      </c>
      <c r="E806" t="s">
        <v>638</v>
      </c>
      <c r="F806" t="s">
        <v>5508</v>
      </c>
      <c r="G806" t="s">
        <v>5509</v>
      </c>
      <c r="H806" t="s">
        <v>5510</v>
      </c>
      <c r="I806" t="s">
        <v>32</v>
      </c>
      <c r="J806" t="s">
        <v>606</v>
      </c>
      <c r="K806" t="s">
        <v>24</v>
      </c>
      <c r="L806" t="s">
        <v>4656</v>
      </c>
      <c r="M806" t="s">
        <v>9438</v>
      </c>
      <c r="N806" t="s">
        <v>9439</v>
      </c>
    </row>
    <row r="807" spans="1:14" x14ac:dyDescent="0.25">
      <c r="A807" t="s">
        <v>5348</v>
      </c>
      <c r="B807" t="s">
        <v>5511</v>
      </c>
      <c r="C807" t="s">
        <v>16</v>
      </c>
      <c r="D807" t="s">
        <v>5231</v>
      </c>
      <c r="E807" t="s">
        <v>638</v>
      </c>
      <c r="F807" t="s">
        <v>5512</v>
      </c>
      <c r="G807" t="s">
        <v>5513</v>
      </c>
      <c r="H807" t="s">
        <v>5514</v>
      </c>
      <c r="I807" t="s">
        <v>32</v>
      </c>
      <c r="J807" t="s">
        <v>745</v>
      </c>
      <c r="K807" t="s">
        <v>24</v>
      </c>
      <c r="L807" t="s">
        <v>75</v>
      </c>
      <c r="M807" t="s">
        <v>9438</v>
      </c>
      <c r="N807" t="s">
        <v>9439</v>
      </c>
    </row>
    <row r="808" spans="1:14" x14ac:dyDescent="0.25">
      <c r="A808" t="s">
        <v>5515</v>
      </c>
      <c r="B808" t="s">
        <v>4651</v>
      </c>
      <c r="C808" t="s">
        <v>69</v>
      </c>
      <c r="D808" t="s">
        <v>5516</v>
      </c>
      <c r="E808" t="s">
        <v>638</v>
      </c>
      <c r="F808" t="s">
        <v>5517</v>
      </c>
      <c r="G808" t="s">
        <v>5518</v>
      </c>
      <c r="H808" t="s">
        <v>5519</v>
      </c>
      <c r="I808" t="s">
        <v>32</v>
      </c>
      <c r="J808" t="s">
        <v>329</v>
      </c>
      <c r="K808" t="s">
        <v>24</v>
      </c>
      <c r="L808" t="s">
        <v>4656</v>
      </c>
      <c r="M808" t="s">
        <v>9835</v>
      </c>
      <c r="N808" t="s">
        <v>9441</v>
      </c>
    </row>
    <row r="809" spans="1:14" x14ac:dyDescent="0.25">
      <c r="A809" t="s">
        <v>4808</v>
      </c>
      <c r="B809" t="s">
        <v>4809</v>
      </c>
      <c r="C809" t="s">
        <v>69</v>
      </c>
      <c r="D809" t="s">
        <v>4810</v>
      </c>
      <c r="E809" t="s">
        <v>638</v>
      </c>
      <c r="F809" t="s">
        <v>5520</v>
      </c>
      <c r="G809" t="s">
        <v>5521</v>
      </c>
      <c r="H809" t="s">
        <v>5522</v>
      </c>
      <c r="I809" t="s">
        <v>32</v>
      </c>
      <c r="J809" t="s">
        <v>246</v>
      </c>
      <c r="K809" t="s">
        <v>24</v>
      </c>
      <c r="L809" t="s">
        <v>4814</v>
      </c>
      <c r="M809" t="s">
        <v>9438</v>
      </c>
      <c r="N809" t="s">
        <v>9439</v>
      </c>
    </row>
    <row r="810" spans="1:14" x14ac:dyDescent="0.25">
      <c r="A810" t="s">
        <v>5523</v>
      </c>
      <c r="B810" t="s">
        <v>4781</v>
      </c>
      <c r="C810" t="s">
        <v>16</v>
      </c>
      <c r="D810" t="s">
        <v>565</v>
      </c>
      <c r="E810" t="s">
        <v>638</v>
      </c>
      <c r="F810" t="s">
        <v>5524</v>
      </c>
      <c r="G810" t="s">
        <v>5525</v>
      </c>
      <c r="H810" t="s">
        <v>5526</v>
      </c>
      <c r="I810" t="s">
        <v>32</v>
      </c>
      <c r="J810" t="s">
        <v>880</v>
      </c>
      <c r="K810" t="s">
        <v>24</v>
      </c>
      <c r="L810" t="s">
        <v>4785</v>
      </c>
      <c r="M810" t="s">
        <v>9438</v>
      </c>
      <c r="N810" t="s">
        <v>9439</v>
      </c>
    </row>
    <row r="811" spans="1:14" x14ac:dyDescent="0.25">
      <c r="A811" t="s">
        <v>5527</v>
      </c>
      <c r="B811" t="s">
        <v>3865</v>
      </c>
      <c r="C811" t="s">
        <v>69</v>
      </c>
      <c r="D811" t="s">
        <v>1916</v>
      </c>
      <c r="E811" t="s">
        <v>638</v>
      </c>
      <c r="F811" t="s">
        <v>5528</v>
      </c>
      <c r="G811" t="s">
        <v>5529</v>
      </c>
      <c r="H811" t="s">
        <v>5530</v>
      </c>
      <c r="I811" t="s">
        <v>32</v>
      </c>
      <c r="J811" t="s">
        <v>183</v>
      </c>
      <c r="K811" t="s">
        <v>24</v>
      </c>
      <c r="L811" t="s">
        <v>75</v>
      </c>
      <c r="M811" t="s">
        <v>9836</v>
      </c>
      <c r="N811" t="s">
        <v>9441</v>
      </c>
    </row>
    <row r="812" spans="1:14" x14ac:dyDescent="0.25">
      <c r="A812" t="s">
        <v>5542</v>
      </c>
      <c r="B812" t="s">
        <v>4365</v>
      </c>
      <c r="C812" t="s">
        <v>69</v>
      </c>
      <c r="D812" t="s">
        <v>1513</v>
      </c>
      <c r="E812" t="s">
        <v>638</v>
      </c>
      <c r="F812" t="s">
        <v>5543</v>
      </c>
      <c r="G812" t="s">
        <v>5544</v>
      </c>
      <c r="H812" t="s">
        <v>5545</v>
      </c>
      <c r="I812" t="s">
        <v>32</v>
      </c>
      <c r="J812" t="s">
        <v>211</v>
      </c>
      <c r="K812" t="s">
        <v>24</v>
      </c>
      <c r="L812" t="s">
        <v>75</v>
      </c>
      <c r="M812" t="s">
        <v>9438</v>
      </c>
      <c r="N812" t="s">
        <v>9439</v>
      </c>
    </row>
    <row r="813" spans="1:14" x14ac:dyDescent="0.25">
      <c r="A813" t="s">
        <v>4626</v>
      </c>
      <c r="C813" t="s">
        <v>16</v>
      </c>
      <c r="D813" t="s">
        <v>4627</v>
      </c>
      <c r="E813" t="s">
        <v>638</v>
      </c>
      <c r="F813" t="s">
        <v>5546</v>
      </c>
      <c r="G813" t="s">
        <v>5547</v>
      </c>
      <c r="H813" t="s">
        <v>5548</v>
      </c>
      <c r="I813" t="s">
        <v>32</v>
      </c>
      <c r="J813" t="s">
        <v>234</v>
      </c>
      <c r="K813" t="s">
        <v>24</v>
      </c>
      <c r="L813" t="s">
        <v>4631</v>
      </c>
      <c r="M813" t="s">
        <v>9438</v>
      </c>
      <c r="N813" t="s">
        <v>9439</v>
      </c>
    </row>
    <row r="814" spans="1:14" x14ac:dyDescent="0.25">
      <c r="A814" t="s">
        <v>5549</v>
      </c>
      <c r="B814" t="s">
        <v>4310</v>
      </c>
      <c r="C814" t="s">
        <v>16</v>
      </c>
      <c r="D814" t="s">
        <v>3646</v>
      </c>
      <c r="E814" t="s">
        <v>638</v>
      </c>
      <c r="F814" t="s">
        <v>5550</v>
      </c>
      <c r="G814" t="s">
        <v>5551</v>
      </c>
      <c r="H814" t="s">
        <v>5552</v>
      </c>
      <c r="I814" t="s">
        <v>32</v>
      </c>
      <c r="J814" t="s">
        <v>398</v>
      </c>
      <c r="K814" t="s">
        <v>24</v>
      </c>
      <c r="L814" t="s">
        <v>42</v>
      </c>
      <c r="M814" t="s">
        <v>9438</v>
      </c>
      <c r="N814" t="s">
        <v>9439</v>
      </c>
    </row>
    <row r="815" spans="1:14" x14ac:dyDescent="0.25">
      <c r="A815" t="s">
        <v>5553</v>
      </c>
      <c r="B815" t="s">
        <v>4365</v>
      </c>
      <c r="C815" t="s">
        <v>69</v>
      </c>
      <c r="D815" t="s">
        <v>1513</v>
      </c>
      <c r="E815" t="s">
        <v>638</v>
      </c>
      <c r="F815" t="s">
        <v>5554</v>
      </c>
      <c r="G815" t="s">
        <v>5555</v>
      </c>
      <c r="H815" t="s">
        <v>5556</v>
      </c>
      <c r="I815" t="s">
        <v>32</v>
      </c>
      <c r="J815" t="s">
        <v>1207</v>
      </c>
      <c r="K815" t="s">
        <v>24</v>
      </c>
      <c r="L815" t="s">
        <v>75</v>
      </c>
      <c r="M815" t="s">
        <v>9438</v>
      </c>
      <c r="N815" t="s">
        <v>9439</v>
      </c>
    </row>
    <row r="816" spans="1:14" x14ac:dyDescent="0.25">
      <c r="A816" t="s">
        <v>5557</v>
      </c>
      <c r="B816" t="s">
        <v>4365</v>
      </c>
      <c r="C816" t="s">
        <v>69</v>
      </c>
      <c r="D816" t="s">
        <v>1513</v>
      </c>
      <c r="E816" t="s">
        <v>638</v>
      </c>
      <c r="F816" t="s">
        <v>5558</v>
      </c>
      <c r="G816" t="s">
        <v>5559</v>
      </c>
      <c r="H816" t="s">
        <v>5560</v>
      </c>
      <c r="I816" t="s">
        <v>32</v>
      </c>
      <c r="J816" t="s">
        <v>756</v>
      </c>
      <c r="K816" t="s">
        <v>24</v>
      </c>
      <c r="L816" t="s">
        <v>75</v>
      </c>
      <c r="M816" t="s">
        <v>9438</v>
      </c>
      <c r="N816" t="s">
        <v>9439</v>
      </c>
    </row>
    <row r="817" spans="1:14" x14ac:dyDescent="0.25">
      <c r="A817" t="s">
        <v>4808</v>
      </c>
      <c r="B817" t="s">
        <v>4809</v>
      </c>
      <c r="C817" t="s">
        <v>69</v>
      </c>
      <c r="D817" t="s">
        <v>5392</v>
      </c>
      <c r="E817" t="s">
        <v>638</v>
      </c>
      <c r="F817" t="s">
        <v>5561</v>
      </c>
      <c r="G817" t="s">
        <v>5562</v>
      </c>
      <c r="H817" t="s">
        <v>5563</v>
      </c>
      <c r="I817" t="s">
        <v>32</v>
      </c>
      <c r="J817" t="s">
        <v>121</v>
      </c>
      <c r="K817" t="s">
        <v>24</v>
      </c>
      <c r="L817" t="s">
        <v>4814</v>
      </c>
      <c r="M817" t="s">
        <v>9438</v>
      </c>
      <c r="N817" t="s">
        <v>9439</v>
      </c>
    </row>
    <row r="818" spans="1:14" x14ac:dyDescent="0.25">
      <c r="A818" t="s">
        <v>4786</v>
      </c>
      <c r="B818" t="s">
        <v>4787</v>
      </c>
      <c r="C818" t="s">
        <v>16</v>
      </c>
      <c r="D818" t="s">
        <v>3094</v>
      </c>
      <c r="E818" t="s">
        <v>638</v>
      </c>
      <c r="F818" t="s">
        <v>5572</v>
      </c>
      <c r="G818" t="s">
        <v>5573</v>
      </c>
      <c r="H818" t="s">
        <v>5574</v>
      </c>
      <c r="I818" t="s">
        <v>32</v>
      </c>
      <c r="J818" t="s">
        <v>1878</v>
      </c>
      <c r="K818" t="s">
        <v>24</v>
      </c>
      <c r="L818" t="s">
        <v>75</v>
      </c>
      <c r="M818" t="s">
        <v>9438</v>
      </c>
      <c r="N818" t="s">
        <v>9439</v>
      </c>
    </row>
    <row r="819" spans="1:14" x14ac:dyDescent="0.25">
      <c r="A819" t="s">
        <v>3694</v>
      </c>
      <c r="B819" t="s">
        <v>3695</v>
      </c>
      <c r="C819" t="s">
        <v>16</v>
      </c>
      <c r="D819" t="s">
        <v>5532</v>
      </c>
      <c r="E819" t="s">
        <v>638</v>
      </c>
      <c r="F819" t="s">
        <v>5579</v>
      </c>
      <c r="G819" t="s">
        <v>5580</v>
      </c>
      <c r="H819" t="s">
        <v>5581</v>
      </c>
      <c r="I819" t="s">
        <v>32</v>
      </c>
      <c r="J819" t="s">
        <v>1599</v>
      </c>
      <c r="K819" t="s">
        <v>24</v>
      </c>
      <c r="L819" t="s">
        <v>2585</v>
      </c>
      <c r="M819" t="s">
        <v>9438</v>
      </c>
      <c r="N819" t="s">
        <v>9439</v>
      </c>
    </row>
    <row r="820" spans="1:14" x14ac:dyDescent="0.25">
      <c r="A820" t="s">
        <v>5437</v>
      </c>
      <c r="B820" t="s">
        <v>4502</v>
      </c>
      <c r="C820" t="s">
        <v>69</v>
      </c>
      <c r="D820" t="s">
        <v>4302</v>
      </c>
      <c r="E820" t="s">
        <v>638</v>
      </c>
      <c r="F820" t="s">
        <v>5582</v>
      </c>
      <c r="G820" t="s">
        <v>5583</v>
      </c>
      <c r="H820" t="s">
        <v>5584</v>
      </c>
      <c r="I820" t="s">
        <v>32</v>
      </c>
      <c r="J820" t="s">
        <v>1545</v>
      </c>
      <c r="K820" t="s">
        <v>24</v>
      </c>
      <c r="L820" t="s">
        <v>34</v>
      </c>
      <c r="M820" t="s">
        <v>9438</v>
      </c>
      <c r="N820" t="s">
        <v>9439</v>
      </c>
    </row>
    <row r="821" spans="1:14" x14ac:dyDescent="0.25">
      <c r="A821" t="s">
        <v>4469</v>
      </c>
      <c r="B821" t="s">
        <v>5600</v>
      </c>
      <c r="C821" t="s">
        <v>1595</v>
      </c>
      <c r="D821" t="s">
        <v>5601</v>
      </c>
      <c r="E821" t="s">
        <v>638</v>
      </c>
      <c r="F821" t="s">
        <v>5602</v>
      </c>
      <c r="G821" t="s">
        <v>5603</v>
      </c>
      <c r="H821" t="s">
        <v>5604</v>
      </c>
      <c r="I821" t="s">
        <v>32</v>
      </c>
      <c r="J821" t="s">
        <v>1912</v>
      </c>
      <c r="K821" t="s">
        <v>1600</v>
      </c>
      <c r="L821" t="s">
        <v>5605</v>
      </c>
      <c r="M821" t="s">
        <v>9438</v>
      </c>
      <c r="N821" t="s">
        <v>9439</v>
      </c>
    </row>
    <row r="822" spans="1:14" x14ac:dyDescent="0.25">
      <c r="A822" t="s">
        <v>5629</v>
      </c>
      <c r="B822" t="s">
        <v>5630</v>
      </c>
      <c r="C822" t="s">
        <v>1880</v>
      </c>
      <c r="D822" t="s">
        <v>61</v>
      </c>
      <c r="E822" t="s">
        <v>638</v>
      </c>
      <c r="F822" t="s">
        <v>5631</v>
      </c>
      <c r="G822" t="s">
        <v>5632</v>
      </c>
      <c r="H822" t="s">
        <v>5633</v>
      </c>
      <c r="I822" t="s">
        <v>32</v>
      </c>
      <c r="J822" t="s">
        <v>246</v>
      </c>
      <c r="K822" t="s">
        <v>556</v>
      </c>
      <c r="L822" t="s">
        <v>42</v>
      </c>
      <c r="M822" t="s">
        <v>9438</v>
      </c>
      <c r="N822" t="s">
        <v>9439</v>
      </c>
    </row>
    <row r="823" spans="1:14" x14ac:dyDescent="0.25">
      <c r="A823" t="s">
        <v>5634</v>
      </c>
      <c r="B823" t="s">
        <v>5635</v>
      </c>
      <c r="C823" t="s">
        <v>550</v>
      </c>
      <c r="D823" t="s">
        <v>2393</v>
      </c>
      <c r="E823" t="s">
        <v>638</v>
      </c>
      <c r="F823" t="s">
        <v>5636</v>
      </c>
      <c r="G823" t="s">
        <v>5637</v>
      </c>
      <c r="H823" t="s">
        <v>5638</v>
      </c>
      <c r="I823" t="s">
        <v>32</v>
      </c>
      <c r="J823" t="s">
        <v>1599</v>
      </c>
      <c r="K823" t="s">
        <v>556</v>
      </c>
      <c r="L823" t="s">
        <v>235</v>
      </c>
      <c r="M823" t="s">
        <v>9438</v>
      </c>
      <c r="N823" t="s">
        <v>9439</v>
      </c>
    </row>
    <row r="824" spans="1:14" x14ac:dyDescent="0.25">
      <c r="A824" t="s">
        <v>5639</v>
      </c>
      <c r="B824" t="s">
        <v>5640</v>
      </c>
      <c r="C824" t="s">
        <v>550</v>
      </c>
      <c r="D824" t="s">
        <v>2393</v>
      </c>
      <c r="E824" t="s">
        <v>638</v>
      </c>
      <c r="F824" t="s">
        <v>5641</v>
      </c>
      <c r="G824" t="s">
        <v>5642</v>
      </c>
      <c r="H824" t="s">
        <v>5643</v>
      </c>
      <c r="I824" t="s">
        <v>32</v>
      </c>
      <c r="J824" t="s">
        <v>1967</v>
      </c>
      <c r="K824" t="s">
        <v>556</v>
      </c>
      <c r="L824" t="s">
        <v>235</v>
      </c>
      <c r="M824" t="s">
        <v>9838</v>
      </c>
      <c r="N824" t="s">
        <v>9441</v>
      </c>
    </row>
    <row r="825" spans="1:14" x14ac:dyDescent="0.25">
      <c r="A825" t="s">
        <v>5644</v>
      </c>
      <c r="B825" t="s">
        <v>5645</v>
      </c>
      <c r="C825" t="s">
        <v>550</v>
      </c>
      <c r="D825" t="s">
        <v>5646</v>
      </c>
      <c r="E825" t="s">
        <v>638</v>
      </c>
      <c r="F825" t="s">
        <v>5647</v>
      </c>
      <c r="G825" t="s">
        <v>5648</v>
      </c>
      <c r="H825" t="s">
        <v>5649</v>
      </c>
      <c r="I825" t="s">
        <v>32</v>
      </c>
      <c r="J825" t="s">
        <v>1855</v>
      </c>
      <c r="K825" t="s">
        <v>556</v>
      </c>
      <c r="L825" t="s">
        <v>5650</v>
      </c>
      <c r="M825" t="s">
        <v>9438</v>
      </c>
      <c r="N825" t="s">
        <v>9439</v>
      </c>
    </row>
    <row r="826" spans="1:14" x14ac:dyDescent="0.25">
      <c r="A826" t="s">
        <v>5651</v>
      </c>
      <c r="B826" t="s">
        <v>5630</v>
      </c>
      <c r="C826" t="s">
        <v>1880</v>
      </c>
      <c r="D826" t="s">
        <v>61</v>
      </c>
      <c r="E826" t="s">
        <v>638</v>
      </c>
      <c r="F826" t="s">
        <v>5652</v>
      </c>
      <c r="G826" t="s">
        <v>5653</v>
      </c>
      <c r="H826" t="s">
        <v>5654</v>
      </c>
      <c r="I826" t="s">
        <v>32</v>
      </c>
      <c r="J826" t="s">
        <v>121</v>
      </c>
      <c r="K826" t="s">
        <v>556</v>
      </c>
      <c r="L826" t="s">
        <v>42</v>
      </c>
      <c r="M826" t="s">
        <v>9438</v>
      </c>
      <c r="N826" t="s">
        <v>9439</v>
      </c>
    </row>
    <row r="827" spans="1:14" x14ac:dyDescent="0.25">
      <c r="A827" t="s">
        <v>5655</v>
      </c>
      <c r="B827" t="s">
        <v>5656</v>
      </c>
      <c r="C827" t="s">
        <v>550</v>
      </c>
      <c r="D827" t="s">
        <v>5657</v>
      </c>
      <c r="E827" t="s">
        <v>638</v>
      </c>
      <c r="F827" t="s">
        <v>5658</v>
      </c>
      <c r="G827" t="s">
        <v>5659</v>
      </c>
      <c r="H827" t="s">
        <v>5660</v>
      </c>
      <c r="I827" t="s">
        <v>32</v>
      </c>
      <c r="J827" t="s">
        <v>1940</v>
      </c>
      <c r="K827" t="s">
        <v>556</v>
      </c>
      <c r="L827" t="s">
        <v>42</v>
      </c>
      <c r="M827" t="s">
        <v>9438</v>
      </c>
      <c r="N827" t="s">
        <v>9439</v>
      </c>
    </row>
    <row r="828" spans="1:14" x14ac:dyDescent="0.25">
      <c r="A828" t="s">
        <v>5661</v>
      </c>
      <c r="B828" t="s">
        <v>5630</v>
      </c>
      <c r="C828" t="s">
        <v>1880</v>
      </c>
      <c r="D828" t="s">
        <v>61</v>
      </c>
      <c r="E828" t="s">
        <v>638</v>
      </c>
      <c r="F828" t="s">
        <v>5662</v>
      </c>
      <c r="G828" t="s">
        <v>5663</v>
      </c>
      <c r="H828" t="s">
        <v>5664</v>
      </c>
      <c r="I828" t="s">
        <v>32</v>
      </c>
      <c r="J828" t="s">
        <v>809</v>
      </c>
      <c r="K828" t="s">
        <v>556</v>
      </c>
      <c r="L828" t="s">
        <v>42</v>
      </c>
      <c r="M828" t="s">
        <v>9438</v>
      </c>
      <c r="N828" t="s">
        <v>9439</v>
      </c>
    </row>
    <row r="829" spans="1:14" x14ac:dyDescent="0.25">
      <c r="A829" t="s">
        <v>5669</v>
      </c>
      <c r="B829" t="s">
        <v>5630</v>
      </c>
      <c r="C829" t="s">
        <v>550</v>
      </c>
      <c r="D829" t="s">
        <v>61</v>
      </c>
      <c r="E829" t="s">
        <v>638</v>
      </c>
      <c r="F829" t="s">
        <v>5670</v>
      </c>
      <c r="G829" t="s">
        <v>5671</v>
      </c>
      <c r="H829" t="s">
        <v>5672</v>
      </c>
      <c r="I829" t="s">
        <v>32</v>
      </c>
      <c r="J829" t="s">
        <v>1545</v>
      </c>
      <c r="K829" t="s">
        <v>556</v>
      </c>
      <c r="L829" t="s">
        <v>42</v>
      </c>
      <c r="M829" t="s">
        <v>9438</v>
      </c>
      <c r="N829" t="s">
        <v>9439</v>
      </c>
    </row>
    <row r="830" spans="1:14" x14ac:dyDescent="0.25">
      <c r="A830" t="s">
        <v>5644</v>
      </c>
      <c r="B830" t="s">
        <v>5645</v>
      </c>
      <c r="C830" t="s">
        <v>550</v>
      </c>
      <c r="D830" t="s">
        <v>2393</v>
      </c>
      <c r="E830" t="s">
        <v>638</v>
      </c>
      <c r="F830" t="s">
        <v>5683</v>
      </c>
      <c r="G830" t="s">
        <v>5684</v>
      </c>
      <c r="H830" t="s">
        <v>5685</v>
      </c>
      <c r="I830" t="s">
        <v>32</v>
      </c>
      <c r="J830" t="s">
        <v>1782</v>
      </c>
      <c r="K830" t="s">
        <v>5686</v>
      </c>
      <c r="L830" t="s">
        <v>235</v>
      </c>
      <c r="M830" t="s">
        <v>9438</v>
      </c>
      <c r="N830" t="s">
        <v>9439</v>
      </c>
    </row>
    <row r="831" spans="1:14" x14ac:dyDescent="0.25">
      <c r="A831" t="s">
        <v>5639</v>
      </c>
      <c r="B831" t="s">
        <v>5640</v>
      </c>
      <c r="C831" t="s">
        <v>550</v>
      </c>
      <c r="D831" t="s">
        <v>5646</v>
      </c>
      <c r="E831" t="s">
        <v>638</v>
      </c>
      <c r="F831" t="s">
        <v>5687</v>
      </c>
      <c r="G831" t="s">
        <v>5688</v>
      </c>
      <c r="H831" t="s">
        <v>5689</v>
      </c>
      <c r="I831" t="s">
        <v>32</v>
      </c>
      <c r="J831" t="s">
        <v>1951</v>
      </c>
      <c r="K831" t="s">
        <v>556</v>
      </c>
      <c r="L831" t="s">
        <v>5650</v>
      </c>
      <c r="M831" t="s">
        <v>9438</v>
      </c>
      <c r="N831" t="s">
        <v>9439</v>
      </c>
    </row>
    <row r="832" spans="1:14" x14ac:dyDescent="0.25">
      <c r="A832" t="s">
        <v>5690</v>
      </c>
      <c r="B832" t="s">
        <v>5630</v>
      </c>
      <c r="C832" t="s">
        <v>1880</v>
      </c>
      <c r="D832" t="s">
        <v>61</v>
      </c>
      <c r="E832" t="s">
        <v>638</v>
      </c>
      <c r="F832" t="s">
        <v>5691</v>
      </c>
      <c r="G832" t="s">
        <v>5692</v>
      </c>
      <c r="H832" t="s">
        <v>5693</v>
      </c>
      <c r="I832" t="s">
        <v>32</v>
      </c>
      <c r="J832" t="s">
        <v>1093</v>
      </c>
      <c r="K832" t="s">
        <v>556</v>
      </c>
      <c r="L832" t="s">
        <v>42</v>
      </c>
      <c r="M832" t="s">
        <v>9438</v>
      </c>
      <c r="N832" t="s">
        <v>9439</v>
      </c>
    </row>
    <row r="833" spans="1:14" x14ac:dyDescent="0.25">
      <c r="A833" t="s">
        <v>5694</v>
      </c>
      <c r="B833" t="s">
        <v>5695</v>
      </c>
      <c r="C833" t="s">
        <v>1595</v>
      </c>
      <c r="D833" t="s">
        <v>5696</v>
      </c>
      <c r="E833" t="s">
        <v>638</v>
      </c>
      <c r="F833" t="s">
        <v>5697</v>
      </c>
      <c r="G833" t="s">
        <v>5698</v>
      </c>
      <c r="H833" t="s">
        <v>5699</v>
      </c>
      <c r="I833" t="s">
        <v>32</v>
      </c>
      <c r="J833" t="s">
        <v>4543</v>
      </c>
      <c r="K833" t="s">
        <v>1600</v>
      </c>
      <c r="L833" t="s">
        <v>1331</v>
      </c>
      <c r="M833" t="s">
        <v>9438</v>
      </c>
      <c r="N833" t="s">
        <v>9439</v>
      </c>
    </row>
    <row r="834" spans="1:14" x14ac:dyDescent="0.25">
      <c r="A834" t="s">
        <v>2092</v>
      </c>
      <c r="B834" t="s">
        <v>549</v>
      </c>
      <c r="C834" t="s">
        <v>1595</v>
      </c>
      <c r="D834" t="s">
        <v>1513</v>
      </c>
      <c r="E834" t="s">
        <v>638</v>
      </c>
      <c r="F834" t="s">
        <v>5700</v>
      </c>
      <c r="G834" t="s">
        <v>5701</v>
      </c>
      <c r="H834" t="s">
        <v>5702</v>
      </c>
      <c r="I834" t="s">
        <v>32</v>
      </c>
      <c r="J834" t="s">
        <v>1967</v>
      </c>
      <c r="K834" t="s">
        <v>1600</v>
      </c>
      <c r="L834" t="s">
        <v>75</v>
      </c>
      <c r="M834" t="s">
        <v>9438</v>
      </c>
      <c r="N834" t="s">
        <v>9439</v>
      </c>
    </row>
    <row r="835" spans="1:14" x14ac:dyDescent="0.25">
      <c r="A835" t="s">
        <v>5703</v>
      </c>
      <c r="C835" t="s">
        <v>1943</v>
      </c>
      <c r="D835" t="s">
        <v>5704</v>
      </c>
      <c r="E835" t="s">
        <v>18</v>
      </c>
      <c r="F835" t="s">
        <v>5705</v>
      </c>
      <c r="G835" t="s">
        <v>5706</v>
      </c>
      <c r="H835" t="s">
        <v>5707</v>
      </c>
      <c r="I835" t="s">
        <v>32</v>
      </c>
      <c r="J835" t="s">
        <v>1782</v>
      </c>
      <c r="K835" t="s">
        <v>1600</v>
      </c>
      <c r="L835" t="s">
        <v>75</v>
      </c>
      <c r="M835" t="s">
        <v>9438</v>
      </c>
      <c r="N835" t="s">
        <v>9439</v>
      </c>
    </row>
    <row r="836" spans="1:14" x14ac:dyDescent="0.25">
      <c r="A836" t="s">
        <v>5708</v>
      </c>
      <c r="B836" t="s">
        <v>5709</v>
      </c>
      <c r="C836" t="s">
        <v>5710</v>
      </c>
      <c r="D836" t="s">
        <v>5711</v>
      </c>
      <c r="E836" t="s">
        <v>18</v>
      </c>
      <c r="F836" t="s">
        <v>5712</v>
      </c>
      <c r="G836" t="s">
        <v>5713</v>
      </c>
      <c r="H836" t="s">
        <v>5714</v>
      </c>
      <c r="I836" t="s">
        <v>32</v>
      </c>
      <c r="J836" t="s">
        <v>1855</v>
      </c>
      <c r="K836" t="s">
        <v>1600</v>
      </c>
      <c r="L836" t="s">
        <v>1368</v>
      </c>
      <c r="M836" t="s">
        <v>9438</v>
      </c>
      <c r="N836" t="s">
        <v>9439</v>
      </c>
    </row>
    <row r="837" spans="1:14" x14ac:dyDescent="0.25">
      <c r="A837" t="s">
        <v>5589</v>
      </c>
      <c r="B837" t="s">
        <v>5590</v>
      </c>
      <c r="C837" t="s">
        <v>1595</v>
      </c>
      <c r="D837" t="s">
        <v>5591</v>
      </c>
      <c r="E837" t="s">
        <v>638</v>
      </c>
      <c r="F837" t="s">
        <v>5719</v>
      </c>
      <c r="G837" t="s">
        <v>5720</v>
      </c>
      <c r="H837" t="s">
        <v>5721</v>
      </c>
      <c r="I837" t="s">
        <v>32</v>
      </c>
      <c r="J837" t="s">
        <v>3208</v>
      </c>
      <c r="K837" t="s">
        <v>1600</v>
      </c>
      <c r="L837" t="s">
        <v>5595</v>
      </c>
      <c r="M837" t="s">
        <v>9438</v>
      </c>
      <c r="N837" t="s">
        <v>9439</v>
      </c>
    </row>
    <row r="838" spans="1:14" x14ac:dyDescent="0.25">
      <c r="A838" t="s">
        <v>5726</v>
      </c>
      <c r="B838" t="s">
        <v>549</v>
      </c>
      <c r="C838" t="s">
        <v>1887</v>
      </c>
      <c r="D838" t="s">
        <v>1513</v>
      </c>
      <c r="E838" t="s">
        <v>638</v>
      </c>
      <c r="F838" t="s">
        <v>5727</v>
      </c>
      <c r="G838" t="s">
        <v>5728</v>
      </c>
      <c r="H838" t="s">
        <v>5729</v>
      </c>
      <c r="I838" t="s">
        <v>32</v>
      </c>
      <c r="J838" t="s">
        <v>438</v>
      </c>
      <c r="K838" t="s">
        <v>24</v>
      </c>
      <c r="L838" t="s">
        <v>75</v>
      </c>
      <c r="M838" t="s">
        <v>9438</v>
      </c>
      <c r="N838" t="s">
        <v>9439</v>
      </c>
    </row>
    <row r="839" spans="1:14" x14ac:dyDescent="0.25">
      <c r="A839" t="s">
        <v>5589</v>
      </c>
      <c r="B839" t="s">
        <v>5740</v>
      </c>
      <c r="C839" t="s">
        <v>1595</v>
      </c>
      <c r="D839" t="s">
        <v>5591</v>
      </c>
      <c r="E839" t="s">
        <v>638</v>
      </c>
      <c r="F839" t="s">
        <v>5741</v>
      </c>
      <c r="G839" t="s">
        <v>5742</v>
      </c>
      <c r="H839" t="s">
        <v>5743</v>
      </c>
      <c r="I839" t="s">
        <v>32</v>
      </c>
      <c r="J839" t="s">
        <v>3208</v>
      </c>
      <c r="K839" t="s">
        <v>1600</v>
      </c>
      <c r="L839" t="s">
        <v>5595</v>
      </c>
      <c r="M839" t="s">
        <v>9438</v>
      </c>
      <c r="N839" t="s">
        <v>9439</v>
      </c>
    </row>
    <row r="840" spans="1:14" x14ac:dyDescent="0.25">
      <c r="A840" t="s">
        <v>5744</v>
      </c>
      <c r="B840" t="s">
        <v>5745</v>
      </c>
      <c r="C840" t="s">
        <v>16</v>
      </c>
      <c r="D840" t="s">
        <v>1476</v>
      </c>
      <c r="E840" t="s">
        <v>18</v>
      </c>
      <c r="F840" t="s">
        <v>5746</v>
      </c>
      <c r="G840" t="s">
        <v>5747</v>
      </c>
      <c r="H840" t="s">
        <v>5748</v>
      </c>
      <c r="I840" t="s">
        <v>32</v>
      </c>
      <c r="J840" t="s">
        <v>2119</v>
      </c>
      <c r="K840" t="s">
        <v>24</v>
      </c>
      <c r="L840" t="s">
        <v>1480</v>
      </c>
      <c r="M840" t="s">
        <v>9839</v>
      </c>
      <c r="N840" t="s">
        <v>9441</v>
      </c>
    </row>
    <row r="841" spans="1:14" x14ac:dyDescent="0.25">
      <c r="A841" t="s">
        <v>5749</v>
      </c>
      <c r="B841" t="s">
        <v>5750</v>
      </c>
      <c r="C841" t="s">
        <v>69</v>
      </c>
      <c r="D841" t="s">
        <v>2204</v>
      </c>
      <c r="E841" t="s">
        <v>18</v>
      </c>
      <c r="F841" t="s">
        <v>5751</v>
      </c>
      <c r="G841" t="s">
        <v>5752</v>
      </c>
      <c r="H841" t="s">
        <v>5753</v>
      </c>
      <c r="I841" t="s">
        <v>32</v>
      </c>
      <c r="J841" t="s">
        <v>2107</v>
      </c>
      <c r="K841" t="s">
        <v>24</v>
      </c>
      <c r="L841" t="s">
        <v>42</v>
      </c>
      <c r="M841" t="s">
        <v>9438</v>
      </c>
      <c r="N841" t="s">
        <v>9439</v>
      </c>
    </row>
    <row r="842" spans="1:14" x14ac:dyDescent="0.25">
      <c r="A842" t="s">
        <v>5757</v>
      </c>
      <c r="B842" t="s">
        <v>5695</v>
      </c>
      <c r="C842" t="s">
        <v>1595</v>
      </c>
      <c r="D842" t="s">
        <v>5696</v>
      </c>
      <c r="E842" t="s">
        <v>638</v>
      </c>
      <c r="F842" t="s">
        <v>5758</v>
      </c>
      <c r="G842" t="s">
        <v>5759</v>
      </c>
      <c r="H842" t="s">
        <v>5760</v>
      </c>
      <c r="I842" t="s">
        <v>32</v>
      </c>
      <c r="J842" t="s">
        <v>4543</v>
      </c>
      <c r="K842" t="s">
        <v>1600</v>
      </c>
      <c r="L842" t="s">
        <v>1331</v>
      </c>
      <c r="M842" t="s">
        <v>9438</v>
      </c>
      <c r="N842" t="s">
        <v>9439</v>
      </c>
    </row>
    <row r="843" spans="1:14" x14ac:dyDescent="0.25">
      <c r="A843" t="s">
        <v>2092</v>
      </c>
      <c r="B843" t="s">
        <v>549</v>
      </c>
      <c r="C843" t="s">
        <v>1595</v>
      </c>
      <c r="D843" t="s">
        <v>1513</v>
      </c>
      <c r="E843" t="s">
        <v>638</v>
      </c>
      <c r="F843" t="s">
        <v>5761</v>
      </c>
      <c r="G843" t="s">
        <v>5762</v>
      </c>
      <c r="H843" t="s">
        <v>5763</v>
      </c>
      <c r="I843" t="s">
        <v>32</v>
      </c>
      <c r="J843" t="s">
        <v>1093</v>
      </c>
      <c r="K843" t="s">
        <v>1600</v>
      </c>
      <c r="L843" t="s">
        <v>75</v>
      </c>
      <c r="M843" t="s">
        <v>9438</v>
      </c>
      <c r="N843" t="s">
        <v>9439</v>
      </c>
    </row>
    <row r="844" spans="1:14" x14ac:dyDescent="0.25">
      <c r="A844" t="s">
        <v>5771</v>
      </c>
      <c r="B844" t="s">
        <v>5772</v>
      </c>
      <c r="C844" t="s">
        <v>1595</v>
      </c>
      <c r="D844" t="s">
        <v>5773</v>
      </c>
      <c r="E844" t="s">
        <v>18</v>
      </c>
      <c r="F844" t="s">
        <v>5774</v>
      </c>
      <c r="G844" t="s">
        <v>5775</v>
      </c>
      <c r="H844" t="s">
        <v>5776</v>
      </c>
      <c r="I844" t="s">
        <v>32</v>
      </c>
      <c r="J844" t="s">
        <v>4543</v>
      </c>
      <c r="K844" t="s">
        <v>1600</v>
      </c>
      <c r="L844" t="s">
        <v>5777</v>
      </c>
      <c r="M844" t="s">
        <v>9438</v>
      </c>
      <c r="N844" t="s">
        <v>9439</v>
      </c>
    </row>
    <row r="845" spans="1:14" x14ac:dyDescent="0.25">
      <c r="A845" t="s">
        <v>5778</v>
      </c>
      <c r="B845" t="s">
        <v>5779</v>
      </c>
      <c r="C845" t="s">
        <v>1943</v>
      </c>
      <c r="D845" t="s">
        <v>5780</v>
      </c>
      <c r="E845" t="s">
        <v>18</v>
      </c>
      <c r="F845" t="s">
        <v>5781</v>
      </c>
      <c r="G845" t="s">
        <v>5782</v>
      </c>
      <c r="H845" t="s">
        <v>5783</v>
      </c>
      <c r="I845" t="s">
        <v>32</v>
      </c>
      <c r="J845" t="s">
        <v>809</v>
      </c>
      <c r="K845" t="s">
        <v>1600</v>
      </c>
      <c r="L845" t="s">
        <v>5784</v>
      </c>
      <c r="M845" t="s">
        <v>9438</v>
      </c>
      <c r="N845" t="s">
        <v>9439</v>
      </c>
    </row>
    <row r="846" spans="1:14" x14ac:dyDescent="0.25">
      <c r="A846" t="s">
        <v>5669</v>
      </c>
      <c r="B846" t="s">
        <v>5791</v>
      </c>
      <c r="C846" t="s">
        <v>1595</v>
      </c>
      <c r="D846" t="s">
        <v>5792</v>
      </c>
      <c r="E846" t="s">
        <v>638</v>
      </c>
      <c r="F846" t="s">
        <v>5793</v>
      </c>
      <c r="G846" t="s">
        <v>5671</v>
      </c>
      <c r="H846" t="s">
        <v>5794</v>
      </c>
      <c r="I846" t="s">
        <v>32</v>
      </c>
      <c r="J846" t="s">
        <v>1545</v>
      </c>
      <c r="K846" t="s">
        <v>1600</v>
      </c>
      <c r="L846" t="s">
        <v>3638</v>
      </c>
      <c r="M846" t="s">
        <v>9438</v>
      </c>
      <c r="N846" t="s">
        <v>9439</v>
      </c>
    </row>
    <row r="847" spans="1:14" x14ac:dyDescent="0.25">
      <c r="A847" t="s">
        <v>5795</v>
      </c>
      <c r="B847" t="s">
        <v>5796</v>
      </c>
      <c r="C847" t="s">
        <v>5797</v>
      </c>
      <c r="D847" t="s">
        <v>2898</v>
      </c>
      <c r="E847" t="s">
        <v>638</v>
      </c>
      <c r="F847" t="s">
        <v>5798</v>
      </c>
      <c r="G847" t="s">
        <v>5799</v>
      </c>
      <c r="H847" t="s">
        <v>5800</v>
      </c>
      <c r="I847" t="s">
        <v>32</v>
      </c>
      <c r="J847" t="s">
        <v>5801</v>
      </c>
      <c r="K847" t="s">
        <v>1600</v>
      </c>
      <c r="L847" t="s">
        <v>3106</v>
      </c>
      <c r="M847" t="s">
        <v>9438</v>
      </c>
      <c r="N847" t="s">
        <v>9439</v>
      </c>
    </row>
    <row r="848" spans="1:14" x14ac:dyDescent="0.25">
      <c r="A848" t="s">
        <v>5589</v>
      </c>
      <c r="B848" t="s">
        <v>5590</v>
      </c>
      <c r="C848" t="s">
        <v>1595</v>
      </c>
      <c r="D848" t="s">
        <v>5591</v>
      </c>
      <c r="E848" t="s">
        <v>638</v>
      </c>
      <c r="F848" t="s">
        <v>5802</v>
      </c>
      <c r="G848" t="s">
        <v>5803</v>
      </c>
      <c r="H848" t="s">
        <v>5804</v>
      </c>
      <c r="I848" t="s">
        <v>32</v>
      </c>
      <c r="J848" t="s">
        <v>1912</v>
      </c>
      <c r="K848" t="s">
        <v>1600</v>
      </c>
      <c r="L848" t="s">
        <v>5595</v>
      </c>
      <c r="M848" t="s">
        <v>9438</v>
      </c>
      <c r="N848" t="s">
        <v>9439</v>
      </c>
    </row>
    <row r="849" spans="1:14" x14ac:dyDescent="0.25">
      <c r="A849" t="s">
        <v>5805</v>
      </c>
      <c r="B849" t="s">
        <v>5806</v>
      </c>
      <c r="C849" t="s">
        <v>1880</v>
      </c>
      <c r="D849" t="s">
        <v>5696</v>
      </c>
      <c r="E849" t="s">
        <v>18</v>
      </c>
      <c r="F849" t="s">
        <v>5807</v>
      </c>
      <c r="G849" t="s">
        <v>5808</v>
      </c>
      <c r="H849" t="s">
        <v>5809</v>
      </c>
      <c r="I849" t="s">
        <v>32</v>
      </c>
      <c r="J849" t="s">
        <v>1940</v>
      </c>
      <c r="K849" t="s">
        <v>556</v>
      </c>
      <c r="L849" t="s">
        <v>1331</v>
      </c>
      <c r="M849" t="s">
        <v>9438</v>
      </c>
      <c r="N849" t="s">
        <v>9439</v>
      </c>
    </row>
    <row r="850" spans="1:14" x14ac:dyDescent="0.25">
      <c r="A850" t="s">
        <v>5810</v>
      </c>
      <c r="B850" t="s">
        <v>1864</v>
      </c>
      <c r="C850" t="s">
        <v>550</v>
      </c>
      <c r="D850" t="s">
        <v>5811</v>
      </c>
      <c r="E850" t="s">
        <v>18</v>
      </c>
      <c r="F850" t="s">
        <v>5812</v>
      </c>
      <c r="G850" t="s">
        <v>5813</v>
      </c>
      <c r="H850" t="s">
        <v>5814</v>
      </c>
      <c r="I850" t="s">
        <v>32</v>
      </c>
      <c r="J850" t="s">
        <v>1878</v>
      </c>
      <c r="K850" t="s">
        <v>556</v>
      </c>
      <c r="L850" t="s">
        <v>235</v>
      </c>
      <c r="M850" t="s">
        <v>9438</v>
      </c>
      <c r="N850" t="s">
        <v>9439</v>
      </c>
    </row>
    <row r="851" spans="1:14" x14ac:dyDescent="0.25">
      <c r="A851" t="s">
        <v>5815</v>
      </c>
      <c r="B851" t="s">
        <v>5765</v>
      </c>
      <c r="C851" t="s">
        <v>550</v>
      </c>
      <c r="D851" t="s">
        <v>585</v>
      </c>
      <c r="E851" t="s">
        <v>18</v>
      </c>
      <c r="F851" t="s">
        <v>5816</v>
      </c>
      <c r="G851" t="s">
        <v>5817</v>
      </c>
      <c r="H851" t="s">
        <v>5818</v>
      </c>
      <c r="I851" t="s">
        <v>32</v>
      </c>
      <c r="J851" t="s">
        <v>1782</v>
      </c>
      <c r="K851" t="s">
        <v>556</v>
      </c>
      <c r="L851" t="s">
        <v>75</v>
      </c>
      <c r="M851" t="s">
        <v>9438</v>
      </c>
      <c r="N851" t="s">
        <v>9439</v>
      </c>
    </row>
    <row r="852" spans="1:14" x14ac:dyDescent="0.25">
      <c r="A852" t="s">
        <v>5829</v>
      </c>
      <c r="C852" t="s">
        <v>16</v>
      </c>
      <c r="D852" t="s">
        <v>2867</v>
      </c>
      <c r="E852" t="s">
        <v>18</v>
      </c>
      <c r="F852" t="s">
        <v>5830</v>
      </c>
      <c r="G852" t="s">
        <v>5831</v>
      </c>
      <c r="H852" t="s">
        <v>5832</v>
      </c>
      <c r="I852" t="s">
        <v>32</v>
      </c>
      <c r="J852" t="s">
        <v>493</v>
      </c>
      <c r="K852" t="s">
        <v>24</v>
      </c>
      <c r="L852" t="s">
        <v>204</v>
      </c>
      <c r="M852" t="s">
        <v>9841</v>
      </c>
      <c r="N852" t="s">
        <v>9441</v>
      </c>
    </row>
    <row r="853" spans="1:14" x14ac:dyDescent="0.25">
      <c r="A853" t="s">
        <v>5843</v>
      </c>
      <c r="B853" t="s">
        <v>5844</v>
      </c>
      <c r="C853" t="s">
        <v>16</v>
      </c>
      <c r="D853" t="s">
        <v>1278</v>
      </c>
      <c r="E853" t="s">
        <v>18</v>
      </c>
      <c r="F853" t="s">
        <v>5845</v>
      </c>
      <c r="G853" t="s">
        <v>5846</v>
      </c>
      <c r="H853" t="s">
        <v>5847</v>
      </c>
      <c r="I853" t="s">
        <v>32</v>
      </c>
      <c r="J853" t="s">
        <v>2127</v>
      </c>
      <c r="K853" t="s">
        <v>24</v>
      </c>
      <c r="L853" t="s">
        <v>1282</v>
      </c>
      <c r="M853" t="s">
        <v>9842</v>
      </c>
      <c r="N853" t="s">
        <v>9441</v>
      </c>
    </row>
    <row r="854" spans="1:14" x14ac:dyDescent="0.25">
      <c r="A854" t="s">
        <v>5851</v>
      </c>
      <c r="C854" t="s">
        <v>16</v>
      </c>
      <c r="E854" t="s">
        <v>18</v>
      </c>
      <c r="F854" t="s">
        <v>5852</v>
      </c>
      <c r="G854" t="s">
        <v>5853</v>
      </c>
      <c r="H854" t="s">
        <v>5854</v>
      </c>
      <c r="I854" t="s">
        <v>32</v>
      </c>
      <c r="J854" t="s">
        <v>583</v>
      </c>
      <c r="K854" t="s">
        <v>24</v>
      </c>
      <c r="L854" t="s">
        <v>168</v>
      </c>
      <c r="M854" t="s">
        <v>9843</v>
      </c>
      <c r="N854" t="s">
        <v>9441</v>
      </c>
    </row>
    <row r="855" spans="1:14" x14ac:dyDescent="0.25">
      <c r="A855" t="s">
        <v>5589</v>
      </c>
      <c r="B855" t="s">
        <v>5590</v>
      </c>
      <c r="C855" t="s">
        <v>1595</v>
      </c>
      <c r="D855" t="s">
        <v>5591</v>
      </c>
      <c r="E855" t="s">
        <v>638</v>
      </c>
      <c r="F855" t="s">
        <v>5855</v>
      </c>
      <c r="G855" t="s">
        <v>5856</v>
      </c>
      <c r="H855" t="s">
        <v>5857</v>
      </c>
      <c r="I855" t="s">
        <v>32</v>
      </c>
      <c r="J855" t="s">
        <v>1912</v>
      </c>
      <c r="K855" t="s">
        <v>1600</v>
      </c>
      <c r="L855" t="s">
        <v>5595</v>
      </c>
      <c r="M855" t="s">
        <v>9438</v>
      </c>
      <c r="N855" t="s">
        <v>9439</v>
      </c>
    </row>
    <row r="856" spans="1:14" x14ac:dyDescent="0.25">
      <c r="A856" t="s">
        <v>5726</v>
      </c>
      <c r="B856" t="s">
        <v>549</v>
      </c>
      <c r="C856" t="s">
        <v>1887</v>
      </c>
      <c r="D856" t="s">
        <v>1513</v>
      </c>
      <c r="E856" t="s">
        <v>638</v>
      </c>
      <c r="F856" t="s">
        <v>5858</v>
      </c>
      <c r="G856" t="s">
        <v>5859</v>
      </c>
      <c r="H856" t="s">
        <v>5860</v>
      </c>
      <c r="I856" t="s">
        <v>32</v>
      </c>
      <c r="J856" t="s">
        <v>89</v>
      </c>
      <c r="K856" t="s">
        <v>24</v>
      </c>
      <c r="L856" t="s">
        <v>75</v>
      </c>
      <c r="M856" t="s">
        <v>9438</v>
      </c>
      <c r="N856" t="s">
        <v>9439</v>
      </c>
    </row>
    <row r="857" spans="1:14" x14ac:dyDescent="0.25">
      <c r="A857" t="s">
        <v>3771</v>
      </c>
      <c r="B857" t="s">
        <v>3786</v>
      </c>
      <c r="C857" t="s">
        <v>550</v>
      </c>
      <c r="E857" t="s">
        <v>638</v>
      </c>
      <c r="F857" t="s">
        <v>5861</v>
      </c>
      <c r="G857" t="s">
        <v>5862</v>
      </c>
      <c r="H857" t="s">
        <v>5863</v>
      </c>
      <c r="I857" t="s">
        <v>32</v>
      </c>
      <c r="J857" t="s">
        <v>3337</v>
      </c>
      <c r="K857" t="s">
        <v>556</v>
      </c>
      <c r="L857" t="s">
        <v>5864</v>
      </c>
      <c r="M857" t="s">
        <v>9438</v>
      </c>
      <c r="N857" t="s">
        <v>9439</v>
      </c>
    </row>
    <row r="858" spans="1:14" x14ac:dyDescent="0.25">
      <c r="A858" t="s">
        <v>5869</v>
      </c>
      <c r="B858" t="s">
        <v>5870</v>
      </c>
      <c r="C858" t="s">
        <v>16</v>
      </c>
      <c r="D858" t="s">
        <v>1254</v>
      </c>
      <c r="E858" t="s">
        <v>18</v>
      </c>
      <c r="F858" t="s">
        <v>5871</v>
      </c>
      <c r="G858" t="s">
        <v>3862</v>
      </c>
      <c r="H858" t="s">
        <v>5872</v>
      </c>
      <c r="I858" t="s">
        <v>32</v>
      </c>
      <c r="J858" t="s">
        <v>183</v>
      </c>
      <c r="K858" t="s">
        <v>24</v>
      </c>
      <c r="L858" t="s">
        <v>1258</v>
      </c>
      <c r="M858" t="s">
        <v>9844</v>
      </c>
      <c r="N858" t="s">
        <v>9441</v>
      </c>
    </row>
    <row r="859" spans="1:14" x14ac:dyDescent="0.25">
      <c r="A859" t="s">
        <v>5873</v>
      </c>
      <c r="B859" t="s">
        <v>5874</v>
      </c>
      <c r="C859" t="s">
        <v>69</v>
      </c>
      <c r="D859" t="s">
        <v>332</v>
      </c>
      <c r="E859" t="s">
        <v>18</v>
      </c>
      <c r="F859" t="s">
        <v>5875</v>
      </c>
      <c r="G859" t="s">
        <v>5876</v>
      </c>
      <c r="H859" t="s">
        <v>5877</v>
      </c>
      <c r="I859" t="s">
        <v>32</v>
      </c>
      <c r="J859" t="s">
        <v>2615</v>
      </c>
      <c r="K859" t="s">
        <v>24</v>
      </c>
      <c r="L859" t="s">
        <v>104</v>
      </c>
      <c r="M859" t="s">
        <v>9845</v>
      </c>
      <c r="N859" t="s">
        <v>9441</v>
      </c>
    </row>
    <row r="860" spans="1:14" x14ac:dyDescent="0.25">
      <c r="A860" t="s">
        <v>5878</v>
      </c>
      <c r="B860" t="s">
        <v>5879</v>
      </c>
      <c r="C860" t="s">
        <v>16</v>
      </c>
      <c r="D860" t="s">
        <v>93</v>
      </c>
      <c r="E860" t="s">
        <v>18</v>
      </c>
      <c r="F860" t="s">
        <v>5880</v>
      </c>
      <c r="G860" t="s">
        <v>5881</v>
      </c>
      <c r="H860" t="s">
        <v>5882</v>
      </c>
      <c r="I860" t="s">
        <v>32</v>
      </c>
      <c r="J860" t="s">
        <v>2615</v>
      </c>
      <c r="K860" t="s">
        <v>24</v>
      </c>
      <c r="L860" t="s">
        <v>75</v>
      </c>
      <c r="M860" t="s">
        <v>9846</v>
      </c>
      <c r="N860" t="s">
        <v>9441</v>
      </c>
    </row>
    <row r="861" spans="1:14" x14ac:dyDescent="0.25">
      <c r="A861" t="s">
        <v>5883</v>
      </c>
      <c r="B861" t="s">
        <v>584</v>
      </c>
      <c r="C861" t="s">
        <v>16</v>
      </c>
      <c r="D861" t="s">
        <v>585</v>
      </c>
      <c r="E861" t="s">
        <v>18</v>
      </c>
      <c r="F861" t="s">
        <v>5884</v>
      </c>
      <c r="G861" t="s">
        <v>5885</v>
      </c>
      <c r="H861" t="s">
        <v>5886</v>
      </c>
      <c r="I861" t="s">
        <v>32</v>
      </c>
      <c r="J861" t="s">
        <v>391</v>
      </c>
      <c r="K861" t="s">
        <v>24</v>
      </c>
      <c r="L861" t="s">
        <v>75</v>
      </c>
      <c r="M861" t="s">
        <v>9438</v>
      </c>
      <c r="N861" t="s">
        <v>9439</v>
      </c>
    </row>
    <row r="862" spans="1:14" x14ac:dyDescent="0.25">
      <c r="A862" t="s">
        <v>2476</v>
      </c>
      <c r="B862" t="s">
        <v>44</v>
      </c>
      <c r="C862" t="s">
        <v>69</v>
      </c>
      <c r="D862" t="s">
        <v>45</v>
      </c>
      <c r="E862" t="s">
        <v>18</v>
      </c>
      <c r="F862" t="s">
        <v>5887</v>
      </c>
      <c r="G862" t="s">
        <v>5888</v>
      </c>
      <c r="H862" t="s">
        <v>5889</v>
      </c>
      <c r="I862" t="s">
        <v>32</v>
      </c>
      <c r="J862" t="s">
        <v>426</v>
      </c>
      <c r="K862" t="s">
        <v>24</v>
      </c>
      <c r="L862" t="s">
        <v>50</v>
      </c>
      <c r="M862" t="s">
        <v>9847</v>
      </c>
      <c r="N862" t="s">
        <v>9441</v>
      </c>
    </row>
    <row r="863" spans="1:14" x14ac:dyDescent="0.25">
      <c r="A863" t="s">
        <v>5894</v>
      </c>
      <c r="C863" t="s">
        <v>16</v>
      </c>
      <c r="D863" t="s">
        <v>200</v>
      </c>
      <c r="E863" t="s">
        <v>18</v>
      </c>
      <c r="F863" t="s">
        <v>5895</v>
      </c>
      <c r="G863" t="s">
        <v>5896</v>
      </c>
      <c r="H863" t="s">
        <v>5897</v>
      </c>
      <c r="I863" t="s">
        <v>32</v>
      </c>
      <c r="J863" t="s">
        <v>2353</v>
      </c>
      <c r="K863" t="s">
        <v>24</v>
      </c>
      <c r="L863" t="s">
        <v>204</v>
      </c>
      <c r="M863" t="s">
        <v>9438</v>
      </c>
      <c r="N863" t="s">
        <v>9439</v>
      </c>
    </row>
    <row r="864" spans="1:14" x14ac:dyDescent="0.25">
      <c r="A864" t="s">
        <v>5898</v>
      </c>
      <c r="B864" t="s">
        <v>5899</v>
      </c>
      <c r="C864" t="s">
        <v>16</v>
      </c>
      <c r="D864" t="s">
        <v>5900</v>
      </c>
      <c r="E864" t="s">
        <v>18</v>
      </c>
      <c r="F864" t="s">
        <v>5901</v>
      </c>
      <c r="G864" t="s">
        <v>5902</v>
      </c>
      <c r="H864" t="s">
        <v>5903</v>
      </c>
      <c r="I864" t="s">
        <v>32</v>
      </c>
      <c r="J864" t="s">
        <v>2591</v>
      </c>
      <c r="K864" t="s">
        <v>24</v>
      </c>
      <c r="L864" t="s">
        <v>439</v>
      </c>
      <c r="M864" t="s">
        <v>9438</v>
      </c>
      <c r="N864" t="s">
        <v>9439</v>
      </c>
    </row>
    <row r="865" spans="1:14" x14ac:dyDescent="0.25">
      <c r="A865" t="s">
        <v>5909</v>
      </c>
      <c r="B865" t="s">
        <v>5910</v>
      </c>
      <c r="C865" t="s">
        <v>69</v>
      </c>
      <c r="D865" t="s">
        <v>4002</v>
      </c>
      <c r="E865" t="s">
        <v>18</v>
      </c>
      <c r="F865" t="s">
        <v>5911</v>
      </c>
      <c r="G865" t="s">
        <v>5912</v>
      </c>
      <c r="H865" t="s">
        <v>5913</v>
      </c>
      <c r="I865" t="s">
        <v>32</v>
      </c>
      <c r="J865" t="s">
        <v>826</v>
      </c>
      <c r="K865" t="s">
        <v>24</v>
      </c>
      <c r="L865" t="s">
        <v>1981</v>
      </c>
      <c r="M865" t="s">
        <v>9438</v>
      </c>
      <c r="N865" t="s">
        <v>9439</v>
      </c>
    </row>
    <row r="866" spans="1:14" x14ac:dyDescent="0.25">
      <c r="A866" t="s">
        <v>5914</v>
      </c>
      <c r="B866" t="s">
        <v>5915</v>
      </c>
      <c r="C866" t="s">
        <v>69</v>
      </c>
      <c r="D866" t="s">
        <v>5916</v>
      </c>
      <c r="E866" t="s">
        <v>18</v>
      </c>
      <c r="F866" t="s">
        <v>5917</v>
      </c>
      <c r="G866" t="s">
        <v>5918</v>
      </c>
      <c r="H866" t="s">
        <v>5919</v>
      </c>
      <c r="I866" t="s">
        <v>32</v>
      </c>
      <c r="J866" t="s">
        <v>197</v>
      </c>
      <c r="K866" t="s">
        <v>24</v>
      </c>
      <c r="L866" t="s">
        <v>5920</v>
      </c>
      <c r="M866" t="s">
        <v>9438</v>
      </c>
      <c r="N866" t="s">
        <v>9439</v>
      </c>
    </row>
    <row r="867" spans="1:14" x14ac:dyDescent="0.25">
      <c r="A867" t="s">
        <v>5921</v>
      </c>
      <c r="B867" t="s">
        <v>5922</v>
      </c>
      <c r="C867" t="s">
        <v>69</v>
      </c>
      <c r="D867" t="s">
        <v>489</v>
      </c>
      <c r="E867" t="s">
        <v>18</v>
      </c>
      <c r="F867" t="s">
        <v>5923</v>
      </c>
      <c r="G867" t="s">
        <v>5924</v>
      </c>
      <c r="H867" t="s">
        <v>5925</v>
      </c>
      <c r="I867" t="s">
        <v>32</v>
      </c>
      <c r="J867" t="s">
        <v>506</v>
      </c>
      <c r="K867" t="s">
        <v>24</v>
      </c>
      <c r="L867" t="s">
        <v>494</v>
      </c>
      <c r="M867" t="s">
        <v>9849</v>
      </c>
      <c r="N867" t="s">
        <v>9441</v>
      </c>
    </row>
    <row r="868" spans="1:14" x14ac:dyDescent="0.25">
      <c r="A868" t="s">
        <v>5926</v>
      </c>
      <c r="B868" t="s">
        <v>5927</v>
      </c>
      <c r="C868" t="s">
        <v>16</v>
      </c>
      <c r="D868" t="s">
        <v>5928</v>
      </c>
      <c r="E868" t="s">
        <v>18</v>
      </c>
      <c r="F868" t="s">
        <v>5929</v>
      </c>
      <c r="G868" t="s">
        <v>5930</v>
      </c>
      <c r="H868" t="s">
        <v>5931</v>
      </c>
      <c r="I868" t="s">
        <v>32</v>
      </c>
      <c r="J868" t="s">
        <v>2107</v>
      </c>
      <c r="K868" t="s">
        <v>24</v>
      </c>
      <c r="L868" t="s">
        <v>227</v>
      </c>
      <c r="M868" t="s">
        <v>9438</v>
      </c>
      <c r="N868" t="s">
        <v>9439</v>
      </c>
    </row>
    <row r="869" spans="1:14" x14ac:dyDescent="0.25">
      <c r="A869" t="s">
        <v>5932</v>
      </c>
      <c r="B869" t="s">
        <v>5933</v>
      </c>
      <c r="C869" t="s">
        <v>16</v>
      </c>
      <c r="D869" t="s">
        <v>61</v>
      </c>
      <c r="E869" t="s">
        <v>18</v>
      </c>
      <c r="F869" t="s">
        <v>5934</v>
      </c>
      <c r="G869" t="s">
        <v>5935</v>
      </c>
      <c r="H869" t="s">
        <v>5936</v>
      </c>
      <c r="I869" t="s">
        <v>32</v>
      </c>
      <c r="J869" t="s">
        <v>162</v>
      </c>
      <c r="K869" t="s">
        <v>24</v>
      </c>
      <c r="L869" t="s">
        <v>42</v>
      </c>
      <c r="M869" t="s">
        <v>9438</v>
      </c>
      <c r="N869" t="s">
        <v>9439</v>
      </c>
    </row>
    <row r="870" spans="1:14" x14ac:dyDescent="0.25">
      <c r="A870" t="s">
        <v>5937</v>
      </c>
      <c r="B870" t="s">
        <v>5938</v>
      </c>
      <c r="C870" t="s">
        <v>16</v>
      </c>
      <c r="D870" t="s">
        <v>5939</v>
      </c>
      <c r="E870" t="s">
        <v>18</v>
      </c>
      <c r="F870" t="s">
        <v>5940</v>
      </c>
      <c r="G870" t="s">
        <v>5941</v>
      </c>
      <c r="H870" t="s">
        <v>5942</v>
      </c>
      <c r="I870" t="s">
        <v>32</v>
      </c>
      <c r="J870" t="s">
        <v>282</v>
      </c>
      <c r="K870" t="s">
        <v>24</v>
      </c>
      <c r="L870" t="s">
        <v>75</v>
      </c>
      <c r="M870" t="s">
        <v>9438</v>
      </c>
      <c r="N870" t="s">
        <v>9439</v>
      </c>
    </row>
    <row r="871" spans="1:14" x14ac:dyDescent="0.25">
      <c r="A871" t="s">
        <v>5948</v>
      </c>
      <c r="B871" t="s">
        <v>277</v>
      </c>
      <c r="C871" t="s">
        <v>69</v>
      </c>
      <c r="D871" t="s">
        <v>5949</v>
      </c>
      <c r="E871" t="s">
        <v>18</v>
      </c>
      <c r="F871" t="s">
        <v>5950</v>
      </c>
      <c r="G871" t="s">
        <v>5951</v>
      </c>
      <c r="H871" t="s">
        <v>5952</v>
      </c>
      <c r="I871" t="s">
        <v>32</v>
      </c>
      <c r="J871" t="s">
        <v>479</v>
      </c>
      <c r="K871" t="s">
        <v>24</v>
      </c>
      <c r="L871" t="s">
        <v>75</v>
      </c>
      <c r="M871" t="s">
        <v>9438</v>
      </c>
      <c r="N871" t="s">
        <v>9439</v>
      </c>
    </row>
    <row r="872" spans="1:14" x14ac:dyDescent="0.25">
      <c r="A872" t="s">
        <v>5953</v>
      </c>
      <c r="B872" t="s">
        <v>5954</v>
      </c>
      <c r="C872" t="s">
        <v>16</v>
      </c>
      <c r="D872" t="s">
        <v>5955</v>
      </c>
      <c r="E872" t="s">
        <v>18</v>
      </c>
      <c r="F872" t="s">
        <v>5956</v>
      </c>
      <c r="G872" t="s">
        <v>5957</v>
      </c>
      <c r="H872" t="s">
        <v>5958</v>
      </c>
      <c r="I872" t="s">
        <v>32</v>
      </c>
      <c r="J872" t="s">
        <v>1400</v>
      </c>
      <c r="K872" t="s">
        <v>24</v>
      </c>
      <c r="L872" t="s">
        <v>212</v>
      </c>
      <c r="M872" t="s">
        <v>9850</v>
      </c>
      <c r="N872" t="s">
        <v>9441</v>
      </c>
    </row>
    <row r="873" spans="1:14" x14ac:dyDescent="0.25">
      <c r="A873" t="s">
        <v>5959</v>
      </c>
      <c r="B873" t="s">
        <v>5960</v>
      </c>
      <c r="C873" t="s">
        <v>69</v>
      </c>
      <c r="D873" t="s">
        <v>5961</v>
      </c>
      <c r="E873" t="s">
        <v>18</v>
      </c>
      <c r="F873" t="s">
        <v>5962</v>
      </c>
      <c r="G873" t="s">
        <v>5963</v>
      </c>
      <c r="H873" t="s">
        <v>5964</v>
      </c>
      <c r="I873" t="s">
        <v>32</v>
      </c>
      <c r="J873" t="s">
        <v>74</v>
      </c>
      <c r="K873" t="s">
        <v>24</v>
      </c>
      <c r="L873" t="s">
        <v>42</v>
      </c>
      <c r="M873" t="s">
        <v>9851</v>
      </c>
      <c r="N873" t="s">
        <v>9441</v>
      </c>
    </row>
    <row r="874" spans="1:14" x14ac:dyDescent="0.25">
      <c r="A874" t="s">
        <v>5965</v>
      </c>
      <c r="B874" t="s">
        <v>5966</v>
      </c>
      <c r="C874" t="s">
        <v>69</v>
      </c>
      <c r="D874" t="s">
        <v>265</v>
      </c>
      <c r="E874" t="s">
        <v>18</v>
      </c>
      <c r="F874" t="s">
        <v>5967</v>
      </c>
      <c r="G874" t="s">
        <v>5968</v>
      </c>
      <c r="H874" t="s">
        <v>5969</v>
      </c>
      <c r="I874" t="s">
        <v>32</v>
      </c>
      <c r="J874" t="s">
        <v>2365</v>
      </c>
      <c r="K874" t="s">
        <v>24</v>
      </c>
      <c r="L874" t="s">
        <v>204</v>
      </c>
      <c r="M874" t="s">
        <v>9852</v>
      </c>
      <c r="N874" t="s">
        <v>9441</v>
      </c>
    </row>
    <row r="875" spans="1:14" x14ac:dyDescent="0.25">
      <c r="A875" t="s">
        <v>5970</v>
      </c>
      <c r="B875" t="s">
        <v>5971</v>
      </c>
      <c r="C875" t="s">
        <v>16</v>
      </c>
      <c r="D875" t="s">
        <v>2543</v>
      </c>
      <c r="E875" t="s">
        <v>18</v>
      </c>
      <c r="F875" t="s">
        <v>5972</v>
      </c>
      <c r="G875" t="s">
        <v>5973</v>
      </c>
      <c r="H875" t="s">
        <v>5974</v>
      </c>
      <c r="I875" t="s">
        <v>32</v>
      </c>
      <c r="J875" t="s">
        <v>290</v>
      </c>
      <c r="K875" t="s">
        <v>24</v>
      </c>
      <c r="L875" t="s">
        <v>58</v>
      </c>
      <c r="M875" t="s">
        <v>9853</v>
      </c>
      <c r="N875" t="s">
        <v>9441</v>
      </c>
    </row>
    <row r="876" spans="1:14" x14ac:dyDescent="0.25">
      <c r="A876" t="s">
        <v>199</v>
      </c>
      <c r="B876" t="s">
        <v>92</v>
      </c>
      <c r="C876" t="s">
        <v>69</v>
      </c>
      <c r="D876" t="s">
        <v>482</v>
      </c>
      <c r="E876" t="s">
        <v>18</v>
      </c>
      <c r="F876" t="s">
        <v>5975</v>
      </c>
      <c r="G876" t="s">
        <v>5976</v>
      </c>
      <c r="H876" t="s">
        <v>5977</v>
      </c>
      <c r="I876" t="s">
        <v>32</v>
      </c>
      <c r="J876" t="s">
        <v>115</v>
      </c>
      <c r="K876" t="s">
        <v>24</v>
      </c>
      <c r="L876" t="s">
        <v>204</v>
      </c>
      <c r="M876" t="s">
        <v>9854</v>
      </c>
      <c r="N876" t="s">
        <v>9441</v>
      </c>
    </row>
    <row r="877" spans="1:14" x14ac:dyDescent="0.25">
      <c r="A877" t="s">
        <v>5990</v>
      </c>
      <c r="B877" t="s">
        <v>5991</v>
      </c>
      <c r="C877" t="s">
        <v>16</v>
      </c>
      <c r="D877" t="s">
        <v>1254</v>
      </c>
      <c r="E877" t="s">
        <v>18</v>
      </c>
      <c r="F877" t="s">
        <v>5992</v>
      </c>
      <c r="G877" t="s">
        <v>5993</v>
      </c>
      <c r="H877" t="s">
        <v>5994</v>
      </c>
      <c r="I877" t="s">
        <v>32</v>
      </c>
      <c r="J877" t="s">
        <v>1461</v>
      </c>
      <c r="K877" t="s">
        <v>24</v>
      </c>
      <c r="L877" t="s">
        <v>5995</v>
      </c>
      <c r="M877" t="s">
        <v>9855</v>
      </c>
      <c r="N877" t="s">
        <v>9441</v>
      </c>
    </row>
    <row r="878" spans="1:14" x14ac:dyDescent="0.25">
      <c r="A878" t="s">
        <v>5996</v>
      </c>
      <c r="C878" t="s">
        <v>1475</v>
      </c>
      <c r="D878" t="s">
        <v>502</v>
      </c>
      <c r="E878" t="s">
        <v>18</v>
      </c>
      <c r="F878" t="s">
        <v>5997</v>
      </c>
      <c r="G878" t="s">
        <v>5998</v>
      </c>
      <c r="H878" t="s">
        <v>5999</v>
      </c>
      <c r="I878" t="s">
        <v>32</v>
      </c>
      <c r="J878" t="s">
        <v>82</v>
      </c>
      <c r="K878" t="s">
        <v>24</v>
      </c>
      <c r="L878" t="s">
        <v>6000</v>
      </c>
      <c r="M878" t="s">
        <v>9856</v>
      </c>
      <c r="N878" t="s">
        <v>9441</v>
      </c>
    </row>
    <row r="879" spans="1:14" x14ac:dyDescent="0.25">
      <c r="A879" t="s">
        <v>6001</v>
      </c>
      <c r="C879" t="s">
        <v>69</v>
      </c>
      <c r="D879" t="s">
        <v>6002</v>
      </c>
      <c r="E879" t="s">
        <v>18</v>
      </c>
      <c r="F879" t="s">
        <v>6003</v>
      </c>
      <c r="G879" t="s">
        <v>6004</v>
      </c>
      <c r="H879" t="s">
        <v>6005</v>
      </c>
      <c r="I879" t="s">
        <v>32</v>
      </c>
      <c r="J879" t="s">
        <v>33</v>
      </c>
      <c r="K879" t="s">
        <v>24</v>
      </c>
      <c r="L879" t="s">
        <v>6006</v>
      </c>
      <c r="M879" t="s">
        <v>9438</v>
      </c>
      <c r="N879" t="s">
        <v>9439</v>
      </c>
    </row>
    <row r="880" spans="1:14" x14ac:dyDescent="0.25">
      <c r="A880" t="s">
        <v>6007</v>
      </c>
      <c r="B880" t="s">
        <v>6008</v>
      </c>
      <c r="C880" t="s">
        <v>69</v>
      </c>
      <c r="D880" t="s">
        <v>93</v>
      </c>
      <c r="E880" t="s">
        <v>18</v>
      </c>
      <c r="F880" t="s">
        <v>6009</v>
      </c>
      <c r="G880" t="s">
        <v>6010</v>
      </c>
      <c r="H880" t="s">
        <v>6011</v>
      </c>
      <c r="I880" t="s">
        <v>32</v>
      </c>
      <c r="J880" t="s">
        <v>1330</v>
      </c>
      <c r="K880" t="s">
        <v>24</v>
      </c>
      <c r="L880" t="s">
        <v>75</v>
      </c>
      <c r="M880" t="s">
        <v>9857</v>
      </c>
      <c r="N880" t="s">
        <v>9441</v>
      </c>
    </row>
    <row r="881" spans="1:14" x14ac:dyDescent="0.25">
      <c r="A881" t="s">
        <v>4096</v>
      </c>
      <c r="B881" t="s">
        <v>350</v>
      </c>
      <c r="C881" t="s">
        <v>69</v>
      </c>
      <c r="D881" t="s">
        <v>179</v>
      </c>
      <c r="E881" t="s">
        <v>18</v>
      </c>
      <c r="F881" t="s">
        <v>6012</v>
      </c>
      <c r="G881" t="s">
        <v>6013</v>
      </c>
      <c r="H881" t="s">
        <v>6014</v>
      </c>
      <c r="I881" t="s">
        <v>32</v>
      </c>
      <c r="J881" t="s">
        <v>175</v>
      </c>
      <c r="K881" t="s">
        <v>24</v>
      </c>
      <c r="L881" t="s">
        <v>342</v>
      </c>
      <c r="M881" t="s">
        <v>9858</v>
      </c>
      <c r="N881" t="s">
        <v>9441</v>
      </c>
    </row>
    <row r="882" spans="1:14" x14ac:dyDescent="0.25">
      <c r="A882" t="s">
        <v>6015</v>
      </c>
      <c r="B882" t="s">
        <v>6016</v>
      </c>
      <c r="C882" t="s">
        <v>16</v>
      </c>
      <c r="D882" t="s">
        <v>6017</v>
      </c>
      <c r="E882" t="s">
        <v>18</v>
      </c>
      <c r="F882" t="s">
        <v>6018</v>
      </c>
      <c r="G882" t="s">
        <v>6019</v>
      </c>
      <c r="H882" t="s">
        <v>6020</v>
      </c>
      <c r="I882" t="s">
        <v>32</v>
      </c>
      <c r="J882" t="s">
        <v>2164</v>
      </c>
      <c r="K882" t="s">
        <v>24</v>
      </c>
      <c r="L882" t="s">
        <v>6021</v>
      </c>
      <c r="M882" t="s">
        <v>9859</v>
      </c>
      <c r="N882" t="s">
        <v>9441</v>
      </c>
    </row>
    <row r="883" spans="1:14" x14ac:dyDescent="0.25">
      <c r="A883" t="s">
        <v>6022</v>
      </c>
      <c r="B883" t="s">
        <v>6023</v>
      </c>
      <c r="C883" t="s">
        <v>69</v>
      </c>
      <c r="D883" t="s">
        <v>3958</v>
      </c>
      <c r="E883" t="s">
        <v>18</v>
      </c>
      <c r="F883" t="s">
        <v>6024</v>
      </c>
      <c r="G883" t="s">
        <v>6025</v>
      </c>
      <c r="H883" t="s">
        <v>6026</v>
      </c>
      <c r="I883" t="s">
        <v>32</v>
      </c>
      <c r="J883" t="s">
        <v>1330</v>
      </c>
      <c r="K883" t="s">
        <v>24</v>
      </c>
      <c r="L883" t="s">
        <v>439</v>
      </c>
      <c r="M883" t="s">
        <v>9860</v>
      </c>
      <c r="N883" t="s">
        <v>9441</v>
      </c>
    </row>
    <row r="884" spans="1:14" x14ac:dyDescent="0.25">
      <c r="A884" t="s">
        <v>6027</v>
      </c>
      <c r="B884" t="s">
        <v>6028</v>
      </c>
      <c r="C884" t="s">
        <v>16</v>
      </c>
      <c r="D884" t="s">
        <v>6029</v>
      </c>
      <c r="E884" t="s">
        <v>18</v>
      </c>
      <c r="F884" t="s">
        <v>6030</v>
      </c>
      <c r="G884" t="s">
        <v>6031</v>
      </c>
      <c r="H884" t="s">
        <v>6032</v>
      </c>
      <c r="I884" t="s">
        <v>32</v>
      </c>
      <c r="J884" t="s">
        <v>4320</v>
      </c>
      <c r="K884" t="s">
        <v>24</v>
      </c>
      <c r="L884" t="s">
        <v>3475</v>
      </c>
      <c r="M884" t="s">
        <v>9861</v>
      </c>
      <c r="N884" t="s">
        <v>9441</v>
      </c>
    </row>
    <row r="885" spans="1:14" x14ac:dyDescent="0.25">
      <c r="A885" t="s">
        <v>6033</v>
      </c>
      <c r="B885" t="s">
        <v>6034</v>
      </c>
      <c r="C885" t="s">
        <v>16</v>
      </c>
      <c r="D885" t="s">
        <v>5532</v>
      </c>
      <c r="E885" t="s">
        <v>18</v>
      </c>
      <c r="F885" t="s">
        <v>6035</v>
      </c>
      <c r="G885" t="s">
        <v>6036</v>
      </c>
      <c r="H885" t="s">
        <v>6037</v>
      </c>
      <c r="I885" t="s">
        <v>32</v>
      </c>
      <c r="J885" t="s">
        <v>121</v>
      </c>
      <c r="K885" t="s">
        <v>24</v>
      </c>
      <c r="L885" t="s">
        <v>2585</v>
      </c>
      <c r="M885" t="s">
        <v>9438</v>
      </c>
      <c r="N885" t="s">
        <v>9439</v>
      </c>
    </row>
    <row r="886" spans="1:14" x14ac:dyDescent="0.25">
      <c r="A886" t="s">
        <v>6038</v>
      </c>
      <c r="B886" t="s">
        <v>6039</v>
      </c>
      <c r="C886" t="s">
        <v>69</v>
      </c>
      <c r="D886" t="s">
        <v>325</v>
      </c>
      <c r="E886" t="s">
        <v>18</v>
      </c>
      <c r="F886" t="s">
        <v>6040</v>
      </c>
      <c r="G886" t="s">
        <v>6041</v>
      </c>
      <c r="H886" t="s">
        <v>6042</v>
      </c>
      <c r="I886" t="s">
        <v>32</v>
      </c>
      <c r="J886" t="s">
        <v>1411</v>
      </c>
      <c r="K886" t="s">
        <v>24</v>
      </c>
      <c r="L886" t="s">
        <v>104</v>
      </c>
      <c r="M886" t="s">
        <v>9862</v>
      </c>
      <c r="N886" t="s">
        <v>9441</v>
      </c>
    </row>
    <row r="887" spans="1:14" x14ac:dyDescent="0.25">
      <c r="A887" t="s">
        <v>6043</v>
      </c>
      <c r="B887" t="s">
        <v>6044</v>
      </c>
      <c r="C887" t="s">
        <v>16</v>
      </c>
      <c r="D887" t="s">
        <v>364</v>
      </c>
      <c r="E887" t="s">
        <v>18</v>
      </c>
      <c r="F887" t="s">
        <v>6045</v>
      </c>
      <c r="G887" t="s">
        <v>6046</v>
      </c>
      <c r="H887" t="s">
        <v>6047</v>
      </c>
      <c r="I887" t="s">
        <v>32</v>
      </c>
      <c r="J887" t="s">
        <v>219</v>
      </c>
      <c r="K887" t="s">
        <v>24</v>
      </c>
      <c r="L887" t="s">
        <v>368</v>
      </c>
      <c r="M887" t="s">
        <v>9438</v>
      </c>
      <c r="N887" t="s">
        <v>9439</v>
      </c>
    </row>
    <row r="888" spans="1:14" x14ac:dyDescent="0.25">
      <c r="A888" t="s">
        <v>6048</v>
      </c>
      <c r="B888" t="s">
        <v>6049</v>
      </c>
      <c r="C888" t="s">
        <v>16</v>
      </c>
      <c r="D888" t="s">
        <v>1822</v>
      </c>
      <c r="E888" t="s">
        <v>18</v>
      </c>
      <c r="F888" t="s">
        <v>6050</v>
      </c>
      <c r="G888" t="s">
        <v>6051</v>
      </c>
      <c r="H888" t="s">
        <v>6052</v>
      </c>
      <c r="I888" t="s">
        <v>32</v>
      </c>
      <c r="J888" t="s">
        <v>1207</v>
      </c>
      <c r="K888" t="s">
        <v>24</v>
      </c>
      <c r="L888" t="s">
        <v>42</v>
      </c>
      <c r="M888" t="s">
        <v>9438</v>
      </c>
      <c r="N888" t="s">
        <v>9439</v>
      </c>
    </row>
    <row r="889" spans="1:14" x14ac:dyDescent="0.25">
      <c r="A889" t="s">
        <v>6053</v>
      </c>
      <c r="B889" t="s">
        <v>6054</v>
      </c>
      <c r="C889" t="s">
        <v>69</v>
      </c>
      <c r="D889" t="s">
        <v>85</v>
      </c>
      <c r="E889" t="s">
        <v>18</v>
      </c>
      <c r="F889" t="s">
        <v>6055</v>
      </c>
      <c r="G889" t="s">
        <v>6056</v>
      </c>
      <c r="H889" t="s">
        <v>6057</v>
      </c>
      <c r="I889" t="s">
        <v>32</v>
      </c>
      <c r="J889" t="s">
        <v>642</v>
      </c>
      <c r="K889" t="s">
        <v>24</v>
      </c>
      <c r="L889" t="s">
        <v>6058</v>
      </c>
      <c r="M889" t="s">
        <v>9438</v>
      </c>
      <c r="N889" t="s">
        <v>9439</v>
      </c>
    </row>
    <row r="890" spans="1:14" x14ac:dyDescent="0.25">
      <c r="A890" t="s">
        <v>6059</v>
      </c>
      <c r="B890" t="s">
        <v>6060</v>
      </c>
      <c r="C890" t="s">
        <v>16</v>
      </c>
      <c r="D890" t="s">
        <v>502</v>
      </c>
      <c r="E890" t="s">
        <v>18</v>
      </c>
      <c r="F890" t="s">
        <v>6061</v>
      </c>
      <c r="G890" t="s">
        <v>6062</v>
      </c>
      <c r="H890" t="s">
        <v>6063</v>
      </c>
      <c r="I890" t="s">
        <v>32</v>
      </c>
      <c r="J890" t="s">
        <v>155</v>
      </c>
      <c r="K890" t="s">
        <v>24</v>
      </c>
      <c r="L890" t="s">
        <v>6064</v>
      </c>
      <c r="M890" t="s">
        <v>9863</v>
      </c>
      <c r="N890" t="s">
        <v>9441</v>
      </c>
    </row>
    <row r="891" spans="1:14" x14ac:dyDescent="0.25">
      <c r="A891" t="s">
        <v>3504</v>
      </c>
      <c r="B891" t="s">
        <v>92</v>
      </c>
      <c r="C891" t="s">
        <v>69</v>
      </c>
      <c r="D891" t="s">
        <v>93</v>
      </c>
      <c r="E891" t="s">
        <v>18</v>
      </c>
      <c r="F891" t="s">
        <v>6065</v>
      </c>
      <c r="G891" t="s">
        <v>6066</v>
      </c>
      <c r="H891" t="s">
        <v>6067</v>
      </c>
      <c r="I891" t="s">
        <v>32</v>
      </c>
      <c r="J891" t="s">
        <v>4170</v>
      </c>
      <c r="K891" t="s">
        <v>24</v>
      </c>
      <c r="L891" t="s">
        <v>342</v>
      </c>
      <c r="M891" t="s">
        <v>9864</v>
      </c>
      <c r="N891" t="s">
        <v>9441</v>
      </c>
    </row>
    <row r="892" spans="1:14" x14ac:dyDescent="0.25">
      <c r="A892" t="s">
        <v>6068</v>
      </c>
      <c r="B892" t="s">
        <v>6069</v>
      </c>
      <c r="C892" t="s">
        <v>69</v>
      </c>
      <c r="D892" t="s">
        <v>1290</v>
      </c>
      <c r="E892" t="s">
        <v>18</v>
      </c>
      <c r="F892" t="s">
        <v>6070</v>
      </c>
      <c r="G892" t="s">
        <v>6071</v>
      </c>
      <c r="H892" t="s">
        <v>6072</v>
      </c>
      <c r="I892" t="s">
        <v>32</v>
      </c>
      <c r="J892" t="s">
        <v>115</v>
      </c>
      <c r="K892" t="s">
        <v>24</v>
      </c>
      <c r="L892" t="s">
        <v>235</v>
      </c>
      <c r="M892" t="s">
        <v>9865</v>
      </c>
      <c r="N892" t="s">
        <v>9441</v>
      </c>
    </row>
    <row r="893" spans="1:14" x14ac:dyDescent="0.25">
      <c r="A893" t="s">
        <v>6073</v>
      </c>
      <c r="B893" t="s">
        <v>549</v>
      </c>
      <c r="C893" t="s">
        <v>16</v>
      </c>
      <c r="D893" t="s">
        <v>6074</v>
      </c>
      <c r="E893" t="s">
        <v>18</v>
      </c>
      <c r="F893" t="s">
        <v>6075</v>
      </c>
      <c r="G893" t="s">
        <v>6076</v>
      </c>
      <c r="H893" t="s">
        <v>6077</v>
      </c>
      <c r="I893" t="s">
        <v>32</v>
      </c>
      <c r="J893" t="s">
        <v>246</v>
      </c>
      <c r="K893" t="s">
        <v>24</v>
      </c>
      <c r="L893" t="s">
        <v>6078</v>
      </c>
      <c r="M893" t="s">
        <v>9438</v>
      </c>
      <c r="N893" t="s">
        <v>9439</v>
      </c>
    </row>
    <row r="894" spans="1:14" x14ac:dyDescent="0.25">
      <c r="A894" t="s">
        <v>6079</v>
      </c>
      <c r="B894" t="s">
        <v>6080</v>
      </c>
      <c r="C894" t="s">
        <v>69</v>
      </c>
      <c r="D894" t="s">
        <v>2516</v>
      </c>
      <c r="E894" t="s">
        <v>18</v>
      </c>
      <c r="F894" t="s">
        <v>6081</v>
      </c>
      <c r="G894" t="s">
        <v>6082</v>
      </c>
      <c r="H894" t="s">
        <v>6083</v>
      </c>
      <c r="I894" t="s">
        <v>32</v>
      </c>
      <c r="J894" t="s">
        <v>1400</v>
      </c>
      <c r="K894" t="s">
        <v>24</v>
      </c>
      <c r="L894" t="s">
        <v>75</v>
      </c>
      <c r="M894" t="s">
        <v>9866</v>
      </c>
      <c r="N894" t="s">
        <v>9441</v>
      </c>
    </row>
    <row r="895" spans="1:14" x14ac:dyDescent="0.25">
      <c r="A895" t="s">
        <v>6084</v>
      </c>
      <c r="B895" t="s">
        <v>1296</v>
      </c>
      <c r="C895" t="s">
        <v>69</v>
      </c>
      <c r="D895" t="s">
        <v>1297</v>
      </c>
      <c r="E895" t="s">
        <v>18</v>
      </c>
      <c r="F895" t="s">
        <v>6085</v>
      </c>
      <c r="G895" t="s">
        <v>6086</v>
      </c>
      <c r="H895" t="s">
        <v>6087</v>
      </c>
      <c r="I895" t="s">
        <v>32</v>
      </c>
      <c r="J895" t="s">
        <v>2164</v>
      </c>
      <c r="K895" t="s">
        <v>24</v>
      </c>
      <c r="L895" t="s">
        <v>439</v>
      </c>
      <c r="M895" t="s">
        <v>9867</v>
      </c>
      <c r="N895" t="s">
        <v>9441</v>
      </c>
    </row>
    <row r="896" spans="1:14" x14ac:dyDescent="0.25">
      <c r="A896" t="s">
        <v>6088</v>
      </c>
      <c r="B896" t="s">
        <v>6089</v>
      </c>
      <c r="C896" t="s">
        <v>16</v>
      </c>
      <c r="D896" t="s">
        <v>265</v>
      </c>
      <c r="E896" t="s">
        <v>18</v>
      </c>
      <c r="F896" t="s">
        <v>6090</v>
      </c>
      <c r="G896" t="s">
        <v>6091</v>
      </c>
      <c r="H896" t="s">
        <v>6092</v>
      </c>
      <c r="I896" t="s">
        <v>32</v>
      </c>
      <c r="J896" t="s">
        <v>148</v>
      </c>
      <c r="K896" t="s">
        <v>24</v>
      </c>
      <c r="L896" t="s">
        <v>204</v>
      </c>
      <c r="M896" t="s">
        <v>9868</v>
      </c>
      <c r="N896" t="s">
        <v>9441</v>
      </c>
    </row>
    <row r="897" spans="1:14" x14ac:dyDescent="0.25">
      <c r="A897" t="s">
        <v>6098</v>
      </c>
      <c r="B897" t="s">
        <v>4502</v>
      </c>
      <c r="C897" t="s">
        <v>69</v>
      </c>
      <c r="D897" t="s">
        <v>4302</v>
      </c>
      <c r="E897" t="s">
        <v>18</v>
      </c>
      <c r="F897" t="s">
        <v>6099</v>
      </c>
      <c r="G897" t="s">
        <v>6100</v>
      </c>
      <c r="H897" t="s">
        <v>6101</v>
      </c>
      <c r="I897" t="s">
        <v>32</v>
      </c>
      <c r="J897" t="s">
        <v>1545</v>
      </c>
      <c r="K897" t="s">
        <v>24</v>
      </c>
      <c r="L897" t="s">
        <v>34</v>
      </c>
      <c r="M897" t="s">
        <v>9438</v>
      </c>
      <c r="N897" t="s">
        <v>9439</v>
      </c>
    </row>
    <row r="898" spans="1:14" x14ac:dyDescent="0.25">
      <c r="A898" t="s">
        <v>6102</v>
      </c>
      <c r="B898" t="s">
        <v>6103</v>
      </c>
      <c r="C898" t="s">
        <v>69</v>
      </c>
      <c r="D898" t="s">
        <v>6104</v>
      </c>
      <c r="E898" t="s">
        <v>18</v>
      </c>
      <c r="F898" t="s">
        <v>6105</v>
      </c>
      <c r="G898" t="s">
        <v>6106</v>
      </c>
      <c r="H898" t="s">
        <v>6107</v>
      </c>
      <c r="I898" t="s">
        <v>32</v>
      </c>
      <c r="J898" t="s">
        <v>234</v>
      </c>
      <c r="K898" t="s">
        <v>24</v>
      </c>
      <c r="L898" t="s">
        <v>75</v>
      </c>
      <c r="M898" t="s">
        <v>9438</v>
      </c>
      <c r="N898" t="s">
        <v>9439</v>
      </c>
    </row>
    <row r="899" spans="1:14" x14ac:dyDescent="0.25">
      <c r="A899" t="s">
        <v>123</v>
      </c>
      <c r="B899" t="s">
        <v>124</v>
      </c>
      <c r="C899" t="s">
        <v>16</v>
      </c>
      <c r="D899" t="s">
        <v>125</v>
      </c>
      <c r="E899" t="s">
        <v>18</v>
      </c>
      <c r="F899" t="s">
        <v>6108</v>
      </c>
      <c r="G899" t="s">
        <v>6109</v>
      </c>
      <c r="H899" t="s">
        <v>6110</v>
      </c>
      <c r="I899" t="s">
        <v>32</v>
      </c>
      <c r="J899" t="s">
        <v>121</v>
      </c>
      <c r="K899" t="s">
        <v>24</v>
      </c>
      <c r="L899" t="s">
        <v>75</v>
      </c>
      <c r="M899" t="s">
        <v>9438</v>
      </c>
      <c r="N899" t="s">
        <v>9439</v>
      </c>
    </row>
    <row r="900" spans="1:14" x14ac:dyDescent="0.25">
      <c r="A900" t="s">
        <v>6111</v>
      </c>
      <c r="C900" t="s">
        <v>69</v>
      </c>
      <c r="D900" t="s">
        <v>434</v>
      </c>
      <c r="E900" t="s">
        <v>18</v>
      </c>
      <c r="F900" t="s">
        <v>6112</v>
      </c>
      <c r="G900" t="s">
        <v>6113</v>
      </c>
      <c r="H900" t="s">
        <v>6114</v>
      </c>
      <c r="I900" t="s">
        <v>32</v>
      </c>
      <c r="J900" t="s">
        <v>134</v>
      </c>
      <c r="K900" t="s">
        <v>24</v>
      </c>
      <c r="L900" t="s">
        <v>439</v>
      </c>
      <c r="M900" t="s">
        <v>9438</v>
      </c>
      <c r="N900" t="s">
        <v>9439</v>
      </c>
    </row>
    <row r="901" spans="1:14" x14ac:dyDescent="0.25">
      <c r="A901" t="s">
        <v>4234</v>
      </c>
      <c r="B901" t="s">
        <v>4235</v>
      </c>
      <c r="C901" t="s">
        <v>16</v>
      </c>
      <c r="D901" t="s">
        <v>6122</v>
      </c>
      <c r="E901" t="s">
        <v>18</v>
      </c>
      <c r="F901" t="s">
        <v>6123</v>
      </c>
      <c r="G901" t="s">
        <v>6124</v>
      </c>
      <c r="H901" t="s">
        <v>6125</v>
      </c>
      <c r="I901" t="s">
        <v>32</v>
      </c>
      <c r="J901" t="s">
        <v>718</v>
      </c>
      <c r="K901" t="s">
        <v>24</v>
      </c>
      <c r="L901" t="s">
        <v>75</v>
      </c>
      <c r="M901" t="s">
        <v>9869</v>
      </c>
      <c r="N901" t="s">
        <v>9441</v>
      </c>
    </row>
    <row r="902" spans="1:14" x14ac:dyDescent="0.25">
      <c r="A902" t="s">
        <v>6132</v>
      </c>
      <c r="B902" t="s">
        <v>6133</v>
      </c>
      <c r="C902" t="s">
        <v>16</v>
      </c>
      <c r="D902" t="s">
        <v>2671</v>
      </c>
      <c r="E902" t="s">
        <v>18</v>
      </c>
      <c r="F902" t="s">
        <v>6134</v>
      </c>
      <c r="G902" t="s">
        <v>6135</v>
      </c>
      <c r="H902" t="s">
        <v>6136</v>
      </c>
      <c r="I902" t="s">
        <v>32</v>
      </c>
      <c r="J902" t="s">
        <v>2164</v>
      </c>
      <c r="K902" t="s">
        <v>24</v>
      </c>
      <c r="L902" t="s">
        <v>75</v>
      </c>
      <c r="M902" t="s">
        <v>9870</v>
      </c>
      <c r="N902" t="s">
        <v>9441</v>
      </c>
    </row>
    <row r="903" spans="1:14" x14ac:dyDescent="0.25">
      <c r="A903" t="s">
        <v>6137</v>
      </c>
      <c r="C903" t="s">
        <v>16</v>
      </c>
      <c r="D903" t="s">
        <v>6138</v>
      </c>
      <c r="E903" t="s">
        <v>18</v>
      </c>
      <c r="F903" t="s">
        <v>6139</v>
      </c>
      <c r="G903" t="s">
        <v>6140</v>
      </c>
      <c r="H903" t="s">
        <v>6141</v>
      </c>
      <c r="I903" t="s">
        <v>32</v>
      </c>
      <c r="J903" t="s">
        <v>991</v>
      </c>
      <c r="K903" t="s">
        <v>24</v>
      </c>
      <c r="L903" t="s">
        <v>439</v>
      </c>
      <c r="M903" t="s">
        <v>9871</v>
      </c>
      <c r="N903" t="s">
        <v>9441</v>
      </c>
    </row>
    <row r="904" spans="1:14" x14ac:dyDescent="0.25">
      <c r="A904" t="s">
        <v>6142</v>
      </c>
      <c r="B904" t="s">
        <v>1989</v>
      </c>
      <c r="C904" t="s">
        <v>69</v>
      </c>
      <c r="D904" t="s">
        <v>1278</v>
      </c>
      <c r="E904" t="s">
        <v>18</v>
      </c>
      <c r="F904" t="s">
        <v>6143</v>
      </c>
      <c r="G904" t="s">
        <v>6144</v>
      </c>
      <c r="H904" t="s">
        <v>6145</v>
      </c>
      <c r="I904" t="s">
        <v>32</v>
      </c>
      <c r="J904" t="s">
        <v>583</v>
      </c>
      <c r="K904" t="s">
        <v>24</v>
      </c>
      <c r="L904" t="s">
        <v>1282</v>
      </c>
      <c r="M904" t="s">
        <v>9872</v>
      </c>
      <c r="N904" t="s">
        <v>9441</v>
      </c>
    </row>
    <row r="905" spans="1:14" x14ac:dyDescent="0.25">
      <c r="A905" t="s">
        <v>6146</v>
      </c>
      <c r="B905" t="s">
        <v>6147</v>
      </c>
      <c r="C905" t="s">
        <v>16</v>
      </c>
      <c r="D905" t="s">
        <v>6029</v>
      </c>
      <c r="E905" t="s">
        <v>18</v>
      </c>
      <c r="F905" t="s">
        <v>6148</v>
      </c>
      <c r="G905" t="s">
        <v>6149</v>
      </c>
      <c r="H905" t="s">
        <v>6150</v>
      </c>
      <c r="I905" t="s">
        <v>32</v>
      </c>
      <c r="J905" t="s">
        <v>2615</v>
      </c>
      <c r="K905" t="s">
        <v>24</v>
      </c>
      <c r="L905" t="s">
        <v>75</v>
      </c>
      <c r="M905" t="s">
        <v>9873</v>
      </c>
      <c r="N905" t="s">
        <v>9441</v>
      </c>
    </row>
    <row r="906" spans="1:14" x14ac:dyDescent="0.25">
      <c r="A906" t="s">
        <v>6151</v>
      </c>
      <c r="B906" t="s">
        <v>6152</v>
      </c>
      <c r="C906" t="s">
        <v>69</v>
      </c>
      <c r="D906" t="s">
        <v>61</v>
      </c>
      <c r="E906" t="s">
        <v>18</v>
      </c>
      <c r="F906" t="s">
        <v>6153</v>
      </c>
      <c r="G906" t="s">
        <v>6154</v>
      </c>
      <c r="H906" t="s">
        <v>6155</v>
      </c>
      <c r="I906" t="s">
        <v>32</v>
      </c>
      <c r="J906" t="s">
        <v>148</v>
      </c>
      <c r="K906" t="s">
        <v>24</v>
      </c>
      <c r="L906" t="s">
        <v>75</v>
      </c>
      <c r="M906" t="s">
        <v>9874</v>
      </c>
      <c r="N906" t="s">
        <v>9441</v>
      </c>
    </row>
    <row r="907" spans="1:14" x14ac:dyDescent="0.25">
      <c r="A907" t="s">
        <v>6156</v>
      </c>
      <c r="C907" t="s">
        <v>69</v>
      </c>
      <c r="D907" t="s">
        <v>434</v>
      </c>
      <c r="E907" t="s">
        <v>18</v>
      </c>
      <c r="F907" t="s">
        <v>6157</v>
      </c>
      <c r="G907" t="s">
        <v>6158</v>
      </c>
      <c r="H907" t="s">
        <v>6159</v>
      </c>
      <c r="I907" t="s">
        <v>32</v>
      </c>
      <c r="J907" t="s">
        <v>946</v>
      </c>
      <c r="K907" t="s">
        <v>24</v>
      </c>
      <c r="L907" t="s">
        <v>439</v>
      </c>
      <c r="M907" t="s">
        <v>9438</v>
      </c>
      <c r="N907" t="s">
        <v>9439</v>
      </c>
    </row>
    <row r="908" spans="1:14" x14ac:dyDescent="0.25">
      <c r="A908" t="s">
        <v>6167</v>
      </c>
      <c r="B908" t="s">
        <v>6168</v>
      </c>
      <c r="C908" t="s">
        <v>69</v>
      </c>
      <c r="D908" t="s">
        <v>6169</v>
      </c>
      <c r="E908" t="s">
        <v>18</v>
      </c>
      <c r="F908" t="s">
        <v>6170</v>
      </c>
      <c r="G908" t="s">
        <v>6171</v>
      </c>
      <c r="H908" t="s">
        <v>6172</v>
      </c>
      <c r="I908" t="s">
        <v>32</v>
      </c>
      <c r="J908" t="s">
        <v>65</v>
      </c>
      <c r="K908" t="s">
        <v>24</v>
      </c>
      <c r="L908" t="s">
        <v>42</v>
      </c>
      <c r="M908" t="s">
        <v>9876</v>
      </c>
      <c r="N908" t="s">
        <v>9441</v>
      </c>
    </row>
    <row r="909" spans="1:14" x14ac:dyDescent="0.25">
      <c r="A909" t="s">
        <v>6173</v>
      </c>
      <c r="B909" t="s">
        <v>6174</v>
      </c>
      <c r="C909" t="s">
        <v>69</v>
      </c>
      <c r="D909" t="s">
        <v>6175</v>
      </c>
      <c r="E909" t="s">
        <v>18</v>
      </c>
      <c r="F909" t="s">
        <v>6176</v>
      </c>
      <c r="G909" t="s">
        <v>6177</v>
      </c>
      <c r="H909" t="s">
        <v>6178</v>
      </c>
      <c r="I909" t="s">
        <v>32</v>
      </c>
      <c r="J909" t="s">
        <v>398</v>
      </c>
      <c r="K909" t="s">
        <v>24</v>
      </c>
      <c r="L909" t="s">
        <v>34</v>
      </c>
      <c r="M909" t="s">
        <v>9438</v>
      </c>
      <c r="N909" t="s">
        <v>9439</v>
      </c>
    </row>
    <row r="910" spans="1:14" x14ac:dyDescent="0.25">
      <c r="A910" t="s">
        <v>6179</v>
      </c>
      <c r="B910" t="s">
        <v>6180</v>
      </c>
      <c r="C910" t="s">
        <v>16</v>
      </c>
      <c r="D910" t="s">
        <v>6181</v>
      </c>
      <c r="E910" t="s">
        <v>18</v>
      </c>
      <c r="F910" t="s">
        <v>6182</v>
      </c>
      <c r="G910" t="s">
        <v>6183</v>
      </c>
      <c r="H910" t="s">
        <v>6184</v>
      </c>
      <c r="I910" t="s">
        <v>32</v>
      </c>
      <c r="J910" t="s">
        <v>219</v>
      </c>
      <c r="K910" t="s">
        <v>24</v>
      </c>
      <c r="L910" t="s">
        <v>6185</v>
      </c>
      <c r="M910" t="s">
        <v>9438</v>
      </c>
      <c r="N910" t="s">
        <v>9439</v>
      </c>
    </row>
    <row r="911" spans="1:14" x14ac:dyDescent="0.25">
      <c r="A911" t="s">
        <v>6186</v>
      </c>
      <c r="B911" t="s">
        <v>264</v>
      </c>
      <c r="C911" t="s">
        <v>16</v>
      </c>
      <c r="D911" t="s">
        <v>265</v>
      </c>
      <c r="E911" t="s">
        <v>18</v>
      </c>
      <c r="F911" t="s">
        <v>6187</v>
      </c>
      <c r="G911" t="s">
        <v>6188</v>
      </c>
      <c r="H911" t="s">
        <v>6189</v>
      </c>
      <c r="I911" t="s">
        <v>32</v>
      </c>
      <c r="J911" t="s">
        <v>712</v>
      </c>
      <c r="K911" t="s">
        <v>24</v>
      </c>
      <c r="L911" t="s">
        <v>204</v>
      </c>
      <c r="M911" t="s">
        <v>9877</v>
      </c>
      <c r="N911" t="s">
        <v>9441</v>
      </c>
    </row>
    <row r="912" spans="1:14" x14ac:dyDescent="0.25">
      <c r="A912" t="s">
        <v>6190</v>
      </c>
      <c r="B912" t="s">
        <v>2392</v>
      </c>
      <c r="C912" t="s">
        <v>16</v>
      </c>
      <c r="D912" t="s">
        <v>434</v>
      </c>
      <c r="E912" t="s">
        <v>18</v>
      </c>
      <c r="F912" t="s">
        <v>6191</v>
      </c>
      <c r="G912" t="s">
        <v>6192</v>
      </c>
      <c r="H912" t="s">
        <v>6193</v>
      </c>
      <c r="I912" t="s">
        <v>32</v>
      </c>
      <c r="J912" t="s">
        <v>1137</v>
      </c>
      <c r="K912" t="s">
        <v>24</v>
      </c>
      <c r="L912" t="s">
        <v>6194</v>
      </c>
      <c r="M912" t="s">
        <v>9438</v>
      </c>
      <c r="N912" t="s">
        <v>9439</v>
      </c>
    </row>
    <row r="913" spans="1:14" x14ac:dyDescent="0.25">
      <c r="A913" t="s">
        <v>6199</v>
      </c>
      <c r="B913" t="s">
        <v>92</v>
      </c>
      <c r="C913" t="s">
        <v>69</v>
      </c>
      <c r="D913" t="s">
        <v>93</v>
      </c>
      <c r="E913" t="s">
        <v>18</v>
      </c>
      <c r="F913" t="s">
        <v>6200</v>
      </c>
      <c r="G913" t="s">
        <v>6201</v>
      </c>
      <c r="H913" t="s">
        <v>6202</v>
      </c>
      <c r="I913" t="s">
        <v>32</v>
      </c>
      <c r="J913" t="s">
        <v>115</v>
      </c>
      <c r="K913" t="s">
        <v>24</v>
      </c>
      <c r="L913" t="s">
        <v>75</v>
      </c>
      <c r="M913" t="s">
        <v>9878</v>
      </c>
      <c r="N913" t="s">
        <v>9441</v>
      </c>
    </row>
    <row r="914" spans="1:14" x14ac:dyDescent="0.25">
      <c r="A914" t="s">
        <v>6203</v>
      </c>
      <c r="B914" t="s">
        <v>6204</v>
      </c>
      <c r="C914" t="s">
        <v>69</v>
      </c>
      <c r="D914" t="s">
        <v>1896</v>
      </c>
      <c r="E914" t="s">
        <v>18</v>
      </c>
      <c r="F914" t="s">
        <v>6205</v>
      </c>
      <c r="G914" t="s">
        <v>6206</v>
      </c>
      <c r="H914" t="s">
        <v>6207</v>
      </c>
      <c r="I914" t="s">
        <v>32</v>
      </c>
      <c r="J914" t="s">
        <v>1317</v>
      </c>
      <c r="K914" t="s">
        <v>24</v>
      </c>
      <c r="L914" t="s">
        <v>212</v>
      </c>
      <c r="M914" t="s">
        <v>9879</v>
      </c>
      <c r="N914" t="s">
        <v>9441</v>
      </c>
    </row>
    <row r="915" spans="1:14" x14ac:dyDescent="0.25">
      <c r="A915" t="s">
        <v>6208</v>
      </c>
      <c r="B915" t="s">
        <v>92</v>
      </c>
      <c r="C915" t="s">
        <v>16</v>
      </c>
      <c r="D915" t="s">
        <v>302</v>
      </c>
      <c r="E915" t="s">
        <v>18</v>
      </c>
      <c r="F915" t="s">
        <v>6209</v>
      </c>
      <c r="G915" t="s">
        <v>6210</v>
      </c>
      <c r="H915" t="s">
        <v>6211</v>
      </c>
      <c r="I915" t="s">
        <v>32</v>
      </c>
      <c r="J915" t="s">
        <v>1350</v>
      </c>
      <c r="K915" t="s">
        <v>24</v>
      </c>
      <c r="L915" t="s">
        <v>307</v>
      </c>
      <c r="M915" t="s">
        <v>9880</v>
      </c>
      <c r="N915" t="s">
        <v>9441</v>
      </c>
    </row>
    <row r="916" spans="1:14" x14ac:dyDescent="0.25">
      <c r="A916" t="s">
        <v>6212</v>
      </c>
      <c r="B916" t="s">
        <v>6213</v>
      </c>
      <c r="C916" t="s">
        <v>16</v>
      </c>
      <c r="D916" t="s">
        <v>6214</v>
      </c>
      <c r="E916" t="s">
        <v>18</v>
      </c>
      <c r="F916" t="s">
        <v>6215</v>
      </c>
      <c r="G916" t="s">
        <v>6216</v>
      </c>
      <c r="H916" t="s">
        <v>6217</v>
      </c>
      <c r="I916" t="s">
        <v>32</v>
      </c>
      <c r="J916" t="s">
        <v>595</v>
      </c>
      <c r="K916" t="s">
        <v>24</v>
      </c>
      <c r="L916" t="s">
        <v>212</v>
      </c>
      <c r="M916" t="s">
        <v>9881</v>
      </c>
      <c r="N916" t="s">
        <v>9441</v>
      </c>
    </row>
    <row r="917" spans="1:14" x14ac:dyDescent="0.25">
      <c r="A917" t="s">
        <v>6218</v>
      </c>
      <c r="B917" t="s">
        <v>6219</v>
      </c>
      <c r="C917" t="s">
        <v>16</v>
      </c>
      <c r="D917" t="s">
        <v>93</v>
      </c>
      <c r="E917" t="s">
        <v>18</v>
      </c>
      <c r="F917" t="s">
        <v>6220</v>
      </c>
      <c r="G917" t="s">
        <v>6221</v>
      </c>
      <c r="H917" t="s">
        <v>6222</v>
      </c>
      <c r="I917" t="s">
        <v>32</v>
      </c>
      <c r="J917" t="s">
        <v>527</v>
      </c>
      <c r="K917" t="s">
        <v>24</v>
      </c>
      <c r="L917" t="s">
        <v>75</v>
      </c>
      <c r="M917" t="s">
        <v>9882</v>
      </c>
      <c r="N917" t="s">
        <v>9441</v>
      </c>
    </row>
    <row r="918" spans="1:14" x14ac:dyDescent="0.25">
      <c r="A918" t="s">
        <v>4930</v>
      </c>
      <c r="B918" t="s">
        <v>6223</v>
      </c>
      <c r="C918" t="s">
        <v>69</v>
      </c>
      <c r="D918" t="s">
        <v>2463</v>
      </c>
      <c r="E918" t="s">
        <v>18</v>
      </c>
      <c r="F918" t="s">
        <v>6224</v>
      </c>
      <c r="G918" t="s">
        <v>6225</v>
      </c>
      <c r="H918" t="s">
        <v>6226</v>
      </c>
      <c r="I918" t="s">
        <v>32</v>
      </c>
      <c r="J918" t="s">
        <v>595</v>
      </c>
      <c r="K918" t="s">
        <v>24</v>
      </c>
      <c r="L918" t="s">
        <v>204</v>
      </c>
      <c r="M918" t="s">
        <v>9883</v>
      </c>
      <c r="N918" t="s">
        <v>9441</v>
      </c>
    </row>
    <row r="919" spans="1:14" x14ac:dyDescent="0.25">
      <c r="A919" t="s">
        <v>6227</v>
      </c>
      <c r="B919" t="s">
        <v>92</v>
      </c>
      <c r="C919" t="s">
        <v>69</v>
      </c>
      <c r="D919" t="s">
        <v>93</v>
      </c>
      <c r="E919" t="s">
        <v>18</v>
      </c>
      <c r="F919" t="s">
        <v>6228</v>
      </c>
      <c r="G919" t="s">
        <v>6229</v>
      </c>
      <c r="H919" t="s">
        <v>6230</v>
      </c>
      <c r="I919" t="s">
        <v>32</v>
      </c>
      <c r="J919" t="s">
        <v>385</v>
      </c>
      <c r="K919" t="s">
        <v>24</v>
      </c>
      <c r="L919" t="s">
        <v>75</v>
      </c>
      <c r="M919" t="s">
        <v>9884</v>
      </c>
      <c r="N919" t="s">
        <v>9441</v>
      </c>
    </row>
    <row r="920" spans="1:14" x14ac:dyDescent="0.25">
      <c r="A920" t="s">
        <v>26</v>
      </c>
      <c r="B920" t="s">
        <v>4050</v>
      </c>
      <c r="C920" t="s">
        <v>16</v>
      </c>
      <c r="D920" t="s">
        <v>585</v>
      </c>
      <c r="E920" t="s">
        <v>18</v>
      </c>
      <c r="F920" t="s">
        <v>6231</v>
      </c>
      <c r="G920" t="s">
        <v>6232</v>
      </c>
      <c r="H920" t="s">
        <v>6233</v>
      </c>
      <c r="I920" t="s">
        <v>32</v>
      </c>
      <c r="J920" t="s">
        <v>923</v>
      </c>
      <c r="K920" t="s">
        <v>24</v>
      </c>
      <c r="L920" t="s">
        <v>75</v>
      </c>
      <c r="M920" t="s">
        <v>9438</v>
      </c>
      <c r="N920" t="s">
        <v>9439</v>
      </c>
    </row>
    <row r="921" spans="1:14" x14ac:dyDescent="0.25">
      <c r="A921" t="s">
        <v>6234</v>
      </c>
      <c r="B921" t="s">
        <v>206</v>
      </c>
      <c r="C921" t="s">
        <v>16</v>
      </c>
      <c r="D921" t="s">
        <v>402</v>
      </c>
      <c r="E921" t="s">
        <v>18</v>
      </c>
      <c r="F921" t="s">
        <v>6235</v>
      </c>
      <c r="G921" t="s">
        <v>6236</v>
      </c>
      <c r="H921" t="s">
        <v>6237</v>
      </c>
      <c r="I921" t="s">
        <v>32</v>
      </c>
      <c r="J921" t="s">
        <v>65</v>
      </c>
      <c r="K921" t="s">
        <v>24</v>
      </c>
      <c r="L921" t="s">
        <v>406</v>
      </c>
      <c r="M921" t="s">
        <v>9885</v>
      </c>
      <c r="N921" t="s">
        <v>9441</v>
      </c>
    </row>
    <row r="922" spans="1:14" x14ac:dyDescent="0.25">
      <c r="A922" t="s">
        <v>6238</v>
      </c>
      <c r="C922" t="s">
        <v>69</v>
      </c>
      <c r="D922" t="s">
        <v>6239</v>
      </c>
      <c r="E922" t="s">
        <v>18</v>
      </c>
      <c r="F922" t="s">
        <v>6240</v>
      </c>
      <c r="G922" t="s">
        <v>6241</v>
      </c>
      <c r="H922" t="s">
        <v>6242</v>
      </c>
      <c r="I922" t="s">
        <v>32</v>
      </c>
      <c r="J922" t="s">
        <v>712</v>
      </c>
      <c r="K922" t="s">
        <v>24</v>
      </c>
      <c r="L922" t="s">
        <v>6243</v>
      </c>
      <c r="M922" t="s">
        <v>9886</v>
      </c>
      <c r="N922" t="s">
        <v>9441</v>
      </c>
    </row>
    <row r="923" spans="1:14" x14ac:dyDescent="0.25">
      <c r="A923" t="s">
        <v>6244</v>
      </c>
      <c r="B923" t="s">
        <v>6245</v>
      </c>
      <c r="C923" t="s">
        <v>16</v>
      </c>
      <c r="D923" t="s">
        <v>265</v>
      </c>
      <c r="E923" t="s">
        <v>18</v>
      </c>
      <c r="F923" t="s">
        <v>6246</v>
      </c>
      <c r="G923" t="s">
        <v>6247</v>
      </c>
      <c r="H923" t="s">
        <v>6248</v>
      </c>
      <c r="I923" t="s">
        <v>32</v>
      </c>
      <c r="J923" t="s">
        <v>142</v>
      </c>
      <c r="K923" t="s">
        <v>24</v>
      </c>
      <c r="L923" t="s">
        <v>6249</v>
      </c>
      <c r="M923" t="s">
        <v>9887</v>
      </c>
      <c r="N923" t="s">
        <v>9441</v>
      </c>
    </row>
    <row r="924" spans="1:14" x14ac:dyDescent="0.25">
      <c r="A924" t="s">
        <v>6250</v>
      </c>
      <c r="B924" t="s">
        <v>2392</v>
      </c>
      <c r="C924" t="s">
        <v>69</v>
      </c>
      <c r="D924" t="s">
        <v>6251</v>
      </c>
      <c r="E924" t="s">
        <v>18</v>
      </c>
      <c r="F924" t="s">
        <v>6252</v>
      </c>
      <c r="G924" t="s">
        <v>6253</v>
      </c>
      <c r="H924" t="s">
        <v>6254</v>
      </c>
      <c r="I924" t="s">
        <v>32</v>
      </c>
      <c r="J924" t="s">
        <v>246</v>
      </c>
      <c r="K924" t="s">
        <v>24</v>
      </c>
      <c r="L924" t="s">
        <v>42</v>
      </c>
      <c r="M924" t="s">
        <v>9438</v>
      </c>
      <c r="N924" t="s">
        <v>9439</v>
      </c>
    </row>
    <row r="925" spans="1:14" x14ac:dyDescent="0.25">
      <c r="A925" t="s">
        <v>6255</v>
      </c>
      <c r="B925" t="s">
        <v>6256</v>
      </c>
      <c r="C925" t="s">
        <v>69</v>
      </c>
      <c r="D925" t="s">
        <v>138</v>
      </c>
      <c r="E925" t="s">
        <v>18</v>
      </c>
      <c r="F925" t="s">
        <v>6257</v>
      </c>
      <c r="G925" t="s">
        <v>6258</v>
      </c>
      <c r="H925" t="s">
        <v>6259</v>
      </c>
      <c r="I925" t="s">
        <v>32</v>
      </c>
      <c r="J925" t="s">
        <v>226</v>
      </c>
      <c r="K925" t="s">
        <v>24</v>
      </c>
      <c r="L925" t="s">
        <v>104</v>
      </c>
      <c r="M925" t="s">
        <v>9888</v>
      </c>
      <c r="N925" t="s">
        <v>9441</v>
      </c>
    </row>
    <row r="926" spans="1:14" x14ac:dyDescent="0.25">
      <c r="A926" t="s">
        <v>6260</v>
      </c>
      <c r="C926" t="s">
        <v>16</v>
      </c>
      <c r="D926" t="s">
        <v>6261</v>
      </c>
      <c r="E926" t="s">
        <v>18</v>
      </c>
      <c r="F926" t="s">
        <v>6262</v>
      </c>
      <c r="G926" t="s">
        <v>6263</v>
      </c>
      <c r="H926" t="s">
        <v>6264</v>
      </c>
      <c r="I926" t="s">
        <v>32</v>
      </c>
      <c r="J926" t="s">
        <v>1207</v>
      </c>
      <c r="K926" t="s">
        <v>24</v>
      </c>
      <c r="L926" t="s">
        <v>1739</v>
      </c>
      <c r="M926" t="s">
        <v>9438</v>
      </c>
      <c r="N926" t="s">
        <v>9439</v>
      </c>
    </row>
    <row r="927" spans="1:14" x14ac:dyDescent="0.25">
      <c r="A927" t="s">
        <v>6265</v>
      </c>
      <c r="C927" t="s">
        <v>69</v>
      </c>
      <c r="D927" t="s">
        <v>6266</v>
      </c>
      <c r="E927" t="s">
        <v>18</v>
      </c>
      <c r="F927" t="s">
        <v>6267</v>
      </c>
      <c r="G927" t="s">
        <v>6268</v>
      </c>
      <c r="H927" t="s">
        <v>6269</v>
      </c>
      <c r="I927" t="s">
        <v>32</v>
      </c>
      <c r="J927" t="s">
        <v>2502</v>
      </c>
      <c r="K927" t="s">
        <v>24</v>
      </c>
      <c r="L927" t="s">
        <v>104</v>
      </c>
      <c r="M927" t="s">
        <v>9889</v>
      </c>
      <c r="N927" t="s">
        <v>9441</v>
      </c>
    </row>
    <row r="928" spans="1:14" x14ac:dyDescent="0.25">
      <c r="A928" t="s">
        <v>6275</v>
      </c>
      <c r="C928" t="s">
        <v>16</v>
      </c>
      <c r="D928" t="s">
        <v>3603</v>
      </c>
      <c r="E928" t="s">
        <v>18</v>
      </c>
      <c r="F928" t="s">
        <v>6276</v>
      </c>
      <c r="G928" t="s">
        <v>6277</v>
      </c>
      <c r="H928" t="s">
        <v>6278</v>
      </c>
      <c r="I928" t="s">
        <v>32</v>
      </c>
      <c r="J928" t="s">
        <v>438</v>
      </c>
      <c r="K928" t="s">
        <v>24</v>
      </c>
      <c r="L928" t="s">
        <v>34</v>
      </c>
      <c r="M928" t="s">
        <v>9438</v>
      </c>
      <c r="N928" t="s">
        <v>9439</v>
      </c>
    </row>
    <row r="929" spans="1:14" x14ac:dyDescent="0.25">
      <c r="A929" t="s">
        <v>6285</v>
      </c>
      <c r="B929" t="s">
        <v>6286</v>
      </c>
      <c r="C929" t="s">
        <v>69</v>
      </c>
      <c r="D929" t="s">
        <v>4214</v>
      </c>
      <c r="E929" t="s">
        <v>18</v>
      </c>
      <c r="F929" t="s">
        <v>6287</v>
      </c>
      <c r="G929" t="s">
        <v>6288</v>
      </c>
      <c r="H929" t="s">
        <v>6289</v>
      </c>
      <c r="I929" t="s">
        <v>32</v>
      </c>
      <c r="J929" t="s">
        <v>398</v>
      </c>
      <c r="K929" t="s">
        <v>24</v>
      </c>
      <c r="L929" t="s">
        <v>6290</v>
      </c>
      <c r="M929" t="s">
        <v>9438</v>
      </c>
      <c r="N929" t="s">
        <v>9439</v>
      </c>
    </row>
    <row r="930" spans="1:14" x14ac:dyDescent="0.25">
      <c r="A930" t="s">
        <v>6291</v>
      </c>
      <c r="B930" t="s">
        <v>6292</v>
      </c>
      <c r="C930" t="s">
        <v>69</v>
      </c>
      <c r="D930" t="s">
        <v>2543</v>
      </c>
      <c r="E930" t="s">
        <v>18</v>
      </c>
      <c r="F930" t="s">
        <v>6293</v>
      </c>
      <c r="G930" t="s">
        <v>6294</v>
      </c>
      <c r="H930" t="s">
        <v>6295</v>
      </c>
      <c r="I930" t="s">
        <v>32</v>
      </c>
      <c r="J930" t="s">
        <v>1317</v>
      </c>
      <c r="K930" t="s">
        <v>24</v>
      </c>
      <c r="L930" t="s">
        <v>2331</v>
      </c>
      <c r="M930" t="s">
        <v>9890</v>
      </c>
      <c r="N930" t="s">
        <v>9441</v>
      </c>
    </row>
    <row r="931" spans="1:14" x14ac:dyDescent="0.25">
      <c r="A931" t="s">
        <v>6296</v>
      </c>
      <c r="B931" t="s">
        <v>2190</v>
      </c>
      <c r="C931" t="s">
        <v>69</v>
      </c>
      <c r="D931" t="s">
        <v>6297</v>
      </c>
      <c r="E931" t="s">
        <v>18</v>
      </c>
      <c r="F931" t="s">
        <v>6298</v>
      </c>
      <c r="G931" t="s">
        <v>6299</v>
      </c>
      <c r="H931" t="s">
        <v>6300</v>
      </c>
      <c r="I931" t="s">
        <v>32</v>
      </c>
      <c r="J931" t="s">
        <v>718</v>
      </c>
      <c r="K931" t="s">
        <v>24</v>
      </c>
      <c r="L931" t="s">
        <v>204</v>
      </c>
      <c r="M931" t="s">
        <v>9891</v>
      </c>
      <c r="N931" t="s">
        <v>9441</v>
      </c>
    </row>
    <row r="932" spans="1:14" x14ac:dyDescent="0.25">
      <c r="A932" t="s">
        <v>6301</v>
      </c>
      <c r="B932" t="s">
        <v>6302</v>
      </c>
      <c r="C932" t="s">
        <v>16</v>
      </c>
      <c r="D932" t="s">
        <v>748</v>
      </c>
      <c r="E932" t="s">
        <v>18</v>
      </c>
      <c r="F932" t="s">
        <v>6303</v>
      </c>
      <c r="G932" t="s">
        <v>6304</v>
      </c>
      <c r="H932" t="s">
        <v>6305</v>
      </c>
      <c r="I932" t="s">
        <v>32</v>
      </c>
      <c r="J932" t="s">
        <v>420</v>
      </c>
      <c r="K932" t="s">
        <v>24</v>
      </c>
      <c r="L932" t="s">
        <v>75</v>
      </c>
      <c r="M932" t="s">
        <v>9892</v>
      </c>
      <c r="N932" t="s">
        <v>9441</v>
      </c>
    </row>
    <row r="933" spans="1:14" x14ac:dyDescent="0.25">
      <c r="A933" t="s">
        <v>26</v>
      </c>
      <c r="B933" t="s">
        <v>393</v>
      </c>
      <c r="C933" t="s">
        <v>69</v>
      </c>
      <c r="D933" t="s">
        <v>4302</v>
      </c>
      <c r="E933" t="s">
        <v>18</v>
      </c>
      <c r="F933" t="s">
        <v>6306</v>
      </c>
      <c r="G933" t="s">
        <v>6307</v>
      </c>
      <c r="H933" t="s">
        <v>6308</v>
      </c>
      <c r="I933" t="s">
        <v>32</v>
      </c>
      <c r="J933" t="s">
        <v>1751</v>
      </c>
      <c r="K933" t="s">
        <v>24</v>
      </c>
      <c r="L933" t="s">
        <v>6309</v>
      </c>
      <c r="M933" t="s">
        <v>9438</v>
      </c>
      <c r="N933" t="s">
        <v>9439</v>
      </c>
    </row>
    <row r="934" spans="1:14" x14ac:dyDescent="0.25">
      <c r="A934" t="s">
        <v>6315</v>
      </c>
      <c r="B934" t="s">
        <v>6316</v>
      </c>
      <c r="C934" t="s">
        <v>16</v>
      </c>
      <c r="D934" t="s">
        <v>6317</v>
      </c>
      <c r="E934" t="s">
        <v>18</v>
      </c>
      <c r="F934" t="s">
        <v>6318</v>
      </c>
      <c r="G934" t="s">
        <v>6319</v>
      </c>
      <c r="H934" t="s">
        <v>6320</v>
      </c>
      <c r="I934" t="s">
        <v>32</v>
      </c>
      <c r="J934" t="s">
        <v>290</v>
      </c>
      <c r="K934" t="s">
        <v>24</v>
      </c>
      <c r="L934" t="s">
        <v>3545</v>
      </c>
      <c r="M934" t="s">
        <v>9894</v>
      </c>
      <c r="N934" t="s">
        <v>9441</v>
      </c>
    </row>
    <row r="935" spans="1:14" x14ac:dyDescent="0.25">
      <c r="A935" t="s">
        <v>6321</v>
      </c>
      <c r="B935" t="s">
        <v>6322</v>
      </c>
      <c r="C935" t="s">
        <v>69</v>
      </c>
      <c r="D935" t="s">
        <v>179</v>
      </c>
      <c r="E935" t="s">
        <v>18</v>
      </c>
      <c r="F935" t="s">
        <v>6323</v>
      </c>
      <c r="G935" t="s">
        <v>6324</v>
      </c>
      <c r="H935" t="s">
        <v>6325</v>
      </c>
      <c r="I935" t="s">
        <v>32</v>
      </c>
      <c r="J935" t="s">
        <v>1294</v>
      </c>
      <c r="K935" t="s">
        <v>24</v>
      </c>
      <c r="L935" t="s">
        <v>75</v>
      </c>
      <c r="M935" t="s">
        <v>9895</v>
      </c>
      <c r="N935" t="s">
        <v>9441</v>
      </c>
    </row>
    <row r="936" spans="1:14" x14ac:dyDescent="0.25">
      <c r="A936" t="s">
        <v>2703</v>
      </c>
      <c r="B936" t="s">
        <v>6326</v>
      </c>
      <c r="C936" t="s">
        <v>16</v>
      </c>
      <c r="D936" t="s">
        <v>93</v>
      </c>
      <c r="E936" t="s">
        <v>638</v>
      </c>
      <c r="F936" t="s">
        <v>6327</v>
      </c>
      <c r="G936" t="s">
        <v>6328</v>
      </c>
      <c r="H936" t="s">
        <v>6329</v>
      </c>
      <c r="I936" t="s">
        <v>32</v>
      </c>
      <c r="J936" t="s">
        <v>1294</v>
      </c>
      <c r="K936" t="s">
        <v>24</v>
      </c>
      <c r="L936" t="s">
        <v>75</v>
      </c>
      <c r="M936" t="s">
        <v>9896</v>
      </c>
      <c r="N936" t="s">
        <v>9441</v>
      </c>
    </row>
    <row r="937" spans="1:14" x14ac:dyDescent="0.25">
      <c r="A937" t="s">
        <v>6330</v>
      </c>
      <c r="B937" t="s">
        <v>6331</v>
      </c>
      <c r="C937" t="s">
        <v>69</v>
      </c>
      <c r="D937" t="s">
        <v>6332</v>
      </c>
      <c r="E937" t="s">
        <v>638</v>
      </c>
      <c r="F937" t="s">
        <v>6333</v>
      </c>
      <c r="G937" t="s">
        <v>6334</v>
      </c>
      <c r="H937" t="s">
        <v>6335</v>
      </c>
      <c r="I937" t="s">
        <v>32</v>
      </c>
      <c r="J937" t="s">
        <v>2433</v>
      </c>
      <c r="K937" t="s">
        <v>24</v>
      </c>
      <c r="L937" t="s">
        <v>34</v>
      </c>
      <c r="M937" t="s">
        <v>9438</v>
      </c>
      <c r="N937" t="s">
        <v>9439</v>
      </c>
    </row>
    <row r="938" spans="1:14" x14ac:dyDescent="0.25">
      <c r="A938" t="s">
        <v>6336</v>
      </c>
      <c r="B938" t="s">
        <v>5032</v>
      </c>
      <c r="C938" t="s">
        <v>69</v>
      </c>
      <c r="D938" t="s">
        <v>6337</v>
      </c>
      <c r="E938" t="s">
        <v>638</v>
      </c>
      <c r="F938" t="s">
        <v>6338</v>
      </c>
      <c r="G938" t="s">
        <v>6339</v>
      </c>
      <c r="H938" t="s">
        <v>6340</v>
      </c>
      <c r="I938" t="s">
        <v>32</v>
      </c>
      <c r="J938" t="s">
        <v>398</v>
      </c>
      <c r="K938" t="s">
        <v>24</v>
      </c>
      <c r="L938" t="s">
        <v>227</v>
      </c>
      <c r="M938" t="s">
        <v>9438</v>
      </c>
      <c r="N938" t="s">
        <v>9439</v>
      </c>
    </row>
    <row r="939" spans="1:14" x14ac:dyDescent="0.25">
      <c r="A939" t="s">
        <v>6346</v>
      </c>
      <c r="B939" t="s">
        <v>6347</v>
      </c>
      <c r="C939" t="s">
        <v>16</v>
      </c>
      <c r="D939" t="s">
        <v>402</v>
      </c>
      <c r="E939" t="s">
        <v>638</v>
      </c>
      <c r="F939" t="s">
        <v>6348</v>
      </c>
      <c r="G939" t="s">
        <v>6349</v>
      </c>
      <c r="H939" t="s">
        <v>6350</v>
      </c>
      <c r="I939" t="s">
        <v>32</v>
      </c>
      <c r="J939" t="s">
        <v>4170</v>
      </c>
      <c r="K939" t="s">
        <v>24</v>
      </c>
      <c r="L939" t="s">
        <v>6351</v>
      </c>
      <c r="M939" t="s">
        <v>9898</v>
      </c>
      <c r="N939" t="s">
        <v>9441</v>
      </c>
    </row>
    <row r="940" spans="1:14" x14ac:dyDescent="0.25">
      <c r="A940" t="s">
        <v>6357</v>
      </c>
      <c r="B940" t="s">
        <v>6358</v>
      </c>
      <c r="C940" t="s">
        <v>16</v>
      </c>
      <c r="D940" t="s">
        <v>6359</v>
      </c>
      <c r="E940" t="s">
        <v>638</v>
      </c>
      <c r="F940" t="s">
        <v>6360</v>
      </c>
      <c r="G940" t="s">
        <v>6361</v>
      </c>
      <c r="H940" t="s">
        <v>6362</v>
      </c>
      <c r="I940" t="s">
        <v>32</v>
      </c>
      <c r="J940" t="s">
        <v>614</v>
      </c>
      <c r="K940" t="s">
        <v>24</v>
      </c>
      <c r="L940" t="s">
        <v>3638</v>
      </c>
      <c r="M940" t="s">
        <v>9899</v>
      </c>
      <c r="N940" t="s">
        <v>9441</v>
      </c>
    </row>
    <row r="941" spans="1:14" x14ac:dyDescent="0.25">
      <c r="A941" t="s">
        <v>6363</v>
      </c>
      <c r="C941" t="s">
        <v>69</v>
      </c>
      <c r="D941" t="s">
        <v>434</v>
      </c>
      <c r="E941" t="s">
        <v>638</v>
      </c>
      <c r="F941" t="s">
        <v>6364</v>
      </c>
      <c r="G941" t="s">
        <v>6365</v>
      </c>
      <c r="H941" t="s">
        <v>6366</v>
      </c>
      <c r="I941" t="s">
        <v>32</v>
      </c>
      <c r="J941" t="s">
        <v>438</v>
      </c>
      <c r="K941" t="s">
        <v>24</v>
      </c>
      <c r="L941" t="s">
        <v>439</v>
      </c>
      <c r="M941" t="s">
        <v>9438</v>
      </c>
      <c r="N941" t="s">
        <v>9439</v>
      </c>
    </row>
    <row r="942" spans="1:14" x14ac:dyDescent="0.25">
      <c r="A942" t="s">
        <v>6371</v>
      </c>
      <c r="B942" t="s">
        <v>6372</v>
      </c>
      <c r="C942" t="s">
        <v>16</v>
      </c>
      <c r="D942" t="s">
        <v>3646</v>
      </c>
      <c r="E942" t="s">
        <v>638</v>
      </c>
      <c r="F942" t="s">
        <v>6373</v>
      </c>
      <c r="G942" t="s">
        <v>6374</v>
      </c>
      <c r="H942" t="s">
        <v>6375</v>
      </c>
      <c r="I942" t="s">
        <v>32</v>
      </c>
      <c r="J942" t="s">
        <v>756</v>
      </c>
      <c r="K942" t="s">
        <v>24</v>
      </c>
      <c r="L942" t="s">
        <v>42</v>
      </c>
      <c r="M942" t="s">
        <v>9438</v>
      </c>
      <c r="N942" t="s">
        <v>9439</v>
      </c>
    </row>
    <row r="943" spans="1:14" x14ac:dyDescent="0.25">
      <c r="A943" t="s">
        <v>6380</v>
      </c>
      <c r="B943" t="s">
        <v>1061</v>
      </c>
      <c r="C943" t="s">
        <v>550</v>
      </c>
      <c r="D943" t="s">
        <v>3128</v>
      </c>
      <c r="E943" t="s">
        <v>638</v>
      </c>
      <c r="F943" t="s">
        <v>6381</v>
      </c>
      <c r="G943" t="s">
        <v>6382</v>
      </c>
      <c r="H943" t="s">
        <v>6383</v>
      </c>
      <c r="I943" t="s">
        <v>32</v>
      </c>
      <c r="J943" t="s">
        <v>1066</v>
      </c>
      <c r="K943" t="s">
        <v>24</v>
      </c>
      <c r="L943" t="s">
        <v>5864</v>
      </c>
      <c r="M943" t="s">
        <v>9438</v>
      </c>
      <c r="N943" t="s">
        <v>9439</v>
      </c>
    </row>
    <row r="944" spans="1:14" x14ac:dyDescent="0.25">
      <c r="A944" t="s">
        <v>6395</v>
      </c>
      <c r="B944" t="s">
        <v>6396</v>
      </c>
      <c r="C944" t="s">
        <v>550</v>
      </c>
      <c r="D944" t="s">
        <v>6397</v>
      </c>
      <c r="E944" t="s">
        <v>18</v>
      </c>
      <c r="F944" t="s">
        <v>6398</v>
      </c>
      <c r="G944" t="s">
        <v>6399</v>
      </c>
      <c r="H944" t="s">
        <v>6400</v>
      </c>
      <c r="I944" t="s">
        <v>32</v>
      </c>
      <c r="J944" t="s">
        <v>809</v>
      </c>
      <c r="K944" t="s">
        <v>556</v>
      </c>
      <c r="L944" t="s">
        <v>6401</v>
      </c>
      <c r="M944" t="s">
        <v>9438</v>
      </c>
      <c r="N944" t="s">
        <v>9439</v>
      </c>
    </row>
    <row r="945" spans="1:14" x14ac:dyDescent="0.25">
      <c r="A945" t="s">
        <v>6402</v>
      </c>
      <c r="B945" t="s">
        <v>6403</v>
      </c>
      <c r="C945" t="s">
        <v>1880</v>
      </c>
      <c r="D945" t="s">
        <v>6404</v>
      </c>
      <c r="E945" t="s">
        <v>18</v>
      </c>
      <c r="F945" t="s">
        <v>6405</v>
      </c>
      <c r="G945" t="s">
        <v>6406</v>
      </c>
      <c r="H945" t="s">
        <v>6407</v>
      </c>
      <c r="I945" t="s">
        <v>32</v>
      </c>
      <c r="J945" t="s">
        <v>555</v>
      </c>
      <c r="K945" t="s">
        <v>556</v>
      </c>
      <c r="L945" t="s">
        <v>75</v>
      </c>
      <c r="M945" t="s">
        <v>9438</v>
      </c>
      <c r="N945" t="s">
        <v>9439</v>
      </c>
    </row>
    <row r="946" spans="1:14" x14ac:dyDescent="0.25">
      <c r="A946" t="s">
        <v>6424</v>
      </c>
      <c r="B946" t="s">
        <v>6425</v>
      </c>
      <c r="C946" t="s">
        <v>69</v>
      </c>
      <c r="D946" t="s">
        <v>987</v>
      </c>
      <c r="E946" t="s">
        <v>18</v>
      </c>
      <c r="F946" t="s">
        <v>6426</v>
      </c>
      <c r="G946" t="s">
        <v>6427</v>
      </c>
      <c r="H946" t="s">
        <v>6428</v>
      </c>
      <c r="I946" t="s">
        <v>32</v>
      </c>
      <c r="J946" t="s">
        <v>735</v>
      </c>
      <c r="K946" t="s">
        <v>24</v>
      </c>
      <c r="L946" t="s">
        <v>204</v>
      </c>
      <c r="M946" t="s">
        <v>9900</v>
      </c>
      <c r="N946" t="s">
        <v>9441</v>
      </c>
    </row>
    <row r="947" spans="1:14" x14ac:dyDescent="0.25">
      <c r="A947" t="s">
        <v>6429</v>
      </c>
      <c r="B947" t="s">
        <v>616</v>
      </c>
      <c r="C947" t="s">
        <v>16</v>
      </c>
      <c r="D947" t="s">
        <v>6175</v>
      </c>
      <c r="E947" t="s">
        <v>18</v>
      </c>
      <c r="F947" t="s">
        <v>6430</v>
      </c>
      <c r="G947" t="s">
        <v>6431</v>
      </c>
      <c r="H947" t="s">
        <v>6432</v>
      </c>
      <c r="I947" t="s">
        <v>32</v>
      </c>
      <c r="J947" t="s">
        <v>162</v>
      </c>
      <c r="K947" t="s">
        <v>24</v>
      </c>
      <c r="L947" t="s">
        <v>34</v>
      </c>
      <c r="M947" t="s">
        <v>9438</v>
      </c>
      <c r="N947" t="s">
        <v>9439</v>
      </c>
    </row>
    <row r="948" spans="1:14" x14ac:dyDescent="0.25">
      <c r="A948" t="s">
        <v>6433</v>
      </c>
      <c r="B948" t="s">
        <v>6434</v>
      </c>
      <c r="C948" t="s">
        <v>16</v>
      </c>
      <c r="D948" t="s">
        <v>2191</v>
      </c>
      <c r="E948" t="s">
        <v>18</v>
      </c>
      <c r="F948" t="s">
        <v>6435</v>
      </c>
      <c r="G948" t="s">
        <v>6436</v>
      </c>
      <c r="H948" t="s">
        <v>6437</v>
      </c>
      <c r="I948" t="s">
        <v>32</v>
      </c>
      <c r="J948" t="s">
        <v>234</v>
      </c>
      <c r="K948" t="s">
        <v>24</v>
      </c>
      <c r="L948" t="s">
        <v>406</v>
      </c>
      <c r="M948" t="s">
        <v>9438</v>
      </c>
      <c r="N948" t="s">
        <v>9439</v>
      </c>
    </row>
    <row r="949" spans="1:14" x14ac:dyDescent="0.25">
      <c r="A949" t="s">
        <v>6438</v>
      </c>
      <c r="B949" t="s">
        <v>6439</v>
      </c>
      <c r="C949" t="s">
        <v>16</v>
      </c>
      <c r="D949" t="s">
        <v>6440</v>
      </c>
      <c r="E949" t="s">
        <v>18</v>
      </c>
      <c r="F949" t="s">
        <v>6441</v>
      </c>
      <c r="G949" t="s">
        <v>6442</v>
      </c>
      <c r="H949" t="s">
        <v>6443</v>
      </c>
      <c r="I949" t="s">
        <v>32</v>
      </c>
      <c r="J949" t="s">
        <v>6444</v>
      </c>
      <c r="K949" t="s">
        <v>3596</v>
      </c>
      <c r="L949" t="s">
        <v>6445</v>
      </c>
      <c r="M949" t="s">
        <v>9438</v>
      </c>
      <c r="N949" t="s">
        <v>9439</v>
      </c>
    </row>
    <row r="950" spans="1:14" x14ac:dyDescent="0.25">
      <c r="A950" t="s">
        <v>6446</v>
      </c>
      <c r="C950" t="s">
        <v>16</v>
      </c>
      <c r="D950" t="s">
        <v>6447</v>
      </c>
      <c r="E950" t="s">
        <v>18</v>
      </c>
      <c r="F950" t="s">
        <v>6448</v>
      </c>
      <c r="G950" t="s">
        <v>6449</v>
      </c>
      <c r="H950" t="s">
        <v>6450</v>
      </c>
      <c r="I950" t="s">
        <v>32</v>
      </c>
      <c r="J950" t="s">
        <v>614</v>
      </c>
      <c r="K950" t="s">
        <v>24</v>
      </c>
      <c r="L950" t="s">
        <v>1331</v>
      </c>
      <c r="M950" t="s">
        <v>9901</v>
      </c>
      <c r="N950" t="s">
        <v>9441</v>
      </c>
    </row>
    <row r="951" spans="1:14" x14ac:dyDescent="0.25">
      <c r="A951" t="s">
        <v>6451</v>
      </c>
      <c r="B951" t="s">
        <v>6452</v>
      </c>
      <c r="C951" t="s">
        <v>69</v>
      </c>
      <c r="D951" t="s">
        <v>6453</v>
      </c>
      <c r="E951" t="s">
        <v>18</v>
      </c>
      <c r="F951" t="s">
        <v>6454</v>
      </c>
      <c r="G951" t="s">
        <v>6455</v>
      </c>
      <c r="H951" t="s">
        <v>6456</v>
      </c>
      <c r="I951" t="s">
        <v>32</v>
      </c>
      <c r="J951" t="s">
        <v>540</v>
      </c>
      <c r="K951" t="s">
        <v>24</v>
      </c>
      <c r="L951" t="s">
        <v>6457</v>
      </c>
      <c r="M951" t="s">
        <v>9902</v>
      </c>
      <c r="N951" t="s">
        <v>9441</v>
      </c>
    </row>
    <row r="952" spans="1:14" x14ac:dyDescent="0.25">
      <c r="A952" t="s">
        <v>6458</v>
      </c>
      <c r="B952" t="s">
        <v>6459</v>
      </c>
      <c r="C952" t="s">
        <v>16</v>
      </c>
      <c r="D952" t="s">
        <v>371</v>
      </c>
      <c r="E952" t="s">
        <v>18</v>
      </c>
      <c r="F952" t="s">
        <v>6460</v>
      </c>
      <c r="G952" t="s">
        <v>6461</v>
      </c>
      <c r="H952" t="s">
        <v>6462</v>
      </c>
      <c r="I952" t="s">
        <v>32</v>
      </c>
      <c r="J952" t="s">
        <v>253</v>
      </c>
      <c r="K952" t="s">
        <v>24</v>
      </c>
      <c r="L952" t="s">
        <v>75</v>
      </c>
      <c r="M952" t="s">
        <v>9438</v>
      </c>
      <c r="N952" t="s">
        <v>9439</v>
      </c>
    </row>
    <row r="953" spans="1:14" x14ac:dyDescent="0.25">
      <c r="A953" t="s">
        <v>6463</v>
      </c>
      <c r="B953" t="s">
        <v>4342</v>
      </c>
      <c r="C953" t="s">
        <v>16</v>
      </c>
      <c r="D953" t="s">
        <v>93</v>
      </c>
      <c r="E953" t="s">
        <v>18</v>
      </c>
      <c r="F953" t="s">
        <v>6464</v>
      </c>
      <c r="G953" t="s">
        <v>6465</v>
      </c>
      <c r="H953" t="s">
        <v>6466</v>
      </c>
      <c r="I953" t="s">
        <v>32</v>
      </c>
      <c r="J953" t="s">
        <v>115</v>
      </c>
      <c r="K953" t="s">
        <v>24</v>
      </c>
      <c r="L953" t="s">
        <v>75</v>
      </c>
      <c r="M953" t="s">
        <v>9903</v>
      </c>
      <c r="N953" t="s">
        <v>9441</v>
      </c>
    </row>
    <row r="954" spans="1:14" x14ac:dyDescent="0.25">
      <c r="A954" t="s">
        <v>6472</v>
      </c>
      <c r="B954" t="s">
        <v>6473</v>
      </c>
      <c r="C954" t="s">
        <v>69</v>
      </c>
      <c r="D954" t="s">
        <v>6474</v>
      </c>
      <c r="E954" t="s">
        <v>18</v>
      </c>
      <c r="F954" t="s">
        <v>6475</v>
      </c>
      <c r="G954" t="s">
        <v>6476</v>
      </c>
      <c r="H954" t="s">
        <v>6477</v>
      </c>
      <c r="I954" t="s">
        <v>32</v>
      </c>
      <c r="J954" t="s">
        <v>175</v>
      </c>
      <c r="K954" t="s">
        <v>24</v>
      </c>
      <c r="L954" t="s">
        <v>2331</v>
      </c>
      <c r="M954" t="s">
        <v>9904</v>
      </c>
      <c r="N954" t="s">
        <v>9441</v>
      </c>
    </row>
    <row r="955" spans="1:14" x14ac:dyDescent="0.25">
      <c r="A955" t="s">
        <v>6478</v>
      </c>
      <c r="B955" t="s">
        <v>6479</v>
      </c>
      <c r="C955" t="s">
        <v>69</v>
      </c>
      <c r="D955" t="s">
        <v>6480</v>
      </c>
      <c r="E955" t="s">
        <v>18</v>
      </c>
      <c r="F955" t="s">
        <v>6481</v>
      </c>
      <c r="G955" t="s">
        <v>6482</v>
      </c>
      <c r="H955" t="s">
        <v>6483</v>
      </c>
      <c r="I955" t="s">
        <v>32</v>
      </c>
      <c r="J955" t="s">
        <v>290</v>
      </c>
      <c r="K955" t="s">
        <v>24</v>
      </c>
      <c r="L955" t="s">
        <v>6484</v>
      </c>
      <c r="M955" t="s">
        <v>9905</v>
      </c>
      <c r="N955" t="s">
        <v>9441</v>
      </c>
    </row>
    <row r="956" spans="1:14" x14ac:dyDescent="0.25">
      <c r="A956" t="s">
        <v>6485</v>
      </c>
      <c r="B956" t="s">
        <v>6486</v>
      </c>
      <c r="C956" t="s">
        <v>16</v>
      </c>
      <c r="D956" t="s">
        <v>6487</v>
      </c>
      <c r="E956" t="s">
        <v>18</v>
      </c>
      <c r="F956" t="s">
        <v>6488</v>
      </c>
      <c r="G956" t="s">
        <v>6489</v>
      </c>
      <c r="H956" t="s">
        <v>6490</v>
      </c>
      <c r="I956" t="s">
        <v>32</v>
      </c>
      <c r="J956" t="s">
        <v>735</v>
      </c>
      <c r="K956" t="s">
        <v>24</v>
      </c>
      <c r="L956" t="s">
        <v>6491</v>
      </c>
      <c r="M956" t="s">
        <v>9906</v>
      </c>
      <c r="N956" t="s">
        <v>9441</v>
      </c>
    </row>
    <row r="957" spans="1:14" x14ac:dyDescent="0.25">
      <c r="A957" t="s">
        <v>6492</v>
      </c>
      <c r="B957" t="s">
        <v>4235</v>
      </c>
      <c r="C957" t="s">
        <v>16</v>
      </c>
      <c r="D957" t="s">
        <v>3895</v>
      </c>
      <c r="E957" t="s">
        <v>18</v>
      </c>
      <c r="F957" t="s">
        <v>6493</v>
      </c>
      <c r="G957" t="s">
        <v>6494</v>
      </c>
      <c r="H957" t="s">
        <v>6495</v>
      </c>
      <c r="I957" t="s">
        <v>32</v>
      </c>
      <c r="J957" t="s">
        <v>74</v>
      </c>
      <c r="K957" t="s">
        <v>24</v>
      </c>
      <c r="L957" t="s">
        <v>212</v>
      </c>
      <c r="M957" t="s">
        <v>9907</v>
      </c>
      <c r="N957" t="s">
        <v>9441</v>
      </c>
    </row>
    <row r="958" spans="1:14" x14ac:dyDescent="0.25">
      <c r="A958" t="s">
        <v>6500</v>
      </c>
      <c r="C958" t="s">
        <v>16</v>
      </c>
      <c r="D958" t="s">
        <v>2568</v>
      </c>
      <c r="E958" t="s">
        <v>18</v>
      </c>
      <c r="F958" t="s">
        <v>6501</v>
      </c>
      <c r="G958" t="s">
        <v>6502</v>
      </c>
      <c r="H958" t="s">
        <v>6503</v>
      </c>
      <c r="I958" t="s">
        <v>32</v>
      </c>
      <c r="J958" t="s">
        <v>234</v>
      </c>
      <c r="K958" t="s">
        <v>24</v>
      </c>
      <c r="L958" t="s">
        <v>2572</v>
      </c>
      <c r="M958" t="s">
        <v>9438</v>
      </c>
      <c r="N958" t="s">
        <v>9439</v>
      </c>
    </row>
    <row r="959" spans="1:14" x14ac:dyDescent="0.25">
      <c r="A959" t="s">
        <v>6504</v>
      </c>
      <c r="B959" t="s">
        <v>6505</v>
      </c>
      <c r="C959" t="s">
        <v>16</v>
      </c>
      <c r="D959" t="s">
        <v>179</v>
      </c>
      <c r="E959" t="s">
        <v>18</v>
      </c>
      <c r="F959" t="s">
        <v>6506</v>
      </c>
      <c r="G959" t="s">
        <v>6507</v>
      </c>
      <c r="H959" t="s">
        <v>6508</v>
      </c>
      <c r="I959" t="s">
        <v>32</v>
      </c>
      <c r="J959" t="s">
        <v>183</v>
      </c>
      <c r="K959" t="s">
        <v>24</v>
      </c>
      <c r="L959" t="s">
        <v>3475</v>
      </c>
      <c r="M959" t="s">
        <v>9908</v>
      </c>
      <c r="N959" t="s">
        <v>9441</v>
      </c>
    </row>
    <row r="960" spans="1:14" x14ac:dyDescent="0.25">
      <c r="A960" t="s">
        <v>6509</v>
      </c>
      <c r="B960" t="s">
        <v>6510</v>
      </c>
      <c r="C960" t="s">
        <v>69</v>
      </c>
      <c r="D960" t="s">
        <v>740</v>
      </c>
      <c r="E960" t="s">
        <v>18</v>
      </c>
      <c r="F960" t="s">
        <v>6511</v>
      </c>
      <c r="G960" t="s">
        <v>6512</v>
      </c>
      <c r="H960" t="s">
        <v>6513</v>
      </c>
      <c r="I960" t="s">
        <v>32</v>
      </c>
      <c r="J960" t="s">
        <v>712</v>
      </c>
      <c r="K960" t="s">
        <v>24</v>
      </c>
      <c r="L960" t="s">
        <v>837</v>
      </c>
      <c r="M960" t="s">
        <v>9909</v>
      </c>
      <c r="N960" t="s">
        <v>9441</v>
      </c>
    </row>
    <row r="961" spans="1:14" x14ac:dyDescent="0.25">
      <c r="A961" t="s">
        <v>6514</v>
      </c>
      <c r="B961" t="s">
        <v>6515</v>
      </c>
      <c r="C961" t="s">
        <v>69</v>
      </c>
      <c r="D961" t="s">
        <v>702</v>
      </c>
      <c r="E961" t="s">
        <v>18</v>
      </c>
      <c r="F961" t="s">
        <v>6516</v>
      </c>
      <c r="G961" t="s">
        <v>6517</v>
      </c>
      <c r="H961" t="s">
        <v>6518</v>
      </c>
      <c r="I961" t="s">
        <v>32</v>
      </c>
      <c r="J961" t="s">
        <v>866</v>
      </c>
      <c r="K961" t="s">
        <v>24</v>
      </c>
      <c r="L961" t="s">
        <v>75</v>
      </c>
      <c r="M961" t="s">
        <v>9438</v>
      </c>
      <c r="N961" t="s">
        <v>9439</v>
      </c>
    </row>
    <row r="962" spans="1:14" x14ac:dyDescent="0.25">
      <c r="A962" t="s">
        <v>6519</v>
      </c>
      <c r="B962" t="s">
        <v>6520</v>
      </c>
      <c r="C962" t="s">
        <v>69</v>
      </c>
      <c r="D962" t="s">
        <v>37</v>
      </c>
      <c r="E962" t="s">
        <v>18</v>
      </c>
      <c r="F962" t="s">
        <v>6521</v>
      </c>
      <c r="G962" t="s">
        <v>6522</v>
      </c>
      <c r="H962" t="s">
        <v>6523</v>
      </c>
      <c r="I962" t="s">
        <v>32</v>
      </c>
      <c r="J962" t="s">
        <v>41</v>
      </c>
      <c r="K962" t="s">
        <v>24</v>
      </c>
      <c r="L962" t="s">
        <v>42</v>
      </c>
      <c r="M962" t="s">
        <v>9910</v>
      </c>
      <c r="N962" t="s">
        <v>9441</v>
      </c>
    </row>
    <row r="963" spans="1:14" x14ac:dyDescent="0.25">
      <c r="A963" t="s">
        <v>6524</v>
      </c>
      <c r="B963" t="s">
        <v>6525</v>
      </c>
      <c r="C963" t="s">
        <v>16</v>
      </c>
      <c r="D963" t="s">
        <v>3646</v>
      </c>
      <c r="E963" t="s">
        <v>18</v>
      </c>
      <c r="F963" t="s">
        <v>6526</v>
      </c>
      <c r="G963" t="s">
        <v>6527</v>
      </c>
      <c r="H963" t="s">
        <v>6528</v>
      </c>
      <c r="I963" t="s">
        <v>32</v>
      </c>
      <c r="J963" t="s">
        <v>253</v>
      </c>
      <c r="K963" t="s">
        <v>24</v>
      </c>
      <c r="L963" t="s">
        <v>42</v>
      </c>
      <c r="M963" t="s">
        <v>9438</v>
      </c>
      <c r="N963" t="s">
        <v>9439</v>
      </c>
    </row>
    <row r="964" spans="1:14" x14ac:dyDescent="0.25">
      <c r="A964" t="s">
        <v>3504</v>
      </c>
      <c r="B964" t="s">
        <v>6529</v>
      </c>
      <c r="C964" t="s">
        <v>69</v>
      </c>
      <c r="D964" t="s">
        <v>93</v>
      </c>
      <c r="E964" t="s">
        <v>18</v>
      </c>
      <c r="F964" t="s">
        <v>6530</v>
      </c>
      <c r="G964" t="s">
        <v>6531</v>
      </c>
      <c r="H964" t="s">
        <v>6532</v>
      </c>
      <c r="I964" t="s">
        <v>32</v>
      </c>
      <c r="J964" t="s">
        <v>1305</v>
      </c>
      <c r="K964" t="s">
        <v>24</v>
      </c>
      <c r="L964" t="s">
        <v>75</v>
      </c>
      <c r="M964" t="s">
        <v>9911</v>
      </c>
      <c r="N964" t="s">
        <v>9441</v>
      </c>
    </row>
    <row r="965" spans="1:14" x14ac:dyDescent="0.25">
      <c r="A965" t="s">
        <v>6533</v>
      </c>
      <c r="B965" t="s">
        <v>206</v>
      </c>
      <c r="C965" t="s">
        <v>16</v>
      </c>
      <c r="D965" t="s">
        <v>1364</v>
      </c>
      <c r="E965" t="s">
        <v>18</v>
      </c>
      <c r="F965" t="s">
        <v>6534</v>
      </c>
      <c r="G965" t="s">
        <v>6535</v>
      </c>
      <c r="H965" t="s">
        <v>6536</v>
      </c>
      <c r="I965" t="s">
        <v>32</v>
      </c>
      <c r="J965" t="s">
        <v>826</v>
      </c>
      <c r="K965" t="s">
        <v>24</v>
      </c>
      <c r="L965" t="s">
        <v>1368</v>
      </c>
      <c r="M965" t="s">
        <v>9438</v>
      </c>
      <c r="N965" t="s">
        <v>9439</v>
      </c>
    </row>
    <row r="966" spans="1:14" x14ac:dyDescent="0.25">
      <c r="A966" t="s">
        <v>6537</v>
      </c>
      <c r="B966" t="s">
        <v>6538</v>
      </c>
      <c r="C966" t="s">
        <v>69</v>
      </c>
      <c r="D966" t="s">
        <v>579</v>
      </c>
      <c r="E966" t="s">
        <v>18</v>
      </c>
      <c r="F966" t="s">
        <v>6539</v>
      </c>
      <c r="G966" t="s">
        <v>6540</v>
      </c>
      <c r="H966" t="s">
        <v>6541</v>
      </c>
      <c r="I966" t="s">
        <v>32</v>
      </c>
      <c r="J966" t="s">
        <v>290</v>
      </c>
      <c r="K966" t="s">
        <v>24</v>
      </c>
      <c r="L966" t="s">
        <v>2331</v>
      </c>
      <c r="M966" t="s">
        <v>9912</v>
      </c>
      <c r="N966" t="s">
        <v>9441</v>
      </c>
    </row>
    <row r="967" spans="1:14" x14ac:dyDescent="0.25">
      <c r="A967" t="s">
        <v>2263</v>
      </c>
      <c r="B967" t="s">
        <v>3513</v>
      </c>
      <c r="C967" t="s">
        <v>16</v>
      </c>
      <c r="D967" t="s">
        <v>200</v>
      </c>
      <c r="E967" t="s">
        <v>18</v>
      </c>
      <c r="F967" t="s">
        <v>6542</v>
      </c>
      <c r="G967" t="s">
        <v>6543</v>
      </c>
      <c r="H967" t="s">
        <v>6544</v>
      </c>
      <c r="I967" t="s">
        <v>32</v>
      </c>
      <c r="J967" t="s">
        <v>1203</v>
      </c>
      <c r="K967" t="s">
        <v>24</v>
      </c>
      <c r="L967" t="s">
        <v>204</v>
      </c>
      <c r="M967" t="s">
        <v>9438</v>
      </c>
      <c r="N967" t="s">
        <v>9439</v>
      </c>
    </row>
    <row r="968" spans="1:14" x14ac:dyDescent="0.25">
      <c r="A968" t="s">
        <v>6545</v>
      </c>
      <c r="C968" t="s">
        <v>16</v>
      </c>
      <c r="D968" t="s">
        <v>585</v>
      </c>
      <c r="E968" t="s">
        <v>18</v>
      </c>
      <c r="F968" t="s">
        <v>6546</v>
      </c>
      <c r="G968" t="s">
        <v>6547</v>
      </c>
      <c r="H968" t="s">
        <v>6548</v>
      </c>
      <c r="I968" t="s">
        <v>32</v>
      </c>
      <c r="J968" t="s">
        <v>723</v>
      </c>
      <c r="K968" t="s">
        <v>24</v>
      </c>
      <c r="L968" t="s">
        <v>75</v>
      </c>
      <c r="M968" t="s">
        <v>9438</v>
      </c>
      <c r="N968" t="s">
        <v>9439</v>
      </c>
    </row>
    <row r="969" spans="1:14" x14ac:dyDescent="0.25">
      <c r="A969" t="s">
        <v>6549</v>
      </c>
      <c r="B969" t="s">
        <v>6550</v>
      </c>
      <c r="C969" t="s">
        <v>69</v>
      </c>
      <c r="D969" t="s">
        <v>158</v>
      </c>
      <c r="E969" t="s">
        <v>18</v>
      </c>
      <c r="F969" t="s">
        <v>6551</v>
      </c>
      <c r="G969" t="s">
        <v>6552</v>
      </c>
      <c r="H969" t="s">
        <v>6553</v>
      </c>
      <c r="I969" t="s">
        <v>32</v>
      </c>
      <c r="J969" t="s">
        <v>438</v>
      </c>
      <c r="K969" t="s">
        <v>24</v>
      </c>
      <c r="L969" t="s">
        <v>163</v>
      </c>
      <c r="M969" t="s">
        <v>9438</v>
      </c>
      <c r="N969" t="s">
        <v>9439</v>
      </c>
    </row>
    <row r="970" spans="1:14" x14ac:dyDescent="0.25">
      <c r="A970" t="s">
        <v>6566</v>
      </c>
      <c r="B970" t="s">
        <v>6567</v>
      </c>
      <c r="C970" t="s">
        <v>69</v>
      </c>
      <c r="D970" t="s">
        <v>1278</v>
      </c>
      <c r="E970" t="s">
        <v>18</v>
      </c>
      <c r="F970" t="s">
        <v>6568</v>
      </c>
      <c r="G970" t="s">
        <v>6569</v>
      </c>
      <c r="H970" t="s">
        <v>6570</v>
      </c>
      <c r="I970" t="s">
        <v>32</v>
      </c>
      <c r="J970" t="s">
        <v>175</v>
      </c>
      <c r="K970" t="s">
        <v>24</v>
      </c>
      <c r="L970" t="s">
        <v>1282</v>
      </c>
      <c r="M970" t="s">
        <v>9914</v>
      </c>
      <c r="N970" t="s">
        <v>9441</v>
      </c>
    </row>
    <row r="971" spans="1:14" x14ac:dyDescent="0.25">
      <c r="A971" t="s">
        <v>6571</v>
      </c>
      <c r="B971" t="s">
        <v>6572</v>
      </c>
      <c r="C971" t="s">
        <v>16</v>
      </c>
      <c r="D971" t="s">
        <v>61</v>
      </c>
      <c r="E971" t="s">
        <v>18</v>
      </c>
      <c r="F971" t="s">
        <v>6573</v>
      </c>
      <c r="G971" t="s">
        <v>6574</v>
      </c>
      <c r="H971" t="s">
        <v>6575</v>
      </c>
      <c r="I971" t="s">
        <v>32</v>
      </c>
      <c r="J971" t="s">
        <v>298</v>
      </c>
      <c r="K971" t="s">
        <v>24</v>
      </c>
      <c r="L971" t="s">
        <v>6576</v>
      </c>
      <c r="M971" t="s">
        <v>9915</v>
      </c>
      <c r="N971" t="s">
        <v>9441</v>
      </c>
    </row>
    <row r="972" spans="1:14" x14ac:dyDescent="0.25">
      <c r="A972" t="s">
        <v>6577</v>
      </c>
      <c r="B972" t="s">
        <v>6578</v>
      </c>
      <c r="C972" t="s">
        <v>69</v>
      </c>
      <c r="D972" t="s">
        <v>6579</v>
      </c>
      <c r="E972" t="s">
        <v>18</v>
      </c>
      <c r="F972" t="s">
        <v>6580</v>
      </c>
      <c r="G972" t="s">
        <v>6581</v>
      </c>
      <c r="H972" t="s">
        <v>6582</v>
      </c>
      <c r="I972" t="s">
        <v>32</v>
      </c>
      <c r="J972" t="s">
        <v>148</v>
      </c>
      <c r="K972" t="s">
        <v>24</v>
      </c>
      <c r="L972" t="s">
        <v>6583</v>
      </c>
      <c r="M972" t="s">
        <v>9916</v>
      </c>
      <c r="N972" t="s">
        <v>9441</v>
      </c>
    </row>
    <row r="973" spans="1:14" x14ac:dyDescent="0.25">
      <c r="A973" t="s">
        <v>6584</v>
      </c>
      <c r="B973" t="s">
        <v>6585</v>
      </c>
      <c r="C973" t="s">
        <v>69</v>
      </c>
      <c r="D973" t="s">
        <v>1513</v>
      </c>
      <c r="E973" t="s">
        <v>18</v>
      </c>
      <c r="F973" t="s">
        <v>6586</v>
      </c>
      <c r="G973" t="s">
        <v>6587</v>
      </c>
      <c r="H973" t="s">
        <v>6588</v>
      </c>
      <c r="I973" t="s">
        <v>32</v>
      </c>
      <c r="J973" t="s">
        <v>261</v>
      </c>
      <c r="K973" t="s">
        <v>24</v>
      </c>
      <c r="L973" t="s">
        <v>75</v>
      </c>
      <c r="M973" t="s">
        <v>9438</v>
      </c>
      <c r="N973" t="s">
        <v>9439</v>
      </c>
    </row>
    <row r="974" spans="1:14" x14ac:dyDescent="0.25">
      <c r="A974" t="s">
        <v>6589</v>
      </c>
      <c r="B974" t="s">
        <v>6590</v>
      </c>
      <c r="C974" t="s">
        <v>69</v>
      </c>
      <c r="D974" t="s">
        <v>93</v>
      </c>
      <c r="E974" t="s">
        <v>18</v>
      </c>
      <c r="F974" t="s">
        <v>6591</v>
      </c>
      <c r="G974" t="s">
        <v>6592</v>
      </c>
      <c r="H974" t="s">
        <v>6593</v>
      </c>
      <c r="I974" t="s">
        <v>32</v>
      </c>
      <c r="J974" t="s">
        <v>493</v>
      </c>
      <c r="K974" t="s">
        <v>24</v>
      </c>
      <c r="L974" t="s">
        <v>75</v>
      </c>
      <c r="M974" t="s">
        <v>9917</v>
      </c>
      <c r="N974" t="s">
        <v>9441</v>
      </c>
    </row>
    <row r="975" spans="1:14" x14ac:dyDescent="0.25">
      <c r="A975" t="s">
        <v>6594</v>
      </c>
      <c r="B975" t="s">
        <v>6595</v>
      </c>
      <c r="C975" t="s">
        <v>16</v>
      </c>
      <c r="D975" t="s">
        <v>1254</v>
      </c>
      <c r="E975" t="s">
        <v>18</v>
      </c>
      <c r="F975" t="s">
        <v>6596</v>
      </c>
      <c r="G975" t="s">
        <v>6597</v>
      </c>
      <c r="H975" t="s">
        <v>6598</v>
      </c>
      <c r="I975" t="s">
        <v>32</v>
      </c>
      <c r="J975" t="s">
        <v>341</v>
      </c>
      <c r="K975" t="s">
        <v>24</v>
      </c>
      <c r="L975" t="s">
        <v>1258</v>
      </c>
      <c r="M975" t="s">
        <v>9918</v>
      </c>
      <c r="N975" t="s">
        <v>9441</v>
      </c>
    </row>
    <row r="976" spans="1:14" x14ac:dyDescent="0.25">
      <c r="A976" t="s">
        <v>6599</v>
      </c>
      <c r="B976" t="s">
        <v>6600</v>
      </c>
      <c r="C976" t="s">
        <v>69</v>
      </c>
      <c r="D976" t="s">
        <v>6601</v>
      </c>
      <c r="E976" t="s">
        <v>18</v>
      </c>
      <c r="F976" t="s">
        <v>6602</v>
      </c>
      <c r="G976" t="s">
        <v>6603</v>
      </c>
      <c r="H976" t="s">
        <v>6604</v>
      </c>
      <c r="I976" t="s">
        <v>32</v>
      </c>
      <c r="J976" t="s">
        <v>1381</v>
      </c>
      <c r="K976" t="s">
        <v>24</v>
      </c>
      <c r="L976" t="s">
        <v>42</v>
      </c>
      <c r="M976" t="s">
        <v>9919</v>
      </c>
      <c r="N976" t="s">
        <v>9441</v>
      </c>
    </row>
    <row r="977" spans="1:14" x14ac:dyDescent="0.25">
      <c r="A977" t="s">
        <v>6605</v>
      </c>
      <c r="B977" t="s">
        <v>92</v>
      </c>
      <c r="C977" t="s">
        <v>16</v>
      </c>
      <c r="D977" t="s">
        <v>93</v>
      </c>
      <c r="E977" t="s">
        <v>18</v>
      </c>
      <c r="F977" t="s">
        <v>6606</v>
      </c>
      <c r="G977" t="s">
        <v>6607</v>
      </c>
      <c r="H977" t="s">
        <v>6608</v>
      </c>
      <c r="I977" t="s">
        <v>32</v>
      </c>
      <c r="J977" t="s">
        <v>1411</v>
      </c>
      <c r="K977" t="s">
        <v>24</v>
      </c>
      <c r="L977" t="s">
        <v>75</v>
      </c>
      <c r="M977" t="s">
        <v>9920</v>
      </c>
      <c r="N977" t="s">
        <v>9441</v>
      </c>
    </row>
    <row r="978" spans="1:14" x14ac:dyDescent="0.25">
      <c r="A978" t="s">
        <v>6609</v>
      </c>
      <c r="B978" t="s">
        <v>6610</v>
      </c>
      <c r="C978" t="s">
        <v>69</v>
      </c>
      <c r="D978" t="s">
        <v>6611</v>
      </c>
      <c r="E978" t="s">
        <v>18</v>
      </c>
      <c r="F978" t="s">
        <v>6612</v>
      </c>
      <c r="G978" t="s">
        <v>6613</v>
      </c>
      <c r="H978" t="s">
        <v>6614</v>
      </c>
      <c r="I978" t="s">
        <v>32</v>
      </c>
      <c r="J978" t="s">
        <v>5249</v>
      </c>
      <c r="K978" t="s">
        <v>24</v>
      </c>
      <c r="L978" t="s">
        <v>2307</v>
      </c>
      <c r="M978" t="s">
        <v>9438</v>
      </c>
      <c r="N978" t="s">
        <v>9439</v>
      </c>
    </row>
    <row r="979" spans="1:14" x14ac:dyDescent="0.25">
      <c r="A979" t="s">
        <v>6615</v>
      </c>
      <c r="B979" t="s">
        <v>6616</v>
      </c>
      <c r="C979" t="s">
        <v>16</v>
      </c>
      <c r="D979" t="s">
        <v>85</v>
      </c>
      <c r="E979" t="s">
        <v>18</v>
      </c>
      <c r="F979" t="s">
        <v>6617</v>
      </c>
      <c r="G979" t="s">
        <v>6618</v>
      </c>
      <c r="H979" t="s">
        <v>6619</v>
      </c>
      <c r="I979" t="s">
        <v>32</v>
      </c>
      <c r="J979" t="s">
        <v>826</v>
      </c>
      <c r="K979" t="s">
        <v>24</v>
      </c>
      <c r="L979" t="s">
        <v>3503</v>
      </c>
      <c r="M979" t="s">
        <v>9438</v>
      </c>
      <c r="N979" t="s">
        <v>9439</v>
      </c>
    </row>
    <row r="980" spans="1:14" x14ac:dyDescent="0.25">
      <c r="A980" t="s">
        <v>6620</v>
      </c>
      <c r="B980" t="s">
        <v>3810</v>
      </c>
      <c r="C980" t="s">
        <v>16</v>
      </c>
      <c r="D980" t="s">
        <v>2665</v>
      </c>
      <c r="E980" t="s">
        <v>18</v>
      </c>
      <c r="F980" t="s">
        <v>6621</v>
      </c>
      <c r="G980" t="s">
        <v>6622</v>
      </c>
      <c r="H980" t="s">
        <v>6623</v>
      </c>
      <c r="I980" t="s">
        <v>32</v>
      </c>
      <c r="J980" t="s">
        <v>1207</v>
      </c>
      <c r="K980" t="s">
        <v>24</v>
      </c>
      <c r="L980" t="s">
        <v>75</v>
      </c>
      <c r="M980" t="s">
        <v>9438</v>
      </c>
      <c r="N980" t="s">
        <v>9439</v>
      </c>
    </row>
    <row r="981" spans="1:14" x14ac:dyDescent="0.25">
      <c r="A981" t="s">
        <v>6624</v>
      </c>
      <c r="B981" t="s">
        <v>5806</v>
      </c>
      <c r="C981" t="s">
        <v>69</v>
      </c>
      <c r="D981" t="s">
        <v>6625</v>
      </c>
      <c r="E981" t="s">
        <v>18</v>
      </c>
      <c r="F981" t="s">
        <v>6626</v>
      </c>
      <c r="G981" t="s">
        <v>6627</v>
      </c>
      <c r="H981" t="s">
        <v>6628</v>
      </c>
      <c r="I981" t="s">
        <v>32</v>
      </c>
      <c r="J981" t="s">
        <v>412</v>
      </c>
      <c r="K981" t="s">
        <v>24</v>
      </c>
      <c r="L981" t="s">
        <v>4197</v>
      </c>
      <c r="M981" t="s">
        <v>9438</v>
      </c>
      <c r="N981" t="s">
        <v>9439</v>
      </c>
    </row>
    <row r="982" spans="1:14" x14ac:dyDescent="0.25">
      <c r="A982" t="s">
        <v>6629</v>
      </c>
      <c r="B982" t="s">
        <v>6630</v>
      </c>
      <c r="C982" t="s">
        <v>16</v>
      </c>
      <c r="D982" t="s">
        <v>364</v>
      </c>
      <c r="E982" t="s">
        <v>18</v>
      </c>
      <c r="F982" t="s">
        <v>6631</v>
      </c>
      <c r="G982" t="s">
        <v>6632</v>
      </c>
      <c r="H982" t="s">
        <v>6633</v>
      </c>
      <c r="I982" t="s">
        <v>32</v>
      </c>
      <c r="J982" t="s">
        <v>438</v>
      </c>
      <c r="K982" t="s">
        <v>24</v>
      </c>
      <c r="L982" t="s">
        <v>6634</v>
      </c>
      <c r="M982" t="s">
        <v>9438</v>
      </c>
      <c r="N982" t="s">
        <v>9439</v>
      </c>
    </row>
    <row r="983" spans="1:14" x14ac:dyDescent="0.25">
      <c r="A983" t="s">
        <v>5815</v>
      </c>
      <c r="B983" t="s">
        <v>5765</v>
      </c>
      <c r="C983" t="s">
        <v>16</v>
      </c>
      <c r="D983" t="s">
        <v>585</v>
      </c>
      <c r="E983" t="s">
        <v>18</v>
      </c>
      <c r="F983" t="s">
        <v>6635</v>
      </c>
      <c r="G983" t="s">
        <v>6636</v>
      </c>
      <c r="H983" t="s">
        <v>6637</v>
      </c>
      <c r="I983" t="s">
        <v>32</v>
      </c>
      <c r="J983" t="s">
        <v>121</v>
      </c>
      <c r="K983" t="s">
        <v>24</v>
      </c>
      <c r="L983" t="s">
        <v>75</v>
      </c>
      <c r="M983" t="s">
        <v>9438</v>
      </c>
      <c r="N983" t="s">
        <v>9439</v>
      </c>
    </row>
    <row r="984" spans="1:14" x14ac:dyDescent="0.25">
      <c r="A984" t="s">
        <v>6638</v>
      </c>
      <c r="B984" t="s">
        <v>2277</v>
      </c>
      <c r="C984" t="s">
        <v>69</v>
      </c>
      <c r="D984" t="s">
        <v>179</v>
      </c>
      <c r="E984" t="s">
        <v>18</v>
      </c>
      <c r="F984" t="s">
        <v>6639</v>
      </c>
      <c r="G984" t="s">
        <v>6640</v>
      </c>
      <c r="H984" t="s">
        <v>6641</v>
      </c>
      <c r="I984" t="s">
        <v>32</v>
      </c>
      <c r="J984" t="s">
        <v>493</v>
      </c>
      <c r="K984" t="s">
        <v>24</v>
      </c>
      <c r="L984" t="s">
        <v>184</v>
      </c>
      <c r="M984" t="s">
        <v>9921</v>
      </c>
      <c r="N984" t="s">
        <v>9441</v>
      </c>
    </row>
    <row r="985" spans="1:14" x14ac:dyDescent="0.25">
      <c r="A985" t="s">
        <v>6642</v>
      </c>
      <c r="B985" t="s">
        <v>92</v>
      </c>
      <c r="C985" t="s">
        <v>69</v>
      </c>
      <c r="D985" t="s">
        <v>93</v>
      </c>
      <c r="E985" t="s">
        <v>18</v>
      </c>
      <c r="F985" t="s">
        <v>6643</v>
      </c>
      <c r="G985" t="s">
        <v>6644</v>
      </c>
      <c r="H985" t="s">
        <v>6645</v>
      </c>
      <c r="I985" t="s">
        <v>32</v>
      </c>
      <c r="J985" t="s">
        <v>65</v>
      </c>
      <c r="K985" t="s">
        <v>24</v>
      </c>
      <c r="L985" t="s">
        <v>75</v>
      </c>
      <c r="M985" t="s">
        <v>9922</v>
      </c>
      <c r="N985" t="s">
        <v>9441</v>
      </c>
    </row>
    <row r="986" spans="1:14" x14ac:dyDescent="0.25">
      <c r="A986" t="s">
        <v>6646</v>
      </c>
      <c r="B986" t="s">
        <v>6647</v>
      </c>
      <c r="C986" t="s">
        <v>16</v>
      </c>
      <c r="D986" t="s">
        <v>2671</v>
      </c>
      <c r="E986" t="s">
        <v>18</v>
      </c>
      <c r="F986" t="s">
        <v>6648</v>
      </c>
      <c r="G986" t="s">
        <v>6649</v>
      </c>
      <c r="H986" t="s">
        <v>6650</v>
      </c>
      <c r="I986" t="s">
        <v>32</v>
      </c>
      <c r="J986" t="s">
        <v>290</v>
      </c>
      <c r="K986" t="s">
        <v>24</v>
      </c>
      <c r="L986" t="s">
        <v>75</v>
      </c>
      <c r="M986" t="s">
        <v>9923</v>
      </c>
      <c r="N986" t="s">
        <v>9441</v>
      </c>
    </row>
    <row r="987" spans="1:14" x14ac:dyDescent="0.25">
      <c r="A987" t="s">
        <v>6651</v>
      </c>
      <c r="B987" t="s">
        <v>6652</v>
      </c>
      <c r="C987" t="s">
        <v>69</v>
      </c>
      <c r="D987" t="s">
        <v>138</v>
      </c>
      <c r="E987" t="s">
        <v>18</v>
      </c>
      <c r="F987" t="s">
        <v>6653</v>
      </c>
      <c r="G987" t="s">
        <v>6654</v>
      </c>
      <c r="H987" t="s">
        <v>6655</v>
      </c>
      <c r="I987" t="s">
        <v>32</v>
      </c>
      <c r="J987" t="s">
        <v>1449</v>
      </c>
      <c r="K987" t="s">
        <v>24</v>
      </c>
      <c r="L987" t="s">
        <v>104</v>
      </c>
      <c r="M987" t="s">
        <v>9924</v>
      </c>
      <c r="N987" t="s">
        <v>9441</v>
      </c>
    </row>
    <row r="988" spans="1:14" x14ac:dyDescent="0.25">
      <c r="A988" t="s">
        <v>6656</v>
      </c>
      <c r="B988" t="s">
        <v>6657</v>
      </c>
      <c r="C988" t="s">
        <v>69</v>
      </c>
      <c r="D988" t="s">
        <v>702</v>
      </c>
      <c r="E988" t="s">
        <v>18</v>
      </c>
      <c r="F988" t="s">
        <v>6658</v>
      </c>
      <c r="G988" t="s">
        <v>6659</v>
      </c>
      <c r="H988" t="s">
        <v>6660</v>
      </c>
      <c r="I988" t="s">
        <v>32</v>
      </c>
      <c r="J988" t="s">
        <v>723</v>
      </c>
      <c r="K988" t="s">
        <v>24</v>
      </c>
      <c r="L988" t="s">
        <v>227</v>
      </c>
      <c r="M988" t="s">
        <v>9438</v>
      </c>
      <c r="N988" t="s">
        <v>9439</v>
      </c>
    </row>
    <row r="989" spans="1:14" x14ac:dyDescent="0.25">
      <c r="A989" t="s">
        <v>6667</v>
      </c>
      <c r="B989" t="s">
        <v>6668</v>
      </c>
      <c r="C989" t="s">
        <v>69</v>
      </c>
      <c r="D989" t="s">
        <v>2997</v>
      </c>
      <c r="E989" t="s">
        <v>18</v>
      </c>
      <c r="F989" t="s">
        <v>6669</v>
      </c>
      <c r="G989" t="s">
        <v>6670</v>
      </c>
      <c r="H989" t="s">
        <v>6671</v>
      </c>
      <c r="I989" t="s">
        <v>32</v>
      </c>
      <c r="J989" t="s">
        <v>1751</v>
      </c>
      <c r="K989" t="s">
        <v>24</v>
      </c>
      <c r="L989" t="s">
        <v>75</v>
      </c>
      <c r="M989" t="s">
        <v>9438</v>
      </c>
      <c r="N989" t="s">
        <v>9439</v>
      </c>
    </row>
    <row r="990" spans="1:14" x14ac:dyDescent="0.25">
      <c r="A990" t="s">
        <v>26</v>
      </c>
      <c r="B990" t="s">
        <v>393</v>
      </c>
      <c r="C990" t="s">
        <v>69</v>
      </c>
      <c r="D990" t="s">
        <v>6672</v>
      </c>
      <c r="E990" t="s">
        <v>18</v>
      </c>
      <c r="F990" t="s">
        <v>6673</v>
      </c>
      <c r="G990" t="s">
        <v>6674</v>
      </c>
      <c r="H990" t="s">
        <v>6675</v>
      </c>
      <c r="I990" t="s">
        <v>32</v>
      </c>
      <c r="J990" t="s">
        <v>282</v>
      </c>
      <c r="K990" t="s">
        <v>24</v>
      </c>
      <c r="L990" t="s">
        <v>176</v>
      </c>
      <c r="M990" t="s">
        <v>9438</v>
      </c>
      <c r="N990" t="s">
        <v>9439</v>
      </c>
    </row>
    <row r="991" spans="1:14" x14ac:dyDescent="0.25">
      <c r="A991" t="s">
        <v>6681</v>
      </c>
      <c r="B991" t="s">
        <v>3284</v>
      </c>
      <c r="C991" t="s">
        <v>16</v>
      </c>
      <c r="D991" t="s">
        <v>3603</v>
      </c>
      <c r="E991" t="s">
        <v>18</v>
      </c>
      <c r="F991" t="s">
        <v>6682</v>
      </c>
      <c r="G991" t="s">
        <v>6683</v>
      </c>
      <c r="H991" t="s">
        <v>6684</v>
      </c>
      <c r="I991" t="s">
        <v>32</v>
      </c>
      <c r="J991" t="s">
        <v>438</v>
      </c>
      <c r="K991" t="s">
        <v>24</v>
      </c>
      <c r="L991" t="s">
        <v>34</v>
      </c>
      <c r="M991" t="s">
        <v>9438</v>
      </c>
      <c r="N991" t="s">
        <v>9439</v>
      </c>
    </row>
    <row r="992" spans="1:14" x14ac:dyDescent="0.25">
      <c r="A992" t="s">
        <v>6685</v>
      </c>
      <c r="B992" t="s">
        <v>6686</v>
      </c>
      <c r="C992" t="s">
        <v>16</v>
      </c>
      <c r="D992" t="s">
        <v>3579</v>
      </c>
      <c r="E992" t="s">
        <v>18</v>
      </c>
      <c r="F992" t="s">
        <v>6687</v>
      </c>
      <c r="G992" t="s">
        <v>6688</v>
      </c>
      <c r="H992" t="s">
        <v>6689</v>
      </c>
      <c r="I992" t="s">
        <v>32</v>
      </c>
      <c r="J992" t="s">
        <v>234</v>
      </c>
      <c r="K992" t="s">
        <v>24</v>
      </c>
      <c r="L992" t="s">
        <v>34</v>
      </c>
      <c r="M992" t="s">
        <v>9438</v>
      </c>
      <c r="N992" t="s">
        <v>9439</v>
      </c>
    </row>
    <row r="993" spans="1:14" x14ac:dyDescent="0.25">
      <c r="A993" t="s">
        <v>6690</v>
      </c>
      <c r="B993" t="s">
        <v>44</v>
      </c>
      <c r="C993" t="s">
        <v>69</v>
      </c>
      <c r="D993" t="s">
        <v>45</v>
      </c>
      <c r="E993" t="s">
        <v>18</v>
      </c>
      <c r="F993" t="s">
        <v>6691</v>
      </c>
      <c r="G993" t="s">
        <v>6692</v>
      </c>
      <c r="H993" t="s">
        <v>6693</v>
      </c>
      <c r="I993" t="s">
        <v>32</v>
      </c>
      <c r="J993" t="s">
        <v>1317</v>
      </c>
      <c r="K993" t="s">
        <v>24</v>
      </c>
      <c r="L993" t="s">
        <v>50</v>
      </c>
      <c r="M993" t="s">
        <v>9926</v>
      </c>
      <c r="N993" t="s">
        <v>9441</v>
      </c>
    </row>
    <row r="994" spans="1:14" x14ac:dyDescent="0.25">
      <c r="A994" t="s">
        <v>6705</v>
      </c>
      <c r="B994" t="s">
        <v>2190</v>
      </c>
      <c r="C994" t="s">
        <v>16</v>
      </c>
      <c r="D994" t="s">
        <v>6002</v>
      </c>
      <c r="E994" t="s">
        <v>18</v>
      </c>
      <c r="F994" t="s">
        <v>6706</v>
      </c>
      <c r="G994" t="s">
        <v>6707</v>
      </c>
      <c r="H994" t="s">
        <v>6708</v>
      </c>
      <c r="I994" t="s">
        <v>32</v>
      </c>
      <c r="J994" t="s">
        <v>1662</v>
      </c>
      <c r="K994" t="s">
        <v>24</v>
      </c>
      <c r="L994" t="s">
        <v>406</v>
      </c>
      <c r="M994" t="s">
        <v>9438</v>
      </c>
      <c r="N994" t="s">
        <v>9439</v>
      </c>
    </row>
    <row r="995" spans="1:14" x14ac:dyDescent="0.25">
      <c r="A995" t="s">
        <v>6717</v>
      </c>
      <c r="B995" t="s">
        <v>6718</v>
      </c>
      <c r="C995" t="s">
        <v>69</v>
      </c>
      <c r="D995" t="s">
        <v>4880</v>
      </c>
      <c r="E995" t="s">
        <v>638</v>
      </c>
      <c r="F995" t="s">
        <v>6719</v>
      </c>
      <c r="G995" t="s">
        <v>6720</v>
      </c>
      <c r="H995" t="s">
        <v>6721</v>
      </c>
      <c r="I995" t="s">
        <v>32</v>
      </c>
      <c r="J995" t="s">
        <v>1940</v>
      </c>
      <c r="K995" t="s">
        <v>24</v>
      </c>
      <c r="L995" t="s">
        <v>75</v>
      </c>
      <c r="M995" t="s">
        <v>9438</v>
      </c>
      <c r="N995" t="s">
        <v>9439</v>
      </c>
    </row>
    <row r="996" spans="1:14" x14ac:dyDescent="0.25">
      <c r="A996" t="s">
        <v>6722</v>
      </c>
      <c r="B996" t="s">
        <v>6723</v>
      </c>
      <c r="C996" t="s">
        <v>16</v>
      </c>
      <c r="D996" t="s">
        <v>6724</v>
      </c>
      <c r="E996" t="s">
        <v>638</v>
      </c>
      <c r="F996" t="s">
        <v>6725</v>
      </c>
      <c r="G996" t="s">
        <v>6726</v>
      </c>
      <c r="H996" t="s">
        <v>6727</v>
      </c>
      <c r="I996" t="s">
        <v>32</v>
      </c>
      <c r="J996" t="s">
        <v>420</v>
      </c>
      <c r="K996" t="s">
        <v>24</v>
      </c>
      <c r="L996" t="s">
        <v>851</v>
      </c>
      <c r="M996" t="s">
        <v>9928</v>
      </c>
      <c r="N996" t="s">
        <v>9441</v>
      </c>
    </row>
    <row r="997" spans="1:14" x14ac:dyDescent="0.25">
      <c r="A997" t="s">
        <v>6734</v>
      </c>
      <c r="B997" t="s">
        <v>6735</v>
      </c>
      <c r="C997" t="s">
        <v>16</v>
      </c>
      <c r="D997" t="s">
        <v>3646</v>
      </c>
      <c r="E997" t="s">
        <v>638</v>
      </c>
      <c r="F997" t="s">
        <v>6736</v>
      </c>
      <c r="G997" t="s">
        <v>6737</v>
      </c>
      <c r="H997" t="s">
        <v>6738</v>
      </c>
      <c r="I997" t="s">
        <v>32</v>
      </c>
      <c r="J997" t="s">
        <v>756</v>
      </c>
      <c r="K997" t="s">
        <v>24</v>
      </c>
      <c r="L997" t="s">
        <v>42</v>
      </c>
      <c r="M997" t="s">
        <v>9438</v>
      </c>
      <c r="N997" t="s">
        <v>9439</v>
      </c>
    </row>
    <row r="998" spans="1:14" x14ac:dyDescent="0.25">
      <c r="A998" t="s">
        <v>6722</v>
      </c>
      <c r="B998" t="s">
        <v>6723</v>
      </c>
      <c r="C998" t="s">
        <v>16</v>
      </c>
      <c r="D998" t="s">
        <v>6724</v>
      </c>
      <c r="E998" t="s">
        <v>638</v>
      </c>
      <c r="F998" t="s">
        <v>6739</v>
      </c>
      <c r="G998" t="s">
        <v>6740</v>
      </c>
      <c r="H998" t="s">
        <v>6741</v>
      </c>
      <c r="I998" t="s">
        <v>32</v>
      </c>
      <c r="J998" t="s">
        <v>420</v>
      </c>
      <c r="K998" t="s">
        <v>24</v>
      </c>
      <c r="L998" t="s">
        <v>851</v>
      </c>
      <c r="M998" t="s">
        <v>9929</v>
      </c>
      <c r="N998" t="s">
        <v>9441</v>
      </c>
    </row>
    <row r="999" spans="1:14" x14ac:dyDescent="0.25">
      <c r="A999" t="s">
        <v>6747</v>
      </c>
      <c r="B999" t="s">
        <v>6748</v>
      </c>
      <c r="C999" t="s">
        <v>16</v>
      </c>
      <c r="D999" t="s">
        <v>4566</v>
      </c>
      <c r="E999" t="s">
        <v>638</v>
      </c>
      <c r="F999" t="s">
        <v>6749</v>
      </c>
      <c r="G999" t="s">
        <v>6750</v>
      </c>
      <c r="H999" t="s">
        <v>6751</v>
      </c>
      <c r="I999" t="s">
        <v>32</v>
      </c>
      <c r="J999" t="s">
        <v>1967</v>
      </c>
      <c r="K999" t="s">
        <v>24</v>
      </c>
      <c r="L999" t="s">
        <v>2585</v>
      </c>
      <c r="M999" t="s">
        <v>9438</v>
      </c>
      <c r="N999" t="s">
        <v>9439</v>
      </c>
    </row>
    <row r="1000" spans="1:14" x14ac:dyDescent="0.25">
      <c r="A1000" t="s">
        <v>2092</v>
      </c>
      <c r="B1000" t="s">
        <v>1952</v>
      </c>
      <c r="C1000" t="s">
        <v>1595</v>
      </c>
      <c r="D1000" t="s">
        <v>1513</v>
      </c>
      <c r="E1000" t="s">
        <v>638</v>
      </c>
      <c r="F1000" t="s">
        <v>6752</v>
      </c>
      <c r="G1000" t="s">
        <v>6753</v>
      </c>
      <c r="H1000" t="s">
        <v>6754</v>
      </c>
      <c r="I1000" t="s">
        <v>32</v>
      </c>
      <c r="J1000" t="s">
        <v>246</v>
      </c>
      <c r="K1000" t="s">
        <v>6755</v>
      </c>
      <c r="L1000" t="s">
        <v>75</v>
      </c>
      <c r="M1000" t="s">
        <v>9438</v>
      </c>
      <c r="N1000" t="s">
        <v>9439</v>
      </c>
    </row>
    <row r="1001" spans="1:14" x14ac:dyDescent="0.25">
      <c r="A1001" t="s">
        <v>6756</v>
      </c>
      <c r="B1001" t="s">
        <v>6757</v>
      </c>
      <c r="C1001" t="s">
        <v>1907</v>
      </c>
      <c r="D1001" t="s">
        <v>6758</v>
      </c>
      <c r="E1001" t="s">
        <v>18</v>
      </c>
      <c r="F1001" t="s">
        <v>6759</v>
      </c>
      <c r="G1001" t="s">
        <v>6760</v>
      </c>
      <c r="H1001" t="s">
        <v>6761</v>
      </c>
      <c r="I1001" t="s">
        <v>32</v>
      </c>
      <c r="J1001" t="s">
        <v>1912</v>
      </c>
      <c r="K1001" t="s">
        <v>1600</v>
      </c>
      <c r="L1001" t="s">
        <v>168</v>
      </c>
      <c r="M1001" t="s">
        <v>9438</v>
      </c>
      <c r="N1001" t="s">
        <v>9439</v>
      </c>
    </row>
    <row r="1002" spans="1:14" x14ac:dyDescent="0.25">
      <c r="A1002" t="s">
        <v>6762</v>
      </c>
      <c r="C1002" t="s">
        <v>6763</v>
      </c>
      <c r="E1002" t="s">
        <v>6764</v>
      </c>
      <c r="F1002" t="s">
        <v>6765</v>
      </c>
      <c r="G1002" t="s">
        <v>6766</v>
      </c>
      <c r="I1002" t="s">
        <v>32</v>
      </c>
      <c r="J1002" t="s">
        <v>809</v>
      </c>
      <c r="K1002" t="s">
        <v>1600</v>
      </c>
      <c r="M1002" t="s">
        <v>9438</v>
      </c>
      <c r="N1002" t="s">
        <v>9439</v>
      </c>
    </row>
    <row r="1003" spans="1:14" x14ac:dyDescent="0.25">
      <c r="A1003" t="s">
        <v>6772</v>
      </c>
      <c r="B1003" t="s">
        <v>6768</v>
      </c>
      <c r="C1003" t="s">
        <v>1595</v>
      </c>
      <c r="D1003" t="s">
        <v>702</v>
      </c>
      <c r="E1003" t="s">
        <v>638</v>
      </c>
      <c r="F1003" t="s">
        <v>6773</v>
      </c>
      <c r="G1003" t="s">
        <v>6774</v>
      </c>
      <c r="H1003" t="s">
        <v>6775</v>
      </c>
      <c r="I1003" t="s">
        <v>32</v>
      </c>
      <c r="J1003" t="s">
        <v>809</v>
      </c>
      <c r="K1003" t="s">
        <v>1600</v>
      </c>
      <c r="L1003" t="s">
        <v>75</v>
      </c>
      <c r="M1003" t="s">
        <v>9438</v>
      </c>
      <c r="N1003" t="s">
        <v>9439</v>
      </c>
    </row>
    <row r="1004" spans="1:14" x14ac:dyDescent="0.25">
      <c r="A1004" t="s">
        <v>6776</v>
      </c>
      <c r="B1004" t="s">
        <v>27</v>
      </c>
      <c r="C1004" t="s">
        <v>550</v>
      </c>
      <c r="D1004" t="s">
        <v>394</v>
      </c>
      <c r="E1004" t="s">
        <v>18</v>
      </c>
      <c r="F1004" t="s">
        <v>6777</v>
      </c>
      <c r="G1004" t="s">
        <v>6778</v>
      </c>
      <c r="H1004" t="s">
        <v>6779</v>
      </c>
      <c r="I1004" t="s">
        <v>32</v>
      </c>
      <c r="J1004" t="s">
        <v>5281</v>
      </c>
      <c r="K1004" t="s">
        <v>556</v>
      </c>
      <c r="L1004" t="s">
        <v>399</v>
      </c>
      <c r="M1004" t="s">
        <v>9438</v>
      </c>
      <c r="N1004" t="s">
        <v>9439</v>
      </c>
    </row>
    <row r="1005" spans="1:14" x14ac:dyDescent="0.25">
      <c r="A1005" t="s">
        <v>6780</v>
      </c>
      <c r="B1005" t="s">
        <v>549</v>
      </c>
      <c r="C1005" t="s">
        <v>550</v>
      </c>
      <c r="D1005" t="s">
        <v>6781</v>
      </c>
      <c r="E1005" t="s">
        <v>638</v>
      </c>
      <c r="F1005" t="s">
        <v>6782</v>
      </c>
      <c r="G1005" t="s">
        <v>6783</v>
      </c>
      <c r="H1005" t="s">
        <v>6784</v>
      </c>
      <c r="I1005" t="s">
        <v>32</v>
      </c>
      <c r="J1005" t="s">
        <v>1951</v>
      </c>
      <c r="K1005" t="s">
        <v>556</v>
      </c>
      <c r="L1005" t="s">
        <v>1382</v>
      </c>
      <c r="M1005" t="s">
        <v>9438</v>
      </c>
      <c r="N1005" t="s">
        <v>9439</v>
      </c>
    </row>
    <row r="1006" spans="1:14" x14ac:dyDescent="0.25">
      <c r="A1006" t="s">
        <v>6762</v>
      </c>
      <c r="C1006" t="s">
        <v>6763</v>
      </c>
      <c r="E1006" t="s">
        <v>6764</v>
      </c>
      <c r="F1006" t="s">
        <v>6785</v>
      </c>
      <c r="G1006" t="s">
        <v>6786</v>
      </c>
      <c r="I1006" t="s">
        <v>32</v>
      </c>
      <c r="J1006" t="s">
        <v>1951</v>
      </c>
      <c r="K1006" t="s">
        <v>1600</v>
      </c>
      <c r="M1006" t="s">
        <v>9438</v>
      </c>
      <c r="N1006" t="s">
        <v>9439</v>
      </c>
    </row>
    <row r="1007" spans="1:14" x14ac:dyDescent="0.25">
      <c r="A1007" t="s">
        <v>6787</v>
      </c>
      <c r="B1007" t="s">
        <v>2611</v>
      </c>
      <c r="C1007" t="s">
        <v>69</v>
      </c>
      <c r="D1007" t="s">
        <v>93</v>
      </c>
      <c r="E1007" t="s">
        <v>18</v>
      </c>
      <c r="F1007" t="s">
        <v>6788</v>
      </c>
      <c r="G1007" t="s">
        <v>6789</v>
      </c>
      <c r="H1007" t="s">
        <v>6790</v>
      </c>
      <c r="I1007" t="s">
        <v>32</v>
      </c>
      <c r="J1007" t="s">
        <v>1305</v>
      </c>
      <c r="K1007" t="s">
        <v>24</v>
      </c>
      <c r="L1007" t="s">
        <v>75</v>
      </c>
      <c r="M1007" t="s">
        <v>9930</v>
      </c>
      <c r="N1007" t="s">
        <v>9441</v>
      </c>
    </row>
    <row r="1008" spans="1:14" x14ac:dyDescent="0.25">
      <c r="A1008" t="s">
        <v>6791</v>
      </c>
      <c r="B1008" t="s">
        <v>6792</v>
      </c>
      <c r="C1008" t="s">
        <v>16</v>
      </c>
      <c r="D1008" t="s">
        <v>6793</v>
      </c>
      <c r="E1008" t="s">
        <v>18</v>
      </c>
      <c r="F1008" t="s">
        <v>6794</v>
      </c>
      <c r="G1008" t="s">
        <v>6795</v>
      </c>
      <c r="H1008" t="s">
        <v>6796</v>
      </c>
      <c r="I1008" t="s">
        <v>32</v>
      </c>
      <c r="J1008" t="s">
        <v>527</v>
      </c>
      <c r="K1008" t="s">
        <v>24</v>
      </c>
      <c r="L1008" t="s">
        <v>212</v>
      </c>
      <c r="M1008" t="s">
        <v>9931</v>
      </c>
      <c r="N1008" t="s">
        <v>9441</v>
      </c>
    </row>
    <row r="1009" spans="1:14" x14ac:dyDescent="0.25">
      <c r="A1009" t="s">
        <v>6797</v>
      </c>
      <c r="B1009" t="s">
        <v>6798</v>
      </c>
      <c r="C1009" t="s">
        <v>16</v>
      </c>
      <c r="D1009" t="s">
        <v>1278</v>
      </c>
      <c r="E1009" t="s">
        <v>18</v>
      </c>
      <c r="F1009" t="s">
        <v>6799</v>
      </c>
      <c r="G1009" t="s">
        <v>6800</v>
      </c>
      <c r="H1009" t="s">
        <v>6801</v>
      </c>
      <c r="I1009" t="s">
        <v>32</v>
      </c>
      <c r="J1009" t="s">
        <v>290</v>
      </c>
      <c r="K1009" t="s">
        <v>24</v>
      </c>
      <c r="L1009" t="s">
        <v>1282</v>
      </c>
      <c r="M1009" t="s">
        <v>9932</v>
      </c>
      <c r="N1009" t="s">
        <v>9441</v>
      </c>
    </row>
    <row r="1010" spans="1:14" x14ac:dyDescent="0.25">
      <c r="A1010" t="s">
        <v>6802</v>
      </c>
      <c r="B1010" t="s">
        <v>6803</v>
      </c>
      <c r="C1010" t="s">
        <v>16</v>
      </c>
      <c r="D1010" t="s">
        <v>6804</v>
      </c>
      <c r="E1010" t="s">
        <v>18</v>
      </c>
      <c r="F1010" t="s">
        <v>6805</v>
      </c>
      <c r="G1010" t="s">
        <v>6806</v>
      </c>
      <c r="H1010" t="s">
        <v>6807</v>
      </c>
      <c r="I1010" t="s">
        <v>32</v>
      </c>
      <c r="J1010" t="s">
        <v>74</v>
      </c>
      <c r="K1010" t="s">
        <v>24</v>
      </c>
      <c r="L1010" t="s">
        <v>42</v>
      </c>
      <c r="M1010" t="s">
        <v>9933</v>
      </c>
      <c r="N1010" t="s">
        <v>9441</v>
      </c>
    </row>
    <row r="1011" spans="1:14" x14ac:dyDescent="0.25">
      <c r="A1011" t="s">
        <v>6808</v>
      </c>
      <c r="B1011" t="s">
        <v>6809</v>
      </c>
      <c r="C1011" t="s">
        <v>69</v>
      </c>
      <c r="D1011" t="s">
        <v>45</v>
      </c>
      <c r="E1011" t="s">
        <v>18</v>
      </c>
      <c r="F1011" t="s">
        <v>6810</v>
      </c>
      <c r="G1011" t="s">
        <v>6811</v>
      </c>
      <c r="H1011" t="s">
        <v>6812</v>
      </c>
      <c r="I1011" t="s">
        <v>32</v>
      </c>
      <c r="J1011" t="s">
        <v>4320</v>
      </c>
      <c r="K1011" t="s">
        <v>24</v>
      </c>
      <c r="L1011" t="s">
        <v>50</v>
      </c>
      <c r="M1011" t="s">
        <v>9934</v>
      </c>
      <c r="N1011" t="s">
        <v>9441</v>
      </c>
    </row>
    <row r="1012" spans="1:14" x14ac:dyDescent="0.25">
      <c r="A1012" t="s">
        <v>6819</v>
      </c>
      <c r="B1012" t="s">
        <v>6820</v>
      </c>
      <c r="C1012" t="s">
        <v>1907</v>
      </c>
      <c r="D1012" t="s">
        <v>4996</v>
      </c>
      <c r="E1012" t="s">
        <v>18</v>
      </c>
      <c r="F1012" t="s">
        <v>6821</v>
      </c>
      <c r="G1012" t="s">
        <v>6822</v>
      </c>
      <c r="H1012" t="s">
        <v>6823</v>
      </c>
      <c r="I1012" t="s">
        <v>32</v>
      </c>
      <c r="J1012" t="s">
        <v>3178</v>
      </c>
      <c r="K1012" t="s">
        <v>1600</v>
      </c>
      <c r="L1012" t="s">
        <v>6824</v>
      </c>
      <c r="M1012" t="s">
        <v>9438</v>
      </c>
      <c r="N1012" t="s">
        <v>9439</v>
      </c>
    </row>
    <row r="1013" spans="1:14" x14ac:dyDescent="0.25">
      <c r="A1013" t="s">
        <v>6825</v>
      </c>
      <c r="C1013" t="s">
        <v>550</v>
      </c>
      <c r="D1013" t="s">
        <v>1003</v>
      </c>
      <c r="E1013" t="s">
        <v>18</v>
      </c>
      <c r="F1013" t="s">
        <v>6826</v>
      </c>
      <c r="G1013" t="s">
        <v>6827</v>
      </c>
      <c r="H1013" t="s">
        <v>6828</v>
      </c>
      <c r="I1013" t="s">
        <v>32</v>
      </c>
      <c r="J1013" t="s">
        <v>1855</v>
      </c>
      <c r="K1013" t="s">
        <v>556</v>
      </c>
      <c r="L1013" t="s">
        <v>75</v>
      </c>
      <c r="M1013" t="s">
        <v>9438</v>
      </c>
      <c r="N1013" t="s">
        <v>9439</v>
      </c>
    </row>
    <row r="1014" spans="1:14" x14ac:dyDescent="0.25">
      <c r="A1014" t="s">
        <v>6829</v>
      </c>
      <c r="C1014" t="s">
        <v>1907</v>
      </c>
      <c r="D1014" t="s">
        <v>6830</v>
      </c>
      <c r="E1014" t="s">
        <v>18</v>
      </c>
      <c r="F1014" t="s">
        <v>6831</v>
      </c>
      <c r="G1014" t="s">
        <v>6832</v>
      </c>
      <c r="H1014" t="s">
        <v>6833</v>
      </c>
      <c r="I1014" t="s">
        <v>32</v>
      </c>
      <c r="J1014" t="s">
        <v>1223</v>
      </c>
      <c r="K1014" t="s">
        <v>1600</v>
      </c>
      <c r="L1014" t="s">
        <v>439</v>
      </c>
      <c r="M1014" t="s">
        <v>9438</v>
      </c>
      <c r="N1014" t="s">
        <v>9439</v>
      </c>
    </row>
    <row r="1015" spans="1:14" x14ac:dyDescent="0.25">
      <c r="A1015" t="s">
        <v>6834</v>
      </c>
      <c r="B1015" t="s">
        <v>27</v>
      </c>
      <c r="C1015" t="s">
        <v>1943</v>
      </c>
      <c r="D1015" t="s">
        <v>6835</v>
      </c>
      <c r="E1015" t="s">
        <v>18</v>
      </c>
      <c r="F1015" t="s">
        <v>6836</v>
      </c>
      <c r="G1015" t="s">
        <v>6837</v>
      </c>
      <c r="H1015" t="s">
        <v>6838</v>
      </c>
      <c r="I1015" t="s">
        <v>32</v>
      </c>
      <c r="J1015" t="s">
        <v>1584</v>
      </c>
      <c r="K1015" t="s">
        <v>1600</v>
      </c>
      <c r="L1015" t="s">
        <v>780</v>
      </c>
      <c r="M1015" t="s">
        <v>9438</v>
      </c>
      <c r="N1015" t="s">
        <v>9439</v>
      </c>
    </row>
    <row r="1016" spans="1:14" x14ac:dyDescent="0.25">
      <c r="A1016" t="s">
        <v>6839</v>
      </c>
      <c r="B1016" t="s">
        <v>665</v>
      </c>
      <c r="C1016" t="s">
        <v>1595</v>
      </c>
      <c r="D1016" t="s">
        <v>6840</v>
      </c>
      <c r="E1016" t="s">
        <v>638</v>
      </c>
      <c r="F1016" t="s">
        <v>6841</v>
      </c>
      <c r="G1016" t="s">
        <v>6842</v>
      </c>
      <c r="H1016" t="s">
        <v>6843</v>
      </c>
      <c r="I1016" t="s">
        <v>32</v>
      </c>
      <c r="J1016" t="s">
        <v>1093</v>
      </c>
      <c r="K1016" t="s">
        <v>1600</v>
      </c>
      <c r="L1016" t="s">
        <v>3493</v>
      </c>
      <c r="M1016" t="s">
        <v>9438</v>
      </c>
      <c r="N1016" t="s">
        <v>9439</v>
      </c>
    </row>
    <row r="1017" spans="1:14" x14ac:dyDescent="0.25">
      <c r="A1017" t="s">
        <v>6850</v>
      </c>
      <c r="B1017" t="s">
        <v>665</v>
      </c>
      <c r="C1017" t="s">
        <v>1595</v>
      </c>
      <c r="D1017" t="s">
        <v>6840</v>
      </c>
      <c r="E1017" t="s">
        <v>638</v>
      </c>
      <c r="F1017" t="s">
        <v>6854</v>
      </c>
      <c r="G1017" t="s">
        <v>6855</v>
      </c>
      <c r="H1017" t="s">
        <v>6856</v>
      </c>
      <c r="I1017" t="s">
        <v>32</v>
      </c>
      <c r="J1017" t="s">
        <v>121</v>
      </c>
      <c r="K1017" t="s">
        <v>556</v>
      </c>
      <c r="L1017" t="s">
        <v>3493</v>
      </c>
      <c r="M1017" t="s">
        <v>9438</v>
      </c>
      <c r="N1017" t="s">
        <v>9439</v>
      </c>
    </row>
    <row r="1018" spans="1:14" x14ac:dyDescent="0.25">
      <c r="A1018" t="s">
        <v>6862</v>
      </c>
      <c r="B1018" t="s">
        <v>6863</v>
      </c>
      <c r="C1018" t="s">
        <v>1595</v>
      </c>
      <c r="D1018" t="s">
        <v>6864</v>
      </c>
      <c r="E1018" t="s">
        <v>18</v>
      </c>
      <c r="F1018" t="s">
        <v>6865</v>
      </c>
      <c r="G1018" t="s">
        <v>6866</v>
      </c>
      <c r="H1018" t="s">
        <v>6867</v>
      </c>
      <c r="I1018" t="s">
        <v>32</v>
      </c>
      <c r="J1018" t="s">
        <v>3171</v>
      </c>
      <c r="K1018" t="s">
        <v>1600</v>
      </c>
      <c r="L1018" t="s">
        <v>42</v>
      </c>
      <c r="M1018" t="s">
        <v>9438</v>
      </c>
      <c r="N1018" t="s">
        <v>9439</v>
      </c>
    </row>
    <row r="1019" spans="1:14" x14ac:dyDescent="0.25">
      <c r="A1019" t="s">
        <v>6850</v>
      </c>
      <c r="B1019" t="s">
        <v>665</v>
      </c>
      <c r="C1019" t="s">
        <v>1595</v>
      </c>
      <c r="D1019" t="s">
        <v>6840</v>
      </c>
      <c r="E1019" t="s">
        <v>638</v>
      </c>
      <c r="F1019" t="s">
        <v>6868</v>
      </c>
      <c r="G1019" t="s">
        <v>6869</v>
      </c>
      <c r="H1019" t="s">
        <v>6870</v>
      </c>
      <c r="I1019" t="s">
        <v>32</v>
      </c>
      <c r="J1019" t="s">
        <v>634</v>
      </c>
      <c r="K1019" t="s">
        <v>556</v>
      </c>
      <c r="L1019" t="s">
        <v>3493</v>
      </c>
      <c r="M1019" t="s">
        <v>9438</v>
      </c>
      <c r="N1019" t="s">
        <v>9439</v>
      </c>
    </row>
    <row r="1020" spans="1:14" x14ac:dyDescent="0.25">
      <c r="A1020" t="s">
        <v>6871</v>
      </c>
      <c r="C1020" t="s">
        <v>1595</v>
      </c>
      <c r="D1020" t="s">
        <v>158</v>
      </c>
      <c r="E1020" t="s">
        <v>18</v>
      </c>
      <c r="F1020" t="s">
        <v>6872</v>
      </c>
      <c r="G1020" t="s">
        <v>6873</v>
      </c>
      <c r="H1020" t="s">
        <v>6874</v>
      </c>
      <c r="I1020" t="s">
        <v>32</v>
      </c>
      <c r="J1020" t="s">
        <v>3776</v>
      </c>
      <c r="K1020" t="s">
        <v>1600</v>
      </c>
      <c r="L1020" t="s">
        <v>163</v>
      </c>
      <c r="M1020" t="s">
        <v>9438</v>
      </c>
      <c r="N1020" t="s">
        <v>9439</v>
      </c>
    </row>
    <row r="1021" spans="1:14" x14ac:dyDescent="0.25">
      <c r="A1021" t="s">
        <v>6762</v>
      </c>
      <c r="C1021" t="s">
        <v>6763</v>
      </c>
      <c r="E1021" t="s">
        <v>6764</v>
      </c>
      <c r="F1021" t="s">
        <v>6875</v>
      </c>
      <c r="G1021" t="s">
        <v>6876</v>
      </c>
      <c r="I1021" t="s">
        <v>32</v>
      </c>
      <c r="J1021" t="s">
        <v>412</v>
      </c>
      <c r="K1021" t="s">
        <v>1600</v>
      </c>
      <c r="M1021" t="s">
        <v>9438</v>
      </c>
      <c r="N1021" t="s">
        <v>9439</v>
      </c>
    </row>
    <row r="1022" spans="1:14" x14ac:dyDescent="0.25">
      <c r="A1022" t="s">
        <v>6850</v>
      </c>
      <c r="B1022" t="s">
        <v>665</v>
      </c>
      <c r="C1022" t="s">
        <v>1595</v>
      </c>
      <c r="D1022" t="s">
        <v>6840</v>
      </c>
      <c r="E1022" t="s">
        <v>638</v>
      </c>
      <c r="F1022" t="s">
        <v>6884</v>
      </c>
      <c r="G1022" t="s">
        <v>6885</v>
      </c>
      <c r="H1022" t="s">
        <v>6886</v>
      </c>
      <c r="I1022" t="s">
        <v>32</v>
      </c>
      <c r="J1022" t="s">
        <v>121</v>
      </c>
      <c r="K1022" t="s">
        <v>556</v>
      </c>
      <c r="L1022" t="s">
        <v>3493</v>
      </c>
      <c r="M1022" t="s">
        <v>9438</v>
      </c>
      <c r="N1022" t="s">
        <v>9439</v>
      </c>
    </row>
    <row r="1023" spans="1:14" x14ac:dyDescent="0.25">
      <c r="A1023" t="s">
        <v>6887</v>
      </c>
      <c r="C1023" t="s">
        <v>6763</v>
      </c>
      <c r="D1023" t="s">
        <v>3186</v>
      </c>
      <c r="E1023" t="s">
        <v>18</v>
      </c>
      <c r="F1023" t="s">
        <v>6888</v>
      </c>
      <c r="G1023" t="s">
        <v>6889</v>
      </c>
      <c r="H1023" t="s">
        <v>6890</v>
      </c>
      <c r="I1023" t="s">
        <v>32</v>
      </c>
      <c r="J1023" t="s">
        <v>1885</v>
      </c>
      <c r="K1023" t="s">
        <v>1600</v>
      </c>
      <c r="L1023" t="s">
        <v>439</v>
      </c>
      <c r="M1023" t="s">
        <v>9438</v>
      </c>
      <c r="N1023" t="s">
        <v>9439</v>
      </c>
    </row>
    <row r="1024" spans="1:14" x14ac:dyDescent="0.25">
      <c r="A1024" t="s">
        <v>6891</v>
      </c>
      <c r="B1024" t="s">
        <v>6878</v>
      </c>
      <c r="C1024" t="s">
        <v>550</v>
      </c>
      <c r="D1024" t="s">
        <v>6892</v>
      </c>
      <c r="E1024" t="s">
        <v>638</v>
      </c>
      <c r="F1024" t="s">
        <v>6893</v>
      </c>
      <c r="G1024" t="s">
        <v>6894</v>
      </c>
      <c r="H1024" t="s">
        <v>6895</v>
      </c>
      <c r="I1024" t="s">
        <v>32</v>
      </c>
      <c r="J1024" t="s">
        <v>1155</v>
      </c>
      <c r="K1024" t="s">
        <v>556</v>
      </c>
      <c r="L1024" t="s">
        <v>6896</v>
      </c>
      <c r="M1024" t="s">
        <v>9438</v>
      </c>
      <c r="N1024" t="s">
        <v>9439</v>
      </c>
    </row>
    <row r="1025" spans="1:14" x14ac:dyDescent="0.25">
      <c r="A1025" t="s">
        <v>6897</v>
      </c>
      <c r="B1025" t="s">
        <v>5960</v>
      </c>
      <c r="C1025" t="s">
        <v>69</v>
      </c>
      <c r="D1025" t="s">
        <v>5961</v>
      </c>
      <c r="E1025" t="s">
        <v>18</v>
      </c>
      <c r="F1025" t="s">
        <v>6898</v>
      </c>
      <c r="G1025" t="s">
        <v>6899</v>
      </c>
      <c r="H1025" t="s">
        <v>6900</v>
      </c>
      <c r="I1025" t="s">
        <v>32</v>
      </c>
      <c r="J1025" t="s">
        <v>2164</v>
      </c>
      <c r="K1025" t="s">
        <v>24</v>
      </c>
      <c r="L1025" t="s">
        <v>42</v>
      </c>
      <c r="M1025" t="s">
        <v>9935</v>
      </c>
      <c r="N1025" t="s">
        <v>9441</v>
      </c>
    </row>
    <row r="1026" spans="1:14" x14ac:dyDescent="0.25">
      <c r="A1026" t="s">
        <v>6901</v>
      </c>
      <c r="B1026" t="s">
        <v>651</v>
      </c>
      <c r="C1026" t="s">
        <v>16</v>
      </c>
      <c r="D1026" t="s">
        <v>5305</v>
      </c>
      <c r="E1026" t="s">
        <v>638</v>
      </c>
      <c r="F1026" t="s">
        <v>6902</v>
      </c>
      <c r="G1026" t="s">
        <v>6903</v>
      </c>
      <c r="H1026" t="s">
        <v>6904</v>
      </c>
      <c r="I1026" t="s">
        <v>32</v>
      </c>
      <c r="J1026" t="s">
        <v>253</v>
      </c>
      <c r="K1026" t="s">
        <v>24</v>
      </c>
      <c r="L1026" t="s">
        <v>851</v>
      </c>
      <c r="M1026" t="s">
        <v>9438</v>
      </c>
      <c r="N1026" t="s">
        <v>9439</v>
      </c>
    </row>
    <row r="1027" spans="1:14" x14ac:dyDescent="0.25">
      <c r="A1027" t="s">
        <v>6924</v>
      </c>
      <c r="C1027" t="s">
        <v>16</v>
      </c>
      <c r="D1027" t="s">
        <v>6925</v>
      </c>
      <c r="E1027" t="s">
        <v>638</v>
      </c>
      <c r="F1027" t="s">
        <v>6926</v>
      </c>
      <c r="G1027" t="s">
        <v>6927</v>
      </c>
      <c r="H1027" t="s">
        <v>6928</v>
      </c>
      <c r="I1027" t="s">
        <v>32</v>
      </c>
      <c r="J1027" t="s">
        <v>2591</v>
      </c>
      <c r="K1027" t="s">
        <v>24</v>
      </c>
      <c r="L1027" t="s">
        <v>3493</v>
      </c>
      <c r="M1027" t="s">
        <v>9438</v>
      </c>
      <c r="N1027" t="s">
        <v>9439</v>
      </c>
    </row>
    <row r="1028" spans="1:14" x14ac:dyDescent="0.25">
      <c r="A1028" t="s">
        <v>6929</v>
      </c>
      <c r="B1028" t="s">
        <v>6930</v>
      </c>
      <c r="C1028" t="s">
        <v>69</v>
      </c>
      <c r="D1028" t="s">
        <v>6931</v>
      </c>
      <c r="E1028" t="s">
        <v>638</v>
      </c>
      <c r="F1028" t="s">
        <v>6932</v>
      </c>
      <c r="G1028" t="s">
        <v>6933</v>
      </c>
      <c r="H1028" t="s">
        <v>6934</v>
      </c>
      <c r="I1028" t="s">
        <v>32</v>
      </c>
      <c r="J1028" t="s">
        <v>211</v>
      </c>
      <c r="K1028" t="s">
        <v>24</v>
      </c>
      <c r="L1028" t="s">
        <v>6935</v>
      </c>
      <c r="M1028" t="s">
        <v>9438</v>
      </c>
      <c r="N1028" t="s">
        <v>9439</v>
      </c>
    </row>
    <row r="1029" spans="1:14" x14ac:dyDescent="0.25">
      <c r="A1029" t="s">
        <v>6939</v>
      </c>
      <c r="B1029" t="s">
        <v>6940</v>
      </c>
      <c r="C1029" t="s">
        <v>69</v>
      </c>
      <c r="D1029" t="s">
        <v>6941</v>
      </c>
      <c r="E1029" t="s">
        <v>638</v>
      </c>
      <c r="F1029" t="s">
        <v>6942</v>
      </c>
      <c r="G1029" t="s">
        <v>6943</v>
      </c>
      <c r="H1029" t="s">
        <v>6944</v>
      </c>
      <c r="I1029" t="s">
        <v>32</v>
      </c>
      <c r="J1029" t="s">
        <v>253</v>
      </c>
      <c r="K1029" t="s">
        <v>24</v>
      </c>
      <c r="L1029" t="s">
        <v>3475</v>
      </c>
      <c r="M1029" t="s">
        <v>9438</v>
      </c>
      <c r="N1029" t="s">
        <v>9439</v>
      </c>
    </row>
    <row r="1030" spans="1:14" x14ac:dyDescent="0.25">
      <c r="A1030" t="s">
        <v>6952</v>
      </c>
      <c r="B1030" t="s">
        <v>6953</v>
      </c>
      <c r="C1030" t="s">
        <v>69</v>
      </c>
      <c r="D1030" t="s">
        <v>93</v>
      </c>
      <c r="E1030" t="s">
        <v>638</v>
      </c>
      <c r="F1030" t="s">
        <v>6954</v>
      </c>
      <c r="G1030" t="s">
        <v>6955</v>
      </c>
      <c r="H1030" t="s">
        <v>6956</v>
      </c>
      <c r="I1030" t="s">
        <v>32</v>
      </c>
      <c r="J1030" t="s">
        <v>142</v>
      </c>
      <c r="K1030" t="s">
        <v>24</v>
      </c>
      <c r="L1030" t="s">
        <v>75</v>
      </c>
      <c r="M1030" t="s">
        <v>9937</v>
      </c>
      <c r="N1030" t="s">
        <v>9441</v>
      </c>
    </row>
    <row r="1031" spans="1:14" x14ac:dyDescent="0.25">
      <c r="A1031" t="s">
        <v>6330</v>
      </c>
      <c r="B1031" t="s">
        <v>6957</v>
      </c>
      <c r="C1031" t="s">
        <v>69</v>
      </c>
      <c r="D1031" t="s">
        <v>6332</v>
      </c>
      <c r="E1031" t="s">
        <v>638</v>
      </c>
      <c r="F1031" t="s">
        <v>6958</v>
      </c>
      <c r="G1031" t="s">
        <v>6959</v>
      </c>
      <c r="H1031" t="s">
        <v>6960</v>
      </c>
      <c r="I1031" t="s">
        <v>32</v>
      </c>
      <c r="J1031" t="s">
        <v>3112</v>
      </c>
      <c r="K1031" t="s">
        <v>24</v>
      </c>
      <c r="L1031" t="s">
        <v>34</v>
      </c>
      <c r="M1031" t="s">
        <v>9438</v>
      </c>
      <c r="N1031" t="s">
        <v>9439</v>
      </c>
    </row>
    <row r="1032" spans="1:14" x14ac:dyDescent="0.25">
      <c r="A1032" t="s">
        <v>6966</v>
      </c>
      <c r="B1032" t="s">
        <v>6946</v>
      </c>
      <c r="C1032" t="s">
        <v>69</v>
      </c>
      <c r="D1032" t="s">
        <v>6947</v>
      </c>
      <c r="E1032" t="s">
        <v>638</v>
      </c>
      <c r="F1032" t="s">
        <v>6967</v>
      </c>
      <c r="G1032" t="s">
        <v>6968</v>
      </c>
      <c r="H1032" t="s">
        <v>6969</v>
      </c>
      <c r="I1032" t="s">
        <v>32</v>
      </c>
      <c r="J1032" t="s">
        <v>134</v>
      </c>
      <c r="K1032" t="s">
        <v>24</v>
      </c>
      <c r="L1032" t="s">
        <v>42</v>
      </c>
      <c r="M1032" t="s">
        <v>9438</v>
      </c>
      <c r="N1032" t="s">
        <v>9439</v>
      </c>
    </row>
    <row r="1033" spans="1:14" x14ac:dyDescent="0.25">
      <c r="A1033" t="s">
        <v>6970</v>
      </c>
      <c r="C1033" t="s">
        <v>69</v>
      </c>
      <c r="D1033" t="s">
        <v>6971</v>
      </c>
      <c r="E1033" t="s">
        <v>638</v>
      </c>
      <c r="F1033" t="s">
        <v>6972</v>
      </c>
      <c r="G1033" t="s">
        <v>6973</v>
      </c>
      <c r="H1033" t="s">
        <v>6974</v>
      </c>
      <c r="I1033" t="s">
        <v>32</v>
      </c>
      <c r="J1033" t="s">
        <v>3208</v>
      </c>
      <c r="K1033" t="s">
        <v>24</v>
      </c>
      <c r="L1033" t="s">
        <v>439</v>
      </c>
      <c r="M1033" t="s">
        <v>9438</v>
      </c>
      <c r="N1033" t="s">
        <v>9439</v>
      </c>
    </row>
    <row r="1034" spans="1:14" x14ac:dyDescent="0.25">
      <c r="A1034" t="s">
        <v>6975</v>
      </c>
      <c r="C1034" t="s">
        <v>69</v>
      </c>
      <c r="E1034" t="s">
        <v>638</v>
      </c>
      <c r="F1034" t="s">
        <v>6976</v>
      </c>
      <c r="G1034" t="s">
        <v>6977</v>
      </c>
      <c r="H1034" t="s">
        <v>6978</v>
      </c>
      <c r="I1034" t="s">
        <v>32</v>
      </c>
      <c r="J1034" t="s">
        <v>155</v>
      </c>
      <c r="K1034" t="s">
        <v>24</v>
      </c>
      <c r="L1034" t="s">
        <v>168</v>
      </c>
      <c r="M1034" t="s">
        <v>9938</v>
      </c>
      <c r="N1034" t="s">
        <v>9441</v>
      </c>
    </row>
    <row r="1035" spans="1:14" x14ac:dyDescent="0.25">
      <c r="A1035" t="s">
        <v>6979</v>
      </c>
      <c r="B1035" t="s">
        <v>6911</v>
      </c>
      <c r="C1035" t="s">
        <v>69</v>
      </c>
      <c r="D1035" t="s">
        <v>5944</v>
      </c>
      <c r="E1035" t="s">
        <v>638</v>
      </c>
      <c r="F1035" t="s">
        <v>6980</v>
      </c>
      <c r="G1035" t="s">
        <v>6981</v>
      </c>
      <c r="H1035" t="s">
        <v>6982</v>
      </c>
      <c r="I1035" t="s">
        <v>32</v>
      </c>
      <c r="J1035" t="s">
        <v>246</v>
      </c>
      <c r="K1035" t="s">
        <v>24</v>
      </c>
      <c r="L1035" t="s">
        <v>3657</v>
      </c>
      <c r="M1035" t="s">
        <v>9438</v>
      </c>
      <c r="N1035" t="s">
        <v>9439</v>
      </c>
    </row>
    <row r="1036" spans="1:14" x14ac:dyDescent="0.25">
      <c r="A1036" t="s">
        <v>6983</v>
      </c>
      <c r="B1036" t="s">
        <v>6984</v>
      </c>
      <c r="C1036" t="s">
        <v>16</v>
      </c>
      <c r="E1036" t="s">
        <v>638</v>
      </c>
      <c r="F1036" t="s">
        <v>6985</v>
      </c>
      <c r="G1036" t="s">
        <v>6986</v>
      </c>
      <c r="H1036" t="s">
        <v>6987</v>
      </c>
      <c r="I1036" t="s">
        <v>32</v>
      </c>
      <c r="J1036" t="s">
        <v>3171</v>
      </c>
      <c r="K1036" t="s">
        <v>24</v>
      </c>
      <c r="L1036" t="s">
        <v>439</v>
      </c>
      <c r="M1036" t="s">
        <v>9438</v>
      </c>
      <c r="N1036" t="s">
        <v>9439</v>
      </c>
    </row>
    <row r="1037" spans="1:14" x14ac:dyDescent="0.25">
      <c r="A1037" t="s">
        <v>6988</v>
      </c>
      <c r="B1037" t="s">
        <v>6989</v>
      </c>
      <c r="C1037" t="s">
        <v>16</v>
      </c>
      <c r="D1037" t="s">
        <v>3646</v>
      </c>
      <c r="E1037" t="s">
        <v>638</v>
      </c>
      <c r="F1037" t="s">
        <v>6990</v>
      </c>
      <c r="G1037" t="s">
        <v>6991</v>
      </c>
      <c r="H1037" t="s">
        <v>6992</v>
      </c>
      <c r="I1037" t="s">
        <v>32</v>
      </c>
      <c r="J1037" t="s">
        <v>756</v>
      </c>
      <c r="K1037" t="s">
        <v>24</v>
      </c>
      <c r="L1037" t="s">
        <v>42</v>
      </c>
      <c r="M1037" t="s">
        <v>9438</v>
      </c>
      <c r="N1037" t="s">
        <v>9439</v>
      </c>
    </row>
    <row r="1038" spans="1:14" x14ac:dyDescent="0.25">
      <c r="A1038" t="s">
        <v>6993</v>
      </c>
      <c r="C1038" t="s">
        <v>69</v>
      </c>
      <c r="D1038" t="s">
        <v>6971</v>
      </c>
      <c r="E1038" t="s">
        <v>638</v>
      </c>
      <c r="F1038" t="s">
        <v>6994</v>
      </c>
      <c r="G1038" t="s">
        <v>6995</v>
      </c>
      <c r="H1038" t="s">
        <v>6996</v>
      </c>
      <c r="I1038" t="s">
        <v>32</v>
      </c>
      <c r="J1038" t="s">
        <v>1912</v>
      </c>
      <c r="K1038" t="s">
        <v>24</v>
      </c>
      <c r="L1038" t="s">
        <v>439</v>
      </c>
      <c r="M1038" t="s">
        <v>9438</v>
      </c>
      <c r="N1038" t="s">
        <v>9439</v>
      </c>
    </row>
    <row r="1039" spans="1:14" x14ac:dyDescent="0.25">
      <c r="A1039" t="s">
        <v>7000</v>
      </c>
      <c r="B1039" t="s">
        <v>7001</v>
      </c>
      <c r="C1039" t="s">
        <v>69</v>
      </c>
      <c r="D1039" t="s">
        <v>7002</v>
      </c>
      <c r="E1039" t="s">
        <v>638</v>
      </c>
      <c r="F1039" t="s">
        <v>7003</v>
      </c>
      <c r="G1039" t="s">
        <v>7004</v>
      </c>
      <c r="H1039" t="s">
        <v>7005</v>
      </c>
      <c r="I1039" t="s">
        <v>32</v>
      </c>
      <c r="J1039" t="s">
        <v>826</v>
      </c>
      <c r="K1039" t="s">
        <v>24</v>
      </c>
      <c r="L1039" t="s">
        <v>445</v>
      </c>
      <c r="M1039" t="s">
        <v>9438</v>
      </c>
      <c r="N1039" t="s">
        <v>9439</v>
      </c>
    </row>
    <row r="1040" spans="1:14" x14ac:dyDescent="0.25">
      <c r="A1040" t="s">
        <v>7017</v>
      </c>
      <c r="B1040" t="s">
        <v>7018</v>
      </c>
      <c r="C1040" t="s">
        <v>69</v>
      </c>
      <c r="D1040" t="s">
        <v>402</v>
      </c>
      <c r="E1040" t="s">
        <v>638</v>
      </c>
      <c r="F1040" t="s">
        <v>7019</v>
      </c>
      <c r="G1040" t="s">
        <v>7020</v>
      </c>
      <c r="H1040" t="s">
        <v>7021</v>
      </c>
      <c r="I1040" t="s">
        <v>32</v>
      </c>
      <c r="J1040" t="s">
        <v>426</v>
      </c>
      <c r="K1040" t="s">
        <v>24</v>
      </c>
      <c r="L1040" t="s">
        <v>6351</v>
      </c>
      <c r="M1040" t="s">
        <v>9940</v>
      </c>
      <c r="N1040" t="s">
        <v>9441</v>
      </c>
    </row>
    <row r="1041" spans="1:14" x14ac:dyDescent="0.25">
      <c r="A1041" t="s">
        <v>6330</v>
      </c>
      <c r="B1041" t="s">
        <v>6957</v>
      </c>
      <c r="C1041" t="s">
        <v>69</v>
      </c>
      <c r="D1041" t="s">
        <v>6332</v>
      </c>
      <c r="E1041" t="s">
        <v>638</v>
      </c>
      <c r="F1041" t="s">
        <v>7032</v>
      </c>
      <c r="G1041" t="s">
        <v>7033</v>
      </c>
      <c r="H1041" t="s">
        <v>7034</v>
      </c>
      <c r="I1041" t="s">
        <v>32</v>
      </c>
      <c r="J1041" t="s">
        <v>3112</v>
      </c>
      <c r="K1041" t="s">
        <v>24</v>
      </c>
      <c r="L1041" t="s">
        <v>34</v>
      </c>
      <c r="M1041" t="s">
        <v>9438</v>
      </c>
      <c r="N1041" t="s">
        <v>9439</v>
      </c>
    </row>
    <row r="1042" spans="1:14" x14ac:dyDescent="0.25">
      <c r="A1042" t="s">
        <v>7061</v>
      </c>
      <c r="B1042" t="s">
        <v>7001</v>
      </c>
      <c r="C1042" t="s">
        <v>69</v>
      </c>
      <c r="D1042" t="s">
        <v>7002</v>
      </c>
      <c r="E1042" t="s">
        <v>638</v>
      </c>
      <c r="F1042" t="s">
        <v>7062</v>
      </c>
      <c r="G1042" t="s">
        <v>7063</v>
      </c>
      <c r="H1042" t="s">
        <v>7064</v>
      </c>
      <c r="I1042" t="s">
        <v>32</v>
      </c>
      <c r="J1042" t="s">
        <v>826</v>
      </c>
      <c r="K1042" t="s">
        <v>24</v>
      </c>
      <c r="L1042" t="s">
        <v>445</v>
      </c>
      <c r="M1042" t="s">
        <v>9438</v>
      </c>
      <c r="N1042" t="s">
        <v>9439</v>
      </c>
    </row>
    <row r="1043" spans="1:14" x14ac:dyDescent="0.25">
      <c r="A1043" t="s">
        <v>7065</v>
      </c>
      <c r="C1043" t="s">
        <v>69</v>
      </c>
      <c r="E1043" t="s">
        <v>638</v>
      </c>
      <c r="F1043" t="s">
        <v>7066</v>
      </c>
      <c r="G1043" t="s">
        <v>7067</v>
      </c>
      <c r="H1043" t="s">
        <v>7068</v>
      </c>
      <c r="I1043" t="s">
        <v>32</v>
      </c>
      <c r="J1043" t="s">
        <v>155</v>
      </c>
      <c r="K1043" t="s">
        <v>24</v>
      </c>
      <c r="L1043" t="s">
        <v>168</v>
      </c>
      <c r="M1043" t="s">
        <v>9942</v>
      </c>
      <c r="N1043" t="s">
        <v>9441</v>
      </c>
    </row>
    <row r="1044" spans="1:14" x14ac:dyDescent="0.25">
      <c r="A1044" t="s">
        <v>7069</v>
      </c>
      <c r="B1044" t="s">
        <v>651</v>
      </c>
      <c r="C1044" t="s">
        <v>16</v>
      </c>
      <c r="D1044" t="s">
        <v>5305</v>
      </c>
      <c r="E1044" t="s">
        <v>638</v>
      </c>
      <c r="F1044" t="s">
        <v>7070</v>
      </c>
      <c r="G1044" t="s">
        <v>7071</v>
      </c>
      <c r="H1044" t="s">
        <v>7072</v>
      </c>
      <c r="I1044" t="s">
        <v>32</v>
      </c>
      <c r="J1044" t="s">
        <v>253</v>
      </c>
      <c r="K1044" t="s">
        <v>24</v>
      </c>
      <c r="L1044" t="s">
        <v>851</v>
      </c>
      <c r="M1044" t="s">
        <v>9438</v>
      </c>
      <c r="N1044" t="s">
        <v>9439</v>
      </c>
    </row>
    <row r="1045" spans="1:14" x14ac:dyDescent="0.25">
      <c r="A1045" t="s">
        <v>7073</v>
      </c>
      <c r="B1045" t="s">
        <v>7074</v>
      </c>
      <c r="C1045" t="s">
        <v>69</v>
      </c>
      <c r="D1045" t="s">
        <v>402</v>
      </c>
      <c r="E1045" t="s">
        <v>638</v>
      </c>
      <c r="F1045" t="s">
        <v>7075</v>
      </c>
      <c r="G1045" t="s">
        <v>7076</v>
      </c>
      <c r="H1045" t="s">
        <v>7077</v>
      </c>
      <c r="I1045" t="s">
        <v>32</v>
      </c>
      <c r="J1045" t="s">
        <v>4935</v>
      </c>
      <c r="K1045" t="s">
        <v>24</v>
      </c>
      <c r="L1045" t="s">
        <v>6351</v>
      </c>
      <c r="M1045" t="s">
        <v>9943</v>
      </c>
      <c r="N1045" t="s">
        <v>9441</v>
      </c>
    </row>
    <row r="1046" spans="1:14" x14ac:dyDescent="0.25">
      <c r="A1046" t="s">
        <v>6336</v>
      </c>
      <c r="B1046" t="s">
        <v>5032</v>
      </c>
      <c r="C1046" t="s">
        <v>69</v>
      </c>
      <c r="D1046" t="s">
        <v>6337</v>
      </c>
      <c r="E1046" t="s">
        <v>638</v>
      </c>
      <c r="F1046" t="s">
        <v>7084</v>
      </c>
      <c r="G1046" t="s">
        <v>7085</v>
      </c>
      <c r="H1046" t="s">
        <v>7086</v>
      </c>
      <c r="I1046" t="s">
        <v>32</v>
      </c>
      <c r="J1046" t="s">
        <v>880</v>
      </c>
      <c r="K1046" t="s">
        <v>24</v>
      </c>
      <c r="L1046" t="s">
        <v>227</v>
      </c>
      <c r="M1046" t="s">
        <v>9438</v>
      </c>
      <c r="N1046" t="s">
        <v>9439</v>
      </c>
    </row>
    <row r="1047" spans="1:14" x14ac:dyDescent="0.25">
      <c r="A1047" t="s">
        <v>7091</v>
      </c>
      <c r="B1047" t="s">
        <v>7092</v>
      </c>
      <c r="C1047" t="s">
        <v>69</v>
      </c>
      <c r="D1047" t="s">
        <v>1916</v>
      </c>
      <c r="E1047" t="s">
        <v>638</v>
      </c>
      <c r="F1047" t="s">
        <v>7093</v>
      </c>
      <c r="G1047" t="s">
        <v>7094</v>
      </c>
      <c r="H1047" t="s">
        <v>7095</v>
      </c>
      <c r="I1047" t="s">
        <v>32</v>
      </c>
      <c r="J1047" t="s">
        <v>261</v>
      </c>
      <c r="K1047" t="s">
        <v>24</v>
      </c>
      <c r="L1047" t="s">
        <v>314</v>
      </c>
      <c r="M1047" t="s">
        <v>9438</v>
      </c>
      <c r="N1047" t="s">
        <v>9439</v>
      </c>
    </row>
    <row r="1048" spans="1:14" x14ac:dyDescent="0.25">
      <c r="A1048" t="s">
        <v>7096</v>
      </c>
      <c r="B1048" t="s">
        <v>7097</v>
      </c>
      <c r="C1048" t="s">
        <v>69</v>
      </c>
      <c r="D1048" t="s">
        <v>402</v>
      </c>
      <c r="E1048" t="s">
        <v>638</v>
      </c>
      <c r="F1048" t="s">
        <v>7098</v>
      </c>
      <c r="G1048" t="s">
        <v>7099</v>
      </c>
      <c r="H1048" t="s">
        <v>7100</v>
      </c>
      <c r="I1048" t="s">
        <v>32</v>
      </c>
      <c r="J1048" t="s">
        <v>4170</v>
      </c>
      <c r="K1048" t="s">
        <v>24</v>
      </c>
      <c r="L1048" t="s">
        <v>7101</v>
      </c>
      <c r="M1048" t="s">
        <v>9944</v>
      </c>
      <c r="N1048" t="s">
        <v>9441</v>
      </c>
    </row>
    <row r="1049" spans="1:14" x14ac:dyDescent="0.25">
      <c r="A1049" t="s">
        <v>7102</v>
      </c>
      <c r="C1049" t="s">
        <v>69</v>
      </c>
      <c r="E1049" t="s">
        <v>638</v>
      </c>
      <c r="F1049" t="s">
        <v>7103</v>
      </c>
      <c r="G1049" t="s">
        <v>7104</v>
      </c>
      <c r="H1049" t="s">
        <v>7105</v>
      </c>
      <c r="I1049" t="s">
        <v>32</v>
      </c>
      <c r="J1049" t="s">
        <v>155</v>
      </c>
      <c r="K1049" t="s">
        <v>24</v>
      </c>
      <c r="L1049" t="s">
        <v>168</v>
      </c>
      <c r="M1049" t="s">
        <v>9945</v>
      </c>
      <c r="N1049" t="s">
        <v>9441</v>
      </c>
    </row>
    <row r="1050" spans="1:14" x14ac:dyDescent="0.25">
      <c r="A1050" t="s">
        <v>7119</v>
      </c>
      <c r="B1050" t="s">
        <v>2761</v>
      </c>
      <c r="C1050" t="s">
        <v>16</v>
      </c>
      <c r="D1050" t="s">
        <v>659</v>
      </c>
      <c r="E1050" t="s">
        <v>638</v>
      </c>
      <c r="F1050" t="s">
        <v>7120</v>
      </c>
      <c r="G1050" t="s">
        <v>7121</v>
      </c>
      <c r="H1050" t="s">
        <v>7122</v>
      </c>
      <c r="I1050" t="s">
        <v>32</v>
      </c>
      <c r="J1050" t="s">
        <v>1093</v>
      </c>
      <c r="K1050" t="s">
        <v>24</v>
      </c>
      <c r="L1050" t="s">
        <v>663</v>
      </c>
      <c r="M1050" t="s">
        <v>9438</v>
      </c>
      <c r="N1050" t="s">
        <v>9439</v>
      </c>
    </row>
    <row r="1051" spans="1:14" x14ac:dyDescent="0.25">
      <c r="A1051" t="s">
        <v>7127</v>
      </c>
      <c r="B1051" t="s">
        <v>206</v>
      </c>
      <c r="C1051" t="s">
        <v>69</v>
      </c>
      <c r="D1051" t="s">
        <v>402</v>
      </c>
      <c r="E1051" t="s">
        <v>638</v>
      </c>
      <c r="F1051" t="s">
        <v>7128</v>
      </c>
      <c r="G1051" t="s">
        <v>7129</v>
      </c>
      <c r="H1051" t="s">
        <v>7130</v>
      </c>
      <c r="I1051" t="s">
        <v>32</v>
      </c>
      <c r="J1051" t="s">
        <v>115</v>
      </c>
      <c r="K1051" t="s">
        <v>24</v>
      </c>
      <c r="L1051" t="s">
        <v>406</v>
      </c>
      <c r="M1051" t="s">
        <v>9947</v>
      </c>
      <c r="N1051" t="s">
        <v>9441</v>
      </c>
    </row>
    <row r="1052" spans="1:14" x14ac:dyDescent="0.25">
      <c r="A1052" t="s">
        <v>2703</v>
      </c>
      <c r="B1052" t="s">
        <v>6326</v>
      </c>
      <c r="C1052" t="s">
        <v>16</v>
      </c>
      <c r="D1052" t="s">
        <v>93</v>
      </c>
      <c r="E1052" t="s">
        <v>638</v>
      </c>
      <c r="F1052" t="s">
        <v>7142</v>
      </c>
      <c r="G1052" t="s">
        <v>7143</v>
      </c>
      <c r="H1052" t="s">
        <v>7144</v>
      </c>
      <c r="I1052" t="s">
        <v>32</v>
      </c>
      <c r="J1052" t="s">
        <v>1294</v>
      </c>
      <c r="K1052" t="s">
        <v>24</v>
      </c>
      <c r="L1052" t="s">
        <v>75</v>
      </c>
      <c r="M1052" t="s">
        <v>9948</v>
      </c>
      <c r="N1052" t="s">
        <v>9441</v>
      </c>
    </row>
    <row r="1053" spans="1:14" x14ac:dyDescent="0.25">
      <c r="A1053" t="s">
        <v>7149</v>
      </c>
      <c r="B1053" t="s">
        <v>957</v>
      </c>
      <c r="C1053" t="s">
        <v>16</v>
      </c>
      <c r="D1053" t="s">
        <v>93</v>
      </c>
      <c r="E1053" t="s">
        <v>638</v>
      </c>
      <c r="F1053" t="s">
        <v>7150</v>
      </c>
      <c r="G1053" t="s">
        <v>7151</v>
      </c>
      <c r="H1053" t="s">
        <v>7152</v>
      </c>
      <c r="I1053" t="s">
        <v>32</v>
      </c>
      <c r="J1053" t="s">
        <v>420</v>
      </c>
      <c r="K1053" t="s">
        <v>24</v>
      </c>
      <c r="L1053" t="s">
        <v>75</v>
      </c>
      <c r="M1053" t="s">
        <v>9949</v>
      </c>
      <c r="N1053" t="s">
        <v>9441</v>
      </c>
    </row>
    <row r="1054" spans="1:14" x14ac:dyDescent="0.25">
      <c r="A1054" t="s">
        <v>7153</v>
      </c>
      <c r="B1054" t="s">
        <v>206</v>
      </c>
      <c r="C1054" t="s">
        <v>69</v>
      </c>
      <c r="D1054" t="s">
        <v>402</v>
      </c>
      <c r="E1054" t="s">
        <v>638</v>
      </c>
      <c r="F1054" t="s">
        <v>7154</v>
      </c>
      <c r="G1054" t="s">
        <v>7155</v>
      </c>
      <c r="H1054" t="s">
        <v>7156</v>
      </c>
      <c r="I1054" t="s">
        <v>32</v>
      </c>
      <c r="J1054" t="s">
        <v>7157</v>
      </c>
      <c r="K1054" t="s">
        <v>24</v>
      </c>
      <c r="L1054" t="s">
        <v>7101</v>
      </c>
      <c r="M1054" t="s">
        <v>9950</v>
      </c>
      <c r="N1054" t="s">
        <v>9441</v>
      </c>
    </row>
    <row r="1055" spans="1:14" x14ac:dyDescent="0.25">
      <c r="A1055" t="s">
        <v>7162</v>
      </c>
      <c r="B1055" t="s">
        <v>7163</v>
      </c>
      <c r="C1055" t="s">
        <v>69</v>
      </c>
      <c r="D1055" t="s">
        <v>3900</v>
      </c>
      <c r="E1055" t="s">
        <v>638</v>
      </c>
      <c r="F1055" t="s">
        <v>7164</v>
      </c>
      <c r="G1055" t="s">
        <v>7165</v>
      </c>
      <c r="H1055" t="s">
        <v>7166</v>
      </c>
      <c r="I1055" t="s">
        <v>32</v>
      </c>
      <c r="J1055" t="s">
        <v>1449</v>
      </c>
      <c r="K1055" t="s">
        <v>24</v>
      </c>
      <c r="L1055" t="s">
        <v>663</v>
      </c>
      <c r="M1055" t="s">
        <v>9951</v>
      </c>
      <c r="N1055" t="s">
        <v>9441</v>
      </c>
    </row>
    <row r="1056" spans="1:14" x14ac:dyDescent="0.25">
      <c r="A1056" t="s">
        <v>7167</v>
      </c>
      <c r="B1056" t="s">
        <v>6946</v>
      </c>
      <c r="C1056" t="s">
        <v>69</v>
      </c>
      <c r="D1056" t="s">
        <v>6947</v>
      </c>
      <c r="E1056" t="s">
        <v>638</v>
      </c>
      <c r="F1056" t="s">
        <v>7168</v>
      </c>
      <c r="G1056" t="s">
        <v>7169</v>
      </c>
      <c r="H1056" t="s">
        <v>7170</v>
      </c>
      <c r="I1056" t="s">
        <v>32</v>
      </c>
      <c r="J1056" t="s">
        <v>23</v>
      </c>
      <c r="K1056" t="s">
        <v>24</v>
      </c>
      <c r="L1056" t="s">
        <v>42</v>
      </c>
      <c r="M1056" t="s">
        <v>9438</v>
      </c>
      <c r="N1056" t="s">
        <v>9439</v>
      </c>
    </row>
    <row r="1057" spans="1:14" x14ac:dyDescent="0.25">
      <c r="A1057" t="s">
        <v>6330</v>
      </c>
      <c r="B1057" t="s">
        <v>7186</v>
      </c>
      <c r="C1057" t="s">
        <v>69</v>
      </c>
      <c r="D1057" t="s">
        <v>6332</v>
      </c>
      <c r="E1057" t="s">
        <v>638</v>
      </c>
      <c r="F1057" t="s">
        <v>7187</v>
      </c>
      <c r="G1057" t="s">
        <v>7188</v>
      </c>
      <c r="H1057" t="s">
        <v>7189</v>
      </c>
      <c r="I1057" t="s">
        <v>32</v>
      </c>
      <c r="J1057" t="s">
        <v>3208</v>
      </c>
      <c r="K1057" t="s">
        <v>24</v>
      </c>
      <c r="L1057" t="s">
        <v>34</v>
      </c>
      <c r="M1057" t="s">
        <v>9438</v>
      </c>
      <c r="N1057" t="s">
        <v>9439</v>
      </c>
    </row>
    <row r="1058" spans="1:14" x14ac:dyDescent="0.25">
      <c r="A1058" t="s">
        <v>7190</v>
      </c>
      <c r="B1058" t="s">
        <v>7074</v>
      </c>
      <c r="C1058" t="s">
        <v>69</v>
      </c>
      <c r="D1058" t="s">
        <v>402</v>
      </c>
      <c r="E1058" t="s">
        <v>638</v>
      </c>
      <c r="F1058" t="s">
        <v>7191</v>
      </c>
      <c r="G1058" t="s">
        <v>7192</v>
      </c>
      <c r="H1058" t="s">
        <v>7193</v>
      </c>
      <c r="I1058" t="s">
        <v>32</v>
      </c>
      <c r="J1058" t="s">
        <v>426</v>
      </c>
      <c r="K1058" t="s">
        <v>24</v>
      </c>
      <c r="L1058" t="s">
        <v>6351</v>
      </c>
      <c r="M1058" t="s">
        <v>9953</v>
      </c>
      <c r="N1058" t="s">
        <v>9441</v>
      </c>
    </row>
    <row r="1059" spans="1:14" x14ac:dyDescent="0.25">
      <c r="A1059" t="s">
        <v>7194</v>
      </c>
      <c r="C1059" t="s">
        <v>69</v>
      </c>
      <c r="E1059" t="s">
        <v>638</v>
      </c>
      <c r="F1059" t="s">
        <v>7195</v>
      </c>
      <c r="G1059" t="s">
        <v>7196</v>
      </c>
      <c r="H1059" t="s">
        <v>7197</v>
      </c>
      <c r="I1059" t="s">
        <v>32</v>
      </c>
      <c r="J1059" t="s">
        <v>155</v>
      </c>
      <c r="K1059" t="s">
        <v>24</v>
      </c>
      <c r="L1059" t="s">
        <v>168</v>
      </c>
      <c r="M1059" t="s">
        <v>9954</v>
      </c>
      <c r="N1059" t="s">
        <v>9441</v>
      </c>
    </row>
    <row r="1060" spans="1:14" x14ac:dyDescent="0.25">
      <c r="A1060" t="s">
        <v>7201</v>
      </c>
      <c r="B1060" t="s">
        <v>6946</v>
      </c>
      <c r="C1060" t="s">
        <v>69</v>
      </c>
      <c r="D1060" t="s">
        <v>6947</v>
      </c>
      <c r="E1060" t="s">
        <v>638</v>
      </c>
      <c r="F1060" t="s">
        <v>7202</v>
      </c>
      <c r="G1060" t="s">
        <v>7203</v>
      </c>
      <c r="H1060" t="s">
        <v>7204</v>
      </c>
      <c r="I1060" t="s">
        <v>32</v>
      </c>
      <c r="J1060" t="s">
        <v>1599</v>
      </c>
      <c r="K1060" t="s">
        <v>24</v>
      </c>
      <c r="L1060" t="s">
        <v>6951</v>
      </c>
      <c r="M1060" t="s">
        <v>9438</v>
      </c>
      <c r="N1060" t="s">
        <v>9439</v>
      </c>
    </row>
    <row r="1061" spans="1:14" x14ac:dyDescent="0.25">
      <c r="A1061" t="s">
        <v>7205</v>
      </c>
      <c r="B1061" t="s">
        <v>7053</v>
      </c>
      <c r="C1061" t="s">
        <v>16</v>
      </c>
      <c r="D1061" t="s">
        <v>7054</v>
      </c>
      <c r="E1061" t="s">
        <v>638</v>
      </c>
      <c r="F1061" t="s">
        <v>7206</v>
      </c>
      <c r="G1061" t="s">
        <v>7207</v>
      </c>
      <c r="H1061" t="s">
        <v>7208</v>
      </c>
      <c r="I1061" t="s">
        <v>32</v>
      </c>
      <c r="J1061" t="s">
        <v>197</v>
      </c>
      <c r="K1061" t="s">
        <v>24</v>
      </c>
      <c r="L1061" t="s">
        <v>34</v>
      </c>
      <c r="M1061" t="s">
        <v>9438</v>
      </c>
      <c r="N1061" t="s">
        <v>9439</v>
      </c>
    </row>
    <row r="1062" spans="1:14" x14ac:dyDescent="0.25">
      <c r="A1062" t="s">
        <v>6722</v>
      </c>
      <c r="B1062" t="s">
        <v>6723</v>
      </c>
      <c r="C1062" t="s">
        <v>16</v>
      </c>
      <c r="D1062" t="s">
        <v>6724</v>
      </c>
      <c r="E1062" t="s">
        <v>638</v>
      </c>
      <c r="F1062" t="s">
        <v>7216</v>
      </c>
      <c r="G1062" t="s">
        <v>7217</v>
      </c>
      <c r="H1062" t="s">
        <v>7218</v>
      </c>
      <c r="I1062" t="s">
        <v>32</v>
      </c>
      <c r="J1062" t="s">
        <v>420</v>
      </c>
      <c r="K1062" t="s">
        <v>24</v>
      </c>
      <c r="L1062" t="s">
        <v>851</v>
      </c>
      <c r="M1062" t="s">
        <v>9957</v>
      </c>
      <c r="N1062" t="s">
        <v>9441</v>
      </c>
    </row>
    <row r="1063" spans="1:14" x14ac:dyDescent="0.25">
      <c r="A1063" t="s">
        <v>7219</v>
      </c>
      <c r="C1063" t="s">
        <v>16</v>
      </c>
      <c r="D1063" t="s">
        <v>61</v>
      </c>
      <c r="E1063" t="s">
        <v>638</v>
      </c>
      <c r="F1063" t="s">
        <v>7220</v>
      </c>
      <c r="G1063" t="s">
        <v>7221</v>
      </c>
      <c r="H1063" t="s">
        <v>7222</v>
      </c>
      <c r="I1063" t="s">
        <v>32</v>
      </c>
      <c r="J1063" t="s">
        <v>412</v>
      </c>
      <c r="K1063" t="s">
        <v>24</v>
      </c>
      <c r="L1063" t="s">
        <v>42</v>
      </c>
      <c r="M1063" t="s">
        <v>9438</v>
      </c>
      <c r="N1063" t="s">
        <v>9439</v>
      </c>
    </row>
    <row r="1064" spans="1:14" x14ac:dyDescent="0.25">
      <c r="A1064" t="s">
        <v>6939</v>
      </c>
      <c r="B1064" t="s">
        <v>6940</v>
      </c>
      <c r="C1064" t="s">
        <v>69</v>
      </c>
      <c r="D1064" t="s">
        <v>6941</v>
      </c>
      <c r="E1064" t="s">
        <v>638</v>
      </c>
      <c r="F1064" t="s">
        <v>7227</v>
      </c>
      <c r="G1064" t="s">
        <v>7228</v>
      </c>
      <c r="H1064" t="s">
        <v>7229</v>
      </c>
      <c r="I1064" t="s">
        <v>32</v>
      </c>
      <c r="J1064" t="s">
        <v>253</v>
      </c>
      <c r="K1064" t="s">
        <v>24</v>
      </c>
      <c r="L1064" t="s">
        <v>3475</v>
      </c>
      <c r="M1064" t="s">
        <v>9438</v>
      </c>
      <c r="N1064" t="s">
        <v>9439</v>
      </c>
    </row>
    <row r="1065" spans="1:14" x14ac:dyDescent="0.25">
      <c r="A1065" t="s">
        <v>2703</v>
      </c>
      <c r="B1065" t="s">
        <v>7041</v>
      </c>
      <c r="C1065" t="s">
        <v>16</v>
      </c>
      <c r="D1065" t="s">
        <v>93</v>
      </c>
      <c r="E1065" t="s">
        <v>638</v>
      </c>
      <c r="F1065" t="s">
        <v>7230</v>
      </c>
      <c r="G1065" t="s">
        <v>7231</v>
      </c>
      <c r="H1065" t="s">
        <v>7232</v>
      </c>
      <c r="I1065" t="s">
        <v>32</v>
      </c>
      <c r="J1065" t="s">
        <v>1381</v>
      </c>
      <c r="K1065" t="s">
        <v>24</v>
      </c>
      <c r="L1065" t="s">
        <v>75</v>
      </c>
      <c r="M1065" t="s">
        <v>9958</v>
      </c>
      <c r="N1065" t="s">
        <v>9441</v>
      </c>
    </row>
    <row r="1066" spans="1:14" x14ac:dyDescent="0.25">
      <c r="A1066" t="s">
        <v>6357</v>
      </c>
      <c r="B1066" t="s">
        <v>6358</v>
      </c>
      <c r="C1066" t="s">
        <v>16</v>
      </c>
      <c r="D1066" t="s">
        <v>6359</v>
      </c>
      <c r="E1066" t="s">
        <v>638</v>
      </c>
      <c r="F1066" t="s">
        <v>7237</v>
      </c>
      <c r="G1066" t="s">
        <v>7238</v>
      </c>
      <c r="H1066" t="s">
        <v>7239</v>
      </c>
      <c r="I1066" t="s">
        <v>32</v>
      </c>
      <c r="J1066" t="s">
        <v>614</v>
      </c>
      <c r="K1066" t="s">
        <v>24</v>
      </c>
      <c r="L1066" t="s">
        <v>3638</v>
      </c>
      <c r="M1066" t="s">
        <v>9959</v>
      </c>
      <c r="N1066" t="s">
        <v>9441</v>
      </c>
    </row>
    <row r="1067" spans="1:14" x14ac:dyDescent="0.25">
      <c r="A1067" t="s">
        <v>7243</v>
      </c>
      <c r="B1067" t="s">
        <v>7036</v>
      </c>
      <c r="C1067" t="s">
        <v>69</v>
      </c>
      <c r="D1067" t="s">
        <v>5678</v>
      </c>
      <c r="E1067" t="s">
        <v>638</v>
      </c>
      <c r="F1067" t="s">
        <v>7244</v>
      </c>
      <c r="G1067" t="s">
        <v>7245</v>
      </c>
      <c r="H1067" t="s">
        <v>7246</v>
      </c>
      <c r="I1067" t="s">
        <v>32</v>
      </c>
      <c r="J1067" t="s">
        <v>246</v>
      </c>
      <c r="K1067" t="s">
        <v>24</v>
      </c>
      <c r="L1067" t="s">
        <v>104</v>
      </c>
      <c r="M1067" t="s">
        <v>9438</v>
      </c>
      <c r="N1067" t="s">
        <v>9439</v>
      </c>
    </row>
    <row r="1068" spans="1:14" x14ac:dyDescent="0.25">
      <c r="A1068" t="s">
        <v>7247</v>
      </c>
      <c r="B1068" t="s">
        <v>7248</v>
      </c>
      <c r="C1068" t="s">
        <v>69</v>
      </c>
      <c r="D1068" t="s">
        <v>7002</v>
      </c>
      <c r="E1068" t="s">
        <v>638</v>
      </c>
      <c r="F1068" t="s">
        <v>7249</v>
      </c>
      <c r="G1068" t="s">
        <v>7250</v>
      </c>
      <c r="H1068" t="s">
        <v>7251</v>
      </c>
      <c r="I1068" t="s">
        <v>32</v>
      </c>
      <c r="J1068" t="s">
        <v>2591</v>
      </c>
      <c r="K1068" t="s">
        <v>24</v>
      </c>
      <c r="L1068" t="s">
        <v>445</v>
      </c>
      <c r="M1068" t="s">
        <v>9438</v>
      </c>
      <c r="N1068" t="s">
        <v>9439</v>
      </c>
    </row>
    <row r="1069" spans="1:14" x14ac:dyDescent="0.25">
      <c r="A1069" t="s">
        <v>7252</v>
      </c>
      <c r="B1069" t="s">
        <v>651</v>
      </c>
      <c r="C1069" t="s">
        <v>16</v>
      </c>
      <c r="D1069" t="s">
        <v>5305</v>
      </c>
      <c r="E1069" t="s">
        <v>638</v>
      </c>
      <c r="F1069" t="s">
        <v>7253</v>
      </c>
      <c r="G1069" t="s">
        <v>7254</v>
      </c>
      <c r="H1069" t="s">
        <v>7255</v>
      </c>
      <c r="I1069" t="s">
        <v>32</v>
      </c>
      <c r="J1069" t="s">
        <v>253</v>
      </c>
      <c r="K1069" t="s">
        <v>24</v>
      </c>
      <c r="L1069" t="s">
        <v>851</v>
      </c>
      <c r="M1069" t="s">
        <v>9438</v>
      </c>
      <c r="N1069" t="s">
        <v>9439</v>
      </c>
    </row>
    <row r="1070" spans="1:14" x14ac:dyDescent="0.25">
      <c r="A1070" t="s">
        <v>7269</v>
      </c>
      <c r="B1070" t="s">
        <v>206</v>
      </c>
      <c r="C1070" t="s">
        <v>69</v>
      </c>
      <c r="D1070" t="s">
        <v>402</v>
      </c>
      <c r="E1070" t="s">
        <v>638</v>
      </c>
      <c r="F1070" t="s">
        <v>7270</v>
      </c>
      <c r="G1070" t="s">
        <v>7271</v>
      </c>
      <c r="H1070" t="s">
        <v>7272</v>
      </c>
      <c r="I1070" t="s">
        <v>32</v>
      </c>
      <c r="J1070" t="s">
        <v>97</v>
      </c>
      <c r="K1070" t="s">
        <v>24</v>
      </c>
      <c r="L1070" t="s">
        <v>406</v>
      </c>
      <c r="M1070" t="s">
        <v>9962</v>
      </c>
      <c r="N1070" t="s">
        <v>9441</v>
      </c>
    </row>
    <row r="1071" spans="1:14" x14ac:dyDescent="0.25">
      <c r="A1071" t="s">
        <v>7273</v>
      </c>
      <c r="B1071" t="s">
        <v>7274</v>
      </c>
      <c r="C1071" t="s">
        <v>16</v>
      </c>
      <c r="D1071" t="s">
        <v>402</v>
      </c>
      <c r="E1071" t="s">
        <v>638</v>
      </c>
      <c r="F1071" t="s">
        <v>7275</v>
      </c>
      <c r="G1071" t="s">
        <v>7276</v>
      </c>
      <c r="H1071" t="s">
        <v>7277</v>
      </c>
      <c r="I1071" t="s">
        <v>32</v>
      </c>
      <c r="J1071" t="s">
        <v>4170</v>
      </c>
      <c r="K1071" t="s">
        <v>24</v>
      </c>
      <c r="L1071" t="s">
        <v>6351</v>
      </c>
      <c r="M1071" t="s">
        <v>9963</v>
      </c>
      <c r="N1071" t="s">
        <v>9441</v>
      </c>
    </row>
    <row r="1072" spans="1:14" x14ac:dyDescent="0.25">
      <c r="A1072" t="s">
        <v>7285</v>
      </c>
      <c r="B1072" t="s">
        <v>447</v>
      </c>
      <c r="C1072" t="s">
        <v>69</v>
      </c>
      <c r="D1072" t="s">
        <v>93</v>
      </c>
      <c r="E1072" t="s">
        <v>638</v>
      </c>
      <c r="F1072" t="s">
        <v>7286</v>
      </c>
      <c r="G1072" t="s">
        <v>7287</v>
      </c>
      <c r="H1072" t="s">
        <v>7288</v>
      </c>
      <c r="I1072" t="s">
        <v>32</v>
      </c>
      <c r="J1072" t="s">
        <v>329</v>
      </c>
      <c r="K1072" t="s">
        <v>24</v>
      </c>
      <c r="L1072" t="s">
        <v>75</v>
      </c>
      <c r="M1072" t="s">
        <v>9965</v>
      </c>
      <c r="N1072" t="s">
        <v>9441</v>
      </c>
    </row>
    <row r="1073" spans="1:14" x14ac:dyDescent="0.25">
      <c r="A1073" t="s">
        <v>7289</v>
      </c>
      <c r="B1073" t="s">
        <v>651</v>
      </c>
      <c r="C1073" t="s">
        <v>16</v>
      </c>
      <c r="D1073" t="s">
        <v>5305</v>
      </c>
      <c r="E1073" t="s">
        <v>638</v>
      </c>
      <c r="F1073" t="s">
        <v>7290</v>
      </c>
      <c r="G1073" t="s">
        <v>7291</v>
      </c>
      <c r="H1073" t="s">
        <v>7292</v>
      </c>
      <c r="I1073" t="s">
        <v>32</v>
      </c>
      <c r="J1073" t="s">
        <v>253</v>
      </c>
      <c r="K1073" t="s">
        <v>24</v>
      </c>
      <c r="L1073" t="s">
        <v>851</v>
      </c>
      <c r="M1073" t="s">
        <v>9438</v>
      </c>
      <c r="N1073" t="s">
        <v>9439</v>
      </c>
    </row>
    <row r="1074" spans="1:14" x14ac:dyDescent="0.25">
      <c r="A1074" t="s">
        <v>7293</v>
      </c>
      <c r="B1074" t="s">
        <v>957</v>
      </c>
      <c r="C1074" t="s">
        <v>16</v>
      </c>
      <c r="D1074" t="s">
        <v>93</v>
      </c>
      <c r="E1074" t="s">
        <v>638</v>
      </c>
      <c r="F1074" t="s">
        <v>7294</v>
      </c>
      <c r="G1074" t="s">
        <v>7295</v>
      </c>
      <c r="H1074" t="s">
        <v>7296</v>
      </c>
      <c r="I1074" t="s">
        <v>32</v>
      </c>
      <c r="J1074" t="s">
        <v>527</v>
      </c>
      <c r="K1074" t="s">
        <v>24</v>
      </c>
      <c r="L1074" t="s">
        <v>75</v>
      </c>
      <c r="M1074" t="s">
        <v>9966</v>
      </c>
      <c r="N1074" t="s">
        <v>9441</v>
      </c>
    </row>
    <row r="1075" spans="1:14" x14ac:dyDescent="0.25">
      <c r="A1075" t="s">
        <v>7297</v>
      </c>
      <c r="B1075" t="s">
        <v>7298</v>
      </c>
      <c r="C1075" t="s">
        <v>16</v>
      </c>
      <c r="D1075" t="s">
        <v>7299</v>
      </c>
      <c r="E1075" t="s">
        <v>638</v>
      </c>
      <c r="F1075" t="s">
        <v>7300</v>
      </c>
      <c r="G1075" t="s">
        <v>7301</v>
      </c>
      <c r="H1075" t="s">
        <v>7302</v>
      </c>
      <c r="I1075" t="s">
        <v>32</v>
      </c>
      <c r="J1075" t="s">
        <v>3776</v>
      </c>
      <c r="K1075" t="s">
        <v>24</v>
      </c>
      <c r="L1075" t="s">
        <v>7303</v>
      </c>
      <c r="M1075" t="s">
        <v>9438</v>
      </c>
      <c r="N1075" t="s">
        <v>9439</v>
      </c>
    </row>
    <row r="1076" spans="1:14" x14ac:dyDescent="0.25">
      <c r="A1076" t="s">
        <v>7304</v>
      </c>
      <c r="C1076" t="s">
        <v>69</v>
      </c>
      <c r="E1076" t="s">
        <v>638</v>
      </c>
      <c r="F1076" t="s">
        <v>7305</v>
      </c>
      <c r="G1076" t="s">
        <v>7306</v>
      </c>
      <c r="H1076" t="s">
        <v>7307</v>
      </c>
      <c r="I1076" t="s">
        <v>32</v>
      </c>
      <c r="J1076" t="s">
        <v>155</v>
      </c>
      <c r="K1076" t="s">
        <v>24</v>
      </c>
      <c r="L1076" t="s">
        <v>168</v>
      </c>
      <c r="M1076" t="s">
        <v>9967</v>
      </c>
      <c r="N1076" t="s">
        <v>9441</v>
      </c>
    </row>
    <row r="1077" spans="1:14" x14ac:dyDescent="0.25">
      <c r="A1077" t="s">
        <v>7317</v>
      </c>
      <c r="B1077" t="s">
        <v>447</v>
      </c>
      <c r="C1077" t="s">
        <v>69</v>
      </c>
      <c r="D1077" t="s">
        <v>93</v>
      </c>
      <c r="E1077" t="s">
        <v>638</v>
      </c>
      <c r="F1077" t="s">
        <v>7318</v>
      </c>
      <c r="G1077" t="s">
        <v>7319</v>
      </c>
      <c r="H1077" t="s">
        <v>7320</v>
      </c>
      <c r="I1077" t="s">
        <v>32</v>
      </c>
      <c r="J1077" t="s">
        <v>329</v>
      </c>
      <c r="K1077" t="s">
        <v>24</v>
      </c>
      <c r="L1077" t="s">
        <v>75</v>
      </c>
      <c r="M1077" t="s">
        <v>9969</v>
      </c>
      <c r="N1077" t="s">
        <v>9441</v>
      </c>
    </row>
    <row r="1078" spans="1:14" x14ac:dyDescent="0.25">
      <c r="A1078" t="s">
        <v>7035</v>
      </c>
      <c r="B1078" t="s">
        <v>7036</v>
      </c>
      <c r="C1078" t="s">
        <v>69</v>
      </c>
      <c r="D1078" t="s">
        <v>5678</v>
      </c>
      <c r="E1078" t="s">
        <v>638</v>
      </c>
      <c r="F1078" t="s">
        <v>7342</v>
      </c>
      <c r="G1078" t="s">
        <v>7343</v>
      </c>
      <c r="H1078" t="s">
        <v>7344</v>
      </c>
      <c r="I1078" t="s">
        <v>32</v>
      </c>
      <c r="J1078" t="s">
        <v>121</v>
      </c>
      <c r="K1078" t="s">
        <v>24</v>
      </c>
      <c r="L1078" t="s">
        <v>104</v>
      </c>
      <c r="M1078" t="s">
        <v>9438</v>
      </c>
      <c r="N1078" t="s">
        <v>9439</v>
      </c>
    </row>
    <row r="1079" spans="1:14" x14ac:dyDescent="0.25">
      <c r="A1079" t="s">
        <v>6357</v>
      </c>
      <c r="B1079" t="s">
        <v>6358</v>
      </c>
      <c r="C1079" t="s">
        <v>16</v>
      </c>
      <c r="D1079" t="s">
        <v>6359</v>
      </c>
      <c r="E1079" t="s">
        <v>638</v>
      </c>
      <c r="F1079" t="s">
        <v>7355</v>
      </c>
      <c r="G1079" t="s">
        <v>7356</v>
      </c>
      <c r="H1079" t="s">
        <v>7357</v>
      </c>
      <c r="I1079" t="s">
        <v>32</v>
      </c>
      <c r="J1079" t="s">
        <v>614</v>
      </c>
      <c r="K1079" t="s">
        <v>24</v>
      </c>
      <c r="L1079" t="s">
        <v>3638</v>
      </c>
      <c r="M1079" t="s">
        <v>9970</v>
      </c>
      <c r="N1079" t="s">
        <v>9441</v>
      </c>
    </row>
    <row r="1080" spans="1:14" x14ac:dyDescent="0.25">
      <c r="A1080" t="s">
        <v>7370</v>
      </c>
      <c r="B1080" t="s">
        <v>206</v>
      </c>
      <c r="C1080" t="s">
        <v>69</v>
      </c>
      <c r="D1080" t="s">
        <v>402</v>
      </c>
      <c r="E1080" t="s">
        <v>638</v>
      </c>
      <c r="F1080" t="s">
        <v>7371</v>
      </c>
      <c r="G1080" t="s">
        <v>7372</v>
      </c>
      <c r="H1080" t="s">
        <v>7373</v>
      </c>
      <c r="I1080" t="s">
        <v>32</v>
      </c>
      <c r="J1080" t="s">
        <v>97</v>
      </c>
      <c r="K1080" t="s">
        <v>24</v>
      </c>
      <c r="L1080" t="s">
        <v>406</v>
      </c>
      <c r="M1080" t="s">
        <v>9971</v>
      </c>
      <c r="N1080" t="s">
        <v>9441</v>
      </c>
    </row>
    <row r="1081" spans="1:14" x14ac:dyDescent="0.25">
      <c r="A1081" t="s">
        <v>7102</v>
      </c>
      <c r="B1081" t="s">
        <v>651</v>
      </c>
      <c r="C1081" t="s">
        <v>16</v>
      </c>
      <c r="D1081" t="s">
        <v>5305</v>
      </c>
      <c r="E1081" t="s">
        <v>638</v>
      </c>
      <c r="F1081" t="s">
        <v>7381</v>
      </c>
      <c r="G1081" t="s">
        <v>7382</v>
      </c>
      <c r="H1081" t="s">
        <v>7383</v>
      </c>
      <c r="I1081" t="s">
        <v>32</v>
      </c>
      <c r="J1081" t="s">
        <v>253</v>
      </c>
      <c r="K1081" t="s">
        <v>24</v>
      </c>
      <c r="L1081" t="s">
        <v>851</v>
      </c>
      <c r="M1081" t="s">
        <v>9438</v>
      </c>
      <c r="N1081" t="s">
        <v>9439</v>
      </c>
    </row>
    <row r="1082" spans="1:14" x14ac:dyDescent="0.25">
      <c r="A1082" t="s">
        <v>7384</v>
      </c>
      <c r="B1082" t="s">
        <v>651</v>
      </c>
      <c r="C1082" t="s">
        <v>16</v>
      </c>
      <c r="D1082" t="s">
        <v>5305</v>
      </c>
      <c r="E1082" t="s">
        <v>638</v>
      </c>
      <c r="F1082" t="s">
        <v>7385</v>
      </c>
      <c r="G1082" t="s">
        <v>7386</v>
      </c>
      <c r="H1082" t="s">
        <v>7387</v>
      </c>
      <c r="I1082" t="s">
        <v>32</v>
      </c>
      <c r="J1082" t="s">
        <v>253</v>
      </c>
      <c r="K1082" t="s">
        <v>24</v>
      </c>
      <c r="L1082" t="s">
        <v>851</v>
      </c>
      <c r="M1082" t="s">
        <v>9438</v>
      </c>
      <c r="N1082" t="s">
        <v>9439</v>
      </c>
    </row>
    <row r="1083" spans="1:14" x14ac:dyDescent="0.25">
      <c r="A1083" t="s">
        <v>7392</v>
      </c>
      <c r="B1083" t="s">
        <v>7260</v>
      </c>
      <c r="C1083" t="s">
        <v>16</v>
      </c>
      <c r="D1083" t="s">
        <v>7261</v>
      </c>
      <c r="E1083" t="s">
        <v>638</v>
      </c>
      <c r="F1083" t="s">
        <v>7393</v>
      </c>
      <c r="G1083" t="s">
        <v>7394</v>
      </c>
      <c r="H1083" t="s">
        <v>7395</v>
      </c>
      <c r="I1083" t="s">
        <v>32</v>
      </c>
      <c r="J1083" t="s">
        <v>360</v>
      </c>
      <c r="K1083" t="s">
        <v>24</v>
      </c>
      <c r="L1083" t="s">
        <v>7265</v>
      </c>
      <c r="M1083" t="s">
        <v>9438</v>
      </c>
      <c r="N1083" t="s">
        <v>9439</v>
      </c>
    </row>
    <row r="1084" spans="1:14" x14ac:dyDescent="0.25">
      <c r="A1084" t="s">
        <v>6357</v>
      </c>
      <c r="B1084" t="s">
        <v>6358</v>
      </c>
      <c r="C1084" t="s">
        <v>16</v>
      </c>
      <c r="D1084" t="s">
        <v>6359</v>
      </c>
      <c r="E1084" t="s">
        <v>638</v>
      </c>
      <c r="F1084" t="s">
        <v>7396</v>
      </c>
      <c r="G1084" t="s">
        <v>7397</v>
      </c>
      <c r="H1084" t="s">
        <v>7398</v>
      </c>
      <c r="I1084" t="s">
        <v>32</v>
      </c>
      <c r="J1084" t="s">
        <v>614</v>
      </c>
      <c r="K1084" t="s">
        <v>24</v>
      </c>
      <c r="L1084" t="s">
        <v>3638</v>
      </c>
      <c r="M1084" t="s">
        <v>9973</v>
      </c>
      <c r="N1084" t="s">
        <v>9441</v>
      </c>
    </row>
    <row r="1085" spans="1:14" x14ac:dyDescent="0.25">
      <c r="A1085" t="s">
        <v>6357</v>
      </c>
      <c r="B1085" t="s">
        <v>6358</v>
      </c>
      <c r="C1085" t="s">
        <v>16</v>
      </c>
      <c r="D1085" t="s">
        <v>6359</v>
      </c>
      <c r="E1085" t="s">
        <v>638</v>
      </c>
      <c r="F1085" t="s">
        <v>7399</v>
      </c>
      <c r="G1085" t="s">
        <v>7400</v>
      </c>
      <c r="H1085" t="s">
        <v>7401</v>
      </c>
      <c r="I1085" t="s">
        <v>32</v>
      </c>
      <c r="J1085" t="s">
        <v>614</v>
      </c>
      <c r="K1085" t="s">
        <v>24</v>
      </c>
      <c r="L1085" t="s">
        <v>3638</v>
      </c>
      <c r="M1085" t="s">
        <v>9974</v>
      </c>
      <c r="N1085" t="s">
        <v>9441</v>
      </c>
    </row>
    <row r="1086" spans="1:14" x14ac:dyDescent="0.25">
      <c r="A1086" t="s">
        <v>7402</v>
      </c>
      <c r="B1086" t="s">
        <v>6331</v>
      </c>
      <c r="C1086" t="s">
        <v>69</v>
      </c>
      <c r="D1086" t="s">
        <v>6332</v>
      </c>
      <c r="E1086" t="s">
        <v>638</v>
      </c>
      <c r="F1086" t="s">
        <v>7403</v>
      </c>
      <c r="G1086" t="s">
        <v>7404</v>
      </c>
      <c r="H1086" t="s">
        <v>7405</v>
      </c>
      <c r="I1086" t="s">
        <v>32</v>
      </c>
      <c r="J1086" t="s">
        <v>1912</v>
      </c>
      <c r="K1086" t="s">
        <v>24</v>
      </c>
      <c r="L1086" t="s">
        <v>34</v>
      </c>
      <c r="M1086" t="s">
        <v>9438</v>
      </c>
      <c r="N1086" t="s">
        <v>9439</v>
      </c>
    </row>
    <row r="1087" spans="1:14" x14ac:dyDescent="0.25">
      <c r="A1087" t="s">
        <v>7406</v>
      </c>
      <c r="B1087" t="s">
        <v>7407</v>
      </c>
      <c r="C1087" t="s">
        <v>69</v>
      </c>
      <c r="D1087" t="s">
        <v>85</v>
      </c>
      <c r="E1087" t="s">
        <v>638</v>
      </c>
      <c r="F1087" t="s">
        <v>7408</v>
      </c>
      <c r="G1087" t="s">
        <v>7409</v>
      </c>
      <c r="H1087" t="s">
        <v>7410</v>
      </c>
      <c r="I1087" t="s">
        <v>32</v>
      </c>
      <c r="J1087" t="s">
        <v>540</v>
      </c>
      <c r="K1087" t="s">
        <v>24</v>
      </c>
      <c r="L1087" t="s">
        <v>851</v>
      </c>
      <c r="M1087" t="s">
        <v>9975</v>
      </c>
      <c r="N1087" t="s">
        <v>9441</v>
      </c>
    </row>
    <row r="1088" spans="1:14" x14ac:dyDescent="0.25">
      <c r="A1088" t="s">
        <v>7411</v>
      </c>
      <c r="B1088" t="s">
        <v>7079</v>
      </c>
      <c r="C1088" t="s">
        <v>16</v>
      </c>
      <c r="D1088" t="s">
        <v>7080</v>
      </c>
      <c r="E1088" t="s">
        <v>638</v>
      </c>
      <c r="F1088" t="s">
        <v>7412</v>
      </c>
      <c r="G1088" t="s">
        <v>7413</v>
      </c>
      <c r="H1088" t="s">
        <v>7414</v>
      </c>
      <c r="I1088" t="s">
        <v>32</v>
      </c>
      <c r="J1088" t="s">
        <v>219</v>
      </c>
      <c r="K1088" t="s">
        <v>24</v>
      </c>
      <c r="L1088" t="s">
        <v>439</v>
      </c>
      <c r="M1088" t="s">
        <v>9438</v>
      </c>
      <c r="N1088" t="s">
        <v>9439</v>
      </c>
    </row>
    <row r="1089" spans="1:14" x14ac:dyDescent="0.25">
      <c r="A1089" t="s">
        <v>7205</v>
      </c>
      <c r="B1089" t="s">
        <v>7418</v>
      </c>
      <c r="C1089" t="s">
        <v>16</v>
      </c>
      <c r="D1089" t="s">
        <v>7054</v>
      </c>
      <c r="E1089" t="s">
        <v>638</v>
      </c>
      <c r="F1089" t="s">
        <v>7419</v>
      </c>
      <c r="G1089" t="s">
        <v>7420</v>
      </c>
      <c r="H1089" t="s">
        <v>7421</v>
      </c>
      <c r="I1089" t="s">
        <v>32</v>
      </c>
      <c r="J1089" t="s">
        <v>253</v>
      </c>
      <c r="K1089" t="s">
        <v>24</v>
      </c>
      <c r="L1089" t="s">
        <v>34</v>
      </c>
      <c r="M1089" t="s">
        <v>9438</v>
      </c>
      <c r="N1089" t="s">
        <v>9439</v>
      </c>
    </row>
    <row r="1090" spans="1:14" x14ac:dyDescent="0.25">
      <c r="A1090" t="s">
        <v>7205</v>
      </c>
      <c r="B1090" t="s">
        <v>7422</v>
      </c>
      <c r="C1090" t="s">
        <v>16</v>
      </c>
      <c r="D1090" t="s">
        <v>7054</v>
      </c>
      <c r="E1090" t="s">
        <v>638</v>
      </c>
      <c r="F1090" t="s">
        <v>7423</v>
      </c>
      <c r="G1090" t="s">
        <v>7424</v>
      </c>
      <c r="H1090" t="s">
        <v>7425</v>
      </c>
      <c r="I1090" t="s">
        <v>32</v>
      </c>
      <c r="J1090" t="s">
        <v>253</v>
      </c>
      <c r="K1090" t="s">
        <v>24</v>
      </c>
      <c r="L1090" t="s">
        <v>34</v>
      </c>
      <c r="M1090" t="s">
        <v>9438</v>
      </c>
      <c r="N1090" t="s">
        <v>9439</v>
      </c>
    </row>
    <row r="1091" spans="1:14" x14ac:dyDescent="0.25">
      <c r="A1091" t="s">
        <v>7426</v>
      </c>
      <c r="B1091" t="s">
        <v>6953</v>
      </c>
      <c r="C1091" t="s">
        <v>69</v>
      </c>
      <c r="D1091" t="s">
        <v>93</v>
      </c>
      <c r="E1091" t="s">
        <v>638</v>
      </c>
      <c r="F1091" t="s">
        <v>7427</v>
      </c>
      <c r="G1091" t="s">
        <v>7428</v>
      </c>
      <c r="H1091" t="s">
        <v>7429</v>
      </c>
      <c r="I1091" t="s">
        <v>32</v>
      </c>
      <c r="J1091" t="s">
        <v>142</v>
      </c>
      <c r="K1091" t="s">
        <v>24</v>
      </c>
      <c r="L1091" t="s">
        <v>75</v>
      </c>
      <c r="M1091" t="s">
        <v>9976</v>
      </c>
      <c r="N1091" t="s">
        <v>9441</v>
      </c>
    </row>
    <row r="1092" spans="1:14" x14ac:dyDescent="0.25">
      <c r="A1092" t="s">
        <v>7430</v>
      </c>
      <c r="C1092" t="s">
        <v>69</v>
      </c>
      <c r="E1092" t="s">
        <v>638</v>
      </c>
      <c r="F1092" t="s">
        <v>7431</v>
      </c>
      <c r="G1092" t="s">
        <v>7432</v>
      </c>
      <c r="H1092" t="s">
        <v>7433</v>
      </c>
      <c r="I1092" t="s">
        <v>32</v>
      </c>
      <c r="J1092" t="s">
        <v>3337</v>
      </c>
      <c r="K1092" t="s">
        <v>24</v>
      </c>
      <c r="M1092" t="s">
        <v>9438</v>
      </c>
      <c r="N1092" t="s">
        <v>9439</v>
      </c>
    </row>
    <row r="1093" spans="1:14" x14ac:dyDescent="0.25">
      <c r="A1093" t="s">
        <v>7434</v>
      </c>
      <c r="B1093" t="s">
        <v>7046</v>
      </c>
      <c r="C1093" t="s">
        <v>69</v>
      </c>
      <c r="E1093" t="s">
        <v>638</v>
      </c>
      <c r="F1093" t="s">
        <v>7435</v>
      </c>
      <c r="G1093" t="s">
        <v>7436</v>
      </c>
      <c r="H1093" t="s">
        <v>7437</v>
      </c>
      <c r="I1093" t="s">
        <v>32</v>
      </c>
      <c r="J1093" t="s">
        <v>89</v>
      </c>
      <c r="K1093" t="s">
        <v>24</v>
      </c>
      <c r="M1093" t="s">
        <v>9438</v>
      </c>
      <c r="N1093" t="s">
        <v>9439</v>
      </c>
    </row>
    <row r="1094" spans="1:14" x14ac:dyDescent="0.25">
      <c r="A1094" t="s">
        <v>7438</v>
      </c>
      <c r="B1094" t="s">
        <v>7439</v>
      </c>
      <c r="C1094" t="s">
        <v>69</v>
      </c>
      <c r="D1094" t="s">
        <v>402</v>
      </c>
      <c r="E1094" t="s">
        <v>638</v>
      </c>
      <c r="F1094" t="s">
        <v>7440</v>
      </c>
      <c r="G1094" t="s">
        <v>7441</v>
      </c>
      <c r="H1094" t="s">
        <v>7442</v>
      </c>
      <c r="I1094" t="s">
        <v>32</v>
      </c>
      <c r="J1094" t="s">
        <v>912</v>
      </c>
      <c r="K1094" t="s">
        <v>24</v>
      </c>
      <c r="L1094" t="s">
        <v>6351</v>
      </c>
      <c r="M1094" t="s">
        <v>9977</v>
      </c>
      <c r="N1094" t="s">
        <v>9441</v>
      </c>
    </row>
    <row r="1095" spans="1:14" x14ac:dyDescent="0.25">
      <c r="A1095" t="s">
        <v>7443</v>
      </c>
      <c r="C1095" t="s">
        <v>69</v>
      </c>
      <c r="D1095" t="s">
        <v>7444</v>
      </c>
      <c r="E1095" t="s">
        <v>638</v>
      </c>
      <c r="F1095" t="s">
        <v>7445</v>
      </c>
      <c r="G1095" t="s">
        <v>7446</v>
      </c>
      <c r="H1095" t="s">
        <v>7447</v>
      </c>
      <c r="I1095" t="s">
        <v>32</v>
      </c>
      <c r="J1095" t="s">
        <v>121</v>
      </c>
      <c r="K1095" t="s">
        <v>24</v>
      </c>
      <c r="L1095" t="s">
        <v>7448</v>
      </c>
      <c r="M1095" t="s">
        <v>9438</v>
      </c>
      <c r="N1095" t="s">
        <v>9439</v>
      </c>
    </row>
    <row r="1096" spans="1:14" x14ac:dyDescent="0.25">
      <c r="A1096" t="s">
        <v>6717</v>
      </c>
      <c r="B1096" t="s">
        <v>7463</v>
      </c>
      <c r="C1096" t="s">
        <v>69</v>
      </c>
      <c r="D1096" t="s">
        <v>4880</v>
      </c>
      <c r="E1096" t="s">
        <v>638</v>
      </c>
      <c r="F1096" t="s">
        <v>7464</v>
      </c>
      <c r="G1096" t="s">
        <v>7465</v>
      </c>
      <c r="H1096" t="s">
        <v>7466</v>
      </c>
      <c r="I1096" t="s">
        <v>32</v>
      </c>
      <c r="J1096" t="s">
        <v>3776</v>
      </c>
      <c r="K1096" t="s">
        <v>24</v>
      </c>
      <c r="L1096" t="s">
        <v>75</v>
      </c>
      <c r="M1096" t="s">
        <v>9438</v>
      </c>
      <c r="N1096" t="s">
        <v>9439</v>
      </c>
    </row>
    <row r="1097" spans="1:14" x14ac:dyDescent="0.25">
      <c r="A1097" t="s">
        <v>7467</v>
      </c>
      <c r="B1097" t="s">
        <v>206</v>
      </c>
      <c r="C1097" t="s">
        <v>69</v>
      </c>
      <c r="D1097" t="s">
        <v>402</v>
      </c>
      <c r="E1097" t="s">
        <v>638</v>
      </c>
      <c r="F1097" t="s">
        <v>7468</v>
      </c>
      <c r="G1097" t="s">
        <v>7469</v>
      </c>
      <c r="H1097" t="s">
        <v>7470</v>
      </c>
      <c r="I1097" t="s">
        <v>32</v>
      </c>
      <c r="J1097" t="s">
        <v>97</v>
      </c>
      <c r="K1097" t="s">
        <v>24</v>
      </c>
      <c r="L1097" t="s">
        <v>406</v>
      </c>
      <c r="M1097" t="s">
        <v>9978</v>
      </c>
      <c r="N1097" t="s">
        <v>9441</v>
      </c>
    </row>
    <row r="1098" spans="1:14" x14ac:dyDescent="0.25">
      <c r="A1098" t="s">
        <v>6330</v>
      </c>
      <c r="B1098" t="s">
        <v>7479</v>
      </c>
      <c r="C1098" t="s">
        <v>69</v>
      </c>
      <c r="D1098" t="s">
        <v>6332</v>
      </c>
      <c r="E1098" t="s">
        <v>638</v>
      </c>
      <c r="F1098" t="s">
        <v>7480</v>
      </c>
      <c r="G1098" t="s">
        <v>7481</v>
      </c>
      <c r="H1098" t="s">
        <v>7482</v>
      </c>
      <c r="I1098" t="s">
        <v>32</v>
      </c>
      <c r="J1098" t="s">
        <v>1878</v>
      </c>
      <c r="K1098" t="s">
        <v>24</v>
      </c>
      <c r="L1098" t="s">
        <v>34</v>
      </c>
      <c r="M1098" t="s">
        <v>9438</v>
      </c>
      <c r="N1098" t="s">
        <v>9439</v>
      </c>
    </row>
    <row r="1099" spans="1:14" x14ac:dyDescent="0.25">
      <c r="A1099" t="s">
        <v>7483</v>
      </c>
      <c r="C1099" t="s">
        <v>69</v>
      </c>
      <c r="E1099" t="s">
        <v>638</v>
      </c>
      <c r="F1099" t="s">
        <v>7484</v>
      </c>
      <c r="G1099" t="s">
        <v>7485</v>
      </c>
      <c r="H1099" t="s">
        <v>7486</v>
      </c>
      <c r="I1099" t="s">
        <v>32</v>
      </c>
      <c r="J1099" t="s">
        <v>3337</v>
      </c>
      <c r="K1099" t="s">
        <v>24</v>
      </c>
      <c r="M1099" t="s">
        <v>9438</v>
      </c>
      <c r="N1099" t="s">
        <v>9439</v>
      </c>
    </row>
    <row r="1100" spans="1:14" x14ac:dyDescent="0.25">
      <c r="A1100" t="s">
        <v>6772</v>
      </c>
      <c r="B1100" t="s">
        <v>6768</v>
      </c>
      <c r="C1100" t="s">
        <v>1880</v>
      </c>
      <c r="D1100" t="s">
        <v>702</v>
      </c>
      <c r="E1100" t="s">
        <v>638</v>
      </c>
      <c r="F1100" t="s">
        <v>7503</v>
      </c>
      <c r="G1100" t="s">
        <v>7504</v>
      </c>
      <c r="H1100" t="s">
        <v>7505</v>
      </c>
      <c r="I1100" t="s">
        <v>32</v>
      </c>
      <c r="J1100" t="s">
        <v>1855</v>
      </c>
      <c r="K1100" t="s">
        <v>556</v>
      </c>
      <c r="L1100" t="s">
        <v>75</v>
      </c>
      <c r="M1100" t="s">
        <v>9438</v>
      </c>
      <c r="N1100" t="s">
        <v>9439</v>
      </c>
    </row>
    <row r="1101" spans="1:14" x14ac:dyDescent="0.25">
      <c r="A1101" t="s">
        <v>6772</v>
      </c>
      <c r="B1101" t="s">
        <v>6768</v>
      </c>
      <c r="C1101" t="s">
        <v>1880</v>
      </c>
      <c r="D1101" t="s">
        <v>702</v>
      </c>
      <c r="E1101" t="s">
        <v>638</v>
      </c>
      <c r="F1101" t="s">
        <v>7506</v>
      </c>
      <c r="G1101" t="s">
        <v>7507</v>
      </c>
      <c r="H1101" t="s">
        <v>7508</v>
      </c>
      <c r="I1101" t="s">
        <v>32</v>
      </c>
      <c r="J1101" t="s">
        <v>1855</v>
      </c>
      <c r="K1101" t="s">
        <v>556</v>
      </c>
      <c r="L1101" t="s">
        <v>75</v>
      </c>
      <c r="M1101" t="s">
        <v>9438</v>
      </c>
      <c r="N1101" t="s">
        <v>9439</v>
      </c>
    </row>
    <row r="1102" spans="1:14" x14ac:dyDescent="0.25">
      <c r="A1102" t="s">
        <v>6772</v>
      </c>
      <c r="B1102" t="s">
        <v>6768</v>
      </c>
      <c r="C1102" t="s">
        <v>1880</v>
      </c>
      <c r="D1102" t="s">
        <v>702</v>
      </c>
      <c r="E1102" t="s">
        <v>638</v>
      </c>
      <c r="F1102" t="s">
        <v>7509</v>
      </c>
      <c r="G1102" t="s">
        <v>7510</v>
      </c>
      <c r="H1102" t="s">
        <v>7511</v>
      </c>
      <c r="I1102" t="s">
        <v>32</v>
      </c>
      <c r="J1102" t="s">
        <v>1782</v>
      </c>
      <c r="K1102" t="s">
        <v>556</v>
      </c>
      <c r="L1102" t="s">
        <v>75</v>
      </c>
      <c r="M1102" t="s">
        <v>9438</v>
      </c>
      <c r="N1102" t="s">
        <v>9439</v>
      </c>
    </row>
    <row r="1103" spans="1:14" x14ac:dyDescent="0.25">
      <c r="A1103" t="s">
        <v>7512</v>
      </c>
      <c r="B1103" t="s">
        <v>27</v>
      </c>
      <c r="C1103" t="s">
        <v>1962</v>
      </c>
      <c r="D1103" t="s">
        <v>394</v>
      </c>
      <c r="E1103" t="s">
        <v>18</v>
      </c>
      <c r="F1103" t="s">
        <v>7513</v>
      </c>
      <c r="G1103" t="s">
        <v>7514</v>
      </c>
      <c r="H1103" t="s">
        <v>7515</v>
      </c>
      <c r="I1103" t="s">
        <v>32</v>
      </c>
      <c r="J1103" t="s">
        <v>1584</v>
      </c>
      <c r="K1103" t="s">
        <v>556</v>
      </c>
      <c r="L1103" t="s">
        <v>7516</v>
      </c>
      <c r="M1103" t="s">
        <v>9438</v>
      </c>
      <c r="N1103" t="s">
        <v>9439</v>
      </c>
    </row>
    <row r="1104" spans="1:14" x14ac:dyDescent="0.25">
      <c r="A1104" t="s">
        <v>7517</v>
      </c>
      <c r="B1104" t="s">
        <v>701</v>
      </c>
      <c r="C1104" t="s">
        <v>550</v>
      </c>
      <c r="D1104" t="s">
        <v>702</v>
      </c>
      <c r="E1104" t="s">
        <v>18</v>
      </c>
      <c r="F1104" t="s">
        <v>7518</v>
      </c>
      <c r="G1104" t="s">
        <v>7519</v>
      </c>
      <c r="H1104" t="s">
        <v>7520</v>
      </c>
      <c r="I1104" t="s">
        <v>32</v>
      </c>
      <c r="J1104" t="s">
        <v>1782</v>
      </c>
      <c r="K1104" t="s">
        <v>556</v>
      </c>
      <c r="L1104" t="s">
        <v>75</v>
      </c>
      <c r="M1104" t="s">
        <v>9438</v>
      </c>
      <c r="N1104" t="s">
        <v>9439</v>
      </c>
    </row>
    <row r="1105" spans="1:14" x14ac:dyDescent="0.25">
      <c r="A1105" t="s">
        <v>7521</v>
      </c>
      <c r="C1105" t="s">
        <v>550</v>
      </c>
      <c r="D1105" t="s">
        <v>158</v>
      </c>
      <c r="E1105" t="s">
        <v>18</v>
      </c>
      <c r="F1105" t="s">
        <v>7522</v>
      </c>
      <c r="G1105" t="s">
        <v>7523</v>
      </c>
      <c r="H1105" t="s">
        <v>7524</v>
      </c>
      <c r="I1105" t="s">
        <v>32</v>
      </c>
      <c r="J1105" t="s">
        <v>1782</v>
      </c>
      <c r="K1105" t="s">
        <v>556</v>
      </c>
      <c r="L1105" t="s">
        <v>163</v>
      </c>
      <c r="M1105" t="s">
        <v>9438</v>
      </c>
      <c r="N1105" t="s">
        <v>9439</v>
      </c>
    </row>
    <row r="1106" spans="1:14" x14ac:dyDescent="0.25">
      <c r="A1106" t="s">
        <v>7525</v>
      </c>
      <c r="B1106" t="s">
        <v>7526</v>
      </c>
      <c r="C1106" t="s">
        <v>1880</v>
      </c>
      <c r="D1106" t="s">
        <v>7527</v>
      </c>
      <c r="E1106" t="s">
        <v>18</v>
      </c>
      <c r="F1106" t="s">
        <v>7528</v>
      </c>
      <c r="G1106" t="s">
        <v>7529</v>
      </c>
      <c r="H1106" t="s">
        <v>7530</v>
      </c>
      <c r="I1106" t="s">
        <v>32</v>
      </c>
      <c r="J1106" t="s">
        <v>1782</v>
      </c>
      <c r="K1106" t="s">
        <v>556</v>
      </c>
      <c r="L1106" t="s">
        <v>663</v>
      </c>
      <c r="M1106" t="s">
        <v>9438</v>
      </c>
      <c r="N1106" t="s">
        <v>9439</v>
      </c>
    </row>
    <row r="1107" spans="1:14" x14ac:dyDescent="0.25">
      <c r="A1107" t="s">
        <v>7536</v>
      </c>
      <c r="B1107" t="s">
        <v>7537</v>
      </c>
      <c r="C1107" t="s">
        <v>16</v>
      </c>
      <c r="D1107" t="s">
        <v>7538</v>
      </c>
      <c r="E1107" t="s">
        <v>18</v>
      </c>
      <c r="F1107" t="s">
        <v>7539</v>
      </c>
      <c r="G1107" t="s">
        <v>7540</v>
      </c>
      <c r="H1107" t="s">
        <v>7541</v>
      </c>
      <c r="I1107" t="s">
        <v>32</v>
      </c>
      <c r="J1107" t="s">
        <v>614</v>
      </c>
      <c r="K1107" t="s">
        <v>24</v>
      </c>
      <c r="L1107" t="s">
        <v>75</v>
      </c>
      <c r="M1107" t="s">
        <v>9980</v>
      </c>
      <c r="N1107" t="s">
        <v>9441</v>
      </c>
    </row>
    <row r="1108" spans="1:14" x14ac:dyDescent="0.25">
      <c r="A1108" t="s">
        <v>7542</v>
      </c>
      <c r="B1108" t="s">
        <v>7543</v>
      </c>
      <c r="C1108" t="s">
        <v>69</v>
      </c>
      <c r="D1108" t="s">
        <v>7544</v>
      </c>
      <c r="E1108" t="s">
        <v>18</v>
      </c>
      <c r="F1108" t="s">
        <v>7545</v>
      </c>
      <c r="G1108" t="s">
        <v>7546</v>
      </c>
      <c r="H1108" t="s">
        <v>7547</v>
      </c>
      <c r="I1108" t="s">
        <v>32</v>
      </c>
      <c r="J1108" t="s">
        <v>1411</v>
      </c>
      <c r="K1108" t="s">
        <v>24</v>
      </c>
      <c r="L1108" t="s">
        <v>212</v>
      </c>
      <c r="M1108" t="s">
        <v>9981</v>
      </c>
      <c r="N1108" t="s">
        <v>9441</v>
      </c>
    </row>
    <row r="1109" spans="1:14" x14ac:dyDescent="0.25">
      <c r="A1109" t="s">
        <v>7548</v>
      </c>
      <c r="B1109" t="s">
        <v>7549</v>
      </c>
      <c r="C1109" t="s">
        <v>69</v>
      </c>
      <c r="D1109" t="s">
        <v>45</v>
      </c>
      <c r="E1109" t="s">
        <v>18</v>
      </c>
      <c r="F1109" t="s">
        <v>7550</v>
      </c>
      <c r="G1109" t="s">
        <v>7551</v>
      </c>
      <c r="H1109" t="s">
        <v>7552</v>
      </c>
      <c r="I1109" t="s">
        <v>32</v>
      </c>
      <c r="J1109" t="s">
        <v>115</v>
      </c>
      <c r="K1109" t="s">
        <v>24</v>
      </c>
      <c r="L1109" t="s">
        <v>50</v>
      </c>
      <c r="M1109" t="s">
        <v>9982</v>
      </c>
      <c r="N1109" t="s">
        <v>9441</v>
      </c>
    </row>
    <row r="1110" spans="1:14" x14ac:dyDescent="0.25">
      <c r="A1110" t="s">
        <v>7553</v>
      </c>
      <c r="C1110" t="s">
        <v>69</v>
      </c>
      <c r="D1110" t="s">
        <v>7554</v>
      </c>
      <c r="E1110" t="s">
        <v>18</v>
      </c>
      <c r="F1110" t="s">
        <v>7555</v>
      </c>
      <c r="G1110" t="s">
        <v>7556</v>
      </c>
      <c r="H1110" t="s">
        <v>7557</v>
      </c>
      <c r="I1110" t="s">
        <v>32</v>
      </c>
      <c r="J1110" t="s">
        <v>479</v>
      </c>
      <c r="K1110" t="s">
        <v>24</v>
      </c>
      <c r="L1110" t="s">
        <v>1331</v>
      </c>
      <c r="M1110" t="s">
        <v>9438</v>
      </c>
      <c r="N1110" t="s">
        <v>9439</v>
      </c>
    </row>
    <row r="1111" spans="1:14" x14ac:dyDescent="0.25">
      <c r="A1111" t="s">
        <v>7558</v>
      </c>
      <c r="B1111" t="s">
        <v>7559</v>
      </c>
      <c r="C1111" t="s">
        <v>69</v>
      </c>
      <c r="D1111" t="s">
        <v>179</v>
      </c>
      <c r="E1111" t="s">
        <v>18</v>
      </c>
      <c r="F1111" t="s">
        <v>7560</v>
      </c>
      <c r="G1111" t="s">
        <v>7561</v>
      </c>
      <c r="H1111" t="s">
        <v>7562</v>
      </c>
      <c r="I1111" t="s">
        <v>32</v>
      </c>
      <c r="J1111" t="s">
        <v>290</v>
      </c>
      <c r="K1111" t="s">
        <v>24</v>
      </c>
      <c r="L1111" t="s">
        <v>3475</v>
      </c>
      <c r="M1111" t="s">
        <v>9983</v>
      </c>
      <c r="N1111" t="s">
        <v>9441</v>
      </c>
    </row>
    <row r="1112" spans="1:14" x14ac:dyDescent="0.25">
      <c r="A1112" t="s">
        <v>7563</v>
      </c>
      <c r="B1112" t="s">
        <v>2491</v>
      </c>
      <c r="C1112" t="s">
        <v>16</v>
      </c>
      <c r="D1112" t="s">
        <v>2492</v>
      </c>
      <c r="E1112" t="s">
        <v>18</v>
      </c>
      <c r="F1112" t="s">
        <v>7564</v>
      </c>
      <c r="G1112" t="s">
        <v>7565</v>
      </c>
      <c r="H1112" t="s">
        <v>7566</v>
      </c>
      <c r="I1112" t="s">
        <v>32</v>
      </c>
      <c r="J1112" t="s">
        <v>540</v>
      </c>
      <c r="K1112" t="s">
        <v>24</v>
      </c>
      <c r="L1112" t="s">
        <v>2496</v>
      </c>
      <c r="M1112" t="s">
        <v>9984</v>
      </c>
      <c r="N1112" t="s">
        <v>9441</v>
      </c>
    </row>
    <row r="1113" spans="1:14" x14ac:dyDescent="0.25">
      <c r="A1113" t="s">
        <v>7567</v>
      </c>
      <c r="B1113" t="s">
        <v>7568</v>
      </c>
      <c r="C1113" t="s">
        <v>16</v>
      </c>
      <c r="D1113" t="s">
        <v>1916</v>
      </c>
      <c r="E1113" t="s">
        <v>18</v>
      </c>
      <c r="F1113" t="s">
        <v>7569</v>
      </c>
      <c r="G1113" t="s">
        <v>7570</v>
      </c>
      <c r="H1113" t="s">
        <v>7571</v>
      </c>
      <c r="I1113" t="s">
        <v>32</v>
      </c>
      <c r="J1113" t="s">
        <v>391</v>
      </c>
      <c r="K1113" t="s">
        <v>24</v>
      </c>
      <c r="L1113" t="s">
        <v>314</v>
      </c>
      <c r="M1113" t="s">
        <v>9438</v>
      </c>
      <c r="N1113" t="s">
        <v>9439</v>
      </c>
    </row>
    <row r="1114" spans="1:14" x14ac:dyDescent="0.25">
      <c r="A1114" t="s">
        <v>7572</v>
      </c>
      <c r="B1114" t="s">
        <v>7573</v>
      </c>
      <c r="C1114" t="s">
        <v>16</v>
      </c>
      <c r="D1114" t="s">
        <v>565</v>
      </c>
      <c r="E1114" t="s">
        <v>18</v>
      </c>
      <c r="F1114" t="s">
        <v>7574</v>
      </c>
      <c r="G1114" t="s">
        <v>7575</v>
      </c>
      <c r="H1114" t="s">
        <v>7576</v>
      </c>
      <c r="I1114" t="s">
        <v>32</v>
      </c>
      <c r="J1114" t="s">
        <v>1000</v>
      </c>
      <c r="K1114" t="s">
        <v>24</v>
      </c>
      <c r="L1114" t="s">
        <v>6194</v>
      </c>
      <c r="M1114" t="s">
        <v>9438</v>
      </c>
      <c r="N1114" t="s">
        <v>9439</v>
      </c>
    </row>
    <row r="1115" spans="1:14" x14ac:dyDescent="0.25">
      <c r="A1115" t="s">
        <v>7577</v>
      </c>
      <c r="B1115" t="s">
        <v>7578</v>
      </c>
      <c r="C1115" t="s">
        <v>69</v>
      </c>
      <c r="D1115" t="s">
        <v>489</v>
      </c>
      <c r="E1115" t="s">
        <v>18</v>
      </c>
      <c r="F1115" t="s">
        <v>7579</v>
      </c>
      <c r="G1115" t="s">
        <v>7580</v>
      </c>
      <c r="H1115" t="s">
        <v>7581</v>
      </c>
      <c r="I1115" t="s">
        <v>32</v>
      </c>
      <c r="J1115" t="s">
        <v>148</v>
      </c>
      <c r="K1115" t="s">
        <v>24</v>
      </c>
      <c r="L1115" t="s">
        <v>494</v>
      </c>
      <c r="M1115" t="s">
        <v>9985</v>
      </c>
      <c r="N1115" t="s">
        <v>9441</v>
      </c>
    </row>
    <row r="1116" spans="1:14" x14ac:dyDescent="0.25">
      <c r="A1116" t="s">
        <v>7582</v>
      </c>
      <c r="B1116" t="s">
        <v>7583</v>
      </c>
      <c r="C1116" t="s">
        <v>69</v>
      </c>
      <c r="D1116" t="s">
        <v>7584</v>
      </c>
      <c r="E1116" t="s">
        <v>18</v>
      </c>
      <c r="F1116" t="s">
        <v>7585</v>
      </c>
      <c r="G1116" t="s">
        <v>7586</v>
      </c>
      <c r="H1116" t="s">
        <v>7587</v>
      </c>
      <c r="I1116" t="s">
        <v>32</v>
      </c>
      <c r="J1116" t="s">
        <v>2262</v>
      </c>
      <c r="K1116" t="s">
        <v>24</v>
      </c>
      <c r="L1116" t="s">
        <v>204</v>
      </c>
      <c r="M1116" t="s">
        <v>9438</v>
      </c>
      <c r="N1116" t="s">
        <v>9439</v>
      </c>
    </row>
    <row r="1117" spans="1:14" x14ac:dyDescent="0.25">
      <c r="A1117" t="s">
        <v>7588</v>
      </c>
      <c r="B1117" t="s">
        <v>7589</v>
      </c>
      <c r="C1117" t="s">
        <v>69</v>
      </c>
      <c r="D1117" t="s">
        <v>7590</v>
      </c>
      <c r="E1117" t="s">
        <v>18</v>
      </c>
      <c r="F1117" t="s">
        <v>7591</v>
      </c>
      <c r="G1117" t="s">
        <v>7592</v>
      </c>
      <c r="H1117" t="s">
        <v>7593</v>
      </c>
      <c r="I1117" t="s">
        <v>32</v>
      </c>
      <c r="J1117" t="s">
        <v>506</v>
      </c>
      <c r="K1117" t="s">
        <v>24</v>
      </c>
      <c r="L1117" t="s">
        <v>212</v>
      </c>
      <c r="M1117" t="s">
        <v>9986</v>
      </c>
      <c r="N1117" t="s">
        <v>9441</v>
      </c>
    </row>
    <row r="1118" spans="1:14" x14ac:dyDescent="0.25">
      <c r="A1118" t="s">
        <v>7594</v>
      </c>
      <c r="B1118" t="s">
        <v>2537</v>
      </c>
      <c r="C1118" t="s">
        <v>16</v>
      </c>
      <c r="D1118" t="s">
        <v>2146</v>
      </c>
      <c r="E1118" t="s">
        <v>18</v>
      </c>
      <c r="F1118" t="s">
        <v>7595</v>
      </c>
      <c r="G1118" t="s">
        <v>7596</v>
      </c>
      <c r="H1118" t="s">
        <v>7597</v>
      </c>
      <c r="I1118" t="s">
        <v>32</v>
      </c>
      <c r="J1118" t="s">
        <v>614</v>
      </c>
      <c r="K1118" t="s">
        <v>24</v>
      </c>
      <c r="L1118" t="s">
        <v>204</v>
      </c>
      <c r="M1118" t="s">
        <v>9987</v>
      </c>
      <c r="N1118" t="s">
        <v>9441</v>
      </c>
    </row>
    <row r="1119" spans="1:14" x14ac:dyDescent="0.25">
      <c r="A1119" t="s">
        <v>7603</v>
      </c>
      <c r="B1119" t="s">
        <v>7604</v>
      </c>
      <c r="C1119" t="s">
        <v>16</v>
      </c>
      <c r="D1119" t="s">
        <v>7605</v>
      </c>
      <c r="E1119" t="s">
        <v>18</v>
      </c>
      <c r="F1119" t="s">
        <v>7606</v>
      </c>
      <c r="G1119" t="s">
        <v>7607</v>
      </c>
      <c r="H1119" t="s">
        <v>7608</v>
      </c>
      <c r="I1119" t="s">
        <v>32</v>
      </c>
      <c r="J1119" t="s">
        <v>2615</v>
      </c>
      <c r="K1119" t="s">
        <v>24</v>
      </c>
      <c r="L1119" t="s">
        <v>204</v>
      </c>
      <c r="M1119" t="s">
        <v>9988</v>
      </c>
      <c r="N1119" t="s">
        <v>9441</v>
      </c>
    </row>
    <row r="1120" spans="1:14" x14ac:dyDescent="0.25">
      <c r="A1120" t="s">
        <v>7609</v>
      </c>
      <c r="B1120" t="s">
        <v>7610</v>
      </c>
      <c r="C1120" t="s">
        <v>69</v>
      </c>
      <c r="D1120" t="s">
        <v>434</v>
      </c>
      <c r="E1120" t="s">
        <v>18</v>
      </c>
      <c r="F1120" t="s">
        <v>7611</v>
      </c>
      <c r="G1120" t="s">
        <v>7612</v>
      </c>
      <c r="H1120" t="s">
        <v>7613</v>
      </c>
      <c r="I1120" t="s">
        <v>32</v>
      </c>
      <c r="J1120" t="s">
        <v>642</v>
      </c>
      <c r="K1120" t="s">
        <v>24</v>
      </c>
      <c r="L1120" t="s">
        <v>439</v>
      </c>
      <c r="M1120" t="s">
        <v>9438</v>
      </c>
      <c r="N1120" t="s">
        <v>9439</v>
      </c>
    </row>
    <row r="1121" spans="1:14" x14ac:dyDescent="0.25">
      <c r="A1121" t="s">
        <v>91</v>
      </c>
      <c r="B1121" t="s">
        <v>92</v>
      </c>
      <c r="C1121" t="s">
        <v>69</v>
      </c>
      <c r="D1121" t="s">
        <v>93</v>
      </c>
      <c r="E1121" t="s">
        <v>18</v>
      </c>
      <c r="F1121" t="s">
        <v>7614</v>
      </c>
      <c r="G1121" t="s">
        <v>7615</v>
      </c>
      <c r="H1121" t="s">
        <v>7616</v>
      </c>
      <c r="I1121" t="s">
        <v>32</v>
      </c>
      <c r="J1121" t="s">
        <v>74</v>
      </c>
      <c r="K1121" t="s">
        <v>24</v>
      </c>
      <c r="L1121" t="s">
        <v>75</v>
      </c>
      <c r="M1121" t="s">
        <v>9989</v>
      </c>
      <c r="N1121" t="s">
        <v>9441</v>
      </c>
    </row>
    <row r="1122" spans="1:14" x14ac:dyDescent="0.25">
      <c r="A1122" t="s">
        <v>7617</v>
      </c>
      <c r="B1122" t="s">
        <v>7618</v>
      </c>
      <c r="C1122" t="s">
        <v>69</v>
      </c>
      <c r="D1122" t="s">
        <v>7619</v>
      </c>
      <c r="E1122" t="s">
        <v>18</v>
      </c>
      <c r="F1122" t="s">
        <v>7620</v>
      </c>
      <c r="G1122" t="s">
        <v>7621</v>
      </c>
      <c r="H1122" t="s">
        <v>7622</v>
      </c>
      <c r="I1122" t="s">
        <v>32</v>
      </c>
      <c r="J1122" t="s">
        <v>290</v>
      </c>
      <c r="K1122" t="s">
        <v>24</v>
      </c>
      <c r="L1122" t="s">
        <v>75</v>
      </c>
      <c r="M1122" t="s">
        <v>9990</v>
      </c>
      <c r="N1122" t="s">
        <v>9441</v>
      </c>
    </row>
    <row r="1123" spans="1:14" x14ac:dyDescent="0.25">
      <c r="A1123" t="s">
        <v>7623</v>
      </c>
      <c r="B1123" t="s">
        <v>2920</v>
      </c>
      <c r="C1123" t="s">
        <v>69</v>
      </c>
      <c r="D1123" t="s">
        <v>1513</v>
      </c>
      <c r="E1123" t="s">
        <v>18</v>
      </c>
      <c r="F1123" t="s">
        <v>7624</v>
      </c>
      <c r="G1123" t="s">
        <v>7625</v>
      </c>
      <c r="H1123" t="s">
        <v>7626</v>
      </c>
      <c r="I1123" t="s">
        <v>32</v>
      </c>
      <c r="J1123" t="s">
        <v>438</v>
      </c>
      <c r="K1123" t="s">
        <v>24</v>
      </c>
      <c r="L1123" t="s">
        <v>75</v>
      </c>
      <c r="M1123" t="s">
        <v>9438</v>
      </c>
      <c r="N1123" t="s">
        <v>9439</v>
      </c>
    </row>
    <row r="1124" spans="1:14" x14ac:dyDescent="0.25">
      <c r="A1124" t="s">
        <v>7627</v>
      </c>
      <c r="B1124" t="s">
        <v>7628</v>
      </c>
      <c r="C1124" t="s">
        <v>16</v>
      </c>
      <c r="D1124" t="s">
        <v>7629</v>
      </c>
      <c r="E1124" t="s">
        <v>18</v>
      </c>
      <c r="F1124" t="s">
        <v>7630</v>
      </c>
      <c r="G1124" t="s">
        <v>7631</v>
      </c>
      <c r="H1124" t="s">
        <v>7632</v>
      </c>
      <c r="I1124" t="s">
        <v>32</v>
      </c>
      <c r="J1124" t="s">
        <v>712</v>
      </c>
      <c r="K1124" t="s">
        <v>24</v>
      </c>
      <c r="L1124" t="s">
        <v>75</v>
      </c>
      <c r="M1124" t="s">
        <v>9991</v>
      </c>
      <c r="N1124" t="s">
        <v>9441</v>
      </c>
    </row>
    <row r="1125" spans="1:14" x14ac:dyDescent="0.25">
      <c r="A1125" t="s">
        <v>7633</v>
      </c>
      <c r="B1125" t="s">
        <v>7634</v>
      </c>
      <c r="C1125" t="s">
        <v>69</v>
      </c>
      <c r="D1125" t="s">
        <v>7635</v>
      </c>
      <c r="E1125" t="s">
        <v>18</v>
      </c>
      <c r="F1125" t="s">
        <v>7636</v>
      </c>
      <c r="G1125" t="s">
        <v>7637</v>
      </c>
      <c r="H1125" t="s">
        <v>7638</v>
      </c>
      <c r="I1125" t="s">
        <v>32</v>
      </c>
      <c r="J1125" t="s">
        <v>991</v>
      </c>
      <c r="K1125" t="s">
        <v>24</v>
      </c>
      <c r="L1125" t="s">
        <v>7639</v>
      </c>
      <c r="M1125" t="s">
        <v>9992</v>
      </c>
      <c r="N1125" t="s">
        <v>9441</v>
      </c>
    </row>
    <row r="1126" spans="1:14" x14ac:dyDescent="0.25">
      <c r="A1126" t="s">
        <v>7640</v>
      </c>
      <c r="B1126" t="s">
        <v>7641</v>
      </c>
      <c r="C1126" t="s">
        <v>16</v>
      </c>
      <c r="D1126" t="s">
        <v>7642</v>
      </c>
      <c r="E1126" t="s">
        <v>18</v>
      </c>
      <c r="F1126" t="s">
        <v>7643</v>
      </c>
      <c r="G1126" t="s">
        <v>7644</v>
      </c>
      <c r="H1126" t="s">
        <v>7645</v>
      </c>
      <c r="I1126" t="s">
        <v>32</v>
      </c>
      <c r="J1126" t="s">
        <v>1203</v>
      </c>
      <c r="K1126" t="s">
        <v>24</v>
      </c>
      <c r="L1126" t="s">
        <v>445</v>
      </c>
      <c r="M1126" t="s">
        <v>9438</v>
      </c>
      <c r="N1126" t="s">
        <v>9439</v>
      </c>
    </row>
    <row r="1127" spans="1:14" x14ac:dyDescent="0.25">
      <c r="A1127" t="s">
        <v>6589</v>
      </c>
      <c r="B1127" t="s">
        <v>7646</v>
      </c>
      <c r="C1127" t="s">
        <v>69</v>
      </c>
      <c r="D1127" t="s">
        <v>93</v>
      </c>
      <c r="E1127" t="s">
        <v>18</v>
      </c>
      <c r="F1127" t="s">
        <v>7647</v>
      </c>
      <c r="G1127" t="s">
        <v>7648</v>
      </c>
      <c r="H1127" t="s">
        <v>7649</v>
      </c>
      <c r="I1127" t="s">
        <v>32</v>
      </c>
      <c r="J1127" t="s">
        <v>4320</v>
      </c>
      <c r="K1127" t="s">
        <v>24</v>
      </c>
      <c r="L1127" t="s">
        <v>75</v>
      </c>
      <c r="M1127" t="s">
        <v>9993</v>
      </c>
      <c r="N1127" t="s">
        <v>9441</v>
      </c>
    </row>
    <row r="1128" spans="1:14" x14ac:dyDescent="0.25">
      <c r="A1128" t="s">
        <v>7650</v>
      </c>
      <c r="B1128" t="s">
        <v>7651</v>
      </c>
      <c r="C1128" t="s">
        <v>16</v>
      </c>
      <c r="D1128" t="s">
        <v>4230</v>
      </c>
      <c r="E1128" t="s">
        <v>18</v>
      </c>
      <c r="F1128" t="s">
        <v>7652</v>
      </c>
      <c r="G1128" t="s">
        <v>7653</v>
      </c>
      <c r="H1128" t="s">
        <v>7654</v>
      </c>
      <c r="I1128" t="s">
        <v>32</v>
      </c>
      <c r="J1128" t="s">
        <v>290</v>
      </c>
      <c r="K1128" t="s">
        <v>24</v>
      </c>
      <c r="L1128" t="s">
        <v>176</v>
      </c>
      <c r="M1128" t="s">
        <v>9994</v>
      </c>
      <c r="N1128" t="s">
        <v>9441</v>
      </c>
    </row>
    <row r="1129" spans="1:14" x14ac:dyDescent="0.25">
      <c r="A1129" t="s">
        <v>7655</v>
      </c>
      <c r="B1129" t="s">
        <v>7656</v>
      </c>
      <c r="C1129" t="s">
        <v>16</v>
      </c>
      <c r="D1129" t="s">
        <v>7657</v>
      </c>
      <c r="E1129" t="s">
        <v>18</v>
      </c>
      <c r="F1129" t="s">
        <v>7658</v>
      </c>
      <c r="G1129" t="s">
        <v>7659</v>
      </c>
      <c r="H1129" t="s">
        <v>7660</v>
      </c>
      <c r="I1129" t="s">
        <v>32</v>
      </c>
      <c r="J1129" t="s">
        <v>82</v>
      </c>
      <c r="K1129" t="s">
        <v>24</v>
      </c>
      <c r="L1129" t="s">
        <v>837</v>
      </c>
      <c r="M1129" t="s">
        <v>9995</v>
      </c>
      <c r="N1129" t="s">
        <v>9441</v>
      </c>
    </row>
    <row r="1130" spans="1:14" x14ac:dyDescent="0.25">
      <c r="A1130" t="s">
        <v>7661</v>
      </c>
      <c r="B1130" t="s">
        <v>6008</v>
      </c>
      <c r="C1130" t="s">
        <v>69</v>
      </c>
      <c r="D1130" t="s">
        <v>93</v>
      </c>
      <c r="E1130" t="s">
        <v>18</v>
      </c>
      <c r="F1130" t="s">
        <v>7662</v>
      </c>
      <c r="G1130" t="s">
        <v>7663</v>
      </c>
      <c r="H1130" t="s">
        <v>7664</v>
      </c>
      <c r="I1130" t="s">
        <v>32</v>
      </c>
      <c r="J1130" t="s">
        <v>148</v>
      </c>
      <c r="K1130" t="s">
        <v>24</v>
      </c>
      <c r="L1130" t="s">
        <v>75</v>
      </c>
      <c r="M1130" t="s">
        <v>9996</v>
      </c>
      <c r="N1130" t="s">
        <v>9441</v>
      </c>
    </row>
    <row r="1131" spans="1:14" x14ac:dyDescent="0.25">
      <c r="A1131" t="s">
        <v>7671</v>
      </c>
      <c r="B1131" t="s">
        <v>7672</v>
      </c>
      <c r="C1131" t="s">
        <v>69</v>
      </c>
      <c r="D1131" t="s">
        <v>45</v>
      </c>
      <c r="E1131" t="s">
        <v>18</v>
      </c>
      <c r="F1131" t="s">
        <v>7673</v>
      </c>
      <c r="G1131" t="s">
        <v>7674</v>
      </c>
      <c r="H1131" t="s">
        <v>7675</v>
      </c>
      <c r="I1131" t="s">
        <v>32</v>
      </c>
      <c r="J1131" t="s">
        <v>321</v>
      </c>
      <c r="K1131" t="s">
        <v>24</v>
      </c>
      <c r="L1131" t="s">
        <v>50</v>
      </c>
      <c r="M1131" t="s">
        <v>9997</v>
      </c>
      <c r="N1131" t="s">
        <v>9441</v>
      </c>
    </row>
    <row r="1132" spans="1:14" x14ac:dyDescent="0.25">
      <c r="A1132" t="s">
        <v>1396</v>
      </c>
      <c r="B1132" t="s">
        <v>92</v>
      </c>
      <c r="C1132" t="s">
        <v>69</v>
      </c>
      <c r="D1132" t="s">
        <v>93</v>
      </c>
      <c r="E1132" t="s">
        <v>18</v>
      </c>
      <c r="F1132" t="s">
        <v>7676</v>
      </c>
      <c r="G1132" t="s">
        <v>7677</v>
      </c>
      <c r="H1132" t="s">
        <v>7678</v>
      </c>
      <c r="I1132" t="s">
        <v>32</v>
      </c>
      <c r="J1132" t="s">
        <v>451</v>
      </c>
      <c r="K1132" t="s">
        <v>24</v>
      </c>
      <c r="L1132" t="s">
        <v>75</v>
      </c>
      <c r="M1132" t="s">
        <v>9998</v>
      </c>
      <c r="N1132" t="s">
        <v>9441</v>
      </c>
    </row>
    <row r="1133" spans="1:14" x14ac:dyDescent="0.25">
      <c r="A1133" t="s">
        <v>7679</v>
      </c>
      <c r="B1133" t="s">
        <v>7680</v>
      </c>
      <c r="C1133" t="s">
        <v>69</v>
      </c>
      <c r="D1133" t="s">
        <v>579</v>
      </c>
      <c r="E1133" t="s">
        <v>18</v>
      </c>
      <c r="F1133" t="s">
        <v>7681</v>
      </c>
      <c r="G1133" t="s">
        <v>7682</v>
      </c>
      <c r="H1133" t="s">
        <v>7683</v>
      </c>
      <c r="I1133" t="s">
        <v>32</v>
      </c>
      <c r="J1133" t="s">
        <v>7684</v>
      </c>
      <c r="K1133" t="s">
        <v>24</v>
      </c>
      <c r="L1133" t="s">
        <v>3533</v>
      </c>
      <c r="M1133" t="s">
        <v>9999</v>
      </c>
      <c r="N1133" t="s">
        <v>9441</v>
      </c>
    </row>
    <row r="1134" spans="1:14" x14ac:dyDescent="0.25">
      <c r="A1134" t="s">
        <v>7685</v>
      </c>
      <c r="B1134" t="s">
        <v>7686</v>
      </c>
      <c r="C1134" t="s">
        <v>69</v>
      </c>
      <c r="D1134" t="s">
        <v>585</v>
      </c>
      <c r="E1134" t="s">
        <v>18</v>
      </c>
      <c r="F1134" t="s">
        <v>7687</v>
      </c>
      <c r="G1134" t="s">
        <v>7688</v>
      </c>
      <c r="H1134" t="s">
        <v>7689</v>
      </c>
      <c r="I1134" t="s">
        <v>32</v>
      </c>
      <c r="J1134" t="s">
        <v>290</v>
      </c>
      <c r="K1134" t="s">
        <v>24</v>
      </c>
      <c r="L1134" t="s">
        <v>75</v>
      </c>
      <c r="M1134" t="s">
        <v>10000</v>
      </c>
      <c r="N1134" t="s">
        <v>9441</v>
      </c>
    </row>
    <row r="1135" spans="1:14" x14ac:dyDescent="0.25">
      <c r="A1135" t="s">
        <v>2263</v>
      </c>
      <c r="B1135" t="s">
        <v>1340</v>
      </c>
      <c r="C1135" t="s">
        <v>16</v>
      </c>
      <c r="D1135" t="s">
        <v>265</v>
      </c>
      <c r="E1135" t="s">
        <v>18</v>
      </c>
      <c r="F1135" t="s">
        <v>7690</v>
      </c>
      <c r="G1135" t="s">
        <v>7691</v>
      </c>
      <c r="H1135" t="s">
        <v>7692</v>
      </c>
      <c r="I1135" t="s">
        <v>32</v>
      </c>
      <c r="J1135" t="s">
        <v>306</v>
      </c>
      <c r="K1135" t="s">
        <v>24</v>
      </c>
      <c r="L1135" t="s">
        <v>204</v>
      </c>
      <c r="M1135" t="s">
        <v>10001</v>
      </c>
      <c r="N1135" t="s">
        <v>9441</v>
      </c>
    </row>
    <row r="1136" spans="1:14" x14ac:dyDescent="0.25">
      <c r="A1136" t="s">
        <v>7693</v>
      </c>
      <c r="B1136" t="s">
        <v>7694</v>
      </c>
      <c r="C1136" t="s">
        <v>69</v>
      </c>
      <c r="D1136" t="s">
        <v>7695</v>
      </c>
      <c r="E1136" t="s">
        <v>18</v>
      </c>
      <c r="F1136" t="s">
        <v>7696</v>
      </c>
      <c r="G1136" t="s">
        <v>7697</v>
      </c>
      <c r="H1136" t="s">
        <v>7698</v>
      </c>
      <c r="I1136" t="s">
        <v>32</v>
      </c>
      <c r="J1136" t="s">
        <v>1330</v>
      </c>
      <c r="K1136" t="s">
        <v>24</v>
      </c>
      <c r="L1136" t="s">
        <v>42</v>
      </c>
      <c r="M1136" t="s">
        <v>10002</v>
      </c>
      <c r="N1136" t="s">
        <v>9441</v>
      </c>
    </row>
    <row r="1137" spans="1:14" x14ac:dyDescent="0.25">
      <c r="A1137" t="s">
        <v>7699</v>
      </c>
      <c r="B1137" t="s">
        <v>7700</v>
      </c>
      <c r="C1137" t="s">
        <v>16</v>
      </c>
      <c r="D1137" t="s">
        <v>7701</v>
      </c>
      <c r="E1137" t="s">
        <v>18</v>
      </c>
      <c r="F1137" t="s">
        <v>7702</v>
      </c>
      <c r="G1137" t="s">
        <v>7703</v>
      </c>
      <c r="H1137" t="s">
        <v>7704</v>
      </c>
      <c r="I1137" t="s">
        <v>32</v>
      </c>
      <c r="J1137" t="s">
        <v>826</v>
      </c>
      <c r="K1137" t="s">
        <v>24</v>
      </c>
      <c r="L1137" t="s">
        <v>104</v>
      </c>
      <c r="M1137" t="s">
        <v>9438</v>
      </c>
      <c r="N1137" t="s">
        <v>9439</v>
      </c>
    </row>
    <row r="1138" spans="1:14" x14ac:dyDescent="0.25">
      <c r="A1138" t="s">
        <v>7705</v>
      </c>
      <c r="B1138" t="s">
        <v>5134</v>
      </c>
      <c r="C1138" t="s">
        <v>16</v>
      </c>
      <c r="D1138" t="s">
        <v>200</v>
      </c>
      <c r="E1138" t="s">
        <v>18</v>
      </c>
      <c r="F1138" t="s">
        <v>7706</v>
      </c>
      <c r="G1138" t="s">
        <v>7707</v>
      </c>
      <c r="H1138" t="s">
        <v>7708</v>
      </c>
      <c r="I1138" t="s">
        <v>32</v>
      </c>
      <c r="J1138" t="s">
        <v>360</v>
      </c>
      <c r="K1138" t="s">
        <v>24</v>
      </c>
      <c r="L1138" t="s">
        <v>204</v>
      </c>
      <c r="M1138" t="s">
        <v>9438</v>
      </c>
      <c r="N1138" t="s">
        <v>9439</v>
      </c>
    </row>
    <row r="1139" spans="1:14" x14ac:dyDescent="0.25">
      <c r="A1139" t="s">
        <v>7709</v>
      </c>
      <c r="B1139" t="s">
        <v>7710</v>
      </c>
      <c r="C1139" t="s">
        <v>16</v>
      </c>
      <c r="D1139" t="s">
        <v>93</v>
      </c>
      <c r="E1139" t="s">
        <v>18</v>
      </c>
      <c r="F1139" t="s">
        <v>7711</v>
      </c>
      <c r="G1139" t="s">
        <v>7712</v>
      </c>
      <c r="H1139" t="s">
        <v>7713</v>
      </c>
      <c r="I1139" t="s">
        <v>32</v>
      </c>
      <c r="J1139" t="s">
        <v>321</v>
      </c>
      <c r="K1139" t="s">
        <v>24</v>
      </c>
      <c r="L1139" t="s">
        <v>75</v>
      </c>
      <c r="M1139" t="s">
        <v>10003</v>
      </c>
      <c r="N1139" t="s">
        <v>9441</v>
      </c>
    </row>
    <row r="1140" spans="1:14" x14ac:dyDescent="0.25">
      <c r="A1140" t="s">
        <v>7723</v>
      </c>
      <c r="B1140" t="s">
        <v>7724</v>
      </c>
      <c r="C1140" t="s">
        <v>69</v>
      </c>
      <c r="D1140" t="s">
        <v>684</v>
      </c>
      <c r="E1140" t="s">
        <v>18</v>
      </c>
      <c r="F1140" t="s">
        <v>7725</v>
      </c>
      <c r="G1140" t="s">
        <v>7726</v>
      </c>
      <c r="H1140" t="s">
        <v>7727</v>
      </c>
      <c r="I1140" t="s">
        <v>32</v>
      </c>
      <c r="J1140" t="s">
        <v>253</v>
      </c>
      <c r="K1140" t="s">
        <v>24</v>
      </c>
      <c r="L1140" t="s">
        <v>204</v>
      </c>
      <c r="M1140" t="s">
        <v>9438</v>
      </c>
      <c r="N1140" t="s">
        <v>9439</v>
      </c>
    </row>
    <row r="1141" spans="1:14" x14ac:dyDescent="0.25">
      <c r="A1141" t="s">
        <v>7733</v>
      </c>
      <c r="C1141" t="s">
        <v>69</v>
      </c>
      <c r="D1141" t="s">
        <v>7734</v>
      </c>
      <c r="E1141" t="s">
        <v>18</v>
      </c>
      <c r="F1141" t="s">
        <v>7735</v>
      </c>
      <c r="G1141" t="s">
        <v>7736</v>
      </c>
      <c r="H1141" t="s">
        <v>7737</v>
      </c>
      <c r="I1141" t="s">
        <v>32</v>
      </c>
      <c r="J1141" t="s">
        <v>121</v>
      </c>
      <c r="K1141" t="s">
        <v>24</v>
      </c>
      <c r="L1141" t="s">
        <v>75</v>
      </c>
      <c r="M1141" t="s">
        <v>9438</v>
      </c>
      <c r="N1141" t="s">
        <v>9439</v>
      </c>
    </row>
    <row r="1142" spans="1:14" x14ac:dyDescent="0.25">
      <c r="A1142" t="s">
        <v>7738</v>
      </c>
      <c r="B1142" t="s">
        <v>7739</v>
      </c>
      <c r="C1142" t="s">
        <v>69</v>
      </c>
      <c r="D1142" t="s">
        <v>93</v>
      </c>
      <c r="E1142" t="s">
        <v>18</v>
      </c>
      <c r="F1142" t="s">
        <v>7740</v>
      </c>
      <c r="G1142" t="s">
        <v>7741</v>
      </c>
      <c r="H1142" t="s">
        <v>7742</v>
      </c>
      <c r="I1142" t="s">
        <v>32</v>
      </c>
      <c r="J1142" t="s">
        <v>718</v>
      </c>
      <c r="K1142" t="s">
        <v>24</v>
      </c>
      <c r="L1142" t="s">
        <v>75</v>
      </c>
      <c r="M1142" t="s">
        <v>10005</v>
      </c>
      <c r="N1142" t="s">
        <v>9441</v>
      </c>
    </row>
    <row r="1143" spans="1:14" x14ac:dyDescent="0.25">
      <c r="A1143" t="s">
        <v>7743</v>
      </c>
      <c r="B1143" t="s">
        <v>7744</v>
      </c>
      <c r="C1143" t="s">
        <v>16</v>
      </c>
      <c r="D1143" t="s">
        <v>7745</v>
      </c>
      <c r="E1143" t="s">
        <v>18</v>
      </c>
      <c r="F1143" t="s">
        <v>7746</v>
      </c>
      <c r="G1143" t="s">
        <v>7747</v>
      </c>
      <c r="H1143" t="s">
        <v>7748</v>
      </c>
      <c r="I1143" t="s">
        <v>32</v>
      </c>
      <c r="J1143" t="s">
        <v>688</v>
      </c>
      <c r="K1143" t="s">
        <v>24</v>
      </c>
      <c r="L1143" t="s">
        <v>75</v>
      </c>
      <c r="M1143" t="s">
        <v>9438</v>
      </c>
      <c r="N1143" t="s">
        <v>9439</v>
      </c>
    </row>
    <row r="1144" spans="1:14" x14ac:dyDescent="0.25">
      <c r="A1144" t="s">
        <v>7749</v>
      </c>
      <c r="B1144" t="s">
        <v>7750</v>
      </c>
      <c r="C1144" t="s">
        <v>16</v>
      </c>
      <c r="D1144" t="s">
        <v>7751</v>
      </c>
      <c r="E1144" t="s">
        <v>18</v>
      </c>
      <c r="F1144" t="s">
        <v>7752</v>
      </c>
      <c r="G1144" t="s">
        <v>7753</v>
      </c>
      <c r="H1144" t="s">
        <v>7754</v>
      </c>
      <c r="I1144" t="s">
        <v>32</v>
      </c>
      <c r="J1144" t="s">
        <v>197</v>
      </c>
      <c r="K1144" t="s">
        <v>24</v>
      </c>
      <c r="L1144" t="s">
        <v>786</v>
      </c>
      <c r="M1144" t="s">
        <v>9438</v>
      </c>
      <c r="N1144" t="s">
        <v>9439</v>
      </c>
    </row>
    <row r="1145" spans="1:14" x14ac:dyDescent="0.25">
      <c r="A1145" t="s">
        <v>7755</v>
      </c>
      <c r="B1145" t="s">
        <v>7756</v>
      </c>
      <c r="C1145" t="s">
        <v>69</v>
      </c>
      <c r="D1145" t="s">
        <v>302</v>
      </c>
      <c r="E1145" t="s">
        <v>18</v>
      </c>
      <c r="F1145" t="s">
        <v>7757</v>
      </c>
      <c r="G1145" t="s">
        <v>7758</v>
      </c>
      <c r="H1145" t="s">
        <v>7759</v>
      </c>
      <c r="I1145" t="s">
        <v>32</v>
      </c>
      <c r="J1145" t="s">
        <v>49</v>
      </c>
      <c r="K1145" t="s">
        <v>24</v>
      </c>
      <c r="L1145" t="s">
        <v>307</v>
      </c>
      <c r="M1145" t="s">
        <v>10006</v>
      </c>
      <c r="N1145" t="s">
        <v>9441</v>
      </c>
    </row>
    <row r="1146" spans="1:14" x14ac:dyDescent="0.25">
      <c r="A1146" t="s">
        <v>7760</v>
      </c>
      <c r="B1146" t="s">
        <v>7761</v>
      </c>
      <c r="C1146" t="s">
        <v>16</v>
      </c>
      <c r="D1146" t="s">
        <v>585</v>
      </c>
      <c r="E1146" t="s">
        <v>18</v>
      </c>
      <c r="F1146" t="s">
        <v>7762</v>
      </c>
      <c r="G1146" t="s">
        <v>7763</v>
      </c>
      <c r="H1146" t="s">
        <v>7764</v>
      </c>
      <c r="I1146" t="s">
        <v>32</v>
      </c>
      <c r="J1146" t="s">
        <v>1350</v>
      </c>
      <c r="K1146" t="s">
        <v>24</v>
      </c>
      <c r="L1146" t="s">
        <v>75</v>
      </c>
      <c r="M1146" t="s">
        <v>10007</v>
      </c>
      <c r="N1146" t="s">
        <v>9441</v>
      </c>
    </row>
    <row r="1147" spans="1:14" x14ac:dyDescent="0.25">
      <c r="A1147" t="s">
        <v>7765</v>
      </c>
      <c r="B1147" t="s">
        <v>7766</v>
      </c>
      <c r="C1147" t="s">
        <v>69</v>
      </c>
      <c r="D1147" t="s">
        <v>70</v>
      </c>
      <c r="E1147" t="s">
        <v>18</v>
      </c>
      <c r="F1147" t="s">
        <v>7767</v>
      </c>
      <c r="G1147" t="s">
        <v>7768</v>
      </c>
      <c r="H1147" t="s">
        <v>7769</v>
      </c>
      <c r="I1147" t="s">
        <v>32</v>
      </c>
      <c r="J1147" t="s">
        <v>183</v>
      </c>
      <c r="K1147" t="s">
        <v>24</v>
      </c>
      <c r="L1147" t="s">
        <v>75</v>
      </c>
      <c r="M1147" t="s">
        <v>10008</v>
      </c>
      <c r="N1147" t="s">
        <v>9441</v>
      </c>
    </row>
    <row r="1148" spans="1:14" x14ac:dyDescent="0.25">
      <c r="A1148" t="s">
        <v>7770</v>
      </c>
      <c r="B1148" t="s">
        <v>7771</v>
      </c>
      <c r="C1148" t="s">
        <v>16</v>
      </c>
      <c r="D1148" t="s">
        <v>7772</v>
      </c>
      <c r="E1148" t="s">
        <v>18</v>
      </c>
      <c r="F1148" t="s">
        <v>7773</v>
      </c>
      <c r="G1148" t="s">
        <v>7774</v>
      </c>
      <c r="H1148" t="s">
        <v>7775</v>
      </c>
      <c r="I1148" t="s">
        <v>32</v>
      </c>
      <c r="J1148" t="s">
        <v>912</v>
      </c>
      <c r="K1148" t="s">
        <v>24</v>
      </c>
      <c r="L1148" t="s">
        <v>42</v>
      </c>
      <c r="M1148" t="s">
        <v>10009</v>
      </c>
      <c r="N1148" t="s">
        <v>9441</v>
      </c>
    </row>
    <row r="1149" spans="1:14" x14ac:dyDescent="0.25">
      <c r="A1149" t="s">
        <v>7776</v>
      </c>
      <c r="B1149" t="s">
        <v>7777</v>
      </c>
      <c r="C1149" t="s">
        <v>69</v>
      </c>
      <c r="D1149" t="s">
        <v>7778</v>
      </c>
      <c r="E1149" t="s">
        <v>18</v>
      </c>
      <c r="F1149" t="s">
        <v>7779</v>
      </c>
      <c r="G1149" t="s">
        <v>7780</v>
      </c>
      <c r="H1149" t="s">
        <v>7781</v>
      </c>
      <c r="I1149" t="s">
        <v>32</v>
      </c>
      <c r="J1149" t="s">
        <v>1203</v>
      </c>
      <c r="K1149" t="s">
        <v>24</v>
      </c>
      <c r="L1149" t="s">
        <v>227</v>
      </c>
      <c r="M1149" t="s">
        <v>9438</v>
      </c>
      <c r="N1149" t="s">
        <v>9439</v>
      </c>
    </row>
    <row r="1150" spans="1:14" x14ac:dyDescent="0.25">
      <c r="A1150" t="s">
        <v>7782</v>
      </c>
      <c r="B1150" t="s">
        <v>968</v>
      </c>
      <c r="C1150" t="s">
        <v>69</v>
      </c>
      <c r="D1150" t="s">
        <v>4996</v>
      </c>
      <c r="E1150" t="s">
        <v>18</v>
      </c>
      <c r="F1150" t="s">
        <v>7783</v>
      </c>
      <c r="G1150" t="s">
        <v>7784</v>
      </c>
      <c r="H1150" t="s">
        <v>7785</v>
      </c>
      <c r="I1150" t="s">
        <v>32</v>
      </c>
      <c r="J1150" t="s">
        <v>1350</v>
      </c>
      <c r="K1150" t="s">
        <v>24</v>
      </c>
      <c r="L1150" t="s">
        <v>786</v>
      </c>
      <c r="M1150" t="s">
        <v>10010</v>
      </c>
      <c r="N1150" t="s">
        <v>9441</v>
      </c>
    </row>
    <row r="1151" spans="1:14" x14ac:dyDescent="0.25">
      <c r="A1151" t="s">
        <v>7786</v>
      </c>
      <c r="B1151" t="s">
        <v>3024</v>
      </c>
      <c r="C1151" t="s">
        <v>69</v>
      </c>
      <c r="D1151" t="s">
        <v>7787</v>
      </c>
      <c r="E1151" t="s">
        <v>18</v>
      </c>
      <c r="F1151" t="s">
        <v>7788</v>
      </c>
      <c r="G1151" t="s">
        <v>7789</v>
      </c>
      <c r="H1151" t="s">
        <v>7790</v>
      </c>
      <c r="I1151" t="s">
        <v>32</v>
      </c>
      <c r="J1151" t="s">
        <v>282</v>
      </c>
      <c r="K1151" t="s">
        <v>24</v>
      </c>
      <c r="L1151" t="s">
        <v>204</v>
      </c>
      <c r="M1151" t="s">
        <v>9438</v>
      </c>
      <c r="N1151" t="s">
        <v>9439</v>
      </c>
    </row>
    <row r="1152" spans="1:14" x14ac:dyDescent="0.25">
      <c r="A1152" t="s">
        <v>7791</v>
      </c>
      <c r="C1152" t="s">
        <v>16</v>
      </c>
      <c r="D1152" t="s">
        <v>5900</v>
      </c>
      <c r="E1152" t="s">
        <v>18</v>
      </c>
      <c r="F1152" t="s">
        <v>7792</v>
      </c>
      <c r="G1152" t="s">
        <v>7793</v>
      </c>
      <c r="H1152" t="s">
        <v>7794</v>
      </c>
      <c r="I1152" t="s">
        <v>32</v>
      </c>
      <c r="J1152" t="s">
        <v>398</v>
      </c>
      <c r="K1152" t="s">
        <v>24</v>
      </c>
      <c r="L1152" t="s">
        <v>439</v>
      </c>
      <c r="M1152" t="s">
        <v>9438</v>
      </c>
      <c r="N1152" t="s">
        <v>9439</v>
      </c>
    </row>
    <row r="1153" spans="1:14" x14ac:dyDescent="0.25">
      <c r="A1153" t="s">
        <v>7795</v>
      </c>
      <c r="B1153" t="s">
        <v>7796</v>
      </c>
      <c r="C1153" t="s">
        <v>16</v>
      </c>
      <c r="D1153" t="s">
        <v>158</v>
      </c>
      <c r="E1153" t="s">
        <v>18</v>
      </c>
      <c r="F1153" t="s">
        <v>7797</v>
      </c>
      <c r="G1153" t="s">
        <v>7798</v>
      </c>
      <c r="H1153" t="s">
        <v>7799</v>
      </c>
      <c r="I1153" t="s">
        <v>32</v>
      </c>
      <c r="J1153" t="s">
        <v>219</v>
      </c>
      <c r="K1153" t="s">
        <v>24</v>
      </c>
      <c r="L1153" t="s">
        <v>163</v>
      </c>
      <c r="M1153" t="s">
        <v>9438</v>
      </c>
      <c r="N1153" t="s">
        <v>9439</v>
      </c>
    </row>
    <row r="1154" spans="1:14" x14ac:dyDescent="0.25">
      <c r="A1154" t="s">
        <v>7800</v>
      </c>
      <c r="B1154" t="s">
        <v>7801</v>
      </c>
      <c r="C1154" t="s">
        <v>16</v>
      </c>
      <c r="D1154" t="s">
        <v>7802</v>
      </c>
      <c r="E1154" t="s">
        <v>18</v>
      </c>
      <c r="F1154" t="s">
        <v>7803</v>
      </c>
      <c r="G1154" t="s">
        <v>7804</v>
      </c>
      <c r="H1154" t="s">
        <v>7805</v>
      </c>
      <c r="I1154" t="s">
        <v>32</v>
      </c>
      <c r="J1154" t="s">
        <v>991</v>
      </c>
      <c r="K1154" t="s">
        <v>24</v>
      </c>
      <c r="L1154" t="s">
        <v>75</v>
      </c>
      <c r="M1154" t="s">
        <v>10011</v>
      </c>
      <c r="N1154" t="s">
        <v>9441</v>
      </c>
    </row>
    <row r="1155" spans="1:14" x14ac:dyDescent="0.25">
      <c r="A1155" t="s">
        <v>7806</v>
      </c>
      <c r="B1155" t="s">
        <v>4070</v>
      </c>
      <c r="C1155" t="s">
        <v>16</v>
      </c>
      <c r="D1155" t="s">
        <v>7807</v>
      </c>
      <c r="E1155" t="s">
        <v>18</v>
      </c>
      <c r="F1155" t="s">
        <v>7808</v>
      </c>
      <c r="G1155" t="s">
        <v>7809</v>
      </c>
      <c r="H1155" t="s">
        <v>7810</v>
      </c>
      <c r="I1155" t="s">
        <v>32</v>
      </c>
      <c r="J1155" t="s">
        <v>2502</v>
      </c>
      <c r="K1155" t="s">
        <v>24</v>
      </c>
      <c r="L1155" t="s">
        <v>439</v>
      </c>
      <c r="M1155" t="s">
        <v>10012</v>
      </c>
      <c r="N1155" t="s">
        <v>9441</v>
      </c>
    </row>
    <row r="1156" spans="1:14" x14ac:dyDescent="0.25">
      <c r="A1156" t="s">
        <v>7817</v>
      </c>
      <c r="B1156" t="s">
        <v>206</v>
      </c>
      <c r="C1156" t="s">
        <v>16</v>
      </c>
      <c r="D1156" t="s">
        <v>1364</v>
      </c>
      <c r="E1156" t="s">
        <v>18</v>
      </c>
      <c r="F1156" t="s">
        <v>7818</v>
      </c>
      <c r="G1156" t="s">
        <v>7819</v>
      </c>
      <c r="H1156" t="s">
        <v>7820</v>
      </c>
      <c r="I1156" t="s">
        <v>32</v>
      </c>
      <c r="J1156" t="s">
        <v>946</v>
      </c>
      <c r="K1156" t="s">
        <v>24</v>
      </c>
      <c r="L1156" t="s">
        <v>1368</v>
      </c>
      <c r="M1156" t="s">
        <v>9438</v>
      </c>
      <c r="N1156" t="s">
        <v>9439</v>
      </c>
    </row>
    <row r="1157" spans="1:14" x14ac:dyDescent="0.25">
      <c r="A1157" t="s">
        <v>349</v>
      </c>
      <c r="B1157" t="s">
        <v>350</v>
      </c>
      <c r="C1157" t="s">
        <v>69</v>
      </c>
      <c r="D1157" t="s">
        <v>179</v>
      </c>
      <c r="E1157" t="s">
        <v>18</v>
      </c>
      <c r="F1157" t="s">
        <v>7821</v>
      </c>
      <c r="G1157" t="s">
        <v>7822</v>
      </c>
      <c r="H1157" t="s">
        <v>7823</v>
      </c>
      <c r="I1157" t="s">
        <v>32</v>
      </c>
      <c r="J1157" t="s">
        <v>74</v>
      </c>
      <c r="K1157" t="s">
        <v>24</v>
      </c>
      <c r="L1157" t="s">
        <v>342</v>
      </c>
      <c r="M1157" t="s">
        <v>10014</v>
      </c>
      <c r="N1157" t="s">
        <v>9441</v>
      </c>
    </row>
    <row r="1158" spans="1:14" x14ac:dyDescent="0.25">
      <c r="A1158" t="s">
        <v>7824</v>
      </c>
      <c r="B1158" t="s">
        <v>7825</v>
      </c>
      <c r="C1158" t="s">
        <v>1475</v>
      </c>
      <c r="D1158" t="s">
        <v>462</v>
      </c>
      <c r="E1158" t="s">
        <v>18</v>
      </c>
      <c r="F1158" t="s">
        <v>7826</v>
      </c>
      <c r="G1158" t="s">
        <v>7827</v>
      </c>
      <c r="H1158" t="s">
        <v>7828</v>
      </c>
      <c r="I1158" t="s">
        <v>32</v>
      </c>
      <c r="J1158" t="s">
        <v>175</v>
      </c>
      <c r="K1158" t="s">
        <v>24</v>
      </c>
      <c r="L1158" t="s">
        <v>58</v>
      </c>
      <c r="M1158" t="s">
        <v>10015</v>
      </c>
      <c r="N1158" t="s">
        <v>9441</v>
      </c>
    </row>
    <row r="1159" spans="1:14" x14ac:dyDescent="0.25">
      <c r="A1159" t="s">
        <v>7829</v>
      </c>
      <c r="B1159" t="s">
        <v>7830</v>
      </c>
      <c r="C1159" t="s">
        <v>69</v>
      </c>
      <c r="D1159" t="s">
        <v>2283</v>
      </c>
      <c r="E1159" t="s">
        <v>18</v>
      </c>
      <c r="F1159" t="s">
        <v>7831</v>
      </c>
      <c r="G1159" t="s">
        <v>7832</v>
      </c>
      <c r="H1159" t="s">
        <v>7833</v>
      </c>
      <c r="I1159" t="s">
        <v>32</v>
      </c>
      <c r="J1159" t="s">
        <v>82</v>
      </c>
      <c r="K1159" t="s">
        <v>24</v>
      </c>
      <c r="L1159" t="s">
        <v>1480</v>
      </c>
      <c r="M1159" t="s">
        <v>10016</v>
      </c>
      <c r="N1159" t="s">
        <v>9441</v>
      </c>
    </row>
    <row r="1160" spans="1:14" x14ac:dyDescent="0.25">
      <c r="A1160" t="s">
        <v>7840</v>
      </c>
      <c r="B1160" t="s">
        <v>7841</v>
      </c>
      <c r="C1160" t="s">
        <v>69</v>
      </c>
      <c r="D1160" t="s">
        <v>3603</v>
      </c>
      <c r="E1160" t="s">
        <v>18</v>
      </c>
      <c r="F1160" t="s">
        <v>7842</v>
      </c>
      <c r="G1160" t="s">
        <v>7843</v>
      </c>
      <c r="H1160" t="s">
        <v>7844</v>
      </c>
      <c r="I1160" t="s">
        <v>32</v>
      </c>
      <c r="J1160" t="s">
        <v>718</v>
      </c>
      <c r="K1160" t="s">
        <v>24</v>
      </c>
      <c r="L1160" t="s">
        <v>204</v>
      </c>
      <c r="M1160" t="s">
        <v>10018</v>
      </c>
      <c r="N1160" t="s">
        <v>9441</v>
      </c>
    </row>
    <row r="1161" spans="1:14" x14ac:dyDescent="0.25">
      <c r="A1161" t="s">
        <v>26</v>
      </c>
      <c r="B1161" t="s">
        <v>4050</v>
      </c>
      <c r="C1161" t="s">
        <v>16</v>
      </c>
      <c r="D1161" t="s">
        <v>585</v>
      </c>
      <c r="E1161" t="s">
        <v>18</v>
      </c>
      <c r="F1161" t="s">
        <v>7845</v>
      </c>
      <c r="G1161" t="s">
        <v>7846</v>
      </c>
      <c r="H1161" t="s">
        <v>7847</v>
      </c>
      <c r="I1161" t="s">
        <v>32</v>
      </c>
      <c r="J1161" t="s">
        <v>1751</v>
      </c>
      <c r="K1161" t="s">
        <v>24</v>
      </c>
      <c r="L1161" t="s">
        <v>75</v>
      </c>
      <c r="M1161" t="s">
        <v>9438</v>
      </c>
      <c r="N1161" t="s">
        <v>9439</v>
      </c>
    </row>
    <row r="1162" spans="1:14" x14ac:dyDescent="0.25">
      <c r="A1162" t="s">
        <v>7854</v>
      </c>
      <c r="B1162" t="s">
        <v>7855</v>
      </c>
      <c r="C1162" t="s">
        <v>16</v>
      </c>
      <c r="D1162" t="s">
        <v>3646</v>
      </c>
      <c r="E1162" t="s">
        <v>18</v>
      </c>
      <c r="F1162" t="s">
        <v>7856</v>
      </c>
      <c r="G1162" t="s">
        <v>7857</v>
      </c>
      <c r="H1162" t="s">
        <v>7858</v>
      </c>
      <c r="I1162" t="s">
        <v>32</v>
      </c>
      <c r="J1162" t="s">
        <v>1727</v>
      </c>
      <c r="K1162" t="s">
        <v>24</v>
      </c>
      <c r="L1162" t="s">
        <v>75</v>
      </c>
      <c r="M1162" t="s">
        <v>10019</v>
      </c>
      <c r="N1162" t="s">
        <v>9441</v>
      </c>
    </row>
    <row r="1163" spans="1:14" x14ac:dyDescent="0.25">
      <c r="A1163" t="s">
        <v>7859</v>
      </c>
      <c r="B1163" t="s">
        <v>4879</v>
      </c>
      <c r="C1163" t="s">
        <v>69</v>
      </c>
      <c r="D1163" t="s">
        <v>7860</v>
      </c>
      <c r="E1163" t="s">
        <v>18</v>
      </c>
      <c r="F1163" t="s">
        <v>7861</v>
      </c>
      <c r="G1163" t="s">
        <v>7862</v>
      </c>
      <c r="H1163" t="s">
        <v>7863</v>
      </c>
      <c r="I1163" t="s">
        <v>32</v>
      </c>
      <c r="J1163" t="s">
        <v>321</v>
      </c>
      <c r="K1163" t="s">
        <v>24</v>
      </c>
      <c r="L1163" t="s">
        <v>7864</v>
      </c>
      <c r="M1163" t="s">
        <v>10020</v>
      </c>
      <c r="N1163" t="s">
        <v>9441</v>
      </c>
    </row>
    <row r="1164" spans="1:14" x14ac:dyDescent="0.25">
      <c r="A1164" t="s">
        <v>7865</v>
      </c>
      <c r="B1164" t="s">
        <v>7866</v>
      </c>
      <c r="C1164" t="s">
        <v>69</v>
      </c>
      <c r="D1164" t="s">
        <v>7867</v>
      </c>
      <c r="E1164" t="s">
        <v>18</v>
      </c>
      <c r="F1164" t="s">
        <v>7868</v>
      </c>
      <c r="G1164" t="s">
        <v>7869</v>
      </c>
      <c r="H1164" t="s">
        <v>7870</v>
      </c>
      <c r="I1164" t="s">
        <v>32</v>
      </c>
      <c r="J1164" t="s">
        <v>438</v>
      </c>
      <c r="K1164" t="s">
        <v>24</v>
      </c>
      <c r="L1164" t="s">
        <v>262</v>
      </c>
      <c r="M1164" t="s">
        <v>9438</v>
      </c>
      <c r="N1164" t="s">
        <v>9439</v>
      </c>
    </row>
    <row r="1165" spans="1:14" x14ac:dyDescent="0.25">
      <c r="A1165" t="s">
        <v>7871</v>
      </c>
      <c r="C1165" t="s">
        <v>16</v>
      </c>
      <c r="D1165" t="s">
        <v>3522</v>
      </c>
      <c r="E1165" t="s">
        <v>18</v>
      </c>
      <c r="F1165" t="s">
        <v>7872</v>
      </c>
      <c r="G1165" t="s">
        <v>7873</v>
      </c>
      <c r="H1165" t="s">
        <v>7874</v>
      </c>
      <c r="I1165" t="s">
        <v>32</v>
      </c>
      <c r="J1165" t="s">
        <v>282</v>
      </c>
      <c r="K1165" t="s">
        <v>24</v>
      </c>
      <c r="L1165" t="s">
        <v>227</v>
      </c>
      <c r="M1165" t="s">
        <v>9438</v>
      </c>
      <c r="N1165" t="s">
        <v>9439</v>
      </c>
    </row>
    <row r="1166" spans="1:14" x14ac:dyDescent="0.25">
      <c r="A1166" t="s">
        <v>7881</v>
      </c>
      <c r="B1166" t="s">
        <v>7882</v>
      </c>
      <c r="C1166" t="s">
        <v>69</v>
      </c>
      <c r="D1166" t="s">
        <v>179</v>
      </c>
      <c r="E1166" t="s">
        <v>18</v>
      </c>
      <c r="F1166" t="s">
        <v>7883</v>
      </c>
      <c r="G1166" t="s">
        <v>7884</v>
      </c>
      <c r="H1166" t="s">
        <v>7885</v>
      </c>
      <c r="I1166" t="s">
        <v>32</v>
      </c>
      <c r="J1166" t="s">
        <v>493</v>
      </c>
      <c r="K1166" t="s">
        <v>24</v>
      </c>
      <c r="L1166" t="s">
        <v>342</v>
      </c>
      <c r="M1166" t="s">
        <v>10021</v>
      </c>
      <c r="N1166" t="s">
        <v>9441</v>
      </c>
    </row>
    <row r="1167" spans="1:14" x14ac:dyDescent="0.25">
      <c r="A1167" t="s">
        <v>7886</v>
      </c>
      <c r="B1167" t="s">
        <v>7887</v>
      </c>
      <c r="C1167" t="s">
        <v>16</v>
      </c>
      <c r="D1167" t="s">
        <v>1278</v>
      </c>
      <c r="E1167" t="s">
        <v>18</v>
      </c>
      <c r="F1167" t="s">
        <v>7888</v>
      </c>
      <c r="G1167" t="s">
        <v>7889</v>
      </c>
      <c r="H1167" t="s">
        <v>7890</v>
      </c>
      <c r="I1167" t="s">
        <v>32</v>
      </c>
      <c r="J1167" t="s">
        <v>912</v>
      </c>
      <c r="K1167" t="s">
        <v>24</v>
      </c>
      <c r="L1167" t="s">
        <v>1282</v>
      </c>
      <c r="M1167" t="s">
        <v>10022</v>
      </c>
      <c r="N1167" t="s">
        <v>9441</v>
      </c>
    </row>
    <row r="1168" spans="1:14" x14ac:dyDescent="0.25">
      <c r="A1168" t="s">
        <v>7891</v>
      </c>
      <c r="B1168" t="s">
        <v>7892</v>
      </c>
      <c r="C1168" t="s">
        <v>69</v>
      </c>
      <c r="D1168" t="s">
        <v>7893</v>
      </c>
      <c r="E1168" t="s">
        <v>18</v>
      </c>
      <c r="F1168" t="s">
        <v>7894</v>
      </c>
      <c r="G1168" t="s">
        <v>7895</v>
      </c>
      <c r="H1168" t="s">
        <v>7896</v>
      </c>
      <c r="I1168" t="s">
        <v>32</v>
      </c>
      <c r="J1168" t="s">
        <v>723</v>
      </c>
      <c r="K1168" t="s">
        <v>24</v>
      </c>
      <c r="L1168" t="s">
        <v>42</v>
      </c>
      <c r="M1168" t="s">
        <v>9438</v>
      </c>
      <c r="N1168" t="s">
        <v>9439</v>
      </c>
    </row>
    <row r="1169" spans="1:14" x14ac:dyDescent="0.25">
      <c r="A1169" t="s">
        <v>7897</v>
      </c>
      <c r="B1169" t="s">
        <v>2587</v>
      </c>
      <c r="C1169" t="s">
        <v>16</v>
      </c>
      <c r="D1169" t="s">
        <v>434</v>
      </c>
      <c r="E1169" t="s">
        <v>18</v>
      </c>
      <c r="F1169" t="s">
        <v>7898</v>
      </c>
      <c r="G1169" t="s">
        <v>7899</v>
      </c>
      <c r="H1169" t="s">
        <v>7900</v>
      </c>
      <c r="I1169" t="s">
        <v>32</v>
      </c>
      <c r="J1169" t="s">
        <v>955</v>
      </c>
      <c r="K1169" t="s">
        <v>24</v>
      </c>
      <c r="L1169" t="s">
        <v>439</v>
      </c>
      <c r="M1169" t="s">
        <v>9438</v>
      </c>
      <c r="N1169" t="s">
        <v>9439</v>
      </c>
    </row>
    <row r="1170" spans="1:14" x14ac:dyDescent="0.25">
      <c r="A1170" t="s">
        <v>7901</v>
      </c>
      <c r="B1170" t="s">
        <v>350</v>
      </c>
      <c r="C1170" t="s">
        <v>69</v>
      </c>
      <c r="D1170" t="s">
        <v>1272</v>
      </c>
      <c r="E1170" t="s">
        <v>18</v>
      </c>
      <c r="F1170" t="s">
        <v>7902</v>
      </c>
      <c r="G1170" t="s">
        <v>7903</v>
      </c>
      <c r="H1170" t="s">
        <v>7904</v>
      </c>
      <c r="I1170" t="s">
        <v>32</v>
      </c>
      <c r="J1170" t="s">
        <v>175</v>
      </c>
      <c r="K1170" t="s">
        <v>24</v>
      </c>
      <c r="L1170" t="s">
        <v>184</v>
      </c>
      <c r="M1170" t="s">
        <v>10023</v>
      </c>
      <c r="N1170" t="s">
        <v>9441</v>
      </c>
    </row>
    <row r="1171" spans="1:14" x14ac:dyDescent="0.25">
      <c r="A1171" t="s">
        <v>7905</v>
      </c>
      <c r="B1171" t="s">
        <v>7906</v>
      </c>
      <c r="C1171" t="s">
        <v>69</v>
      </c>
      <c r="D1171" t="s">
        <v>4438</v>
      </c>
      <c r="E1171" t="s">
        <v>18</v>
      </c>
      <c r="F1171" t="s">
        <v>7907</v>
      </c>
      <c r="G1171" t="s">
        <v>7908</v>
      </c>
      <c r="H1171" t="s">
        <v>7909</v>
      </c>
      <c r="I1171" t="s">
        <v>32</v>
      </c>
      <c r="J1171" t="s">
        <v>723</v>
      </c>
      <c r="K1171" t="s">
        <v>24</v>
      </c>
      <c r="L1171" t="s">
        <v>75</v>
      </c>
      <c r="M1171" t="s">
        <v>9438</v>
      </c>
      <c r="N1171" t="s">
        <v>9439</v>
      </c>
    </row>
    <row r="1172" spans="1:14" x14ac:dyDescent="0.25">
      <c r="A1172" t="s">
        <v>7910</v>
      </c>
      <c r="B1172" t="s">
        <v>7911</v>
      </c>
      <c r="C1172" t="s">
        <v>69</v>
      </c>
      <c r="D1172" t="s">
        <v>61</v>
      </c>
      <c r="E1172" t="s">
        <v>18</v>
      </c>
      <c r="F1172" t="s">
        <v>7912</v>
      </c>
      <c r="G1172" t="s">
        <v>7913</v>
      </c>
      <c r="H1172" t="s">
        <v>7914</v>
      </c>
      <c r="I1172" t="s">
        <v>32</v>
      </c>
      <c r="J1172" t="s">
        <v>1317</v>
      </c>
      <c r="K1172" t="s">
        <v>24</v>
      </c>
      <c r="L1172" t="s">
        <v>75</v>
      </c>
      <c r="M1172" t="s">
        <v>10024</v>
      </c>
      <c r="N1172" t="s">
        <v>9441</v>
      </c>
    </row>
    <row r="1173" spans="1:14" x14ac:dyDescent="0.25">
      <c r="A1173" t="s">
        <v>7915</v>
      </c>
      <c r="B1173" t="s">
        <v>7916</v>
      </c>
      <c r="C1173" t="s">
        <v>1475</v>
      </c>
      <c r="D1173" t="s">
        <v>7917</v>
      </c>
      <c r="E1173" t="s">
        <v>18</v>
      </c>
      <c r="F1173" t="s">
        <v>7918</v>
      </c>
      <c r="G1173" t="s">
        <v>7919</v>
      </c>
      <c r="H1173" t="s">
        <v>7920</v>
      </c>
      <c r="I1173" t="s">
        <v>32</v>
      </c>
      <c r="J1173" t="s">
        <v>4320</v>
      </c>
      <c r="K1173" t="s">
        <v>24</v>
      </c>
      <c r="L1173" t="s">
        <v>4814</v>
      </c>
      <c r="M1173" t="s">
        <v>10025</v>
      </c>
      <c r="N1173" t="s">
        <v>9441</v>
      </c>
    </row>
    <row r="1174" spans="1:14" x14ac:dyDescent="0.25">
      <c r="A1174" t="s">
        <v>7921</v>
      </c>
      <c r="B1174" t="s">
        <v>1061</v>
      </c>
      <c r="C1174" t="s">
        <v>16</v>
      </c>
      <c r="D1174" t="s">
        <v>1062</v>
      </c>
      <c r="E1174" t="s">
        <v>638</v>
      </c>
      <c r="F1174" t="s">
        <v>7922</v>
      </c>
      <c r="G1174" t="s">
        <v>7923</v>
      </c>
      <c r="H1174" t="s">
        <v>7924</v>
      </c>
      <c r="I1174" t="s">
        <v>32</v>
      </c>
      <c r="J1174" t="s">
        <v>1980</v>
      </c>
      <c r="K1174" t="s">
        <v>24</v>
      </c>
      <c r="L1174" t="s">
        <v>7925</v>
      </c>
      <c r="M1174" t="s">
        <v>9438</v>
      </c>
      <c r="N1174" t="s">
        <v>9439</v>
      </c>
    </row>
    <row r="1175" spans="1:14" x14ac:dyDescent="0.25">
      <c r="A1175" t="s">
        <v>7926</v>
      </c>
      <c r="B1175" t="s">
        <v>7927</v>
      </c>
      <c r="C1175" t="s">
        <v>16</v>
      </c>
      <c r="D1175" t="s">
        <v>3646</v>
      </c>
      <c r="E1175" t="s">
        <v>638</v>
      </c>
      <c r="F1175" t="s">
        <v>7928</v>
      </c>
      <c r="G1175" t="s">
        <v>7929</v>
      </c>
      <c r="H1175" t="s">
        <v>7930</v>
      </c>
      <c r="I1175" t="s">
        <v>32</v>
      </c>
      <c r="J1175" t="s">
        <v>642</v>
      </c>
      <c r="K1175" t="s">
        <v>24</v>
      </c>
      <c r="L1175" t="s">
        <v>42</v>
      </c>
      <c r="M1175" t="s">
        <v>9438</v>
      </c>
      <c r="N1175" t="s">
        <v>9439</v>
      </c>
    </row>
    <row r="1176" spans="1:14" x14ac:dyDescent="0.25">
      <c r="A1176" t="s">
        <v>7950</v>
      </c>
      <c r="B1176" t="s">
        <v>7951</v>
      </c>
      <c r="C1176" t="s">
        <v>69</v>
      </c>
      <c r="D1176" t="s">
        <v>61</v>
      </c>
      <c r="E1176" t="s">
        <v>638</v>
      </c>
      <c r="F1176" t="s">
        <v>7952</v>
      </c>
      <c r="G1176" t="s">
        <v>7953</v>
      </c>
      <c r="H1176" t="s">
        <v>7954</v>
      </c>
      <c r="I1176" t="s">
        <v>32</v>
      </c>
      <c r="J1176" t="s">
        <v>1093</v>
      </c>
      <c r="K1176" t="s">
        <v>24</v>
      </c>
      <c r="L1176" t="s">
        <v>42</v>
      </c>
      <c r="M1176" t="s">
        <v>9438</v>
      </c>
      <c r="N1176" t="s">
        <v>9439</v>
      </c>
    </row>
    <row r="1177" spans="1:14" x14ac:dyDescent="0.25">
      <c r="A1177" t="s">
        <v>7955</v>
      </c>
      <c r="B1177" t="s">
        <v>7956</v>
      </c>
      <c r="C1177" t="s">
        <v>16</v>
      </c>
      <c r="D1177" t="s">
        <v>4470</v>
      </c>
      <c r="E1177" t="s">
        <v>638</v>
      </c>
      <c r="F1177" t="s">
        <v>7957</v>
      </c>
      <c r="G1177" t="s">
        <v>7958</v>
      </c>
      <c r="H1177" t="s">
        <v>7959</v>
      </c>
      <c r="I1177" t="s">
        <v>32</v>
      </c>
      <c r="J1177" t="s">
        <v>634</v>
      </c>
      <c r="K1177" t="s">
        <v>24</v>
      </c>
      <c r="L1177" t="s">
        <v>851</v>
      </c>
      <c r="M1177" t="s">
        <v>9438</v>
      </c>
      <c r="N1177" t="s">
        <v>9439</v>
      </c>
    </row>
    <row r="1178" spans="1:14" x14ac:dyDescent="0.25">
      <c r="A1178" t="s">
        <v>7960</v>
      </c>
      <c r="B1178" t="s">
        <v>7961</v>
      </c>
      <c r="C1178" t="s">
        <v>16</v>
      </c>
      <c r="D1178" t="s">
        <v>2867</v>
      </c>
      <c r="E1178" t="s">
        <v>18</v>
      </c>
      <c r="F1178" t="s">
        <v>7962</v>
      </c>
      <c r="G1178" t="s">
        <v>7963</v>
      </c>
      <c r="H1178" t="s">
        <v>7964</v>
      </c>
      <c r="I1178" t="s">
        <v>32</v>
      </c>
      <c r="J1178" t="s">
        <v>41</v>
      </c>
      <c r="K1178" t="s">
        <v>24</v>
      </c>
      <c r="L1178" t="s">
        <v>204</v>
      </c>
      <c r="M1178" t="s">
        <v>10026</v>
      </c>
      <c r="N1178" t="s">
        <v>9441</v>
      </c>
    </row>
    <row r="1179" spans="1:14" x14ac:dyDescent="0.25">
      <c r="A1179" t="s">
        <v>7965</v>
      </c>
      <c r="B1179" t="s">
        <v>888</v>
      </c>
      <c r="C1179" t="s">
        <v>69</v>
      </c>
      <c r="D1179" t="s">
        <v>7966</v>
      </c>
      <c r="E1179" t="s">
        <v>18</v>
      </c>
      <c r="F1179" t="s">
        <v>7967</v>
      </c>
      <c r="G1179" t="s">
        <v>7968</v>
      </c>
      <c r="H1179" t="s">
        <v>7969</v>
      </c>
      <c r="I1179" t="s">
        <v>32</v>
      </c>
      <c r="J1179" t="s">
        <v>1000</v>
      </c>
      <c r="K1179" t="s">
        <v>24</v>
      </c>
      <c r="L1179" t="s">
        <v>439</v>
      </c>
      <c r="M1179" t="s">
        <v>9438</v>
      </c>
      <c r="N1179" t="s">
        <v>9439</v>
      </c>
    </row>
    <row r="1180" spans="1:14" x14ac:dyDescent="0.25">
      <c r="A1180" t="s">
        <v>7970</v>
      </c>
      <c r="B1180" t="s">
        <v>7971</v>
      </c>
      <c r="C1180" t="s">
        <v>16</v>
      </c>
      <c r="D1180" t="s">
        <v>7972</v>
      </c>
      <c r="E1180" t="s">
        <v>18</v>
      </c>
      <c r="F1180" t="s">
        <v>7973</v>
      </c>
      <c r="G1180" t="s">
        <v>7974</v>
      </c>
      <c r="H1180" t="s">
        <v>7975</v>
      </c>
      <c r="I1180" t="s">
        <v>32</v>
      </c>
      <c r="J1180" t="s">
        <v>82</v>
      </c>
      <c r="K1180" t="s">
        <v>24</v>
      </c>
      <c r="L1180" t="s">
        <v>75</v>
      </c>
      <c r="M1180" t="s">
        <v>10027</v>
      </c>
      <c r="N1180" t="s">
        <v>9441</v>
      </c>
    </row>
    <row r="1181" spans="1:14" x14ac:dyDescent="0.25">
      <c r="A1181" t="s">
        <v>7984</v>
      </c>
      <c r="B1181" t="s">
        <v>7985</v>
      </c>
      <c r="C1181" t="s">
        <v>69</v>
      </c>
      <c r="D1181" t="s">
        <v>364</v>
      </c>
      <c r="E1181" t="s">
        <v>18</v>
      </c>
      <c r="F1181" t="s">
        <v>7986</v>
      </c>
      <c r="G1181" t="s">
        <v>7987</v>
      </c>
      <c r="H1181" t="s">
        <v>7988</v>
      </c>
      <c r="I1181" t="s">
        <v>32</v>
      </c>
      <c r="J1181" t="s">
        <v>253</v>
      </c>
      <c r="K1181" t="s">
        <v>24</v>
      </c>
      <c r="L1181" t="s">
        <v>368</v>
      </c>
      <c r="M1181" t="s">
        <v>9438</v>
      </c>
      <c r="N1181" t="s">
        <v>9439</v>
      </c>
    </row>
    <row r="1182" spans="1:14" x14ac:dyDescent="0.25">
      <c r="A1182" t="s">
        <v>7989</v>
      </c>
      <c r="B1182" t="s">
        <v>7990</v>
      </c>
      <c r="C1182" t="s">
        <v>16</v>
      </c>
      <c r="D1182" t="s">
        <v>7991</v>
      </c>
      <c r="E1182" t="s">
        <v>18</v>
      </c>
      <c r="F1182" t="s">
        <v>7992</v>
      </c>
      <c r="G1182" t="s">
        <v>7993</v>
      </c>
      <c r="H1182" t="s">
        <v>7994</v>
      </c>
      <c r="I1182" t="s">
        <v>32</v>
      </c>
      <c r="J1182" t="s">
        <v>614</v>
      </c>
      <c r="K1182" t="s">
        <v>24</v>
      </c>
      <c r="L1182" t="s">
        <v>7995</v>
      </c>
      <c r="M1182" t="s">
        <v>10028</v>
      </c>
      <c r="N1182" t="s">
        <v>9441</v>
      </c>
    </row>
    <row r="1183" spans="1:14" x14ac:dyDescent="0.25">
      <c r="A1183" t="s">
        <v>7996</v>
      </c>
      <c r="B1183" t="s">
        <v>7997</v>
      </c>
      <c r="C1183" t="s">
        <v>16</v>
      </c>
      <c r="D1183" t="s">
        <v>7998</v>
      </c>
      <c r="E1183" t="s">
        <v>18</v>
      </c>
      <c r="F1183" t="s">
        <v>7999</v>
      </c>
      <c r="G1183" t="s">
        <v>8000</v>
      </c>
      <c r="H1183" t="s">
        <v>8001</v>
      </c>
      <c r="I1183" t="s">
        <v>32</v>
      </c>
      <c r="J1183" t="s">
        <v>183</v>
      </c>
      <c r="K1183" t="s">
        <v>24</v>
      </c>
      <c r="L1183" t="s">
        <v>204</v>
      </c>
      <c r="M1183" t="s">
        <v>10029</v>
      </c>
      <c r="N1183" t="s">
        <v>9441</v>
      </c>
    </row>
    <row r="1184" spans="1:14" x14ac:dyDescent="0.25">
      <c r="A1184" t="s">
        <v>8002</v>
      </c>
      <c r="B1184" t="s">
        <v>8003</v>
      </c>
      <c r="C1184" t="s">
        <v>69</v>
      </c>
      <c r="D1184" t="s">
        <v>8004</v>
      </c>
      <c r="E1184" t="s">
        <v>18</v>
      </c>
      <c r="F1184" t="s">
        <v>8005</v>
      </c>
      <c r="G1184" t="s">
        <v>8006</v>
      </c>
      <c r="H1184" t="s">
        <v>8007</v>
      </c>
      <c r="I1184" t="s">
        <v>32</v>
      </c>
      <c r="J1184" t="s">
        <v>1545</v>
      </c>
      <c r="K1184" t="s">
        <v>24</v>
      </c>
      <c r="L1184" t="s">
        <v>75</v>
      </c>
      <c r="M1184" t="s">
        <v>9438</v>
      </c>
      <c r="N1184" t="s">
        <v>9439</v>
      </c>
    </row>
    <row r="1185" spans="1:14" x14ac:dyDescent="0.25">
      <c r="A1185" t="s">
        <v>8008</v>
      </c>
      <c r="C1185" t="s">
        <v>16</v>
      </c>
      <c r="E1185" t="s">
        <v>18</v>
      </c>
      <c r="F1185" t="s">
        <v>8009</v>
      </c>
      <c r="G1185" t="s">
        <v>8010</v>
      </c>
      <c r="H1185" t="s">
        <v>8011</v>
      </c>
      <c r="I1185" t="s">
        <v>32</v>
      </c>
      <c r="J1185" t="s">
        <v>583</v>
      </c>
      <c r="K1185" t="s">
        <v>24</v>
      </c>
      <c r="L1185" t="s">
        <v>8012</v>
      </c>
      <c r="M1185" t="s">
        <v>10030</v>
      </c>
      <c r="N1185" t="s">
        <v>9441</v>
      </c>
    </row>
    <row r="1186" spans="1:14" x14ac:dyDescent="0.25">
      <c r="A1186" t="s">
        <v>8013</v>
      </c>
      <c r="B1186" t="s">
        <v>8014</v>
      </c>
      <c r="C1186" t="s">
        <v>16</v>
      </c>
      <c r="D1186" t="s">
        <v>8015</v>
      </c>
      <c r="E1186" t="s">
        <v>18</v>
      </c>
      <c r="F1186" t="s">
        <v>8016</v>
      </c>
      <c r="G1186" t="s">
        <v>8017</v>
      </c>
      <c r="H1186" t="s">
        <v>8018</v>
      </c>
      <c r="I1186" t="s">
        <v>32</v>
      </c>
      <c r="J1186" t="s">
        <v>420</v>
      </c>
      <c r="K1186" t="s">
        <v>24</v>
      </c>
      <c r="L1186" t="s">
        <v>227</v>
      </c>
      <c r="M1186" t="s">
        <v>10031</v>
      </c>
      <c r="N1186" t="s">
        <v>9441</v>
      </c>
    </row>
    <row r="1187" spans="1:14" x14ac:dyDescent="0.25">
      <c r="A1187" t="s">
        <v>3979</v>
      </c>
      <c r="B1187" t="s">
        <v>1340</v>
      </c>
      <c r="C1187" t="s">
        <v>16</v>
      </c>
      <c r="D1187" t="s">
        <v>265</v>
      </c>
      <c r="E1187" t="s">
        <v>18</v>
      </c>
      <c r="F1187" t="s">
        <v>3981</v>
      </c>
      <c r="G1187" t="s">
        <v>8019</v>
      </c>
      <c r="H1187" t="s">
        <v>8020</v>
      </c>
      <c r="I1187" t="s">
        <v>32</v>
      </c>
      <c r="J1187" t="s">
        <v>197</v>
      </c>
      <c r="K1187" t="s">
        <v>24</v>
      </c>
      <c r="L1187" t="s">
        <v>204</v>
      </c>
      <c r="M1187" t="s">
        <v>9438</v>
      </c>
      <c r="N1187" t="s">
        <v>9439</v>
      </c>
    </row>
    <row r="1188" spans="1:14" x14ac:dyDescent="0.25">
      <c r="A1188" t="s">
        <v>8021</v>
      </c>
      <c r="B1188" t="s">
        <v>6845</v>
      </c>
      <c r="C1188" t="s">
        <v>69</v>
      </c>
      <c r="D1188" t="s">
        <v>200</v>
      </c>
      <c r="E1188" t="s">
        <v>18</v>
      </c>
      <c r="F1188" t="s">
        <v>8022</v>
      </c>
      <c r="G1188" t="s">
        <v>8023</v>
      </c>
      <c r="H1188" t="s">
        <v>8024</v>
      </c>
      <c r="I1188" t="s">
        <v>32</v>
      </c>
      <c r="J1188" t="s">
        <v>8025</v>
      </c>
      <c r="K1188" t="s">
        <v>3596</v>
      </c>
      <c r="L1188" t="s">
        <v>439</v>
      </c>
      <c r="M1188" t="s">
        <v>9438</v>
      </c>
      <c r="N1188" t="s">
        <v>9439</v>
      </c>
    </row>
    <row r="1189" spans="1:14" x14ac:dyDescent="0.25">
      <c r="A1189" t="s">
        <v>8026</v>
      </c>
      <c r="B1189" t="s">
        <v>8027</v>
      </c>
      <c r="C1189" t="s">
        <v>69</v>
      </c>
      <c r="D1189" t="s">
        <v>8028</v>
      </c>
      <c r="E1189" t="s">
        <v>18</v>
      </c>
      <c r="F1189" t="s">
        <v>8029</v>
      </c>
      <c r="G1189" t="s">
        <v>8030</v>
      </c>
      <c r="H1189" t="s">
        <v>8031</v>
      </c>
      <c r="I1189" t="s">
        <v>32</v>
      </c>
      <c r="J1189" t="s">
        <v>41</v>
      </c>
      <c r="K1189" t="s">
        <v>24</v>
      </c>
      <c r="L1189" t="s">
        <v>204</v>
      </c>
      <c r="M1189" t="s">
        <v>10032</v>
      </c>
      <c r="N1189" t="s">
        <v>9441</v>
      </c>
    </row>
    <row r="1190" spans="1:14" x14ac:dyDescent="0.25">
      <c r="A1190" t="s">
        <v>8032</v>
      </c>
      <c r="B1190" t="s">
        <v>8033</v>
      </c>
      <c r="C1190" t="s">
        <v>16</v>
      </c>
      <c r="D1190" t="s">
        <v>1254</v>
      </c>
      <c r="E1190" t="s">
        <v>18</v>
      </c>
      <c r="F1190" t="s">
        <v>8034</v>
      </c>
      <c r="G1190" t="s">
        <v>8035</v>
      </c>
      <c r="H1190" t="s">
        <v>8036</v>
      </c>
      <c r="I1190" t="s">
        <v>32</v>
      </c>
      <c r="J1190" t="s">
        <v>1639</v>
      </c>
      <c r="K1190" t="s">
        <v>24</v>
      </c>
      <c r="L1190" t="s">
        <v>1258</v>
      </c>
      <c r="M1190" t="s">
        <v>10033</v>
      </c>
      <c r="N1190" t="s">
        <v>9441</v>
      </c>
    </row>
    <row r="1191" spans="1:14" x14ac:dyDescent="0.25">
      <c r="A1191" t="s">
        <v>8037</v>
      </c>
      <c r="B1191" t="s">
        <v>8038</v>
      </c>
      <c r="C1191" t="s">
        <v>16</v>
      </c>
      <c r="D1191" t="s">
        <v>364</v>
      </c>
      <c r="E1191" t="s">
        <v>18</v>
      </c>
      <c r="F1191" t="s">
        <v>8039</v>
      </c>
      <c r="G1191" t="s">
        <v>8040</v>
      </c>
      <c r="H1191" t="s">
        <v>8041</v>
      </c>
      <c r="I1191" t="s">
        <v>32</v>
      </c>
      <c r="J1191" t="s">
        <v>23</v>
      </c>
      <c r="K1191" t="s">
        <v>24</v>
      </c>
      <c r="L1191" t="s">
        <v>368</v>
      </c>
      <c r="M1191" t="s">
        <v>9438</v>
      </c>
      <c r="N1191" t="s">
        <v>9439</v>
      </c>
    </row>
    <row r="1192" spans="1:14" x14ac:dyDescent="0.25">
      <c r="A1192" t="s">
        <v>8042</v>
      </c>
      <c r="B1192" t="s">
        <v>8043</v>
      </c>
      <c r="C1192" t="s">
        <v>69</v>
      </c>
      <c r="D1192" t="s">
        <v>579</v>
      </c>
      <c r="E1192" t="s">
        <v>18</v>
      </c>
      <c r="F1192" t="s">
        <v>8044</v>
      </c>
      <c r="G1192" t="s">
        <v>8045</v>
      </c>
      <c r="H1192" t="s">
        <v>8046</v>
      </c>
      <c r="I1192" t="s">
        <v>32</v>
      </c>
      <c r="J1192" t="s">
        <v>493</v>
      </c>
      <c r="K1192" t="s">
        <v>24</v>
      </c>
      <c r="L1192" t="s">
        <v>3533</v>
      </c>
      <c r="M1192" t="s">
        <v>10034</v>
      </c>
      <c r="N1192" t="s">
        <v>9441</v>
      </c>
    </row>
    <row r="1193" spans="1:14" x14ac:dyDescent="0.25">
      <c r="A1193" t="s">
        <v>8047</v>
      </c>
      <c r="B1193" t="s">
        <v>8048</v>
      </c>
      <c r="C1193" t="s">
        <v>16</v>
      </c>
      <c r="D1193" t="s">
        <v>8049</v>
      </c>
      <c r="E1193" t="s">
        <v>18</v>
      </c>
      <c r="F1193" t="s">
        <v>8050</v>
      </c>
      <c r="G1193" t="s">
        <v>8051</v>
      </c>
      <c r="H1193" t="s">
        <v>8052</v>
      </c>
      <c r="I1193" t="s">
        <v>32</v>
      </c>
      <c r="J1193" t="s">
        <v>4170</v>
      </c>
      <c r="K1193" t="s">
        <v>24</v>
      </c>
      <c r="L1193" t="s">
        <v>75</v>
      </c>
      <c r="M1193" t="s">
        <v>10035</v>
      </c>
      <c r="N1193" t="s">
        <v>9441</v>
      </c>
    </row>
    <row r="1194" spans="1:14" x14ac:dyDescent="0.25">
      <c r="A1194" t="s">
        <v>6301</v>
      </c>
      <c r="B1194" t="s">
        <v>6302</v>
      </c>
      <c r="C1194" t="s">
        <v>16</v>
      </c>
      <c r="D1194" t="s">
        <v>748</v>
      </c>
      <c r="E1194" t="s">
        <v>18</v>
      </c>
      <c r="F1194" t="s">
        <v>8053</v>
      </c>
      <c r="G1194" t="s">
        <v>8054</v>
      </c>
      <c r="H1194" t="s">
        <v>8055</v>
      </c>
      <c r="I1194" t="s">
        <v>32</v>
      </c>
      <c r="J1194" t="s">
        <v>955</v>
      </c>
      <c r="K1194" t="s">
        <v>24</v>
      </c>
      <c r="L1194" t="s">
        <v>75</v>
      </c>
      <c r="M1194" t="s">
        <v>9438</v>
      </c>
      <c r="N1194" t="s">
        <v>9439</v>
      </c>
    </row>
    <row r="1195" spans="1:14" x14ac:dyDescent="0.25">
      <c r="A1195" t="s">
        <v>8056</v>
      </c>
      <c r="B1195" t="s">
        <v>8057</v>
      </c>
      <c r="C1195" t="s">
        <v>69</v>
      </c>
      <c r="D1195" t="s">
        <v>2532</v>
      </c>
      <c r="E1195" t="s">
        <v>18</v>
      </c>
      <c r="F1195" t="s">
        <v>8058</v>
      </c>
      <c r="G1195" t="s">
        <v>8059</v>
      </c>
      <c r="H1195" t="s">
        <v>8060</v>
      </c>
      <c r="I1195" t="s">
        <v>32</v>
      </c>
      <c r="J1195" t="s">
        <v>341</v>
      </c>
      <c r="K1195" t="s">
        <v>24</v>
      </c>
      <c r="L1195" t="s">
        <v>204</v>
      </c>
      <c r="M1195" t="s">
        <v>10036</v>
      </c>
      <c r="N1195" t="s">
        <v>9441</v>
      </c>
    </row>
    <row r="1196" spans="1:14" x14ac:dyDescent="0.25">
      <c r="A1196" t="s">
        <v>8061</v>
      </c>
      <c r="B1196" t="s">
        <v>6180</v>
      </c>
      <c r="C1196" t="s">
        <v>16</v>
      </c>
      <c r="D1196" t="s">
        <v>8062</v>
      </c>
      <c r="E1196" t="s">
        <v>18</v>
      </c>
      <c r="F1196" t="s">
        <v>8063</v>
      </c>
      <c r="G1196" t="s">
        <v>8064</v>
      </c>
      <c r="H1196" t="s">
        <v>8065</v>
      </c>
      <c r="I1196" t="s">
        <v>32</v>
      </c>
      <c r="J1196" t="s">
        <v>89</v>
      </c>
      <c r="K1196" t="s">
        <v>24</v>
      </c>
      <c r="L1196" t="s">
        <v>6185</v>
      </c>
      <c r="M1196" t="s">
        <v>9438</v>
      </c>
      <c r="N1196" t="s">
        <v>9439</v>
      </c>
    </row>
    <row r="1197" spans="1:14" x14ac:dyDescent="0.25">
      <c r="A1197" t="s">
        <v>308</v>
      </c>
      <c r="B1197" t="s">
        <v>309</v>
      </c>
      <c r="C1197" t="s">
        <v>69</v>
      </c>
      <c r="D1197" t="s">
        <v>1916</v>
      </c>
      <c r="E1197" t="s">
        <v>18</v>
      </c>
      <c r="F1197" t="s">
        <v>8066</v>
      </c>
      <c r="G1197" t="s">
        <v>8067</v>
      </c>
      <c r="H1197" t="s">
        <v>8068</v>
      </c>
      <c r="I1197" t="s">
        <v>32</v>
      </c>
      <c r="J1197" t="s">
        <v>398</v>
      </c>
      <c r="K1197" t="s">
        <v>24</v>
      </c>
      <c r="L1197" t="s">
        <v>314</v>
      </c>
      <c r="M1197" t="s">
        <v>9438</v>
      </c>
      <c r="N1197" t="s">
        <v>9439</v>
      </c>
    </row>
    <row r="1198" spans="1:14" x14ac:dyDescent="0.25">
      <c r="A1198" t="s">
        <v>8069</v>
      </c>
      <c r="B1198" t="s">
        <v>8070</v>
      </c>
      <c r="C1198" t="s">
        <v>16</v>
      </c>
      <c r="D1198" t="s">
        <v>462</v>
      </c>
      <c r="E1198" t="s">
        <v>18</v>
      </c>
      <c r="F1198" t="s">
        <v>8071</v>
      </c>
      <c r="G1198" t="s">
        <v>8072</v>
      </c>
      <c r="H1198" t="s">
        <v>8073</v>
      </c>
      <c r="I1198" t="s">
        <v>32</v>
      </c>
      <c r="J1198" t="s">
        <v>148</v>
      </c>
      <c r="K1198" t="s">
        <v>24</v>
      </c>
      <c r="L1198" t="s">
        <v>204</v>
      </c>
      <c r="M1198" t="s">
        <v>10037</v>
      </c>
      <c r="N1198" t="s">
        <v>9441</v>
      </c>
    </row>
    <row r="1199" spans="1:14" x14ac:dyDescent="0.25">
      <c r="A1199" t="s">
        <v>8082</v>
      </c>
      <c r="B1199" t="s">
        <v>8083</v>
      </c>
      <c r="C1199" t="s">
        <v>16</v>
      </c>
      <c r="D1199" t="s">
        <v>8084</v>
      </c>
      <c r="E1199" t="s">
        <v>18</v>
      </c>
      <c r="F1199" t="s">
        <v>8085</v>
      </c>
      <c r="G1199" t="s">
        <v>8086</v>
      </c>
      <c r="H1199" t="s">
        <v>8087</v>
      </c>
      <c r="I1199" t="s">
        <v>32</v>
      </c>
      <c r="J1199" t="s">
        <v>583</v>
      </c>
      <c r="K1199" t="s">
        <v>24</v>
      </c>
      <c r="L1199" t="s">
        <v>58</v>
      </c>
      <c r="M1199" t="s">
        <v>10039</v>
      </c>
      <c r="N1199" t="s">
        <v>9441</v>
      </c>
    </row>
    <row r="1200" spans="1:14" x14ac:dyDescent="0.25">
      <c r="A1200" t="s">
        <v>8088</v>
      </c>
      <c r="B1200" t="s">
        <v>8089</v>
      </c>
      <c r="C1200" t="s">
        <v>16</v>
      </c>
      <c r="D1200" t="s">
        <v>987</v>
      </c>
      <c r="E1200" t="s">
        <v>18</v>
      </c>
      <c r="F1200" t="s">
        <v>8090</v>
      </c>
      <c r="G1200" t="s">
        <v>8091</v>
      </c>
      <c r="H1200" t="s">
        <v>8092</v>
      </c>
      <c r="I1200" t="s">
        <v>32</v>
      </c>
      <c r="J1200" t="s">
        <v>183</v>
      </c>
      <c r="K1200" t="s">
        <v>24</v>
      </c>
      <c r="L1200" t="s">
        <v>204</v>
      </c>
      <c r="M1200" t="s">
        <v>10040</v>
      </c>
      <c r="N1200" t="s">
        <v>9441</v>
      </c>
    </row>
    <row r="1201" spans="1:14" x14ac:dyDescent="0.25">
      <c r="A1201" t="s">
        <v>8093</v>
      </c>
      <c r="C1201" t="s">
        <v>16</v>
      </c>
      <c r="D1201" t="s">
        <v>8094</v>
      </c>
      <c r="E1201" t="s">
        <v>18</v>
      </c>
      <c r="F1201" t="s">
        <v>8095</v>
      </c>
      <c r="G1201" t="s">
        <v>8096</v>
      </c>
      <c r="H1201" t="s">
        <v>8097</v>
      </c>
      <c r="I1201" t="s">
        <v>32</v>
      </c>
      <c r="J1201" t="s">
        <v>2353</v>
      </c>
      <c r="K1201" t="s">
        <v>24</v>
      </c>
      <c r="L1201" t="s">
        <v>8098</v>
      </c>
      <c r="M1201" t="s">
        <v>9438</v>
      </c>
      <c r="N1201" t="s">
        <v>9439</v>
      </c>
    </row>
    <row r="1202" spans="1:14" x14ac:dyDescent="0.25">
      <c r="A1202" t="s">
        <v>8099</v>
      </c>
      <c r="B1202" t="s">
        <v>8100</v>
      </c>
      <c r="C1202" t="s">
        <v>69</v>
      </c>
      <c r="D1202" t="s">
        <v>8004</v>
      </c>
      <c r="E1202" t="s">
        <v>18</v>
      </c>
      <c r="F1202" t="s">
        <v>8101</v>
      </c>
      <c r="G1202" t="s">
        <v>8102</v>
      </c>
      <c r="H1202" t="s">
        <v>8103</v>
      </c>
      <c r="I1202" t="s">
        <v>32</v>
      </c>
      <c r="J1202" t="s">
        <v>2615</v>
      </c>
      <c r="K1202" t="s">
        <v>24</v>
      </c>
      <c r="L1202" t="s">
        <v>5192</v>
      </c>
      <c r="M1202" t="s">
        <v>10041</v>
      </c>
      <c r="N1202" t="s">
        <v>9441</v>
      </c>
    </row>
    <row r="1203" spans="1:14" x14ac:dyDescent="0.25">
      <c r="A1203" t="s">
        <v>8104</v>
      </c>
      <c r="B1203" t="s">
        <v>8105</v>
      </c>
      <c r="C1203" t="s">
        <v>16</v>
      </c>
      <c r="D1203" t="s">
        <v>1445</v>
      </c>
      <c r="E1203" t="s">
        <v>18</v>
      </c>
      <c r="F1203" t="s">
        <v>8106</v>
      </c>
      <c r="G1203" t="s">
        <v>8107</v>
      </c>
      <c r="H1203" t="s">
        <v>8108</v>
      </c>
      <c r="I1203" t="s">
        <v>32</v>
      </c>
      <c r="J1203" t="s">
        <v>65</v>
      </c>
      <c r="K1203" t="s">
        <v>24</v>
      </c>
      <c r="L1203" t="s">
        <v>204</v>
      </c>
      <c r="M1203" t="s">
        <v>10042</v>
      </c>
      <c r="N1203" t="s">
        <v>9441</v>
      </c>
    </row>
    <row r="1204" spans="1:14" x14ac:dyDescent="0.25">
      <c r="A1204" t="s">
        <v>8109</v>
      </c>
      <c r="B1204" t="s">
        <v>8110</v>
      </c>
      <c r="C1204" t="s">
        <v>16</v>
      </c>
      <c r="D1204" t="s">
        <v>3603</v>
      </c>
      <c r="E1204" t="s">
        <v>18</v>
      </c>
      <c r="F1204" t="s">
        <v>8111</v>
      </c>
      <c r="G1204" t="s">
        <v>8112</v>
      </c>
      <c r="H1204" t="s">
        <v>8113</v>
      </c>
      <c r="I1204" t="s">
        <v>32</v>
      </c>
      <c r="J1204" t="s">
        <v>398</v>
      </c>
      <c r="K1204" t="s">
        <v>24</v>
      </c>
      <c r="L1204" t="s">
        <v>34</v>
      </c>
      <c r="M1204" t="s">
        <v>9438</v>
      </c>
      <c r="N1204" t="s">
        <v>9439</v>
      </c>
    </row>
    <row r="1205" spans="1:14" x14ac:dyDescent="0.25">
      <c r="A1205" t="s">
        <v>8114</v>
      </c>
      <c r="B1205" t="s">
        <v>214</v>
      </c>
      <c r="C1205" t="s">
        <v>16</v>
      </c>
      <c r="D1205" t="s">
        <v>5111</v>
      </c>
      <c r="E1205" t="s">
        <v>18</v>
      </c>
      <c r="F1205" t="s">
        <v>8115</v>
      </c>
      <c r="G1205" t="s">
        <v>8116</v>
      </c>
      <c r="H1205" t="s">
        <v>8117</v>
      </c>
      <c r="I1205" t="s">
        <v>32</v>
      </c>
      <c r="J1205" t="s">
        <v>479</v>
      </c>
      <c r="K1205" t="s">
        <v>24</v>
      </c>
      <c r="L1205" t="s">
        <v>42</v>
      </c>
      <c r="M1205" t="s">
        <v>9438</v>
      </c>
      <c r="N1205" t="s">
        <v>9439</v>
      </c>
    </row>
    <row r="1206" spans="1:14" x14ac:dyDescent="0.25">
      <c r="A1206" t="s">
        <v>8118</v>
      </c>
      <c r="B1206" t="s">
        <v>8119</v>
      </c>
      <c r="C1206" t="s">
        <v>16</v>
      </c>
      <c r="D1206" t="s">
        <v>462</v>
      </c>
      <c r="E1206" t="s">
        <v>18</v>
      </c>
      <c r="F1206" t="s">
        <v>8120</v>
      </c>
      <c r="G1206" t="s">
        <v>8121</v>
      </c>
      <c r="H1206" t="s">
        <v>8122</v>
      </c>
      <c r="I1206" t="s">
        <v>32</v>
      </c>
      <c r="J1206" t="s">
        <v>718</v>
      </c>
      <c r="K1206" t="s">
        <v>24</v>
      </c>
      <c r="L1206" t="s">
        <v>204</v>
      </c>
      <c r="M1206" t="s">
        <v>10043</v>
      </c>
      <c r="N1206" t="s">
        <v>9441</v>
      </c>
    </row>
    <row r="1207" spans="1:14" x14ac:dyDescent="0.25">
      <c r="A1207" t="s">
        <v>446</v>
      </c>
      <c r="B1207" t="s">
        <v>92</v>
      </c>
      <c r="C1207" t="s">
        <v>69</v>
      </c>
      <c r="D1207" t="s">
        <v>93</v>
      </c>
      <c r="E1207" t="s">
        <v>18</v>
      </c>
      <c r="F1207" t="s">
        <v>8140</v>
      </c>
      <c r="G1207" t="s">
        <v>8141</v>
      </c>
      <c r="H1207" t="s">
        <v>8142</v>
      </c>
      <c r="I1207" t="s">
        <v>32</v>
      </c>
      <c r="J1207" t="s">
        <v>1317</v>
      </c>
      <c r="K1207" t="s">
        <v>24</v>
      </c>
      <c r="L1207" t="s">
        <v>75</v>
      </c>
      <c r="M1207" t="s">
        <v>10046</v>
      </c>
      <c r="N1207" t="s">
        <v>9441</v>
      </c>
    </row>
    <row r="1208" spans="1:14" x14ac:dyDescent="0.25">
      <c r="A1208" t="s">
        <v>8143</v>
      </c>
      <c r="B1208" t="s">
        <v>2190</v>
      </c>
      <c r="C1208" t="s">
        <v>16</v>
      </c>
      <c r="D1208" t="s">
        <v>6002</v>
      </c>
      <c r="E1208" t="s">
        <v>18</v>
      </c>
      <c r="F1208" t="s">
        <v>8144</v>
      </c>
      <c r="G1208" t="s">
        <v>8145</v>
      </c>
      <c r="H1208" t="s">
        <v>8146</v>
      </c>
      <c r="I1208" t="s">
        <v>32</v>
      </c>
      <c r="J1208" t="s">
        <v>234</v>
      </c>
      <c r="K1208" t="s">
        <v>24</v>
      </c>
      <c r="L1208" t="s">
        <v>406</v>
      </c>
      <c r="M1208" t="s">
        <v>9438</v>
      </c>
      <c r="N1208" t="s">
        <v>9439</v>
      </c>
    </row>
    <row r="1209" spans="1:14" x14ac:dyDescent="0.25">
      <c r="A1209" t="s">
        <v>8152</v>
      </c>
      <c r="B1209" t="s">
        <v>350</v>
      </c>
      <c r="C1209" t="s">
        <v>69</v>
      </c>
      <c r="D1209" t="s">
        <v>179</v>
      </c>
      <c r="E1209" t="s">
        <v>18</v>
      </c>
      <c r="F1209" t="s">
        <v>8153</v>
      </c>
      <c r="G1209" t="s">
        <v>8154</v>
      </c>
      <c r="H1209" t="s">
        <v>8155</v>
      </c>
      <c r="I1209" t="s">
        <v>32</v>
      </c>
      <c r="J1209" t="s">
        <v>341</v>
      </c>
      <c r="K1209" t="s">
        <v>24</v>
      </c>
      <c r="L1209" t="s">
        <v>184</v>
      </c>
      <c r="M1209" t="s">
        <v>10047</v>
      </c>
      <c r="N1209" t="s">
        <v>9441</v>
      </c>
    </row>
    <row r="1210" spans="1:14" x14ac:dyDescent="0.25">
      <c r="A1210" t="s">
        <v>8165</v>
      </c>
      <c r="B1210" t="s">
        <v>8166</v>
      </c>
      <c r="C1210" t="s">
        <v>16</v>
      </c>
      <c r="D1210" t="s">
        <v>1297</v>
      </c>
      <c r="E1210" t="s">
        <v>18</v>
      </c>
      <c r="F1210" t="s">
        <v>8167</v>
      </c>
      <c r="G1210" t="s">
        <v>8168</v>
      </c>
      <c r="H1210" t="s">
        <v>8169</v>
      </c>
      <c r="I1210" t="s">
        <v>32</v>
      </c>
      <c r="J1210" t="s">
        <v>290</v>
      </c>
      <c r="K1210" t="s">
        <v>24</v>
      </c>
      <c r="L1210" t="s">
        <v>439</v>
      </c>
      <c r="M1210" t="s">
        <v>10048</v>
      </c>
      <c r="N1210" t="s">
        <v>9441</v>
      </c>
    </row>
    <row r="1211" spans="1:14" x14ac:dyDescent="0.25">
      <c r="A1211" t="s">
        <v>8170</v>
      </c>
      <c r="B1211" t="s">
        <v>8171</v>
      </c>
      <c r="C1211" t="s">
        <v>69</v>
      </c>
      <c r="D1211" t="s">
        <v>8172</v>
      </c>
      <c r="E1211" t="s">
        <v>18</v>
      </c>
      <c r="F1211" t="s">
        <v>8173</v>
      </c>
      <c r="G1211" t="s">
        <v>8174</v>
      </c>
      <c r="H1211" t="s">
        <v>8175</v>
      </c>
      <c r="I1211" t="s">
        <v>32</v>
      </c>
      <c r="J1211" t="s">
        <v>7157</v>
      </c>
      <c r="K1211" t="s">
        <v>24</v>
      </c>
      <c r="L1211" t="s">
        <v>204</v>
      </c>
      <c r="M1211" t="s">
        <v>10049</v>
      </c>
      <c r="N1211" t="s">
        <v>9441</v>
      </c>
    </row>
    <row r="1212" spans="1:14" x14ac:dyDescent="0.25">
      <c r="A1212" t="s">
        <v>8182</v>
      </c>
      <c r="B1212" t="s">
        <v>598</v>
      </c>
      <c r="C1212" t="s">
        <v>16</v>
      </c>
      <c r="D1212" t="s">
        <v>200</v>
      </c>
      <c r="E1212" t="s">
        <v>18</v>
      </c>
      <c r="F1212" t="s">
        <v>8183</v>
      </c>
      <c r="G1212" t="s">
        <v>8184</v>
      </c>
      <c r="H1212" t="s">
        <v>8185</v>
      </c>
      <c r="I1212" t="s">
        <v>32</v>
      </c>
      <c r="J1212" t="s">
        <v>321</v>
      </c>
      <c r="K1212" t="s">
        <v>24</v>
      </c>
      <c r="L1212" t="s">
        <v>204</v>
      </c>
      <c r="M1212" t="s">
        <v>10050</v>
      </c>
      <c r="N1212" t="s">
        <v>9441</v>
      </c>
    </row>
    <row r="1213" spans="1:14" x14ac:dyDescent="0.25">
      <c r="A1213" t="s">
        <v>8186</v>
      </c>
      <c r="C1213" t="s">
        <v>16</v>
      </c>
      <c r="D1213" t="s">
        <v>207</v>
      </c>
      <c r="E1213" t="s">
        <v>18</v>
      </c>
      <c r="F1213" t="s">
        <v>8187</v>
      </c>
      <c r="G1213" t="s">
        <v>8188</v>
      </c>
      <c r="H1213" t="s">
        <v>8189</v>
      </c>
      <c r="I1213" t="s">
        <v>32</v>
      </c>
      <c r="J1213" t="s">
        <v>2591</v>
      </c>
      <c r="K1213" t="s">
        <v>24</v>
      </c>
      <c r="L1213" t="s">
        <v>8190</v>
      </c>
      <c r="M1213" t="s">
        <v>9438</v>
      </c>
      <c r="N1213" t="s">
        <v>9439</v>
      </c>
    </row>
    <row r="1214" spans="1:14" x14ac:dyDescent="0.25">
      <c r="A1214" t="s">
        <v>8191</v>
      </c>
      <c r="B1214" t="s">
        <v>8192</v>
      </c>
      <c r="C1214" t="s">
        <v>1475</v>
      </c>
      <c r="D1214" t="s">
        <v>8193</v>
      </c>
      <c r="E1214" t="s">
        <v>18</v>
      </c>
      <c r="F1214" t="s">
        <v>8194</v>
      </c>
      <c r="G1214" t="s">
        <v>8195</v>
      </c>
      <c r="H1214" t="s">
        <v>8196</v>
      </c>
      <c r="I1214" t="s">
        <v>32</v>
      </c>
      <c r="J1214" t="s">
        <v>360</v>
      </c>
      <c r="K1214" t="s">
        <v>24</v>
      </c>
      <c r="L1214" t="s">
        <v>75</v>
      </c>
      <c r="M1214" t="s">
        <v>9438</v>
      </c>
      <c r="N1214" t="s">
        <v>9439</v>
      </c>
    </row>
    <row r="1215" spans="1:14" x14ac:dyDescent="0.25">
      <c r="A1215" t="s">
        <v>8197</v>
      </c>
      <c r="B1215" t="s">
        <v>8198</v>
      </c>
      <c r="C1215" t="s">
        <v>69</v>
      </c>
      <c r="D1215" t="s">
        <v>70</v>
      </c>
      <c r="E1215" t="s">
        <v>18</v>
      </c>
      <c r="F1215" t="s">
        <v>8199</v>
      </c>
      <c r="G1215" t="s">
        <v>8200</v>
      </c>
      <c r="H1215" t="s">
        <v>8201</v>
      </c>
      <c r="I1215" t="s">
        <v>32</v>
      </c>
      <c r="J1215" t="s">
        <v>290</v>
      </c>
      <c r="K1215" t="s">
        <v>24</v>
      </c>
      <c r="L1215" t="s">
        <v>75</v>
      </c>
      <c r="M1215" t="s">
        <v>10051</v>
      </c>
      <c r="N1215" t="s">
        <v>9441</v>
      </c>
    </row>
    <row r="1216" spans="1:14" x14ac:dyDescent="0.25">
      <c r="A1216" t="s">
        <v>8202</v>
      </c>
      <c r="B1216" t="s">
        <v>8203</v>
      </c>
      <c r="C1216" t="s">
        <v>16</v>
      </c>
      <c r="D1216" t="s">
        <v>93</v>
      </c>
      <c r="E1216" t="s">
        <v>18</v>
      </c>
      <c r="F1216" t="s">
        <v>8204</v>
      </c>
      <c r="G1216" t="s">
        <v>8205</v>
      </c>
      <c r="H1216" t="s">
        <v>8206</v>
      </c>
      <c r="I1216" t="s">
        <v>32</v>
      </c>
      <c r="J1216" t="s">
        <v>2164</v>
      </c>
      <c r="K1216" t="s">
        <v>24</v>
      </c>
      <c r="L1216" t="s">
        <v>75</v>
      </c>
      <c r="M1216" t="s">
        <v>10052</v>
      </c>
      <c r="N1216" t="s">
        <v>9441</v>
      </c>
    </row>
    <row r="1217" spans="1:14" x14ac:dyDescent="0.25">
      <c r="A1217" t="s">
        <v>8207</v>
      </c>
      <c r="B1217" t="s">
        <v>8208</v>
      </c>
      <c r="C1217" t="s">
        <v>69</v>
      </c>
      <c r="D1217" t="s">
        <v>8209</v>
      </c>
      <c r="E1217" t="s">
        <v>18</v>
      </c>
      <c r="F1217" t="s">
        <v>8210</v>
      </c>
      <c r="G1217" t="s">
        <v>8211</v>
      </c>
      <c r="H1217" t="s">
        <v>8212</v>
      </c>
      <c r="I1217" t="s">
        <v>32</v>
      </c>
      <c r="J1217" t="s">
        <v>379</v>
      </c>
      <c r="K1217" t="s">
        <v>24</v>
      </c>
      <c r="L1217" t="s">
        <v>5864</v>
      </c>
      <c r="M1217" t="s">
        <v>10053</v>
      </c>
      <c r="N1217" t="s">
        <v>9441</v>
      </c>
    </row>
    <row r="1218" spans="1:14" x14ac:dyDescent="0.25">
      <c r="A1218" t="s">
        <v>8213</v>
      </c>
      <c r="B1218" t="s">
        <v>7672</v>
      </c>
      <c r="C1218" t="s">
        <v>69</v>
      </c>
      <c r="D1218" t="s">
        <v>45</v>
      </c>
      <c r="E1218" t="s">
        <v>18</v>
      </c>
      <c r="F1218" t="s">
        <v>8214</v>
      </c>
      <c r="G1218" t="s">
        <v>8215</v>
      </c>
      <c r="H1218" t="s">
        <v>8216</v>
      </c>
      <c r="I1218" t="s">
        <v>32</v>
      </c>
      <c r="J1218" t="s">
        <v>575</v>
      </c>
      <c r="K1218" t="s">
        <v>24</v>
      </c>
      <c r="L1218" t="s">
        <v>50</v>
      </c>
      <c r="M1218" t="s">
        <v>10054</v>
      </c>
      <c r="N1218" t="s">
        <v>9441</v>
      </c>
    </row>
    <row r="1219" spans="1:14" x14ac:dyDescent="0.25">
      <c r="A1219" t="s">
        <v>8222</v>
      </c>
      <c r="B1219" t="s">
        <v>8223</v>
      </c>
      <c r="C1219" t="s">
        <v>16</v>
      </c>
      <c r="D1219" t="s">
        <v>8224</v>
      </c>
      <c r="E1219" t="s">
        <v>18</v>
      </c>
      <c r="F1219" t="s">
        <v>8225</v>
      </c>
      <c r="G1219" t="s">
        <v>8226</v>
      </c>
      <c r="H1219" t="s">
        <v>8227</v>
      </c>
      <c r="I1219" t="s">
        <v>32</v>
      </c>
      <c r="J1219" t="s">
        <v>197</v>
      </c>
      <c r="K1219" t="s">
        <v>24</v>
      </c>
      <c r="L1219" t="s">
        <v>42</v>
      </c>
      <c r="M1219" t="s">
        <v>9438</v>
      </c>
      <c r="N1219" t="s">
        <v>9439</v>
      </c>
    </row>
    <row r="1220" spans="1:14" x14ac:dyDescent="0.25">
      <c r="A1220" t="s">
        <v>8228</v>
      </c>
      <c r="C1220" t="s">
        <v>16</v>
      </c>
      <c r="D1220" t="s">
        <v>8229</v>
      </c>
      <c r="E1220" t="s">
        <v>18</v>
      </c>
      <c r="F1220" t="s">
        <v>8230</v>
      </c>
      <c r="G1220" t="s">
        <v>8231</v>
      </c>
      <c r="H1220" t="s">
        <v>8232</v>
      </c>
      <c r="I1220" t="s">
        <v>32</v>
      </c>
      <c r="J1220" t="s">
        <v>1093</v>
      </c>
      <c r="K1220" t="s">
        <v>24</v>
      </c>
      <c r="L1220" t="s">
        <v>621</v>
      </c>
      <c r="M1220" t="s">
        <v>9438</v>
      </c>
      <c r="N1220" t="s">
        <v>9439</v>
      </c>
    </row>
    <row r="1221" spans="1:14" x14ac:dyDescent="0.25">
      <c r="A1221" t="s">
        <v>8233</v>
      </c>
      <c r="B1221" t="s">
        <v>8234</v>
      </c>
      <c r="C1221" t="s">
        <v>69</v>
      </c>
      <c r="D1221" t="s">
        <v>2146</v>
      </c>
      <c r="E1221" t="s">
        <v>18</v>
      </c>
      <c r="F1221" t="s">
        <v>8235</v>
      </c>
      <c r="G1221" t="s">
        <v>8236</v>
      </c>
      <c r="H1221" t="s">
        <v>8237</v>
      </c>
      <c r="I1221" t="s">
        <v>32</v>
      </c>
      <c r="J1221" t="s">
        <v>527</v>
      </c>
      <c r="K1221" t="s">
        <v>24</v>
      </c>
      <c r="L1221" t="s">
        <v>204</v>
      </c>
      <c r="M1221" t="s">
        <v>10055</v>
      </c>
      <c r="N1221" t="s">
        <v>9441</v>
      </c>
    </row>
    <row r="1222" spans="1:14" x14ac:dyDescent="0.25">
      <c r="A1222" t="s">
        <v>8238</v>
      </c>
      <c r="B1222" t="s">
        <v>2611</v>
      </c>
      <c r="C1222" t="s">
        <v>69</v>
      </c>
      <c r="D1222" t="s">
        <v>93</v>
      </c>
      <c r="E1222" t="s">
        <v>18</v>
      </c>
      <c r="F1222" t="s">
        <v>8239</v>
      </c>
      <c r="G1222" t="s">
        <v>8240</v>
      </c>
      <c r="H1222" t="s">
        <v>8241</v>
      </c>
      <c r="I1222" t="s">
        <v>32</v>
      </c>
      <c r="J1222" t="s">
        <v>735</v>
      </c>
      <c r="K1222" t="s">
        <v>24</v>
      </c>
      <c r="L1222" t="s">
        <v>342</v>
      </c>
      <c r="M1222" t="s">
        <v>10056</v>
      </c>
      <c r="N1222" t="s">
        <v>9441</v>
      </c>
    </row>
    <row r="1223" spans="1:14" x14ac:dyDescent="0.25">
      <c r="A1223" t="s">
        <v>8242</v>
      </c>
      <c r="B1223" t="s">
        <v>8243</v>
      </c>
      <c r="C1223" t="s">
        <v>69</v>
      </c>
      <c r="D1223" t="s">
        <v>8244</v>
      </c>
      <c r="E1223" t="s">
        <v>18</v>
      </c>
      <c r="F1223" t="s">
        <v>8245</v>
      </c>
      <c r="G1223" t="s">
        <v>8246</v>
      </c>
      <c r="H1223" t="s">
        <v>8247</v>
      </c>
      <c r="I1223" t="s">
        <v>32</v>
      </c>
      <c r="J1223" t="s">
        <v>97</v>
      </c>
      <c r="K1223" t="s">
        <v>24</v>
      </c>
      <c r="L1223" t="s">
        <v>75</v>
      </c>
      <c r="M1223" t="s">
        <v>10057</v>
      </c>
      <c r="N1223" t="s">
        <v>9441</v>
      </c>
    </row>
    <row r="1224" spans="1:14" x14ac:dyDescent="0.25">
      <c r="A1224" t="s">
        <v>8248</v>
      </c>
      <c r="B1224" t="s">
        <v>8249</v>
      </c>
      <c r="C1224" t="s">
        <v>69</v>
      </c>
      <c r="D1224" t="s">
        <v>579</v>
      </c>
      <c r="E1224" t="s">
        <v>18</v>
      </c>
      <c r="F1224" t="s">
        <v>8250</v>
      </c>
      <c r="G1224" t="s">
        <v>8251</v>
      </c>
      <c r="H1224" t="s">
        <v>8252</v>
      </c>
      <c r="I1224" t="s">
        <v>32</v>
      </c>
      <c r="J1224" t="s">
        <v>583</v>
      </c>
      <c r="K1224" t="s">
        <v>24</v>
      </c>
      <c r="L1224" t="s">
        <v>2331</v>
      </c>
      <c r="M1224" t="s">
        <v>10058</v>
      </c>
      <c r="N1224" t="s">
        <v>9441</v>
      </c>
    </row>
    <row r="1225" spans="1:14" x14ac:dyDescent="0.25">
      <c r="A1225" t="s">
        <v>8253</v>
      </c>
      <c r="B1225" t="s">
        <v>8254</v>
      </c>
      <c r="C1225" t="s">
        <v>16</v>
      </c>
      <c r="E1225" t="s">
        <v>18</v>
      </c>
      <c r="F1225" t="s">
        <v>8255</v>
      </c>
      <c r="G1225" t="s">
        <v>8256</v>
      </c>
      <c r="H1225" t="s">
        <v>8257</v>
      </c>
      <c r="I1225" t="s">
        <v>32</v>
      </c>
      <c r="J1225" t="s">
        <v>234</v>
      </c>
      <c r="K1225" t="s">
        <v>24</v>
      </c>
      <c r="L1225" t="s">
        <v>168</v>
      </c>
      <c r="M1225" t="s">
        <v>9438</v>
      </c>
      <c r="N1225" t="s">
        <v>9439</v>
      </c>
    </row>
    <row r="1226" spans="1:14" x14ac:dyDescent="0.25">
      <c r="A1226" t="s">
        <v>8258</v>
      </c>
      <c r="B1226" t="s">
        <v>8259</v>
      </c>
      <c r="C1226" t="s">
        <v>69</v>
      </c>
      <c r="D1226" t="s">
        <v>8260</v>
      </c>
      <c r="E1226" t="s">
        <v>18</v>
      </c>
      <c r="F1226" t="s">
        <v>8261</v>
      </c>
      <c r="G1226" t="s">
        <v>8262</v>
      </c>
      <c r="H1226" t="s">
        <v>8263</v>
      </c>
      <c r="I1226" t="s">
        <v>32</v>
      </c>
      <c r="J1226" t="s">
        <v>1639</v>
      </c>
      <c r="K1226" t="s">
        <v>24</v>
      </c>
      <c r="L1226" t="s">
        <v>3475</v>
      </c>
      <c r="M1226" t="s">
        <v>10059</v>
      </c>
      <c r="N1226" t="s">
        <v>9441</v>
      </c>
    </row>
    <row r="1227" spans="1:14" x14ac:dyDescent="0.25">
      <c r="A1227" t="s">
        <v>8264</v>
      </c>
      <c r="B1227" t="s">
        <v>8265</v>
      </c>
      <c r="C1227" t="s">
        <v>69</v>
      </c>
      <c r="D1227" t="s">
        <v>2204</v>
      </c>
      <c r="E1227" t="s">
        <v>18</v>
      </c>
      <c r="F1227" t="s">
        <v>8266</v>
      </c>
      <c r="G1227" t="s">
        <v>8267</v>
      </c>
      <c r="H1227" t="s">
        <v>8268</v>
      </c>
      <c r="I1227" t="s">
        <v>32</v>
      </c>
      <c r="J1227" t="s">
        <v>614</v>
      </c>
      <c r="K1227" t="s">
        <v>24</v>
      </c>
      <c r="L1227" t="s">
        <v>42</v>
      </c>
      <c r="M1227" t="s">
        <v>10060</v>
      </c>
      <c r="N1227" t="s">
        <v>9441</v>
      </c>
    </row>
    <row r="1228" spans="1:14" x14ac:dyDescent="0.25">
      <c r="A1228" t="s">
        <v>8269</v>
      </c>
      <c r="B1228" t="s">
        <v>8270</v>
      </c>
      <c r="C1228" t="s">
        <v>69</v>
      </c>
      <c r="D1228" t="s">
        <v>8271</v>
      </c>
      <c r="E1228" t="s">
        <v>18</v>
      </c>
      <c r="F1228" t="s">
        <v>8272</v>
      </c>
      <c r="G1228" t="s">
        <v>8273</v>
      </c>
      <c r="H1228" t="s">
        <v>8274</v>
      </c>
      <c r="I1228" t="s">
        <v>32</v>
      </c>
      <c r="J1228" t="s">
        <v>420</v>
      </c>
      <c r="K1228" t="s">
        <v>24</v>
      </c>
      <c r="L1228" t="s">
        <v>786</v>
      </c>
      <c r="M1228" t="s">
        <v>10061</v>
      </c>
      <c r="N1228" t="s">
        <v>9441</v>
      </c>
    </row>
    <row r="1229" spans="1:14" x14ac:dyDescent="0.25">
      <c r="A1229" t="s">
        <v>8275</v>
      </c>
      <c r="B1229" t="s">
        <v>8276</v>
      </c>
      <c r="C1229" t="s">
        <v>69</v>
      </c>
      <c r="D1229" t="s">
        <v>8277</v>
      </c>
      <c r="E1229" t="s">
        <v>18</v>
      </c>
      <c r="F1229" t="s">
        <v>8278</v>
      </c>
      <c r="G1229" t="s">
        <v>8279</v>
      </c>
      <c r="H1229" t="s">
        <v>8280</v>
      </c>
      <c r="I1229" t="s">
        <v>32</v>
      </c>
      <c r="J1229" t="s">
        <v>109</v>
      </c>
      <c r="K1229" t="s">
        <v>24</v>
      </c>
      <c r="L1229" t="s">
        <v>75</v>
      </c>
      <c r="M1229" t="s">
        <v>10062</v>
      </c>
      <c r="N1229" t="s">
        <v>9441</v>
      </c>
    </row>
    <row r="1230" spans="1:14" x14ac:dyDescent="0.25">
      <c r="A1230" t="s">
        <v>8287</v>
      </c>
      <c r="B1230" t="s">
        <v>92</v>
      </c>
      <c r="C1230" t="s">
        <v>69</v>
      </c>
      <c r="D1230" t="s">
        <v>93</v>
      </c>
      <c r="E1230" t="s">
        <v>18</v>
      </c>
      <c r="F1230" t="s">
        <v>8288</v>
      </c>
      <c r="G1230" t="s">
        <v>8289</v>
      </c>
      <c r="H1230" t="s">
        <v>8290</v>
      </c>
      <c r="I1230" t="s">
        <v>32</v>
      </c>
      <c r="J1230" t="s">
        <v>1381</v>
      </c>
      <c r="K1230" t="s">
        <v>24</v>
      </c>
      <c r="L1230" t="s">
        <v>75</v>
      </c>
      <c r="M1230" t="s">
        <v>10064</v>
      </c>
      <c r="N1230" t="s">
        <v>9441</v>
      </c>
    </row>
    <row r="1231" spans="1:14" x14ac:dyDescent="0.25">
      <c r="A1231" t="s">
        <v>8297</v>
      </c>
      <c r="B1231" t="s">
        <v>8298</v>
      </c>
      <c r="C1231" t="s">
        <v>69</v>
      </c>
      <c r="D1231" t="s">
        <v>8299</v>
      </c>
      <c r="E1231" t="s">
        <v>18</v>
      </c>
      <c r="F1231" t="s">
        <v>8300</v>
      </c>
      <c r="G1231" t="s">
        <v>8301</v>
      </c>
      <c r="H1231" t="s">
        <v>8302</v>
      </c>
      <c r="I1231" t="s">
        <v>32</v>
      </c>
      <c r="J1231" t="s">
        <v>175</v>
      </c>
      <c r="K1231" t="s">
        <v>24</v>
      </c>
      <c r="L1231" t="s">
        <v>58</v>
      </c>
      <c r="M1231" t="s">
        <v>10065</v>
      </c>
      <c r="N1231" t="s">
        <v>9441</v>
      </c>
    </row>
    <row r="1232" spans="1:14" x14ac:dyDescent="0.25">
      <c r="A1232" t="s">
        <v>8308</v>
      </c>
      <c r="C1232" t="s">
        <v>16</v>
      </c>
      <c r="D1232" t="s">
        <v>579</v>
      </c>
      <c r="E1232" t="s">
        <v>18</v>
      </c>
      <c r="F1232" t="s">
        <v>8309</v>
      </c>
      <c r="G1232" t="s">
        <v>8310</v>
      </c>
      <c r="H1232" t="s">
        <v>8311</v>
      </c>
      <c r="I1232" t="s">
        <v>32</v>
      </c>
      <c r="J1232" t="s">
        <v>175</v>
      </c>
      <c r="K1232" t="s">
        <v>24</v>
      </c>
      <c r="L1232" t="s">
        <v>8312</v>
      </c>
      <c r="M1232" t="s">
        <v>10066</v>
      </c>
      <c r="N1232" t="s">
        <v>9441</v>
      </c>
    </row>
    <row r="1233" spans="1:14" x14ac:dyDescent="0.25">
      <c r="A1233" t="s">
        <v>8323</v>
      </c>
      <c r="B1233" t="s">
        <v>8324</v>
      </c>
      <c r="C1233" t="s">
        <v>16</v>
      </c>
      <c r="D1233" t="s">
        <v>8325</v>
      </c>
      <c r="E1233" t="s">
        <v>18</v>
      </c>
      <c r="F1233" t="s">
        <v>8326</v>
      </c>
      <c r="G1233" t="s">
        <v>8327</v>
      </c>
      <c r="H1233" t="s">
        <v>8328</v>
      </c>
      <c r="I1233" t="s">
        <v>32</v>
      </c>
      <c r="J1233" t="s">
        <v>451</v>
      </c>
      <c r="K1233" t="s">
        <v>24</v>
      </c>
      <c r="L1233" t="s">
        <v>851</v>
      </c>
      <c r="M1233" t="s">
        <v>10067</v>
      </c>
      <c r="N1233" t="s">
        <v>9441</v>
      </c>
    </row>
    <row r="1234" spans="1:14" x14ac:dyDescent="0.25">
      <c r="A1234" t="s">
        <v>8329</v>
      </c>
      <c r="B1234" t="s">
        <v>3513</v>
      </c>
      <c r="C1234" t="s">
        <v>16</v>
      </c>
      <c r="D1234" t="s">
        <v>2293</v>
      </c>
      <c r="E1234" t="s">
        <v>18</v>
      </c>
      <c r="F1234" t="s">
        <v>8330</v>
      </c>
      <c r="G1234" t="s">
        <v>8331</v>
      </c>
      <c r="H1234" t="s">
        <v>8332</v>
      </c>
      <c r="I1234" t="s">
        <v>32</v>
      </c>
      <c r="J1234" t="s">
        <v>197</v>
      </c>
      <c r="K1234" t="s">
        <v>24</v>
      </c>
      <c r="L1234" t="s">
        <v>176</v>
      </c>
      <c r="M1234" t="s">
        <v>9438</v>
      </c>
      <c r="N1234" t="s">
        <v>9439</v>
      </c>
    </row>
    <row r="1235" spans="1:14" x14ac:dyDescent="0.25">
      <c r="A1235" t="s">
        <v>8333</v>
      </c>
      <c r="B1235" t="s">
        <v>8334</v>
      </c>
      <c r="C1235" t="s">
        <v>16</v>
      </c>
      <c r="D1235" t="s">
        <v>8335</v>
      </c>
      <c r="E1235" t="s">
        <v>18</v>
      </c>
      <c r="F1235" t="s">
        <v>8336</v>
      </c>
      <c r="G1235" t="s">
        <v>8337</v>
      </c>
      <c r="H1235" t="s">
        <v>8338</v>
      </c>
      <c r="I1235" t="s">
        <v>32</v>
      </c>
      <c r="J1235" t="s">
        <v>479</v>
      </c>
      <c r="K1235" t="s">
        <v>24</v>
      </c>
      <c r="L1235" t="s">
        <v>4163</v>
      </c>
      <c r="M1235" t="s">
        <v>9438</v>
      </c>
      <c r="N1235" t="s">
        <v>9439</v>
      </c>
    </row>
    <row r="1236" spans="1:14" x14ac:dyDescent="0.25">
      <c r="A1236" t="s">
        <v>8339</v>
      </c>
      <c r="B1236" t="s">
        <v>8340</v>
      </c>
      <c r="C1236" t="s">
        <v>16</v>
      </c>
      <c r="D1236" t="s">
        <v>42</v>
      </c>
      <c r="E1236" t="s">
        <v>18</v>
      </c>
      <c r="F1236" t="s">
        <v>8341</v>
      </c>
      <c r="G1236" t="s">
        <v>8342</v>
      </c>
      <c r="H1236" t="s">
        <v>8343</v>
      </c>
      <c r="I1236" t="s">
        <v>32</v>
      </c>
      <c r="J1236" t="s">
        <v>253</v>
      </c>
      <c r="K1236" t="s">
        <v>24</v>
      </c>
      <c r="L1236" t="s">
        <v>83</v>
      </c>
      <c r="M1236" t="s">
        <v>9438</v>
      </c>
      <c r="N1236" t="s">
        <v>9439</v>
      </c>
    </row>
    <row r="1237" spans="1:14" x14ac:dyDescent="0.25">
      <c r="A1237" t="s">
        <v>8344</v>
      </c>
      <c r="B1237" t="s">
        <v>8345</v>
      </c>
      <c r="C1237" t="s">
        <v>69</v>
      </c>
      <c r="D1237" t="s">
        <v>93</v>
      </c>
      <c r="E1237" t="s">
        <v>18</v>
      </c>
      <c r="F1237" t="s">
        <v>8346</v>
      </c>
      <c r="G1237" t="s">
        <v>8347</v>
      </c>
      <c r="H1237" t="s">
        <v>8348</v>
      </c>
      <c r="I1237" t="s">
        <v>32</v>
      </c>
      <c r="J1237" t="s">
        <v>712</v>
      </c>
      <c r="K1237" t="s">
        <v>24</v>
      </c>
      <c r="L1237" t="s">
        <v>75</v>
      </c>
      <c r="M1237" t="s">
        <v>10068</v>
      </c>
      <c r="N1237" t="s">
        <v>9441</v>
      </c>
    </row>
    <row r="1238" spans="1:14" x14ac:dyDescent="0.25">
      <c r="A1238" t="s">
        <v>8349</v>
      </c>
      <c r="B1238" t="s">
        <v>8350</v>
      </c>
      <c r="C1238" t="s">
        <v>69</v>
      </c>
      <c r="D1238" t="s">
        <v>7917</v>
      </c>
      <c r="E1238" t="s">
        <v>18</v>
      </c>
      <c r="F1238" t="s">
        <v>8351</v>
      </c>
      <c r="G1238" t="s">
        <v>8352</v>
      </c>
      <c r="H1238" t="s">
        <v>8353</v>
      </c>
      <c r="I1238" t="s">
        <v>32</v>
      </c>
      <c r="J1238" t="s">
        <v>426</v>
      </c>
      <c r="K1238" t="s">
        <v>24</v>
      </c>
      <c r="L1238" t="s">
        <v>4814</v>
      </c>
      <c r="M1238" t="s">
        <v>10069</v>
      </c>
      <c r="N1238" t="s">
        <v>9441</v>
      </c>
    </row>
    <row r="1239" spans="1:14" x14ac:dyDescent="0.25">
      <c r="A1239" t="s">
        <v>8354</v>
      </c>
      <c r="B1239" t="s">
        <v>44</v>
      </c>
      <c r="C1239" t="s">
        <v>69</v>
      </c>
      <c r="D1239" t="s">
        <v>45</v>
      </c>
      <c r="E1239" t="s">
        <v>18</v>
      </c>
      <c r="F1239" t="s">
        <v>8355</v>
      </c>
      <c r="G1239" t="s">
        <v>8356</v>
      </c>
      <c r="H1239" t="s">
        <v>8357</v>
      </c>
      <c r="I1239" t="s">
        <v>32</v>
      </c>
      <c r="J1239" t="s">
        <v>4170</v>
      </c>
      <c r="K1239" t="s">
        <v>24</v>
      </c>
      <c r="L1239" t="s">
        <v>50</v>
      </c>
      <c r="M1239" t="s">
        <v>10070</v>
      </c>
      <c r="N1239" t="s">
        <v>9441</v>
      </c>
    </row>
    <row r="1240" spans="1:14" x14ac:dyDescent="0.25">
      <c r="A1240" t="s">
        <v>8358</v>
      </c>
      <c r="B1240" t="s">
        <v>8359</v>
      </c>
      <c r="C1240" t="s">
        <v>69</v>
      </c>
      <c r="D1240" t="s">
        <v>8360</v>
      </c>
      <c r="E1240" t="s">
        <v>18</v>
      </c>
      <c r="F1240" t="s">
        <v>8361</v>
      </c>
      <c r="G1240" t="s">
        <v>8362</v>
      </c>
      <c r="H1240" t="s">
        <v>8363</v>
      </c>
      <c r="I1240" t="s">
        <v>32</v>
      </c>
      <c r="J1240" t="s">
        <v>23</v>
      </c>
      <c r="K1240" t="s">
        <v>24</v>
      </c>
      <c r="L1240" t="s">
        <v>42</v>
      </c>
      <c r="M1240" t="s">
        <v>9438</v>
      </c>
      <c r="N1240" t="s">
        <v>9439</v>
      </c>
    </row>
    <row r="1241" spans="1:14" x14ac:dyDescent="0.25">
      <c r="A1241" t="s">
        <v>8364</v>
      </c>
      <c r="B1241" t="s">
        <v>8365</v>
      </c>
      <c r="C1241" t="s">
        <v>16</v>
      </c>
      <c r="D1241" t="s">
        <v>8366</v>
      </c>
      <c r="E1241" t="s">
        <v>18</v>
      </c>
      <c r="F1241" t="s">
        <v>8367</v>
      </c>
      <c r="G1241" t="s">
        <v>8368</v>
      </c>
      <c r="H1241" t="s">
        <v>8369</v>
      </c>
      <c r="I1241" t="s">
        <v>32</v>
      </c>
      <c r="J1241" t="s">
        <v>583</v>
      </c>
      <c r="K1241" t="s">
        <v>24</v>
      </c>
      <c r="L1241" t="s">
        <v>58</v>
      </c>
      <c r="M1241" t="s">
        <v>10071</v>
      </c>
      <c r="N1241" t="s">
        <v>9441</v>
      </c>
    </row>
    <row r="1242" spans="1:14" x14ac:dyDescent="0.25">
      <c r="A1242" t="s">
        <v>8370</v>
      </c>
      <c r="B1242" t="s">
        <v>8371</v>
      </c>
      <c r="C1242" t="s">
        <v>69</v>
      </c>
      <c r="D1242" t="s">
        <v>37</v>
      </c>
      <c r="E1242" t="s">
        <v>18</v>
      </c>
      <c r="F1242" t="s">
        <v>8372</v>
      </c>
      <c r="G1242" t="s">
        <v>8373</v>
      </c>
      <c r="H1242" t="s">
        <v>8374</v>
      </c>
      <c r="I1242" t="s">
        <v>32</v>
      </c>
      <c r="J1242" t="s">
        <v>183</v>
      </c>
      <c r="K1242" t="s">
        <v>24</v>
      </c>
      <c r="L1242" t="s">
        <v>4363</v>
      </c>
      <c r="M1242" t="s">
        <v>10072</v>
      </c>
      <c r="N1242" t="s">
        <v>9441</v>
      </c>
    </row>
    <row r="1243" spans="1:14" x14ac:dyDescent="0.25">
      <c r="A1243" t="s">
        <v>8375</v>
      </c>
      <c r="B1243" t="s">
        <v>8376</v>
      </c>
      <c r="C1243" t="s">
        <v>69</v>
      </c>
      <c r="D1243" t="s">
        <v>1476</v>
      </c>
      <c r="E1243" t="s">
        <v>18</v>
      </c>
      <c r="F1243" t="s">
        <v>8377</v>
      </c>
      <c r="G1243" t="s">
        <v>8378</v>
      </c>
      <c r="H1243" t="s">
        <v>8379</v>
      </c>
      <c r="I1243" t="s">
        <v>32</v>
      </c>
      <c r="J1243" t="s">
        <v>540</v>
      </c>
      <c r="K1243" t="s">
        <v>24</v>
      </c>
      <c r="L1243" t="s">
        <v>34</v>
      </c>
      <c r="M1243" t="s">
        <v>10073</v>
      </c>
      <c r="N1243" t="s">
        <v>9441</v>
      </c>
    </row>
    <row r="1244" spans="1:14" x14ac:dyDescent="0.25">
      <c r="A1244" t="s">
        <v>4020</v>
      </c>
      <c r="B1244" t="s">
        <v>8380</v>
      </c>
      <c r="C1244" t="s">
        <v>69</v>
      </c>
      <c r="D1244" t="s">
        <v>502</v>
      </c>
      <c r="E1244" t="s">
        <v>18</v>
      </c>
      <c r="F1244" t="s">
        <v>8381</v>
      </c>
      <c r="G1244" t="s">
        <v>8382</v>
      </c>
      <c r="H1244" t="s">
        <v>8383</v>
      </c>
      <c r="I1244" t="s">
        <v>32</v>
      </c>
      <c r="J1244" t="s">
        <v>1411</v>
      </c>
      <c r="K1244" t="s">
        <v>24</v>
      </c>
      <c r="L1244" t="s">
        <v>507</v>
      </c>
      <c r="M1244" t="s">
        <v>10074</v>
      </c>
      <c r="N1244" t="s">
        <v>9441</v>
      </c>
    </row>
    <row r="1245" spans="1:14" x14ac:dyDescent="0.25">
      <c r="A1245" t="s">
        <v>8384</v>
      </c>
      <c r="B1245" t="s">
        <v>8385</v>
      </c>
      <c r="C1245" t="s">
        <v>16</v>
      </c>
      <c r="D1245" t="s">
        <v>8386</v>
      </c>
      <c r="E1245" t="s">
        <v>18</v>
      </c>
      <c r="F1245" t="s">
        <v>8387</v>
      </c>
      <c r="G1245" t="s">
        <v>8388</v>
      </c>
      <c r="H1245" t="s">
        <v>8389</v>
      </c>
      <c r="I1245" t="s">
        <v>32</v>
      </c>
      <c r="J1245" t="s">
        <v>1662</v>
      </c>
      <c r="K1245" t="s">
        <v>24</v>
      </c>
      <c r="L1245" t="s">
        <v>6491</v>
      </c>
      <c r="M1245" t="s">
        <v>9438</v>
      </c>
      <c r="N1245" t="s">
        <v>9439</v>
      </c>
    </row>
    <row r="1246" spans="1:14" x14ac:dyDescent="0.25">
      <c r="A1246" t="s">
        <v>8390</v>
      </c>
      <c r="B1246" t="s">
        <v>8391</v>
      </c>
      <c r="C1246" t="s">
        <v>69</v>
      </c>
      <c r="D1246" t="s">
        <v>8392</v>
      </c>
      <c r="E1246" t="s">
        <v>18</v>
      </c>
      <c r="F1246" t="s">
        <v>8393</v>
      </c>
      <c r="G1246" t="s">
        <v>8394</v>
      </c>
      <c r="H1246" t="s">
        <v>8395</v>
      </c>
      <c r="I1246" t="s">
        <v>32</v>
      </c>
      <c r="J1246" t="s">
        <v>486</v>
      </c>
      <c r="K1246" t="s">
        <v>24</v>
      </c>
      <c r="L1246" t="s">
        <v>75</v>
      </c>
      <c r="M1246" t="s">
        <v>10075</v>
      </c>
      <c r="N1246" t="s">
        <v>9441</v>
      </c>
    </row>
    <row r="1247" spans="1:14" x14ac:dyDescent="0.25">
      <c r="A1247" t="s">
        <v>8396</v>
      </c>
      <c r="B1247" t="s">
        <v>6292</v>
      </c>
      <c r="C1247" t="s">
        <v>69</v>
      </c>
      <c r="D1247" t="s">
        <v>579</v>
      </c>
      <c r="E1247" t="s">
        <v>18</v>
      </c>
      <c r="F1247" t="s">
        <v>8397</v>
      </c>
      <c r="G1247" t="s">
        <v>8398</v>
      </c>
      <c r="H1247" t="s">
        <v>8399</v>
      </c>
      <c r="I1247" t="s">
        <v>32</v>
      </c>
      <c r="J1247" t="s">
        <v>74</v>
      </c>
      <c r="K1247" t="s">
        <v>24</v>
      </c>
      <c r="L1247" t="s">
        <v>2331</v>
      </c>
      <c r="M1247" t="s">
        <v>10076</v>
      </c>
      <c r="N1247" t="s">
        <v>9441</v>
      </c>
    </row>
    <row r="1248" spans="1:14" x14ac:dyDescent="0.25">
      <c r="A1248" t="s">
        <v>8400</v>
      </c>
      <c r="B1248" t="s">
        <v>8401</v>
      </c>
      <c r="C1248" t="s">
        <v>16</v>
      </c>
      <c r="D1248" t="s">
        <v>8402</v>
      </c>
      <c r="E1248" t="s">
        <v>18</v>
      </c>
      <c r="F1248" t="s">
        <v>8403</v>
      </c>
      <c r="G1248" t="s">
        <v>8404</v>
      </c>
      <c r="H1248" t="s">
        <v>8405</v>
      </c>
      <c r="I1248" t="s">
        <v>32</v>
      </c>
      <c r="J1248" t="s">
        <v>155</v>
      </c>
      <c r="K1248" t="s">
        <v>24</v>
      </c>
      <c r="L1248" t="s">
        <v>507</v>
      </c>
      <c r="M1248" t="s">
        <v>10077</v>
      </c>
      <c r="N1248" t="s">
        <v>9441</v>
      </c>
    </row>
    <row r="1249" spans="1:14" x14ac:dyDescent="0.25">
      <c r="A1249" t="s">
        <v>8406</v>
      </c>
      <c r="C1249" t="s">
        <v>16</v>
      </c>
      <c r="D1249" t="s">
        <v>85</v>
      </c>
      <c r="E1249" t="s">
        <v>18</v>
      </c>
      <c r="F1249" t="s">
        <v>8407</v>
      </c>
      <c r="G1249" t="s">
        <v>8408</v>
      </c>
      <c r="H1249" t="s">
        <v>8409</v>
      </c>
      <c r="I1249" t="s">
        <v>32</v>
      </c>
      <c r="J1249" t="s">
        <v>360</v>
      </c>
      <c r="K1249" t="s">
        <v>24</v>
      </c>
      <c r="L1249" t="s">
        <v>851</v>
      </c>
      <c r="M1249" t="s">
        <v>9438</v>
      </c>
      <c r="N1249" t="s">
        <v>9439</v>
      </c>
    </row>
    <row r="1250" spans="1:14" x14ac:dyDescent="0.25">
      <c r="A1250" t="s">
        <v>8410</v>
      </c>
      <c r="B1250" t="s">
        <v>2687</v>
      </c>
      <c r="C1250" t="s">
        <v>69</v>
      </c>
      <c r="D1250" t="s">
        <v>1297</v>
      </c>
      <c r="E1250" t="s">
        <v>18</v>
      </c>
      <c r="F1250" t="s">
        <v>8411</v>
      </c>
      <c r="G1250" t="s">
        <v>8412</v>
      </c>
      <c r="H1250" t="s">
        <v>8413</v>
      </c>
      <c r="I1250" t="s">
        <v>32</v>
      </c>
      <c r="J1250" t="s">
        <v>183</v>
      </c>
      <c r="K1250" t="s">
        <v>24</v>
      </c>
      <c r="L1250" t="s">
        <v>439</v>
      </c>
      <c r="M1250" t="s">
        <v>10078</v>
      </c>
      <c r="N1250" t="s">
        <v>9441</v>
      </c>
    </row>
    <row r="1251" spans="1:14" x14ac:dyDescent="0.25">
      <c r="A1251" t="s">
        <v>8414</v>
      </c>
      <c r="B1251" t="s">
        <v>8415</v>
      </c>
      <c r="C1251" t="s">
        <v>69</v>
      </c>
      <c r="D1251" t="s">
        <v>3792</v>
      </c>
      <c r="E1251" t="s">
        <v>18</v>
      </c>
      <c r="F1251" t="s">
        <v>8416</v>
      </c>
      <c r="G1251" t="s">
        <v>8417</v>
      </c>
      <c r="H1251" t="s">
        <v>8418</v>
      </c>
      <c r="I1251" t="s">
        <v>32</v>
      </c>
      <c r="J1251" t="s">
        <v>183</v>
      </c>
      <c r="K1251" t="s">
        <v>24</v>
      </c>
      <c r="L1251" t="s">
        <v>75</v>
      </c>
      <c r="M1251" t="s">
        <v>10079</v>
      </c>
      <c r="N1251" t="s">
        <v>9441</v>
      </c>
    </row>
    <row r="1252" spans="1:14" x14ac:dyDescent="0.25">
      <c r="A1252" t="s">
        <v>8425</v>
      </c>
      <c r="C1252" t="s">
        <v>16</v>
      </c>
      <c r="D1252" t="s">
        <v>8426</v>
      </c>
      <c r="E1252" t="s">
        <v>18</v>
      </c>
      <c r="F1252" t="s">
        <v>8427</v>
      </c>
      <c r="G1252" t="s">
        <v>8428</v>
      </c>
      <c r="H1252" t="s">
        <v>8429</v>
      </c>
      <c r="I1252" t="s">
        <v>32</v>
      </c>
      <c r="J1252" t="s">
        <v>756</v>
      </c>
      <c r="K1252" t="s">
        <v>24</v>
      </c>
      <c r="L1252" t="s">
        <v>34</v>
      </c>
      <c r="M1252" t="s">
        <v>9438</v>
      </c>
      <c r="N1252" t="s">
        <v>9439</v>
      </c>
    </row>
    <row r="1253" spans="1:14" x14ac:dyDescent="0.25">
      <c r="A1253" t="s">
        <v>8430</v>
      </c>
      <c r="B1253" t="s">
        <v>8431</v>
      </c>
      <c r="C1253" t="s">
        <v>16</v>
      </c>
      <c r="D1253" t="s">
        <v>8432</v>
      </c>
      <c r="E1253" t="s">
        <v>18</v>
      </c>
      <c r="F1253" t="s">
        <v>8433</v>
      </c>
      <c r="G1253" t="s">
        <v>8434</v>
      </c>
      <c r="H1253" t="s">
        <v>8435</v>
      </c>
      <c r="I1253" t="s">
        <v>32</v>
      </c>
      <c r="J1253" t="s">
        <v>595</v>
      </c>
      <c r="K1253" t="s">
        <v>24</v>
      </c>
      <c r="L1253" t="s">
        <v>212</v>
      </c>
      <c r="M1253" t="s">
        <v>10081</v>
      </c>
      <c r="N1253" t="s">
        <v>9441</v>
      </c>
    </row>
    <row r="1254" spans="1:14" x14ac:dyDescent="0.25">
      <c r="A1254" t="s">
        <v>8442</v>
      </c>
      <c r="B1254" t="s">
        <v>8443</v>
      </c>
      <c r="C1254" t="s">
        <v>16</v>
      </c>
      <c r="D1254" t="s">
        <v>1019</v>
      </c>
      <c r="E1254" t="s">
        <v>18</v>
      </c>
      <c r="F1254" t="s">
        <v>8444</v>
      </c>
      <c r="G1254" t="s">
        <v>8445</v>
      </c>
      <c r="H1254" t="s">
        <v>8446</v>
      </c>
      <c r="I1254" t="s">
        <v>32</v>
      </c>
      <c r="J1254" t="s">
        <v>2262</v>
      </c>
      <c r="K1254" t="s">
        <v>24</v>
      </c>
      <c r="L1254" t="s">
        <v>75</v>
      </c>
      <c r="M1254" t="s">
        <v>9438</v>
      </c>
      <c r="N1254" t="s">
        <v>9439</v>
      </c>
    </row>
    <row r="1255" spans="1:14" x14ac:dyDescent="0.25">
      <c r="A1255" t="s">
        <v>8447</v>
      </c>
      <c r="C1255" t="s">
        <v>16</v>
      </c>
      <c r="D1255" t="s">
        <v>462</v>
      </c>
      <c r="E1255" t="s">
        <v>18</v>
      </c>
      <c r="F1255" t="s">
        <v>8448</v>
      </c>
      <c r="G1255" t="s">
        <v>8449</v>
      </c>
      <c r="H1255" t="s">
        <v>8450</v>
      </c>
      <c r="I1255" t="s">
        <v>32</v>
      </c>
      <c r="J1255" t="s">
        <v>614</v>
      </c>
      <c r="K1255" t="s">
        <v>24</v>
      </c>
      <c r="L1255" t="s">
        <v>8451</v>
      </c>
      <c r="M1255" t="s">
        <v>10083</v>
      </c>
      <c r="N1255" t="s">
        <v>9441</v>
      </c>
    </row>
    <row r="1256" spans="1:14" x14ac:dyDescent="0.25">
      <c r="A1256" t="s">
        <v>8457</v>
      </c>
      <c r="B1256" t="s">
        <v>7956</v>
      </c>
      <c r="C1256" t="s">
        <v>16</v>
      </c>
      <c r="D1256" t="s">
        <v>4470</v>
      </c>
      <c r="E1256" t="s">
        <v>638</v>
      </c>
      <c r="F1256" t="s">
        <v>8458</v>
      </c>
      <c r="G1256" t="s">
        <v>8459</v>
      </c>
      <c r="H1256" t="s">
        <v>8460</v>
      </c>
      <c r="I1256" t="s">
        <v>32</v>
      </c>
      <c r="J1256" t="s">
        <v>398</v>
      </c>
      <c r="K1256" t="s">
        <v>24</v>
      </c>
      <c r="L1256" t="s">
        <v>851</v>
      </c>
      <c r="M1256" t="s">
        <v>9438</v>
      </c>
      <c r="N1256" t="s">
        <v>9439</v>
      </c>
    </row>
    <row r="1257" spans="1:14" x14ac:dyDescent="0.25">
      <c r="A1257" t="s">
        <v>8461</v>
      </c>
      <c r="B1257" t="s">
        <v>7956</v>
      </c>
      <c r="C1257" t="s">
        <v>16</v>
      </c>
      <c r="D1257" t="s">
        <v>4470</v>
      </c>
      <c r="E1257" t="s">
        <v>638</v>
      </c>
      <c r="F1257" t="s">
        <v>8462</v>
      </c>
      <c r="G1257" t="s">
        <v>8463</v>
      </c>
      <c r="H1257" t="s">
        <v>8464</v>
      </c>
      <c r="I1257" t="s">
        <v>32</v>
      </c>
      <c r="J1257" t="s">
        <v>809</v>
      </c>
      <c r="K1257" t="s">
        <v>24</v>
      </c>
      <c r="L1257" t="s">
        <v>851</v>
      </c>
      <c r="M1257" t="s">
        <v>9438</v>
      </c>
      <c r="N1257" t="s">
        <v>9439</v>
      </c>
    </row>
    <row r="1258" spans="1:14" x14ac:dyDescent="0.25">
      <c r="A1258" t="s">
        <v>8465</v>
      </c>
      <c r="B1258" t="s">
        <v>8466</v>
      </c>
      <c r="C1258" t="s">
        <v>16</v>
      </c>
      <c r="D1258" t="s">
        <v>8467</v>
      </c>
      <c r="E1258" t="s">
        <v>638</v>
      </c>
      <c r="F1258" t="s">
        <v>8468</v>
      </c>
      <c r="G1258" t="s">
        <v>8469</v>
      </c>
      <c r="H1258" t="s">
        <v>8470</v>
      </c>
      <c r="I1258" t="s">
        <v>32</v>
      </c>
      <c r="J1258" t="s">
        <v>412</v>
      </c>
      <c r="K1258" t="s">
        <v>24</v>
      </c>
      <c r="L1258" t="s">
        <v>75</v>
      </c>
      <c r="M1258" t="s">
        <v>9438</v>
      </c>
      <c r="N1258" t="s">
        <v>9439</v>
      </c>
    </row>
    <row r="1259" spans="1:14" x14ac:dyDescent="0.25">
      <c r="A1259" t="s">
        <v>8477</v>
      </c>
      <c r="B1259" t="s">
        <v>8478</v>
      </c>
      <c r="C1259" t="s">
        <v>16</v>
      </c>
      <c r="D1259" t="s">
        <v>265</v>
      </c>
      <c r="E1259" t="s">
        <v>638</v>
      </c>
      <c r="F1259" t="s">
        <v>8486</v>
      </c>
      <c r="G1259" t="s">
        <v>8487</v>
      </c>
      <c r="H1259" t="s">
        <v>8488</v>
      </c>
      <c r="I1259" t="s">
        <v>32</v>
      </c>
      <c r="J1259" t="s">
        <v>991</v>
      </c>
      <c r="K1259" t="s">
        <v>24</v>
      </c>
      <c r="L1259" t="s">
        <v>204</v>
      </c>
      <c r="M1259" t="s">
        <v>10084</v>
      </c>
      <c r="N1259" t="s">
        <v>9441</v>
      </c>
    </row>
    <row r="1260" spans="1:14" x14ac:dyDescent="0.25">
      <c r="A1260" t="s">
        <v>8496</v>
      </c>
      <c r="B1260" t="s">
        <v>8497</v>
      </c>
      <c r="C1260" t="s">
        <v>16</v>
      </c>
      <c r="D1260" t="s">
        <v>8498</v>
      </c>
      <c r="E1260" t="s">
        <v>638</v>
      </c>
      <c r="F1260" t="s">
        <v>8499</v>
      </c>
      <c r="G1260" t="s">
        <v>8500</v>
      </c>
      <c r="H1260" t="s">
        <v>8501</v>
      </c>
      <c r="I1260" t="s">
        <v>32</v>
      </c>
      <c r="J1260" t="s">
        <v>8502</v>
      </c>
      <c r="K1260" t="s">
        <v>24</v>
      </c>
      <c r="L1260" t="s">
        <v>7265</v>
      </c>
      <c r="M1260" t="s">
        <v>9438</v>
      </c>
      <c r="N1260" t="s">
        <v>9439</v>
      </c>
    </row>
    <row r="1261" spans="1:14" x14ac:dyDescent="0.25">
      <c r="A1261" t="s">
        <v>8507</v>
      </c>
      <c r="B1261" t="s">
        <v>2392</v>
      </c>
      <c r="C1261" t="s">
        <v>16</v>
      </c>
      <c r="D1261" t="s">
        <v>942</v>
      </c>
      <c r="E1261" t="s">
        <v>638</v>
      </c>
      <c r="F1261" t="s">
        <v>8508</v>
      </c>
      <c r="G1261" t="s">
        <v>8509</v>
      </c>
      <c r="H1261" t="s">
        <v>8510</v>
      </c>
      <c r="I1261" t="s">
        <v>32</v>
      </c>
      <c r="J1261" t="s">
        <v>955</v>
      </c>
      <c r="K1261" t="s">
        <v>24</v>
      </c>
      <c r="L1261" t="s">
        <v>786</v>
      </c>
      <c r="M1261" t="s">
        <v>9438</v>
      </c>
      <c r="N1261" t="s">
        <v>9439</v>
      </c>
    </row>
    <row r="1262" spans="1:14" x14ac:dyDescent="0.25">
      <c r="A1262" t="s">
        <v>8511</v>
      </c>
      <c r="B1262" t="s">
        <v>8512</v>
      </c>
      <c r="C1262" t="s">
        <v>16</v>
      </c>
      <c r="D1262" t="s">
        <v>544</v>
      </c>
      <c r="E1262" t="s">
        <v>638</v>
      </c>
      <c r="F1262" t="s">
        <v>8513</v>
      </c>
      <c r="G1262" t="s">
        <v>8514</v>
      </c>
      <c r="H1262" t="s">
        <v>8515</v>
      </c>
      <c r="I1262" t="s">
        <v>32</v>
      </c>
      <c r="J1262" t="s">
        <v>234</v>
      </c>
      <c r="K1262" t="s">
        <v>24</v>
      </c>
      <c r="L1262" t="s">
        <v>204</v>
      </c>
      <c r="M1262" t="s">
        <v>9438</v>
      </c>
      <c r="N1262" t="s">
        <v>9439</v>
      </c>
    </row>
    <row r="1263" spans="1:14" x14ac:dyDescent="0.25">
      <c r="A1263" t="s">
        <v>8521</v>
      </c>
      <c r="B1263" t="s">
        <v>8522</v>
      </c>
      <c r="C1263" t="s">
        <v>16</v>
      </c>
      <c r="D1263" t="s">
        <v>8523</v>
      </c>
      <c r="E1263" t="s">
        <v>638</v>
      </c>
      <c r="F1263" t="s">
        <v>8524</v>
      </c>
      <c r="G1263" t="s">
        <v>8525</v>
      </c>
      <c r="H1263" t="s">
        <v>8526</v>
      </c>
      <c r="I1263" t="s">
        <v>32</v>
      </c>
      <c r="J1263" t="s">
        <v>880</v>
      </c>
      <c r="K1263" t="s">
        <v>24</v>
      </c>
      <c r="L1263" t="s">
        <v>851</v>
      </c>
      <c r="M1263" t="s">
        <v>9438</v>
      </c>
      <c r="N1263" t="s">
        <v>9439</v>
      </c>
    </row>
    <row r="1264" spans="1:14" x14ac:dyDescent="0.25">
      <c r="A1264" t="s">
        <v>8527</v>
      </c>
      <c r="B1264" t="s">
        <v>8528</v>
      </c>
      <c r="C1264" t="s">
        <v>69</v>
      </c>
      <c r="D1264" t="s">
        <v>8004</v>
      </c>
      <c r="E1264" t="s">
        <v>638</v>
      </c>
      <c r="F1264" t="s">
        <v>8529</v>
      </c>
      <c r="G1264" t="s">
        <v>8530</v>
      </c>
      <c r="H1264" t="s">
        <v>8531</v>
      </c>
      <c r="I1264" t="s">
        <v>32</v>
      </c>
      <c r="J1264" t="s">
        <v>1294</v>
      </c>
      <c r="K1264" t="s">
        <v>24</v>
      </c>
      <c r="L1264" t="s">
        <v>8532</v>
      </c>
      <c r="M1264" t="s">
        <v>10085</v>
      </c>
      <c r="N1264" t="s">
        <v>9441</v>
      </c>
    </row>
    <row r="1265" spans="1:14" x14ac:dyDescent="0.25">
      <c r="A1265" t="s">
        <v>5196</v>
      </c>
      <c r="B1265" t="s">
        <v>8533</v>
      </c>
      <c r="C1265" t="s">
        <v>16</v>
      </c>
      <c r="D1265" t="s">
        <v>4880</v>
      </c>
      <c r="E1265" t="s">
        <v>638</v>
      </c>
      <c r="F1265" t="s">
        <v>8534</v>
      </c>
      <c r="G1265" t="s">
        <v>8535</v>
      </c>
      <c r="H1265" t="s">
        <v>8536</v>
      </c>
      <c r="I1265" t="s">
        <v>32</v>
      </c>
      <c r="J1265" t="s">
        <v>7157</v>
      </c>
      <c r="K1265" t="s">
        <v>24</v>
      </c>
      <c r="L1265" t="s">
        <v>2685</v>
      </c>
      <c r="M1265" t="s">
        <v>10086</v>
      </c>
      <c r="N1265" t="s">
        <v>9441</v>
      </c>
    </row>
    <row r="1266" spans="1:14" x14ac:dyDescent="0.25">
      <c r="A1266" t="s">
        <v>8507</v>
      </c>
      <c r="B1266" t="s">
        <v>2392</v>
      </c>
      <c r="C1266" t="s">
        <v>16</v>
      </c>
      <c r="D1266" t="s">
        <v>942</v>
      </c>
      <c r="E1266" t="s">
        <v>638</v>
      </c>
      <c r="F1266" t="s">
        <v>8541</v>
      </c>
      <c r="G1266" t="s">
        <v>8542</v>
      </c>
      <c r="H1266" t="s">
        <v>8543</v>
      </c>
      <c r="I1266" t="s">
        <v>32</v>
      </c>
      <c r="J1266" t="s">
        <v>955</v>
      </c>
      <c r="K1266" t="s">
        <v>24</v>
      </c>
      <c r="L1266" t="s">
        <v>786</v>
      </c>
      <c r="M1266" t="s">
        <v>9438</v>
      </c>
      <c r="N1266" t="s">
        <v>9439</v>
      </c>
    </row>
    <row r="1267" spans="1:14" x14ac:dyDescent="0.25">
      <c r="A1267" t="s">
        <v>8557</v>
      </c>
      <c r="B1267" t="s">
        <v>8490</v>
      </c>
      <c r="C1267" t="s">
        <v>16</v>
      </c>
      <c r="D1267" t="s">
        <v>8491</v>
      </c>
      <c r="E1267" t="s">
        <v>638</v>
      </c>
      <c r="F1267" t="s">
        <v>8558</v>
      </c>
      <c r="G1267" t="s">
        <v>8559</v>
      </c>
      <c r="H1267" t="s">
        <v>8560</v>
      </c>
      <c r="I1267" t="s">
        <v>32</v>
      </c>
      <c r="J1267" t="s">
        <v>991</v>
      </c>
      <c r="K1267" t="s">
        <v>24</v>
      </c>
      <c r="L1267" t="s">
        <v>8561</v>
      </c>
      <c r="M1267" t="s">
        <v>10087</v>
      </c>
      <c r="N1267" t="s">
        <v>9441</v>
      </c>
    </row>
    <row r="1268" spans="1:14" x14ac:dyDescent="0.25">
      <c r="A1268" t="s">
        <v>8562</v>
      </c>
      <c r="B1268" t="s">
        <v>7956</v>
      </c>
      <c r="C1268" t="s">
        <v>16</v>
      </c>
      <c r="D1268" t="s">
        <v>4470</v>
      </c>
      <c r="E1268" t="s">
        <v>638</v>
      </c>
      <c r="F1268" t="s">
        <v>8563</v>
      </c>
      <c r="G1268" t="s">
        <v>8564</v>
      </c>
      <c r="H1268" t="s">
        <v>8565</v>
      </c>
      <c r="I1268" t="s">
        <v>32</v>
      </c>
      <c r="J1268" t="s">
        <v>261</v>
      </c>
      <c r="K1268" t="s">
        <v>24</v>
      </c>
      <c r="L1268" t="s">
        <v>851</v>
      </c>
      <c r="M1268" t="s">
        <v>9438</v>
      </c>
      <c r="N1268" t="s">
        <v>9439</v>
      </c>
    </row>
    <row r="1269" spans="1:14" x14ac:dyDescent="0.25">
      <c r="A1269" t="s">
        <v>8566</v>
      </c>
      <c r="B1269" t="s">
        <v>7956</v>
      </c>
      <c r="C1269" t="s">
        <v>16</v>
      </c>
      <c r="D1269" t="s">
        <v>4470</v>
      </c>
      <c r="E1269" t="s">
        <v>638</v>
      </c>
      <c r="F1269" t="s">
        <v>8567</v>
      </c>
      <c r="G1269" t="s">
        <v>8568</v>
      </c>
      <c r="H1269" t="s">
        <v>8569</v>
      </c>
      <c r="I1269" t="s">
        <v>32</v>
      </c>
      <c r="J1269" t="s">
        <v>642</v>
      </c>
      <c r="K1269" t="s">
        <v>24</v>
      </c>
      <c r="L1269" t="s">
        <v>851</v>
      </c>
      <c r="M1269" t="s">
        <v>9438</v>
      </c>
      <c r="N1269" t="s">
        <v>9439</v>
      </c>
    </row>
    <row r="1270" spans="1:14" x14ac:dyDescent="0.25">
      <c r="A1270" t="s">
        <v>8570</v>
      </c>
      <c r="B1270" t="s">
        <v>8571</v>
      </c>
      <c r="C1270" t="s">
        <v>69</v>
      </c>
      <c r="D1270" t="s">
        <v>8572</v>
      </c>
      <c r="E1270" t="s">
        <v>638</v>
      </c>
      <c r="F1270" t="s">
        <v>8573</v>
      </c>
      <c r="G1270" t="s">
        <v>8574</v>
      </c>
      <c r="H1270" t="s">
        <v>8575</v>
      </c>
      <c r="I1270" t="s">
        <v>32</v>
      </c>
      <c r="J1270" t="s">
        <v>211</v>
      </c>
      <c r="K1270" t="s">
        <v>24</v>
      </c>
      <c r="L1270" t="s">
        <v>75</v>
      </c>
      <c r="M1270" t="s">
        <v>9438</v>
      </c>
      <c r="N1270" t="s">
        <v>9439</v>
      </c>
    </row>
    <row r="1271" spans="1:14" x14ac:dyDescent="0.25">
      <c r="A1271" t="s">
        <v>8576</v>
      </c>
      <c r="B1271" t="s">
        <v>7956</v>
      </c>
      <c r="C1271" t="s">
        <v>16</v>
      </c>
      <c r="D1271" t="s">
        <v>4470</v>
      </c>
      <c r="E1271" t="s">
        <v>638</v>
      </c>
      <c r="F1271" t="s">
        <v>8577</v>
      </c>
      <c r="G1271" t="s">
        <v>8578</v>
      </c>
      <c r="H1271" t="s">
        <v>8579</v>
      </c>
      <c r="I1271" t="s">
        <v>32</v>
      </c>
      <c r="J1271" t="s">
        <v>1545</v>
      </c>
      <c r="K1271" t="s">
        <v>24</v>
      </c>
      <c r="L1271" t="s">
        <v>851</v>
      </c>
      <c r="M1271" t="s">
        <v>9438</v>
      </c>
      <c r="N1271" t="s">
        <v>9439</v>
      </c>
    </row>
    <row r="1272" spans="1:14" x14ac:dyDescent="0.25">
      <c r="A1272" t="s">
        <v>8580</v>
      </c>
      <c r="B1272" t="s">
        <v>928</v>
      </c>
      <c r="C1272" t="s">
        <v>16</v>
      </c>
      <c r="D1272" t="s">
        <v>3186</v>
      </c>
      <c r="E1272" t="s">
        <v>638</v>
      </c>
      <c r="F1272" t="s">
        <v>8581</v>
      </c>
      <c r="G1272" t="s">
        <v>8582</v>
      </c>
      <c r="H1272" t="s">
        <v>8583</v>
      </c>
      <c r="I1272" t="s">
        <v>32</v>
      </c>
      <c r="J1272" t="s">
        <v>5541</v>
      </c>
      <c r="K1272" t="s">
        <v>24</v>
      </c>
      <c r="L1272" t="s">
        <v>8584</v>
      </c>
      <c r="M1272" t="s">
        <v>9438</v>
      </c>
      <c r="N1272" t="s">
        <v>9439</v>
      </c>
    </row>
    <row r="1273" spans="1:14" x14ac:dyDescent="0.25">
      <c r="A1273" t="s">
        <v>8606</v>
      </c>
      <c r="C1273" t="s">
        <v>69</v>
      </c>
      <c r="D1273" t="s">
        <v>6474</v>
      </c>
      <c r="E1273" t="s">
        <v>638</v>
      </c>
      <c r="F1273" t="s">
        <v>8607</v>
      </c>
      <c r="G1273" t="s">
        <v>8608</v>
      </c>
      <c r="H1273" t="s">
        <v>8609</v>
      </c>
      <c r="I1273" t="s">
        <v>32</v>
      </c>
      <c r="J1273" t="s">
        <v>1294</v>
      </c>
      <c r="K1273" t="s">
        <v>24</v>
      </c>
      <c r="L1273" t="s">
        <v>2331</v>
      </c>
      <c r="M1273" t="s">
        <v>10088</v>
      </c>
      <c r="N1273" t="s">
        <v>9441</v>
      </c>
    </row>
    <row r="1274" spans="1:14" x14ac:dyDescent="0.25">
      <c r="A1274" t="s">
        <v>8610</v>
      </c>
      <c r="B1274" t="s">
        <v>1864</v>
      </c>
      <c r="C1274" t="s">
        <v>69</v>
      </c>
      <c r="D1274" t="s">
        <v>2393</v>
      </c>
      <c r="E1274" t="s">
        <v>638</v>
      </c>
      <c r="F1274" t="s">
        <v>8611</v>
      </c>
      <c r="G1274" t="s">
        <v>8612</v>
      </c>
      <c r="H1274" t="s">
        <v>8613</v>
      </c>
      <c r="I1274" t="s">
        <v>32</v>
      </c>
      <c r="J1274" t="s">
        <v>162</v>
      </c>
      <c r="K1274" t="s">
        <v>24</v>
      </c>
      <c r="L1274" t="s">
        <v>235</v>
      </c>
      <c r="M1274" t="s">
        <v>9438</v>
      </c>
      <c r="N1274" t="s">
        <v>9439</v>
      </c>
    </row>
    <row r="1275" spans="1:14" x14ac:dyDescent="0.25">
      <c r="A1275" t="s">
        <v>8622</v>
      </c>
      <c r="B1275" t="s">
        <v>8490</v>
      </c>
      <c r="C1275" t="s">
        <v>16</v>
      </c>
      <c r="D1275" t="s">
        <v>8491</v>
      </c>
      <c r="E1275" t="s">
        <v>638</v>
      </c>
      <c r="F1275" t="s">
        <v>8623</v>
      </c>
      <c r="G1275" t="s">
        <v>8624</v>
      </c>
      <c r="H1275" t="s">
        <v>8625</v>
      </c>
      <c r="I1275" t="s">
        <v>32</v>
      </c>
      <c r="J1275" t="s">
        <v>991</v>
      </c>
      <c r="K1275" t="s">
        <v>24</v>
      </c>
      <c r="L1275" t="s">
        <v>8495</v>
      </c>
      <c r="M1275" t="s">
        <v>10089</v>
      </c>
      <c r="N1275" t="s">
        <v>9441</v>
      </c>
    </row>
    <row r="1276" spans="1:14" x14ac:dyDescent="0.25">
      <c r="A1276" t="s">
        <v>8626</v>
      </c>
      <c r="B1276" t="s">
        <v>8627</v>
      </c>
      <c r="C1276" t="s">
        <v>16</v>
      </c>
      <c r="D1276" t="s">
        <v>3646</v>
      </c>
      <c r="E1276" t="s">
        <v>638</v>
      </c>
      <c r="F1276" t="s">
        <v>8628</v>
      </c>
      <c r="G1276" t="s">
        <v>8629</v>
      </c>
      <c r="H1276" t="s">
        <v>8630</v>
      </c>
      <c r="I1276" t="s">
        <v>32</v>
      </c>
      <c r="J1276" t="s">
        <v>642</v>
      </c>
      <c r="K1276" t="s">
        <v>24</v>
      </c>
      <c r="L1276" t="s">
        <v>42</v>
      </c>
      <c r="M1276" t="s">
        <v>9438</v>
      </c>
      <c r="N1276" t="s">
        <v>9439</v>
      </c>
    </row>
    <row r="1277" spans="1:14" x14ac:dyDescent="0.25">
      <c r="A1277" t="s">
        <v>6451</v>
      </c>
      <c r="B1277" t="s">
        <v>6452</v>
      </c>
      <c r="C1277" t="s">
        <v>16</v>
      </c>
      <c r="D1277" t="s">
        <v>8640</v>
      </c>
      <c r="E1277" t="s">
        <v>638</v>
      </c>
      <c r="F1277" t="s">
        <v>8641</v>
      </c>
      <c r="G1277" t="s">
        <v>8642</v>
      </c>
      <c r="H1277" t="s">
        <v>8643</v>
      </c>
      <c r="I1277" t="s">
        <v>32</v>
      </c>
      <c r="J1277" t="s">
        <v>1400</v>
      </c>
      <c r="K1277" t="s">
        <v>24</v>
      </c>
      <c r="L1277" t="s">
        <v>837</v>
      </c>
      <c r="M1277" t="s">
        <v>10090</v>
      </c>
      <c r="N1277" t="s">
        <v>9441</v>
      </c>
    </row>
    <row r="1278" spans="1:14" x14ac:dyDescent="0.25">
      <c r="A1278" t="s">
        <v>8511</v>
      </c>
      <c r="B1278" t="s">
        <v>8644</v>
      </c>
      <c r="C1278" t="s">
        <v>16</v>
      </c>
      <c r="D1278" t="s">
        <v>544</v>
      </c>
      <c r="E1278" t="s">
        <v>638</v>
      </c>
      <c r="F1278" t="s">
        <v>8645</v>
      </c>
      <c r="G1278" t="s">
        <v>8646</v>
      </c>
      <c r="H1278" t="s">
        <v>8647</v>
      </c>
      <c r="I1278" t="s">
        <v>32</v>
      </c>
      <c r="J1278" t="s">
        <v>826</v>
      </c>
      <c r="K1278" t="s">
        <v>24</v>
      </c>
      <c r="L1278" t="s">
        <v>204</v>
      </c>
      <c r="M1278" t="s">
        <v>9438</v>
      </c>
      <c r="N1278" t="s">
        <v>9439</v>
      </c>
    </row>
    <row r="1279" spans="1:14" x14ac:dyDescent="0.25">
      <c r="A1279" t="s">
        <v>6451</v>
      </c>
      <c r="B1279" t="s">
        <v>6452</v>
      </c>
      <c r="C1279" t="s">
        <v>16</v>
      </c>
      <c r="D1279" t="s">
        <v>8640</v>
      </c>
      <c r="E1279" t="s">
        <v>638</v>
      </c>
      <c r="F1279" t="s">
        <v>8648</v>
      </c>
      <c r="G1279" t="s">
        <v>8649</v>
      </c>
      <c r="H1279" t="s">
        <v>8650</v>
      </c>
      <c r="I1279" t="s">
        <v>32</v>
      </c>
      <c r="J1279" t="s">
        <v>614</v>
      </c>
      <c r="K1279" t="s">
        <v>24</v>
      </c>
      <c r="L1279" t="s">
        <v>837</v>
      </c>
      <c r="M1279" t="s">
        <v>10091</v>
      </c>
      <c r="N1279" t="s">
        <v>9441</v>
      </c>
    </row>
    <row r="1280" spans="1:14" x14ac:dyDescent="0.25">
      <c r="A1280" t="s">
        <v>8662</v>
      </c>
      <c r="B1280" t="s">
        <v>7956</v>
      </c>
      <c r="C1280" t="s">
        <v>16</v>
      </c>
      <c r="D1280" t="s">
        <v>5305</v>
      </c>
      <c r="E1280" t="s">
        <v>638</v>
      </c>
      <c r="F1280" t="s">
        <v>8663</v>
      </c>
      <c r="G1280" t="s">
        <v>8664</v>
      </c>
      <c r="H1280" t="s">
        <v>8665</v>
      </c>
      <c r="I1280" t="s">
        <v>32</v>
      </c>
      <c r="J1280" t="s">
        <v>261</v>
      </c>
      <c r="K1280" t="s">
        <v>24</v>
      </c>
      <c r="L1280" t="s">
        <v>851</v>
      </c>
      <c r="M1280" t="s">
        <v>9438</v>
      </c>
      <c r="N1280" t="s">
        <v>9439</v>
      </c>
    </row>
    <row r="1281" spans="1:14" x14ac:dyDescent="0.25">
      <c r="A1281" t="s">
        <v>8670</v>
      </c>
      <c r="B1281" t="s">
        <v>2761</v>
      </c>
      <c r="C1281" t="s">
        <v>16</v>
      </c>
      <c r="D1281" t="s">
        <v>2762</v>
      </c>
      <c r="E1281" t="s">
        <v>638</v>
      </c>
      <c r="F1281" t="s">
        <v>8671</v>
      </c>
      <c r="G1281" t="s">
        <v>8672</v>
      </c>
      <c r="H1281" t="s">
        <v>8673</v>
      </c>
      <c r="I1281" t="s">
        <v>32</v>
      </c>
      <c r="J1281" t="s">
        <v>246</v>
      </c>
      <c r="K1281" t="s">
        <v>24</v>
      </c>
      <c r="L1281" t="s">
        <v>2766</v>
      </c>
      <c r="M1281" t="s">
        <v>9438</v>
      </c>
      <c r="N1281" t="s">
        <v>9439</v>
      </c>
    </row>
    <row r="1282" spans="1:14" x14ac:dyDescent="0.25">
      <c r="A1282" t="s">
        <v>8680</v>
      </c>
      <c r="B1282" t="s">
        <v>8681</v>
      </c>
      <c r="C1282" t="s">
        <v>16</v>
      </c>
      <c r="D1282" t="s">
        <v>8682</v>
      </c>
      <c r="E1282" t="s">
        <v>638</v>
      </c>
      <c r="F1282" t="s">
        <v>8683</v>
      </c>
      <c r="G1282" t="s">
        <v>8684</v>
      </c>
      <c r="H1282" t="s">
        <v>8685</v>
      </c>
      <c r="I1282" t="s">
        <v>32</v>
      </c>
      <c r="J1282" t="s">
        <v>472</v>
      </c>
      <c r="K1282" t="s">
        <v>24</v>
      </c>
      <c r="L1282" t="s">
        <v>7051</v>
      </c>
      <c r="M1282" t="s">
        <v>9438</v>
      </c>
      <c r="N1282" t="s">
        <v>9439</v>
      </c>
    </row>
    <row r="1283" spans="1:14" x14ac:dyDescent="0.25">
      <c r="A1283" t="s">
        <v>706</v>
      </c>
      <c r="B1283" t="s">
        <v>8686</v>
      </c>
      <c r="C1283" t="s">
        <v>69</v>
      </c>
      <c r="E1283" t="s">
        <v>638</v>
      </c>
      <c r="F1283" t="s">
        <v>8687</v>
      </c>
      <c r="G1283" t="s">
        <v>8688</v>
      </c>
      <c r="H1283" t="s">
        <v>8689</v>
      </c>
      <c r="I1283" t="s">
        <v>32</v>
      </c>
      <c r="J1283" t="s">
        <v>1662</v>
      </c>
      <c r="K1283" t="s">
        <v>24</v>
      </c>
      <c r="M1283" t="s">
        <v>9438</v>
      </c>
      <c r="N1283" t="s">
        <v>9439</v>
      </c>
    </row>
    <row r="1284" spans="1:14" x14ac:dyDescent="0.25">
      <c r="A1284" t="s">
        <v>8511</v>
      </c>
      <c r="B1284" t="s">
        <v>8690</v>
      </c>
      <c r="C1284" t="s">
        <v>16</v>
      </c>
      <c r="D1284" t="s">
        <v>544</v>
      </c>
      <c r="E1284" t="s">
        <v>638</v>
      </c>
      <c r="F1284" t="s">
        <v>8691</v>
      </c>
      <c r="G1284" t="s">
        <v>8692</v>
      </c>
      <c r="H1284" t="s">
        <v>8693</v>
      </c>
      <c r="I1284" t="s">
        <v>32</v>
      </c>
      <c r="J1284" t="s">
        <v>282</v>
      </c>
      <c r="K1284" t="s">
        <v>24</v>
      </c>
      <c r="L1284" t="s">
        <v>204</v>
      </c>
      <c r="M1284" t="s">
        <v>9438</v>
      </c>
      <c r="N1284" t="s">
        <v>9439</v>
      </c>
    </row>
    <row r="1285" spans="1:14" x14ac:dyDescent="0.25">
      <c r="A1285" t="s">
        <v>5196</v>
      </c>
      <c r="B1285" t="s">
        <v>8699</v>
      </c>
      <c r="C1285" t="s">
        <v>69</v>
      </c>
      <c r="D1285" t="s">
        <v>4880</v>
      </c>
      <c r="E1285" t="s">
        <v>638</v>
      </c>
      <c r="F1285" t="s">
        <v>8700</v>
      </c>
      <c r="G1285" t="s">
        <v>8701</v>
      </c>
      <c r="H1285" t="s">
        <v>8702</v>
      </c>
      <c r="I1285" t="s">
        <v>32</v>
      </c>
      <c r="J1285" t="s">
        <v>426</v>
      </c>
      <c r="K1285" t="s">
        <v>24</v>
      </c>
      <c r="L1285" t="s">
        <v>2685</v>
      </c>
      <c r="M1285" t="s">
        <v>10092</v>
      </c>
      <c r="N1285" t="s">
        <v>9441</v>
      </c>
    </row>
    <row r="1286" spans="1:14" x14ac:dyDescent="0.25">
      <c r="A1286" t="s">
        <v>8711</v>
      </c>
      <c r="B1286" t="s">
        <v>928</v>
      </c>
      <c r="C1286" t="s">
        <v>16</v>
      </c>
      <c r="D1286" t="s">
        <v>3186</v>
      </c>
      <c r="E1286" t="s">
        <v>638</v>
      </c>
      <c r="F1286" t="s">
        <v>8712</v>
      </c>
      <c r="G1286" t="s">
        <v>8713</v>
      </c>
      <c r="H1286" t="s">
        <v>8714</v>
      </c>
      <c r="I1286" t="s">
        <v>32</v>
      </c>
      <c r="J1286" t="s">
        <v>5432</v>
      </c>
      <c r="K1286" t="s">
        <v>24</v>
      </c>
      <c r="L1286" t="s">
        <v>8715</v>
      </c>
      <c r="M1286" t="s">
        <v>9438</v>
      </c>
      <c r="N1286" t="s">
        <v>9439</v>
      </c>
    </row>
    <row r="1287" spans="1:14" x14ac:dyDescent="0.25">
      <c r="A1287" t="s">
        <v>8716</v>
      </c>
      <c r="C1287" t="s">
        <v>69</v>
      </c>
      <c r="D1287" t="s">
        <v>8717</v>
      </c>
      <c r="E1287" t="s">
        <v>638</v>
      </c>
      <c r="F1287" t="s">
        <v>8718</v>
      </c>
      <c r="G1287" t="s">
        <v>8719</v>
      </c>
      <c r="H1287" t="s">
        <v>8720</v>
      </c>
      <c r="I1287" t="s">
        <v>32</v>
      </c>
      <c r="J1287" t="s">
        <v>261</v>
      </c>
      <c r="K1287" t="s">
        <v>24</v>
      </c>
      <c r="L1287" t="s">
        <v>439</v>
      </c>
      <c r="M1287" t="s">
        <v>9438</v>
      </c>
      <c r="N1287" t="s">
        <v>9439</v>
      </c>
    </row>
    <row r="1288" spans="1:14" x14ac:dyDescent="0.25">
      <c r="A1288" t="s">
        <v>8725</v>
      </c>
      <c r="B1288" t="s">
        <v>7956</v>
      </c>
      <c r="C1288" t="s">
        <v>16</v>
      </c>
      <c r="D1288" t="s">
        <v>4470</v>
      </c>
      <c r="E1288" t="s">
        <v>638</v>
      </c>
      <c r="F1288" t="s">
        <v>8726</v>
      </c>
      <c r="G1288" t="s">
        <v>8727</v>
      </c>
      <c r="H1288" t="s">
        <v>8728</v>
      </c>
      <c r="I1288" t="s">
        <v>32</v>
      </c>
      <c r="J1288" t="s">
        <v>23</v>
      </c>
      <c r="K1288" t="s">
        <v>24</v>
      </c>
      <c r="L1288" t="s">
        <v>851</v>
      </c>
      <c r="M1288" t="s">
        <v>9438</v>
      </c>
      <c r="N1288" t="s">
        <v>9439</v>
      </c>
    </row>
    <row r="1289" spans="1:14" x14ac:dyDescent="0.25">
      <c r="A1289" t="s">
        <v>8606</v>
      </c>
      <c r="C1289" t="s">
        <v>69</v>
      </c>
      <c r="D1289" t="s">
        <v>6474</v>
      </c>
      <c r="E1289" t="s">
        <v>638</v>
      </c>
      <c r="F1289" t="s">
        <v>8729</v>
      </c>
      <c r="G1289" t="s">
        <v>8730</v>
      </c>
      <c r="H1289" t="s">
        <v>8731</v>
      </c>
      <c r="I1289" t="s">
        <v>32</v>
      </c>
      <c r="J1289" t="s">
        <v>1461</v>
      </c>
      <c r="K1289" t="s">
        <v>24</v>
      </c>
      <c r="L1289" t="s">
        <v>3533</v>
      </c>
      <c r="M1289" t="s">
        <v>10093</v>
      </c>
      <c r="N1289" t="s">
        <v>9441</v>
      </c>
    </row>
    <row r="1290" spans="1:14" x14ac:dyDescent="0.25">
      <c r="A1290" t="s">
        <v>8736</v>
      </c>
      <c r="C1290" t="s">
        <v>16</v>
      </c>
      <c r="D1290" t="s">
        <v>434</v>
      </c>
      <c r="E1290" t="s">
        <v>638</v>
      </c>
      <c r="F1290" t="s">
        <v>8737</v>
      </c>
      <c r="G1290" t="s">
        <v>8738</v>
      </c>
      <c r="H1290" t="s">
        <v>8739</v>
      </c>
      <c r="I1290" t="s">
        <v>32</v>
      </c>
      <c r="J1290" t="s">
        <v>219</v>
      </c>
      <c r="K1290" t="s">
        <v>24</v>
      </c>
      <c r="L1290" t="s">
        <v>439</v>
      </c>
      <c r="M1290" t="s">
        <v>9438</v>
      </c>
      <c r="N1290" t="s">
        <v>9439</v>
      </c>
    </row>
    <row r="1291" spans="1:14" x14ac:dyDescent="0.25">
      <c r="A1291" t="s">
        <v>8744</v>
      </c>
      <c r="B1291" t="s">
        <v>928</v>
      </c>
      <c r="C1291" t="s">
        <v>16</v>
      </c>
      <c r="D1291" t="s">
        <v>3186</v>
      </c>
      <c r="E1291" t="s">
        <v>638</v>
      </c>
      <c r="F1291" t="s">
        <v>8745</v>
      </c>
      <c r="G1291" t="s">
        <v>8746</v>
      </c>
      <c r="H1291" t="s">
        <v>8747</v>
      </c>
      <c r="I1291" t="s">
        <v>32</v>
      </c>
      <c r="J1291" t="s">
        <v>1900</v>
      </c>
      <c r="K1291" t="s">
        <v>24</v>
      </c>
      <c r="L1291" t="s">
        <v>1480</v>
      </c>
      <c r="M1291" t="s">
        <v>9438</v>
      </c>
      <c r="N1291" t="s">
        <v>9439</v>
      </c>
    </row>
    <row r="1292" spans="1:14" x14ac:dyDescent="0.25">
      <c r="A1292" t="s">
        <v>8748</v>
      </c>
      <c r="B1292" t="s">
        <v>7956</v>
      </c>
      <c r="C1292" t="s">
        <v>16</v>
      </c>
      <c r="D1292" t="s">
        <v>4470</v>
      </c>
      <c r="E1292" t="s">
        <v>638</v>
      </c>
      <c r="F1292" t="s">
        <v>8749</v>
      </c>
      <c r="G1292" t="s">
        <v>8750</v>
      </c>
      <c r="H1292" t="s">
        <v>8751</v>
      </c>
      <c r="I1292" t="s">
        <v>32</v>
      </c>
      <c r="J1292" t="s">
        <v>253</v>
      </c>
      <c r="K1292" t="s">
        <v>24</v>
      </c>
      <c r="L1292" t="s">
        <v>851</v>
      </c>
      <c r="M1292" t="s">
        <v>9438</v>
      </c>
      <c r="N1292" t="s">
        <v>9439</v>
      </c>
    </row>
    <row r="1293" spans="1:14" x14ac:dyDescent="0.25">
      <c r="A1293" t="s">
        <v>8610</v>
      </c>
      <c r="B1293" t="s">
        <v>1864</v>
      </c>
      <c r="C1293" t="s">
        <v>69</v>
      </c>
      <c r="D1293" t="s">
        <v>2393</v>
      </c>
      <c r="E1293" t="s">
        <v>638</v>
      </c>
      <c r="F1293" t="s">
        <v>8761</v>
      </c>
      <c r="G1293" t="s">
        <v>8762</v>
      </c>
      <c r="H1293" t="s">
        <v>8763</v>
      </c>
      <c r="I1293" t="s">
        <v>32</v>
      </c>
      <c r="J1293" t="s">
        <v>162</v>
      </c>
      <c r="K1293" t="s">
        <v>24</v>
      </c>
      <c r="L1293" t="s">
        <v>235</v>
      </c>
      <c r="M1293" t="s">
        <v>9438</v>
      </c>
      <c r="N1293" t="s">
        <v>9439</v>
      </c>
    </row>
    <row r="1294" spans="1:14" x14ac:dyDescent="0.25">
      <c r="A1294" t="s">
        <v>8764</v>
      </c>
      <c r="B1294" t="s">
        <v>8765</v>
      </c>
      <c r="C1294" t="s">
        <v>69</v>
      </c>
      <c r="D1294" t="s">
        <v>987</v>
      </c>
      <c r="E1294" t="s">
        <v>638</v>
      </c>
      <c r="F1294" t="s">
        <v>8766</v>
      </c>
      <c r="G1294" t="s">
        <v>8767</v>
      </c>
      <c r="H1294" t="s">
        <v>8768</v>
      </c>
      <c r="I1294" t="s">
        <v>32</v>
      </c>
      <c r="J1294" t="s">
        <v>65</v>
      </c>
      <c r="K1294" t="s">
        <v>24</v>
      </c>
      <c r="L1294" t="s">
        <v>204</v>
      </c>
      <c r="M1294" t="s">
        <v>10094</v>
      </c>
      <c r="N1294" t="s">
        <v>9441</v>
      </c>
    </row>
    <row r="1295" spans="1:14" x14ac:dyDescent="0.25">
      <c r="A1295" t="s">
        <v>8769</v>
      </c>
      <c r="B1295" t="s">
        <v>8765</v>
      </c>
      <c r="C1295" t="s">
        <v>69</v>
      </c>
      <c r="D1295" t="s">
        <v>987</v>
      </c>
      <c r="E1295" t="s">
        <v>638</v>
      </c>
      <c r="F1295" t="s">
        <v>8770</v>
      </c>
      <c r="G1295" t="s">
        <v>8771</v>
      </c>
      <c r="H1295" t="s">
        <v>8772</v>
      </c>
      <c r="I1295" t="s">
        <v>32</v>
      </c>
      <c r="J1295" t="s">
        <v>65</v>
      </c>
      <c r="K1295" t="s">
        <v>24</v>
      </c>
      <c r="L1295" t="s">
        <v>204</v>
      </c>
      <c r="M1295" t="s">
        <v>10095</v>
      </c>
      <c r="N1295" t="s">
        <v>9441</v>
      </c>
    </row>
    <row r="1296" spans="1:14" x14ac:dyDescent="0.25">
      <c r="A1296" t="s">
        <v>2871</v>
      </c>
      <c r="B1296" t="s">
        <v>3550</v>
      </c>
      <c r="C1296" t="s">
        <v>69</v>
      </c>
      <c r="D1296" t="s">
        <v>8781</v>
      </c>
      <c r="E1296" t="s">
        <v>638</v>
      </c>
      <c r="F1296" t="s">
        <v>8782</v>
      </c>
      <c r="G1296" t="s">
        <v>8783</v>
      </c>
      <c r="H1296" t="s">
        <v>8784</v>
      </c>
      <c r="I1296" t="s">
        <v>32</v>
      </c>
      <c r="J1296" t="s">
        <v>1330</v>
      </c>
      <c r="K1296" t="s">
        <v>24</v>
      </c>
      <c r="L1296" t="s">
        <v>2753</v>
      </c>
      <c r="M1296" t="s">
        <v>10096</v>
      </c>
      <c r="N1296" t="s">
        <v>9441</v>
      </c>
    </row>
    <row r="1297" spans="1:14" x14ac:dyDescent="0.25">
      <c r="A1297" t="s">
        <v>8785</v>
      </c>
      <c r="B1297" t="s">
        <v>8786</v>
      </c>
      <c r="C1297" t="s">
        <v>69</v>
      </c>
      <c r="D1297" t="s">
        <v>61</v>
      </c>
      <c r="E1297" t="s">
        <v>638</v>
      </c>
      <c r="F1297" t="s">
        <v>8787</v>
      </c>
      <c r="G1297" t="s">
        <v>8788</v>
      </c>
      <c r="H1297" t="s">
        <v>8789</v>
      </c>
      <c r="I1297" t="s">
        <v>32</v>
      </c>
      <c r="J1297" t="s">
        <v>634</v>
      </c>
      <c r="K1297" t="s">
        <v>24</v>
      </c>
      <c r="L1297" t="s">
        <v>42</v>
      </c>
      <c r="M1297" t="s">
        <v>9438</v>
      </c>
      <c r="N1297" t="s">
        <v>9439</v>
      </c>
    </row>
    <row r="1298" spans="1:14" x14ac:dyDescent="0.25">
      <c r="A1298" t="s">
        <v>8790</v>
      </c>
      <c r="B1298" t="s">
        <v>6820</v>
      </c>
      <c r="C1298" t="s">
        <v>16</v>
      </c>
      <c r="D1298" t="s">
        <v>8498</v>
      </c>
      <c r="E1298" t="s">
        <v>638</v>
      </c>
      <c r="F1298" t="s">
        <v>8791</v>
      </c>
      <c r="G1298" t="s">
        <v>8792</v>
      </c>
      <c r="H1298" t="s">
        <v>8793</v>
      </c>
      <c r="I1298" t="s">
        <v>32</v>
      </c>
      <c r="J1298" t="s">
        <v>1655</v>
      </c>
      <c r="K1298" t="s">
        <v>24</v>
      </c>
      <c r="L1298" t="s">
        <v>8794</v>
      </c>
      <c r="M1298" t="s">
        <v>9438</v>
      </c>
      <c r="N1298" t="s">
        <v>9439</v>
      </c>
    </row>
    <row r="1299" spans="1:14" x14ac:dyDescent="0.25">
      <c r="A1299" t="s">
        <v>8802</v>
      </c>
      <c r="B1299" t="s">
        <v>7956</v>
      </c>
      <c r="C1299" t="s">
        <v>16</v>
      </c>
      <c r="D1299" t="s">
        <v>8523</v>
      </c>
      <c r="E1299" t="s">
        <v>638</v>
      </c>
      <c r="F1299" t="s">
        <v>8803</v>
      </c>
      <c r="G1299" t="s">
        <v>8804</v>
      </c>
      <c r="H1299" t="s">
        <v>8805</v>
      </c>
      <c r="I1299" t="s">
        <v>32</v>
      </c>
      <c r="J1299" t="s">
        <v>246</v>
      </c>
      <c r="K1299" t="s">
        <v>24</v>
      </c>
      <c r="L1299" t="s">
        <v>851</v>
      </c>
      <c r="M1299" t="s">
        <v>9438</v>
      </c>
      <c r="N1299" t="s">
        <v>9439</v>
      </c>
    </row>
    <row r="1300" spans="1:14" x14ac:dyDescent="0.25">
      <c r="A1300" t="s">
        <v>8806</v>
      </c>
      <c r="B1300" t="s">
        <v>928</v>
      </c>
      <c r="C1300" t="s">
        <v>16</v>
      </c>
      <c r="D1300" t="s">
        <v>3186</v>
      </c>
      <c r="E1300" t="s">
        <v>638</v>
      </c>
      <c r="F1300" t="s">
        <v>8807</v>
      </c>
      <c r="G1300" t="s">
        <v>8808</v>
      </c>
      <c r="H1300" t="s">
        <v>8809</v>
      </c>
      <c r="I1300" t="s">
        <v>32</v>
      </c>
      <c r="J1300" t="s">
        <v>793</v>
      </c>
      <c r="K1300" t="s">
        <v>24</v>
      </c>
      <c r="L1300" t="s">
        <v>8715</v>
      </c>
      <c r="M1300" t="s">
        <v>9438</v>
      </c>
      <c r="N1300" t="s">
        <v>9439</v>
      </c>
    </row>
    <row r="1301" spans="1:14" x14ac:dyDescent="0.25">
      <c r="A1301" t="s">
        <v>8810</v>
      </c>
      <c r="B1301" t="s">
        <v>7956</v>
      </c>
      <c r="C1301" t="s">
        <v>16</v>
      </c>
      <c r="D1301" t="s">
        <v>4470</v>
      </c>
      <c r="E1301" t="s">
        <v>638</v>
      </c>
      <c r="F1301" t="s">
        <v>8811</v>
      </c>
      <c r="G1301" t="s">
        <v>8812</v>
      </c>
      <c r="H1301" t="s">
        <v>8813</v>
      </c>
      <c r="I1301" t="s">
        <v>32</v>
      </c>
      <c r="J1301" t="s">
        <v>809</v>
      </c>
      <c r="K1301" t="s">
        <v>24</v>
      </c>
      <c r="L1301" t="s">
        <v>851</v>
      </c>
      <c r="M1301" t="s">
        <v>9438</v>
      </c>
      <c r="N1301" t="s">
        <v>9439</v>
      </c>
    </row>
    <row r="1302" spans="1:14" x14ac:dyDescent="0.25">
      <c r="A1302" t="s">
        <v>8527</v>
      </c>
      <c r="B1302" t="s">
        <v>8528</v>
      </c>
      <c r="C1302" t="s">
        <v>69</v>
      </c>
      <c r="D1302" t="s">
        <v>8004</v>
      </c>
      <c r="E1302" t="s">
        <v>638</v>
      </c>
      <c r="F1302" t="s">
        <v>8817</v>
      </c>
      <c r="G1302" t="s">
        <v>8818</v>
      </c>
      <c r="H1302" t="s">
        <v>8819</v>
      </c>
      <c r="I1302" t="s">
        <v>32</v>
      </c>
      <c r="J1302" t="s">
        <v>1294</v>
      </c>
      <c r="K1302" t="s">
        <v>24</v>
      </c>
      <c r="L1302" t="s">
        <v>8532</v>
      </c>
      <c r="M1302" t="s">
        <v>10097</v>
      </c>
      <c r="N1302" t="s">
        <v>9441</v>
      </c>
    </row>
    <row r="1303" spans="1:14" x14ac:dyDescent="0.25">
      <c r="A1303" t="s">
        <v>8820</v>
      </c>
      <c r="B1303" t="s">
        <v>7956</v>
      </c>
      <c r="C1303" t="s">
        <v>16</v>
      </c>
      <c r="D1303" t="s">
        <v>4470</v>
      </c>
      <c r="E1303" t="s">
        <v>638</v>
      </c>
      <c r="F1303" t="s">
        <v>8821</v>
      </c>
      <c r="G1303" t="s">
        <v>8822</v>
      </c>
      <c r="H1303" t="s">
        <v>8823</v>
      </c>
      <c r="I1303" t="s">
        <v>32</v>
      </c>
      <c r="J1303" t="s">
        <v>129</v>
      </c>
      <c r="K1303" t="s">
        <v>24</v>
      </c>
      <c r="L1303" t="s">
        <v>851</v>
      </c>
      <c r="M1303" t="s">
        <v>9438</v>
      </c>
      <c r="N1303" t="s">
        <v>9439</v>
      </c>
    </row>
    <row r="1304" spans="1:14" x14ac:dyDescent="0.25">
      <c r="A1304" t="s">
        <v>8824</v>
      </c>
      <c r="B1304" t="s">
        <v>928</v>
      </c>
      <c r="C1304" t="s">
        <v>16</v>
      </c>
      <c r="D1304" t="s">
        <v>3186</v>
      </c>
      <c r="E1304" t="s">
        <v>638</v>
      </c>
      <c r="F1304" t="s">
        <v>8825</v>
      </c>
      <c r="G1304" t="s">
        <v>8826</v>
      </c>
      <c r="H1304" t="s">
        <v>8827</v>
      </c>
      <c r="I1304" t="s">
        <v>32</v>
      </c>
      <c r="J1304" t="s">
        <v>5801</v>
      </c>
      <c r="K1304" t="s">
        <v>24</v>
      </c>
      <c r="L1304" t="s">
        <v>8715</v>
      </c>
      <c r="M1304" t="s">
        <v>9438</v>
      </c>
      <c r="N1304" t="s">
        <v>9439</v>
      </c>
    </row>
    <row r="1305" spans="1:14" x14ac:dyDescent="0.25">
      <c r="A1305" t="s">
        <v>8511</v>
      </c>
      <c r="B1305" t="s">
        <v>8828</v>
      </c>
      <c r="C1305" t="s">
        <v>16</v>
      </c>
      <c r="D1305" t="s">
        <v>544</v>
      </c>
      <c r="E1305" t="s">
        <v>638</v>
      </c>
      <c r="F1305" t="s">
        <v>8829</v>
      </c>
      <c r="G1305" t="s">
        <v>8830</v>
      </c>
      <c r="H1305" t="s">
        <v>8831</v>
      </c>
      <c r="I1305" t="s">
        <v>32</v>
      </c>
      <c r="J1305" t="s">
        <v>946</v>
      </c>
      <c r="K1305" t="s">
        <v>24</v>
      </c>
      <c r="L1305" t="s">
        <v>204</v>
      </c>
      <c r="M1305" t="s">
        <v>9438</v>
      </c>
      <c r="N1305" t="s">
        <v>9439</v>
      </c>
    </row>
    <row r="1306" spans="1:14" x14ac:dyDescent="0.25">
      <c r="A1306" t="s">
        <v>8841</v>
      </c>
      <c r="B1306" t="s">
        <v>1232</v>
      </c>
      <c r="C1306" t="s">
        <v>16</v>
      </c>
      <c r="D1306" t="s">
        <v>987</v>
      </c>
      <c r="E1306" t="s">
        <v>638</v>
      </c>
      <c r="F1306" t="s">
        <v>8842</v>
      </c>
      <c r="G1306" t="s">
        <v>8843</v>
      </c>
      <c r="H1306" t="s">
        <v>8844</v>
      </c>
      <c r="I1306" t="s">
        <v>32</v>
      </c>
      <c r="J1306" t="s">
        <v>115</v>
      </c>
      <c r="K1306" t="s">
        <v>24</v>
      </c>
      <c r="L1306" t="s">
        <v>204</v>
      </c>
      <c r="M1306" t="s">
        <v>10098</v>
      </c>
      <c r="N1306" t="s">
        <v>9441</v>
      </c>
    </row>
    <row r="1307" spans="1:14" x14ac:dyDescent="0.25">
      <c r="A1307" t="s">
        <v>8845</v>
      </c>
      <c r="B1307" t="s">
        <v>928</v>
      </c>
      <c r="C1307" t="s">
        <v>16</v>
      </c>
      <c r="D1307" t="s">
        <v>3186</v>
      </c>
      <c r="E1307" t="s">
        <v>638</v>
      </c>
      <c r="F1307" t="s">
        <v>8846</v>
      </c>
      <c r="G1307" t="s">
        <v>8847</v>
      </c>
      <c r="H1307" t="s">
        <v>8848</v>
      </c>
      <c r="I1307" t="s">
        <v>32</v>
      </c>
      <c r="J1307" t="s">
        <v>8591</v>
      </c>
      <c r="K1307" t="s">
        <v>24</v>
      </c>
      <c r="L1307" t="s">
        <v>8584</v>
      </c>
      <c r="M1307" t="s">
        <v>9438</v>
      </c>
      <c r="N1307" t="s">
        <v>9439</v>
      </c>
    </row>
    <row r="1308" spans="1:14" x14ac:dyDescent="0.25">
      <c r="A1308" t="s">
        <v>8849</v>
      </c>
      <c r="B1308" t="s">
        <v>7956</v>
      </c>
      <c r="C1308" t="s">
        <v>16</v>
      </c>
      <c r="D1308" t="s">
        <v>4470</v>
      </c>
      <c r="E1308" t="s">
        <v>638</v>
      </c>
      <c r="F1308" t="s">
        <v>8850</v>
      </c>
      <c r="G1308" t="s">
        <v>8851</v>
      </c>
      <c r="H1308" t="s">
        <v>8852</v>
      </c>
      <c r="I1308" t="s">
        <v>32</v>
      </c>
      <c r="J1308" t="s">
        <v>723</v>
      </c>
      <c r="K1308" t="s">
        <v>24</v>
      </c>
      <c r="L1308" t="s">
        <v>851</v>
      </c>
      <c r="M1308" t="s">
        <v>9438</v>
      </c>
      <c r="N1308" t="s">
        <v>9439</v>
      </c>
    </row>
    <row r="1309" spans="1:14" x14ac:dyDescent="0.25">
      <c r="A1309" t="s">
        <v>8853</v>
      </c>
      <c r="B1309" t="s">
        <v>7956</v>
      </c>
      <c r="C1309" t="s">
        <v>16</v>
      </c>
      <c r="D1309" t="s">
        <v>4470</v>
      </c>
      <c r="E1309" t="s">
        <v>638</v>
      </c>
      <c r="F1309" t="s">
        <v>8854</v>
      </c>
      <c r="G1309" t="s">
        <v>8855</v>
      </c>
      <c r="H1309" t="s">
        <v>8856</v>
      </c>
      <c r="I1309" t="s">
        <v>32</v>
      </c>
      <c r="J1309" t="s">
        <v>866</v>
      </c>
      <c r="K1309" t="s">
        <v>24</v>
      </c>
      <c r="L1309" t="s">
        <v>851</v>
      </c>
      <c r="M1309" t="s">
        <v>9438</v>
      </c>
      <c r="N1309" t="s">
        <v>9439</v>
      </c>
    </row>
    <row r="1310" spans="1:14" x14ac:dyDescent="0.25">
      <c r="A1310" t="s">
        <v>8857</v>
      </c>
      <c r="B1310" t="s">
        <v>7956</v>
      </c>
      <c r="C1310" t="s">
        <v>16</v>
      </c>
      <c r="D1310" t="s">
        <v>4470</v>
      </c>
      <c r="E1310" t="s">
        <v>638</v>
      </c>
      <c r="F1310" t="s">
        <v>8858</v>
      </c>
      <c r="G1310" t="s">
        <v>8859</v>
      </c>
      <c r="H1310" t="s">
        <v>8860</v>
      </c>
      <c r="I1310" t="s">
        <v>32</v>
      </c>
      <c r="J1310" t="s">
        <v>1137</v>
      </c>
      <c r="K1310" t="s">
        <v>24</v>
      </c>
      <c r="L1310" t="s">
        <v>851</v>
      </c>
      <c r="M1310" t="s">
        <v>9438</v>
      </c>
      <c r="N1310" t="s">
        <v>9439</v>
      </c>
    </row>
    <row r="1311" spans="1:14" x14ac:dyDescent="0.25">
      <c r="A1311" t="s">
        <v>8477</v>
      </c>
      <c r="B1311" t="s">
        <v>8478</v>
      </c>
      <c r="C1311" t="s">
        <v>16</v>
      </c>
      <c r="D1311" t="s">
        <v>265</v>
      </c>
      <c r="E1311" t="s">
        <v>638</v>
      </c>
      <c r="F1311" t="s">
        <v>8861</v>
      </c>
      <c r="G1311" t="s">
        <v>8862</v>
      </c>
      <c r="H1311" t="s">
        <v>8863</v>
      </c>
      <c r="I1311" t="s">
        <v>32</v>
      </c>
      <c r="J1311" t="s">
        <v>991</v>
      </c>
      <c r="K1311" t="s">
        <v>24</v>
      </c>
      <c r="L1311" t="s">
        <v>204</v>
      </c>
      <c r="M1311" t="s">
        <v>10099</v>
      </c>
      <c r="N1311" t="s">
        <v>9441</v>
      </c>
    </row>
    <row r="1312" spans="1:14" x14ac:dyDescent="0.25">
      <c r="A1312" t="s">
        <v>706</v>
      </c>
      <c r="B1312" t="s">
        <v>8686</v>
      </c>
      <c r="C1312" t="s">
        <v>69</v>
      </c>
      <c r="E1312" t="s">
        <v>638</v>
      </c>
      <c r="F1312" t="s">
        <v>8864</v>
      </c>
      <c r="G1312" t="s">
        <v>8865</v>
      </c>
      <c r="H1312" t="s">
        <v>8866</v>
      </c>
      <c r="I1312" t="s">
        <v>32</v>
      </c>
      <c r="J1312" t="s">
        <v>1662</v>
      </c>
      <c r="K1312" t="s">
        <v>24</v>
      </c>
      <c r="M1312" t="s">
        <v>9438</v>
      </c>
      <c r="N1312" t="s">
        <v>9439</v>
      </c>
    </row>
    <row r="1313" spans="1:14" x14ac:dyDescent="0.25">
      <c r="A1313" t="s">
        <v>8867</v>
      </c>
      <c r="B1313" t="s">
        <v>8868</v>
      </c>
      <c r="C1313" t="s">
        <v>69</v>
      </c>
      <c r="D1313" t="s">
        <v>8572</v>
      </c>
      <c r="E1313" t="s">
        <v>638</v>
      </c>
      <c r="F1313" t="s">
        <v>8869</v>
      </c>
      <c r="G1313" t="s">
        <v>8870</v>
      </c>
      <c r="H1313" t="s">
        <v>8871</v>
      </c>
      <c r="I1313" t="s">
        <v>32</v>
      </c>
      <c r="J1313" t="s">
        <v>211</v>
      </c>
      <c r="K1313" t="s">
        <v>24</v>
      </c>
      <c r="L1313" t="s">
        <v>75</v>
      </c>
      <c r="M1313" t="s">
        <v>9438</v>
      </c>
      <c r="N1313" t="s">
        <v>9439</v>
      </c>
    </row>
    <row r="1314" spans="1:14" x14ac:dyDescent="0.25">
      <c r="A1314" t="s">
        <v>8511</v>
      </c>
      <c r="B1314" t="s">
        <v>8872</v>
      </c>
      <c r="C1314" t="s">
        <v>16</v>
      </c>
      <c r="D1314" t="s">
        <v>544</v>
      </c>
      <c r="E1314" t="s">
        <v>638</v>
      </c>
      <c r="F1314" t="s">
        <v>8873</v>
      </c>
      <c r="G1314" t="s">
        <v>8874</v>
      </c>
      <c r="H1314" t="s">
        <v>8875</v>
      </c>
      <c r="I1314" t="s">
        <v>32</v>
      </c>
      <c r="J1314" t="s">
        <v>1203</v>
      </c>
      <c r="K1314" t="s">
        <v>24</v>
      </c>
      <c r="L1314" t="s">
        <v>204</v>
      </c>
      <c r="M1314" t="s">
        <v>9438</v>
      </c>
      <c r="N1314" t="s">
        <v>9439</v>
      </c>
    </row>
    <row r="1315" spans="1:14" x14ac:dyDescent="0.25">
      <c r="A1315" t="s">
        <v>8876</v>
      </c>
      <c r="B1315" t="s">
        <v>8877</v>
      </c>
      <c r="C1315" t="s">
        <v>16</v>
      </c>
      <c r="D1315" t="s">
        <v>1513</v>
      </c>
      <c r="E1315" t="s">
        <v>638</v>
      </c>
      <c r="F1315" t="s">
        <v>8878</v>
      </c>
      <c r="G1315" t="s">
        <v>8879</v>
      </c>
      <c r="H1315" t="s">
        <v>8880</v>
      </c>
      <c r="I1315" t="s">
        <v>32</v>
      </c>
      <c r="J1315" t="s">
        <v>756</v>
      </c>
      <c r="K1315" t="s">
        <v>24</v>
      </c>
      <c r="L1315" t="s">
        <v>75</v>
      </c>
      <c r="M1315" t="s">
        <v>9438</v>
      </c>
      <c r="N1315" t="s">
        <v>9439</v>
      </c>
    </row>
    <row r="1316" spans="1:14" x14ac:dyDescent="0.25">
      <c r="A1316" t="s">
        <v>8547</v>
      </c>
      <c r="B1316" t="s">
        <v>8548</v>
      </c>
      <c r="C1316" t="s">
        <v>16</v>
      </c>
      <c r="D1316" t="s">
        <v>8549</v>
      </c>
      <c r="E1316" t="s">
        <v>638</v>
      </c>
      <c r="F1316" t="s">
        <v>8895</v>
      </c>
      <c r="G1316" t="s">
        <v>8896</v>
      </c>
      <c r="H1316" t="s">
        <v>8897</v>
      </c>
      <c r="I1316" t="s">
        <v>32</v>
      </c>
      <c r="J1316" t="s">
        <v>391</v>
      </c>
      <c r="K1316" t="s">
        <v>24</v>
      </c>
      <c r="L1316" t="s">
        <v>656</v>
      </c>
      <c r="M1316" t="s">
        <v>9438</v>
      </c>
      <c r="N1316" t="s">
        <v>9439</v>
      </c>
    </row>
    <row r="1317" spans="1:14" x14ac:dyDescent="0.25">
      <c r="A1317" t="s">
        <v>8901</v>
      </c>
      <c r="B1317" t="s">
        <v>8902</v>
      </c>
      <c r="C1317" t="s">
        <v>16</v>
      </c>
      <c r="D1317" t="s">
        <v>2605</v>
      </c>
      <c r="E1317" t="s">
        <v>638</v>
      </c>
      <c r="F1317" t="s">
        <v>8903</v>
      </c>
      <c r="G1317" t="s">
        <v>8904</v>
      </c>
      <c r="H1317" t="s">
        <v>8905</v>
      </c>
      <c r="I1317" t="s">
        <v>32</v>
      </c>
      <c r="J1317" t="s">
        <v>211</v>
      </c>
      <c r="K1317" t="s">
        <v>24</v>
      </c>
      <c r="L1317" t="s">
        <v>8906</v>
      </c>
      <c r="M1317" t="s">
        <v>9438</v>
      </c>
      <c r="N1317" t="s">
        <v>9439</v>
      </c>
    </row>
    <row r="1318" spans="1:14" x14ac:dyDescent="0.25">
      <c r="A1318" t="s">
        <v>8907</v>
      </c>
      <c r="B1318" t="s">
        <v>8908</v>
      </c>
      <c r="C1318" t="s">
        <v>16</v>
      </c>
      <c r="D1318" t="s">
        <v>3186</v>
      </c>
      <c r="E1318" t="s">
        <v>638</v>
      </c>
      <c r="F1318" t="s">
        <v>8909</v>
      </c>
      <c r="G1318" t="s">
        <v>8910</v>
      </c>
      <c r="H1318" t="s">
        <v>8911</v>
      </c>
      <c r="I1318" t="s">
        <v>32</v>
      </c>
      <c r="J1318" t="s">
        <v>1155</v>
      </c>
      <c r="K1318" t="s">
        <v>24</v>
      </c>
      <c r="L1318" t="s">
        <v>8715</v>
      </c>
      <c r="M1318" t="s">
        <v>9438</v>
      </c>
      <c r="N1318" t="s">
        <v>9439</v>
      </c>
    </row>
    <row r="1319" spans="1:14" x14ac:dyDescent="0.25">
      <c r="A1319" t="s">
        <v>8516</v>
      </c>
      <c r="B1319" t="s">
        <v>8517</v>
      </c>
      <c r="C1319" t="s">
        <v>69</v>
      </c>
      <c r="D1319" t="s">
        <v>302</v>
      </c>
      <c r="E1319" t="s">
        <v>638</v>
      </c>
      <c r="F1319" t="s">
        <v>8927</v>
      </c>
      <c r="G1319" t="s">
        <v>8928</v>
      </c>
      <c r="H1319" t="s">
        <v>8929</v>
      </c>
      <c r="I1319" t="s">
        <v>32</v>
      </c>
      <c r="J1319" t="s">
        <v>306</v>
      </c>
      <c r="K1319" t="s">
        <v>24</v>
      </c>
      <c r="L1319" t="s">
        <v>307</v>
      </c>
      <c r="M1319" t="s">
        <v>10100</v>
      </c>
      <c r="N1319" t="s">
        <v>9441</v>
      </c>
    </row>
    <row r="1320" spans="1:14" x14ac:dyDescent="0.25">
      <c r="A1320" t="s">
        <v>8934</v>
      </c>
      <c r="B1320" t="s">
        <v>7956</v>
      </c>
      <c r="C1320" t="s">
        <v>16</v>
      </c>
      <c r="D1320" t="s">
        <v>4470</v>
      </c>
      <c r="E1320" t="s">
        <v>638</v>
      </c>
      <c r="F1320" t="s">
        <v>8935</v>
      </c>
      <c r="G1320" t="s">
        <v>8936</v>
      </c>
      <c r="H1320" t="s">
        <v>8937</v>
      </c>
      <c r="I1320" t="s">
        <v>32</v>
      </c>
      <c r="J1320" t="s">
        <v>1472</v>
      </c>
      <c r="K1320" t="s">
        <v>24</v>
      </c>
      <c r="L1320" t="s">
        <v>851</v>
      </c>
      <c r="M1320" t="s">
        <v>9438</v>
      </c>
      <c r="N1320" t="s">
        <v>9439</v>
      </c>
    </row>
    <row r="1321" spans="1:14" x14ac:dyDescent="0.25">
      <c r="A1321" t="s">
        <v>5196</v>
      </c>
      <c r="B1321" t="s">
        <v>8699</v>
      </c>
      <c r="C1321" t="s">
        <v>69</v>
      </c>
      <c r="D1321" t="s">
        <v>4880</v>
      </c>
      <c r="E1321" t="s">
        <v>638</v>
      </c>
      <c r="F1321" t="s">
        <v>8938</v>
      </c>
      <c r="G1321" t="s">
        <v>8939</v>
      </c>
      <c r="H1321" t="s">
        <v>8940</v>
      </c>
      <c r="I1321" t="s">
        <v>32</v>
      </c>
      <c r="J1321" t="s">
        <v>426</v>
      </c>
      <c r="K1321" t="s">
        <v>24</v>
      </c>
      <c r="L1321" t="s">
        <v>2685</v>
      </c>
      <c r="M1321" t="s">
        <v>10101</v>
      </c>
      <c r="N1321" t="s">
        <v>9441</v>
      </c>
    </row>
    <row r="1322" spans="1:14" x14ac:dyDescent="0.25">
      <c r="A1322" t="s">
        <v>8941</v>
      </c>
      <c r="B1322" t="s">
        <v>8942</v>
      </c>
      <c r="C1322" t="s">
        <v>16</v>
      </c>
      <c r="D1322" t="s">
        <v>3646</v>
      </c>
      <c r="E1322" t="s">
        <v>638</v>
      </c>
      <c r="F1322" t="s">
        <v>8943</v>
      </c>
      <c r="G1322" t="s">
        <v>8944</v>
      </c>
      <c r="H1322" t="s">
        <v>8945</v>
      </c>
      <c r="I1322" t="s">
        <v>32</v>
      </c>
      <c r="J1322" t="s">
        <v>642</v>
      </c>
      <c r="K1322" t="s">
        <v>24</v>
      </c>
      <c r="L1322" t="s">
        <v>42</v>
      </c>
      <c r="M1322" t="s">
        <v>9438</v>
      </c>
      <c r="N1322" t="s">
        <v>9439</v>
      </c>
    </row>
    <row r="1323" spans="1:14" x14ac:dyDescent="0.25">
      <c r="A1323" t="s">
        <v>8946</v>
      </c>
      <c r="B1323" t="s">
        <v>8593</v>
      </c>
      <c r="C1323" t="s">
        <v>69</v>
      </c>
      <c r="D1323" t="s">
        <v>8594</v>
      </c>
      <c r="E1323" t="s">
        <v>638</v>
      </c>
      <c r="F1323" t="s">
        <v>8947</v>
      </c>
      <c r="G1323" t="s">
        <v>8948</v>
      </c>
      <c r="H1323" t="s">
        <v>8949</v>
      </c>
      <c r="I1323" t="s">
        <v>32</v>
      </c>
      <c r="J1323" t="s">
        <v>253</v>
      </c>
      <c r="K1323" t="s">
        <v>24</v>
      </c>
      <c r="L1323" t="s">
        <v>8598</v>
      </c>
      <c r="M1323" t="s">
        <v>9438</v>
      </c>
      <c r="N1323" t="s">
        <v>9439</v>
      </c>
    </row>
    <row r="1324" spans="1:14" x14ac:dyDescent="0.25">
      <c r="A1324" t="s">
        <v>8954</v>
      </c>
      <c r="B1324" t="s">
        <v>7956</v>
      </c>
      <c r="C1324" t="s">
        <v>16</v>
      </c>
      <c r="D1324" t="s">
        <v>4470</v>
      </c>
      <c r="E1324" t="s">
        <v>638</v>
      </c>
      <c r="F1324" t="s">
        <v>8955</v>
      </c>
      <c r="G1324" t="s">
        <v>8956</v>
      </c>
      <c r="H1324" t="s">
        <v>8957</v>
      </c>
      <c r="I1324" t="s">
        <v>32</v>
      </c>
      <c r="J1324" t="s">
        <v>1599</v>
      </c>
      <c r="K1324" t="s">
        <v>24</v>
      </c>
      <c r="L1324" t="s">
        <v>851</v>
      </c>
      <c r="M1324" t="s">
        <v>9438</v>
      </c>
      <c r="N1324" t="s">
        <v>9439</v>
      </c>
    </row>
    <row r="1325" spans="1:14" x14ac:dyDescent="0.25">
      <c r="A1325" t="s">
        <v>8958</v>
      </c>
      <c r="B1325" t="s">
        <v>7956</v>
      </c>
      <c r="C1325" t="s">
        <v>16</v>
      </c>
      <c r="D1325" t="s">
        <v>4470</v>
      </c>
      <c r="E1325" t="s">
        <v>638</v>
      </c>
      <c r="F1325" t="s">
        <v>8959</v>
      </c>
      <c r="G1325" t="s">
        <v>8960</v>
      </c>
      <c r="H1325" t="s">
        <v>8961</v>
      </c>
      <c r="I1325" t="s">
        <v>32</v>
      </c>
      <c r="J1325" t="s">
        <v>1000</v>
      </c>
      <c r="K1325" t="s">
        <v>24</v>
      </c>
      <c r="L1325" t="s">
        <v>851</v>
      </c>
      <c r="M1325" t="s">
        <v>9438</v>
      </c>
      <c r="N1325" t="s">
        <v>9439</v>
      </c>
    </row>
    <row r="1326" spans="1:14" x14ac:dyDescent="0.25">
      <c r="A1326" t="s">
        <v>5196</v>
      </c>
      <c r="B1326" t="s">
        <v>8533</v>
      </c>
      <c r="C1326" t="s">
        <v>16</v>
      </c>
      <c r="D1326" t="s">
        <v>4880</v>
      </c>
      <c r="E1326" t="s">
        <v>638</v>
      </c>
      <c r="F1326" t="s">
        <v>8962</v>
      </c>
      <c r="G1326" t="s">
        <v>8963</v>
      </c>
      <c r="H1326" t="s">
        <v>8964</v>
      </c>
      <c r="I1326" t="s">
        <v>32</v>
      </c>
      <c r="J1326" t="s">
        <v>7157</v>
      </c>
      <c r="K1326" t="s">
        <v>24</v>
      </c>
      <c r="L1326" t="s">
        <v>2685</v>
      </c>
      <c r="M1326" t="s">
        <v>10102</v>
      </c>
      <c r="N1326" t="s">
        <v>9441</v>
      </c>
    </row>
    <row r="1327" spans="1:14" x14ac:dyDescent="0.25">
      <c r="A1327" t="s">
        <v>8965</v>
      </c>
      <c r="B1327" t="s">
        <v>5656</v>
      </c>
      <c r="C1327" t="s">
        <v>1880</v>
      </c>
      <c r="D1327" t="s">
        <v>8966</v>
      </c>
      <c r="E1327" t="s">
        <v>18</v>
      </c>
      <c r="F1327" t="s">
        <v>8967</v>
      </c>
      <c r="G1327" t="s">
        <v>8968</v>
      </c>
      <c r="H1327" t="s">
        <v>8969</v>
      </c>
      <c r="I1327" t="s">
        <v>32</v>
      </c>
      <c r="J1327" t="s">
        <v>1980</v>
      </c>
      <c r="K1327" t="s">
        <v>556</v>
      </c>
      <c r="L1327" t="s">
        <v>42</v>
      </c>
      <c r="M1327" t="s">
        <v>9438</v>
      </c>
      <c r="N1327" t="s">
        <v>9439</v>
      </c>
    </row>
    <row r="1328" spans="1:14" x14ac:dyDescent="0.25">
      <c r="A1328" t="s">
        <v>8970</v>
      </c>
      <c r="B1328" t="s">
        <v>4787</v>
      </c>
      <c r="C1328" t="s">
        <v>1880</v>
      </c>
      <c r="D1328" t="s">
        <v>3094</v>
      </c>
      <c r="E1328" t="s">
        <v>18</v>
      </c>
      <c r="F1328" t="s">
        <v>8971</v>
      </c>
      <c r="G1328" t="s">
        <v>8972</v>
      </c>
      <c r="H1328" t="s">
        <v>8973</v>
      </c>
      <c r="I1328" t="s">
        <v>32</v>
      </c>
      <c r="J1328" t="s">
        <v>1878</v>
      </c>
      <c r="K1328" t="s">
        <v>556</v>
      </c>
      <c r="L1328" t="s">
        <v>75</v>
      </c>
      <c r="M1328" t="s">
        <v>9438</v>
      </c>
      <c r="N1328" t="s">
        <v>9439</v>
      </c>
    </row>
    <row r="1329" spans="1:14" x14ac:dyDescent="0.25">
      <c r="A1329" t="s">
        <v>8982</v>
      </c>
      <c r="C1329" t="s">
        <v>1880</v>
      </c>
      <c r="D1329" t="s">
        <v>8983</v>
      </c>
      <c r="E1329" t="s">
        <v>18</v>
      </c>
      <c r="F1329" t="s">
        <v>8984</v>
      </c>
      <c r="G1329" t="s">
        <v>8985</v>
      </c>
      <c r="H1329" t="s">
        <v>8986</v>
      </c>
      <c r="I1329" t="s">
        <v>32</v>
      </c>
      <c r="J1329" t="s">
        <v>1572</v>
      </c>
      <c r="K1329" t="s">
        <v>556</v>
      </c>
      <c r="L1329" t="s">
        <v>413</v>
      </c>
      <c r="M1329" t="s">
        <v>9438</v>
      </c>
      <c r="N1329" t="s">
        <v>9439</v>
      </c>
    </row>
    <row r="1330" spans="1:14" x14ac:dyDescent="0.25">
      <c r="A1330" t="s">
        <v>8987</v>
      </c>
      <c r="B1330" t="s">
        <v>7956</v>
      </c>
      <c r="C1330" t="s">
        <v>16</v>
      </c>
      <c r="D1330" t="s">
        <v>4470</v>
      </c>
      <c r="E1330" t="s">
        <v>638</v>
      </c>
      <c r="F1330" t="s">
        <v>8988</v>
      </c>
      <c r="G1330" t="s">
        <v>8989</v>
      </c>
      <c r="H1330" t="s">
        <v>8990</v>
      </c>
      <c r="I1330" t="s">
        <v>32</v>
      </c>
      <c r="J1330" t="s">
        <v>955</v>
      </c>
      <c r="K1330" t="s">
        <v>24</v>
      </c>
      <c r="L1330" t="s">
        <v>851</v>
      </c>
      <c r="M1330" t="s">
        <v>9438</v>
      </c>
      <c r="N1330" t="s">
        <v>9439</v>
      </c>
    </row>
    <row r="1331" spans="1:14" x14ac:dyDescent="0.25">
      <c r="A1331" t="s">
        <v>6451</v>
      </c>
      <c r="B1331" t="s">
        <v>6452</v>
      </c>
      <c r="C1331" t="s">
        <v>16</v>
      </c>
      <c r="D1331" t="s">
        <v>8640</v>
      </c>
      <c r="E1331" t="s">
        <v>638</v>
      </c>
      <c r="F1331" t="s">
        <v>9007</v>
      </c>
      <c r="G1331" t="s">
        <v>9008</v>
      </c>
      <c r="H1331" t="s">
        <v>9009</v>
      </c>
      <c r="I1331" t="s">
        <v>32</v>
      </c>
      <c r="J1331" t="s">
        <v>506</v>
      </c>
      <c r="K1331" t="s">
        <v>24</v>
      </c>
      <c r="L1331" t="s">
        <v>837</v>
      </c>
      <c r="M1331" t="s">
        <v>10103</v>
      </c>
      <c r="N1331" t="s">
        <v>9441</v>
      </c>
    </row>
    <row r="1332" spans="1:14" x14ac:dyDescent="0.25">
      <c r="A1332" t="s">
        <v>9010</v>
      </c>
      <c r="B1332" t="s">
        <v>3746</v>
      </c>
      <c r="C1332" t="s">
        <v>69</v>
      </c>
      <c r="D1332" t="s">
        <v>8695</v>
      </c>
      <c r="E1332" t="s">
        <v>638</v>
      </c>
      <c r="F1332" t="s">
        <v>9011</v>
      </c>
      <c r="G1332" t="s">
        <v>9012</v>
      </c>
      <c r="H1332" t="s">
        <v>9013</v>
      </c>
      <c r="I1332" t="s">
        <v>32</v>
      </c>
      <c r="J1332" t="s">
        <v>472</v>
      </c>
      <c r="K1332" t="s">
        <v>24</v>
      </c>
      <c r="L1332" t="s">
        <v>5192</v>
      </c>
      <c r="M1332" t="s">
        <v>9438</v>
      </c>
      <c r="N1332" t="s">
        <v>9439</v>
      </c>
    </row>
    <row r="1333" spans="1:14" x14ac:dyDescent="0.25">
      <c r="A1333" t="s">
        <v>9022</v>
      </c>
      <c r="B1333" t="s">
        <v>7956</v>
      </c>
      <c r="C1333" t="s">
        <v>16</v>
      </c>
      <c r="D1333" t="s">
        <v>4470</v>
      </c>
      <c r="E1333" t="s">
        <v>638</v>
      </c>
      <c r="F1333" t="s">
        <v>9023</v>
      </c>
      <c r="G1333" t="s">
        <v>9024</v>
      </c>
      <c r="H1333" t="s">
        <v>9025</v>
      </c>
      <c r="I1333" t="s">
        <v>32</v>
      </c>
      <c r="J1333" t="s">
        <v>412</v>
      </c>
      <c r="K1333" t="s">
        <v>24</v>
      </c>
      <c r="L1333" t="s">
        <v>851</v>
      </c>
      <c r="M1333" t="s">
        <v>9438</v>
      </c>
      <c r="N1333" t="s">
        <v>9439</v>
      </c>
    </row>
    <row r="1334" spans="1:14" x14ac:dyDescent="0.25">
      <c r="A1334" t="s">
        <v>9033</v>
      </c>
      <c r="B1334" t="s">
        <v>7956</v>
      </c>
      <c r="C1334" t="s">
        <v>16</v>
      </c>
      <c r="D1334" t="s">
        <v>4470</v>
      </c>
      <c r="E1334" t="s">
        <v>638</v>
      </c>
      <c r="F1334" t="s">
        <v>9034</v>
      </c>
      <c r="G1334" t="s">
        <v>9035</v>
      </c>
      <c r="H1334" t="s">
        <v>9036</v>
      </c>
      <c r="I1334" t="s">
        <v>32</v>
      </c>
      <c r="J1334" t="s">
        <v>1599</v>
      </c>
      <c r="K1334" t="s">
        <v>24</v>
      </c>
      <c r="L1334" t="s">
        <v>851</v>
      </c>
      <c r="M1334" t="s">
        <v>9438</v>
      </c>
      <c r="N1334" t="s">
        <v>9439</v>
      </c>
    </row>
    <row r="1335" spans="1:14" x14ac:dyDescent="0.25">
      <c r="A1335" t="s">
        <v>9037</v>
      </c>
      <c r="B1335" t="s">
        <v>7956</v>
      </c>
      <c r="C1335" t="s">
        <v>16</v>
      </c>
      <c r="D1335" t="s">
        <v>4470</v>
      </c>
      <c r="E1335" t="s">
        <v>638</v>
      </c>
      <c r="F1335" t="s">
        <v>9038</v>
      </c>
      <c r="G1335" t="s">
        <v>9039</v>
      </c>
      <c r="H1335" t="s">
        <v>9040</v>
      </c>
      <c r="I1335" t="s">
        <v>32</v>
      </c>
      <c r="J1335" t="s">
        <v>1093</v>
      </c>
      <c r="K1335" t="s">
        <v>24</v>
      </c>
      <c r="L1335" t="s">
        <v>851</v>
      </c>
      <c r="M1335" t="s">
        <v>9438</v>
      </c>
      <c r="N1335" t="s">
        <v>9439</v>
      </c>
    </row>
    <row r="1336" spans="1:14" x14ac:dyDescent="0.25">
      <c r="A1336" t="s">
        <v>9041</v>
      </c>
      <c r="B1336" t="s">
        <v>9042</v>
      </c>
      <c r="C1336" t="s">
        <v>69</v>
      </c>
      <c r="D1336" t="s">
        <v>9043</v>
      </c>
      <c r="E1336" t="s">
        <v>638</v>
      </c>
      <c r="F1336" t="s">
        <v>9044</v>
      </c>
      <c r="G1336" t="s">
        <v>9045</v>
      </c>
      <c r="H1336" t="s">
        <v>9046</v>
      </c>
      <c r="I1336" t="s">
        <v>32</v>
      </c>
      <c r="J1336" t="s">
        <v>1751</v>
      </c>
      <c r="K1336" t="s">
        <v>24</v>
      </c>
      <c r="L1336" t="s">
        <v>42</v>
      </c>
      <c r="M1336" t="s">
        <v>9438</v>
      </c>
      <c r="N1336" t="s">
        <v>9439</v>
      </c>
    </row>
    <row r="1337" spans="1:14" x14ac:dyDescent="0.25">
      <c r="A1337" t="s">
        <v>9047</v>
      </c>
      <c r="B1337" t="s">
        <v>7956</v>
      </c>
      <c r="C1337" t="s">
        <v>16</v>
      </c>
      <c r="D1337" t="s">
        <v>4470</v>
      </c>
      <c r="E1337" t="s">
        <v>638</v>
      </c>
      <c r="F1337" t="s">
        <v>9048</v>
      </c>
      <c r="G1337" t="s">
        <v>9049</v>
      </c>
      <c r="H1337" t="s">
        <v>9050</v>
      </c>
      <c r="I1337" t="s">
        <v>32</v>
      </c>
      <c r="J1337" t="s">
        <v>809</v>
      </c>
      <c r="K1337" t="s">
        <v>24</v>
      </c>
      <c r="L1337" t="s">
        <v>851</v>
      </c>
      <c r="M1337" t="s">
        <v>9438</v>
      </c>
      <c r="N1337" t="s">
        <v>9439</v>
      </c>
    </row>
    <row r="1338" spans="1:14" x14ac:dyDescent="0.25">
      <c r="A1338" t="s">
        <v>9051</v>
      </c>
      <c r="C1338" t="s">
        <v>16</v>
      </c>
      <c r="D1338" t="s">
        <v>8836</v>
      </c>
      <c r="E1338" t="s">
        <v>638</v>
      </c>
      <c r="F1338" t="s">
        <v>9052</v>
      </c>
      <c r="G1338" t="s">
        <v>9053</v>
      </c>
      <c r="H1338" t="s">
        <v>9054</v>
      </c>
      <c r="I1338" t="s">
        <v>32</v>
      </c>
      <c r="J1338" t="s">
        <v>642</v>
      </c>
      <c r="K1338" t="s">
        <v>24</v>
      </c>
      <c r="L1338" t="s">
        <v>8840</v>
      </c>
      <c r="M1338" t="s">
        <v>9438</v>
      </c>
      <c r="N1338" t="s">
        <v>9439</v>
      </c>
    </row>
    <row r="1339" spans="1:14" x14ac:dyDescent="0.25">
      <c r="A1339" t="s">
        <v>9055</v>
      </c>
      <c r="B1339" t="s">
        <v>9056</v>
      </c>
      <c r="C1339" t="s">
        <v>16</v>
      </c>
      <c r="D1339" t="s">
        <v>9057</v>
      </c>
      <c r="E1339" t="s">
        <v>638</v>
      </c>
      <c r="F1339" t="s">
        <v>9058</v>
      </c>
      <c r="G1339" t="s">
        <v>9059</v>
      </c>
      <c r="H1339" t="s">
        <v>9060</v>
      </c>
      <c r="I1339" t="s">
        <v>32</v>
      </c>
      <c r="J1339" t="s">
        <v>634</v>
      </c>
      <c r="K1339" t="s">
        <v>24</v>
      </c>
      <c r="L1339" t="s">
        <v>75</v>
      </c>
      <c r="M1339" t="s">
        <v>9438</v>
      </c>
      <c r="N1339" t="s">
        <v>9439</v>
      </c>
    </row>
    <row r="1340" spans="1:14" x14ac:dyDescent="0.25">
      <c r="A1340" t="s">
        <v>8651</v>
      </c>
      <c r="B1340" t="s">
        <v>8652</v>
      </c>
      <c r="C1340" t="s">
        <v>16</v>
      </c>
      <c r="D1340" t="s">
        <v>8653</v>
      </c>
      <c r="E1340" t="s">
        <v>638</v>
      </c>
      <c r="F1340" t="s">
        <v>9071</v>
      </c>
      <c r="G1340" t="s">
        <v>9072</v>
      </c>
      <c r="H1340" t="s">
        <v>9073</v>
      </c>
      <c r="I1340" t="s">
        <v>32</v>
      </c>
      <c r="J1340" t="s">
        <v>33</v>
      </c>
      <c r="K1340" t="s">
        <v>24</v>
      </c>
      <c r="L1340" t="s">
        <v>1981</v>
      </c>
      <c r="M1340" t="s">
        <v>9438</v>
      </c>
      <c r="N1340" t="s">
        <v>9439</v>
      </c>
    </row>
    <row r="1341" spans="1:14" x14ac:dyDescent="0.25">
      <c r="A1341" t="s">
        <v>8736</v>
      </c>
      <c r="C1341" t="s">
        <v>16</v>
      </c>
      <c r="D1341" t="s">
        <v>434</v>
      </c>
      <c r="E1341" t="s">
        <v>638</v>
      </c>
      <c r="F1341" t="s">
        <v>9074</v>
      </c>
      <c r="G1341" t="s">
        <v>9075</v>
      </c>
      <c r="H1341" t="s">
        <v>9076</v>
      </c>
      <c r="I1341" t="s">
        <v>32</v>
      </c>
      <c r="J1341" t="s">
        <v>438</v>
      </c>
      <c r="K1341" t="s">
        <v>24</v>
      </c>
      <c r="L1341" t="s">
        <v>439</v>
      </c>
      <c r="M1341" t="s">
        <v>9438</v>
      </c>
      <c r="N1341" t="s">
        <v>9439</v>
      </c>
    </row>
    <row r="1342" spans="1:14" x14ac:dyDescent="0.25">
      <c r="A1342" t="s">
        <v>9041</v>
      </c>
      <c r="B1342" t="s">
        <v>9042</v>
      </c>
      <c r="C1342" t="s">
        <v>69</v>
      </c>
      <c r="D1342" t="s">
        <v>9043</v>
      </c>
      <c r="E1342" t="s">
        <v>638</v>
      </c>
      <c r="F1342" t="s">
        <v>9094</v>
      </c>
      <c r="G1342" t="s">
        <v>9095</v>
      </c>
      <c r="H1342" t="s">
        <v>9096</v>
      </c>
      <c r="I1342" t="s">
        <v>32</v>
      </c>
      <c r="J1342" t="s">
        <v>1472</v>
      </c>
      <c r="K1342" t="s">
        <v>24</v>
      </c>
      <c r="L1342" t="s">
        <v>42</v>
      </c>
      <c r="M1342" t="s">
        <v>9438</v>
      </c>
      <c r="N1342" t="s">
        <v>9439</v>
      </c>
    </row>
    <row r="1343" spans="1:14" x14ac:dyDescent="0.25">
      <c r="A1343" t="s">
        <v>9101</v>
      </c>
      <c r="B1343" t="s">
        <v>7956</v>
      </c>
      <c r="C1343" t="s">
        <v>16</v>
      </c>
      <c r="D1343" t="s">
        <v>4470</v>
      </c>
      <c r="E1343" t="s">
        <v>638</v>
      </c>
      <c r="F1343" t="s">
        <v>9102</v>
      </c>
      <c r="G1343" t="s">
        <v>9103</v>
      </c>
      <c r="H1343" t="s">
        <v>9104</v>
      </c>
      <c r="I1343" t="s">
        <v>32</v>
      </c>
      <c r="J1343" t="s">
        <v>2591</v>
      </c>
      <c r="K1343" t="s">
        <v>24</v>
      </c>
      <c r="L1343" t="s">
        <v>851</v>
      </c>
      <c r="M1343" t="s">
        <v>9438</v>
      </c>
      <c r="N1343" t="s">
        <v>9439</v>
      </c>
    </row>
    <row r="1344" spans="1:14" x14ac:dyDescent="0.25">
      <c r="A1344" t="s">
        <v>9117</v>
      </c>
      <c r="B1344" t="s">
        <v>9118</v>
      </c>
      <c r="C1344" t="s">
        <v>16</v>
      </c>
      <c r="D1344" t="s">
        <v>1513</v>
      </c>
      <c r="E1344" t="s">
        <v>638</v>
      </c>
      <c r="F1344" t="s">
        <v>9119</v>
      </c>
      <c r="G1344" t="s">
        <v>9120</v>
      </c>
      <c r="H1344" t="s">
        <v>9121</v>
      </c>
      <c r="I1344" t="s">
        <v>32</v>
      </c>
      <c r="J1344" t="s">
        <v>438</v>
      </c>
      <c r="K1344" t="s">
        <v>24</v>
      </c>
      <c r="L1344" t="s">
        <v>75</v>
      </c>
      <c r="M1344" t="s">
        <v>9438</v>
      </c>
      <c r="N1344" t="s">
        <v>9439</v>
      </c>
    </row>
    <row r="1345" spans="1:14" x14ac:dyDescent="0.25">
      <c r="A1345" t="s">
        <v>8465</v>
      </c>
      <c r="B1345" t="s">
        <v>9122</v>
      </c>
      <c r="C1345" t="s">
        <v>16</v>
      </c>
      <c r="D1345" t="s">
        <v>8467</v>
      </c>
      <c r="E1345" t="s">
        <v>638</v>
      </c>
      <c r="F1345" t="s">
        <v>9123</v>
      </c>
      <c r="G1345" t="s">
        <v>9124</v>
      </c>
      <c r="H1345" t="s">
        <v>9125</v>
      </c>
      <c r="I1345" t="s">
        <v>32</v>
      </c>
      <c r="J1345" t="s">
        <v>412</v>
      </c>
      <c r="K1345" t="s">
        <v>24</v>
      </c>
      <c r="L1345" t="s">
        <v>75</v>
      </c>
      <c r="M1345" t="s">
        <v>9438</v>
      </c>
      <c r="N1345" t="s">
        <v>9439</v>
      </c>
    </row>
    <row r="1346" spans="1:14" x14ac:dyDescent="0.25">
      <c r="A1346" t="s">
        <v>9003</v>
      </c>
      <c r="B1346" t="s">
        <v>9130</v>
      </c>
      <c r="C1346" t="s">
        <v>69</v>
      </c>
      <c r="D1346" t="s">
        <v>302</v>
      </c>
      <c r="E1346" t="s">
        <v>638</v>
      </c>
      <c r="F1346" t="s">
        <v>9131</v>
      </c>
      <c r="G1346" t="s">
        <v>9132</v>
      </c>
      <c r="H1346" t="s">
        <v>9133</v>
      </c>
      <c r="I1346" t="s">
        <v>32</v>
      </c>
      <c r="J1346" t="s">
        <v>115</v>
      </c>
      <c r="K1346" t="s">
        <v>24</v>
      </c>
      <c r="L1346" t="s">
        <v>307</v>
      </c>
      <c r="M1346" t="s">
        <v>10104</v>
      </c>
      <c r="N1346" t="s">
        <v>9441</v>
      </c>
    </row>
    <row r="1347" spans="1:14" x14ac:dyDescent="0.25">
      <c r="A1347" t="s">
        <v>9134</v>
      </c>
      <c r="B1347" t="s">
        <v>9135</v>
      </c>
      <c r="C1347" t="s">
        <v>1931</v>
      </c>
      <c r="E1347" t="s">
        <v>638</v>
      </c>
      <c r="F1347" t="s">
        <v>9139</v>
      </c>
      <c r="G1347" t="s">
        <v>9140</v>
      </c>
      <c r="H1347" t="s">
        <v>9141</v>
      </c>
      <c r="I1347" t="s">
        <v>32</v>
      </c>
      <c r="J1347" t="s">
        <v>3776</v>
      </c>
      <c r="K1347" t="s">
        <v>1600</v>
      </c>
      <c r="L1347" t="s">
        <v>122</v>
      </c>
      <c r="M1347" t="s">
        <v>9438</v>
      </c>
      <c r="N1347" t="s">
        <v>9439</v>
      </c>
    </row>
    <row r="1348" spans="1:14" x14ac:dyDescent="0.25">
      <c r="A1348" t="s">
        <v>8824</v>
      </c>
      <c r="B1348" t="s">
        <v>928</v>
      </c>
      <c r="C1348" t="s">
        <v>1595</v>
      </c>
      <c r="D1348" t="s">
        <v>3186</v>
      </c>
      <c r="E1348" t="s">
        <v>638</v>
      </c>
      <c r="F1348" t="s">
        <v>9142</v>
      </c>
      <c r="G1348" t="s">
        <v>9143</v>
      </c>
      <c r="H1348" t="s">
        <v>9144</v>
      </c>
      <c r="I1348" t="s">
        <v>32</v>
      </c>
      <c r="J1348" t="s">
        <v>9145</v>
      </c>
      <c r="K1348" t="s">
        <v>1600</v>
      </c>
      <c r="L1348" t="s">
        <v>8584</v>
      </c>
      <c r="M1348" t="s">
        <v>9438</v>
      </c>
      <c r="N1348" t="s">
        <v>9439</v>
      </c>
    </row>
    <row r="1349" spans="1:14" x14ac:dyDescent="0.25">
      <c r="A1349" t="s">
        <v>7921</v>
      </c>
      <c r="B1349" t="s">
        <v>1061</v>
      </c>
      <c r="C1349" t="s">
        <v>1595</v>
      </c>
      <c r="D1349" t="s">
        <v>1062</v>
      </c>
      <c r="E1349" t="s">
        <v>638</v>
      </c>
      <c r="F1349" t="s">
        <v>9146</v>
      </c>
      <c r="G1349" t="s">
        <v>9147</v>
      </c>
      <c r="H1349" t="s">
        <v>9148</v>
      </c>
      <c r="I1349" t="s">
        <v>32</v>
      </c>
      <c r="J1349" t="s">
        <v>1980</v>
      </c>
      <c r="K1349" t="s">
        <v>1600</v>
      </c>
      <c r="L1349" t="s">
        <v>7925</v>
      </c>
      <c r="M1349" t="s">
        <v>9438</v>
      </c>
      <c r="N1349" t="s">
        <v>9439</v>
      </c>
    </row>
    <row r="1350" spans="1:14" x14ac:dyDescent="0.25">
      <c r="A1350" t="s">
        <v>9149</v>
      </c>
      <c r="B1350" t="s">
        <v>1061</v>
      </c>
      <c r="C1350" t="s">
        <v>550</v>
      </c>
      <c r="D1350" t="s">
        <v>9150</v>
      </c>
      <c r="E1350" t="s">
        <v>638</v>
      </c>
      <c r="F1350" t="s">
        <v>9151</v>
      </c>
      <c r="G1350" t="s">
        <v>9152</v>
      </c>
      <c r="H1350" t="s">
        <v>9153</v>
      </c>
      <c r="I1350" t="s">
        <v>32</v>
      </c>
      <c r="J1350" t="s">
        <v>816</v>
      </c>
      <c r="K1350" t="s">
        <v>556</v>
      </c>
      <c r="L1350" t="s">
        <v>9154</v>
      </c>
      <c r="M1350" t="s">
        <v>9438</v>
      </c>
      <c r="N1350" t="s">
        <v>9439</v>
      </c>
    </row>
    <row r="1351" spans="1:14" x14ac:dyDescent="0.25">
      <c r="A1351" t="s">
        <v>7921</v>
      </c>
      <c r="B1351" t="s">
        <v>1061</v>
      </c>
      <c r="C1351" t="s">
        <v>1595</v>
      </c>
      <c r="E1351" t="s">
        <v>638</v>
      </c>
      <c r="F1351" t="s">
        <v>9155</v>
      </c>
      <c r="G1351" t="s">
        <v>9156</v>
      </c>
      <c r="H1351" t="s">
        <v>9157</v>
      </c>
      <c r="I1351" t="s">
        <v>32</v>
      </c>
      <c r="J1351" t="s">
        <v>1980</v>
      </c>
      <c r="K1351" t="s">
        <v>1600</v>
      </c>
      <c r="L1351" t="s">
        <v>5864</v>
      </c>
      <c r="M1351" t="s">
        <v>9438</v>
      </c>
      <c r="N1351" t="s">
        <v>9439</v>
      </c>
    </row>
    <row r="1352" spans="1:14" x14ac:dyDescent="0.25">
      <c r="A1352" t="s">
        <v>9158</v>
      </c>
      <c r="C1352" t="s">
        <v>1595</v>
      </c>
      <c r="D1352" t="s">
        <v>4337</v>
      </c>
      <c r="E1352" t="s">
        <v>638</v>
      </c>
      <c r="F1352" t="s">
        <v>9159</v>
      </c>
      <c r="G1352" t="s">
        <v>9160</v>
      </c>
      <c r="H1352" t="s">
        <v>9161</v>
      </c>
      <c r="I1352" t="s">
        <v>32</v>
      </c>
      <c r="J1352" t="s">
        <v>1967</v>
      </c>
      <c r="K1352" t="s">
        <v>1600</v>
      </c>
      <c r="L1352" t="s">
        <v>2609</v>
      </c>
      <c r="M1352" t="s">
        <v>9438</v>
      </c>
      <c r="N1352" t="s">
        <v>9439</v>
      </c>
    </row>
    <row r="1353" spans="1:14" x14ac:dyDescent="0.25">
      <c r="A1353" t="s">
        <v>9162</v>
      </c>
      <c r="B1353" t="s">
        <v>9163</v>
      </c>
      <c r="C1353" t="s">
        <v>1943</v>
      </c>
      <c r="D1353" t="s">
        <v>394</v>
      </c>
      <c r="E1353" t="s">
        <v>18</v>
      </c>
      <c r="F1353" t="s">
        <v>9164</v>
      </c>
      <c r="G1353" t="s">
        <v>9165</v>
      </c>
      <c r="H1353" t="s">
        <v>9166</v>
      </c>
      <c r="I1353" t="s">
        <v>32</v>
      </c>
      <c r="J1353" t="s">
        <v>745</v>
      </c>
      <c r="K1353" t="s">
        <v>1600</v>
      </c>
      <c r="L1353" t="s">
        <v>3493</v>
      </c>
      <c r="M1353" t="s">
        <v>9438</v>
      </c>
      <c r="N1353" t="s">
        <v>9439</v>
      </c>
    </row>
    <row r="1354" spans="1:14" x14ac:dyDescent="0.25">
      <c r="A1354" t="s">
        <v>9167</v>
      </c>
      <c r="B1354" t="s">
        <v>9168</v>
      </c>
      <c r="C1354" t="s">
        <v>1595</v>
      </c>
      <c r="D1354" t="s">
        <v>9169</v>
      </c>
      <c r="E1354" t="s">
        <v>638</v>
      </c>
      <c r="F1354" t="s">
        <v>9170</v>
      </c>
      <c r="G1354" t="s">
        <v>9171</v>
      </c>
      <c r="H1354" t="s">
        <v>9172</v>
      </c>
      <c r="I1354" t="s">
        <v>32</v>
      </c>
      <c r="J1354" t="s">
        <v>809</v>
      </c>
      <c r="K1354" t="s">
        <v>1600</v>
      </c>
      <c r="L1354" t="s">
        <v>445</v>
      </c>
      <c r="M1354" t="s">
        <v>9438</v>
      </c>
      <c r="N1354" t="s">
        <v>9439</v>
      </c>
    </row>
    <row r="1355" spans="1:14" x14ac:dyDescent="0.25">
      <c r="A1355" t="s">
        <v>2092</v>
      </c>
      <c r="B1355" t="s">
        <v>549</v>
      </c>
      <c r="C1355" t="s">
        <v>1595</v>
      </c>
      <c r="D1355" t="s">
        <v>1513</v>
      </c>
      <c r="E1355" t="s">
        <v>638</v>
      </c>
      <c r="F1355" t="s">
        <v>9173</v>
      </c>
      <c r="G1355" t="s">
        <v>9174</v>
      </c>
      <c r="H1355" t="s">
        <v>9175</v>
      </c>
      <c r="I1355" t="s">
        <v>32</v>
      </c>
      <c r="J1355" t="s">
        <v>723</v>
      </c>
      <c r="K1355" t="s">
        <v>556</v>
      </c>
      <c r="L1355" t="s">
        <v>75</v>
      </c>
      <c r="M1355" t="s">
        <v>9438</v>
      </c>
      <c r="N1355" t="s">
        <v>9439</v>
      </c>
    </row>
    <row r="1356" spans="1:14" x14ac:dyDescent="0.25">
      <c r="A1356" t="s">
        <v>9158</v>
      </c>
      <c r="C1356" t="s">
        <v>1595</v>
      </c>
      <c r="D1356" t="s">
        <v>4337</v>
      </c>
      <c r="E1356" t="s">
        <v>638</v>
      </c>
      <c r="F1356" t="s">
        <v>9176</v>
      </c>
      <c r="G1356" t="s">
        <v>9177</v>
      </c>
      <c r="H1356" t="s">
        <v>9178</v>
      </c>
      <c r="I1356" t="s">
        <v>32</v>
      </c>
      <c r="J1356" t="s">
        <v>1855</v>
      </c>
      <c r="K1356" t="s">
        <v>1600</v>
      </c>
      <c r="L1356" t="s">
        <v>2609</v>
      </c>
      <c r="M1356" t="s">
        <v>9438</v>
      </c>
      <c r="N1356" t="s">
        <v>9439</v>
      </c>
    </row>
    <row r="1357" spans="1:14" x14ac:dyDescent="0.25">
      <c r="A1357" t="s">
        <v>9149</v>
      </c>
      <c r="B1357" t="s">
        <v>1061</v>
      </c>
      <c r="C1357" t="s">
        <v>550</v>
      </c>
      <c r="D1357" t="s">
        <v>9150</v>
      </c>
      <c r="E1357" t="s">
        <v>638</v>
      </c>
      <c r="F1357" t="s">
        <v>9179</v>
      </c>
      <c r="G1357" t="s">
        <v>9180</v>
      </c>
      <c r="H1357" t="s">
        <v>9181</v>
      </c>
      <c r="I1357" t="s">
        <v>32</v>
      </c>
      <c r="J1357" t="s">
        <v>816</v>
      </c>
      <c r="K1357" t="s">
        <v>556</v>
      </c>
      <c r="L1357" t="s">
        <v>9182</v>
      </c>
      <c r="M1357" t="s">
        <v>9438</v>
      </c>
      <c r="N1357" t="s">
        <v>9439</v>
      </c>
    </row>
    <row r="1358" spans="1:14" x14ac:dyDescent="0.25">
      <c r="A1358" t="s">
        <v>7921</v>
      </c>
      <c r="B1358" t="s">
        <v>1061</v>
      </c>
      <c r="C1358" t="s">
        <v>1595</v>
      </c>
      <c r="E1358" t="s">
        <v>638</v>
      </c>
      <c r="F1358" t="s">
        <v>9183</v>
      </c>
      <c r="G1358" t="s">
        <v>9184</v>
      </c>
      <c r="H1358" t="s">
        <v>9185</v>
      </c>
      <c r="I1358" t="s">
        <v>32</v>
      </c>
      <c r="J1358" t="s">
        <v>1980</v>
      </c>
      <c r="K1358" t="s">
        <v>1600</v>
      </c>
      <c r="L1358" t="s">
        <v>5864</v>
      </c>
      <c r="M1358" t="s">
        <v>9438</v>
      </c>
      <c r="N1358" t="s">
        <v>9439</v>
      </c>
    </row>
    <row r="1359" spans="1:14" x14ac:dyDescent="0.25">
      <c r="A1359" t="s">
        <v>9149</v>
      </c>
      <c r="B1359" t="s">
        <v>1061</v>
      </c>
      <c r="C1359" t="s">
        <v>550</v>
      </c>
      <c r="D1359" t="s">
        <v>9150</v>
      </c>
      <c r="E1359" t="s">
        <v>638</v>
      </c>
      <c r="F1359" t="s">
        <v>9201</v>
      </c>
      <c r="G1359" t="s">
        <v>9202</v>
      </c>
      <c r="H1359" t="s">
        <v>9203</v>
      </c>
      <c r="I1359" t="s">
        <v>32</v>
      </c>
      <c r="J1359" t="s">
        <v>816</v>
      </c>
      <c r="K1359" t="s">
        <v>556</v>
      </c>
      <c r="L1359" t="s">
        <v>9182</v>
      </c>
      <c r="M1359" t="s">
        <v>9438</v>
      </c>
      <c r="N1359" t="s">
        <v>9439</v>
      </c>
    </row>
    <row r="1360" spans="1:14" x14ac:dyDescent="0.25">
      <c r="A1360" t="s">
        <v>9204</v>
      </c>
      <c r="C1360" t="s">
        <v>6763</v>
      </c>
      <c r="E1360" t="s">
        <v>6764</v>
      </c>
      <c r="F1360" t="s">
        <v>9205</v>
      </c>
      <c r="G1360" s="7" t="s">
        <v>9206</v>
      </c>
      <c r="I1360" t="s">
        <v>32</v>
      </c>
      <c r="J1360" t="s">
        <v>555</v>
      </c>
      <c r="K1360" t="s">
        <v>1600</v>
      </c>
      <c r="M1360" t="s">
        <v>9438</v>
      </c>
      <c r="N1360" t="s">
        <v>9439</v>
      </c>
    </row>
    <row r="1361" spans="1:14" x14ac:dyDescent="0.25">
      <c r="A1361" t="s">
        <v>9207</v>
      </c>
      <c r="B1361" t="s">
        <v>9208</v>
      </c>
      <c r="C1361" t="s">
        <v>9209</v>
      </c>
      <c r="D1361" t="s">
        <v>1576</v>
      </c>
      <c r="E1361" t="s">
        <v>638</v>
      </c>
      <c r="F1361" t="s">
        <v>9210</v>
      </c>
      <c r="G1361" t="s">
        <v>9211</v>
      </c>
      <c r="H1361" t="s">
        <v>9212</v>
      </c>
      <c r="I1361" t="s">
        <v>32</v>
      </c>
      <c r="J1361" t="s">
        <v>5725</v>
      </c>
      <c r="K1361" t="s">
        <v>1600</v>
      </c>
      <c r="L1361" t="s">
        <v>75</v>
      </c>
      <c r="M1361" t="s">
        <v>9438</v>
      </c>
      <c r="N1361" t="s">
        <v>9439</v>
      </c>
    </row>
    <row r="1362" spans="1:14" x14ac:dyDescent="0.25">
      <c r="A1362" t="s">
        <v>8954</v>
      </c>
      <c r="B1362" t="s">
        <v>9213</v>
      </c>
      <c r="C1362" t="s">
        <v>1595</v>
      </c>
      <c r="D1362" t="s">
        <v>4470</v>
      </c>
      <c r="E1362" t="s">
        <v>638</v>
      </c>
      <c r="F1362" t="s">
        <v>9214</v>
      </c>
      <c r="G1362" t="s">
        <v>9215</v>
      </c>
      <c r="H1362" t="s">
        <v>9216</v>
      </c>
      <c r="I1362" t="s">
        <v>32</v>
      </c>
      <c r="J1362" t="s">
        <v>1599</v>
      </c>
      <c r="K1362" t="s">
        <v>1600</v>
      </c>
      <c r="L1362" t="s">
        <v>851</v>
      </c>
      <c r="M1362" t="s">
        <v>9438</v>
      </c>
      <c r="N1362" t="s">
        <v>9439</v>
      </c>
    </row>
    <row r="1363" spans="1:14" x14ac:dyDescent="0.25">
      <c r="A1363" t="s">
        <v>7521</v>
      </c>
      <c r="C1363" t="s">
        <v>1595</v>
      </c>
      <c r="D1363" t="s">
        <v>158</v>
      </c>
      <c r="E1363" t="s">
        <v>18</v>
      </c>
      <c r="F1363" t="s">
        <v>9217</v>
      </c>
      <c r="G1363" t="s">
        <v>9218</v>
      </c>
      <c r="H1363" t="s">
        <v>9219</v>
      </c>
      <c r="I1363" t="s">
        <v>32</v>
      </c>
      <c r="J1363" t="s">
        <v>2433</v>
      </c>
      <c r="K1363" t="s">
        <v>1600</v>
      </c>
      <c r="L1363" t="s">
        <v>163</v>
      </c>
      <c r="M1363" t="s">
        <v>9438</v>
      </c>
      <c r="N1363" t="s">
        <v>9439</v>
      </c>
    </row>
    <row r="1364" spans="1:14" x14ac:dyDescent="0.25">
      <c r="A1364" t="s">
        <v>2092</v>
      </c>
      <c r="B1364" t="s">
        <v>549</v>
      </c>
      <c r="C1364" t="s">
        <v>1595</v>
      </c>
      <c r="D1364" t="s">
        <v>1513</v>
      </c>
      <c r="E1364" t="s">
        <v>638</v>
      </c>
      <c r="F1364" t="s">
        <v>9220</v>
      </c>
      <c r="G1364" t="s">
        <v>9221</v>
      </c>
      <c r="H1364" t="s">
        <v>9222</v>
      </c>
      <c r="I1364" t="s">
        <v>32</v>
      </c>
      <c r="J1364" t="s">
        <v>809</v>
      </c>
      <c r="K1364" t="s">
        <v>1600</v>
      </c>
      <c r="L1364" t="s">
        <v>75</v>
      </c>
      <c r="M1364" t="s">
        <v>9438</v>
      </c>
      <c r="N1364" t="s">
        <v>9439</v>
      </c>
    </row>
    <row r="1365" spans="1:14" x14ac:dyDescent="0.25">
      <c r="A1365" t="s">
        <v>8580</v>
      </c>
      <c r="B1365" t="s">
        <v>928</v>
      </c>
      <c r="C1365" t="s">
        <v>1595</v>
      </c>
      <c r="D1365" t="s">
        <v>3186</v>
      </c>
      <c r="E1365" t="s">
        <v>638</v>
      </c>
      <c r="F1365" t="s">
        <v>9223</v>
      </c>
      <c r="G1365" t="s">
        <v>9224</v>
      </c>
      <c r="H1365" t="s">
        <v>9225</v>
      </c>
      <c r="I1365" t="s">
        <v>32</v>
      </c>
      <c r="J1365" t="s">
        <v>4334</v>
      </c>
      <c r="K1365" t="s">
        <v>1600</v>
      </c>
      <c r="L1365" t="s">
        <v>8715</v>
      </c>
      <c r="M1365" t="s">
        <v>9438</v>
      </c>
      <c r="N1365" t="s">
        <v>9439</v>
      </c>
    </row>
    <row r="1366" spans="1:14" x14ac:dyDescent="0.25">
      <c r="A1366" t="s">
        <v>9167</v>
      </c>
      <c r="B1366" t="s">
        <v>9168</v>
      </c>
      <c r="C1366" t="s">
        <v>1595</v>
      </c>
      <c r="D1366" t="s">
        <v>9169</v>
      </c>
      <c r="E1366" t="s">
        <v>638</v>
      </c>
      <c r="F1366" t="s">
        <v>9226</v>
      </c>
      <c r="G1366" t="s">
        <v>9227</v>
      </c>
      <c r="H1366" t="s">
        <v>9228</v>
      </c>
      <c r="I1366" t="s">
        <v>32</v>
      </c>
      <c r="J1366" t="s">
        <v>1093</v>
      </c>
      <c r="K1366" t="s">
        <v>1600</v>
      </c>
      <c r="L1366" t="s">
        <v>445</v>
      </c>
      <c r="M1366" t="s">
        <v>9438</v>
      </c>
      <c r="N1366" t="s">
        <v>9439</v>
      </c>
    </row>
    <row r="1367" spans="1:14" x14ac:dyDescent="0.25">
      <c r="A1367" t="s">
        <v>9167</v>
      </c>
      <c r="B1367" t="s">
        <v>9168</v>
      </c>
      <c r="C1367" t="s">
        <v>1595</v>
      </c>
      <c r="D1367" t="s">
        <v>9233</v>
      </c>
      <c r="E1367" t="s">
        <v>638</v>
      </c>
      <c r="F1367" t="s">
        <v>9234</v>
      </c>
      <c r="G1367" t="s">
        <v>9235</v>
      </c>
      <c r="H1367" t="s">
        <v>9236</v>
      </c>
      <c r="I1367" t="s">
        <v>32</v>
      </c>
      <c r="J1367" t="s">
        <v>1878</v>
      </c>
      <c r="K1367" t="s">
        <v>1600</v>
      </c>
      <c r="L1367" t="s">
        <v>9237</v>
      </c>
      <c r="M1367" t="s">
        <v>9438</v>
      </c>
      <c r="N1367" t="s">
        <v>9439</v>
      </c>
    </row>
    <row r="1368" spans="1:14" x14ac:dyDescent="0.25">
      <c r="A1368" t="s">
        <v>9250</v>
      </c>
      <c r="B1368" t="s">
        <v>9251</v>
      </c>
      <c r="C1368" t="s">
        <v>1595</v>
      </c>
      <c r="D1368" t="s">
        <v>9252</v>
      </c>
      <c r="E1368" t="s">
        <v>638</v>
      </c>
      <c r="F1368" t="s">
        <v>9253</v>
      </c>
      <c r="G1368" t="s">
        <v>9254</v>
      </c>
      <c r="H1368" t="s">
        <v>9255</v>
      </c>
      <c r="I1368" t="s">
        <v>32</v>
      </c>
      <c r="J1368" t="s">
        <v>1878</v>
      </c>
      <c r="K1368" t="s">
        <v>1600</v>
      </c>
      <c r="L1368" t="s">
        <v>9256</v>
      </c>
      <c r="M1368" t="s">
        <v>9438</v>
      </c>
      <c r="N1368" t="s">
        <v>9439</v>
      </c>
    </row>
    <row r="1369" spans="1:14" x14ac:dyDescent="0.25">
      <c r="A1369" t="s">
        <v>9134</v>
      </c>
      <c r="B1369" t="s">
        <v>9135</v>
      </c>
      <c r="C1369" t="s">
        <v>1931</v>
      </c>
      <c r="E1369" t="s">
        <v>638</v>
      </c>
      <c r="F1369" t="s">
        <v>9265</v>
      </c>
      <c r="G1369" t="s">
        <v>9266</v>
      </c>
      <c r="H1369" t="s">
        <v>9267</v>
      </c>
      <c r="I1369" t="s">
        <v>32</v>
      </c>
      <c r="J1369" t="s">
        <v>3776</v>
      </c>
      <c r="K1369" t="s">
        <v>1600</v>
      </c>
      <c r="L1369" t="s">
        <v>4575</v>
      </c>
      <c r="M1369" t="s">
        <v>9438</v>
      </c>
      <c r="N1369" t="s">
        <v>9439</v>
      </c>
    </row>
    <row r="1370" spans="1:14" x14ac:dyDescent="0.25">
      <c r="A1370" t="s">
        <v>9268</v>
      </c>
      <c r="B1370" t="s">
        <v>9269</v>
      </c>
      <c r="C1370" t="s">
        <v>1595</v>
      </c>
      <c r="D1370" t="s">
        <v>3522</v>
      </c>
      <c r="E1370" t="s">
        <v>18</v>
      </c>
      <c r="F1370" t="s">
        <v>9270</v>
      </c>
      <c r="G1370" t="s">
        <v>9271</v>
      </c>
      <c r="H1370" t="s">
        <v>9272</v>
      </c>
      <c r="I1370" t="s">
        <v>32</v>
      </c>
      <c r="J1370" t="s">
        <v>1878</v>
      </c>
      <c r="K1370" t="s">
        <v>1600</v>
      </c>
      <c r="L1370" t="s">
        <v>227</v>
      </c>
      <c r="M1370" t="s">
        <v>9438</v>
      </c>
      <c r="N1370" t="s">
        <v>9439</v>
      </c>
    </row>
    <row r="1371" spans="1:14" x14ac:dyDescent="0.25">
      <c r="A1371" t="s">
        <v>9204</v>
      </c>
      <c r="C1371" t="s">
        <v>6763</v>
      </c>
      <c r="E1371" t="s">
        <v>6764</v>
      </c>
      <c r="F1371" t="s">
        <v>9273</v>
      </c>
      <c r="G1371" t="s">
        <v>9274</v>
      </c>
      <c r="I1371" t="s">
        <v>32</v>
      </c>
      <c r="J1371" t="s">
        <v>555</v>
      </c>
      <c r="K1371" t="s">
        <v>1600</v>
      </c>
      <c r="M1371" t="s">
        <v>9438</v>
      </c>
      <c r="N1371" t="s">
        <v>9439</v>
      </c>
    </row>
    <row r="1372" spans="1:14" x14ac:dyDescent="0.25">
      <c r="A1372" t="s">
        <v>7921</v>
      </c>
      <c r="B1372" t="s">
        <v>1061</v>
      </c>
      <c r="C1372" t="s">
        <v>1595</v>
      </c>
      <c r="E1372" t="s">
        <v>638</v>
      </c>
      <c r="F1372" t="s">
        <v>9275</v>
      </c>
      <c r="G1372" t="s">
        <v>9276</v>
      </c>
      <c r="H1372" t="s">
        <v>9277</v>
      </c>
      <c r="I1372" t="s">
        <v>32</v>
      </c>
      <c r="J1372" t="s">
        <v>1980</v>
      </c>
      <c r="K1372" t="s">
        <v>1600</v>
      </c>
      <c r="L1372" t="s">
        <v>5864</v>
      </c>
      <c r="M1372" t="s">
        <v>9438</v>
      </c>
      <c r="N1372" t="s">
        <v>9439</v>
      </c>
    </row>
    <row r="1373" spans="1:14" x14ac:dyDescent="0.25">
      <c r="A1373" t="s">
        <v>9167</v>
      </c>
      <c r="B1373" t="s">
        <v>9251</v>
      </c>
      <c r="C1373" t="s">
        <v>1595</v>
      </c>
      <c r="D1373" t="s">
        <v>9233</v>
      </c>
      <c r="E1373" t="s">
        <v>638</v>
      </c>
      <c r="F1373" t="s">
        <v>9278</v>
      </c>
      <c r="G1373" t="s">
        <v>9279</v>
      </c>
      <c r="H1373" t="s">
        <v>9280</v>
      </c>
      <c r="I1373" t="s">
        <v>32</v>
      </c>
      <c r="J1373" t="s">
        <v>555</v>
      </c>
      <c r="K1373" t="s">
        <v>1600</v>
      </c>
      <c r="L1373" t="s">
        <v>9237</v>
      </c>
      <c r="M1373" t="s">
        <v>9438</v>
      </c>
      <c r="N1373" t="s">
        <v>9439</v>
      </c>
    </row>
    <row r="1374" spans="1:14" x14ac:dyDescent="0.25">
      <c r="A1374" t="s">
        <v>9281</v>
      </c>
      <c r="B1374" t="s">
        <v>8916</v>
      </c>
      <c r="C1374" t="s">
        <v>1880</v>
      </c>
      <c r="D1374" t="s">
        <v>8917</v>
      </c>
      <c r="E1374" t="s">
        <v>638</v>
      </c>
      <c r="F1374" t="s">
        <v>9282</v>
      </c>
      <c r="G1374" t="s">
        <v>9283</v>
      </c>
      <c r="H1374" t="s">
        <v>9284</v>
      </c>
      <c r="I1374" t="s">
        <v>32</v>
      </c>
      <c r="J1374" t="s">
        <v>1967</v>
      </c>
      <c r="K1374" t="s">
        <v>556</v>
      </c>
      <c r="L1374" t="s">
        <v>42</v>
      </c>
      <c r="M1374" t="s">
        <v>9438</v>
      </c>
      <c r="N1374" t="s">
        <v>9439</v>
      </c>
    </row>
    <row r="1375" spans="1:14" x14ac:dyDescent="0.25">
      <c r="A1375" t="s">
        <v>9285</v>
      </c>
      <c r="B1375" t="s">
        <v>9286</v>
      </c>
      <c r="C1375" t="s">
        <v>16</v>
      </c>
      <c r="D1375" t="s">
        <v>9287</v>
      </c>
      <c r="E1375" t="s">
        <v>638</v>
      </c>
      <c r="F1375" t="s">
        <v>9288</v>
      </c>
      <c r="G1375" t="s">
        <v>9289</v>
      </c>
      <c r="H1375" t="s">
        <v>9290</v>
      </c>
      <c r="I1375" t="s">
        <v>32</v>
      </c>
      <c r="J1375" t="s">
        <v>1066</v>
      </c>
      <c r="K1375" t="s">
        <v>556</v>
      </c>
      <c r="L1375" t="s">
        <v>75</v>
      </c>
      <c r="M1375" t="s">
        <v>9438</v>
      </c>
      <c r="N1375" t="s">
        <v>9439</v>
      </c>
    </row>
    <row r="1376" spans="1:14" x14ac:dyDescent="0.25">
      <c r="A1376" t="s">
        <v>9291</v>
      </c>
      <c r="B1376" t="s">
        <v>9292</v>
      </c>
      <c r="C1376" t="s">
        <v>550</v>
      </c>
      <c r="D1376" t="s">
        <v>9293</v>
      </c>
      <c r="E1376" t="s">
        <v>638</v>
      </c>
      <c r="F1376" t="s">
        <v>9294</v>
      </c>
      <c r="G1376" t="s">
        <v>9295</v>
      </c>
      <c r="H1376" t="s">
        <v>9296</v>
      </c>
      <c r="I1376" t="s">
        <v>32</v>
      </c>
      <c r="J1376" t="s">
        <v>1584</v>
      </c>
      <c r="K1376" t="s">
        <v>556</v>
      </c>
      <c r="L1376" t="s">
        <v>9297</v>
      </c>
      <c r="M1376" t="s">
        <v>9438</v>
      </c>
      <c r="N1376" t="s">
        <v>9439</v>
      </c>
    </row>
    <row r="1377" spans="1:14" x14ac:dyDescent="0.25">
      <c r="A1377" t="s">
        <v>9298</v>
      </c>
      <c r="B1377" t="s">
        <v>9286</v>
      </c>
      <c r="C1377" t="s">
        <v>550</v>
      </c>
      <c r="D1377" t="s">
        <v>9287</v>
      </c>
      <c r="E1377" t="s">
        <v>638</v>
      </c>
      <c r="F1377" t="s">
        <v>9299</v>
      </c>
      <c r="G1377" t="s">
        <v>9300</v>
      </c>
      <c r="H1377" t="s">
        <v>9301</v>
      </c>
      <c r="I1377" t="s">
        <v>32</v>
      </c>
      <c r="J1377" t="s">
        <v>3112</v>
      </c>
      <c r="K1377" t="s">
        <v>556</v>
      </c>
      <c r="L1377" t="s">
        <v>75</v>
      </c>
      <c r="M1377" t="s">
        <v>9438</v>
      </c>
      <c r="N1377" t="s">
        <v>9439</v>
      </c>
    </row>
    <row r="1378" spans="1:14" x14ac:dyDescent="0.25">
      <c r="A1378" t="s">
        <v>9302</v>
      </c>
      <c r="B1378" t="s">
        <v>9286</v>
      </c>
      <c r="C1378" t="s">
        <v>550</v>
      </c>
      <c r="D1378" t="s">
        <v>9287</v>
      </c>
      <c r="E1378" t="s">
        <v>638</v>
      </c>
      <c r="F1378" t="s">
        <v>9303</v>
      </c>
      <c r="G1378" t="s">
        <v>9304</v>
      </c>
      <c r="H1378" t="s">
        <v>9305</v>
      </c>
      <c r="I1378" t="s">
        <v>32</v>
      </c>
      <c r="J1378" t="s">
        <v>1584</v>
      </c>
      <c r="K1378" t="s">
        <v>556</v>
      </c>
      <c r="L1378" t="s">
        <v>75</v>
      </c>
      <c r="M1378" t="s">
        <v>9438</v>
      </c>
      <c r="N1378" t="s">
        <v>9439</v>
      </c>
    </row>
    <row r="1379" spans="1:14" x14ac:dyDescent="0.25">
      <c r="A1379" t="s">
        <v>9306</v>
      </c>
      <c r="B1379" t="s">
        <v>8916</v>
      </c>
      <c r="C1379" t="s">
        <v>550</v>
      </c>
      <c r="D1379" t="s">
        <v>8917</v>
      </c>
      <c r="E1379" t="s">
        <v>638</v>
      </c>
      <c r="F1379" t="s">
        <v>9307</v>
      </c>
      <c r="G1379" t="s">
        <v>9308</v>
      </c>
      <c r="H1379" t="s">
        <v>9309</v>
      </c>
      <c r="I1379" t="s">
        <v>32</v>
      </c>
      <c r="J1379" t="s">
        <v>1951</v>
      </c>
      <c r="K1379" t="s">
        <v>556</v>
      </c>
      <c r="L1379" t="s">
        <v>42</v>
      </c>
      <c r="M1379" t="s">
        <v>9438</v>
      </c>
      <c r="N1379" t="s">
        <v>9439</v>
      </c>
    </row>
    <row r="1380" spans="1:14" x14ac:dyDescent="0.25">
      <c r="A1380" t="s">
        <v>9310</v>
      </c>
      <c r="B1380" t="s">
        <v>9286</v>
      </c>
      <c r="C1380" t="s">
        <v>550</v>
      </c>
      <c r="D1380" t="s">
        <v>9287</v>
      </c>
      <c r="E1380" t="s">
        <v>638</v>
      </c>
      <c r="F1380" t="s">
        <v>9311</v>
      </c>
      <c r="G1380" t="s">
        <v>9312</v>
      </c>
      <c r="H1380" t="s">
        <v>9313</v>
      </c>
      <c r="I1380" t="s">
        <v>32</v>
      </c>
      <c r="J1380" t="s">
        <v>1572</v>
      </c>
      <c r="K1380" t="s">
        <v>556</v>
      </c>
      <c r="L1380" t="s">
        <v>75</v>
      </c>
      <c r="M1380" t="s">
        <v>9438</v>
      </c>
      <c r="N1380" t="s">
        <v>9439</v>
      </c>
    </row>
    <row r="1381" spans="1:14" x14ac:dyDescent="0.25">
      <c r="A1381" t="s">
        <v>9314</v>
      </c>
      <c r="C1381" t="s">
        <v>550</v>
      </c>
      <c r="D1381" t="s">
        <v>1881</v>
      </c>
      <c r="E1381" t="s">
        <v>18</v>
      </c>
      <c r="F1381" t="s">
        <v>9315</v>
      </c>
      <c r="G1381" t="s">
        <v>9316</v>
      </c>
      <c r="H1381" t="s">
        <v>9317</v>
      </c>
      <c r="I1381" t="s">
        <v>32</v>
      </c>
      <c r="J1381" t="s">
        <v>3208</v>
      </c>
      <c r="K1381" t="s">
        <v>556</v>
      </c>
      <c r="L1381" t="s">
        <v>34</v>
      </c>
      <c r="M1381" t="s">
        <v>9438</v>
      </c>
      <c r="N1381" t="s">
        <v>9439</v>
      </c>
    </row>
    <row r="1382" spans="1:14" x14ac:dyDescent="0.25">
      <c r="A1382" t="s">
        <v>9321</v>
      </c>
      <c r="B1382" t="s">
        <v>9286</v>
      </c>
      <c r="C1382" t="s">
        <v>550</v>
      </c>
      <c r="D1382" t="s">
        <v>9287</v>
      </c>
      <c r="E1382" t="s">
        <v>638</v>
      </c>
      <c r="F1382" t="s">
        <v>9322</v>
      </c>
      <c r="G1382" t="s">
        <v>9323</v>
      </c>
      <c r="H1382" t="s">
        <v>9324</v>
      </c>
      <c r="I1382" t="s">
        <v>32</v>
      </c>
      <c r="J1382" t="s">
        <v>1572</v>
      </c>
      <c r="K1382" t="s">
        <v>556</v>
      </c>
      <c r="L1382" t="s">
        <v>75</v>
      </c>
      <c r="M1382" t="s">
        <v>9438</v>
      </c>
      <c r="N1382" t="s">
        <v>9439</v>
      </c>
    </row>
    <row r="1383" spans="1:14" x14ac:dyDescent="0.25">
      <c r="A1383" t="s">
        <v>9325</v>
      </c>
      <c r="B1383" t="s">
        <v>9326</v>
      </c>
      <c r="C1383" t="s">
        <v>550</v>
      </c>
      <c r="D1383" t="s">
        <v>5773</v>
      </c>
      <c r="E1383" t="s">
        <v>18</v>
      </c>
      <c r="F1383" t="s">
        <v>9327</v>
      </c>
      <c r="G1383" t="s">
        <v>9328</v>
      </c>
      <c r="H1383" t="s">
        <v>9329</v>
      </c>
      <c r="I1383" t="s">
        <v>32</v>
      </c>
      <c r="J1383" t="s">
        <v>7380</v>
      </c>
      <c r="K1383" t="s">
        <v>556</v>
      </c>
      <c r="L1383" t="s">
        <v>5777</v>
      </c>
      <c r="M1383" t="s">
        <v>9438</v>
      </c>
      <c r="N1383" t="s">
        <v>9439</v>
      </c>
    </row>
    <row r="1384" spans="1:14" x14ac:dyDescent="0.25">
      <c r="A1384" t="s">
        <v>9330</v>
      </c>
      <c r="B1384" t="s">
        <v>9292</v>
      </c>
      <c r="C1384" t="s">
        <v>1880</v>
      </c>
      <c r="D1384" t="s">
        <v>200</v>
      </c>
      <c r="E1384" t="s">
        <v>638</v>
      </c>
      <c r="F1384" t="s">
        <v>9331</v>
      </c>
      <c r="G1384" t="s">
        <v>9332</v>
      </c>
      <c r="H1384" t="s">
        <v>9333</v>
      </c>
      <c r="I1384" t="s">
        <v>32</v>
      </c>
      <c r="J1384" t="s">
        <v>1572</v>
      </c>
      <c r="K1384" t="s">
        <v>556</v>
      </c>
      <c r="L1384" t="s">
        <v>786</v>
      </c>
      <c r="M1384" t="s">
        <v>9438</v>
      </c>
      <c r="N1384" t="s">
        <v>9439</v>
      </c>
    </row>
    <row r="1385" spans="1:14" x14ac:dyDescent="0.25">
      <c r="A1385" t="s">
        <v>9167</v>
      </c>
      <c r="B1385" t="s">
        <v>9168</v>
      </c>
      <c r="C1385" t="s">
        <v>1595</v>
      </c>
      <c r="D1385" t="s">
        <v>9233</v>
      </c>
      <c r="E1385" t="s">
        <v>638</v>
      </c>
      <c r="F1385" t="s">
        <v>9337</v>
      </c>
      <c r="G1385" t="s">
        <v>9235</v>
      </c>
      <c r="H1385" t="s">
        <v>9338</v>
      </c>
      <c r="I1385" t="s">
        <v>32</v>
      </c>
      <c r="J1385" t="s">
        <v>1878</v>
      </c>
      <c r="K1385" t="s">
        <v>1600</v>
      </c>
      <c r="L1385" t="s">
        <v>9237</v>
      </c>
      <c r="M1385" t="s">
        <v>9438</v>
      </c>
      <c r="N1385" t="s">
        <v>9439</v>
      </c>
    </row>
    <row r="1386" spans="1:14" x14ac:dyDescent="0.25">
      <c r="A1386" t="s">
        <v>9339</v>
      </c>
      <c r="C1386" t="s">
        <v>1595</v>
      </c>
      <c r="D1386" t="s">
        <v>9340</v>
      </c>
      <c r="E1386" t="s">
        <v>638</v>
      </c>
      <c r="F1386" t="s">
        <v>9341</v>
      </c>
      <c r="G1386" t="s">
        <v>9342</v>
      </c>
      <c r="H1386" t="s">
        <v>9343</v>
      </c>
      <c r="I1386" t="s">
        <v>32</v>
      </c>
      <c r="J1386" t="s">
        <v>1878</v>
      </c>
      <c r="K1386" t="s">
        <v>1600</v>
      </c>
      <c r="L1386" t="s">
        <v>9256</v>
      </c>
      <c r="M1386" t="s">
        <v>9438</v>
      </c>
      <c r="N1386" t="s">
        <v>9439</v>
      </c>
    </row>
    <row r="1387" spans="1:14" x14ac:dyDescent="0.25">
      <c r="A1387" t="s">
        <v>9229</v>
      </c>
      <c r="B1387" t="s">
        <v>27</v>
      </c>
      <c r="C1387" t="s">
        <v>1962</v>
      </c>
      <c r="D1387" t="s">
        <v>394</v>
      </c>
      <c r="E1387" t="s">
        <v>18</v>
      </c>
      <c r="F1387" t="s">
        <v>9348</v>
      </c>
      <c r="G1387" t="s">
        <v>9349</v>
      </c>
      <c r="H1387" t="s">
        <v>9350</v>
      </c>
      <c r="I1387" t="s">
        <v>32</v>
      </c>
      <c r="J1387" t="s">
        <v>1885</v>
      </c>
      <c r="K1387" t="s">
        <v>556</v>
      </c>
      <c r="L1387" t="s">
        <v>399</v>
      </c>
      <c r="M1387" t="s">
        <v>9438</v>
      </c>
      <c r="N1387" t="s">
        <v>9439</v>
      </c>
    </row>
    <row r="1388" spans="1:14" x14ac:dyDescent="0.25">
      <c r="A1388" t="s">
        <v>9351</v>
      </c>
      <c r="B1388" t="s">
        <v>9352</v>
      </c>
      <c r="C1388" t="s">
        <v>550</v>
      </c>
      <c r="D1388" t="s">
        <v>4911</v>
      </c>
      <c r="E1388" t="s">
        <v>18</v>
      </c>
      <c r="F1388" t="s">
        <v>9353</v>
      </c>
      <c r="G1388" t="s">
        <v>9354</v>
      </c>
      <c r="H1388" t="s">
        <v>9355</v>
      </c>
      <c r="I1388" t="s">
        <v>32</v>
      </c>
      <c r="J1388" t="s">
        <v>9020</v>
      </c>
      <c r="K1388" t="s">
        <v>556</v>
      </c>
      <c r="L1388" t="s">
        <v>2307</v>
      </c>
      <c r="M1388" t="s">
        <v>9438</v>
      </c>
      <c r="N1388" t="s">
        <v>9439</v>
      </c>
    </row>
    <row r="1389" spans="1:14" x14ac:dyDescent="0.25">
      <c r="A1389" t="s">
        <v>9356</v>
      </c>
      <c r="B1389" t="s">
        <v>9357</v>
      </c>
      <c r="C1389" t="s">
        <v>16</v>
      </c>
      <c r="D1389" t="s">
        <v>9358</v>
      </c>
      <c r="E1389" t="s">
        <v>18</v>
      </c>
      <c r="F1389" t="s">
        <v>9359</v>
      </c>
      <c r="G1389" t="s">
        <v>9360</v>
      </c>
      <c r="H1389" t="s">
        <v>9361</v>
      </c>
      <c r="I1389" t="s">
        <v>32</v>
      </c>
      <c r="J1389" t="s">
        <v>493</v>
      </c>
      <c r="K1389" t="s">
        <v>24</v>
      </c>
      <c r="L1389" t="s">
        <v>9362</v>
      </c>
      <c r="M1389" t="s">
        <v>10105</v>
      </c>
      <c r="N1389" t="s">
        <v>9441</v>
      </c>
    </row>
    <row r="1390" spans="1:14" x14ac:dyDescent="0.25">
      <c r="A1390" t="s">
        <v>9363</v>
      </c>
      <c r="B1390" t="s">
        <v>9364</v>
      </c>
      <c r="C1390" t="s">
        <v>16</v>
      </c>
      <c r="D1390" t="s">
        <v>402</v>
      </c>
      <c r="E1390" t="s">
        <v>18</v>
      </c>
      <c r="F1390" t="s">
        <v>9365</v>
      </c>
      <c r="G1390" t="s">
        <v>9366</v>
      </c>
      <c r="H1390" t="s">
        <v>9367</v>
      </c>
      <c r="I1390" t="s">
        <v>32</v>
      </c>
      <c r="J1390" t="s">
        <v>1350</v>
      </c>
      <c r="K1390" t="s">
        <v>24</v>
      </c>
      <c r="L1390" t="s">
        <v>406</v>
      </c>
      <c r="M1390" t="s">
        <v>10106</v>
      </c>
      <c r="N1390" t="s">
        <v>9441</v>
      </c>
    </row>
    <row r="1391" spans="1:14" x14ac:dyDescent="0.25">
      <c r="A1391" t="s">
        <v>9368</v>
      </c>
      <c r="B1391" t="s">
        <v>1554</v>
      </c>
      <c r="C1391" t="s">
        <v>69</v>
      </c>
      <c r="D1391" t="s">
        <v>9369</v>
      </c>
      <c r="E1391" t="s">
        <v>18</v>
      </c>
      <c r="F1391" t="s">
        <v>9370</v>
      </c>
      <c r="G1391" t="s">
        <v>9371</v>
      </c>
      <c r="H1391" t="s">
        <v>9372</v>
      </c>
      <c r="I1391" t="s">
        <v>32</v>
      </c>
      <c r="J1391" t="s">
        <v>583</v>
      </c>
      <c r="K1391" t="s">
        <v>24</v>
      </c>
      <c r="L1391" t="s">
        <v>6951</v>
      </c>
      <c r="M1391" t="s">
        <v>10107</v>
      </c>
      <c r="N1391" t="s">
        <v>9441</v>
      </c>
    </row>
    <row r="1392" spans="1:14" x14ac:dyDescent="0.25">
      <c r="A1392" t="s">
        <v>9373</v>
      </c>
      <c r="B1392" t="s">
        <v>2637</v>
      </c>
      <c r="C1392" t="s">
        <v>69</v>
      </c>
      <c r="D1392" t="s">
        <v>696</v>
      </c>
      <c r="E1392" t="s">
        <v>18</v>
      </c>
      <c r="F1392" t="s">
        <v>9374</v>
      </c>
      <c r="G1392" t="s">
        <v>9375</v>
      </c>
      <c r="H1392" t="s">
        <v>9376</v>
      </c>
      <c r="I1392" t="s">
        <v>32</v>
      </c>
      <c r="J1392" t="s">
        <v>946</v>
      </c>
      <c r="K1392" t="s">
        <v>24</v>
      </c>
      <c r="L1392" t="s">
        <v>757</v>
      </c>
      <c r="M1392" t="s">
        <v>9438</v>
      </c>
      <c r="N1392" t="s">
        <v>9439</v>
      </c>
    </row>
    <row r="1393" spans="1:14" x14ac:dyDescent="0.25">
      <c r="A1393" t="s">
        <v>9377</v>
      </c>
      <c r="B1393" t="s">
        <v>9378</v>
      </c>
      <c r="C1393" t="s">
        <v>16</v>
      </c>
      <c r="D1393" t="s">
        <v>5123</v>
      </c>
      <c r="E1393" t="s">
        <v>18</v>
      </c>
      <c r="F1393" t="s">
        <v>9379</v>
      </c>
      <c r="G1393" t="s">
        <v>9380</v>
      </c>
      <c r="H1393" t="s">
        <v>9381</v>
      </c>
      <c r="I1393" t="s">
        <v>32</v>
      </c>
      <c r="J1393" t="s">
        <v>49</v>
      </c>
      <c r="K1393" t="s">
        <v>24</v>
      </c>
      <c r="L1393" t="s">
        <v>2307</v>
      </c>
      <c r="M1393" t="s">
        <v>10108</v>
      </c>
      <c r="N1393" t="s">
        <v>9441</v>
      </c>
    </row>
    <row r="1394" spans="1:14" x14ac:dyDescent="0.25">
      <c r="A1394" t="s">
        <v>9382</v>
      </c>
      <c r="B1394" t="s">
        <v>7956</v>
      </c>
      <c r="C1394" t="s">
        <v>16</v>
      </c>
      <c r="D1394" t="s">
        <v>4470</v>
      </c>
      <c r="E1394" t="s">
        <v>638</v>
      </c>
      <c r="F1394" t="s">
        <v>9383</v>
      </c>
      <c r="G1394" t="s">
        <v>9384</v>
      </c>
      <c r="H1394" t="s">
        <v>9385</v>
      </c>
      <c r="I1394" t="s">
        <v>32</v>
      </c>
      <c r="J1394" t="s">
        <v>89</v>
      </c>
      <c r="K1394" t="s">
        <v>24</v>
      </c>
      <c r="L1394" t="s">
        <v>851</v>
      </c>
      <c r="M1394" t="s">
        <v>9438</v>
      </c>
      <c r="N1394" t="s">
        <v>9439</v>
      </c>
    </row>
    <row r="1395" spans="1:14" x14ac:dyDescent="0.25">
      <c r="A1395" t="s">
        <v>8876</v>
      </c>
      <c r="B1395" t="s">
        <v>2920</v>
      </c>
      <c r="C1395" t="s">
        <v>16</v>
      </c>
      <c r="D1395" t="s">
        <v>1513</v>
      </c>
      <c r="E1395" t="s">
        <v>638</v>
      </c>
      <c r="F1395" t="s">
        <v>9386</v>
      </c>
      <c r="G1395" t="s">
        <v>9387</v>
      </c>
      <c r="H1395" t="s">
        <v>9388</v>
      </c>
      <c r="I1395" t="s">
        <v>32</v>
      </c>
      <c r="J1395" t="s">
        <v>438</v>
      </c>
      <c r="K1395" t="s">
        <v>24</v>
      </c>
      <c r="L1395" t="s">
        <v>75</v>
      </c>
      <c r="M1395" t="s">
        <v>9438</v>
      </c>
      <c r="N1395" t="s">
        <v>9439</v>
      </c>
    </row>
    <row r="1396" spans="1:14" x14ac:dyDescent="0.25">
      <c r="A1396" t="s">
        <v>9389</v>
      </c>
      <c r="B1396" t="s">
        <v>8882</v>
      </c>
      <c r="C1396" t="s">
        <v>69</v>
      </c>
      <c r="D1396" t="s">
        <v>8883</v>
      </c>
      <c r="E1396" t="s">
        <v>638</v>
      </c>
      <c r="F1396" t="s">
        <v>9390</v>
      </c>
      <c r="G1396" t="s">
        <v>9391</v>
      </c>
      <c r="H1396" t="s">
        <v>9392</v>
      </c>
      <c r="I1396" t="s">
        <v>32</v>
      </c>
      <c r="J1396" t="s">
        <v>33</v>
      </c>
      <c r="K1396" t="s">
        <v>24</v>
      </c>
      <c r="L1396" t="s">
        <v>8887</v>
      </c>
      <c r="M1396" t="s">
        <v>9438</v>
      </c>
      <c r="N1396" t="s">
        <v>9439</v>
      </c>
    </row>
    <row r="1397" spans="1:14" x14ac:dyDescent="0.25">
      <c r="A1397" t="s">
        <v>9397</v>
      </c>
      <c r="B1397" t="s">
        <v>928</v>
      </c>
      <c r="C1397" t="s">
        <v>16</v>
      </c>
      <c r="D1397" t="s">
        <v>3186</v>
      </c>
      <c r="E1397" t="s">
        <v>638</v>
      </c>
      <c r="F1397" t="s">
        <v>9398</v>
      </c>
      <c r="G1397" t="s">
        <v>9399</v>
      </c>
      <c r="H1397" t="s">
        <v>9400</v>
      </c>
      <c r="I1397" t="s">
        <v>32</v>
      </c>
      <c r="J1397" t="s">
        <v>5541</v>
      </c>
      <c r="K1397" t="s">
        <v>24</v>
      </c>
      <c r="L1397" t="s">
        <v>8715</v>
      </c>
      <c r="M1397" t="s">
        <v>9438</v>
      </c>
      <c r="N1397" t="s">
        <v>9439</v>
      </c>
    </row>
    <row r="1398" spans="1:14" x14ac:dyDescent="0.25">
      <c r="A1398" t="s">
        <v>9406</v>
      </c>
      <c r="B1398" t="s">
        <v>6820</v>
      </c>
      <c r="C1398" t="s">
        <v>16</v>
      </c>
      <c r="D1398" t="s">
        <v>8498</v>
      </c>
      <c r="E1398" t="s">
        <v>638</v>
      </c>
      <c r="F1398" t="s">
        <v>9407</v>
      </c>
      <c r="G1398" t="s">
        <v>9408</v>
      </c>
      <c r="H1398" t="s">
        <v>9409</v>
      </c>
      <c r="I1398" t="s">
        <v>32</v>
      </c>
      <c r="J1398" t="s">
        <v>8502</v>
      </c>
      <c r="K1398" t="s">
        <v>24</v>
      </c>
      <c r="L1398" t="s">
        <v>8794</v>
      </c>
      <c r="M1398" t="s">
        <v>9438</v>
      </c>
      <c r="N1398" t="s">
        <v>9439</v>
      </c>
    </row>
    <row r="1399" spans="1:14" x14ac:dyDescent="0.25">
      <c r="A1399" t="s">
        <v>9397</v>
      </c>
      <c r="B1399" t="s">
        <v>928</v>
      </c>
      <c r="C1399" t="s">
        <v>1595</v>
      </c>
      <c r="D1399" t="s">
        <v>3186</v>
      </c>
      <c r="E1399" t="s">
        <v>638</v>
      </c>
      <c r="F1399" t="s">
        <v>9414</v>
      </c>
      <c r="G1399" t="s">
        <v>9415</v>
      </c>
      <c r="H1399" t="s">
        <v>9416</v>
      </c>
      <c r="I1399" t="s">
        <v>32</v>
      </c>
      <c r="J1399" t="s">
        <v>9417</v>
      </c>
      <c r="K1399" t="s">
        <v>1600</v>
      </c>
      <c r="L1399" t="s">
        <v>8715</v>
      </c>
      <c r="M1399" t="s">
        <v>9438</v>
      </c>
      <c r="N1399" t="s">
        <v>9439</v>
      </c>
    </row>
    <row r="1400" spans="1:14" x14ac:dyDescent="0.25">
      <c r="A1400" t="s">
        <v>9207</v>
      </c>
      <c r="B1400" t="s">
        <v>9208</v>
      </c>
      <c r="C1400" t="s">
        <v>9209</v>
      </c>
      <c r="D1400" t="s">
        <v>1576</v>
      </c>
      <c r="E1400" t="s">
        <v>638</v>
      </c>
      <c r="F1400" t="s">
        <v>9418</v>
      </c>
      <c r="G1400" t="s">
        <v>9419</v>
      </c>
      <c r="H1400" t="s">
        <v>9420</v>
      </c>
      <c r="I1400" t="s">
        <v>32</v>
      </c>
      <c r="J1400" t="s">
        <v>1980</v>
      </c>
      <c r="K1400" t="s">
        <v>1600</v>
      </c>
      <c r="L1400" t="s">
        <v>75</v>
      </c>
      <c r="M1400" t="s">
        <v>9438</v>
      </c>
      <c r="N1400" t="s">
        <v>9439</v>
      </c>
    </row>
    <row r="1401" spans="1:14" x14ac:dyDescent="0.25">
      <c r="A1401" t="s">
        <v>9229</v>
      </c>
      <c r="B1401" t="s">
        <v>27</v>
      </c>
      <c r="C1401" t="s">
        <v>1907</v>
      </c>
      <c r="D1401" t="s">
        <v>3108</v>
      </c>
      <c r="E1401" t="s">
        <v>638</v>
      </c>
      <c r="F1401" t="s">
        <v>9421</v>
      </c>
      <c r="G1401" t="s">
        <v>9422</v>
      </c>
      <c r="H1401" t="s">
        <v>9423</v>
      </c>
      <c r="I1401" t="s">
        <v>32</v>
      </c>
      <c r="J1401" t="s">
        <v>1584</v>
      </c>
      <c r="K1401" t="s">
        <v>1600</v>
      </c>
      <c r="L1401" t="s">
        <v>780</v>
      </c>
      <c r="M1401" t="s">
        <v>9438</v>
      </c>
      <c r="N1401" t="s">
        <v>9439</v>
      </c>
    </row>
    <row r="1402" spans="1:14" x14ac:dyDescent="0.25">
      <c r="A1402" t="s">
        <v>9427</v>
      </c>
      <c r="B1402" t="s">
        <v>9428</v>
      </c>
      <c r="C1402" t="s">
        <v>550</v>
      </c>
      <c r="D1402" t="s">
        <v>9429</v>
      </c>
      <c r="E1402" t="s">
        <v>638</v>
      </c>
      <c r="F1402" t="s">
        <v>9430</v>
      </c>
      <c r="G1402" t="s">
        <v>9431</v>
      </c>
      <c r="H1402" t="s">
        <v>9432</v>
      </c>
      <c r="I1402" t="s">
        <v>32</v>
      </c>
      <c r="J1402" t="s">
        <v>1066</v>
      </c>
      <c r="K1402" t="s">
        <v>556</v>
      </c>
      <c r="L1402" t="s">
        <v>3493</v>
      </c>
      <c r="M1402" t="s">
        <v>9438</v>
      </c>
      <c r="N1402" t="s">
        <v>9439</v>
      </c>
    </row>
  </sheetData>
  <hyperlinks>
    <hyperlink ref="G1360" r:id="rId1" xr:uid="{0BB5C0B7-B79C-4668-9AB5-DE3B49D1C135}"/>
  </hyperlink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A5054-5C32-40F4-A287-1F5DE1DD887A}">
  <dimension ref="A1:N599"/>
  <sheetViews>
    <sheetView topLeftCell="A15" workbookViewId="0">
      <selection activeCell="J50" sqref="J50"/>
    </sheetView>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35</v>
      </c>
      <c r="B2" t="s">
        <v>36</v>
      </c>
      <c r="C2" t="s">
        <v>16</v>
      </c>
      <c r="D2" t="s">
        <v>37</v>
      </c>
      <c r="E2" t="s">
        <v>18</v>
      </c>
      <c r="F2" t="s">
        <v>38</v>
      </c>
      <c r="G2" t="s">
        <v>39</v>
      </c>
      <c r="H2" t="s">
        <v>40</v>
      </c>
      <c r="I2" t="s">
        <v>32</v>
      </c>
      <c r="J2" t="s">
        <v>41</v>
      </c>
      <c r="K2" t="s">
        <v>24</v>
      </c>
      <c r="L2" t="s">
        <v>42</v>
      </c>
      <c r="M2" t="s">
        <v>9440</v>
      </c>
      <c r="N2" t="s">
        <v>9441</v>
      </c>
    </row>
    <row r="3" spans="1:14" x14ac:dyDescent="0.25">
      <c r="A3" t="s">
        <v>43</v>
      </c>
      <c r="B3" t="s">
        <v>44</v>
      </c>
      <c r="C3" t="s">
        <v>16</v>
      </c>
      <c r="D3" t="s">
        <v>45</v>
      </c>
      <c r="E3" t="s">
        <v>18</v>
      </c>
      <c r="F3" t="s">
        <v>46</v>
      </c>
      <c r="G3" t="s">
        <v>47</v>
      </c>
      <c r="H3" t="s">
        <v>48</v>
      </c>
      <c r="I3" t="s">
        <v>32</v>
      </c>
      <c r="J3" t="s">
        <v>49</v>
      </c>
      <c r="K3" t="s">
        <v>24</v>
      </c>
      <c r="L3" t="s">
        <v>50</v>
      </c>
      <c r="M3" t="s">
        <v>9442</v>
      </c>
      <c r="N3" t="s">
        <v>9441</v>
      </c>
    </row>
    <row r="4" spans="1:14" x14ac:dyDescent="0.25">
      <c r="A4" t="s">
        <v>51</v>
      </c>
      <c r="B4" t="s">
        <v>52</v>
      </c>
      <c r="C4" t="s">
        <v>16</v>
      </c>
      <c r="D4" t="s">
        <v>53</v>
      </c>
      <c r="E4" t="s">
        <v>18</v>
      </c>
      <c r="F4" t="s">
        <v>54</v>
      </c>
      <c r="G4" t="s">
        <v>55</v>
      </c>
      <c r="H4" t="s">
        <v>56</v>
      </c>
      <c r="I4" t="s">
        <v>32</v>
      </c>
      <c r="J4" t="s">
        <v>57</v>
      </c>
      <c r="K4" t="s">
        <v>24</v>
      </c>
      <c r="L4" t="s">
        <v>58</v>
      </c>
      <c r="M4" t="s">
        <v>9443</v>
      </c>
      <c r="N4" t="s">
        <v>9441</v>
      </c>
    </row>
    <row r="5" spans="1:14" x14ac:dyDescent="0.25">
      <c r="A5" t="s">
        <v>59</v>
      </c>
      <c r="B5" t="s">
        <v>60</v>
      </c>
      <c r="C5" t="s">
        <v>16</v>
      </c>
      <c r="D5" t="s">
        <v>61</v>
      </c>
      <c r="E5" t="s">
        <v>18</v>
      </c>
      <c r="F5" t="s">
        <v>62</v>
      </c>
      <c r="G5" t="s">
        <v>63</v>
      </c>
      <c r="H5" t="s">
        <v>64</v>
      </c>
      <c r="I5" t="s">
        <v>32</v>
      </c>
      <c r="J5" t="s">
        <v>65</v>
      </c>
      <c r="K5" t="s">
        <v>24</v>
      </c>
      <c r="L5" t="s">
        <v>66</v>
      </c>
      <c r="M5" t="s">
        <v>9444</v>
      </c>
      <c r="N5" t="s">
        <v>9441</v>
      </c>
    </row>
    <row r="6" spans="1:14" x14ac:dyDescent="0.25">
      <c r="A6" t="s">
        <v>67</v>
      </c>
      <c r="B6" t="s">
        <v>68</v>
      </c>
      <c r="C6" t="s">
        <v>69</v>
      </c>
      <c r="D6" t="s">
        <v>70</v>
      </c>
      <c r="E6" t="s">
        <v>18</v>
      </c>
      <c r="F6" t="s">
        <v>71</v>
      </c>
      <c r="G6" t="s">
        <v>72</v>
      </c>
      <c r="H6" t="s">
        <v>73</v>
      </c>
      <c r="I6" t="s">
        <v>32</v>
      </c>
      <c r="J6" t="s">
        <v>74</v>
      </c>
      <c r="K6" t="s">
        <v>24</v>
      </c>
      <c r="L6" t="s">
        <v>75</v>
      </c>
      <c r="M6" t="s">
        <v>9445</v>
      </c>
      <c r="N6" t="s">
        <v>9441</v>
      </c>
    </row>
    <row r="7" spans="1:14" x14ac:dyDescent="0.25">
      <c r="A7" t="s">
        <v>91</v>
      </c>
      <c r="B7" t="s">
        <v>92</v>
      </c>
      <c r="C7" t="s">
        <v>69</v>
      </c>
      <c r="D7" t="s">
        <v>93</v>
      </c>
      <c r="E7" t="s">
        <v>18</v>
      </c>
      <c r="F7" t="s">
        <v>94</v>
      </c>
      <c r="G7" t="s">
        <v>95</v>
      </c>
      <c r="H7" t="s">
        <v>96</v>
      </c>
      <c r="I7" t="s">
        <v>32</v>
      </c>
      <c r="J7" t="s">
        <v>97</v>
      </c>
      <c r="K7" t="s">
        <v>24</v>
      </c>
      <c r="L7" t="s">
        <v>75</v>
      </c>
      <c r="M7" t="s">
        <v>9447</v>
      </c>
      <c r="N7" t="s">
        <v>9441</v>
      </c>
    </row>
    <row r="8" spans="1:14" x14ac:dyDescent="0.25">
      <c r="A8" t="s">
        <v>98</v>
      </c>
      <c r="B8" t="s">
        <v>99</v>
      </c>
      <c r="C8" t="s">
        <v>69</v>
      </c>
      <c r="D8" t="s">
        <v>100</v>
      </c>
      <c r="E8" t="s">
        <v>18</v>
      </c>
      <c r="F8" t="s">
        <v>101</v>
      </c>
      <c r="G8" t="s">
        <v>102</v>
      </c>
      <c r="H8" t="s">
        <v>103</v>
      </c>
      <c r="I8" t="s">
        <v>32</v>
      </c>
      <c r="J8" t="s">
        <v>74</v>
      </c>
      <c r="K8" t="s">
        <v>24</v>
      </c>
      <c r="L8" t="s">
        <v>104</v>
      </c>
      <c r="M8" t="s">
        <v>9448</v>
      </c>
      <c r="N8" t="s">
        <v>9441</v>
      </c>
    </row>
    <row r="9" spans="1:14" x14ac:dyDescent="0.25">
      <c r="A9" t="s">
        <v>105</v>
      </c>
      <c r="B9" t="s">
        <v>92</v>
      </c>
      <c r="C9" t="s">
        <v>69</v>
      </c>
      <c r="D9" t="s">
        <v>93</v>
      </c>
      <c r="E9" t="s">
        <v>18</v>
      </c>
      <c r="F9" t="s">
        <v>106</v>
      </c>
      <c r="G9" t="s">
        <v>107</v>
      </c>
      <c r="H9" t="s">
        <v>108</v>
      </c>
      <c r="I9" t="s">
        <v>32</v>
      </c>
      <c r="J9" t="s">
        <v>109</v>
      </c>
      <c r="K9" t="s">
        <v>24</v>
      </c>
      <c r="L9" t="s">
        <v>75</v>
      </c>
      <c r="M9" t="s">
        <v>9449</v>
      </c>
      <c r="N9" t="s">
        <v>9441</v>
      </c>
    </row>
    <row r="10" spans="1:14" x14ac:dyDescent="0.25">
      <c r="A10" t="s">
        <v>110</v>
      </c>
      <c r="C10" t="s">
        <v>16</v>
      </c>
      <c r="D10" t="s">
        <v>111</v>
      </c>
      <c r="E10" t="s">
        <v>18</v>
      </c>
      <c r="F10" t="s">
        <v>112</v>
      </c>
      <c r="G10" t="s">
        <v>113</v>
      </c>
      <c r="H10" t="s">
        <v>114</v>
      </c>
      <c r="I10" t="s">
        <v>32</v>
      </c>
      <c r="J10" t="s">
        <v>115</v>
      </c>
      <c r="K10" t="s">
        <v>24</v>
      </c>
      <c r="L10" t="s">
        <v>116</v>
      </c>
      <c r="M10" t="s">
        <v>9450</v>
      </c>
      <c r="N10" t="s">
        <v>9441</v>
      </c>
    </row>
    <row r="11" spans="1:14" x14ac:dyDescent="0.25">
      <c r="A11" t="s">
        <v>136</v>
      </c>
      <c r="B11" t="s">
        <v>137</v>
      </c>
      <c r="C11" t="s">
        <v>69</v>
      </c>
      <c r="D11" t="s">
        <v>138</v>
      </c>
      <c r="E11" t="s">
        <v>18</v>
      </c>
      <c r="F11" t="s">
        <v>139</v>
      </c>
      <c r="G11" t="s">
        <v>140</v>
      </c>
      <c r="H11" t="s">
        <v>141</v>
      </c>
      <c r="I11" t="s">
        <v>32</v>
      </c>
      <c r="J11" t="s">
        <v>142</v>
      </c>
      <c r="K11" t="s">
        <v>24</v>
      </c>
      <c r="L11" t="s">
        <v>104</v>
      </c>
      <c r="M11" t="s">
        <v>9451</v>
      </c>
      <c r="N11" t="s">
        <v>9441</v>
      </c>
    </row>
    <row r="12" spans="1:14" x14ac:dyDescent="0.25">
      <c r="A12" t="s">
        <v>143</v>
      </c>
      <c r="B12" t="s">
        <v>144</v>
      </c>
      <c r="C12" t="s">
        <v>16</v>
      </c>
      <c r="D12" t="s">
        <v>93</v>
      </c>
      <c r="E12" t="s">
        <v>18</v>
      </c>
      <c r="F12" t="s">
        <v>145</v>
      </c>
      <c r="G12" t="s">
        <v>146</v>
      </c>
      <c r="H12" t="s">
        <v>147</v>
      </c>
      <c r="I12" t="s">
        <v>32</v>
      </c>
      <c r="J12" t="s">
        <v>148</v>
      </c>
      <c r="K12" t="s">
        <v>24</v>
      </c>
      <c r="L12" t="s">
        <v>75</v>
      </c>
      <c r="M12" t="s">
        <v>9452</v>
      </c>
      <c r="N12" t="s">
        <v>9441</v>
      </c>
    </row>
    <row r="13" spans="1:14" x14ac:dyDescent="0.25">
      <c r="A13" t="s">
        <v>149</v>
      </c>
      <c r="B13" t="s">
        <v>150</v>
      </c>
      <c r="C13" t="s">
        <v>69</v>
      </c>
      <c r="D13" t="s">
        <v>151</v>
      </c>
      <c r="E13" t="s">
        <v>18</v>
      </c>
      <c r="F13" t="s">
        <v>152</v>
      </c>
      <c r="G13" t="s">
        <v>153</v>
      </c>
      <c r="H13" t="s">
        <v>154</v>
      </c>
      <c r="I13" t="s">
        <v>32</v>
      </c>
      <c r="J13" t="s">
        <v>155</v>
      </c>
      <c r="K13" t="s">
        <v>24</v>
      </c>
      <c r="L13" t="s">
        <v>75</v>
      </c>
      <c r="M13" t="s">
        <v>9453</v>
      </c>
      <c r="N13" t="s">
        <v>9441</v>
      </c>
    </row>
    <row r="14" spans="1:14" x14ac:dyDescent="0.25">
      <c r="A14" t="s">
        <v>164</v>
      </c>
      <c r="C14" t="s">
        <v>69</v>
      </c>
      <c r="E14" t="s">
        <v>18</v>
      </c>
      <c r="F14" t="s">
        <v>165</v>
      </c>
      <c r="G14" t="s">
        <v>166</v>
      </c>
      <c r="H14" t="s">
        <v>167</v>
      </c>
      <c r="I14" t="s">
        <v>32</v>
      </c>
      <c r="J14" t="s">
        <v>148</v>
      </c>
      <c r="K14" t="s">
        <v>24</v>
      </c>
      <c r="L14" t="s">
        <v>168</v>
      </c>
      <c r="M14" t="s">
        <v>9454</v>
      </c>
      <c r="N14" t="s">
        <v>9441</v>
      </c>
    </row>
    <row r="15" spans="1:14" x14ac:dyDescent="0.25">
      <c r="A15" t="s">
        <v>169</v>
      </c>
      <c r="B15" t="s">
        <v>170</v>
      </c>
      <c r="C15" t="s">
        <v>16</v>
      </c>
      <c r="D15" t="s">
        <v>171</v>
      </c>
      <c r="E15" t="s">
        <v>18</v>
      </c>
      <c r="F15" t="s">
        <v>172</v>
      </c>
      <c r="G15" t="s">
        <v>173</v>
      </c>
      <c r="H15" t="s">
        <v>174</v>
      </c>
      <c r="I15" t="s">
        <v>32</v>
      </c>
      <c r="J15" t="s">
        <v>175</v>
      </c>
      <c r="K15" t="s">
        <v>24</v>
      </c>
      <c r="L15" t="s">
        <v>176</v>
      </c>
      <c r="M15" t="s">
        <v>9455</v>
      </c>
      <c r="N15" t="s">
        <v>9441</v>
      </c>
    </row>
    <row r="16" spans="1:14" x14ac:dyDescent="0.25">
      <c r="A16" t="s">
        <v>177</v>
      </c>
      <c r="B16" t="s">
        <v>178</v>
      </c>
      <c r="C16" t="s">
        <v>16</v>
      </c>
      <c r="D16" t="s">
        <v>179</v>
      </c>
      <c r="E16" t="s">
        <v>18</v>
      </c>
      <c r="F16" t="s">
        <v>180</v>
      </c>
      <c r="G16" t="s">
        <v>181</v>
      </c>
      <c r="H16" t="s">
        <v>182</v>
      </c>
      <c r="I16" t="s">
        <v>32</v>
      </c>
      <c r="J16" t="s">
        <v>183</v>
      </c>
      <c r="K16" t="s">
        <v>24</v>
      </c>
      <c r="L16" t="s">
        <v>184</v>
      </c>
      <c r="M16" t="s">
        <v>9456</v>
      </c>
      <c r="N16" t="s">
        <v>9441</v>
      </c>
    </row>
    <row r="17" spans="1:14" x14ac:dyDescent="0.25">
      <c r="A17" t="s">
        <v>185</v>
      </c>
      <c r="B17" t="s">
        <v>186</v>
      </c>
      <c r="C17" t="s">
        <v>69</v>
      </c>
      <c r="D17" t="s">
        <v>93</v>
      </c>
      <c r="E17" t="s">
        <v>18</v>
      </c>
      <c r="F17" t="s">
        <v>187</v>
      </c>
      <c r="G17" t="s">
        <v>188</v>
      </c>
      <c r="H17" t="s">
        <v>189</v>
      </c>
      <c r="I17" t="s">
        <v>32</v>
      </c>
      <c r="J17" t="s">
        <v>142</v>
      </c>
      <c r="K17" t="s">
        <v>24</v>
      </c>
      <c r="L17" t="s">
        <v>190</v>
      </c>
      <c r="M17" t="s">
        <v>9457</v>
      </c>
      <c r="N17" t="s">
        <v>9441</v>
      </c>
    </row>
    <row r="18" spans="1:14" x14ac:dyDescent="0.25">
      <c r="A18" t="s">
        <v>199</v>
      </c>
      <c r="B18" t="s">
        <v>92</v>
      </c>
      <c r="C18" t="s">
        <v>69</v>
      </c>
      <c r="D18" t="s">
        <v>200</v>
      </c>
      <c r="E18" t="s">
        <v>18</v>
      </c>
      <c r="F18" t="s">
        <v>201</v>
      </c>
      <c r="G18" t="s">
        <v>202</v>
      </c>
      <c r="H18" t="s">
        <v>203</v>
      </c>
      <c r="I18" t="s">
        <v>32</v>
      </c>
      <c r="J18" t="s">
        <v>155</v>
      </c>
      <c r="K18" t="s">
        <v>24</v>
      </c>
      <c r="L18" t="s">
        <v>204</v>
      </c>
      <c r="M18" t="s">
        <v>9458</v>
      </c>
      <c r="N18" t="s">
        <v>9441</v>
      </c>
    </row>
    <row r="19" spans="1:14" x14ac:dyDescent="0.25">
      <c r="A19" t="s">
        <v>220</v>
      </c>
      <c r="B19" t="s">
        <v>221</v>
      </c>
      <c r="C19" t="s">
        <v>69</v>
      </c>
      <c r="D19" t="s">
        <v>222</v>
      </c>
      <c r="E19" t="s">
        <v>18</v>
      </c>
      <c r="F19" t="s">
        <v>223</v>
      </c>
      <c r="G19" t="s">
        <v>224</v>
      </c>
      <c r="H19" t="s">
        <v>225</v>
      </c>
      <c r="I19" t="s">
        <v>32</v>
      </c>
      <c r="J19" t="s">
        <v>226</v>
      </c>
      <c r="K19" t="s">
        <v>24</v>
      </c>
      <c r="L19" t="s">
        <v>227</v>
      </c>
      <c r="M19" t="s">
        <v>9459</v>
      </c>
      <c r="N19" t="s">
        <v>9441</v>
      </c>
    </row>
    <row r="20" spans="1:14" x14ac:dyDescent="0.25">
      <c r="A20" t="s">
        <v>236</v>
      </c>
      <c r="C20" t="s">
        <v>16</v>
      </c>
      <c r="E20" t="s">
        <v>18</v>
      </c>
      <c r="F20" t="s">
        <v>237</v>
      </c>
      <c r="G20" t="s">
        <v>238</v>
      </c>
      <c r="H20" t="s">
        <v>239</v>
      </c>
      <c r="I20" t="s">
        <v>32</v>
      </c>
      <c r="K20" t="s">
        <v>24</v>
      </c>
      <c r="M20" t="s">
        <v>9460</v>
      </c>
      <c r="N20" t="s">
        <v>9441</v>
      </c>
    </row>
    <row r="21" spans="1:14" x14ac:dyDescent="0.25">
      <c r="A21" t="s">
        <v>263</v>
      </c>
      <c r="B21" t="s">
        <v>264</v>
      </c>
      <c r="C21" t="s">
        <v>16</v>
      </c>
      <c r="D21" t="s">
        <v>265</v>
      </c>
      <c r="E21" t="s">
        <v>18</v>
      </c>
      <c r="F21" t="s">
        <v>266</v>
      </c>
      <c r="G21" t="s">
        <v>267</v>
      </c>
      <c r="H21" t="s">
        <v>268</v>
      </c>
      <c r="I21" t="s">
        <v>32</v>
      </c>
      <c r="J21" t="s">
        <v>82</v>
      </c>
      <c r="K21" t="s">
        <v>24</v>
      </c>
      <c r="L21" t="s">
        <v>204</v>
      </c>
      <c r="M21" t="s">
        <v>9461</v>
      </c>
      <c r="N21" t="s">
        <v>9441</v>
      </c>
    </row>
    <row r="22" spans="1:14" x14ac:dyDescent="0.25">
      <c r="A22" t="s">
        <v>269</v>
      </c>
      <c r="C22" t="s">
        <v>16</v>
      </c>
      <c r="D22" t="s">
        <v>270</v>
      </c>
      <c r="E22" t="s">
        <v>18</v>
      </c>
      <c r="F22" t="s">
        <v>271</v>
      </c>
      <c r="G22" t="s">
        <v>272</v>
      </c>
      <c r="H22" t="s">
        <v>273</v>
      </c>
      <c r="I22" t="s">
        <v>32</v>
      </c>
      <c r="J22" t="s">
        <v>274</v>
      </c>
      <c r="K22" t="s">
        <v>24</v>
      </c>
      <c r="L22" t="s">
        <v>275</v>
      </c>
      <c r="M22" t="s">
        <v>9462</v>
      </c>
      <c r="N22" t="s">
        <v>9441</v>
      </c>
    </row>
    <row r="23" spans="1:14" x14ac:dyDescent="0.25">
      <c r="A23" t="s">
        <v>292</v>
      </c>
      <c r="B23" t="s">
        <v>293</v>
      </c>
      <c r="C23" t="s">
        <v>16</v>
      </c>
      <c r="D23" t="s">
        <v>294</v>
      </c>
      <c r="E23" t="s">
        <v>18</v>
      </c>
      <c r="F23" t="s">
        <v>295</v>
      </c>
      <c r="G23" t="s">
        <v>296</v>
      </c>
      <c r="H23" t="s">
        <v>297</v>
      </c>
      <c r="I23" t="s">
        <v>32</v>
      </c>
      <c r="J23" t="s">
        <v>298</v>
      </c>
      <c r="K23" t="s">
        <v>24</v>
      </c>
      <c r="L23" t="s">
        <v>299</v>
      </c>
      <c r="M23" t="s">
        <v>9464</v>
      </c>
      <c r="N23" t="s">
        <v>9441</v>
      </c>
    </row>
    <row r="24" spans="1:14" x14ac:dyDescent="0.25">
      <c r="A24" t="s">
        <v>300</v>
      </c>
      <c r="B24" t="s">
        <v>301</v>
      </c>
      <c r="C24" t="s">
        <v>16</v>
      </c>
      <c r="D24" t="s">
        <v>302</v>
      </c>
      <c r="E24" t="s">
        <v>18</v>
      </c>
      <c r="F24" t="s">
        <v>303</v>
      </c>
      <c r="G24" t="s">
        <v>304</v>
      </c>
      <c r="H24" t="s">
        <v>305</v>
      </c>
      <c r="I24" t="s">
        <v>32</v>
      </c>
      <c r="J24" t="s">
        <v>306</v>
      </c>
      <c r="K24" t="s">
        <v>24</v>
      </c>
      <c r="L24" t="s">
        <v>307</v>
      </c>
      <c r="M24" t="s">
        <v>9465</v>
      </c>
      <c r="N24" t="s">
        <v>9441</v>
      </c>
    </row>
    <row r="25" spans="1:14" x14ac:dyDescent="0.25">
      <c r="A25" t="s">
        <v>323</v>
      </c>
      <c r="B25" t="s">
        <v>324</v>
      </c>
      <c r="C25" t="s">
        <v>69</v>
      </c>
      <c r="D25" t="s">
        <v>325</v>
      </c>
      <c r="E25" t="s">
        <v>18</v>
      </c>
      <c r="F25" t="s">
        <v>326</v>
      </c>
      <c r="G25" t="s">
        <v>327</v>
      </c>
      <c r="H25" t="s">
        <v>328</v>
      </c>
      <c r="I25" t="s">
        <v>32</v>
      </c>
      <c r="J25" t="s">
        <v>329</v>
      </c>
      <c r="K25" t="s">
        <v>24</v>
      </c>
      <c r="L25" t="s">
        <v>104</v>
      </c>
      <c r="M25" t="s">
        <v>9467</v>
      </c>
      <c r="N25" t="s">
        <v>9441</v>
      </c>
    </row>
    <row r="26" spans="1:14" x14ac:dyDescent="0.25">
      <c r="A26" t="s">
        <v>330</v>
      </c>
      <c r="B26" t="s">
        <v>331</v>
      </c>
      <c r="C26" t="s">
        <v>69</v>
      </c>
      <c r="D26" t="s">
        <v>332</v>
      </c>
      <c r="E26" t="s">
        <v>18</v>
      </c>
      <c r="F26" t="s">
        <v>333</v>
      </c>
      <c r="G26" t="s">
        <v>334</v>
      </c>
      <c r="H26" t="s">
        <v>335</v>
      </c>
      <c r="I26" t="s">
        <v>32</v>
      </c>
      <c r="J26" t="s">
        <v>82</v>
      </c>
      <c r="K26" t="s">
        <v>24</v>
      </c>
      <c r="L26" t="s">
        <v>104</v>
      </c>
      <c r="M26" t="s">
        <v>9468</v>
      </c>
      <c r="N26" t="s">
        <v>9441</v>
      </c>
    </row>
    <row r="27" spans="1:14" x14ac:dyDescent="0.25">
      <c r="A27" t="s">
        <v>336</v>
      </c>
      <c r="B27" t="s">
        <v>337</v>
      </c>
      <c r="C27" t="s">
        <v>69</v>
      </c>
      <c r="D27" t="s">
        <v>179</v>
      </c>
      <c r="E27" t="s">
        <v>18</v>
      </c>
      <c r="F27" t="s">
        <v>338</v>
      </c>
      <c r="G27" t="s">
        <v>339</v>
      </c>
      <c r="H27" t="s">
        <v>340</v>
      </c>
      <c r="I27" t="s">
        <v>32</v>
      </c>
      <c r="J27" t="s">
        <v>341</v>
      </c>
      <c r="K27" t="s">
        <v>24</v>
      </c>
      <c r="L27" t="s">
        <v>342</v>
      </c>
      <c r="M27" t="s">
        <v>9469</v>
      </c>
      <c r="N27" t="s">
        <v>9441</v>
      </c>
    </row>
    <row r="28" spans="1:14" x14ac:dyDescent="0.25">
      <c r="A28" t="s">
        <v>349</v>
      </c>
      <c r="B28" t="s">
        <v>350</v>
      </c>
      <c r="C28" t="s">
        <v>69</v>
      </c>
      <c r="D28" t="s">
        <v>179</v>
      </c>
      <c r="E28" t="s">
        <v>18</v>
      </c>
      <c r="F28" t="s">
        <v>351</v>
      </c>
      <c r="G28" t="s">
        <v>352</v>
      </c>
      <c r="H28" t="s">
        <v>353</v>
      </c>
      <c r="I28" t="s">
        <v>32</v>
      </c>
      <c r="J28" t="s">
        <v>274</v>
      </c>
      <c r="K28" t="s">
        <v>24</v>
      </c>
      <c r="L28" t="s">
        <v>75</v>
      </c>
      <c r="M28" t="s">
        <v>9470</v>
      </c>
      <c r="N28" t="s">
        <v>9441</v>
      </c>
    </row>
    <row r="29" spans="1:14" x14ac:dyDescent="0.25">
      <c r="A29" t="s">
        <v>375</v>
      </c>
      <c r="B29" t="s">
        <v>144</v>
      </c>
      <c r="C29" t="s">
        <v>16</v>
      </c>
      <c r="D29" t="s">
        <v>93</v>
      </c>
      <c r="E29" t="s">
        <v>18</v>
      </c>
      <c r="F29" t="s">
        <v>376</v>
      </c>
      <c r="G29" t="s">
        <v>377</v>
      </c>
      <c r="H29" t="s">
        <v>378</v>
      </c>
      <c r="I29" t="s">
        <v>32</v>
      </c>
      <c r="J29" t="s">
        <v>379</v>
      </c>
      <c r="K29" t="s">
        <v>24</v>
      </c>
      <c r="L29" t="s">
        <v>75</v>
      </c>
      <c r="M29" t="s">
        <v>9471</v>
      </c>
      <c r="N29" t="s">
        <v>9441</v>
      </c>
    </row>
    <row r="30" spans="1:14" x14ac:dyDescent="0.25">
      <c r="A30" t="s">
        <v>400</v>
      </c>
      <c r="B30" t="s">
        <v>401</v>
      </c>
      <c r="C30" t="s">
        <v>69</v>
      </c>
      <c r="D30" t="s">
        <v>402</v>
      </c>
      <c r="E30" t="s">
        <v>18</v>
      </c>
      <c r="F30" t="s">
        <v>403</v>
      </c>
      <c r="G30" t="s">
        <v>404</v>
      </c>
      <c r="H30" t="s">
        <v>405</v>
      </c>
      <c r="I30" t="s">
        <v>32</v>
      </c>
      <c r="J30" t="s">
        <v>142</v>
      </c>
      <c r="K30" t="s">
        <v>24</v>
      </c>
      <c r="L30" t="s">
        <v>406</v>
      </c>
      <c r="M30" t="s">
        <v>9473</v>
      </c>
      <c r="N30" t="s">
        <v>9441</v>
      </c>
    </row>
    <row r="31" spans="1:14" x14ac:dyDescent="0.25">
      <c r="A31" t="s">
        <v>414</v>
      </c>
      <c r="B31" t="s">
        <v>415</v>
      </c>
      <c r="C31" t="s">
        <v>16</v>
      </c>
      <c r="D31" t="s">
        <v>416</v>
      </c>
      <c r="E31" t="s">
        <v>18</v>
      </c>
      <c r="F31" t="s">
        <v>417</v>
      </c>
      <c r="G31" t="s">
        <v>418</v>
      </c>
      <c r="H31" t="s">
        <v>419</v>
      </c>
      <c r="I31" t="s">
        <v>32</v>
      </c>
      <c r="J31" t="s">
        <v>420</v>
      </c>
      <c r="K31" t="s">
        <v>24</v>
      </c>
      <c r="L31" t="s">
        <v>34</v>
      </c>
      <c r="M31" t="s">
        <v>9474</v>
      </c>
      <c r="N31" t="s">
        <v>9441</v>
      </c>
    </row>
    <row r="32" spans="1:14" x14ac:dyDescent="0.25">
      <c r="A32" t="s">
        <v>421</v>
      </c>
      <c r="B32" t="s">
        <v>422</v>
      </c>
      <c r="C32" t="s">
        <v>16</v>
      </c>
      <c r="D32" t="s">
        <v>302</v>
      </c>
      <c r="E32" t="s">
        <v>18</v>
      </c>
      <c r="F32" t="s">
        <v>423</v>
      </c>
      <c r="G32" t="s">
        <v>424</v>
      </c>
      <c r="H32" t="s">
        <v>425</v>
      </c>
      <c r="I32" t="s">
        <v>32</v>
      </c>
      <c r="J32" t="s">
        <v>426</v>
      </c>
      <c r="K32" t="s">
        <v>24</v>
      </c>
      <c r="L32" t="s">
        <v>307</v>
      </c>
      <c r="M32" t="s">
        <v>9475</v>
      </c>
      <c r="N32" t="s">
        <v>9441</v>
      </c>
    </row>
    <row r="33" spans="1:14" x14ac:dyDescent="0.25">
      <c r="A33" t="s">
        <v>440</v>
      </c>
      <c r="C33" t="s">
        <v>16</v>
      </c>
      <c r="D33" t="s">
        <v>441</v>
      </c>
      <c r="E33" t="s">
        <v>18</v>
      </c>
      <c r="F33" t="s">
        <v>442</v>
      </c>
      <c r="G33" t="s">
        <v>443</v>
      </c>
      <c r="H33" t="s">
        <v>444</v>
      </c>
      <c r="I33" t="s">
        <v>32</v>
      </c>
      <c r="J33" t="s">
        <v>329</v>
      </c>
      <c r="K33" t="s">
        <v>24</v>
      </c>
      <c r="L33" t="s">
        <v>445</v>
      </c>
      <c r="M33" t="s">
        <v>9476</v>
      </c>
      <c r="N33" t="s">
        <v>9441</v>
      </c>
    </row>
    <row r="34" spans="1:14" x14ac:dyDescent="0.25">
      <c r="A34" t="s">
        <v>446</v>
      </c>
      <c r="B34" t="s">
        <v>447</v>
      </c>
      <c r="C34" t="s">
        <v>69</v>
      </c>
      <c r="D34" t="s">
        <v>93</v>
      </c>
      <c r="E34" t="s">
        <v>18</v>
      </c>
      <c r="F34" t="s">
        <v>448</v>
      </c>
      <c r="G34" t="s">
        <v>449</v>
      </c>
      <c r="H34" t="s">
        <v>450</v>
      </c>
      <c r="I34" t="s">
        <v>32</v>
      </c>
      <c r="J34" t="s">
        <v>451</v>
      </c>
      <c r="K34" t="s">
        <v>24</v>
      </c>
      <c r="L34" t="s">
        <v>75</v>
      </c>
      <c r="M34" t="s">
        <v>9477</v>
      </c>
      <c r="N34" t="s">
        <v>9441</v>
      </c>
    </row>
    <row r="35" spans="1:14" x14ac:dyDescent="0.25">
      <c r="A35" t="s">
        <v>456</v>
      </c>
      <c r="B35" t="s">
        <v>350</v>
      </c>
      <c r="C35" t="s">
        <v>69</v>
      </c>
      <c r="D35" t="s">
        <v>179</v>
      </c>
      <c r="E35" t="s">
        <v>18</v>
      </c>
      <c r="F35" t="s">
        <v>457</v>
      </c>
      <c r="G35" t="s">
        <v>458</v>
      </c>
      <c r="H35" t="s">
        <v>459</v>
      </c>
      <c r="I35" t="s">
        <v>32</v>
      </c>
      <c r="J35" t="s">
        <v>274</v>
      </c>
      <c r="K35" t="s">
        <v>24</v>
      </c>
      <c r="L35" t="s">
        <v>75</v>
      </c>
      <c r="M35" t="s">
        <v>9478</v>
      </c>
      <c r="N35" t="s">
        <v>9441</v>
      </c>
    </row>
    <row r="36" spans="1:14" x14ac:dyDescent="0.25">
      <c r="A36" t="s">
        <v>460</v>
      </c>
      <c r="B36" t="s">
        <v>461</v>
      </c>
      <c r="C36" t="s">
        <v>69</v>
      </c>
      <c r="D36" t="s">
        <v>462</v>
      </c>
      <c r="E36" t="s">
        <v>18</v>
      </c>
      <c r="F36" t="s">
        <v>463</v>
      </c>
      <c r="G36" t="s">
        <v>464</v>
      </c>
      <c r="H36" t="s">
        <v>465</v>
      </c>
      <c r="I36" t="s">
        <v>32</v>
      </c>
      <c r="J36" t="s">
        <v>329</v>
      </c>
      <c r="K36" t="s">
        <v>24</v>
      </c>
      <c r="L36" t="s">
        <v>204</v>
      </c>
      <c r="M36" t="s">
        <v>9479</v>
      </c>
      <c r="N36" t="s">
        <v>9441</v>
      </c>
    </row>
    <row r="37" spans="1:14" x14ac:dyDescent="0.25">
      <c r="A37" t="s">
        <v>480</v>
      </c>
      <c r="B37" t="s">
        <v>481</v>
      </c>
      <c r="C37" t="s">
        <v>69</v>
      </c>
      <c r="D37" t="s">
        <v>482</v>
      </c>
      <c r="E37" t="s">
        <v>18</v>
      </c>
      <c r="F37" t="s">
        <v>483</v>
      </c>
      <c r="G37" t="s">
        <v>484</v>
      </c>
      <c r="H37" t="s">
        <v>485</v>
      </c>
      <c r="I37" t="s">
        <v>32</v>
      </c>
      <c r="J37" t="s">
        <v>486</v>
      </c>
      <c r="K37" t="s">
        <v>24</v>
      </c>
      <c r="L37" t="s">
        <v>204</v>
      </c>
      <c r="M37" t="s">
        <v>9480</v>
      </c>
      <c r="N37" t="s">
        <v>9441</v>
      </c>
    </row>
    <row r="38" spans="1:14" x14ac:dyDescent="0.25">
      <c r="A38" t="s">
        <v>487</v>
      </c>
      <c r="B38" t="s">
        <v>488</v>
      </c>
      <c r="C38" t="s">
        <v>69</v>
      </c>
      <c r="D38" t="s">
        <v>489</v>
      </c>
      <c r="E38" t="s">
        <v>18</v>
      </c>
      <c r="F38" t="s">
        <v>490</v>
      </c>
      <c r="G38" t="s">
        <v>491</v>
      </c>
      <c r="H38" t="s">
        <v>492</v>
      </c>
      <c r="I38" t="s">
        <v>32</v>
      </c>
      <c r="J38" t="s">
        <v>493</v>
      </c>
      <c r="K38" t="s">
        <v>24</v>
      </c>
      <c r="L38" t="s">
        <v>494</v>
      </c>
      <c r="M38" t="s">
        <v>9481</v>
      </c>
      <c r="N38" t="s">
        <v>9441</v>
      </c>
    </row>
    <row r="39" spans="1:14" x14ac:dyDescent="0.25">
      <c r="A39" t="s">
        <v>495</v>
      </c>
      <c r="B39" t="s">
        <v>496</v>
      </c>
      <c r="C39" t="s">
        <v>69</v>
      </c>
      <c r="D39" t="s">
        <v>402</v>
      </c>
      <c r="E39" t="s">
        <v>18</v>
      </c>
      <c r="F39" t="s">
        <v>497</v>
      </c>
      <c r="G39" t="s">
        <v>498</v>
      </c>
      <c r="H39" t="s">
        <v>499</v>
      </c>
      <c r="I39" t="s">
        <v>32</v>
      </c>
      <c r="J39" t="s">
        <v>97</v>
      </c>
      <c r="K39" t="s">
        <v>24</v>
      </c>
      <c r="L39" t="s">
        <v>406</v>
      </c>
      <c r="M39" t="s">
        <v>9482</v>
      </c>
      <c r="N39" t="s">
        <v>9441</v>
      </c>
    </row>
    <row r="40" spans="1:14" x14ac:dyDescent="0.25">
      <c r="A40" t="s">
        <v>500</v>
      </c>
      <c r="B40" t="s">
        <v>501</v>
      </c>
      <c r="C40" t="s">
        <v>16</v>
      </c>
      <c r="D40" t="s">
        <v>502</v>
      </c>
      <c r="E40" t="s">
        <v>18</v>
      </c>
      <c r="F40" t="s">
        <v>503</v>
      </c>
      <c r="G40" t="s">
        <v>504</v>
      </c>
      <c r="H40" t="s">
        <v>505</v>
      </c>
      <c r="I40" t="s">
        <v>32</v>
      </c>
      <c r="J40" t="s">
        <v>506</v>
      </c>
      <c r="K40" t="s">
        <v>24</v>
      </c>
      <c r="L40" t="s">
        <v>507</v>
      </c>
      <c r="M40" t="s">
        <v>9483</v>
      </c>
      <c r="N40" t="s">
        <v>9441</v>
      </c>
    </row>
    <row r="41" spans="1:14" x14ac:dyDescent="0.25">
      <c r="A41" t="s">
        <v>515</v>
      </c>
      <c r="B41" t="s">
        <v>516</v>
      </c>
      <c r="C41" t="s">
        <v>16</v>
      </c>
      <c r="D41" t="s">
        <v>517</v>
      </c>
      <c r="E41" t="s">
        <v>18</v>
      </c>
      <c r="F41" t="s">
        <v>518</v>
      </c>
      <c r="G41" t="s">
        <v>519</v>
      </c>
      <c r="H41" t="s">
        <v>520</v>
      </c>
      <c r="I41" t="s">
        <v>32</v>
      </c>
      <c r="J41" t="s">
        <v>521</v>
      </c>
      <c r="K41" t="s">
        <v>24</v>
      </c>
      <c r="L41" t="s">
        <v>204</v>
      </c>
      <c r="M41" t="s">
        <v>9485</v>
      </c>
      <c r="N41" t="s">
        <v>9441</v>
      </c>
    </row>
    <row r="42" spans="1:14" x14ac:dyDescent="0.25">
      <c r="A42" t="s">
        <v>522</v>
      </c>
      <c r="C42" t="s">
        <v>69</v>
      </c>
      <c r="D42" t="s">
        <v>523</v>
      </c>
      <c r="E42" t="s">
        <v>18</v>
      </c>
      <c r="F42" t="s">
        <v>524</v>
      </c>
      <c r="G42" t="s">
        <v>525</v>
      </c>
      <c r="H42" t="s">
        <v>526</v>
      </c>
      <c r="I42" t="s">
        <v>32</v>
      </c>
      <c r="J42" t="s">
        <v>527</v>
      </c>
      <c r="K42" t="s">
        <v>24</v>
      </c>
      <c r="L42" t="s">
        <v>58</v>
      </c>
      <c r="M42" t="s">
        <v>9486</v>
      </c>
      <c r="N42" t="s">
        <v>9441</v>
      </c>
    </row>
    <row r="43" spans="1:14" x14ac:dyDescent="0.25">
      <c r="A43" t="s">
        <v>534</v>
      </c>
      <c r="B43" t="s">
        <v>535</v>
      </c>
      <c r="C43" t="s">
        <v>69</v>
      </c>
      <c r="D43" t="s">
        <v>536</v>
      </c>
      <c r="E43" t="s">
        <v>18</v>
      </c>
      <c r="F43" t="s">
        <v>537</v>
      </c>
      <c r="G43" t="s">
        <v>538</v>
      </c>
      <c r="H43" t="s">
        <v>539</v>
      </c>
      <c r="I43" t="s">
        <v>32</v>
      </c>
      <c r="J43" t="s">
        <v>540</v>
      </c>
      <c r="K43" t="s">
        <v>24</v>
      </c>
      <c r="L43" t="s">
        <v>541</v>
      </c>
      <c r="M43" t="s">
        <v>9487</v>
      </c>
      <c r="N43" t="s">
        <v>9441</v>
      </c>
    </row>
    <row r="44" spans="1:14" x14ac:dyDescent="0.25">
      <c r="A44" t="s">
        <v>569</v>
      </c>
      <c r="B44" t="s">
        <v>570</v>
      </c>
      <c r="C44" t="s">
        <v>69</v>
      </c>
      <c r="D44" t="s">
        <v>571</v>
      </c>
      <c r="E44" t="s">
        <v>18</v>
      </c>
      <c r="F44" t="s">
        <v>572</v>
      </c>
      <c r="G44" t="s">
        <v>573</v>
      </c>
      <c r="H44" t="s">
        <v>574</v>
      </c>
      <c r="I44" t="s">
        <v>32</v>
      </c>
      <c r="J44" t="s">
        <v>575</v>
      </c>
      <c r="K44" t="s">
        <v>24</v>
      </c>
      <c r="L44" t="s">
        <v>576</v>
      </c>
      <c r="M44" t="s">
        <v>9489</v>
      </c>
      <c r="N44" t="s">
        <v>9441</v>
      </c>
    </row>
    <row r="45" spans="1:14" x14ac:dyDescent="0.25">
      <c r="A45" t="s">
        <v>577</v>
      </c>
      <c r="B45" t="s">
        <v>578</v>
      </c>
      <c r="C45" t="s">
        <v>16</v>
      </c>
      <c r="D45" t="s">
        <v>579</v>
      </c>
      <c r="E45" t="s">
        <v>18</v>
      </c>
      <c r="F45" t="s">
        <v>580</v>
      </c>
      <c r="G45" t="s">
        <v>581</v>
      </c>
      <c r="H45" t="s">
        <v>582</v>
      </c>
      <c r="I45" t="s">
        <v>32</v>
      </c>
      <c r="J45" t="s">
        <v>583</v>
      </c>
      <c r="K45" t="s">
        <v>24</v>
      </c>
      <c r="L45" t="s">
        <v>58</v>
      </c>
      <c r="M45" t="s">
        <v>9490</v>
      </c>
      <c r="N45" t="s">
        <v>9441</v>
      </c>
    </row>
    <row r="46" spans="1:14" x14ac:dyDescent="0.25">
      <c r="A46" t="s">
        <v>589</v>
      </c>
      <c r="B46" t="s">
        <v>590</v>
      </c>
      <c r="C46" t="s">
        <v>16</v>
      </c>
      <c r="D46" t="s">
        <v>591</v>
      </c>
      <c r="E46" t="s">
        <v>18</v>
      </c>
      <c r="F46" t="s">
        <v>592</v>
      </c>
      <c r="G46" t="s">
        <v>593</v>
      </c>
      <c r="H46" t="s">
        <v>594</v>
      </c>
      <c r="I46" t="s">
        <v>32</v>
      </c>
      <c r="J46" t="s">
        <v>595</v>
      </c>
      <c r="K46" t="s">
        <v>24</v>
      </c>
      <c r="L46" t="s">
        <v>596</v>
      </c>
      <c r="M46" t="s">
        <v>9491</v>
      </c>
      <c r="N46" t="s">
        <v>9441</v>
      </c>
    </row>
    <row r="47" spans="1:14" x14ac:dyDescent="0.25">
      <c r="A47" t="s">
        <v>597</v>
      </c>
      <c r="B47" t="s">
        <v>598</v>
      </c>
      <c r="C47" t="s">
        <v>69</v>
      </c>
      <c r="D47" t="s">
        <v>200</v>
      </c>
      <c r="E47" t="s">
        <v>18</v>
      </c>
      <c r="F47" t="s">
        <v>599</v>
      </c>
      <c r="G47" t="s">
        <v>600</v>
      </c>
      <c r="H47" t="s">
        <v>601</v>
      </c>
      <c r="I47" t="s">
        <v>32</v>
      </c>
      <c r="J47" t="s">
        <v>321</v>
      </c>
      <c r="K47" t="s">
        <v>24</v>
      </c>
      <c r="L47" t="s">
        <v>204</v>
      </c>
      <c r="M47" t="s">
        <v>9492</v>
      </c>
      <c r="N47" t="s">
        <v>9441</v>
      </c>
    </row>
    <row r="48" spans="1:14" x14ac:dyDescent="0.25">
      <c r="A48" t="s">
        <v>608</v>
      </c>
      <c r="B48" t="s">
        <v>609</v>
      </c>
      <c r="C48" t="s">
        <v>16</v>
      </c>
      <c r="D48" t="s">
        <v>610</v>
      </c>
      <c r="E48" t="s">
        <v>18</v>
      </c>
      <c r="F48" t="s">
        <v>611</v>
      </c>
      <c r="G48" t="s">
        <v>612</v>
      </c>
      <c r="H48" t="s">
        <v>613</v>
      </c>
      <c r="I48" t="s">
        <v>32</v>
      </c>
      <c r="J48" t="s">
        <v>614</v>
      </c>
      <c r="K48" t="s">
        <v>24</v>
      </c>
      <c r="L48" t="s">
        <v>42</v>
      </c>
      <c r="M48" t="s">
        <v>9493</v>
      </c>
      <c r="N48" t="s">
        <v>9441</v>
      </c>
    </row>
    <row r="49" spans="1:14" x14ac:dyDescent="0.25">
      <c r="A49" t="s">
        <v>622</v>
      </c>
      <c r="B49" t="s">
        <v>623</v>
      </c>
      <c r="C49" t="s">
        <v>69</v>
      </c>
      <c r="D49" t="s">
        <v>624</v>
      </c>
      <c r="E49" t="s">
        <v>18</v>
      </c>
      <c r="F49" t="s">
        <v>625</v>
      </c>
      <c r="G49" t="s">
        <v>626</v>
      </c>
      <c r="H49" t="s">
        <v>627</v>
      </c>
      <c r="I49" t="s">
        <v>32</v>
      </c>
      <c r="J49" t="s">
        <v>426</v>
      </c>
      <c r="K49" t="s">
        <v>24</v>
      </c>
      <c r="L49" t="s">
        <v>75</v>
      </c>
      <c r="M49" t="s">
        <v>9494</v>
      </c>
      <c r="N49" t="s">
        <v>9441</v>
      </c>
    </row>
    <row r="50" spans="1:14" x14ac:dyDescent="0.25">
      <c r="A50" t="s">
        <v>706</v>
      </c>
      <c r="B50" t="s">
        <v>707</v>
      </c>
      <c r="C50" t="s">
        <v>69</v>
      </c>
      <c r="D50" t="s">
        <v>708</v>
      </c>
      <c r="E50" t="s">
        <v>638</v>
      </c>
      <c r="F50" t="s">
        <v>709</v>
      </c>
      <c r="G50" t="s">
        <v>710</v>
      </c>
      <c r="H50" t="s">
        <v>711</v>
      </c>
      <c r="I50" t="s">
        <v>32</v>
      </c>
      <c r="J50" t="s">
        <v>712</v>
      </c>
      <c r="K50" t="s">
        <v>24</v>
      </c>
      <c r="L50" t="s">
        <v>75</v>
      </c>
      <c r="M50" t="s">
        <v>9495</v>
      </c>
      <c r="N50" t="s">
        <v>9441</v>
      </c>
    </row>
    <row r="51" spans="1:14" x14ac:dyDescent="0.25">
      <c r="A51" t="s">
        <v>713</v>
      </c>
      <c r="B51" t="s">
        <v>714</v>
      </c>
      <c r="C51" t="s">
        <v>16</v>
      </c>
      <c r="D51" t="s">
        <v>93</v>
      </c>
      <c r="E51" t="s">
        <v>638</v>
      </c>
      <c r="F51" t="s">
        <v>715</v>
      </c>
      <c r="G51" t="s">
        <v>716</v>
      </c>
      <c r="H51" t="s">
        <v>717</v>
      </c>
      <c r="I51" t="s">
        <v>32</v>
      </c>
      <c r="J51" t="s">
        <v>718</v>
      </c>
      <c r="K51" t="s">
        <v>24</v>
      </c>
      <c r="L51" t="s">
        <v>75</v>
      </c>
      <c r="M51" t="s">
        <v>9496</v>
      </c>
      <c r="N51" t="s">
        <v>9441</v>
      </c>
    </row>
    <row r="52" spans="1:14" x14ac:dyDescent="0.25">
      <c r="A52" t="s">
        <v>729</v>
      </c>
      <c r="B52" t="s">
        <v>730</v>
      </c>
      <c r="C52" t="s">
        <v>16</v>
      </c>
      <c r="D52" t="s">
        <v>731</v>
      </c>
      <c r="E52" t="s">
        <v>638</v>
      </c>
      <c r="F52" t="s">
        <v>732</v>
      </c>
      <c r="G52" t="s">
        <v>733</v>
      </c>
      <c r="H52" t="s">
        <v>734</v>
      </c>
      <c r="I52" t="s">
        <v>32</v>
      </c>
      <c r="J52" t="s">
        <v>735</v>
      </c>
      <c r="K52" t="s">
        <v>24</v>
      </c>
      <c r="L52" t="s">
        <v>212</v>
      </c>
      <c r="M52" t="s">
        <v>9497</v>
      </c>
      <c r="N52" t="s">
        <v>9441</v>
      </c>
    </row>
    <row r="53" spans="1:14" x14ac:dyDescent="0.25">
      <c r="A53" t="s">
        <v>764</v>
      </c>
      <c r="B53" t="s">
        <v>765</v>
      </c>
      <c r="C53" t="s">
        <v>16</v>
      </c>
      <c r="D53" t="s">
        <v>93</v>
      </c>
      <c r="E53" t="s">
        <v>638</v>
      </c>
      <c r="F53" t="s">
        <v>766</v>
      </c>
      <c r="G53" t="s">
        <v>767</v>
      </c>
      <c r="H53" t="s">
        <v>768</v>
      </c>
      <c r="I53" t="s">
        <v>32</v>
      </c>
      <c r="J53" t="s">
        <v>718</v>
      </c>
      <c r="K53" t="s">
        <v>24</v>
      </c>
      <c r="L53" t="s">
        <v>75</v>
      </c>
      <c r="M53" t="s">
        <v>9498</v>
      </c>
      <c r="N53" t="s">
        <v>9441</v>
      </c>
    </row>
    <row r="54" spans="1:14" x14ac:dyDescent="0.25">
      <c r="A54" t="s">
        <v>769</v>
      </c>
      <c r="B54" t="s">
        <v>770</v>
      </c>
      <c r="C54" t="s">
        <v>16</v>
      </c>
      <c r="D54" t="s">
        <v>93</v>
      </c>
      <c r="E54" t="s">
        <v>638</v>
      </c>
      <c r="F54" t="s">
        <v>771</v>
      </c>
      <c r="G54" t="s">
        <v>772</v>
      </c>
      <c r="H54" t="s">
        <v>773</v>
      </c>
      <c r="I54" t="s">
        <v>32</v>
      </c>
      <c r="J54" t="s">
        <v>41</v>
      </c>
      <c r="K54" t="s">
        <v>24</v>
      </c>
      <c r="L54" t="s">
        <v>75</v>
      </c>
      <c r="M54" t="s">
        <v>9499</v>
      </c>
      <c r="N54" t="s">
        <v>9441</v>
      </c>
    </row>
    <row r="55" spans="1:14" x14ac:dyDescent="0.25">
      <c r="A55" t="s">
        <v>867</v>
      </c>
      <c r="B55" t="s">
        <v>707</v>
      </c>
      <c r="C55" t="s">
        <v>16</v>
      </c>
      <c r="D55" t="s">
        <v>868</v>
      </c>
      <c r="E55" t="s">
        <v>638</v>
      </c>
      <c r="F55" t="s">
        <v>869</v>
      </c>
      <c r="G55" t="s">
        <v>870</v>
      </c>
      <c r="H55" t="s">
        <v>871</v>
      </c>
      <c r="I55" t="s">
        <v>32</v>
      </c>
      <c r="J55" t="s">
        <v>521</v>
      </c>
      <c r="K55" t="s">
        <v>24</v>
      </c>
      <c r="L55" t="s">
        <v>75</v>
      </c>
      <c r="M55" t="s">
        <v>9501</v>
      </c>
      <c r="N55" t="s">
        <v>9441</v>
      </c>
    </row>
    <row r="56" spans="1:14" x14ac:dyDescent="0.25">
      <c r="A56" t="s">
        <v>729</v>
      </c>
      <c r="B56" t="s">
        <v>730</v>
      </c>
      <c r="C56" t="s">
        <v>16</v>
      </c>
      <c r="D56" t="s">
        <v>731</v>
      </c>
      <c r="E56" t="s">
        <v>638</v>
      </c>
      <c r="F56" t="s">
        <v>978</v>
      </c>
      <c r="G56" t="s">
        <v>979</v>
      </c>
      <c r="H56" t="s">
        <v>980</v>
      </c>
      <c r="I56" t="s">
        <v>32</v>
      </c>
      <c r="J56" t="s">
        <v>321</v>
      </c>
      <c r="K56" t="s">
        <v>24</v>
      </c>
      <c r="L56" t="s">
        <v>212</v>
      </c>
      <c r="M56" t="s">
        <v>9502</v>
      </c>
      <c r="N56" t="s">
        <v>9441</v>
      </c>
    </row>
    <row r="57" spans="1:14" x14ac:dyDescent="0.25">
      <c r="A57" t="s">
        <v>985</v>
      </c>
      <c r="B57" t="s">
        <v>986</v>
      </c>
      <c r="C57" t="s">
        <v>69</v>
      </c>
      <c r="D57" t="s">
        <v>987</v>
      </c>
      <c r="E57" t="s">
        <v>638</v>
      </c>
      <c r="F57" t="s">
        <v>988</v>
      </c>
      <c r="G57" t="s">
        <v>989</v>
      </c>
      <c r="H57" t="s">
        <v>990</v>
      </c>
      <c r="I57" t="s">
        <v>32</v>
      </c>
      <c r="J57" t="s">
        <v>991</v>
      </c>
      <c r="K57" t="s">
        <v>24</v>
      </c>
      <c r="L57" t="s">
        <v>204</v>
      </c>
      <c r="M57" t="s">
        <v>9503</v>
      </c>
      <c r="N57" t="s">
        <v>9441</v>
      </c>
    </row>
    <row r="58" spans="1:14" x14ac:dyDescent="0.25">
      <c r="A58" t="s">
        <v>1029</v>
      </c>
      <c r="B58" t="s">
        <v>1030</v>
      </c>
      <c r="C58" t="s">
        <v>16</v>
      </c>
      <c r="D58" t="s">
        <v>402</v>
      </c>
      <c r="E58" t="s">
        <v>638</v>
      </c>
      <c r="F58" t="s">
        <v>1031</v>
      </c>
      <c r="G58" t="s">
        <v>1032</v>
      </c>
      <c r="H58" t="s">
        <v>1033</v>
      </c>
      <c r="I58" t="s">
        <v>32</v>
      </c>
      <c r="J58" t="s">
        <v>735</v>
      </c>
      <c r="K58" t="s">
        <v>24</v>
      </c>
      <c r="L58" t="s">
        <v>406</v>
      </c>
      <c r="M58" t="s">
        <v>9504</v>
      </c>
      <c r="N58" t="s">
        <v>9441</v>
      </c>
    </row>
    <row r="59" spans="1:14" x14ac:dyDescent="0.25">
      <c r="A59" t="s">
        <v>729</v>
      </c>
      <c r="B59" t="s">
        <v>730</v>
      </c>
      <c r="C59" t="s">
        <v>16</v>
      </c>
      <c r="D59" t="s">
        <v>731</v>
      </c>
      <c r="E59" t="s">
        <v>638</v>
      </c>
      <c r="F59" t="s">
        <v>1042</v>
      </c>
      <c r="G59" t="s">
        <v>1043</v>
      </c>
      <c r="H59" t="s">
        <v>1044</v>
      </c>
      <c r="I59" t="s">
        <v>32</v>
      </c>
      <c r="J59" t="s">
        <v>142</v>
      </c>
      <c r="K59" t="s">
        <v>24</v>
      </c>
      <c r="L59" t="s">
        <v>212</v>
      </c>
      <c r="M59" t="s">
        <v>9505</v>
      </c>
      <c r="N59" t="s">
        <v>9441</v>
      </c>
    </row>
    <row r="60" spans="1:14" x14ac:dyDescent="0.25">
      <c r="A60" t="s">
        <v>1107</v>
      </c>
      <c r="B60" t="s">
        <v>144</v>
      </c>
      <c r="C60" t="s">
        <v>16</v>
      </c>
      <c r="D60" t="s">
        <v>93</v>
      </c>
      <c r="E60" t="s">
        <v>638</v>
      </c>
      <c r="F60" t="s">
        <v>1108</v>
      </c>
      <c r="G60" t="s">
        <v>1109</v>
      </c>
      <c r="H60" t="s">
        <v>1110</v>
      </c>
      <c r="I60" t="s">
        <v>32</v>
      </c>
      <c r="J60" t="s">
        <v>912</v>
      </c>
      <c r="K60" t="s">
        <v>24</v>
      </c>
      <c r="L60" t="s">
        <v>75</v>
      </c>
      <c r="M60" t="s">
        <v>9506</v>
      </c>
      <c r="N60" t="s">
        <v>9441</v>
      </c>
    </row>
    <row r="61" spans="1:14" x14ac:dyDescent="0.25">
      <c r="A61" t="s">
        <v>1111</v>
      </c>
      <c r="B61" t="s">
        <v>1112</v>
      </c>
      <c r="C61" t="s">
        <v>69</v>
      </c>
      <c r="D61" t="s">
        <v>854</v>
      </c>
      <c r="E61" t="s">
        <v>638</v>
      </c>
      <c r="F61" t="s">
        <v>1113</v>
      </c>
      <c r="G61" t="s">
        <v>1114</v>
      </c>
      <c r="H61" t="s">
        <v>1115</v>
      </c>
      <c r="I61" t="s">
        <v>32</v>
      </c>
      <c r="J61" t="s">
        <v>506</v>
      </c>
      <c r="K61" t="s">
        <v>24</v>
      </c>
      <c r="L61" t="s">
        <v>75</v>
      </c>
      <c r="M61" t="s">
        <v>9507</v>
      </c>
      <c r="N61" t="s">
        <v>9441</v>
      </c>
    </row>
    <row r="62" spans="1:14" x14ac:dyDescent="0.25">
      <c r="A62" t="s">
        <v>1130</v>
      </c>
      <c r="B62" t="s">
        <v>968</v>
      </c>
      <c r="C62" t="s">
        <v>16</v>
      </c>
      <c r="D62" t="s">
        <v>93</v>
      </c>
      <c r="E62" t="s">
        <v>638</v>
      </c>
      <c r="F62" t="s">
        <v>1131</v>
      </c>
      <c r="G62" t="s">
        <v>1132</v>
      </c>
      <c r="H62" t="s">
        <v>1133</v>
      </c>
      <c r="I62" t="s">
        <v>32</v>
      </c>
      <c r="J62" t="s">
        <v>521</v>
      </c>
      <c r="K62" t="s">
        <v>24</v>
      </c>
      <c r="L62" t="s">
        <v>75</v>
      </c>
      <c r="M62" t="s">
        <v>9508</v>
      </c>
      <c r="N62" t="s">
        <v>9441</v>
      </c>
    </row>
    <row r="63" spans="1:14" x14ac:dyDescent="0.25">
      <c r="A63" t="s">
        <v>729</v>
      </c>
      <c r="B63" t="s">
        <v>730</v>
      </c>
      <c r="C63" t="s">
        <v>16</v>
      </c>
      <c r="D63" t="s">
        <v>731</v>
      </c>
      <c r="E63" t="s">
        <v>638</v>
      </c>
      <c r="F63" t="s">
        <v>1142</v>
      </c>
      <c r="G63" t="s">
        <v>1143</v>
      </c>
      <c r="H63" t="s">
        <v>1144</v>
      </c>
      <c r="I63" t="s">
        <v>32</v>
      </c>
      <c r="J63" t="s">
        <v>49</v>
      </c>
      <c r="K63" t="s">
        <v>24</v>
      </c>
      <c r="L63" t="s">
        <v>212</v>
      </c>
      <c r="M63" t="s">
        <v>9509</v>
      </c>
      <c r="N63" t="s">
        <v>9441</v>
      </c>
    </row>
    <row r="64" spans="1:14" x14ac:dyDescent="0.25">
      <c r="A64" t="s">
        <v>985</v>
      </c>
      <c r="B64" t="s">
        <v>1232</v>
      </c>
      <c r="C64" t="s">
        <v>16</v>
      </c>
      <c r="D64" t="s">
        <v>987</v>
      </c>
      <c r="E64" t="s">
        <v>638</v>
      </c>
      <c r="F64" t="s">
        <v>1233</v>
      </c>
      <c r="G64" t="s">
        <v>1234</v>
      </c>
      <c r="H64" t="s">
        <v>1235</v>
      </c>
      <c r="I64" t="s">
        <v>32</v>
      </c>
      <c r="J64" t="s">
        <v>329</v>
      </c>
      <c r="K64" t="s">
        <v>24</v>
      </c>
      <c r="L64" t="s">
        <v>204</v>
      </c>
      <c r="M64" t="s">
        <v>9510</v>
      </c>
      <c r="N64" t="s">
        <v>9441</v>
      </c>
    </row>
    <row r="65" spans="1:14" x14ac:dyDescent="0.25">
      <c r="A65" t="s">
        <v>1252</v>
      </c>
      <c r="B65" t="s">
        <v>1253</v>
      </c>
      <c r="C65" t="s">
        <v>16</v>
      </c>
      <c r="D65" t="s">
        <v>1254</v>
      </c>
      <c r="E65" t="s">
        <v>18</v>
      </c>
      <c r="F65" t="s">
        <v>1255</v>
      </c>
      <c r="G65" t="s">
        <v>1256</v>
      </c>
      <c r="H65" t="s">
        <v>1257</v>
      </c>
      <c r="I65" t="s">
        <v>32</v>
      </c>
      <c r="J65" t="s">
        <v>41</v>
      </c>
      <c r="K65" t="s">
        <v>24</v>
      </c>
      <c r="L65" t="s">
        <v>1258</v>
      </c>
      <c r="M65" t="s">
        <v>9511</v>
      </c>
      <c r="N65" t="s">
        <v>9441</v>
      </c>
    </row>
    <row r="66" spans="1:14" x14ac:dyDescent="0.25">
      <c r="A66" t="s">
        <v>1259</v>
      </c>
      <c r="B66" t="s">
        <v>1260</v>
      </c>
      <c r="C66" t="s">
        <v>69</v>
      </c>
      <c r="D66" t="s">
        <v>1261</v>
      </c>
      <c r="E66" t="s">
        <v>18</v>
      </c>
      <c r="F66" t="s">
        <v>1262</v>
      </c>
      <c r="G66" t="s">
        <v>1263</v>
      </c>
      <c r="H66" t="s">
        <v>1264</v>
      </c>
      <c r="I66" t="s">
        <v>32</v>
      </c>
      <c r="J66" t="s">
        <v>74</v>
      </c>
      <c r="K66" t="s">
        <v>24</v>
      </c>
      <c r="L66" t="s">
        <v>786</v>
      </c>
      <c r="M66" t="s">
        <v>9512</v>
      </c>
      <c r="N66" t="s">
        <v>9441</v>
      </c>
    </row>
    <row r="67" spans="1:14" x14ac:dyDescent="0.25">
      <c r="A67" t="s">
        <v>456</v>
      </c>
      <c r="B67" t="s">
        <v>350</v>
      </c>
      <c r="C67" t="s">
        <v>69</v>
      </c>
      <c r="D67" t="s">
        <v>1272</v>
      </c>
      <c r="E67" t="s">
        <v>18</v>
      </c>
      <c r="F67" t="s">
        <v>1273</v>
      </c>
      <c r="G67" t="s">
        <v>1274</v>
      </c>
      <c r="H67" t="s">
        <v>1275</v>
      </c>
      <c r="I67" t="s">
        <v>32</v>
      </c>
      <c r="J67" t="s">
        <v>175</v>
      </c>
      <c r="K67" t="s">
        <v>24</v>
      </c>
      <c r="L67" t="s">
        <v>342</v>
      </c>
      <c r="M67" t="s">
        <v>9513</v>
      </c>
      <c r="N67" t="s">
        <v>9441</v>
      </c>
    </row>
    <row r="68" spans="1:14" x14ac:dyDescent="0.25">
      <c r="A68" t="s">
        <v>1276</v>
      </c>
      <c r="B68" t="s">
        <v>1277</v>
      </c>
      <c r="C68" t="s">
        <v>16</v>
      </c>
      <c r="D68" t="s">
        <v>1278</v>
      </c>
      <c r="E68" t="s">
        <v>18</v>
      </c>
      <c r="F68" t="s">
        <v>1279</v>
      </c>
      <c r="G68" t="s">
        <v>1280</v>
      </c>
      <c r="H68" t="s">
        <v>1281</v>
      </c>
      <c r="I68" t="s">
        <v>32</v>
      </c>
      <c r="J68" t="s">
        <v>74</v>
      </c>
      <c r="K68" t="s">
        <v>24</v>
      </c>
      <c r="L68" t="s">
        <v>1282</v>
      </c>
      <c r="M68" t="s">
        <v>9514</v>
      </c>
      <c r="N68" t="s">
        <v>9441</v>
      </c>
    </row>
    <row r="69" spans="1:14" x14ac:dyDescent="0.25">
      <c r="A69" t="s">
        <v>1283</v>
      </c>
      <c r="C69" t="s">
        <v>69</v>
      </c>
      <c r="D69" t="s">
        <v>1284</v>
      </c>
      <c r="E69" t="s">
        <v>18</v>
      </c>
      <c r="F69" t="s">
        <v>1285</v>
      </c>
      <c r="G69" t="s">
        <v>1286</v>
      </c>
      <c r="H69" t="s">
        <v>1287</v>
      </c>
      <c r="I69" t="s">
        <v>32</v>
      </c>
      <c r="J69" t="s">
        <v>540</v>
      </c>
      <c r="K69" t="s">
        <v>24</v>
      </c>
      <c r="L69" t="s">
        <v>58</v>
      </c>
      <c r="M69" t="s">
        <v>9515</v>
      </c>
      <c r="N69" t="s">
        <v>9441</v>
      </c>
    </row>
    <row r="70" spans="1:14" x14ac:dyDescent="0.25">
      <c r="A70" t="s">
        <v>1288</v>
      </c>
      <c r="B70" t="s">
        <v>1289</v>
      </c>
      <c r="C70" t="s">
        <v>69</v>
      </c>
      <c r="D70" t="s">
        <v>1290</v>
      </c>
      <c r="E70" t="s">
        <v>18</v>
      </c>
      <c r="F70" t="s">
        <v>1291</v>
      </c>
      <c r="G70" t="s">
        <v>1292</v>
      </c>
      <c r="H70" t="s">
        <v>1293</v>
      </c>
      <c r="I70" t="s">
        <v>32</v>
      </c>
      <c r="J70" t="s">
        <v>1294</v>
      </c>
      <c r="K70" t="s">
        <v>24</v>
      </c>
      <c r="L70" t="s">
        <v>235</v>
      </c>
      <c r="M70" t="s">
        <v>9516</v>
      </c>
      <c r="N70" t="s">
        <v>9441</v>
      </c>
    </row>
    <row r="71" spans="1:14" x14ac:dyDescent="0.25">
      <c r="A71" t="s">
        <v>1295</v>
      </c>
      <c r="B71" t="s">
        <v>1296</v>
      </c>
      <c r="C71" t="s">
        <v>69</v>
      </c>
      <c r="D71" t="s">
        <v>1297</v>
      </c>
      <c r="E71" t="s">
        <v>18</v>
      </c>
      <c r="F71" t="s">
        <v>1298</v>
      </c>
      <c r="G71" t="s">
        <v>1299</v>
      </c>
      <c r="H71" t="s">
        <v>1300</v>
      </c>
      <c r="I71" t="s">
        <v>32</v>
      </c>
      <c r="J71" t="s">
        <v>74</v>
      </c>
      <c r="K71" t="s">
        <v>24</v>
      </c>
      <c r="L71" t="s">
        <v>439</v>
      </c>
      <c r="M71" t="s">
        <v>9517</v>
      </c>
      <c r="N71" t="s">
        <v>9441</v>
      </c>
    </row>
    <row r="72" spans="1:14" x14ac:dyDescent="0.25">
      <c r="A72" t="s">
        <v>1301</v>
      </c>
      <c r="B72" t="s">
        <v>92</v>
      </c>
      <c r="C72" t="s">
        <v>69</v>
      </c>
      <c r="D72" t="s">
        <v>93</v>
      </c>
      <c r="E72" t="s">
        <v>18</v>
      </c>
      <c r="F72" t="s">
        <v>1302</v>
      </c>
      <c r="G72" t="s">
        <v>1303</v>
      </c>
      <c r="H72" t="s">
        <v>1304</v>
      </c>
      <c r="I72" t="s">
        <v>32</v>
      </c>
      <c r="J72" t="s">
        <v>1305</v>
      </c>
      <c r="K72" t="s">
        <v>24</v>
      </c>
      <c r="L72" t="s">
        <v>75</v>
      </c>
      <c r="M72" t="s">
        <v>9518</v>
      </c>
      <c r="N72" t="s">
        <v>9441</v>
      </c>
    </row>
    <row r="73" spans="1:14" x14ac:dyDescent="0.25">
      <c r="A73" t="s">
        <v>1311</v>
      </c>
      <c r="B73" t="s">
        <v>1312</v>
      </c>
      <c r="C73" t="s">
        <v>16</v>
      </c>
      <c r="D73" t="s">
        <v>1313</v>
      </c>
      <c r="E73" t="s">
        <v>18</v>
      </c>
      <c r="F73" t="s">
        <v>1314</v>
      </c>
      <c r="G73" t="s">
        <v>1315</v>
      </c>
      <c r="H73" t="s">
        <v>1316</v>
      </c>
      <c r="I73" t="s">
        <v>32</v>
      </c>
      <c r="J73" t="s">
        <v>1317</v>
      </c>
      <c r="K73" t="s">
        <v>24</v>
      </c>
      <c r="L73" t="s">
        <v>235</v>
      </c>
      <c r="M73" t="s">
        <v>9519</v>
      </c>
      <c r="N73" t="s">
        <v>9441</v>
      </c>
    </row>
    <row r="74" spans="1:14" x14ac:dyDescent="0.25">
      <c r="A74" t="s">
        <v>1318</v>
      </c>
      <c r="B74" t="s">
        <v>1319</v>
      </c>
      <c r="C74" t="s">
        <v>69</v>
      </c>
      <c r="D74" t="s">
        <v>1320</v>
      </c>
      <c r="E74" t="s">
        <v>18</v>
      </c>
      <c r="F74" t="s">
        <v>1321</v>
      </c>
      <c r="G74" t="s">
        <v>1322</v>
      </c>
      <c r="H74" t="s">
        <v>1323</v>
      </c>
      <c r="I74" t="s">
        <v>32</v>
      </c>
      <c r="J74" t="s">
        <v>575</v>
      </c>
      <c r="K74" t="s">
        <v>24</v>
      </c>
      <c r="L74" t="s">
        <v>42</v>
      </c>
      <c r="M74" t="s">
        <v>9520</v>
      </c>
      <c r="N74" t="s">
        <v>9441</v>
      </c>
    </row>
    <row r="75" spans="1:14" x14ac:dyDescent="0.25">
      <c r="A75" t="s">
        <v>1324</v>
      </c>
      <c r="B75" t="s">
        <v>1325</v>
      </c>
      <c r="C75" t="s">
        <v>69</v>
      </c>
      <c r="D75" t="s">
        <v>1326</v>
      </c>
      <c r="E75" t="s">
        <v>18</v>
      </c>
      <c r="F75" t="s">
        <v>1327</v>
      </c>
      <c r="G75" t="s">
        <v>1328</v>
      </c>
      <c r="H75" t="s">
        <v>1329</v>
      </c>
      <c r="I75" t="s">
        <v>32</v>
      </c>
      <c r="J75" t="s">
        <v>1330</v>
      </c>
      <c r="K75" t="s">
        <v>24</v>
      </c>
      <c r="L75" t="s">
        <v>1331</v>
      </c>
      <c r="M75" t="s">
        <v>9521</v>
      </c>
      <c r="N75" t="s">
        <v>9441</v>
      </c>
    </row>
    <row r="76" spans="1:14" x14ac:dyDescent="0.25">
      <c r="A76" t="s">
        <v>1339</v>
      </c>
      <c r="B76" t="s">
        <v>1340</v>
      </c>
      <c r="C76" t="s">
        <v>16</v>
      </c>
      <c r="D76" t="s">
        <v>100</v>
      </c>
      <c r="E76" t="s">
        <v>18</v>
      </c>
      <c r="F76" t="s">
        <v>1341</v>
      </c>
      <c r="G76" t="s">
        <v>1342</v>
      </c>
      <c r="H76" t="s">
        <v>1343</v>
      </c>
      <c r="I76" t="s">
        <v>32</v>
      </c>
      <c r="J76" t="s">
        <v>175</v>
      </c>
      <c r="K76" t="s">
        <v>24</v>
      </c>
      <c r="L76" t="s">
        <v>104</v>
      </c>
      <c r="M76" t="s">
        <v>9522</v>
      </c>
      <c r="N76" t="s">
        <v>9441</v>
      </c>
    </row>
    <row r="77" spans="1:14" x14ac:dyDescent="0.25">
      <c r="A77" t="s">
        <v>1344</v>
      </c>
      <c r="B77" t="s">
        <v>1345</v>
      </c>
      <c r="C77" t="s">
        <v>69</v>
      </c>
      <c r="D77" t="s">
        <v>1346</v>
      </c>
      <c r="E77" t="s">
        <v>18</v>
      </c>
      <c r="F77" t="s">
        <v>1347</v>
      </c>
      <c r="G77" t="s">
        <v>1348</v>
      </c>
      <c r="H77" t="s">
        <v>1349</v>
      </c>
      <c r="I77" t="s">
        <v>32</v>
      </c>
      <c r="J77" t="s">
        <v>1350</v>
      </c>
      <c r="K77" t="s">
        <v>24</v>
      </c>
      <c r="L77" t="s">
        <v>204</v>
      </c>
      <c r="M77" t="s">
        <v>9523</v>
      </c>
      <c r="N77" t="s">
        <v>9441</v>
      </c>
    </row>
    <row r="78" spans="1:14" x14ac:dyDescent="0.25">
      <c r="A78" t="s">
        <v>1351</v>
      </c>
      <c r="B78" t="s">
        <v>1352</v>
      </c>
      <c r="C78" t="s">
        <v>69</v>
      </c>
      <c r="D78" t="s">
        <v>1353</v>
      </c>
      <c r="E78" t="s">
        <v>18</v>
      </c>
      <c r="F78" t="s">
        <v>1354</v>
      </c>
      <c r="G78" t="s">
        <v>1355</v>
      </c>
      <c r="H78" t="s">
        <v>1356</v>
      </c>
      <c r="I78" t="s">
        <v>32</v>
      </c>
      <c r="J78" t="s">
        <v>74</v>
      </c>
      <c r="K78" t="s">
        <v>24</v>
      </c>
      <c r="L78" t="s">
        <v>75</v>
      </c>
      <c r="M78" t="s">
        <v>9524</v>
      </c>
      <c r="N78" t="s">
        <v>9441</v>
      </c>
    </row>
    <row r="79" spans="1:14" x14ac:dyDescent="0.25">
      <c r="A79" t="s">
        <v>1375</v>
      </c>
      <c r="B79" t="s">
        <v>1376</v>
      </c>
      <c r="C79" t="s">
        <v>69</v>
      </c>
      <c r="D79" t="s">
        <v>1377</v>
      </c>
      <c r="E79" t="s">
        <v>18</v>
      </c>
      <c r="F79" t="s">
        <v>1378</v>
      </c>
      <c r="G79" t="s">
        <v>1379</v>
      </c>
      <c r="H79" t="s">
        <v>1380</v>
      </c>
      <c r="I79" t="s">
        <v>32</v>
      </c>
      <c r="J79" t="s">
        <v>1381</v>
      </c>
      <c r="K79" t="s">
        <v>24</v>
      </c>
      <c r="L79" t="s">
        <v>1382</v>
      </c>
      <c r="M79" t="s">
        <v>9525</v>
      </c>
      <c r="N79" t="s">
        <v>9441</v>
      </c>
    </row>
    <row r="80" spans="1:14" x14ac:dyDescent="0.25">
      <c r="A80" t="s">
        <v>1396</v>
      </c>
      <c r="B80" t="s">
        <v>92</v>
      </c>
      <c r="C80" t="s">
        <v>69</v>
      </c>
      <c r="D80" t="s">
        <v>93</v>
      </c>
      <c r="E80" t="s">
        <v>18</v>
      </c>
      <c r="F80" t="s">
        <v>1397</v>
      </c>
      <c r="G80" t="s">
        <v>1398</v>
      </c>
      <c r="H80" t="s">
        <v>1399</v>
      </c>
      <c r="I80" t="s">
        <v>32</v>
      </c>
      <c r="J80" t="s">
        <v>1400</v>
      </c>
      <c r="K80" t="s">
        <v>24</v>
      </c>
      <c r="L80" t="s">
        <v>75</v>
      </c>
      <c r="M80" t="s">
        <v>9526</v>
      </c>
      <c r="N80" t="s">
        <v>9441</v>
      </c>
    </row>
    <row r="81" spans="1:14" x14ac:dyDescent="0.25">
      <c r="A81" t="s">
        <v>1401</v>
      </c>
      <c r="B81" t="s">
        <v>1402</v>
      </c>
      <c r="C81" t="s">
        <v>16</v>
      </c>
      <c r="D81" t="s">
        <v>1403</v>
      </c>
      <c r="E81" t="s">
        <v>18</v>
      </c>
      <c r="F81" t="s">
        <v>1404</v>
      </c>
      <c r="G81" t="s">
        <v>1405</v>
      </c>
      <c r="H81" t="s">
        <v>1406</v>
      </c>
      <c r="I81" t="s">
        <v>32</v>
      </c>
      <c r="J81" t="s">
        <v>379</v>
      </c>
      <c r="K81" t="s">
        <v>24</v>
      </c>
      <c r="L81" t="s">
        <v>104</v>
      </c>
      <c r="M81" t="s">
        <v>9527</v>
      </c>
      <c r="N81" t="s">
        <v>9441</v>
      </c>
    </row>
    <row r="82" spans="1:14" x14ac:dyDescent="0.25">
      <c r="A82" t="s">
        <v>1407</v>
      </c>
      <c r="B82" t="s">
        <v>92</v>
      </c>
      <c r="C82" t="s">
        <v>16</v>
      </c>
      <c r="D82" t="s">
        <v>302</v>
      </c>
      <c r="E82" t="s">
        <v>18</v>
      </c>
      <c r="F82" t="s">
        <v>1408</v>
      </c>
      <c r="G82" t="s">
        <v>1409</v>
      </c>
      <c r="H82" t="s">
        <v>1410</v>
      </c>
      <c r="I82" t="s">
        <v>32</v>
      </c>
      <c r="J82" t="s">
        <v>1411</v>
      </c>
      <c r="K82" t="s">
        <v>24</v>
      </c>
      <c r="L82" t="s">
        <v>307</v>
      </c>
      <c r="M82" t="s">
        <v>9528</v>
      </c>
      <c r="N82" t="s">
        <v>9441</v>
      </c>
    </row>
    <row r="83" spans="1:14" x14ac:dyDescent="0.25">
      <c r="A83" t="s">
        <v>1432</v>
      </c>
      <c r="B83" t="s">
        <v>1433</v>
      </c>
      <c r="C83" t="s">
        <v>69</v>
      </c>
      <c r="D83" t="s">
        <v>1434</v>
      </c>
      <c r="E83" t="s">
        <v>18</v>
      </c>
      <c r="F83" t="s">
        <v>1435</v>
      </c>
      <c r="G83" t="s">
        <v>1436</v>
      </c>
      <c r="H83" t="s">
        <v>1437</v>
      </c>
      <c r="I83" t="s">
        <v>32</v>
      </c>
      <c r="J83" t="s">
        <v>329</v>
      </c>
      <c r="K83" t="s">
        <v>24</v>
      </c>
      <c r="L83" t="s">
        <v>1438</v>
      </c>
      <c r="M83" t="s">
        <v>9530</v>
      </c>
      <c r="N83" t="s">
        <v>9441</v>
      </c>
    </row>
    <row r="84" spans="1:14" x14ac:dyDescent="0.25">
      <c r="A84" t="s">
        <v>1439</v>
      </c>
      <c r="B84" t="s">
        <v>186</v>
      </c>
      <c r="C84" t="s">
        <v>69</v>
      </c>
      <c r="D84" t="s">
        <v>93</v>
      </c>
      <c r="E84" t="s">
        <v>18</v>
      </c>
      <c r="F84" t="s">
        <v>1440</v>
      </c>
      <c r="G84" t="s">
        <v>1441</v>
      </c>
      <c r="H84" t="s">
        <v>1442</v>
      </c>
      <c r="I84" t="s">
        <v>32</v>
      </c>
      <c r="J84" t="s">
        <v>712</v>
      </c>
      <c r="K84" t="s">
        <v>24</v>
      </c>
      <c r="L84" t="s">
        <v>75</v>
      </c>
      <c r="M84" t="s">
        <v>9531</v>
      </c>
      <c r="N84" t="s">
        <v>9441</v>
      </c>
    </row>
    <row r="85" spans="1:14" x14ac:dyDescent="0.25">
      <c r="A85" t="s">
        <v>1443</v>
      </c>
      <c r="B85" t="s">
        <v>1444</v>
      </c>
      <c r="C85" t="s">
        <v>16</v>
      </c>
      <c r="D85" t="s">
        <v>1445</v>
      </c>
      <c r="E85" t="s">
        <v>18</v>
      </c>
      <c r="F85" t="s">
        <v>1446</v>
      </c>
      <c r="G85" t="s">
        <v>1447</v>
      </c>
      <c r="H85" t="s">
        <v>1448</v>
      </c>
      <c r="I85" t="s">
        <v>32</v>
      </c>
      <c r="J85" t="s">
        <v>1449</v>
      </c>
      <c r="K85" t="s">
        <v>24</v>
      </c>
      <c r="L85" t="s">
        <v>204</v>
      </c>
      <c r="M85" t="s">
        <v>9532</v>
      </c>
      <c r="N85" t="s">
        <v>9441</v>
      </c>
    </row>
    <row r="86" spans="1:14" x14ac:dyDescent="0.25">
      <c r="A86" t="s">
        <v>1450</v>
      </c>
      <c r="B86" t="s">
        <v>1451</v>
      </c>
      <c r="C86" t="s">
        <v>69</v>
      </c>
      <c r="D86" t="s">
        <v>45</v>
      </c>
      <c r="E86" t="s">
        <v>18</v>
      </c>
      <c r="F86" t="s">
        <v>1452</v>
      </c>
      <c r="G86" t="s">
        <v>1453</v>
      </c>
      <c r="H86" t="s">
        <v>1454</v>
      </c>
      <c r="I86" t="s">
        <v>32</v>
      </c>
      <c r="J86" t="s">
        <v>74</v>
      </c>
      <c r="K86" t="s">
        <v>24</v>
      </c>
      <c r="L86" t="s">
        <v>50</v>
      </c>
      <c r="M86" t="s">
        <v>9533</v>
      </c>
      <c r="N86" t="s">
        <v>9441</v>
      </c>
    </row>
    <row r="87" spans="1:14" x14ac:dyDescent="0.25">
      <c r="A87" t="s">
        <v>1455</v>
      </c>
      <c r="B87" t="s">
        <v>1456</v>
      </c>
      <c r="C87" t="s">
        <v>69</v>
      </c>
      <c r="D87" t="s">
        <v>1457</v>
      </c>
      <c r="E87" t="s">
        <v>18</v>
      </c>
      <c r="F87" t="s">
        <v>1458</v>
      </c>
      <c r="G87" t="s">
        <v>1459</v>
      </c>
      <c r="H87" t="s">
        <v>1460</v>
      </c>
      <c r="I87" t="s">
        <v>32</v>
      </c>
      <c r="J87" t="s">
        <v>1461</v>
      </c>
      <c r="K87" t="s">
        <v>24</v>
      </c>
      <c r="L87" t="s">
        <v>75</v>
      </c>
      <c r="M87" t="s">
        <v>9534</v>
      </c>
      <c r="N87" t="s">
        <v>9441</v>
      </c>
    </row>
    <row r="88" spans="1:14" x14ac:dyDescent="0.25">
      <c r="A88" t="s">
        <v>1473</v>
      </c>
      <c r="B88" t="s">
        <v>1474</v>
      </c>
      <c r="C88" t="s">
        <v>1475</v>
      </c>
      <c r="D88" t="s">
        <v>1476</v>
      </c>
      <c r="E88" t="s">
        <v>18</v>
      </c>
      <c r="F88" t="s">
        <v>1477</v>
      </c>
      <c r="G88" t="s">
        <v>1478</v>
      </c>
      <c r="H88" t="s">
        <v>1479</v>
      </c>
      <c r="I88" t="s">
        <v>32</v>
      </c>
      <c r="J88" t="s">
        <v>426</v>
      </c>
      <c r="K88" t="s">
        <v>24</v>
      </c>
      <c r="L88" t="s">
        <v>1480</v>
      </c>
      <c r="M88" t="s">
        <v>9535</v>
      </c>
      <c r="N88" t="s">
        <v>9441</v>
      </c>
    </row>
    <row r="89" spans="1:14" x14ac:dyDescent="0.25">
      <c r="A89" t="s">
        <v>1517</v>
      </c>
      <c r="B89" t="s">
        <v>1518</v>
      </c>
      <c r="C89" t="s">
        <v>16</v>
      </c>
      <c r="D89" t="s">
        <v>579</v>
      </c>
      <c r="E89" t="s">
        <v>18</v>
      </c>
      <c r="F89" t="s">
        <v>1519</v>
      </c>
      <c r="G89" t="s">
        <v>1520</v>
      </c>
      <c r="H89" t="s">
        <v>1521</v>
      </c>
      <c r="I89" t="s">
        <v>32</v>
      </c>
      <c r="J89" t="s">
        <v>274</v>
      </c>
      <c r="K89" t="s">
        <v>24</v>
      </c>
      <c r="L89" t="s">
        <v>58</v>
      </c>
      <c r="M89" t="s">
        <v>9537</v>
      </c>
      <c r="N89" t="s">
        <v>9441</v>
      </c>
    </row>
    <row r="90" spans="1:14" x14ac:dyDescent="0.25">
      <c r="A90" t="s">
        <v>1528</v>
      </c>
      <c r="B90" t="s">
        <v>1529</v>
      </c>
      <c r="C90" t="s">
        <v>69</v>
      </c>
      <c r="D90" t="s">
        <v>1530</v>
      </c>
      <c r="E90" t="s">
        <v>18</v>
      </c>
      <c r="F90" t="s">
        <v>1531</v>
      </c>
      <c r="G90" t="s">
        <v>1532</v>
      </c>
      <c r="H90" t="s">
        <v>1533</v>
      </c>
      <c r="I90" t="s">
        <v>32</v>
      </c>
      <c r="J90" t="s">
        <v>148</v>
      </c>
      <c r="K90" t="s">
        <v>24</v>
      </c>
      <c r="L90" t="s">
        <v>42</v>
      </c>
      <c r="M90" t="s">
        <v>9539</v>
      </c>
      <c r="N90" t="s">
        <v>9441</v>
      </c>
    </row>
    <row r="91" spans="1:14" x14ac:dyDescent="0.25">
      <c r="A91" t="s">
        <v>1546</v>
      </c>
      <c r="B91" t="s">
        <v>1547</v>
      </c>
      <c r="C91" t="s">
        <v>16</v>
      </c>
      <c r="D91" t="s">
        <v>1548</v>
      </c>
      <c r="E91" t="s">
        <v>18</v>
      </c>
      <c r="F91" t="s">
        <v>1549</v>
      </c>
      <c r="G91" t="s">
        <v>1550</v>
      </c>
      <c r="H91" t="s">
        <v>1551</v>
      </c>
      <c r="I91" t="s">
        <v>32</v>
      </c>
      <c r="J91" t="s">
        <v>540</v>
      </c>
      <c r="K91" t="s">
        <v>24</v>
      </c>
      <c r="L91" t="s">
        <v>1552</v>
      </c>
      <c r="M91" t="s">
        <v>9541</v>
      </c>
      <c r="N91" t="s">
        <v>9441</v>
      </c>
    </row>
    <row r="92" spans="1:14" x14ac:dyDescent="0.25">
      <c r="A92" t="s">
        <v>1553</v>
      </c>
      <c r="B92" t="s">
        <v>1554</v>
      </c>
      <c r="C92" t="s">
        <v>69</v>
      </c>
      <c r="D92" t="s">
        <v>1555</v>
      </c>
      <c r="E92" t="s">
        <v>18</v>
      </c>
      <c r="F92" t="s">
        <v>1556</v>
      </c>
      <c r="G92" t="s">
        <v>1557</v>
      </c>
      <c r="H92" t="s">
        <v>1558</v>
      </c>
      <c r="I92" t="s">
        <v>32</v>
      </c>
      <c r="J92" t="s">
        <v>426</v>
      </c>
      <c r="K92" t="s">
        <v>24</v>
      </c>
      <c r="L92" t="s">
        <v>42</v>
      </c>
      <c r="M92" t="s">
        <v>9542</v>
      </c>
      <c r="N92" t="s">
        <v>9441</v>
      </c>
    </row>
    <row r="93" spans="1:14" x14ac:dyDescent="0.25">
      <c r="A93" t="s">
        <v>1029</v>
      </c>
      <c r="B93" t="s">
        <v>1635</v>
      </c>
      <c r="C93" t="s">
        <v>16</v>
      </c>
      <c r="D93" t="s">
        <v>402</v>
      </c>
      <c r="E93" t="s">
        <v>638</v>
      </c>
      <c r="F93" t="s">
        <v>1636</v>
      </c>
      <c r="G93" t="s">
        <v>1637</v>
      </c>
      <c r="H93" t="s">
        <v>1638</v>
      </c>
      <c r="I93" t="s">
        <v>32</v>
      </c>
      <c r="J93" t="s">
        <v>1639</v>
      </c>
      <c r="K93" t="s">
        <v>24</v>
      </c>
      <c r="L93" t="s">
        <v>406</v>
      </c>
      <c r="M93" t="s">
        <v>9543</v>
      </c>
      <c r="N93" t="s">
        <v>9441</v>
      </c>
    </row>
    <row r="94" spans="1:14" x14ac:dyDescent="0.25">
      <c r="A94" t="s">
        <v>985</v>
      </c>
      <c r="B94" t="s">
        <v>986</v>
      </c>
      <c r="C94" t="s">
        <v>69</v>
      </c>
      <c r="D94" t="s">
        <v>987</v>
      </c>
      <c r="E94" t="s">
        <v>638</v>
      </c>
      <c r="F94" t="s">
        <v>1640</v>
      </c>
      <c r="G94" t="s">
        <v>1641</v>
      </c>
      <c r="H94" t="s">
        <v>1642</v>
      </c>
      <c r="I94" t="s">
        <v>32</v>
      </c>
      <c r="J94" t="s">
        <v>991</v>
      </c>
      <c r="K94" t="s">
        <v>24</v>
      </c>
      <c r="L94" t="s">
        <v>204</v>
      </c>
      <c r="M94" t="s">
        <v>9544</v>
      </c>
      <c r="N94" t="s">
        <v>9441</v>
      </c>
    </row>
    <row r="95" spans="1:14" x14ac:dyDescent="0.25">
      <c r="A95" t="s">
        <v>1675</v>
      </c>
      <c r="B95" t="s">
        <v>1676</v>
      </c>
      <c r="C95" t="s">
        <v>69</v>
      </c>
      <c r="D95" t="s">
        <v>93</v>
      </c>
      <c r="E95" t="s">
        <v>638</v>
      </c>
      <c r="F95" t="s">
        <v>1677</v>
      </c>
      <c r="G95" t="s">
        <v>1678</v>
      </c>
      <c r="H95" t="s">
        <v>1679</v>
      </c>
      <c r="I95" t="s">
        <v>32</v>
      </c>
      <c r="J95" t="s">
        <v>49</v>
      </c>
      <c r="K95" t="s">
        <v>24</v>
      </c>
      <c r="L95" t="s">
        <v>184</v>
      </c>
      <c r="M95" t="s">
        <v>9545</v>
      </c>
      <c r="N95" t="s">
        <v>9441</v>
      </c>
    </row>
    <row r="96" spans="1:14" x14ac:dyDescent="0.25">
      <c r="A96" t="s">
        <v>706</v>
      </c>
      <c r="B96" t="s">
        <v>707</v>
      </c>
      <c r="C96" t="s">
        <v>16</v>
      </c>
      <c r="D96" t="s">
        <v>868</v>
      </c>
      <c r="E96" t="s">
        <v>638</v>
      </c>
      <c r="F96" t="s">
        <v>1708</v>
      </c>
      <c r="G96" t="s">
        <v>1709</v>
      </c>
      <c r="H96" t="s">
        <v>1710</v>
      </c>
      <c r="I96" t="s">
        <v>32</v>
      </c>
      <c r="J96" t="s">
        <v>148</v>
      </c>
      <c r="K96" t="s">
        <v>24</v>
      </c>
      <c r="L96" t="s">
        <v>75</v>
      </c>
      <c r="M96" t="s">
        <v>9546</v>
      </c>
      <c r="N96" t="s">
        <v>9441</v>
      </c>
    </row>
    <row r="97" spans="1:14" x14ac:dyDescent="0.25">
      <c r="A97" t="s">
        <v>1804</v>
      </c>
      <c r="B97" t="s">
        <v>1112</v>
      </c>
      <c r="C97" t="s">
        <v>69</v>
      </c>
      <c r="D97" t="s">
        <v>854</v>
      </c>
      <c r="E97" t="s">
        <v>638</v>
      </c>
      <c r="F97" t="s">
        <v>1805</v>
      </c>
      <c r="G97" t="s">
        <v>1806</v>
      </c>
      <c r="H97" t="s">
        <v>1807</v>
      </c>
      <c r="I97" t="s">
        <v>32</v>
      </c>
      <c r="J97" t="s">
        <v>1727</v>
      </c>
      <c r="K97" t="s">
        <v>24</v>
      </c>
      <c r="L97" t="s">
        <v>75</v>
      </c>
      <c r="M97" t="s">
        <v>9547</v>
      </c>
      <c r="N97" t="s">
        <v>9441</v>
      </c>
    </row>
    <row r="98" spans="1:14" x14ac:dyDescent="0.25">
      <c r="A98" t="s">
        <v>1873</v>
      </c>
      <c r="C98" t="s">
        <v>550</v>
      </c>
      <c r="D98" t="s">
        <v>1874</v>
      </c>
      <c r="E98" t="s">
        <v>18</v>
      </c>
      <c r="F98" t="s">
        <v>1875</v>
      </c>
      <c r="G98" t="s">
        <v>1876</v>
      </c>
      <c r="H98" t="s">
        <v>1877</v>
      </c>
      <c r="I98" t="s">
        <v>32</v>
      </c>
      <c r="J98" t="s">
        <v>1878</v>
      </c>
      <c r="K98" t="s">
        <v>556</v>
      </c>
      <c r="L98" t="s">
        <v>42</v>
      </c>
      <c r="M98" t="s">
        <v>9548</v>
      </c>
      <c r="N98" t="s">
        <v>9441</v>
      </c>
    </row>
    <row r="99" spans="1:14" x14ac:dyDescent="0.25">
      <c r="A99" t="s">
        <v>1956</v>
      </c>
      <c r="B99" t="s">
        <v>1957</v>
      </c>
      <c r="C99" t="s">
        <v>16</v>
      </c>
      <c r="D99" t="s">
        <v>45</v>
      </c>
      <c r="E99" t="s">
        <v>18</v>
      </c>
      <c r="F99" t="s">
        <v>1958</v>
      </c>
      <c r="G99" t="s">
        <v>1959</v>
      </c>
      <c r="H99" t="s">
        <v>1960</v>
      </c>
      <c r="I99" t="s">
        <v>32</v>
      </c>
      <c r="J99" t="s">
        <v>575</v>
      </c>
      <c r="K99" t="s">
        <v>24</v>
      </c>
      <c r="L99" t="s">
        <v>50</v>
      </c>
      <c r="M99" t="s">
        <v>9549</v>
      </c>
      <c r="N99" t="s">
        <v>9441</v>
      </c>
    </row>
    <row r="100" spans="1:14" x14ac:dyDescent="0.25">
      <c r="A100" t="s">
        <v>1988</v>
      </c>
      <c r="B100" t="s">
        <v>1989</v>
      </c>
      <c r="C100" t="s">
        <v>69</v>
      </c>
      <c r="D100" t="s">
        <v>1278</v>
      </c>
      <c r="E100" t="s">
        <v>18</v>
      </c>
      <c r="F100" t="s">
        <v>1990</v>
      </c>
      <c r="G100" t="s">
        <v>1991</v>
      </c>
      <c r="H100" t="s">
        <v>1992</v>
      </c>
      <c r="I100" t="s">
        <v>32</v>
      </c>
      <c r="J100" t="s">
        <v>1381</v>
      </c>
      <c r="K100" t="s">
        <v>24</v>
      </c>
      <c r="L100" t="s">
        <v>1993</v>
      </c>
      <c r="M100" t="s">
        <v>9550</v>
      </c>
      <c r="N100" t="s">
        <v>9441</v>
      </c>
    </row>
    <row r="101" spans="1:14" x14ac:dyDescent="0.25">
      <c r="A101" t="s">
        <v>1994</v>
      </c>
      <c r="B101" t="s">
        <v>1995</v>
      </c>
      <c r="C101" t="s">
        <v>16</v>
      </c>
      <c r="D101" t="s">
        <v>1996</v>
      </c>
      <c r="E101" t="s">
        <v>18</v>
      </c>
      <c r="F101" t="s">
        <v>1997</v>
      </c>
      <c r="G101" t="s">
        <v>1998</v>
      </c>
      <c r="H101" t="s">
        <v>1999</v>
      </c>
      <c r="I101" t="s">
        <v>32</v>
      </c>
      <c r="J101" t="s">
        <v>41</v>
      </c>
      <c r="K101" t="s">
        <v>24</v>
      </c>
      <c r="L101" t="s">
        <v>2000</v>
      </c>
      <c r="M101" t="s">
        <v>9551</v>
      </c>
      <c r="N101" t="s">
        <v>9441</v>
      </c>
    </row>
    <row r="102" spans="1:14" x14ac:dyDescent="0.25">
      <c r="A102" t="s">
        <v>2029</v>
      </c>
      <c r="B102" t="s">
        <v>2030</v>
      </c>
      <c r="C102" t="s">
        <v>69</v>
      </c>
      <c r="D102" t="s">
        <v>93</v>
      </c>
      <c r="E102" t="s">
        <v>18</v>
      </c>
      <c r="F102" t="s">
        <v>2031</v>
      </c>
      <c r="G102" t="s">
        <v>2032</v>
      </c>
      <c r="H102" t="s">
        <v>2033</v>
      </c>
      <c r="I102" t="s">
        <v>32</v>
      </c>
      <c r="J102" t="s">
        <v>142</v>
      </c>
      <c r="K102" t="s">
        <v>24</v>
      </c>
      <c r="L102" t="s">
        <v>184</v>
      </c>
      <c r="M102" t="s">
        <v>9552</v>
      </c>
      <c r="N102" t="s">
        <v>9441</v>
      </c>
    </row>
    <row r="103" spans="1:14" x14ac:dyDescent="0.25">
      <c r="A103" t="s">
        <v>2034</v>
      </c>
      <c r="B103" t="s">
        <v>2035</v>
      </c>
      <c r="C103" t="s">
        <v>16</v>
      </c>
      <c r="D103" t="s">
        <v>2036</v>
      </c>
      <c r="E103" t="s">
        <v>18</v>
      </c>
      <c r="F103" t="s">
        <v>2037</v>
      </c>
      <c r="G103" t="s">
        <v>2038</v>
      </c>
      <c r="H103" t="s">
        <v>2039</v>
      </c>
      <c r="I103" t="s">
        <v>32</v>
      </c>
      <c r="J103" t="s">
        <v>493</v>
      </c>
      <c r="K103" t="s">
        <v>24</v>
      </c>
      <c r="L103" t="s">
        <v>204</v>
      </c>
      <c r="M103" t="s">
        <v>9553</v>
      </c>
      <c r="N103" t="s">
        <v>9441</v>
      </c>
    </row>
    <row r="104" spans="1:14" x14ac:dyDescent="0.25">
      <c r="A104" t="s">
        <v>2113</v>
      </c>
      <c r="B104" t="s">
        <v>2114</v>
      </c>
      <c r="C104" t="s">
        <v>69</v>
      </c>
      <c r="D104" t="s">
        <v>2115</v>
      </c>
      <c r="E104" t="s">
        <v>18</v>
      </c>
      <c r="F104" t="s">
        <v>2116</v>
      </c>
      <c r="G104" t="s">
        <v>2117</v>
      </c>
      <c r="H104" t="s">
        <v>2118</v>
      </c>
      <c r="I104" t="s">
        <v>32</v>
      </c>
      <c r="J104" t="s">
        <v>2119</v>
      </c>
      <c r="K104" t="s">
        <v>24</v>
      </c>
      <c r="L104" t="s">
        <v>2120</v>
      </c>
      <c r="M104" t="s">
        <v>9554</v>
      </c>
      <c r="N104" t="s">
        <v>9441</v>
      </c>
    </row>
    <row r="105" spans="1:14" x14ac:dyDescent="0.25">
      <c r="A105" t="s">
        <v>2121</v>
      </c>
      <c r="B105" t="s">
        <v>2122</v>
      </c>
      <c r="C105" t="s">
        <v>16</v>
      </c>
      <c r="D105" t="s">
        <v>2123</v>
      </c>
      <c r="E105" t="s">
        <v>18</v>
      </c>
      <c r="F105" t="s">
        <v>2124</v>
      </c>
      <c r="G105" t="s">
        <v>2125</v>
      </c>
      <c r="H105" t="s">
        <v>2126</v>
      </c>
      <c r="I105" t="s">
        <v>32</v>
      </c>
      <c r="J105" t="s">
        <v>2127</v>
      </c>
      <c r="K105" t="s">
        <v>24</v>
      </c>
      <c r="L105" t="s">
        <v>786</v>
      </c>
      <c r="M105" t="s">
        <v>9555</v>
      </c>
      <c r="N105" t="s">
        <v>9441</v>
      </c>
    </row>
    <row r="106" spans="1:14" x14ac:dyDescent="0.25">
      <c r="A106" t="s">
        <v>2144</v>
      </c>
      <c r="B106" t="s">
        <v>2145</v>
      </c>
      <c r="C106" t="s">
        <v>69</v>
      </c>
      <c r="D106" t="s">
        <v>2146</v>
      </c>
      <c r="E106" t="s">
        <v>18</v>
      </c>
      <c r="F106" t="s">
        <v>2147</v>
      </c>
      <c r="G106" t="s">
        <v>2148</v>
      </c>
      <c r="H106" t="s">
        <v>2149</v>
      </c>
      <c r="I106" t="s">
        <v>32</v>
      </c>
      <c r="J106" t="s">
        <v>991</v>
      </c>
      <c r="K106" t="s">
        <v>24</v>
      </c>
      <c r="L106" t="s">
        <v>204</v>
      </c>
      <c r="M106" t="s">
        <v>9556</v>
      </c>
      <c r="N106" t="s">
        <v>9441</v>
      </c>
    </row>
    <row r="107" spans="1:14" x14ac:dyDescent="0.25">
      <c r="A107" t="s">
        <v>2158</v>
      </c>
      <c r="B107" t="s">
        <v>2159</v>
      </c>
      <c r="C107" t="s">
        <v>16</v>
      </c>
      <c r="D107" t="s">
        <v>2160</v>
      </c>
      <c r="E107" t="s">
        <v>18</v>
      </c>
      <c r="F107" t="s">
        <v>2161</v>
      </c>
      <c r="G107" t="s">
        <v>2162</v>
      </c>
      <c r="H107" t="s">
        <v>2163</v>
      </c>
      <c r="I107" t="s">
        <v>32</v>
      </c>
      <c r="J107" t="s">
        <v>2164</v>
      </c>
      <c r="K107" t="s">
        <v>24</v>
      </c>
      <c r="L107" t="s">
        <v>837</v>
      </c>
      <c r="M107" t="s">
        <v>9557</v>
      </c>
      <c r="N107" t="s">
        <v>9441</v>
      </c>
    </row>
    <row r="108" spans="1:14" x14ac:dyDescent="0.25">
      <c r="A108" t="s">
        <v>2165</v>
      </c>
      <c r="C108" t="s">
        <v>16</v>
      </c>
      <c r="D108" t="s">
        <v>2166</v>
      </c>
      <c r="E108" t="s">
        <v>18</v>
      </c>
      <c r="F108" t="s">
        <v>2167</v>
      </c>
      <c r="G108" t="s">
        <v>2168</v>
      </c>
      <c r="H108" t="s">
        <v>2169</v>
      </c>
      <c r="I108" t="s">
        <v>32</v>
      </c>
      <c r="J108" t="s">
        <v>1461</v>
      </c>
      <c r="K108" t="s">
        <v>24</v>
      </c>
      <c r="L108" t="s">
        <v>58</v>
      </c>
      <c r="M108" t="s">
        <v>9558</v>
      </c>
      <c r="N108" t="s">
        <v>9441</v>
      </c>
    </row>
    <row r="109" spans="1:14" x14ac:dyDescent="0.25">
      <c r="A109" t="s">
        <v>2178</v>
      </c>
      <c r="B109" t="s">
        <v>2179</v>
      </c>
      <c r="C109" t="s">
        <v>69</v>
      </c>
      <c r="D109" t="s">
        <v>2180</v>
      </c>
      <c r="E109" t="s">
        <v>18</v>
      </c>
      <c r="F109" t="s">
        <v>2181</v>
      </c>
      <c r="G109" t="s">
        <v>2182</v>
      </c>
      <c r="H109" t="s">
        <v>2183</v>
      </c>
      <c r="I109" t="s">
        <v>32</v>
      </c>
      <c r="J109" t="s">
        <v>1305</v>
      </c>
      <c r="K109" t="s">
        <v>24</v>
      </c>
      <c r="L109" t="s">
        <v>204</v>
      </c>
      <c r="M109" t="s">
        <v>9559</v>
      </c>
      <c r="N109" t="s">
        <v>9441</v>
      </c>
    </row>
    <row r="110" spans="1:14" x14ac:dyDescent="0.25">
      <c r="A110" t="s">
        <v>2184</v>
      </c>
      <c r="B110" t="s">
        <v>2185</v>
      </c>
      <c r="C110" t="s">
        <v>16</v>
      </c>
      <c r="D110" t="s">
        <v>502</v>
      </c>
      <c r="E110" t="s">
        <v>18</v>
      </c>
      <c r="F110" t="s">
        <v>2186</v>
      </c>
      <c r="G110" t="s">
        <v>2187</v>
      </c>
      <c r="H110" t="s">
        <v>2188</v>
      </c>
      <c r="I110" t="s">
        <v>32</v>
      </c>
      <c r="J110" t="s">
        <v>506</v>
      </c>
      <c r="K110" t="s">
        <v>24</v>
      </c>
      <c r="L110" t="s">
        <v>507</v>
      </c>
      <c r="M110" t="s">
        <v>9560</v>
      </c>
      <c r="N110" t="s">
        <v>9441</v>
      </c>
    </row>
    <row r="111" spans="1:14" x14ac:dyDescent="0.25">
      <c r="A111" t="s">
        <v>2189</v>
      </c>
      <c r="B111" t="s">
        <v>2190</v>
      </c>
      <c r="C111" t="s">
        <v>69</v>
      </c>
      <c r="D111" t="s">
        <v>2191</v>
      </c>
      <c r="E111" t="s">
        <v>18</v>
      </c>
      <c r="F111" t="s">
        <v>2192</v>
      </c>
      <c r="G111" t="s">
        <v>2193</v>
      </c>
      <c r="H111" t="s">
        <v>2194</v>
      </c>
      <c r="I111" t="s">
        <v>32</v>
      </c>
      <c r="J111" t="s">
        <v>298</v>
      </c>
      <c r="K111" t="s">
        <v>24</v>
      </c>
      <c r="L111" t="s">
        <v>406</v>
      </c>
      <c r="M111" t="s">
        <v>9561</v>
      </c>
      <c r="N111" t="s">
        <v>9441</v>
      </c>
    </row>
    <row r="112" spans="1:14" x14ac:dyDescent="0.25">
      <c r="A112" t="s">
        <v>2208</v>
      </c>
      <c r="B112" t="s">
        <v>2209</v>
      </c>
      <c r="C112" t="s">
        <v>16</v>
      </c>
      <c r="D112" t="s">
        <v>2210</v>
      </c>
      <c r="E112" t="s">
        <v>18</v>
      </c>
      <c r="F112" t="s">
        <v>2211</v>
      </c>
      <c r="G112" t="s">
        <v>2212</v>
      </c>
      <c r="H112" t="s">
        <v>2213</v>
      </c>
      <c r="I112" t="s">
        <v>32</v>
      </c>
      <c r="J112" t="s">
        <v>506</v>
      </c>
      <c r="K112" t="s">
        <v>24</v>
      </c>
      <c r="L112" t="s">
        <v>75</v>
      </c>
      <c r="M112" t="s">
        <v>9562</v>
      </c>
      <c r="N112" t="s">
        <v>9441</v>
      </c>
    </row>
    <row r="113" spans="1:14" x14ac:dyDescent="0.25">
      <c r="A113" t="s">
        <v>2228</v>
      </c>
      <c r="B113" t="s">
        <v>2229</v>
      </c>
      <c r="C113" t="s">
        <v>16</v>
      </c>
      <c r="D113" t="s">
        <v>2230</v>
      </c>
      <c r="E113" t="s">
        <v>18</v>
      </c>
      <c r="F113" t="s">
        <v>2231</v>
      </c>
      <c r="G113" t="s">
        <v>2232</v>
      </c>
      <c r="H113" t="s">
        <v>2233</v>
      </c>
      <c r="I113" t="s">
        <v>32</v>
      </c>
      <c r="J113" t="s">
        <v>1294</v>
      </c>
      <c r="K113" t="s">
        <v>24</v>
      </c>
      <c r="L113" t="s">
        <v>204</v>
      </c>
      <c r="M113" t="s">
        <v>9563</v>
      </c>
      <c r="N113" t="s">
        <v>9441</v>
      </c>
    </row>
    <row r="114" spans="1:14" x14ac:dyDescent="0.25">
      <c r="A114" t="s">
        <v>2234</v>
      </c>
      <c r="B114" t="s">
        <v>2235</v>
      </c>
      <c r="C114" t="s">
        <v>16</v>
      </c>
      <c r="D114" t="s">
        <v>2204</v>
      </c>
      <c r="E114" t="s">
        <v>18</v>
      </c>
      <c r="F114" t="s">
        <v>2236</v>
      </c>
      <c r="G114" t="s">
        <v>2237</v>
      </c>
      <c r="H114" t="s">
        <v>2238</v>
      </c>
      <c r="I114" t="s">
        <v>32</v>
      </c>
      <c r="J114" t="s">
        <v>155</v>
      </c>
      <c r="K114" t="s">
        <v>24</v>
      </c>
      <c r="L114" t="s">
        <v>42</v>
      </c>
      <c r="M114" t="s">
        <v>9564</v>
      </c>
      <c r="N114" t="s">
        <v>9441</v>
      </c>
    </row>
    <row r="115" spans="1:14" x14ac:dyDescent="0.25">
      <c r="A115" t="s">
        <v>2245</v>
      </c>
      <c r="B115" t="s">
        <v>2246</v>
      </c>
      <c r="C115" t="s">
        <v>16</v>
      </c>
      <c r="D115" t="s">
        <v>302</v>
      </c>
      <c r="E115" t="s">
        <v>18</v>
      </c>
      <c r="F115" t="s">
        <v>2247</v>
      </c>
      <c r="G115" t="s">
        <v>2248</v>
      </c>
      <c r="H115" t="s">
        <v>2249</v>
      </c>
      <c r="I115" t="s">
        <v>32</v>
      </c>
      <c r="J115" t="s">
        <v>735</v>
      </c>
      <c r="K115" t="s">
        <v>24</v>
      </c>
      <c r="L115" t="s">
        <v>307</v>
      </c>
      <c r="M115" t="s">
        <v>9565</v>
      </c>
      <c r="N115" t="s">
        <v>9441</v>
      </c>
    </row>
    <row r="116" spans="1:14" x14ac:dyDescent="0.25">
      <c r="A116" t="s">
        <v>2250</v>
      </c>
      <c r="B116" t="s">
        <v>2251</v>
      </c>
      <c r="C116" t="s">
        <v>16</v>
      </c>
      <c r="D116" t="s">
        <v>2252</v>
      </c>
      <c r="E116" t="s">
        <v>18</v>
      </c>
      <c r="F116" t="s">
        <v>2253</v>
      </c>
      <c r="G116" t="s">
        <v>2254</v>
      </c>
      <c r="H116" t="s">
        <v>2255</v>
      </c>
      <c r="I116" t="s">
        <v>32</v>
      </c>
      <c r="J116" t="s">
        <v>385</v>
      </c>
      <c r="K116" t="s">
        <v>24</v>
      </c>
      <c r="L116" t="s">
        <v>2256</v>
      </c>
      <c r="M116" t="s">
        <v>9566</v>
      </c>
      <c r="N116" t="s">
        <v>9441</v>
      </c>
    </row>
    <row r="117" spans="1:14" x14ac:dyDescent="0.25">
      <c r="A117" t="s">
        <v>2263</v>
      </c>
      <c r="B117" t="s">
        <v>1340</v>
      </c>
      <c r="C117" t="s">
        <v>16</v>
      </c>
      <c r="D117" t="s">
        <v>265</v>
      </c>
      <c r="E117" t="s">
        <v>18</v>
      </c>
      <c r="F117" t="s">
        <v>2264</v>
      </c>
      <c r="G117" t="s">
        <v>2265</v>
      </c>
      <c r="H117" t="s">
        <v>2266</v>
      </c>
      <c r="I117" t="s">
        <v>32</v>
      </c>
      <c r="J117" t="s">
        <v>379</v>
      </c>
      <c r="K117" t="s">
        <v>24</v>
      </c>
      <c r="L117" t="s">
        <v>204</v>
      </c>
      <c r="M117" t="s">
        <v>9567</v>
      </c>
      <c r="N117" t="s">
        <v>9441</v>
      </c>
    </row>
    <row r="118" spans="1:14" x14ac:dyDescent="0.25">
      <c r="A118" t="s">
        <v>2267</v>
      </c>
      <c r="B118" t="s">
        <v>2268</v>
      </c>
      <c r="C118" t="s">
        <v>16</v>
      </c>
      <c r="D118" t="s">
        <v>93</v>
      </c>
      <c r="E118" t="s">
        <v>18</v>
      </c>
      <c r="F118" t="s">
        <v>2269</v>
      </c>
      <c r="G118" t="s">
        <v>2270</v>
      </c>
      <c r="H118" t="s">
        <v>2271</v>
      </c>
      <c r="I118" t="s">
        <v>32</v>
      </c>
      <c r="J118" t="s">
        <v>142</v>
      </c>
      <c r="K118" t="s">
        <v>24</v>
      </c>
      <c r="L118" t="s">
        <v>75</v>
      </c>
      <c r="M118" t="s">
        <v>9568</v>
      </c>
      <c r="N118" t="s">
        <v>9441</v>
      </c>
    </row>
    <row r="119" spans="1:14" x14ac:dyDescent="0.25">
      <c r="A119" t="s">
        <v>2276</v>
      </c>
      <c r="B119" t="s">
        <v>2277</v>
      </c>
      <c r="C119" t="s">
        <v>69</v>
      </c>
      <c r="D119" t="s">
        <v>179</v>
      </c>
      <c r="E119" t="s">
        <v>18</v>
      </c>
      <c r="F119" t="s">
        <v>2278</v>
      </c>
      <c r="G119" t="s">
        <v>2279</v>
      </c>
      <c r="H119" t="s">
        <v>2280</v>
      </c>
      <c r="I119" t="s">
        <v>32</v>
      </c>
      <c r="J119" t="s">
        <v>493</v>
      </c>
      <c r="K119" t="s">
        <v>24</v>
      </c>
      <c r="L119" t="s">
        <v>342</v>
      </c>
      <c r="M119" t="s">
        <v>9569</v>
      </c>
      <c r="N119" t="s">
        <v>9441</v>
      </c>
    </row>
    <row r="120" spans="1:14" x14ac:dyDescent="0.25">
      <c r="A120" t="s">
        <v>2281</v>
      </c>
      <c r="B120" t="s">
        <v>2282</v>
      </c>
      <c r="C120" t="s">
        <v>69</v>
      </c>
      <c r="D120" t="s">
        <v>2283</v>
      </c>
      <c r="E120" t="s">
        <v>18</v>
      </c>
      <c r="F120" t="s">
        <v>2284</v>
      </c>
      <c r="G120" t="s">
        <v>2285</v>
      </c>
      <c r="H120" t="s">
        <v>2286</v>
      </c>
      <c r="I120" t="s">
        <v>32</v>
      </c>
      <c r="J120" t="s">
        <v>1461</v>
      </c>
      <c r="K120" t="s">
        <v>24</v>
      </c>
      <c r="L120" t="s">
        <v>1480</v>
      </c>
      <c r="M120" t="s">
        <v>9570</v>
      </c>
      <c r="N120" t="s">
        <v>9441</v>
      </c>
    </row>
    <row r="121" spans="1:14" x14ac:dyDescent="0.25">
      <c r="A121" t="s">
        <v>2287</v>
      </c>
      <c r="B121" t="s">
        <v>2288</v>
      </c>
      <c r="C121" t="s">
        <v>16</v>
      </c>
      <c r="D121" t="s">
        <v>1278</v>
      </c>
      <c r="E121" t="s">
        <v>18</v>
      </c>
      <c r="F121" t="s">
        <v>2289</v>
      </c>
      <c r="G121" t="s">
        <v>2290</v>
      </c>
      <c r="H121" t="s">
        <v>2291</v>
      </c>
      <c r="I121" t="s">
        <v>32</v>
      </c>
      <c r="J121" t="s">
        <v>583</v>
      </c>
      <c r="K121" t="s">
        <v>24</v>
      </c>
      <c r="L121" t="s">
        <v>1282</v>
      </c>
      <c r="M121" t="s">
        <v>9571</v>
      </c>
      <c r="N121" t="s">
        <v>9441</v>
      </c>
    </row>
    <row r="122" spans="1:14" x14ac:dyDescent="0.25">
      <c r="A122" t="s">
        <v>2297</v>
      </c>
      <c r="B122" t="s">
        <v>1451</v>
      </c>
      <c r="C122" t="s">
        <v>69</v>
      </c>
      <c r="D122" t="s">
        <v>45</v>
      </c>
      <c r="E122" t="s">
        <v>18</v>
      </c>
      <c r="F122" t="s">
        <v>2298</v>
      </c>
      <c r="G122" t="s">
        <v>2299</v>
      </c>
      <c r="H122" t="s">
        <v>2300</v>
      </c>
      <c r="I122" t="s">
        <v>32</v>
      </c>
      <c r="J122" t="s">
        <v>540</v>
      </c>
      <c r="K122" t="s">
        <v>24</v>
      </c>
      <c r="L122" t="s">
        <v>50</v>
      </c>
      <c r="M122" t="s">
        <v>9572</v>
      </c>
      <c r="N122" t="s">
        <v>9441</v>
      </c>
    </row>
    <row r="123" spans="1:14" x14ac:dyDescent="0.25">
      <c r="A123" t="s">
        <v>2321</v>
      </c>
      <c r="B123" t="s">
        <v>144</v>
      </c>
      <c r="C123" t="s">
        <v>69</v>
      </c>
      <c r="D123" t="s">
        <v>93</v>
      </c>
      <c r="E123" t="s">
        <v>18</v>
      </c>
      <c r="F123" t="s">
        <v>2322</v>
      </c>
      <c r="G123" t="s">
        <v>2323</v>
      </c>
      <c r="H123" t="s">
        <v>2324</v>
      </c>
      <c r="I123" t="s">
        <v>32</v>
      </c>
      <c r="J123" t="s">
        <v>527</v>
      </c>
      <c r="K123" t="s">
        <v>24</v>
      </c>
      <c r="L123" t="s">
        <v>75</v>
      </c>
      <c r="M123" t="s">
        <v>9573</v>
      </c>
      <c r="N123" t="s">
        <v>9441</v>
      </c>
    </row>
    <row r="124" spans="1:14" x14ac:dyDescent="0.25">
      <c r="A124" t="s">
        <v>2325</v>
      </c>
      <c r="B124" t="s">
        <v>2326</v>
      </c>
      <c r="C124" t="s">
        <v>69</v>
      </c>
      <c r="D124" t="s">
        <v>2327</v>
      </c>
      <c r="E124" t="s">
        <v>18</v>
      </c>
      <c r="F124" t="s">
        <v>2328</v>
      </c>
      <c r="G124" t="s">
        <v>2329</v>
      </c>
      <c r="H124" t="s">
        <v>2330</v>
      </c>
      <c r="I124" t="s">
        <v>32</v>
      </c>
      <c r="J124" t="s">
        <v>341</v>
      </c>
      <c r="K124" t="s">
        <v>24</v>
      </c>
      <c r="L124" t="s">
        <v>2331</v>
      </c>
      <c r="M124" t="s">
        <v>9574</v>
      </c>
      <c r="N124" t="s">
        <v>9441</v>
      </c>
    </row>
    <row r="125" spans="1:14" x14ac:dyDescent="0.25">
      <c r="A125" t="s">
        <v>2359</v>
      </c>
      <c r="B125" t="s">
        <v>2360</v>
      </c>
      <c r="C125" t="s">
        <v>69</v>
      </c>
      <c r="D125" t="s">
        <v>2361</v>
      </c>
      <c r="E125" t="s">
        <v>18</v>
      </c>
      <c r="F125" t="s">
        <v>2362</v>
      </c>
      <c r="G125" t="s">
        <v>2363</v>
      </c>
      <c r="H125" t="s">
        <v>2364</v>
      </c>
      <c r="I125" t="s">
        <v>32</v>
      </c>
      <c r="J125" t="s">
        <v>2365</v>
      </c>
      <c r="K125" t="s">
        <v>24</v>
      </c>
      <c r="L125" t="s">
        <v>1395</v>
      </c>
      <c r="M125" t="s">
        <v>9575</v>
      </c>
      <c r="N125" t="s">
        <v>9441</v>
      </c>
    </row>
    <row r="126" spans="1:14" x14ac:dyDescent="0.25">
      <c r="A126" t="s">
        <v>2374</v>
      </c>
      <c r="B126" t="s">
        <v>2375</v>
      </c>
      <c r="C126" t="s">
        <v>16</v>
      </c>
      <c r="D126" t="s">
        <v>2376</v>
      </c>
      <c r="E126" t="s">
        <v>18</v>
      </c>
      <c r="F126" t="s">
        <v>2377</v>
      </c>
      <c r="G126" t="s">
        <v>2378</v>
      </c>
      <c r="H126" t="s">
        <v>2379</v>
      </c>
      <c r="I126" t="s">
        <v>32</v>
      </c>
      <c r="J126" t="s">
        <v>2127</v>
      </c>
      <c r="K126" t="s">
        <v>24</v>
      </c>
      <c r="L126" t="s">
        <v>42</v>
      </c>
      <c r="M126" t="s">
        <v>9577</v>
      </c>
      <c r="N126" t="s">
        <v>9441</v>
      </c>
    </row>
    <row r="127" spans="1:14" x14ac:dyDescent="0.25">
      <c r="A127" t="s">
        <v>2397</v>
      </c>
      <c r="B127" t="s">
        <v>447</v>
      </c>
      <c r="C127" t="s">
        <v>69</v>
      </c>
      <c r="D127" t="s">
        <v>93</v>
      </c>
      <c r="E127" t="s">
        <v>18</v>
      </c>
      <c r="F127" t="s">
        <v>2398</v>
      </c>
      <c r="G127" t="s">
        <v>2399</v>
      </c>
      <c r="H127" t="s">
        <v>2400</v>
      </c>
      <c r="I127" t="s">
        <v>32</v>
      </c>
      <c r="J127" t="s">
        <v>451</v>
      </c>
      <c r="K127" t="s">
        <v>24</v>
      </c>
      <c r="L127" t="s">
        <v>75</v>
      </c>
      <c r="M127" t="s">
        <v>9578</v>
      </c>
      <c r="N127" t="s">
        <v>9441</v>
      </c>
    </row>
    <row r="128" spans="1:14" x14ac:dyDescent="0.25">
      <c r="A128" t="s">
        <v>2401</v>
      </c>
      <c r="B128" t="s">
        <v>2402</v>
      </c>
      <c r="C128" t="s">
        <v>69</v>
      </c>
      <c r="D128" t="s">
        <v>2403</v>
      </c>
      <c r="E128" t="s">
        <v>18</v>
      </c>
      <c r="F128" t="s">
        <v>2404</v>
      </c>
      <c r="G128" t="s">
        <v>2405</v>
      </c>
      <c r="H128" t="s">
        <v>2406</v>
      </c>
      <c r="I128" t="s">
        <v>32</v>
      </c>
      <c r="J128" t="s">
        <v>595</v>
      </c>
      <c r="K128" t="s">
        <v>24</v>
      </c>
      <c r="L128" t="s">
        <v>307</v>
      </c>
      <c r="M128" t="s">
        <v>9579</v>
      </c>
      <c r="N128" t="s">
        <v>9441</v>
      </c>
    </row>
    <row r="129" spans="1:14" x14ac:dyDescent="0.25">
      <c r="A129" t="s">
        <v>2412</v>
      </c>
      <c r="B129" t="s">
        <v>2413</v>
      </c>
      <c r="C129" t="s">
        <v>16</v>
      </c>
      <c r="D129" t="s">
        <v>2414</v>
      </c>
      <c r="E129" t="s">
        <v>18</v>
      </c>
      <c r="F129" t="s">
        <v>2415</v>
      </c>
      <c r="G129" t="s">
        <v>2416</v>
      </c>
      <c r="H129" t="s">
        <v>2417</v>
      </c>
      <c r="I129" t="s">
        <v>32</v>
      </c>
      <c r="J129" t="s">
        <v>1400</v>
      </c>
      <c r="K129" t="s">
        <v>24</v>
      </c>
      <c r="L129" t="s">
        <v>42</v>
      </c>
      <c r="M129" t="s">
        <v>9580</v>
      </c>
      <c r="N129" t="s">
        <v>9441</v>
      </c>
    </row>
    <row r="130" spans="1:14" x14ac:dyDescent="0.25">
      <c r="A130" t="s">
        <v>2418</v>
      </c>
      <c r="B130" t="s">
        <v>2419</v>
      </c>
      <c r="C130" t="s">
        <v>16</v>
      </c>
      <c r="D130" t="s">
        <v>2420</v>
      </c>
      <c r="E130" t="s">
        <v>18</v>
      </c>
      <c r="F130" t="s">
        <v>2421</v>
      </c>
      <c r="G130" t="s">
        <v>2422</v>
      </c>
      <c r="H130" t="s">
        <v>2423</v>
      </c>
      <c r="I130" t="s">
        <v>32</v>
      </c>
      <c r="J130" t="s">
        <v>1305</v>
      </c>
      <c r="K130" t="s">
        <v>24</v>
      </c>
      <c r="L130" t="s">
        <v>204</v>
      </c>
      <c r="M130" t="s">
        <v>9581</v>
      </c>
      <c r="N130" t="s">
        <v>9441</v>
      </c>
    </row>
    <row r="131" spans="1:14" x14ac:dyDescent="0.25">
      <c r="A131" t="s">
        <v>456</v>
      </c>
      <c r="B131" t="s">
        <v>350</v>
      </c>
      <c r="C131" t="s">
        <v>69</v>
      </c>
      <c r="D131" t="s">
        <v>179</v>
      </c>
      <c r="E131" t="s">
        <v>18</v>
      </c>
      <c r="F131" t="s">
        <v>2424</v>
      </c>
      <c r="G131" t="s">
        <v>2425</v>
      </c>
      <c r="H131" t="s">
        <v>2426</v>
      </c>
      <c r="I131" t="s">
        <v>32</v>
      </c>
      <c r="J131" t="s">
        <v>341</v>
      </c>
      <c r="K131" t="s">
        <v>24</v>
      </c>
      <c r="L131" t="s">
        <v>184</v>
      </c>
      <c r="M131" t="s">
        <v>9582</v>
      </c>
      <c r="N131" t="s">
        <v>9441</v>
      </c>
    </row>
    <row r="132" spans="1:14" x14ac:dyDescent="0.25">
      <c r="A132" t="s">
        <v>2439</v>
      </c>
      <c r="B132" t="s">
        <v>92</v>
      </c>
      <c r="C132" t="s">
        <v>69</v>
      </c>
      <c r="D132" t="s">
        <v>93</v>
      </c>
      <c r="E132" t="s">
        <v>18</v>
      </c>
      <c r="F132" t="s">
        <v>2440</v>
      </c>
      <c r="G132" t="s">
        <v>2441</v>
      </c>
      <c r="H132" t="s">
        <v>2442</v>
      </c>
      <c r="I132" t="s">
        <v>32</v>
      </c>
      <c r="J132" t="s">
        <v>148</v>
      </c>
      <c r="K132" t="s">
        <v>24</v>
      </c>
      <c r="L132" t="s">
        <v>75</v>
      </c>
      <c r="M132" t="s">
        <v>9583</v>
      </c>
      <c r="N132" t="s">
        <v>9441</v>
      </c>
    </row>
    <row r="133" spans="1:14" x14ac:dyDescent="0.25">
      <c r="A133" t="s">
        <v>2443</v>
      </c>
      <c r="B133" t="s">
        <v>2444</v>
      </c>
      <c r="C133" t="s">
        <v>69</v>
      </c>
      <c r="D133" t="s">
        <v>462</v>
      </c>
      <c r="E133" t="s">
        <v>18</v>
      </c>
      <c r="F133" t="s">
        <v>2445</v>
      </c>
      <c r="G133" t="s">
        <v>2446</v>
      </c>
      <c r="H133" t="s">
        <v>2447</v>
      </c>
      <c r="I133" t="s">
        <v>32</v>
      </c>
      <c r="J133" t="s">
        <v>2448</v>
      </c>
      <c r="K133" t="s">
        <v>24</v>
      </c>
      <c r="L133" t="s">
        <v>204</v>
      </c>
      <c r="M133" t="s">
        <v>9584</v>
      </c>
      <c r="N133" t="s">
        <v>9441</v>
      </c>
    </row>
    <row r="134" spans="1:14" x14ac:dyDescent="0.25">
      <c r="A134" t="s">
        <v>2449</v>
      </c>
      <c r="B134" t="s">
        <v>2450</v>
      </c>
      <c r="C134" t="s">
        <v>69</v>
      </c>
      <c r="D134" t="s">
        <v>1254</v>
      </c>
      <c r="E134" t="s">
        <v>18</v>
      </c>
      <c r="F134" t="s">
        <v>2451</v>
      </c>
      <c r="G134" t="s">
        <v>2452</v>
      </c>
      <c r="H134" t="s">
        <v>2453</v>
      </c>
      <c r="I134" t="s">
        <v>32</v>
      </c>
      <c r="J134" t="s">
        <v>41</v>
      </c>
      <c r="K134" t="s">
        <v>24</v>
      </c>
      <c r="L134" t="s">
        <v>1258</v>
      </c>
      <c r="M134" t="s">
        <v>9585</v>
      </c>
      <c r="N134" t="s">
        <v>9441</v>
      </c>
    </row>
    <row r="135" spans="1:14" x14ac:dyDescent="0.25">
      <c r="A135" t="s">
        <v>2454</v>
      </c>
      <c r="B135" t="s">
        <v>2455</v>
      </c>
      <c r="C135" t="s">
        <v>16</v>
      </c>
      <c r="D135" t="s">
        <v>2456</v>
      </c>
      <c r="E135" t="s">
        <v>18</v>
      </c>
      <c r="F135" t="s">
        <v>2457</v>
      </c>
      <c r="G135" t="s">
        <v>2458</v>
      </c>
      <c r="H135" t="s">
        <v>2459</v>
      </c>
      <c r="I135" t="s">
        <v>32</v>
      </c>
      <c r="J135" t="s">
        <v>486</v>
      </c>
      <c r="K135" t="s">
        <v>24</v>
      </c>
      <c r="L135" t="s">
        <v>2460</v>
      </c>
      <c r="M135" t="s">
        <v>9586</v>
      </c>
      <c r="N135" t="s">
        <v>9441</v>
      </c>
    </row>
    <row r="136" spans="1:14" x14ac:dyDescent="0.25">
      <c r="A136" t="s">
        <v>2461</v>
      </c>
      <c r="B136" t="s">
        <v>2462</v>
      </c>
      <c r="C136" t="s">
        <v>69</v>
      </c>
      <c r="D136" t="s">
        <v>2463</v>
      </c>
      <c r="E136" t="s">
        <v>18</v>
      </c>
      <c r="F136" t="s">
        <v>2464</v>
      </c>
      <c r="G136" t="s">
        <v>2465</v>
      </c>
      <c r="H136" t="s">
        <v>2466</v>
      </c>
      <c r="I136" t="s">
        <v>32</v>
      </c>
      <c r="J136" t="s">
        <v>82</v>
      </c>
      <c r="K136" t="s">
        <v>24</v>
      </c>
      <c r="L136" t="s">
        <v>58</v>
      </c>
      <c r="M136" t="s">
        <v>9587</v>
      </c>
      <c r="N136" t="s">
        <v>9441</v>
      </c>
    </row>
    <row r="137" spans="1:14" x14ac:dyDescent="0.25">
      <c r="A137" t="s">
        <v>446</v>
      </c>
      <c r="B137" t="s">
        <v>92</v>
      </c>
      <c r="C137" t="s">
        <v>69</v>
      </c>
      <c r="D137" t="s">
        <v>93</v>
      </c>
      <c r="E137" t="s">
        <v>18</v>
      </c>
      <c r="F137" t="s">
        <v>2467</v>
      </c>
      <c r="G137" t="s">
        <v>2468</v>
      </c>
      <c r="H137" t="s">
        <v>2469</v>
      </c>
      <c r="I137" t="s">
        <v>32</v>
      </c>
      <c r="J137" t="s">
        <v>49</v>
      </c>
      <c r="K137" t="s">
        <v>24</v>
      </c>
      <c r="L137" t="s">
        <v>75</v>
      </c>
      <c r="M137" t="s">
        <v>9588</v>
      </c>
      <c r="N137" t="s">
        <v>9441</v>
      </c>
    </row>
    <row r="138" spans="1:14" x14ac:dyDescent="0.25">
      <c r="A138" t="s">
        <v>2470</v>
      </c>
      <c r="B138" t="s">
        <v>2471</v>
      </c>
      <c r="C138" t="s">
        <v>69</v>
      </c>
      <c r="D138" t="s">
        <v>2472</v>
      </c>
      <c r="E138" t="s">
        <v>18</v>
      </c>
      <c r="F138" t="s">
        <v>2473</v>
      </c>
      <c r="G138" t="s">
        <v>2474</v>
      </c>
      <c r="H138" t="s">
        <v>2475</v>
      </c>
      <c r="I138" t="s">
        <v>32</v>
      </c>
      <c r="J138" t="s">
        <v>1639</v>
      </c>
      <c r="K138" t="s">
        <v>24</v>
      </c>
      <c r="L138" t="s">
        <v>42</v>
      </c>
      <c r="M138" t="s">
        <v>9589</v>
      </c>
      <c r="N138" t="s">
        <v>9441</v>
      </c>
    </row>
    <row r="139" spans="1:14" x14ac:dyDescent="0.25">
      <c r="A139" t="s">
        <v>2476</v>
      </c>
      <c r="B139" t="s">
        <v>2477</v>
      </c>
      <c r="C139" t="s">
        <v>69</v>
      </c>
      <c r="D139" t="s">
        <v>45</v>
      </c>
      <c r="E139" t="s">
        <v>18</v>
      </c>
      <c r="F139" t="s">
        <v>2478</v>
      </c>
      <c r="G139" t="s">
        <v>2479</v>
      </c>
      <c r="H139" t="s">
        <v>2480</v>
      </c>
      <c r="I139" t="s">
        <v>32</v>
      </c>
      <c r="J139" t="s">
        <v>583</v>
      </c>
      <c r="K139" t="s">
        <v>24</v>
      </c>
      <c r="L139" t="s">
        <v>50</v>
      </c>
      <c r="M139" t="s">
        <v>9590</v>
      </c>
      <c r="N139" t="s">
        <v>9441</v>
      </c>
    </row>
    <row r="140" spans="1:14" x14ac:dyDescent="0.25">
      <c r="A140" t="s">
        <v>2481</v>
      </c>
      <c r="C140" t="s">
        <v>16</v>
      </c>
      <c r="D140" t="s">
        <v>1445</v>
      </c>
      <c r="E140" t="s">
        <v>18</v>
      </c>
      <c r="F140" t="s">
        <v>2482</v>
      </c>
      <c r="G140" t="s">
        <v>2483</v>
      </c>
      <c r="H140" t="s">
        <v>2484</v>
      </c>
      <c r="I140" t="s">
        <v>32</v>
      </c>
      <c r="J140" t="s">
        <v>527</v>
      </c>
      <c r="K140" t="s">
        <v>24</v>
      </c>
      <c r="L140" t="s">
        <v>204</v>
      </c>
      <c r="M140" t="s">
        <v>9591</v>
      </c>
      <c r="N140" t="s">
        <v>9441</v>
      </c>
    </row>
    <row r="141" spans="1:14" x14ac:dyDescent="0.25">
      <c r="A141" t="s">
        <v>2485</v>
      </c>
      <c r="B141" t="s">
        <v>2486</v>
      </c>
      <c r="C141" t="s">
        <v>69</v>
      </c>
      <c r="D141" t="s">
        <v>45</v>
      </c>
      <c r="E141" t="s">
        <v>18</v>
      </c>
      <c r="F141" t="s">
        <v>2487</v>
      </c>
      <c r="G141" t="s">
        <v>2488</v>
      </c>
      <c r="H141" t="s">
        <v>2489</v>
      </c>
      <c r="I141" t="s">
        <v>32</v>
      </c>
      <c r="J141" t="s">
        <v>583</v>
      </c>
      <c r="K141" t="s">
        <v>24</v>
      </c>
      <c r="L141" t="s">
        <v>50</v>
      </c>
      <c r="M141" t="s">
        <v>9592</v>
      </c>
      <c r="N141" t="s">
        <v>9441</v>
      </c>
    </row>
    <row r="142" spans="1:14" x14ac:dyDescent="0.25">
      <c r="A142" t="s">
        <v>2490</v>
      </c>
      <c r="B142" t="s">
        <v>2491</v>
      </c>
      <c r="C142" t="s">
        <v>16</v>
      </c>
      <c r="D142" t="s">
        <v>2492</v>
      </c>
      <c r="E142" t="s">
        <v>18</v>
      </c>
      <c r="F142" t="s">
        <v>2493</v>
      </c>
      <c r="G142" t="s">
        <v>2494</v>
      </c>
      <c r="H142" t="s">
        <v>2495</v>
      </c>
      <c r="I142" t="s">
        <v>32</v>
      </c>
      <c r="J142" t="s">
        <v>540</v>
      </c>
      <c r="K142" t="s">
        <v>24</v>
      </c>
      <c r="L142" t="s">
        <v>2496</v>
      </c>
      <c r="M142" t="s">
        <v>9593</v>
      </c>
      <c r="N142" t="s">
        <v>9441</v>
      </c>
    </row>
    <row r="143" spans="1:14" x14ac:dyDescent="0.25">
      <c r="A143" t="s">
        <v>2497</v>
      </c>
      <c r="B143" t="s">
        <v>2498</v>
      </c>
      <c r="C143" t="s">
        <v>16</v>
      </c>
      <c r="D143" t="s">
        <v>45</v>
      </c>
      <c r="E143" t="s">
        <v>18</v>
      </c>
      <c r="F143" t="s">
        <v>2499</v>
      </c>
      <c r="G143" t="s">
        <v>2500</v>
      </c>
      <c r="H143" t="s">
        <v>2501</v>
      </c>
      <c r="I143" t="s">
        <v>32</v>
      </c>
      <c r="J143" t="s">
        <v>2502</v>
      </c>
      <c r="K143" t="s">
        <v>24</v>
      </c>
      <c r="L143" t="s">
        <v>50</v>
      </c>
      <c r="M143" t="s">
        <v>9594</v>
      </c>
      <c r="N143" t="s">
        <v>9441</v>
      </c>
    </row>
    <row r="144" spans="1:14" x14ac:dyDescent="0.25">
      <c r="A144" t="s">
        <v>2514</v>
      </c>
      <c r="B144" t="s">
        <v>2515</v>
      </c>
      <c r="C144" t="s">
        <v>69</v>
      </c>
      <c r="D144" t="s">
        <v>2516</v>
      </c>
      <c r="E144" t="s">
        <v>18</v>
      </c>
      <c r="F144" t="s">
        <v>2517</v>
      </c>
      <c r="G144" t="s">
        <v>2518</v>
      </c>
      <c r="H144" t="s">
        <v>2519</v>
      </c>
      <c r="I144" t="s">
        <v>32</v>
      </c>
      <c r="J144" t="s">
        <v>226</v>
      </c>
      <c r="K144" t="s">
        <v>24</v>
      </c>
      <c r="L144" t="s">
        <v>75</v>
      </c>
      <c r="M144" t="s">
        <v>9595</v>
      </c>
      <c r="N144" t="s">
        <v>9441</v>
      </c>
    </row>
    <row r="145" spans="1:14" x14ac:dyDescent="0.25">
      <c r="A145" t="s">
        <v>2520</v>
      </c>
      <c r="B145" t="s">
        <v>2521</v>
      </c>
      <c r="C145" t="s">
        <v>16</v>
      </c>
      <c r="D145" t="s">
        <v>93</v>
      </c>
      <c r="E145" t="s">
        <v>18</v>
      </c>
      <c r="F145" t="s">
        <v>2522</v>
      </c>
      <c r="G145" t="s">
        <v>2523</v>
      </c>
      <c r="H145" t="s">
        <v>2524</v>
      </c>
      <c r="I145" t="s">
        <v>32</v>
      </c>
      <c r="J145" t="s">
        <v>1381</v>
      </c>
      <c r="K145" t="s">
        <v>24</v>
      </c>
      <c r="L145" t="s">
        <v>75</v>
      </c>
      <c r="M145" t="s">
        <v>9596</v>
      </c>
      <c r="N145" t="s">
        <v>9441</v>
      </c>
    </row>
    <row r="146" spans="1:14" x14ac:dyDescent="0.25">
      <c r="A146" t="s">
        <v>2530</v>
      </c>
      <c r="B146" t="s">
        <v>2531</v>
      </c>
      <c r="C146" t="s">
        <v>16</v>
      </c>
      <c r="D146" t="s">
        <v>2532</v>
      </c>
      <c r="E146" t="s">
        <v>18</v>
      </c>
      <c r="F146" t="s">
        <v>2533</v>
      </c>
      <c r="G146" t="s">
        <v>2534</v>
      </c>
      <c r="H146" t="s">
        <v>2535</v>
      </c>
      <c r="I146" t="s">
        <v>32</v>
      </c>
      <c r="J146" t="s">
        <v>183</v>
      </c>
      <c r="K146" t="s">
        <v>24</v>
      </c>
      <c r="L146" t="s">
        <v>204</v>
      </c>
      <c r="M146" t="s">
        <v>9597</v>
      </c>
      <c r="N146" t="s">
        <v>9441</v>
      </c>
    </row>
    <row r="147" spans="1:14" x14ac:dyDescent="0.25">
      <c r="A147" t="s">
        <v>2541</v>
      </c>
      <c r="B147" t="s">
        <v>2542</v>
      </c>
      <c r="C147" t="s">
        <v>16</v>
      </c>
      <c r="D147" t="s">
        <v>2543</v>
      </c>
      <c r="E147" t="s">
        <v>18</v>
      </c>
      <c r="F147" t="s">
        <v>2544</v>
      </c>
      <c r="G147" t="s">
        <v>2545</v>
      </c>
      <c r="H147" t="s">
        <v>2546</v>
      </c>
      <c r="I147" t="s">
        <v>32</v>
      </c>
      <c r="J147" t="s">
        <v>583</v>
      </c>
      <c r="K147" t="s">
        <v>24</v>
      </c>
      <c r="L147" t="s">
        <v>58</v>
      </c>
      <c r="M147" t="s">
        <v>9598</v>
      </c>
      <c r="N147" t="s">
        <v>9441</v>
      </c>
    </row>
    <row r="148" spans="1:14" x14ac:dyDescent="0.25">
      <c r="A148" t="s">
        <v>2552</v>
      </c>
      <c r="B148" t="s">
        <v>2553</v>
      </c>
      <c r="C148" t="s">
        <v>69</v>
      </c>
      <c r="E148" t="s">
        <v>18</v>
      </c>
      <c r="F148" t="s">
        <v>2554</v>
      </c>
      <c r="G148" t="s">
        <v>2555</v>
      </c>
      <c r="H148" t="s">
        <v>2556</v>
      </c>
      <c r="I148" t="s">
        <v>32</v>
      </c>
      <c r="J148" t="s">
        <v>506</v>
      </c>
      <c r="K148" t="s">
        <v>24</v>
      </c>
      <c r="L148" t="s">
        <v>168</v>
      </c>
      <c r="M148" t="s">
        <v>9600</v>
      </c>
      <c r="N148" t="s">
        <v>9441</v>
      </c>
    </row>
    <row r="149" spans="1:14" x14ac:dyDescent="0.25">
      <c r="A149" t="s">
        <v>1396</v>
      </c>
      <c r="B149" t="s">
        <v>92</v>
      </c>
      <c r="C149" t="s">
        <v>69</v>
      </c>
      <c r="D149" t="s">
        <v>93</v>
      </c>
      <c r="E149" t="s">
        <v>18</v>
      </c>
      <c r="F149" t="s">
        <v>2563</v>
      </c>
      <c r="G149" t="s">
        <v>2564</v>
      </c>
      <c r="H149" t="s">
        <v>2565</v>
      </c>
      <c r="I149" t="s">
        <v>32</v>
      </c>
      <c r="J149" t="s">
        <v>426</v>
      </c>
      <c r="K149" t="s">
        <v>24</v>
      </c>
      <c r="L149" t="s">
        <v>184</v>
      </c>
      <c r="M149" t="s">
        <v>9601</v>
      </c>
      <c r="N149" t="s">
        <v>9441</v>
      </c>
    </row>
    <row r="150" spans="1:14" x14ac:dyDescent="0.25">
      <c r="A150" t="s">
        <v>2566</v>
      </c>
      <c r="B150" t="s">
        <v>2567</v>
      </c>
      <c r="C150" t="s">
        <v>16</v>
      </c>
      <c r="D150" t="s">
        <v>2568</v>
      </c>
      <c r="E150" t="s">
        <v>18</v>
      </c>
      <c r="F150" t="s">
        <v>2569</v>
      </c>
      <c r="G150" t="s">
        <v>2570</v>
      </c>
      <c r="H150" t="s">
        <v>2571</v>
      </c>
      <c r="I150" t="s">
        <v>32</v>
      </c>
      <c r="J150" t="s">
        <v>148</v>
      </c>
      <c r="K150" t="s">
        <v>24</v>
      </c>
      <c r="L150" t="s">
        <v>2572</v>
      </c>
      <c r="M150" t="s">
        <v>9602</v>
      </c>
      <c r="N150" t="s">
        <v>9441</v>
      </c>
    </row>
    <row r="151" spans="1:14" x14ac:dyDescent="0.25">
      <c r="A151" t="s">
        <v>2592</v>
      </c>
      <c r="B151" t="s">
        <v>2593</v>
      </c>
      <c r="C151" t="s">
        <v>16</v>
      </c>
      <c r="D151" t="s">
        <v>2594</v>
      </c>
      <c r="E151" t="s">
        <v>18</v>
      </c>
      <c r="F151" t="s">
        <v>2595</v>
      </c>
      <c r="G151" t="s">
        <v>2596</v>
      </c>
      <c r="H151" t="s">
        <v>2597</v>
      </c>
      <c r="I151" t="s">
        <v>32</v>
      </c>
      <c r="J151" t="s">
        <v>82</v>
      </c>
      <c r="K151" t="s">
        <v>24</v>
      </c>
      <c r="L151" t="s">
        <v>75</v>
      </c>
      <c r="M151" t="s">
        <v>9604</v>
      </c>
      <c r="N151" t="s">
        <v>9441</v>
      </c>
    </row>
    <row r="152" spans="1:14" x14ac:dyDescent="0.25">
      <c r="A152" t="s">
        <v>2598</v>
      </c>
      <c r="B152" t="s">
        <v>2599</v>
      </c>
      <c r="C152" t="s">
        <v>69</v>
      </c>
      <c r="D152" t="s">
        <v>517</v>
      </c>
      <c r="E152" t="s">
        <v>18</v>
      </c>
      <c r="F152" t="s">
        <v>2600</v>
      </c>
      <c r="G152" t="s">
        <v>2601</v>
      </c>
      <c r="H152" t="s">
        <v>2602</v>
      </c>
      <c r="I152" t="s">
        <v>32</v>
      </c>
      <c r="J152" t="s">
        <v>290</v>
      </c>
      <c r="K152" t="s">
        <v>24</v>
      </c>
      <c r="L152" t="s">
        <v>204</v>
      </c>
      <c r="M152" t="s">
        <v>9605</v>
      </c>
      <c r="N152" t="s">
        <v>9441</v>
      </c>
    </row>
    <row r="153" spans="1:14" x14ac:dyDescent="0.25">
      <c r="A153" t="s">
        <v>2610</v>
      </c>
      <c r="B153" t="s">
        <v>2611</v>
      </c>
      <c r="C153" t="s">
        <v>69</v>
      </c>
      <c r="D153" t="s">
        <v>93</v>
      </c>
      <c r="E153" t="s">
        <v>18</v>
      </c>
      <c r="F153" t="s">
        <v>2612</v>
      </c>
      <c r="G153" t="s">
        <v>2613</v>
      </c>
      <c r="H153" t="s">
        <v>2614</v>
      </c>
      <c r="I153" t="s">
        <v>32</v>
      </c>
      <c r="J153" t="s">
        <v>2615</v>
      </c>
      <c r="K153" t="s">
        <v>24</v>
      </c>
      <c r="L153" t="s">
        <v>75</v>
      </c>
      <c r="M153" t="s">
        <v>9606</v>
      </c>
      <c r="N153" t="s">
        <v>9441</v>
      </c>
    </row>
    <row r="154" spans="1:14" x14ac:dyDescent="0.25">
      <c r="A154" t="s">
        <v>2616</v>
      </c>
      <c r="B154" t="s">
        <v>2617</v>
      </c>
      <c r="C154" t="s">
        <v>16</v>
      </c>
      <c r="D154" t="s">
        <v>2618</v>
      </c>
      <c r="E154" t="s">
        <v>18</v>
      </c>
      <c r="F154" t="s">
        <v>2619</v>
      </c>
      <c r="G154" t="s">
        <v>2620</v>
      </c>
      <c r="H154" t="s">
        <v>2621</v>
      </c>
      <c r="I154" t="s">
        <v>32</v>
      </c>
      <c r="J154" t="s">
        <v>2164</v>
      </c>
      <c r="K154" t="s">
        <v>24</v>
      </c>
      <c r="L154" t="s">
        <v>42</v>
      </c>
      <c r="M154" t="s">
        <v>9607</v>
      </c>
      <c r="N154" t="s">
        <v>9441</v>
      </c>
    </row>
    <row r="155" spans="1:14" x14ac:dyDescent="0.25">
      <c r="A155" t="s">
        <v>2626</v>
      </c>
      <c r="B155" t="s">
        <v>2627</v>
      </c>
      <c r="C155" t="s">
        <v>16</v>
      </c>
      <c r="D155" t="s">
        <v>523</v>
      </c>
      <c r="E155" t="s">
        <v>18</v>
      </c>
      <c r="F155" t="s">
        <v>2628</v>
      </c>
      <c r="G155" t="s">
        <v>2629</v>
      </c>
      <c r="H155" t="s">
        <v>2630</v>
      </c>
      <c r="I155" t="s">
        <v>32</v>
      </c>
      <c r="J155" t="s">
        <v>991</v>
      </c>
      <c r="K155" t="s">
        <v>24</v>
      </c>
      <c r="L155" t="s">
        <v>607</v>
      </c>
      <c r="M155" t="s">
        <v>9608</v>
      </c>
      <c r="N155" t="s">
        <v>9441</v>
      </c>
    </row>
    <row r="156" spans="1:14" x14ac:dyDescent="0.25">
      <c r="A156" t="s">
        <v>2631</v>
      </c>
      <c r="B156" t="s">
        <v>2632</v>
      </c>
      <c r="C156" t="s">
        <v>16</v>
      </c>
      <c r="D156" t="s">
        <v>2241</v>
      </c>
      <c r="E156" t="s">
        <v>18</v>
      </c>
      <c r="F156" t="s">
        <v>2633</v>
      </c>
      <c r="G156" t="s">
        <v>2634</v>
      </c>
      <c r="H156" t="s">
        <v>2635</v>
      </c>
      <c r="I156" t="s">
        <v>32</v>
      </c>
      <c r="J156" t="s">
        <v>506</v>
      </c>
      <c r="K156" t="s">
        <v>24</v>
      </c>
      <c r="L156" t="s">
        <v>204</v>
      </c>
      <c r="M156" t="s">
        <v>9609</v>
      </c>
      <c r="N156" t="s">
        <v>9441</v>
      </c>
    </row>
    <row r="157" spans="1:14" x14ac:dyDescent="0.25">
      <c r="A157" t="s">
        <v>2642</v>
      </c>
      <c r="B157" t="s">
        <v>2643</v>
      </c>
      <c r="C157" t="s">
        <v>16</v>
      </c>
      <c r="D157" t="s">
        <v>2543</v>
      </c>
      <c r="E157" t="s">
        <v>18</v>
      </c>
      <c r="F157" t="s">
        <v>2644</v>
      </c>
      <c r="G157" t="s">
        <v>2645</v>
      </c>
      <c r="H157" t="s">
        <v>2646</v>
      </c>
      <c r="I157" t="s">
        <v>32</v>
      </c>
      <c r="J157" t="s">
        <v>1461</v>
      </c>
      <c r="K157" t="s">
        <v>24</v>
      </c>
      <c r="L157" t="s">
        <v>58</v>
      </c>
      <c r="M157" t="s">
        <v>9610</v>
      </c>
      <c r="N157" t="s">
        <v>9441</v>
      </c>
    </row>
    <row r="158" spans="1:14" x14ac:dyDescent="0.25">
      <c r="A158" t="s">
        <v>2647</v>
      </c>
      <c r="B158" t="s">
        <v>2648</v>
      </c>
      <c r="C158" t="s">
        <v>16</v>
      </c>
      <c r="D158" t="s">
        <v>2649</v>
      </c>
      <c r="E158" t="s">
        <v>18</v>
      </c>
      <c r="F158" t="s">
        <v>2650</v>
      </c>
      <c r="G158" t="s">
        <v>2651</v>
      </c>
      <c r="H158" t="s">
        <v>2652</v>
      </c>
      <c r="I158" t="s">
        <v>32</v>
      </c>
      <c r="J158" t="s">
        <v>183</v>
      </c>
      <c r="K158" t="s">
        <v>24</v>
      </c>
      <c r="L158" t="s">
        <v>227</v>
      </c>
      <c r="M158" t="s">
        <v>9611</v>
      </c>
      <c r="N158" t="s">
        <v>9441</v>
      </c>
    </row>
    <row r="159" spans="1:14" x14ac:dyDescent="0.25">
      <c r="A159" t="s">
        <v>2659</v>
      </c>
      <c r="B159" t="s">
        <v>2660</v>
      </c>
      <c r="C159" t="s">
        <v>69</v>
      </c>
      <c r="D159" t="s">
        <v>2146</v>
      </c>
      <c r="E159" t="s">
        <v>18</v>
      </c>
      <c r="F159" t="s">
        <v>2661</v>
      </c>
      <c r="G159" t="s">
        <v>2662</v>
      </c>
      <c r="H159" t="s">
        <v>2663</v>
      </c>
      <c r="I159" t="s">
        <v>32</v>
      </c>
      <c r="J159" t="s">
        <v>148</v>
      </c>
      <c r="K159" t="s">
        <v>24</v>
      </c>
      <c r="L159" t="s">
        <v>204</v>
      </c>
      <c r="M159" t="s">
        <v>9613</v>
      </c>
      <c r="N159" t="s">
        <v>9441</v>
      </c>
    </row>
    <row r="160" spans="1:14" x14ac:dyDescent="0.25">
      <c r="A160" t="s">
        <v>2669</v>
      </c>
      <c r="B160" t="s">
        <v>2670</v>
      </c>
      <c r="C160" t="s">
        <v>69</v>
      </c>
      <c r="D160" t="s">
        <v>2671</v>
      </c>
      <c r="E160" t="s">
        <v>18</v>
      </c>
      <c r="F160" t="s">
        <v>2672</v>
      </c>
      <c r="G160" t="s">
        <v>2673</v>
      </c>
      <c r="H160" t="s">
        <v>2674</v>
      </c>
      <c r="I160" t="s">
        <v>32</v>
      </c>
      <c r="J160" t="s">
        <v>2164</v>
      </c>
      <c r="K160" t="s">
        <v>24</v>
      </c>
      <c r="L160" t="s">
        <v>75</v>
      </c>
      <c r="M160" t="s">
        <v>9614</v>
      </c>
      <c r="N160" t="s">
        <v>9441</v>
      </c>
    </row>
    <row r="161" spans="1:14" x14ac:dyDescent="0.25">
      <c r="A161" t="s">
        <v>2675</v>
      </c>
      <c r="B161" t="s">
        <v>2611</v>
      </c>
      <c r="C161" t="s">
        <v>69</v>
      </c>
      <c r="D161" t="s">
        <v>93</v>
      </c>
      <c r="E161" t="s">
        <v>18</v>
      </c>
      <c r="F161" t="s">
        <v>2676</v>
      </c>
      <c r="G161" t="s">
        <v>2677</v>
      </c>
      <c r="H161" t="s">
        <v>2678</v>
      </c>
      <c r="I161" t="s">
        <v>32</v>
      </c>
      <c r="J161" t="s">
        <v>486</v>
      </c>
      <c r="K161" t="s">
        <v>24</v>
      </c>
      <c r="L161" t="s">
        <v>75</v>
      </c>
      <c r="M161" t="s">
        <v>9615</v>
      </c>
      <c r="N161" t="s">
        <v>9441</v>
      </c>
    </row>
    <row r="162" spans="1:14" x14ac:dyDescent="0.25">
      <c r="A162" t="s">
        <v>2679</v>
      </c>
      <c r="B162" t="s">
        <v>2680</v>
      </c>
      <c r="C162" t="s">
        <v>16</v>
      </c>
      <c r="D162" t="s">
        <v>2681</v>
      </c>
      <c r="E162" t="s">
        <v>18</v>
      </c>
      <c r="F162" t="s">
        <v>2682</v>
      </c>
      <c r="G162" t="s">
        <v>2683</v>
      </c>
      <c r="H162" t="s">
        <v>2684</v>
      </c>
      <c r="I162" t="s">
        <v>32</v>
      </c>
      <c r="J162" t="s">
        <v>575</v>
      </c>
      <c r="K162" t="s">
        <v>24</v>
      </c>
      <c r="L162" t="s">
        <v>2685</v>
      </c>
      <c r="M162" t="s">
        <v>9616</v>
      </c>
      <c r="N162" t="s">
        <v>9441</v>
      </c>
    </row>
    <row r="163" spans="1:14" x14ac:dyDescent="0.25">
      <c r="A163" t="s">
        <v>2686</v>
      </c>
      <c r="B163" t="s">
        <v>2687</v>
      </c>
      <c r="C163" t="s">
        <v>69</v>
      </c>
      <c r="D163" t="s">
        <v>1297</v>
      </c>
      <c r="E163" t="s">
        <v>18</v>
      </c>
      <c r="F163" t="s">
        <v>2688</v>
      </c>
      <c r="G163" t="s">
        <v>2689</v>
      </c>
      <c r="H163" t="s">
        <v>2690</v>
      </c>
      <c r="I163" t="s">
        <v>32</v>
      </c>
      <c r="J163" t="s">
        <v>183</v>
      </c>
      <c r="K163" t="s">
        <v>24</v>
      </c>
      <c r="L163" t="s">
        <v>439</v>
      </c>
      <c r="M163" t="s">
        <v>9617</v>
      </c>
      <c r="N163" t="s">
        <v>9441</v>
      </c>
    </row>
    <row r="164" spans="1:14" x14ac:dyDescent="0.25">
      <c r="A164" t="s">
        <v>2698</v>
      </c>
      <c r="B164" t="s">
        <v>2699</v>
      </c>
      <c r="C164" t="s">
        <v>69</v>
      </c>
      <c r="D164" t="s">
        <v>93</v>
      </c>
      <c r="E164" t="s">
        <v>638</v>
      </c>
      <c r="F164" t="s">
        <v>2700</v>
      </c>
      <c r="G164" t="s">
        <v>2701</v>
      </c>
      <c r="H164" t="s">
        <v>2702</v>
      </c>
      <c r="I164" t="s">
        <v>32</v>
      </c>
      <c r="J164" t="s">
        <v>306</v>
      </c>
      <c r="K164" t="s">
        <v>24</v>
      </c>
      <c r="L164" t="s">
        <v>75</v>
      </c>
      <c r="M164" t="s">
        <v>9618</v>
      </c>
      <c r="N164" t="s">
        <v>9441</v>
      </c>
    </row>
    <row r="165" spans="1:14" x14ac:dyDescent="0.25">
      <c r="A165" t="s">
        <v>2703</v>
      </c>
      <c r="B165" t="s">
        <v>2704</v>
      </c>
      <c r="C165" t="s">
        <v>16</v>
      </c>
      <c r="D165" t="s">
        <v>93</v>
      </c>
      <c r="E165" t="s">
        <v>638</v>
      </c>
      <c r="F165" t="s">
        <v>2705</v>
      </c>
      <c r="G165" t="s">
        <v>2706</v>
      </c>
      <c r="H165" t="s">
        <v>2707</v>
      </c>
      <c r="I165" t="s">
        <v>32</v>
      </c>
      <c r="J165" t="s">
        <v>1350</v>
      </c>
      <c r="K165" t="s">
        <v>24</v>
      </c>
      <c r="L165" t="s">
        <v>75</v>
      </c>
      <c r="M165" t="s">
        <v>9619</v>
      </c>
      <c r="N165" t="s">
        <v>9441</v>
      </c>
    </row>
    <row r="166" spans="1:14" x14ac:dyDescent="0.25">
      <c r="A166" t="s">
        <v>2725</v>
      </c>
      <c r="C166" t="s">
        <v>69</v>
      </c>
      <c r="D166" t="s">
        <v>2726</v>
      </c>
      <c r="E166" t="s">
        <v>638</v>
      </c>
      <c r="F166" t="s">
        <v>2727</v>
      </c>
      <c r="G166" t="s">
        <v>2728</v>
      </c>
      <c r="H166" t="s">
        <v>2729</v>
      </c>
      <c r="I166" t="s">
        <v>32</v>
      </c>
      <c r="J166" t="s">
        <v>575</v>
      </c>
      <c r="K166" t="s">
        <v>24</v>
      </c>
      <c r="L166" t="s">
        <v>2730</v>
      </c>
      <c r="M166" t="s">
        <v>9620</v>
      </c>
      <c r="N166" t="s">
        <v>9441</v>
      </c>
    </row>
    <row r="167" spans="1:14" x14ac:dyDescent="0.25">
      <c r="A167" t="s">
        <v>2720</v>
      </c>
      <c r="B167" t="s">
        <v>2731</v>
      </c>
      <c r="C167" t="s">
        <v>16</v>
      </c>
      <c r="D167" t="s">
        <v>93</v>
      </c>
      <c r="E167" t="s">
        <v>638</v>
      </c>
      <c r="F167" t="s">
        <v>2732</v>
      </c>
      <c r="G167" t="s">
        <v>2733</v>
      </c>
      <c r="H167" t="s">
        <v>2734</v>
      </c>
      <c r="I167" t="s">
        <v>32</v>
      </c>
      <c r="J167" t="s">
        <v>527</v>
      </c>
      <c r="K167" t="s">
        <v>24</v>
      </c>
      <c r="L167" t="s">
        <v>75</v>
      </c>
      <c r="M167" t="s">
        <v>9621</v>
      </c>
      <c r="N167" t="s">
        <v>9441</v>
      </c>
    </row>
    <row r="168" spans="1:14" x14ac:dyDescent="0.25">
      <c r="A168" t="s">
        <v>2735</v>
      </c>
      <c r="B168" t="s">
        <v>2736</v>
      </c>
      <c r="C168" t="s">
        <v>69</v>
      </c>
      <c r="D168" t="s">
        <v>2737</v>
      </c>
      <c r="E168" t="s">
        <v>638</v>
      </c>
      <c r="F168" t="s">
        <v>2738</v>
      </c>
      <c r="G168" t="s">
        <v>2739</v>
      </c>
      <c r="H168" t="s">
        <v>2740</v>
      </c>
      <c r="I168" t="s">
        <v>32</v>
      </c>
      <c r="J168" t="s">
        <v>41</v>
      </c>
      <c r="K168" t="s">
        <v>24</v>
      </c>
      <c r="L168" t="s">
        <v>212</v>
      </c>
      <c r="M168" t="s">
        <v>9622</v>
      </c>
      <c r="N168" t="s">
        <v>9441</v>
      </c>
    </row>
    <row r="169" spans="1:14" x14ac:dyDescent="0.25">
      <c r="A169" t="s">
        <v>2725</v>
      </c>
      <c r="C169" t="s">
        <v>69</v>
      </c>
      <c r="D169" t="s">
        <v>2726</v>
      </c>
      <c r="E169" t="s">
        <v>638</v>
      </c>
      <c r="F169" t="s">
        <v>2785</v>
      </c>
      <c r="G169" t="s">
        <v>2786</v>
      </c>
      <c r="H169" t="s">
        <v>2787</v>
      </c>
      <c r="I169" t="s">
        <v>32</v>
      </c>
      <c r="J169" t="s">
        <v>575</v>
      </c>
      <c r="K169" t="s">
        <v>24</v>
      </c>
      <c r="L169" t="s">
        <v>2730</v>
      </c>
      <c r="M169" t="s">
        <v>9623</v>
      </c>
      <c r="N169" t="s">
        <v>9441</v>
      </c>
    </row>
    <row r="170" spans="1:14" x14ac:dyDescent="0.25">
      <c r="A170" t="s">
        <v>2800</v>
      </c>
      <c r="B170" t="s">
        <v>695</v>
      </c>
      <c r="C170" t="s">
        <v>69</v>
      </c>
      <c r="D170" t="s">
        <v>696</v>
      </c>
      <c r="E170" t="s">
        <v>638</v>
      </c>
      <c r="F170" t="s">
        <v>2801</v>
      </c>
      <c r="G170" t="s">
        <v>2802</v>
      </c>
      <c r="H170" t="s">
        <v>2803</v>
      </c>
      <c r="I170" t="s">
        <v>32</v>
      </c>
      <c r="J170" t="s">
        <v>506</v>
      </c>
      <c r="K170" t="s">
        <v>24</v>
      </c>
      <c r="L170" t="s">
        <v>75</v>
      </c>
      <c r="M170" t="s">
        <v>9624</v>
      </c>
      <c r="N170" t="s">
        <v>9441</v>
      </c>
    </row>
    <row r="171" spans="1:14" x14ac:dyDescent="0.25">
      <c r="A171" t="s">
        <v>2804</v>
      </c>
      <c r="B171" t="s">
        <v>92</v>
      </c>
      <c r="C171" t="s">
        <v>16</v>
      </c>
      <c r="D171" t="s">
        <v>93</v>
      </c>
      <c r="E171" t="s">
        <v>638</v>
      </c>
      <c r="F171" t="s">
        <v>2805</v>
      </c>
      <c r="G171" t="s">
        <v>2806</v>
      </c>
      <c r="H171" t="s">
        <v>2807</v>
      </c>
      <c r="I171" t="s">
        <v>32</v>
      </c>
      <c r="J171" t="s">
        <v>451</v>
      </c>
      <c r="K171" t="s">
        <v>24</v>
      </c>
      <c r="L171" t="s">
        <v>75</v>
      </c>
      <c r="M171" t="s">
        <v>9625</v>
      </c>
      <c r="N171" t="s">
        <v>9441</v>
      </c>
    </row>
    <row r="172" spans="1:14" x14ac:dyDescent="0.25">
      <c r="A172" t="s">
        <v>2812</v>
      </c>
      <c r="B172" t="s">
        <v>2813</v>
      </c>
      <c r="C172" t="s">
        <v>69</v>
      </c>
      <c r="D172" t="s">
        <v>1278</v>
      </c>
      <c r="E172" t="s">
        <v>638</v>
      </c>
      <c r="F172" t="s">
        <v>2814</v>
      </c>
      <c r="G172" t="s">
        <v>2815</v>
      </c>
      <c r="H172" t="s">
        <v>2816</v>
      </c>
      <c r="I172" t="s">
        <v>32</v>
      </c>
      <c r="J172" t="s">
        <v>493</v>
      </c>
      <c r="K172" t="s">
        <v>24</v>
      </c>
      <c r="L172" t="s">
        <v>1282</v>
      </c>
      <c r="M172" t="s">
        <v>9626</v>
      </c>
      <c r="N172" t="s">
        <v>9441</v>
      </c>
    </row>
    <row r="173" spans="1:14" x14ac:dyDescent="0.25">
      <c r="A173" t="s">
        <v>2817</v>
      </c>
      <c r="B173" t="s">
        <v>2818</v>
      </c>
      <c r="C173" t="s">
        <v>69</v>
      </c>
      <c r="D173" t="s">
        <v>2819</v>
      </c>
      <c r="E173" t="s">
        <v>638</v>
      </c>
      <c r="F173" t="s">
        <v>2820</v>
      </c>
      <c r="G173" t="s">
        <v>2821</v>
      </c>
      <c r="H173" t="s">
        <v>2822</v>
      </c>
      <c r="I173" t="s">
        <v>32</v>
      </c>
      <c r="J173" t="s">
        <v>2823</v>
      </c>
      <c r="K173" t="s">
        <v>24</v>
      </c>
      <c r="L173" t="s">
        <v>2824</v>
      </c>
      <c r="M173" t="s">
        <v>9627</v>
      </c>
      <c r="N173" t="s">
        <v>9441</v>
      </c>
    </row>
    <row r="174" spans="1:14" x14ac:dyDescent="0.25">
      <c r="A174" t="s">
        <v>2835</v>
      </c>
      <c r="B174" t="s">
        <v>92</v>
      </c>
      <c r="C174" t="s">
        <v>16</v>
      </c>
      <c r="D174" t="s">
        <v>93</v>
      </c>
      <c r="E174" t="s">
        <v>638</v>
      </c>
      <c r="F174" t="s">
        <v>2836</v>
      </c>
      <c r="G174" t="s">
        <v>2837</v>
      </c>
      <c r="H174" t="s">
        <v>2838</v>
      </c>
      <c r="I174" t="s">
        <v>32</v>
      </c>
      <c r="J174" t="s">
        <v>49</v>
      </c>
      <c r="K174" t="s">
        <v>24</v>
      </c>
      <c r="L174" t="s">
        <v>184</v>
      </c>
      <c r="M174" t="s">
        <v>9628</v>
      </c>
      <c r="N174" t="s">
        <v>9441</v>
      </c>
    </row>
    <row r="175" spans="1:14" x14ac:dyDescent="0.25">
      <c r="A175" t="s">
        <v>2861</v>
      </c>
      <c r="B175" t="s">
        <v>92</v>
      </c>
      <c r="C175" t="s">
        <v>16</v>
      </c>
      <c r="D175" t="s">
        <v>93</v>
      </c>
      <c r="E175" t="s">
        <v>638</v>
      </c>
      <c r="F175" t="s">
        <v>2862</v>
      </c>
      <c r="G175" t="s">
        <v>2863</v>
      </c>
      <c r="H175" t="s">
        <v>2864</v>
      </c>
      <c r="I175" t="s">
        <v>32</v>
      </c>
      <c r="J175" t="s">
        <v>49</v>
      </c>
      <c r="K175" t="s">
        <v>24</v>
      </c>
      <c r="L175" t="s">
        <v>184</v>
      </c>
      <c r="M175" t="s">
        <v>9630</v>
      </c>
      <c r="N175" t="s">
        <v>9441</v>
      </c>
    </row>
    <row r="176" spans="1:14" x14ac:dyDescent="0.25">
      <c r="A176" t="s">
        <v>2865</v>
      </c>
      <c r="B176" t="s">
        <v>2866</v>
      </c>
      <c r="C176" t="s">
        <v>69</v>
      </c>
      <c r="D176" t="s">
        <v>2867</v>
      </c>
      <c r="E176" t="s">
        <v>638</v>
      </c>
      <c r="F176" t="s">
        <v>2868</v>
      </c>
      <c r="G176" t="s">
        <v>2869</v>
      </c>
      <c r="H176" t="s">
        <v>2870</v>
      </c>
      <c r="I176" t="s">
        <v>32</v>
      </c>
      <c r="J176" t="s">
        <v>1381</v>
      </c>
      <c r="K176" t="s">
        <v>24</v>
      </c>
      <c r="L176" t="s">
        <v>204</v>
      </c>
      <c r="M176" t="s">
        <v>9631</v>
      </c>
      <c r="N176" t="s">
        <v>9441</v>
      </c>
    </row>
    <row r="177" spans="1:14" x14ac:dyDescent="0.25">
      <c r="A177" t="s">
        <v>2871</v>
      </c>
      <c r="B177" t="s">
        <v>2748</v>
      </c>
      <c r="C177" t="s">
        <v>69</v>
      </c>
      <c r="D177" t="s">
        <v>2749</v>
      </c>
      <c r="E177" t="s">
        <v>638</v>
      </c>
      <c r="F177" t="s">
        <v>2872</v>
      </c>
      <c r="G177" t="s">
        <v>2873</v>
      </c>
      <c r="H177" t="s">
        <v>2874</v>
      </c>
      <c r="I177" t="s">
        <v>32</v>
      </c>
      <c r="J177" t="s">
        <v>2365</v>
      </c>
      <c r="K177" t="s">
        <v>24</v>
      </c>
      <c r="L177" t="s">
        <v>2753</v>
      </c>
      <c r="M177" t="s">
        <v>9632</v>
      </c>
      <c r="N177" t="s">
        <v>9441</v>
      </c>
    </row>
    <row r="178" spans="1:14" x14ac:dyDescent="0.25">
      <c r="A178" t="s">
        <v>2928</v>
      </c>
      <c r="B178" t="s">
        <v>986</v>
      </c>
      <c r="C178" t="s">
        <v>69</v>
      </c>
      <c r="D178" t="s">
        <v>987</v>
      </c>
      <c r="E178" t="s">
        <v>638</v>
      </c>
      <c r="F178" t="s">
        <v>2929</v>
      </c>
      <c r="G178" t="s">
        <v>2930</v>
      </c>
      <c r="H178" t="s">
        <v>2931</v>
      </c>
      <c r="I178" t="s">
        <v>32</v>
      </c>
      <c r="J178" t="s">
        <v>148</v>
      </c>
      <c r="K178" t="s">
        <v>24</v>
      </c>
      <c r="L178" t="s">
        <v>204</v>
      </c>
      <c r="M178" t="s">
        <v>9634</v>
      </c>
      <c r="N178" t="s">
        <v>9441</v>
      </c>
    </row>
    <row r="179" spans="1:14" x14ac:dyDescent="0.25">
      <c r="A179" t="s">
        <v>2963</v>
      </c>
      <c r="B179" t="s">
        <v>2964</v>
      </c>
      <c r="C179" t="s">
        <v>69</v>
      </c>
      <c r="D179" t="s">
        <v>2965</v>
      </c>
      <c r="E179" t="s">
        <v>638</v>
      </c>
      <c r="F179" t="s">
        <v>2966</v>
      </c>
      <c r="G179" t="s">
        <v>2967</v>
      </c>
      <c r="H179" t="s">
        <v>2968</v>
      </c>
      <c r="I179" t="s">
        <v>32</v>
      </c>
      <c r="J179" t="s">
        <v>2164</v>
      </c>
      <c r="K179" t="s">
        <v>24</v>
      </c>
      <c r="L179" t="s">
        <v>75</v>
      </c>
      <c r="M179" t="s">
        <v>9636</v>
      </c>
      <c r="N179" t="s">
        <v>9441</v>
      </c>
    </row>
    <row r="180" spans="1:14" x14ac:dyDescent="0.25">
      <c r="A180" t="s">
        <v>2973</v>
      </c>
      <c r="B180" t="s">
        <v>2699</v>
      </c>
      <c r="C180" t="s">
        <v>69</v>
      </c>
      <c r="D180" t="s">
        <v>93</v>
      </c>
      <c r="E180" t="s">
        <v>638</v>
      </c>
      <c r="F180" t="s">
        <v>2974</v>
      </c>
      <c r="G180" t="s">
        <v>2975</v>
      </c>
      <c r="H180" t="s">
        <v>2976</v>
      </c>
      <c r="I180" t="s">
        <v>32</v>
      </c>
      <c r="J180" t="s">
        <v>306</v>
      </c>
      <c r="K180" t="s">
        <v>24</v>
      </c>
      <c r="L180" t="s">
        <v>75</v>
      </c>
      <c r="M180" t="s">
        <v>9637</v>
      </c>
      <c r="N180" t="s">
        <v>9441</v>
      </c>
    </row>
    <row r="181" spans="1:14" x14ac:dyDescent="0.25">
      <c r="A181" t="s">
        <v>3001</v>
      </c>
      <c r="B181" t="s">
        <v>3002</v>
      </c>
      <c r="C181" t="s">
        <v>69</v>
      </c>
      <c r="D181" t="s">
        <v>987</v>
      </c>
      <c r="E181" t="s">
        <v>638</v>
      </c>
      <c r="F181" t="s">
        <v>3003</v>
      </c>
      <c r="G181" t="s">
        <v>3004</v>
      </c>
      <c r="H181" t="s">
        <v>3005</v>
      </c>
      <c r="I181" t="s">
        <v>32</v>
      </c>
      <c r="J181" t="s">
        <v>991</v>
      </c>
      <c r="K181" t="s">
        <v>24</v>
      </c>
      <c r="L181" t="s">
        <v>204</v>
      </c>
      <c r="M181" t="s">
        <v>9638</v>
      </c>
      <c r="N181" t="s">
        <v>9441</v>
      </c>
    </row>
    <row r="182" spans="1:14" x14ac:dyDescent="0.25">
      <c r="A182" t="s">
        <v>3010</v>
      </c>
      <c r="B182" t="s">
        <v>2818</v>
      </c>
      <c r="C182" t="s">
        <v>69</v>
      </c>
      <c r="D182" t="s">
        <v>2819</v>
      </c>
      <c r="E182" t="s">
        <v>638</v>
      </c>
      <c r="F182" t="s">
        <v>3011</v>
      </c>
      <c r="G182" t="s">
        <v>3012</v>
      </c>
      <c r="H182" t="s">
        <v>3013</v>
      </c>
      <c r="I182" t="s">
        <v>32</v>
      </c>
      <c r="J182" t="s">
        <v>290</v>
      </c>
      <c r="K182" t="s">
        <v>24</v>
      </c>
      <c r="L182" t="s">
        <v>2824</v>
      </c>
      <c r="M182" t="s">
        <v>9640</v>
      </c>
      <c r="N182" t="s">
        <v>9441</v>
      </c>
    </row>
    <row r="183" spans="1:14" x14ac:dyDescent="0.25">
      <c r="A183" t="s">
        <v>3014</v>
      </c>
      <c r="B183" t="s">
        <v>3015</v>
      </c>
      <c r="C183" t="s">
        <v>69</v>
      </c>
      <c r="E183" t="s">
        <v>638</v>
      </c>
      <c r="F183" t="s">
        <v>3016</v>
      </c>
      <c r="G183" t="s">
        <v>3017</v>
      </c>
      <c r="H183" t="s">
        <v>3018</v>
      </c>
      <c r="I183" t="s">
        <v>32</v>
      </c>
      <c r="J183" t="s">
        <v>595</v>
      </c>
      <c r="K183" t="s">
        <v>24</v>
      </c>
      <c r="M183" t="s">
        <v>9641</v>
      </c>
      <c r="N183" t="s">
        <v>9441</v>
      </c>
    </row>
    <row r="184" spans="1:14" x14ac:dyDescent="0.25">
      <c r="A184" t="s">
        <v>3019</v>
      </c>
      <c r="B184" t="s">
        <v>3015</v>
      </c>
      <c r="C184" t="s">
        <v>69</v>
      </c>
      <c r="E184" t="s">
        <v>638</v>
      </c>
      <c r="F184" t="s">
        <v>3020</v>
      </c>
      <c r="G184" t="s">
        <v>3021</v>
      </c>
      <c r="H184" t="s">
        <v>3022</v>
      </c>
      <c r="I184" t="s">
        <v>32</v>
      </c>
      <c r="J184" t="s">
        <v>2448</v>
      </c>
      <c r="K184" t="s">
        <v>24</v>
      </c>
      <c r="M184" t="s">
        <v>9642</v>
      </c>
      <c r="N184" t="s">
        <v>9441</v>
      </c>
    </row>
    <row r="185" spans="1:14" x14ac:dyDescent="0.25">
      <c r="A185" t="s">
        <v>3028</v>
      </c>
      <c r="B185" t="s">
        <v>3029</v>
      </c>
      <c r="C185" t="s">
        <v>69</v>
      </c>
      <c r="D185" t="s">
        <v>3030</v>
      </c>
      <c r="E185" t="s">
        <v>638</v>
      </c>
      <c r="F185" t="s">
        <v>3031</v>
      </c>
      <c r="G185" t="s">
        <v>3032</v>
      </c>
      <c r="H185" t="s">
        <v>3033</v>
      </c>
      <c r="I185" t="s">
        <v>32</v>
      </c>
      <c r="J185" t="s">
        <v>82</v>
      </c>
      <c r="K185" t="s">
        <v>24</v>
      </c>
      <c r="L185" t="s">
        <v>3034</v>
      </c>
      <c r="M185" t="s">
        <v>9643</v>
      </c>
      <c r="N185" t="s">
        <v>9441</v>
      </c>
    </row>
    <row r="186" spans="1:14" x14ac:dyDescent="0.25">
      <c r="A186" t="s">
        <v>2720</v>
      </c>
      <c r="B186" t="s">
        <v>2721</v>
      </c>
      <c r="C186" t="s">
        <v>16</v>
      </c>
      <c r="D186" t="s">
        <v>93</v>
      </c>
      <c r="E186" t="s">
        <v>638</v>
      </c>
      <c r="F186" t="s">
        <v>3049</v>
      </c>
      <c r="G186" t="s">
        <v>3050</v>
      </c>
      <c r="H186" t="s">
        <v>3051</v>
      </c>
      <c r="I186" t="s">
        <v>32</v>
      </c>
      <c r="J186" t="s">
        <v>991</v>
      </c>
      <c r="K186" t="s">
        <v>24</v>
      </c>
      <c r="L186" t="s">
        <v>75</v>
      </c>
      <c r="M186" t="s">
        <v>9644</v>
      </c>
      <c r="N186" t="s">
        <v>9441</v>
      </c>
    </row>
    <row r="187" spans="1:14" x14ac:dyDescent="0.25">
      <c r="A187" t="s">
        <v>3079</v>
      </c>
      <c r="B187" t="s">
        <v>2818</v>
      </c>
      <c r="C187" t="s">
        <v>69</v>
      </c>
      <c r="D187" t="s">
        <v>2819</v>
      </c>
      <c r="E187" t="s">
        <v>638</v>
      </c>
      <c r="F187" t="s">
        <v>3080</v>
      </c>
      <c r="G187" t="s">
        <v>3081</v>
      </c>
      <c r="H187" t="s">
        <v>3082</v>
      </c>
      <c r="I187" t="s">
        <v>32</v>
      </c>
      <c r="J187" t="s">
        <v>290</v>
      </c>
      <c r="K187" t="s">
        <v>24</v>
      </c>
      <c r="L187" t="s">
        <v>2824</v>
      </c>
      <c r="M187" t="s">
        <v>9645</v>
      </c>
      <c r="N187" t="s">
        <v>9441</v>
      </c>
    </row>
    <row r="188" spans="1:14" x14ac:dyDescent="0.25">
      <c r="A188" t="s">
        <v>3088</v>
      </c>
      <c r="B188" t="s">
        <v>2959</v>
      </c>
      <c r="C188" t="s">
        <v>16</v>
      </c>
      <c r="D188" t="s">
        <v>942</v>
      </c>
      <c r="E188" t="s">
        <v>638</v>
      </c>
      <c r="F188" t="s">
        <v>3089</v>
      </c>
      <c r="G188" t="s">
        <v>3090</v>
      </c>
      <c r="H188" t="s">
        <v>3091</v>
      </c>
      <c r="I188" t="s">
        <v>32</v>
      </c>
      <c r="J188" t="s">
        <v>614</v>
      </c>
      <c r="K188" t="s">
        <v>24</v>
      </c>
      <c r="L188" t="s">
        <v>786</v>
      </c>
      <c r="M188" t="s">
        <v>9646</v>
      </c>
      <c r="N188" t="s">
        <v>9441</v>
      </c>
    </row>
    <row r="189" spans="1:14" x14ac:dyDescent="0.25">
      <c r="A189" t="s">
        <v>3193</v>
      </c>
      <c r="B189" t="s">
        <v>2866</v>
      </c>
      <c r="C189" t="s">
        <v>69</v>
      </c>
      <c r="D189" t="s">
        <v>2867</v>
      </c>
      <c r="E189" t="s">
        <v>638</v>
      </c>
      <c r="F189" t="s">
        <v>3194</v>
      </c>
      <c r="G189" t="s">
        <v>3195</v>
      </c>
      <c r="H189" t="s">
        <v>3196</v>
      </c>
      <c r="I189" t="s">
        <v>32</v>
      </c>
      <c r="J189" t="s">
        <v>2502</v>
      </c>
      <c r="K189" t="s">
        <v>24</v>
      </c>
      <c r="L189" t="s">
        <v>204</v>
      </c>
      <c r="M189" t="s">
        <v>9649</v>
      </c>
      <c r="N189" t="s">
        <v>9441</v>
      </c>
    </row>
    <row r="190" spans="1:14" x14ac:dyDescent="0.25">
      <c r="A190" t="s">
        <v>3216</v>
      </c>
      <c r="B190" t="s">
        <v>695</v>
      </c>
      <c r="C190" t="s">
        <v>69</v>
      </c>
      <c r="D190" t="s">
        <v>696</v>
      </c>
      <c r="E190" t="s">
        <v>638</v>
      </c>
      <c r="F190" t="s">
        <v>3217</v>
      </c>
      <c r="G190" t="s">
        <v>3218</v>
      </c>
      <c r="H190" t="s">
        <v>3219</v>
      </c>
      <c r="I190" t="s">
        <v>32</v>
      </c>
      <c r="J190" t="s">
        <v>506</v>
      </c>
      <c r="K190" t="s">
        <v>24</v>
      </c>
      <c r="L190" t="s">
        <v>75</v>
      </c>
      <c r="M190" t="s">
        <v>9652</v>
      </c>
      <c r="N190" t="s">
        <v>9441</v>
      </c>
    </row>
    <row r="191" spans="1:14" x14ac:dyDescent="0.25">
      <c r="A191" t="s">
        <v>3224</v>
      </c>
      <c r="B191" t="s">
        <v>3225</v>
      </c>
      <c r="C191" t="s">
        <v>16</v>
      </c>
      <c r="D191" t="s">
        <v>3226</v>
      </c>
      <c r="E191" t="s">
        <v>638</v>
      </c>
      <c r="F191" t="s">
        <v>3227</v>
      </c>
      <c r="G191" t="s">
        <v>3228</v>
      </c>
      <c r="H191" t="s">
        <v>3229</v>
      </c>
      <c r="I191" t="s">
        <v>32</v>
      </c>
      <c r="J191" t="s">
        <v>506</v>
      </c>
      <c r="K191" t="s">
        <v>24</v>
      </c>
      <c r="L191" t="s">
        <v>204</v>
      </c>
      <c r="M191" t="s">
        <v>9653</v>
      </c>
      <c r="N191" t="s">
        <v>9441</v>
      </c>
    </row>
    <row r="192" spans="1:14" x14ac:dyDescent="0.25">
      <c r="A192" t="s">
        <v>3247</v>
      </c>
      <c r="B192" t="s">
        <v>986</v>
      </c>
      <c r="C192" t="s">
        <v>69</v>
      </c>
      <c r="D192" t="s">
        <v>987</v>
      </c>
      <c r="E192" t="s">
        <v>638</v>
      </c>
      <c r="F192" t="s">
        <v>3248</v>
      </c>
      <c r="G192" t="s">
        <v>3249</v>
      </c>
      <c r="H192" t="s">
        <v>3250</v>
      </c>
      <c r="I192" t="s">
        <v>32</v>
      </c>
      <c r="J192" t="s">
        <v>991</v>
      </c>
      <c r="K192" t="s">
        <v>24</v>
      </c>
      <c r="L192" t="s">
        <v>204</v>
      </c>
      <c r="M192" t="s">
        <v>9654</v>
      </c>
      <c r="N192" t="s">
        <v>9441</v>
      </c>
    </row>
    <row r="193" spans="1:14" x14ac:dyDescent="0.25">
      <c r="A193" t="s">
        <v>3307</v>
      </c>
      <c r="B193" t="s">
        <v>2850</v>
      </c>
      <c r="C193" t="s">
        <v>69</v>
      </c>
      <c r="D193" t="s">
        <v>93</v>
      </c>
      <c r="E193" t="s">
        <v>638</v>
      </c>
      <c r="F193" t="s">
        <v>3308</v>
      </c>
      <c r="G193" t="s">
        <v>3309</v>
      </c>
      <c r="H193" t="s">
        <v>3310</v>
      </c>
      <c r="I193" t="s">
        <v>32</v>
      </c>
      <c r="J193" t="s">
        <v>97</v>
      </c>
      <c r="K193" t="s">
        <v>24</v>
      </c>
      <c r="L193" t="s">
        <v>75</v>
      </c>
      <c r="M193" t="s">
        <v>9656</v>
      </c>
      <c r="N193" t="s">
        <v>9441</v>
      </c>
    </row>
    <row r="194" spans="1:14" x14ac:dyDescent="0.25">
      <c r="A194" t="s">
        <v>2703</v>
      </c>
      <c r="B194" t="s">
        <v>2704</v>
      </c>
      <c r="C194" t="s">
        <v>16</v>
      </c>
      <c r="D194" t="s">
        <v>93</v>
      </c>
      <c r="E194" t="s">
        <v>638</v>
      </c>
      <c r="F194" t="s">
        <v>3339</v>
      </c>
      <c r="G194" t="s">
        <v>3340</v>
      </c>
      <c r="H194" t="s">
        <v>3341</v>
      </c>
      <c r="I194" t="s">
        <v>32</v>
      </c>
      <c r="J194" t="s">
        <v>1350</v>
      </c>
      <c r="K194" t="s">
        <v>24</v>
      </c>
      <c r="L194" t="s">
        <v>75</v>
      </c>
      <c r="M194" t="s">
        <v>9657</v>
      </c>
      <c r="N194" t="s">
        <v>9441</v>
      </c>
    </row>
    <row r="195" spans="1:14" x14ac:dyDescent="0.25">
      <c r="A195" t="s">
        <v>3367</v>
      </c>
      <c r="B195" t="s">
        <v>2910</v>
      </c>
      <c r="C195" t="s">
        <v>16</v>
      </c>
      <c r="D195" t="s">
        <v>2911</v>
      </c>
      <c r="E195" t="s">
        <v>638</v>
      </c>
      <c r="F195" t="s">
        <v>3368</v>
      </c>
      <c r="G195" t="s">
        <v>3369</v>
      </c>
      <c r="H195" t="s">
        <v>3370</v>
      </c>
      <c r="I195" t="s">
        <v>32</v>
      </c>
      <c r="J195" t="s">
        <v>341</v>
      </c>
      <c r="K195" t="s">
        <v>24</v>
      </c>
      <c r="L195" t="s">
        <v>3371</v>
      </c>
      <c r="M195" t="s">
        <v>9658</v>
      </c>
      <c r="N195" t="s">
        <v>9441</v>
      </c>
    </row>
    <row r="196" spans="1:14" x14ac:dyDescent="0.25">
      <c r="A196" t="s">
        <v>3381</v>
      </c>
      <c r="B196" t="s">
        <v>3225</v>
      </c>
      <c r="C196" t="s">
        <v>16</v>
      </c>
      <c r="D196" t="s">
        <v>3226</v>
      </c>
      <c r="E196" t="s">
        <v>638</v>
      </c>
      <c r="F196" t="s">
        <v>3382</v>
      </c>
      <c r="G196" t="s">
        <v>3383</v>
      </c>
      <c r="H196" t="s">
        <v>3384</v>
      </c>
      <c r="I196" t="s">
        <v>32</v>
      </c>
      <c r="J196" t="s">
        <v>506</v>
      </c>
      <c r="K196" t="s">
        <v>24</v>
      </c>
      <c r="L196" t="s">
        <v>204</v>
      </c>
      <c r="M196" t="s">
        <v>9659</v>
      </c>
      <c r="N196" t="s">
        <v>9441</v>
      </c>
    </row>
    <row r="197" spans="1:14" x14ac:dyDescent="0.25">
      <c r="A197" t="s">
        <v>3418</v>
      </c>
      <c r="B197" t="s">
        <v>986</v>
      </c>
      <c r="C197" t="s">
        <v>69</v>
      </c>
      <c r="D197" t="s">
        <v>987</v>
      </c>
      <c r="E197" t="s">
        <v>638</v>
      </c>
      <c r="F197" t="s">
        <v>3419</v>
      </c>
      <c r="G197" t="s">
        <v>3420</v>
      </c>
      <c r="H197" t="s">
        <v>3421</v>
      </c>
      <c r="I197" t="s">
        <v>32</v>
      </c>
      <c r="J197" t="s">
        <v>148</v>
      </c>
      <c r="K197" t="s">
        <v>24</v>
      </c>
      <c r="L197" t="s">
        <v>204</v>
      </c>
      <c r="M197" t="s">
        <v>9661</v>
      </c>
      <c r="N197" t="s">
        <v>9441</v>
      </c>
    </row>
    <row r="198" spans="1:14" x14ac:dyDescent="0.25">
      <c r="A198" t="s">
        <v>3422</v>
      </c>
      <c r="B198" t="s">
        <v>1433</v>
      </c>
      <c r="C198" t="s">
        <v>16</v>
      </c>
      <c r="D198" t="s">
        <v>2516</v>
      </c>
      <c r="E198" t="s">
        <v>638</v>
      </c>
      <c r="F198" t="s">
        <v>3423</v>
      </c>
      <c r="G198" t="s">
        <v>3424</v>
      </c>
      <c r="H198" t="s">
        <v>3425</v>
      </c>
      <c r="I198" t="s">
        <v>32</v>
      </c>
      <c r="J198" t="s">
        <v>379</v>
      </c>
      <c r="K198" t="s">
        <v>24</v>
      </c>
      <c r="L198" t="s">
        <v>75</v>
      </c>
      <c r="M198" t="s">
        <v>9662</v>
      </c>
      <c r="N198" t="s">
        <v>9441</v>
      </c>
    </row>
    <row r="199" spans="1:14" x14ac:dyDescent="0.25">
      <c r="A199" t="s">
        <v>3452</v>
      </c>
      <c r="B199" t="s">
        <v>3453</v>
      </c>
      <c r="C199" t="s">
        <v>69</v>
      </c>
      <c r="D199" t="s">
        <v>207</v>
      </c>
      <c r="E199" t="s">
        <v>18</v>
      </c>
      <c r="F199" t="s">
        <v>3454</v>
      </c>
      <c r="G199" t="s">
        <v>3455</v>
      </c>
      <c r="H199" t="s">
        <v>3456</v>
      </c>
      <c r="I199" t="s">
        <v>32</v>
      </c>
      <c r="J199" t="s">
        <v>379</v>
      </c>
      <c r="K199" t="s">
        <v>24</v>
      </c>
      <c r="L199" t="s">
        <v>75</v>
      </c>
      <c r="M199" t="s">
        <v>9663</v>
      </c>
      <c r="N199" t="s">
        <v>9441</v>
      </c>
    </row>
    <row r="200" spans="1:14" x14ac:dyDescent="0.25">
      <c r="A200" t="s">
        <v>3463</v>
      </c>
      <c r="B200" t="s">
        <v>3464</v>
      </c>
      <c r="C200" t="s">
        <v>69</v>
      </c>
      <c r="D200" t="s">
        <v>3465</v>
      </c>
      <c r="E200" t="s">
        <v>18</v>
      </c>
      <c r="F200" t="s">
        <v>3466</v>
      </c>
      <c r="G200" t="s">
        <v>3467</v>
      </c>
      <c r="H200" t="s">
        <v>3468</v>
      </c>
      <c r="I200" t="s">
        <v>32</v>
      </c>
      <c r="J200" t="s">
        <v>290</v>
      </c>
      <c r="K200" t="s">
        <v>24</v>
      </c>
      <c r="L200" t="s">
        <v>75</v>
      </c>
      <c r="M200" t="s">
        <v>9664</v>
      </c>
      <c r="N200" t="s">
        <v>9441</v>
      </c>
    </row>
    <row r="201" spans="1:14" x14ac:dyDescent="0.25">
      <c r="A201" t="s">
        <v>3469</v>
      </c>
      <c r="B201" t="s">
        <v>3470</v>
      </c>
      <c r="C201" t="s">
        <v>16</v>
      </c>
      <c r="D201" t="s">
        <v>3471</v>
      </c>
      <c r="E201" t="s">
        <v>18</v>
      </c>
      <c r="F201" t="s">
        <v>3472</v>
      </c>
      <c r="G201" t="s">
        <v>3473</v>
      </c>
      <c r="H201" t="s">
        <v>3474</v>
      </c>
      <c r="I201" t="s">
        <v>32</v>
      </c>
      <c r="J201" t="s">
        <v>74</v>
      </c>
      <c r="K201" t="s">
        <v>24</v>
      </c>
      <c r="L201" t="s">
        <v>3475</v>
      </c>
      <c r="M201" t="s">
        <v>9665</v>
      </c>
      <c r="N201" t="s">
        <v>9441</v>
      </c>
    </row>
    <row r="202" spans="1:14" x14ac:dyDescent="0.25">
      <c r="A202" t="s">
        <v>3476</v>
      </c>
      <c r="B202" t="s">
        <v>3477</v>
      </c>
      <c r="C202" t="s">
        <v>69</v>
      </c>
      <c r="D202" t="s">
        <v>1003</v>
      </c>
      <c r="E202" t="s">
        <v>18</v>
      </c>
      <c r="F202" t="s">
        <v>3478</v>
      </c>
      <c r="G202" t="s">
        <v>3479</v>
      </c>
      <c r="H202" t="s">
        <v>3480</v>
      </c>
      <c r="I202" t="s">
        <v>32</v>
      </c>
      <c r="J202" t="s">
        <v>1727</v>
      </c>
      <c r="K202" t="s">
        <v>24</v>
      </c>
      <c r="L202" t="s">
        <v>34</v>
      </c>
      <c r="M202" t="s">
        <v>9666</v>
      </c>
      <c r="N202" t="s">
        <v>9441</v>
      </c>
    </row>
    <row r="203" spans="1:14" x14ac:dyDescent="0.25">
      <c r="A203" t="s">
        <v>3504</v>
      </c>
      <c r="B203" t="s">
        <v>92</v>
      </c>
      <c r="C203" t="s">
        <v>69</v>
      </c>
      <c r="D203" t="s">
        <v>93</v>
      </c>
      <c r="E203" t="s">
        <v>18</v>
      </c>
      <c r="F203" t="s">
        <v>3505</v>
      </c>
      <c r="G203" t="s">
        <v>3506</v>
      </c>
      <c r="H203" t="s">
        <v>3507</v>
      </c>
      <c r="I203" t="s">
        <v>32</v>
      </c>
      <c r="J203" t="s">
        <v>1400</v>
      </c>
      <c r="K203" t="s">
        <v>24</v>
      </c>
      <c r="L203" t="s">
        <v>75</v>
      </c>
      <c r="M203" t="s">
        <v>9667</v>
      </c>
      <c r="N203" t="s">
        <v>9441</v>
      </c>
    </row>
    <row r="204" spans="1:14" x14ac:dyDescent="0.25">
      <c r="A204" t="s">
        <v>3512</v>
      </c>
      <c r="B204" t="s">
        <v>3513</v>
      </c>
      <c r="C204" t="s">
        <v>69</v>
      </c>
      <c r="D204" t="s">
        <v>2041</v>
      </c>
      <c r="E204" t="s">
        <v>18</v>
      </c>
      <c r="F204" t="s">
        <v>3514</v>
      </c>
      <c r="G204" t="s">
        <v>3515</v>
      </c>
      <c r="H204" t="s">
        <v>3516</v>
      </c>
      <c r="I204" t="s">
        <v>32</v>
      </c>
      <c r="J204" t="s">
        <v>109</v>
      </c>
      <c r="K204" t="s">
        <v>24</v>
      </c>
      <c r="L204" t="s">
        <v>176</v>
      </c>
      <c r="M204" t="s">
        <v>9668</v>
      </c>
      <c r="N204" t="s">
        <v>9441</v>
      </c>
    </row>
    <row r="205" spans="1:14" x14ac:dyDescent="0.25">
      <c r="A205" t="s">
        <v>3517</v>
      </c>
      <c r="B205" t="s">
        <v>264</v>
      </c>
      <c r="C205" t="s">
        <v>16</v>
      </c>
      <c r="D205" t="s">
        <v>702</v>
      </c>
      <c r="E205" t="s">
        <v>18</v>
      </c>
      <c r="F205" t="s">
        <v>3518</v>
      </c>
      <c r="G205" t="s">
        <v>3519</v>
      </c>
      <c r="H205" t="s">
        <v>3520</v>
      </c>
      <c r="I205" t="s">
        <v>32</v>
      </c>
      <c r="J205" t="s">
        <v>575</v>
      </c>
      <c r="K205" t="s">
        <v>24</v>
      </c>
      <c r="L205" t="s">
        <v>204</v>
      </c>
      <c r="M205" t="s">
        <v>9669</v>
      </c>
      <c r="N205" t="s">
        <v>9441</v>
      </c>
    </row>
    <row r="206" spans="1:14" x14ac:dyDescent="0.25">
      <c r="A206" t="s">
        <v>3528</v>
      </c>
      <c r="B206" t="s">
        <v>3529</v>
      </c>
      <c r="C206" t="s">
        <v>69</v>
      </c>
      <c r="D206" t="s">
        <v>579</v>
      </c>
      <c r="E206" t="s">
        <v>18</v>
      </c>
      <c r="F206" t="s">
        <v>3530</v>
      </c>
      <c r="G206" t="s">
        <v>3531</v>
      </c>
      <c r="H206" t="s">
        <v>3532</v>
      </c>
      <c r="I206" t="s">
        <v>32</v>
      </c>
      <c r="J206" t="s">
        <v>57</v>
      </c>
      <c r="K206" t="s">
        <v>24</v>
      </c>
      <c r="L206" t="s">
        <v>3533</v>
      </c>
      <c r="M206" t="s">
        <v>9670</v>
      </c>
      <c r="N206" t="s">
        <v>9441</v>
      </c>
    </row>
    <row r="207" spans="1:14" x14ac:dyDescent="0.25">
      <c r="A207" t="s">
        <v>3534</v>
      </c>
      <c r="B207" t="s">
        <v>3535</v>
      </c>
      <c r="C207" t="s">
        <v>69</v>
      </c>
      <c r="D207" t="s">
        <v>3536</v>
      </c>
      <c r="E207" t="s">
        <v>18</v>
      </c>
      <c r="F207" t="s">
        <v>3537</v>
      </c>
      <c r="G207" t="s">
        <v>3538</v>
      </c>
      <c r="H207" t="s">
        <v>3539</v>
      </c>
      <c r="I207" t="s">
        <v>32</v>
      </c>
      <c r="J207" t="s">
        <v>175</v>
      </c>
      <c r="K207" t="s">
        <v>24</v>
      </c>
      <c r="L207" t="s">
        <v>3540</v>
      </c>
      <c r="M207" t="s">
        <v>9671</v>
      </c>
      <c r="N207" t="s">
        <v>9441</v>
      </c>
    </row>
    <row r="208" spans="1:14" x14ac:dyDescent="0.25">
      <c r="A208" t="s">
        <v>3541</v>
      </c>
      <c r="C208" t="s">
        <v>69</v>
      </c>
      <c r="D208" t="s">
        <v>332</v>
      </c>
      <c r="E208" t="s">
        <v>18</v>
      </c>
      <c r="F208" t="s">
        <v>3542</v>
      </c>
      <c r="G208" t="s">
        <v>3543</v>
      </c>
      <c r="H208" t="s">
        <v>3544</v>
      </c>
      <c r="I208" t="s">
        <v>32</v>
      </c>
      <c r="J208" t="s">
        <v>583</v>
      </c>
      <c r="K208" t="s">
        <v>24</v>
      </c>
      <c r="L208" t="s">
        <v>3545</v>
      </c>
      <c r="M208" t="s">
        <v>9672</v>
      </c>
      <c r="N208" t="s">
        <v>9441</v>
      </c>
    </row>
    <row r="209" spans="1:14" x14ac:dyDescent="0.25">
      <c r="A209" t="s">
        <v>1301</v>
      </c>
      <c r="B209" t="s">
        <v>92</v>
      </c>
      <c r="C209" t="s">
        <v>69</v>
      </c>
      <c r="D209" t="s">
        <v>93</v>
      </c>
      <c r="E209" t="s">
        <v>18</v>
      </c>
      <c r="F209" t="s">
        <v>3546</v>
      </c>
      <c r="G209" t="s">
        <v>3547</v>
      </c>
      <c r="H209" t="s">
        <v>3548</v>
      </c>
      <c r="I209" t="s">
        <v>32</v>
      </c>
      <c r="J209" t="s">
        <v>175</v>
      </c>
      <c r="K209" t="s">
        <v>24</v>
      </c>
      <c r="L209" t="s">
        <v>75</v>
      </c>
      <c r="M209" t="s">
        <v>9673</v>
      </c>
      <c r="N209" t="s">
        <v>9441</v>
      </c>
    </row>
    <row r="210" spans="1:14" x14ac:dyDescent="0.25">
      <c r="A210" t="s">
        <v>3549</v>
      </c>
      <c r="B210" t="s">
        <v>3550</v>
      </c>
      <c r="C210" t="s">
        <v>16</v>
      </c>
      <c r="D210" t="s">
        <v>1254</v>
      </c>
      <c r="E210" t="s">
        <v>18</v>
      </c>
      <c r="F210" t="s">
        <v>3551</v>
      </c>
      <c r="G210" t="s">
        <v>3552</v>
      </c>
      <c r="H210" t="s">
        <v>3553</v>
      </c>
      <c r="I210" t="s">
        <v>32</v>
      </c>
      <c r="J210" t="s">
        <v>540</v>
      </c>
      <c r="K210" t="s">
        <v>24</v>
      </c>
      <c r="L210" t="s">
        <v>3554</v>
      </c>
      <c r="M210" t="s">
        <v>9674</v>
      </c>
      <c r="N210" t="s">
        <v>9441</v>
      </c>
    </row>
    <row r="211" spans="1:14" x14ac:dyDescent="0.25">
      <c r="A211" t="s">
        <v>3566</v>
      </c>
      <c r="B211" t="s">
        <v>3567</v>
      </c>
      <c r="C211" t="s">
        <v>69</v>
      </c>
      <c r="D211" t="s">
        <v>3568</v>
      </c>
      <c r="E211" t="s">
        <v>18</v>
      </c>
      <c r="F211" t="s">
        <v>3569</v>
      </c>
      <c r="G211" t="s">
        <v>3570</v>
      </c>
      <c r="H211" t="s">
        <v>3571</v>
      </c>
      <c r="I211" t="s">
        <v>32</v>
      </c>
      <c r="J211" t="s">
        <v>97</v>
      </c>
      <c r="K211" t="s">
        <v>24</v>
      </c>
      <c r="L211" t="s">
        <v>3572</v>
      </c>
      <c r="M211" t="s">
        <v>9675</v>
      </c>
      <c r="N211" t="s">
        <v>9441</v>
      </c>
    </row>
    <row r="212" spans="1:14" x14ac:dyDescent="0.25">
      <c r="A212" t="s">
        <v>3573</v>
      </c>
      <c r="C212" t="s">
        <v>69</v>
      </c>
      <c r="D212" t="s">
        <v>3574</v>
      </c>
      <c r="E212" t="s">
        <v>18</v>
      </c>
      <c r="F212" t="s">
        <v>3575</v>
      </c>
      <c r="G212" t="s">
        <v>3576</v>
      </c>
      <c r="H212" t="s">
        <v>3577</v>
      </c>
      <c r="I212" t="s">
        <v>32</v>
      </c>
      <c r="J212" t="s">
        <v>1381</v>
      </c>
      <c r="K212" t="s">
        <v>24</v>
      </c>
      <c r="L212" t="s">
        <v>3578</v>
      </c>
      <c r="M212" t="s">
        <v>9676</v>
      </c>
      <c r="N212" t="s">
        <v>9441</v>
      </c>
    </row>
    <row r="213" spans="1:14" x14ac:dyDescent="0.25">
      <c r="A213" t="s">
        <v>3583</v>
      </c>
      <c r="B213" t="s">
        <v>3584</v>
      </c>
      <c r="C213" t="s">
        <v>16</v>
      </c>
      <c r="D213" t="s">
        <v>3585</v>
      </c>
      <c r="E213" t="s">
        <v>18</v>
      </c>
      <c r="F213" t="s">
        <v>3586</v>
      </c>
      <c r="G213" t="s">
        <v>3587</v>
      </c>
      <c r="H213" t="s">
        <v>3588</v>
      </c>
      <c r="I213" t="s">
        <v>32</v>
      </c>
      <c r="J213" t="s">
        <v>493</v>
      </c>
      <c r="K213" t="s">
        <v>24</v>
      </c>
      <c r="L213" t="s">
        <v>3589</v>
      </c>
      <c r="M213" t="s">
        <v>9677</v>
      </c>
      <c r="N213" t="s">
        <v>9441</v>
      </c>
    </row>
    <row r="214" spans="1:14" x14ac:dyDescent="0.25">
      <c r="A214" t="s">
        <v>534</v>
      </c>
      <c r="B214" t="s">
        <v>535</v>
      </c>
      <c r="C214" t="s">
        <v>69</v>
      </c>
      <c r="D214" t="s">
        <v>3597</v>
      </c>
      <c r="E214" t="s">
        <v>18</v>
      </c>
      <c r="F214" t="s">
        <v>3598</v>
      </c>
      <c r="G214" t="s">
        <v>3599</v>
      </c>
      <c r="H214" t="s">
        <v>3600</v>
      </c>
      <c r="I214" t="s">
        <v>32</v>
      </c>
      <c r="J214" t="s">
        <v>991</v>
      </c>
      <c r="K214" t="s">
        <v>24</v>
      </c>
      <c r="L214" t="s">
        <v>541</v>
      </c>
      <c r="M214" t="s">
        <v>9678</v>
      </c>
      <c r="N214" t="s">
        <v>9441</v>
      </c>
    </row>
    <row r="215" spans="1:14" x14ac:dyDescent="0.25">
      <c r="A215" t="s">
        <v>3678</v>
      </c>
      <c r="C215" t="s">
        <v>16</v>
      </c>
      <c r="D215" t="s">
        <v>579</v>
      </c>
      <c r="E215" t="s">
        <v>18</v>
      </c>
      <c r="F215" t="s">
        <v>3679</v>
      </c>
      <c r="G215" t="s">
        <v>3680</v>
      </c>
      <c r="H215" t="s">
        <v>3681</v>
      </c>
      <c r="I215" t="s">
        <v>32</v>
      </c>
      <c r="J215" t="s">
        <v>583</v>
      </c>
      <c r="K215" t="s">
        <v>24</v>
      </c>
      <c r="L215" t="s">
        <v>58</v>
      </c>
      <c r="M215" t="s">
        <v>9681</v>
      </c>
      <c r="N215" t="s">
        <v>9441</v>
      </c>
    </row>
    <row r="216" spans="1:14" x14ac:dyDescent="0.25">
      <c r="A216" t="s">
        <v>3682</v>
      </c>
      <c r="B216" t="s">
        <v>2145</v>
      </c>
      <c r="C216" t="s">
        <v>16</v>
      </c>
      <c r="D216" t="s">
        <v>489</v>
      </c>
      <c r="E216" t="s">
        <v>18</v>
      </c>
      <c r="F216" t="s">
        <v>3683</v>
      </c>
      <c r="G216" t="s">
        <v>3684</v>
      </c>
      <c r="H216" t="s">
        <v>3685</v>
      </c>
      <c r="I216" t="s">
        <v>32</v>
      </c>
      <c r="J216" t="s">
        <v>148</v>
      </c>
      <c r="K216" t="s">
        <v>24</v>
      </c>
      <c r="L216" t="s">
        <v>494</v>
      </c>
      <c r="M216" t="s">
        <v>9682</v>
      </c>
      <c r="N216" t="s">
        <v>9441</v>
      </c>
    </row>
    <row r="217" spans="1:14" x14ac:dyDescent="0.25">
      <c r="A217" t="s">
        <v>3686</v>
      </c>
      <c r="B217" t="s">
        <v>3687</v>
      </c>
      <c r="C217" t="s">
        <v>69</v>
      </c>
      <c r="D217" t="s">
        <v>2671</v>
      </c>
      <c r="E217" t="s">
        <v>18</v>
      </c>
      <c r="F217" t="s">
        <v>3688</v>
      </c>
      <c r="G217" t="s">
        <v>3689</v>
      </c>
      <c r="H217" t="s">
        <v>3690</v>
      </c>
      <c r="I217" t="s">
        <v>32</v>
      </c>
      <c r="J217" t="s">
        <v>2164</v>
      </c>
      <c r="K217" t="s">
        <v>24</v>
      </c>
      <c r="L217" t="s">
        <v>75</v>
      </c>
      <c r="M217" t="s">
        <v>9683</v>
      </c>
      <c r="N217" t="s">
        <v>9441</v>
      </c>
    </row>
    <row r="218" spans="1:14" x14ac:dyDescent="0.25">
      <c r="A218" t="s">
        <v>3700</v>
      </c>
      <c r="B218" t="s">
        <v>2818</v>
      </c>
      <c r="C218" t="s">
        <v>69</v>
      </c>
      <c r="D218" t="s">
        <v>2819</v>
      </c>
      <c r="E218" t="s">
        <v>638</v>
      </c>
      <c r="F218" t="s">
        <v>3701</v>
      </c>
      <c r="G218" t="s">
        <v>3702</v>
      </c>
      <c r="H218" t="s">
        <v>3703</v>
      </c>
      <c r="I218" t="s">
        <v>32</v>
      </c>
      <c r="J218" t="s">
        <v>290</v>
      </c>
      <c r="K218" t="s">
        <v>24</v>
      </c>
      <c r="L218" t="s">
        <v>2824</v>
      </c>
      <c r="M218" t="s">
        <v>9684</v>
      </c>
      <c r="N218" t="s">
        <v>9441</v>
      </c>
    </row>
    <row r="219" spans="1:14" x14ac:dyDescent="0.25">
      <c r="A219" t="s">
        <v>3717</v>
      </c>
      <c r="B219" t="s">
        <v>2818</v>
      </c>
      <c r="C219" t="s">
        <v>69</v>
      </c>
      <c r="D219" t="s">
        <v>2819</v>
      </c>
      <c r="E219" t="s">
        <v>638</v>
      </c>
      <c r="F219" t="s">
        <v>3718</v>
      </c>
      <c r="G219" t="s">
        <v>3719</v>
      </c>
      <c r="H219" t="s">
        <v>3720</v>
      </c>
      <c r="I219" t="s">
        <v>32</v>
      </c>
      <c r="J219" t="s">
        <v>74</v>
      </c>
      <c r="K219" t="s">
        <v>24</v>
      </c>
      <c r="L219" t="s">
        <v>3721</v>
      </c>
      <c r="M219" t="s">
        <v>9686</v>
      </c>
      <c r="N219" t="s">
        <v>9441</v>
      </c>
    </row>
    <row r="220" spans="1:14" x14ac:dyDescent="0.25">
      <c r="A220" t="s">
        <v>3745</v>
      </c>
      <c r="B220" t="s">
        <v>3746</v>
      </c>
      <c r="C220" t="s">
        <v>16</v>
      </c>
      <c r="D220" t="s">
        <v>942</v>
      </c>
      <c r="E220" t="s">
        <v>638</v>
      </c>
      <c r="F220" t="s">
        <v>3747</v>
      </c>
      <c r="G220" t="s">
        <v>3748</v>
      </c>
      <c r="H220" t="s">
        <v>3749</v>
      </c>
      <c r="I220" t="s">
        <v>32</v>
      </c>
      <c r="J220" t="s">
        <v>614</v>
      </c>
      <c r="K220" t="s">
        <v>24</v>
      </c>
      <c r="L220" t="s">
        <v>786</v>
      </c>
      <c r="M220" t="s">
        <v>9687</v>
      </c>
      <c r="N220" t="s">
        <v>9441</v>
      </c>
    </row>
    <row r="221" spans="1:14" x14ac:dyDescent="0.25">
      <c r="A221" t="s">
        <v>3422</v>
      </c>
      <c r="B221" t="s">
        <v>1433</v>
      </c>
      <c r="C221" t="s">
        <v>16</v>
      </c>
      <c r="D221" t="s">
        <v>2516</v>
      </c>
      <c r="E221" t="s">
        <v>638</v>
      </c>
      <c r="F221" t="s">
        <v>3750</v>
      </c>
      <c r="G221" t="s">
        <v>3751</v>
      </c>
      <c r="H221" t="s">
        <v>3752</v>
      </c>
      <c r="I221" t="s">
        <v>32</v>
      </c>
      <c r="J221" t="s">
        <v>521</v>
      </c>
      <c r="K221" t="s">
        <v>24</v>
      </c>
      <c r="L221" t="s">
        <v>75</v>
      </c>
      <c r="M221" t="s">
        <v>9688</v>
      </c>
      <c r="N221" t="s">
        <v>9441</v>
      </c>
    </row>
    <row r="222" spans="1:14" x14ac:dyDescent="0.25">
      <c r="A222" t="s">
        <v>3790</v>
      </c>
      <c r="B222" t="s">
        <v>3791</v>
      </c>
      <c r="C222" t="s">
        <v>16</v>
      </c>
      <c r="D222" t="s">
        <v>3792</v>
      </c>
      <c r="E222" t="s">
        <v>18</v>
      </c>
      <c r="F222" t="s">
        <v>3793</v>
      </c>
      <c r="G222" t="s">
        <v>3794</v>
      </c>
      <c r="H222" t="s">
        <v>3795</v>
      </c>
      <c r="I222" t="s">
        <v>32</v>
      </c>
      <c r="J222" t="s">
        <v>1639</v>
      </c>
      <c r="K222" t="s">
        <v>24</v>
      </c>
      <c r="L222" t="s">
        <v>75</v>
      </c>
      <c r="M222" t="s">
        <v>9689</v>
      </c>
      <c r="N222" t="s">
        <v>9441</v>
      </c>
    </row>
    <row r="223" spans="1:14" x14ac:dyDescent="0.25">
      <c r="A223" t="s">
        <v>3796</v>
      </c>
      <c r="C223" t="s">
        <v>1475</v>
      </c>
      <c r="D223" t="s">
        <v>579</v>
      </c>
      <c r="E223" t="s">
        <v>18</v>
      </c>
      <c r="F223" t="s">
        <v>3797</v>
      </c>
      <c r="G223" t="s">
        <v>3798</v>
      </c>
      <c r="H223" t="s">
        <v>3799</v>
      </c>
      <c r="I223" t="s">
        <v>32</v>
      </c>
      <c r="J223" t="s">
        <v>1461</v>
      </c>
      <c r="K223" t="s">
        <v>24</v>
      </c>
      <c r="L223" t="s">
        <v>58</v>
      </c>
      <c r="M223" t="s">
        <v>9690</v>
      </c>
      <c r="N223" t="s">
        <v>9441</v>
      </c>
    </row>
    <row r="224" spans="1:14" x14ac:dyDescent="0.25">
      <c r="A224" t="s">
        <v>3805</v>
      </c>
      <c r="B224" t="s">
        <v>2964</v>
      </c>
      <c r="C224" t="s">
        <v>69</v>
      </c>
      <c r="D224" t="s">
        <v>2965</v>
      </c>
      <c r="E224" t="s">
        <v>18</v>
      </c>
      <c r="F224" t="s">
        <v>3806</v>
      </c>
      <c r="G224" t="s">
        <v>3807</v>
      </c>
      <c r="H224" t="s">
        <v>3808</v>
      </c>
      <c r="I224" t="s">
        <v>32</v>
      </c>
      <c r="J224" t="s">
        <v>2164</v>
      </c>
      <c r="K224" t="s">
        <v>24</v>
      </c>
      <c r="L224" t="s">
        <v>75</v>
      </c>
      <c r="M224" t="s">
        <v>9691</v>
      </c>
      <c r="N224" t="s">
        <v>9441</v>
      </c>
    </row>
    <row r="225" spans="1:14" x14ac:dyDescent="0.25">
      <c r="A225" t="s">
        <v>3820</v>
      </c>
      <c r="B225" t="s">
        <v>3821</v>
      </c>
      <c r="C225" t="s">
        <v>69</v>
      </c>
      <c r="D225" t="s">
        <v>482</v>
      </c>
      <c r="E225" t="s">
        <v>18</v>
      </c>
      <c r="F225" t="s">
        <v>3822</v>
      </c>
      <c r="G225" t="s">
        <v>3823</v>
      </c>
      <c r="H225" t="s">
        <v>3824</v>
      </c>
      <c r="I225" t="s">
        <v>32</v>
      </c>
      <c r="J225" t="s">
        <v>385</v>
      </c>
      <c r="K225" t="s">
        <v>24</v>
      </c>
      <c r="L225" t="s">
        <v>204</v>
      </c>
      <c r="M225" t="s">
        <v>9693</v>
      </c>
      <c r="N225" t="s">
        <v>9441</v>
      </c>
    </row>
    <row r="226" spans="1:14" x14ac:dyDescent="0.25">
      <c r="A226" t="s">
        <v>3835</v>
      </c>
      <c r="B226" t="s">
        <v>3836</v>
      </c>
      <c r="C226" t="s">
        <v>1475</v>
      </c>
      <c r="D226" t="s">
        <v>579</v>
      </c>
      <c r="E226" t="s">
        <v>18</v>
      </c>
      <c r="F226" t="s">
        <v>3837</v>
      </c>
      <c r="G226" t="s">
        <v>3838</v>
      </c>
      <c r="H226" t="s">
        <v>3839</v>
      </c>
      <c r="I226" t="s">
        <v>32</v>
      </c>
      <c r="J226" t="s">
        <v>290</v>
      </c>
      <c r="K226" t="s">
        <v>24</v>
      </c>
      <c r="L226" t="s">
        <v>2331</v>
      </c>
      <c r="M226" t="s">
        <v>9695</v>
      </c>
      <c r="N226" t="s">
        <v>9441</v>
      </c>
    </row>
    <row r="227" spans="1:14" x14ac:dyDescent="0.25">
      <c r="A227" t="s">
        <v>3854</v>
      </c>
      <c r="C227" t="s">
        <v>69</v>
      </c>
      <c r="D227" t="s">
        <v>3855</v>
      </c>
      <c r="E227" t="s">
        <v>18</v>
      </c>
      <c r="F227" t="s">
        <v>3856</v>
      </c>
      <c r="G227" t="s">
        <v>3857</v>
      </c>
      <c r="H227" t="s">
        <v>3858</v>
      </c>
      <c r="I227" t="s">
        <v>32</v>
      </c>
      <c r="J227" t="s">
        <v>991</v>
      </c>
      <c r="K227" t="s">
        <v>24</v>
      </c>
      <c r="L227" t="s">
        <v>1368</v>
      </c>
      <c r="M227" t="s">
        <v>9697</v>
      </c>
      <c r="N227" t="s">
        <v>9441</v>
      </c>
    </row>
    <row r="228" spans="1:14" x14ac:dyDescent="0.25">
      <c r="A228" t="s">
        <v>3859</v>
      </c>
      <c r="B228" t="s">
        <v>3860</v>
      </c>
      <c r="C228" t="s">
        <v>69</v>
      </c>
      <c r="D228" t="s">
        <v>1254</v>
      </c>
      <c r="E228" t="s">
        <v>18</v>
      </c>
      <c r="F228" t="s">
        <v>3861</v>
      </c>
      <c r="G228" t="s">
        <v>3862</v>
      </c>
      <c r="H228" t="s">
        <v>3863</v>
      </c>
      <c r="I228" t="s">
        <v>32</v>
      </c>
      <c r="J228" t="s">
        <v>183</v>
      </c>
      <c r="K228" t="s">
        <v>24</v>
      </c>
      <c r="L228" t="s">
        <v>1258</v>
      </c>
      <c r="M228" t="s">
        <v>9698</v>
      </c>
      <c r="N228" t="s">
        <v>9441</v>
      </c>
    </row>
    <row r="229" spans="1:14" x14ac:dyDescent="0.25">
      <c r="A229" t="s">
        <v>3864</v>
      </c>
      <c r="B229" t="s">
        <v>3865</v>
      </c>
      <c r="C229" t="s">
        <v>16</v>
      </c>
      <c r="D229" t="s">
        <v>1916</v>
      </c>
      <c r="E229" t="s">
        <v>18</v>
      </c>
      <c r="F229" t="s">
        <v>3866</v>
      </c>
      <c r="G229" t="s">
        <v>3867</v>
      </c>
      <c r="H229" t="s">
        <v>3868</v>
      </c>
      <c r="I229" t="s">
        <v>32</v>
      </c>
      <c r="J229" t="s">
        <v>41</v>
      </c>
      <c r="K229" t="s">
        <v>24</v>
      </c>
      <c r="L229" t="s">
        <v>75</v>
      </c>
      <c r="M229" t="s">
        <v>9699</v>
      </c>
      <c r="N229" t="s">
        <v>9441</v>
      </c>
    </row>
    <row r="230" spans="1:14" x14ac:dyDescent="0.25">
      <c r="A230" t="s">
        <v>3882</v>
      </c>
      <c r="B230" t="s">
        <v>3883</v>
      </c>
      <c r="C230" t="s">
        <v>16</v>
      </c>
      <c r="D230" t="s">
        <v>2146</v>
      </c>
      <c r="E230" t="s">
        <v>18</v>
      </c>
      <c r="F230" t="s">
        <v>3884</v>
      </c>
      <c r="G230" t="s">
        <v>3885</v>
      </c>
      <c r="H230" t="s">
        <v>3886</v>
      </c>
      <c r="I230" t="s">
        <v>32</v>
      </c>
      <c r="J230" t="s">
        <v>712</v>
      </c>
      <c r="K230" t="s">
        <v>24</v>
      </c>
      <c r="L230" t="s">
        <v>204</v>
      </c>
      <c r="M230" t="s">
        <v>9700</v>
      </c>
      <c r="N230" t="s">
        <v>9441</v>
      </c>
    </row>
    <row r="231" spans="1:14" x14ac:dyDescent="0.25">
      <c r="A231" t="s">
        <v>3893</v>
      </c>
      <c r="B231" t="s">
        <v>3894</v>
      </c>
      <c r="C231" t="s">
        <v>69</v>
      </c>
      <c r="D231" t="s">
        <v>3895</v>
      </c>
      <c r="E231" t="s">
        <v>18</v>
      </c>
      <c r="F231" t="s">
        <v>3896</v>
      </c>
      <c r="G231" t="s">
        <v>3897</v>
      </c>
      <c r="H231" t="s">
        <v>3898</v>
      </c>
      <c r="I231" t="s">
        <v>32</v>
      </c>
      <c r="J231" t="s">
        <v>183</v>
      </c>
      <c r="K231" t="s">
        <v>24</v>
      </c>
      <c r="L231" t="s">
        <v>212</v>
      </c>
      <c r="M231" t="s">
        <v>9701</v>
      </c>
      <c r="N231" t="s">
        <v>9441</v>
      </c>
    </row>
    <row r="232" spans="1:14" x14ac:dyDescent="0.25">
      <c r="A232" t="s">
        <v>3909</v>
      </c>
      <c r="B232" t="s">
        <v>3910</v>
      </c>
      <c r="C232" t="s">
        <v>69</v>
      </c>
      <c r="D232" t="s">
        <v>3911</v>
      </c>
      <c r="E232" t="s">
        <v>18</v>
      </c>
      <c r="F232" t="s">
        <v>3912</v>
      </c>
      <c r="G232" t="s">
        <v>3913</v>
      </c>
      <c r="H232" t="s">
        <v>3914</v>
      </c>
      <c r="I232" t="s">
        <v>32</v>
      </c>
      <c r="J232" t="s">
        <v>41</v>
      </c>
      <c r="K232" t="s">
        <v>24</v>
      </c>
      <c r="L232" t="s">
        <v>3915</v>
      </c>
      <c r="M232" t="s">
        <v>9703</v>
      </c>
      <c r="N232" t="s">
        <v>9441</v>
      </c>
    </row>
    <row r="233" spans="1:14" x14ac:dyDescent="0.25">
      <c r="A233" t="s">
        <v>3922</v>
      </c>
      <c r="B233" t="s">
        <v>3923</v>
      </c>
      <c r="C233" t="s">
        <v>16</v>
      </c>
      <c r="D233" t="s">
        <v>2532</v>
      </c>
      <c r="E233" t="s">
        <v>18</v>
      </c>
      <c r="F233" t="s">
        <v>3924</v>
      </c>
      <c r="G233" t="s">
        <v>3925</v>
      </c>
      <c r="H233" t="s">
        <v>3926</v>
      </c>
      <c r="I233" t="s">
        <v>32</v>
      </c>
      <c r="J233" t="s">
        <v>74</v>
      </c>
      <c r="K233" t="s">
        <v>24</v>
      </c>
      <c r="L233" t="s">
        <v>204</v>
      </c>
      <c r="M233" t="s">
        <v>9705</v>
      </c>
      <c r="N233" t="s">
        <v>9441</v>
      </c>
    </row>
    <row r="234" spans="1:14" x14ac:dyDescent="0.25">
      <c r="A234" t="s">
        <v>3927</v>
      </c>
      <c r="B234" t="s">
        <v>3928</v>
      </c>
      <c r="C234" t="s">
        <v>16</v>
      </c>
      <c r="D234" t="s">
        <v>3929</v>
      </c>
      <c r="E234" t="s">
        <v>18</v>
      </c>
      <c r="F234" t="s">
        <v>3930</v>
      </c>
      <c r="G234" t="s">
        <v>3931</v>
      </c>
      <c r="H234" t="s">
        <v>3932</v>
      </c>
      <c r="I234" t="s">
        <v>32</v>
      </c>
      <c r="J234" t="s">
        <v>595</v>
      </c>
      <c r="K234" t="s">
        <v>24</v>
      </c>
      <c r="L234" t="s">
        <v>3933</v>
      </c>
      <c r="M234" t="s">
        <v>9706</v>
      </c>
      <c r="N234" t="s">
        <v>9441</v>
      </c>
    </row>
    <row r="235" spans="1:14" x14ac:dyDescent="0.25">
      <c r="A235" t="s">
        <v>3934</v>
      </c>
      <c r="B235" t="s">
        <v>1232</v>
      </c>
      <c r="C235" t="s">
        <v>16</v>
      </c>
      <c r="D235" t="s">
        <v>987</v>
      </c>
      <c r="E235" t="s">
        <v>18</v>
      </c>
      <c r="F235" t="s">
        <v>3935</v>
      </c>
      <c r="G235" t="s">
        <v>3936</v>
      </c>
      <c r="H235" t="s">
        <v>3937</v>
      </c>
      <c r="I235" t="s">
        <v>32</v>
      </c>
      <c r="J235" t="s">
        <v>1727</v>
      </c>
      <c r="K235" t="s">
        <v>24</v>
      </c>
      <c r="L235" t="s">
        <v>204</v>
      </c>
      <c r="M235" t="s">
        <v>9707</v>
      </c>
      <c r="N235" t="s">
        <v>9441</v>
      </c>
    </row>
    <row r="236" spans="1:14" x14ac:dyDescent="0.25">
      <c r="A236" t="s">
        <v>446</v>
      </c>
      <c r="B236" t="s">
        <v>92</v>
      </c>
      <c r="C236" t="s">
        <v>69</v>
      </c>
      <c r="D236" t="s">
        <v>93</v>
      </c>
      <c r="E236" t="s">
        <v>18</v>
      </c>
      <c r="F236" t="s">
        <v>3938</v>
      </c>
      <c r="G236" t="s">
        <v>3939</v>
      </c>
      <c r="H236" t="s">
        <v>3940</v>
      </c>
      <c r="I236" t="s">
        <v>32</v>
      </c>
      <c r="J236" t="s">
        <v>1305</v>
      </c>
      <c r="K236" t="s">
        <v>24</v>
      </c>
      <c r="L236" t="s">
        <v>75</v>
      </c>
      <c r="M236" t="s">
        <v>9708</v>
      </c>
      <c r="N236" t="s">
        <v>9441</v>
      </c>
    </row>
    <row r="237" spans="1:14" x14ac:dyDescent="0.25">
      <c r="A237" t="s">
        <v>3941</v>
      </c>
      <c r="B237" t="s">
        <v>3942</v>
      </c>
      <c r="C237" t="s">
        <v>16</v>
      </c>
      <c r="D237" t="s">
        <v>3943</v>
      </c>
      <c r="E237" t="s">
        <v>18</v>
      </c>
      <c r="F237" t="s">
        <v>3944</v>
      </c>
      <c r="G237" t="s">
        <v>3945</v>
      </c>
      <c r="H237" t="s">
        <v>3946</v>
      </c>
      <c r="I237" t="s">
        <v>32</v>
      </c>
      <c r="J237" t="s">
        <v>379</v>
      </c>
      <c r="K237" t="s">
        <v>24</v>
      </c>
      <c r="L237" t="s">
        <v>262</v>
      </c>
      <c r="M237" t="s">
        <v>9709</v>
      </c>
      <c r="N237" t="s">
        <v>9441</v>
      </c>
    </row>
    <row r="238" spans="1:14" x14ac:dyDescent="0.25">
      <c r="A238" t="s">
        <v>3952</v>
      </c>
      <c r="C238" t="s">
        <v>16</v>
      </c>
      <c r="D238" t="s">
        <v>579</v>
      </c>
      <c r="E238" t="s">
        <v>18</v>
      </c>
      <c r="F238" t="s">
        <v>3953</v>
      </c>
      <c r="G238" t="s">
        <v>3954</v>
      </c>
      <c r="H238" t="s">
        <v>3955</v>
      </c>
      <c r="I238" t="s">
        <v>32</v>
      </c>
      <c r="J238" t="s">
        <v>74</v>
      </c>
      <c r="K238" t="s">
        <v>24</v>
      </c>
      <c r="L238" t="s">
        <v>58</v>
      </c>
      <c r="M238" t="s">
        <v>9710</v>
      </c>
      <c r="N238" t="s">
        <v>9441</v>
      </c>
    </row>
    <row r="239" spans="1:14" x14ac:dyDescent="0.25">
      <c r="A239" t="s">
        <v>3962</v>
      </c>
      <c r="C239" t="s">
        <v>69</v>
      </c>
      <c r="D239" t="s">
        <v>3963</v>
      </c>
      <c r="E239" t="s">
        <v>18</v>
      </c>
      <c r="F239" t="s">
        <v>3964</v>
      </c>
      <c r="G239" t="s">
        <v>3965</v>
      </c>
      <c r="H239" t="s">
        <v>3966</v>
      </c>
      <c r="I239" t="s">
        <v>32</v>
      </c>
      <c r="J239" t="s">
        <v>426</v>
      </c>
      <c r="K239" t="s">
        <v>24</v>
      </c>
      <c r="L239" t="s">
        <v>3967</v>
      </c>
      <c r="M239" t="s">
        <v>9711</v>
      </c>
      <c r="N239" t="s">
        <v>9441</v>
      </c>
    </row>
    <row r="240" spans="1:14" x14ac:dyDescent="0.25">
      <c r="A240" t="s">
        <v>3968</v>
      </c>
      <c r="B240" t="s">
        <v>206</v>
      </c>
      <c r="C240" t="s">
        <v>16</v>
      </c>
      <c r="D240" t="s">
        <v>523</v>
      </c>
      <c r="E240" t="s">
        <v>18</v>
      </c>
      <c r="F240" t="s">
        <v>3969</v>
      </c>
      <c r="G240" t="s">
        <v>3970</v>
      </c>
      <c r="H240" t="s">
        <v>3971</v>
      </c>
      <c r="I240" t="s">
        <v>32</v>
      </c>
      <c r="J240" t="s">
        <v>527</v>
      </c>
      <c r="K240" t="s">
        <v>24</v>
      </c>
      <c r="L240" t="s">
        <v>3972</v>
      </c>
      <c r="M240" t="s">
        <v>9712</v>
      </c>
      <c r="N240" t="s">
        <v>9441</v>
      </c>
    </row>
    <row r="241" spans="1:14" x14ac:dyDescent="0.25">
      <c r="A241" t="s">
        <v>3973</v>
      </c>
      <c r="B241" t="s">
        <v>3974</v>
      </c>
      <c r="C241" t="s">
        <v>69</v>
      </c>
      <c r="D241" t="s">
        <v>3975</v>
      </c>
      <c r="E241" t="s">
        <v>18</v>
      </c>
      <c r="F241" t="s">
        <v>3976</v>
      </c>
      <c r="G241" t="s">
        <v>3977</v>
      </c>
      <c r="H241" t="s">
        <v>3978</v>
      </c>
      <c r="I241" t="s">
        <v>32</v>
      </c>
      <c r="J241" t="s">
        <v>1330</v>
      </c>
      <c r="K241" t="s">
        <v>24</v>
      </c>
      <c r="L241" t="s">
        <v>104</v>
      </c>
      <c r="M241" t="s">
        <v>9713</v>
      </c>
      <c r="N241" t="s">
        <v>9441</v>
      </c>
    </row>
    <row r="242" spans="1:14" x14ac:dyDescent="0.25">
      <c r="A242" t="s">
        <v>3983</v>
      </c>
      <c r="B242" t="s">
        <v>92</v>
      </c>
      <c r="C242" t="s">
        <v>69</v>
      </c>
      <c r="D242" t="s">
        <v>93</v>
      </c>
      <c r="E242" t="s">
        <v>18</v>
      </c>
      <c r="F242" t="s">
        <v>3984</v>
      </c>
      <c r="G242" t="s">
        <v>3985</v>
      </c>
      <c r="H242" t="s">
        <v>3986</v>
      </c>
      <c r="I242" t="s">
        <v>32</v>
      </c>
      <c r="J242" t="s">
        <v>718</v>
      </c>
      <c r="K242" t="s">
        <v>24</v>
      </c>
      <c r="L242" t="s">
        <v>75</v>
      </c>
      <c r="M242" t="s">
        <v>9714</v>
      </c>
      <c r="N242" t="s">
        <v>9441</v>
      </c>
    </row>
    <row r="243" spans="1:14" x14ac:dyDescent="0.25">
      <c r="A243" t="s">
        <v>3991</v>
      </c>
      <c r="B243" t="s">
        <v>3992</v>
      </c>
      <c r="C243" t="s">
        <v>16</v>
      </c>
      <c r="D243" t="s">
        <v>402</v>
      </c>
      <c r="E243" t="s">
        <v>18</v>
      </c>
      <c r="F243" t="s">
        <v>3993</v>
      </c>
      <c r="G243" t="s">
        <v>3994</v>
      </c>
      <c r="H243" t="s">
        <v>3995</v>
      </c>
      <c r="I243" t="s">
        <v>32</v>
      </c>
      <c r="J243" t="s">
        <v>735</v>
      </c>
      <c r="K243" t="s">
        <v>24</v>
      </c>
      <c r="L243" t="s">
        <v>406</v>
      </c>
      <c r="M243" t="s">
        <v>9715</v>
      </c>
      <c r="N243" t="s">
        <v>9441</v>
      </c>
    </row>
    <row r="244" spans="1:14" x14ac:dyDescent="0.25">
      <c r="A244" t="s">
        <v>3996</v>
      </c>
      <c r="B244" t="s">
        <v>3997</v>
      </c>
      <c r="C244" t="s">
        <v>16</v>
      </c>
      <c r="D244" t="s">
        <v>402</v>
      </c>
      <c r="E244" t="s">
        <v>18</v>
      </c>
      <c r="F244" t="s">
        <v>3998</v>
      </c>
      <c r="G244" t="s">
        <v>3999</v>
      </c>
      <c r="H244" t="s">
        <v>4000</v>
      </c>
      <c r="I244" t="s">
        <v>32</v>
      </c>
      <c r="J244" t="s">
        <v>109</v>
      </c>
      <c r="K244" t="s">
        <v>24</v>
      </c>
      <c r="L244" t="s">
        <v>406</v>
      </c>
      <c r="M244" t="s">
        <v>9716</v>
      </c>
      <c r="N244" t="s">
        <v>9441</v>
      </c>
    </row>
    <row r="245" spans="1:14" x14ac:dyDescent="0.25">
      <c r="A245" t="s">
        <v>4010</v>
      </c>
      <c r="B245" t="s">
        <v>4011</v>
      </c>
      <c r="C245" t="s">
        <v>69</v>
      </c>
      <c r="D245" t="s">
        <v>93</v>
      </c>
      <c r="E245" t="s">
        <v>18</v>
      </c>
      <c r="F245" t="s">
        <v>4012</v>
      </c>
      <c r="G245" t="s">
        <v>4013</v>
      </c>
      <c r="H245" t="s">
        <v>4014</v>
      </c>
      <c r="I245" t="s">
        <v>32</v>
      </c>
      <c r="J245" t="s">
        <v>115</v>
      </c>
      <c r="K245" t="s">
        <v>24</v>
      </c>
      <c r="L245" t="s">
        <v>75</v>
      </c>
      <c r="M245" t="s">
        <v>9717</v>
      </c>
      <c r="N245" t="s">
        <v>9441</v>
      </c>
    </row>
    <row r="246" spans="1:14" x14ac:dyDescent="0.25">
      <c r="A246" t="s">
        <v>4015</v>
      </c>
      <c r="B246" t="s">
        <v>4016</v>
      </c>
      <c r="C246" t="s">
        <v>16</v>
      </c>
      <c r="D246" t="s">
        <v>3958</v>
      </c>
      <c r="E246" t="s">
        <v>18</v>
      </c>
      <c r="F246" t="s">
        <v>4017</v>
      </c>
      <c r="G246" t="s">
        <v>4018</v>
      </c>
      <c r="H246" t="s">
        <v>4019</v>
      </c>
      <c r="I246" t="s">
        <v>32</v>
      </c>
      <c r="J246" t="s">
        <v>65</v>
      </c>
      <c r="K246" t="s">
        <v>24</v>
      </c>
      <c r="L246" t="s">
        <v>439</v>
      </c>
      <c r="M246" t="s">
        <v>9718</v>
      </c>
      <c r="N246" t="s">
        <v>9441</v>
      </c>
    </row>
    <row r="247" spans="1:14" x14ac:dyDescent="0.25">
      <c r="A247" t="s">
        <v>4020</v>
      </c>
      <c r="B247" t="s">
        <v>501</v>
      </c>
      <c r="C247" t="s">
        <v>69</v>
      </c>
      <c r="D247" t="s">
        <v>502</v>
      </c>
      <c r="E247" t="s">
        <v>18</v>
      </c>
      <c r="F247" t="s">
        <v>4021</v>
      </c>
      <c r="G247" t="s">
        <v>4022</v>
      </c>
      <c r="H247" t="s">
        <v>4023</v>
      </c>
      <c r="I247" t="s">
        <v>32</v>
      </c>
      <c r="J247" t="s">
        <v>379</v>
      </c>
      <c r="K247" t="s">
        <v>24</v>
      </c>
      <c r="L247" t="s">
        <v>507</v>
      </c>
      <c r="M247" t="s">
        <v>9719</v>
      </c>
      <c r="N247" t="s">
        <v>9441</v>
      </c>
    </row>
    <row r="248" spans="1:14" x14ac:dyDescent="0.25">
      <c r="A248" t="s">
        <v>4029</v>
      </c>
      <c r="B248" t="s">
        <v>4030</v>
      </c>
      <c r="C248" t="s">
        <v>16</v>
      </c>
      <c r="D248" t="s">
        <v>4031</v>
      </c>
      <c r="E248" t="s">
        <v>18</v>
      </c>
      <c r="F248" t="s">
        <v>4032</v>
      </c>
      <c r="G248" t="s">
        <v>4033</v>
      </c>
      <c r="H248" t="s">
        <v>4034</v>
      </c>
      <c r="I248" t="s">
        <v>32</v>
      </c>
      <c r="J248" t="s">
        <v>290</v>
      </c>
      <c r="K248" t="s">
        <v>24</v>
      </c>
      <c r="L248" t="s">
        <v>34</v>
      </c>
      <c r="M248" t="s">
        <v>9720</v>
      </c>
      <c r="N248" t="s">
        <v>9441</v>
      </c>
    </row>
    <row r="249" spans="1:14" x14ac:dyDescent="0.25">
      <c r="A249" t="s">
        <v>91</v>
      </c>
      <c r="B249" t="s">
        <v>92</v>
      </c>
      <c r="C249" t="s">
        <v>69</v>
      </c>
      <c r="D249" t="s">
        <v>93</v>
      </c>
      <c r="E249" t="s">
        <v>18</v>
      </c>
      <c r="F249" t="s">
        <v>4047</v>
      </c>
      <c r="G249" t="s">
        <v>4048</v>
      </c>
      <c r="H249" t="s">
        <v>4049</v>
      </c>
      <c r="I249" t="s">
        <v>32</v>
      </c>
      <c r="J249" t="s">
        <v>1305</v>
      </c>
      <c r="K249" t="s">
        <v>24</v>
      </c>
      <c r="L249" t="s">
        <v>75</v>
      </c>
      <c r="M249" t="s">
        <v>9721</v>
      </c>
      <c r="N249" t="s">
        <v>9441</v>
      </c>
    </row>
    <row r="250" spans="1:14" x14ac:dyDescent="0.25">
      <c r="A250" t="s">
        <v>4065</v>
      </c>
      <c r="C250" t="s">
        <v>16</v>
      </c>
      <c r="D250" t="s">
        <v>2867</v>
      </c>
      <c r="E250" t="s">
        <v>18</v>
      </c>
      <c r="F250" t="s">
        <v>4066</v>
      </c>
      <c r="G250" t="s">
        <v>4067</v>
      </c>
      <c r="H250" t="s">
        <v>4068</v>
      </c>
      <c r="I250" t="s">
        <v>32</v>
      </c>
      <c r="J250" t="s">
        <v>274</v>
      </c>
      <c r="K250" t="s">
        <v>24</v>
      </c>
      <c r="L250" t="s">
        <v>204</v>
      </c>
      <c r="M250" t="s">
        <v>9722</v>
      </c>
      <c r="N250" t="s">
        <v>9441</v>
      </c>
    </row>
    <row r="251" spans="1:14" x14ac:dyDescent="0.25">
      <c r="A251" t="s">
        <v>4069</v>
      </c>
      <c r="B251" t="s">
        <v>4070</v>
      </c>
      <c r="C251" t="s">
        <v>16</v>
      </c>
      <c r="D251" t="s">
        <v>4071</v>
      </c>
      <c r="E251" t="s">
        <v>18</v>
      </c>
      <c r="F251" t="s">
        <v>4072</v>
      </c>
      <c r="G251" t="s">
        <v>4073</v>
      </c>
      <c r="H251" t="s">
        <v>4074</v>
      </c>
      <c r="I251" t="s">
        <v>32</v>
      </c>
      <c r="J251" t="s">
        <v>991</v>
      </c>
      <c r="K251" t="s">
        <v>24</v>
      </c>
      <c r="L251" t="s">
        <v>4075</v>
      </c>
      <c r="M251" t="s">
        <v>9723</v>
      </c>
      <c r="N251" t="s">
        <v>9441</v>
      </c>
    </row>
    <row r="252" spans="1:14" x14ac:dyDescent="0.25">
      <c r="A252" t="s">
        <v>4076</v>
      </c>
      <c r="B252" t="s">
        <v>4077</v>
      </c>
      <c r="C252" t="s">
        <v>69</v>
      </c>
      <c r="D252" t="s">
        <v>3568</v>
      </c>
      <c r="E252" t="s">
        <v>18</v>
      </c>
      <c r="F252" t="s">
        <v>4078</v>
      </c>
      <c r="G252" t="s">
        <v>4079</v>
      </c>
      <c r="H252" t="s">
        <v>4080</v>
      </c>
      <c r="I252" t="s">
        <v>32</v>
      </c>
      <c r="J252" t="s">
        <v>2502</v>
      </c>
      <c r="K252" t="s">
        <v>24</v>
      </c>
      <c r="L252" t="s">
        <v>3572</v>
      </c>
      <c r="M252" t="s">
        <v>9724</v>
      </c>
      <c r="N252" t="s">
        <v>9441</v>
      </c>
    </row>
    <row r="253" spans="1:14" x14ac:dyDescent="0.25">
      <c r="A253" t="s">
        <v>4081</v>
      </c>
      <c r="B253" t="s">
        <v>4082</v>
      </c>
      <c r="C253" t="s">
        <v>69</v>
      </c>
      <c r="D253" t="s">
        <v>740</v>
      </c>
      <c r="E253" t="s">
        <v>18</v>
      </c>
      <c r="F253" t="s">
        <v>4083</v>
      </c>
      <c r="G253" t="s">
        <v>4084</v>
      </c>
      <c r="H253" t="s">
        <v>4085</v>
      </c>
      <c r="I253" t="s">
        <v>32</v>
      </c>
      <c r="J253" t="s">
        <v>321</v>
      </c>
      <c r="K253" t="s">
        <v>24</v>
      </c>
      <c r="L253" t="s">
        <v>837</v>
      </c>
      <c r="M253" t="s">
        <v>9725</v>
      </c>
      <c r="N253" t="s">
        <v>9441</v>
      </c>
    </row>
    <row r="254" spans="1:14" x14ac:dyDescent="0.25">
      <c r="A254" t="s">
        <v>4091</v>
      </c>
      <c r="B254" t="s">
        <v>4092</v>
      </c>
      <c r="C254" t="s">
        <v>69</v>
      </c>
      <c r="D254" t="s">
        <v>93</v>
      </c>
      <c r="E254" t="s">
        <v>18</v>
      </c>
      <c r="F254" t="s">
        <v>4093</v>
      </c>
      <c r="G254" t="s">
        <v>4094</v>
      </c>
      <c r="H254" t="s">
        <v>4095</v>
      </c>
      <c r="I254" t="s">
        <v>32</v>
      </c>
      <c r="J254" t="s">
        <v>712</v>
      </c>
      <c r="K254" t="s">
        <v>24</v>
      </c>
      <c r="L254" t="s">
        <v>75</v>
      </c>
      <c r="M254" t="s">
        <v>9726</v>
      </c>
      <c r="N254" t="s">
        <v>9441</v>
      </c>
    </row>
    <row r="255" spans="1:14" x14ac:dyDescent="0.25">
      <c r="A255" t="s">
        <v>4096</v>
      </c>
      <c r="B255" t="s">
        <v>350</v>
      </c>
      <c r="C255" t="s">
        <v>69</v>
      </c>
      <c r="D255" t="s">
        <v>1272</v>
      </c>
      <c r="E255" t="s">
        <v>18</v>
      </c>
      <c r="F255" t="s">
        <v>4097</v>
      </c>
      <c r="G255" t="s">
        <v>4098</v>
      </c>
      <c r="H255" t="s">
        <v>4099</v>
      </c>
      <c r="I255" t="s">
        <v>32</v>
      </c>
      <c r="J255" t="s">
        <v>1294</v>
      </c>
      <c r="K255" t="s">
        <v>24</v>
      </c>
      <c r="L255" t="s">
        <v>184</v>
      </c>
      <c r="M255" t="s">
        <v>9727</v>
      </c>
      <c r="N255" t="s">
        <v>9441</v>
      </c>
    </row>
    <row r="256" spans="1:14" x14ac:dyDescent="0.25">
      <c r="A256" t="s">
        <v>4110</v>
      </c>
      <c r="B256" t="s">
        <v>4111</v>
      </c>
      <c r="C256" t="s">
        <v>16</v>
      </c>
      <c r="D256" t="s">
        <v>2532</v>
      </c>
      <c r="E256" t="s">
        <v>18</v>
      </c>
      <c r="F256" t="s">
        <v>4112</v>
      </c>
      <c r="G256" t="s">
        <v>4113</v>
      </c>
      <c r="H256" t="s">
        <v>4114</v>
      </c>
      <c r="I256" t="s">
        <v>32</v>
      </c>
      <c r="J256" t="s">
        <v>341</v>
      </c>
      <c r="K256" t="s">
        <v>24</v>
      </c>
      <c r="L256" t="s">
        <v>204</v>
      </c>
      <c r="M256" t="s">
        <v>9728</v>
      </c>
      <c r="N256" t="s">
        <v>9441</v>
      </c>
    </row>
    <row r="257" spans="1:14" x14ac:dyDescent="0.25">
      <c r="A257" t="s">
        <v>4115</v>
      </c>
      <c r="B257" t="s">
        <v>4116</v>
      </c>
      <c r="C257" t="s">
        <v>16</v>
      </c>
      <c r="D257" t="s">
        <v>4117</v>
      </c>
      <c r="E257" t="s">
        <v>18</v>
      </c>
      <c r="F257" t="s">
        <v>4118</v>
      </c>
      <c r="G257" t="s">
        <v>4119</v>
      </c>
      <c r="H257" t="s">
        <v>4120</v>
      </c>
      <c r="I257" t="s">
        <v>32</v>
      </c>
      <c r="J257" t="s">
        <v>290</v>
      </c>
      <c r="K257" t="s">
        <v>24</v>
      </c>
      <c r="L257" t="s">
        <v>212</v>
      </c>
      <c r="M257" t="s">
        <v>9729</v>
      </c>
      <c r="N257" t="s">
        <v>9441</v>
      </c>
    </row>
    <row r="258" spans="1:14" x14ac:dyDescent="0.25">
      <c r="A258" t="s">
        <v>4126</v>
      </c>
      <c r="B258" t="s">
        <v>4127</v>
      </c>
      <c r="C258" t="s">
        <v>16</v>
      </c>
      <c r="D258" t="s">
        <v>4128</v>
      </c>
      <c r="E258" t="s">
        <v>18</v>
      </c>
      <c r="F258" t="s">
        <v>4129</v>
      </c>
      <c r="G258" t="s">
        <v>4130</v>
      </c>
      <c r="H258" t="s">
        <v>4131</v>
      </c>
      <c r="I258" t="s">
        <v>32</v>
      </c>
      <c r="J258" t="s">
        <v>74</v>
      </c>
      <c r="K258" t="s">
        <v>24</v>
      </c>
      <c r="L258" t="s">
        <v>204</v>
      </c>
      <c r="M258" t="s">
        <v>9731</v>
      </c>
      <c r="N258" t="s">
        <v>9441</v>
      </c>
    </row>
    <row r="259" spans="1:14" x14ac:dyDescent="0.25">
      <c r="A259" t="s">
        <v>4136</v>
      </c>
      <c r="B259" t="s">
        <v>144</v>
      </c>
      <c r="C259" t="s">
        <v>1475</v>
      </c>
      <c r="D259" t="s">
        <v>93</v>
      </c>
      <c r="E259" t="s">
        <v>18</v>
      </c>
      <c r="F259" t="s">
        <v>4137</v>
      </c>
      <c r="G259" t="s">
        <v>4138</v>
      </c>
      <c r="H259" t="s">
        <v>4139</v>
      </c>
      <c r="I259" t="s">
        <v>32</v>
      </c>
      <c r="J259" t="s">
        <v>991</v>
      </c>
      <c r="K259" t="s">
        <v>24</v>
      </c>
      <c r="L259" t="s">
        <v>75</v>
      </c>
      <c r="M259" t="s">
        <v>9732</v>
      </c>
      <c r="N259" t="s">
        <v>9441</v>
      </c>
    </row>
    <row r="260" spans="1:14" x14ac:dyDescent="0.25">
      <c r="A260" t="s">
        <v>4140</v>
      </c>
      <c r="B260" t="s">
        <v>4141</v>
      </c>
      <c r="C260" t="s">
        <v>16</v>
      </c>
      <c r="D260" t="s">
        <v>2241</v>
      </c>
      <c r="E260" t="s">
        <v>18</v>
      </c>
      <c r="F260" t="s">
        <v>4142</v>
      </c>
      <c r="G260" t="s">
        <v>4143</v>
      </c>
      <c r="H260" t="s">
        <v>4144</v>
      </c>
      <c r="I260" t="s">
        <v>32</v>
      </c>
      <c r="J260" t="s">
        <v>527</v>
      </c>
      <c r="K260" t="s">
        <v>24</v>
      </c>
      <c r="L260" t="s">
        <v>204</v>
      </c>
      <c r="M260" t="s">
        <v>9733</v>
      </c>
      <c r="N260" t="s">
        <v>9441</v>
      </c>
    </row>
    <row r="261" spans="1:14" x14ac:dyDescent="0.25">
      <c r="A261" t="s">
        <v>4152</v>
      </c>
      <c r="B261" t="s">
        <v>4153</v>
      </c>
      <c r="C261" t="s">
        <v>16</v>
      </c>
      <c r="D261" t="s">
        <v>4154</v>
      </c>
      <c r="E261" t="s">
        <v>18</v>
      </c>
      <c r="F261" t="s">
        <v>4155</v>
      </c>
      <c r="G261" t="s">
        <v>4156</v>
      </c>
      <c r="H261" t="s">
        <v>4157</v>
      </c>
      <c r="I261" t="s">
        <v>32</v>
      </c>
      <c r="J261" t="s">
        <v>379</v>
      </c>
      <c r="K261" t="s">
        <v>24</v>
      </c>
      <c r="L261" t="s">
        <v>75</v>
      </c>
      <c r="M261" t="s">
        <v>9734</v>
      </c>
      <c r="N261" t="s">
        <v>9441</v>
      </c>
    </row>
    <row r="262" spans="1:14" x14ac:dyDescent="0.25">
      <c r="A262" t="s">
        <v>4158</v>
      </c>
      <c r="B262" t="s">
        <v>206</v>
      </c>
      <c r="C262" t="s">
        <v>16</v>
      </c>
      <c r="D262" t="s">
        <v>4159</v>
      </c>
      <c r="E262" t="s">
        <v>18</v>
      </c>
      <c r="F262" t="s">
        <v>4160</v>
      </c>
      <c r="G262" t="s">
        <v>4161</v>
      </c>
      <c r="H262" t="s">
        <v>4162</v>
      </c>
      <c r="I262" t="s">
        <v>32</v>
      </c>
      <c r="J262" t="s">
        <v>614</v>
      </c>
      <c r="K262" t="s">
        <v>24</v>
      </c>
      <c r="L262" t="s">
        <v>4163</v>
      </c>
      <c r="M262" t="s">
        <v>9735</v>
      </c>
      <c r="N262" t="s">
        <v>9441</v>
      </c>
    </row>
    <row r="263" spans="1:14" x14ac:dyDescent="0.25">
      <c r="A263" t="s">
        <v>4164</v>
      </c>
      <c r="B263" t="s">
        <v>4165</v>
      </c>
      <c r="C263" t="s">
        <v>69</v>
      </c>
      <c r="D263" t="s">
        <v>4166</v>
      </c>
      <c r="E263" t="s">
        <v>18</v>
      </c>
      <c r="F263" t="s">
        <v>4167</v>
      </c>
      <c r="G263" t="s">
        <v>4168</v>
      </c>
      <c r="H263" t="s">
        <v>4169</v>
      </c>
      <c r="I263" t="s">
        <v>32</v>
      </c>
      <c r="J263" t="s">
        <v>4170</v>
      </c>
      <c r="K263" t="s">
        <v>24</v>
      </c>
      <c r="L263" t="s">
        <v>204</v>
      </c>
      <c r="M263" t="s">
        <v>9736</v>
      </c>
      <c r="N263" t="s">
        <v>9441</v>
      </c>
    </row>
    <row r="264" spans="1:14" x14ac:dyDescent="0.25">
      <c r="A264" t="s">
        <v>4171</v>
      </c>
      <c r="B264" t="s">
        <v>4172</v>
      </c>
      <c r="C264" t="s">
        <v>16</v>
      </c>
      <c r="D264" t="s">
        <v>93</v>
      </c>
      <c r="E264" t="s">
        <v>18</v>
      </c>
      <c r="F264" t="s">
        <v>4173</v>
      </c>
      <c r="G264" t="s">
        <v>4174</v>
      </c>
      <c r="H264" t="s">
        <v>4175</v>
      </c>
      <c r="I264" t="s">
        <v>32</v>
      </c>
      <c r="J264" t="s">
        <v>115</v>
      </c>
      <c r="K264" t="s">
        <v>24</v>
      </c>
      <c r="L264" t="s">
        <v>75</v>
      </c>
      <c r="M264" t="s">
        <v>9737</v>
      </c>
      <c r="N264" t="s">
        <v>9441</v>
      </c>
    </row>
    <row r="265" spans="1:14" x14ac:dyDescent="0.25">
      <c r="A265" t="s">
        <v>4185</v>
      </c>
      <c r="B265" t="s">
        <v>4186</v>
      </c>
      <c r="C265" t="s">
        <v>69</v>
      </c>
      <c r="D265" t="s">
        <v>61</v>
      </c>
      <c r="E265" t="s">
        <v>18</v>
      </c>
      <c r="F265" t="s">
        <v>4187</v>
      </c>
      <c r="G265" t="s">
        <v>4188</v>
      </c>
      <c r="H265" t="s">
        <v>4189</v>
      </c>
      <c r="I265" t="s">
        <v>32</v>
      </c>
      <c r="J265" t="s">
        <v>290</v>
      </c>
      <c r="K265" t="s">
        <v>24</v>
      </c>
      <c r="L265" t="s">
        <v>4190</v>
      </c>
      <c r="M265" t="s">
        <v>9738</v>
      </c>
      <c r="N265" t="s">
        <v>9441</v>
      </c>
    </row>
    <row r="266" spans="1:14" x14ac:dyDescent="0.25">
      <c r="A266" t="s">
        <v>4191</v>
      </c>
      <c r="B266" t="s">
        <v>4192</v>
      </c>
      <c r="C266" t="s">
        <v>69</v>
      </c>
      <c r="D266" t="s">
        <v>4193</v>
      </c>
      <c r="E266" t="s">
        <v>18</v>
      </c>
      <c r="F266" t="s">
        <v>4194</v>
      </c>
      <c r="G266" t="s">
        <v>4195</v>
      </c>
      <c r="H266" t="s">
        <v>4196</v>
      </c>
      <c r="I266" t="s">
        <v>32</v>
      </c>
      <c r="J266" t="s">
        <v>329</v>
      </c>
      <c r="K266" t="s">
        <v>24</v>
      </c>
      <c r="L266" t="s">
        <v>4197</v>
      </c>
      <c r="M266" t="s">
        <v>9739</v>
      </c>
      <c r="N266" t="s">
        <v>9441</v>
      </c>
    </row>
    <row r="267" spans="1:14" x14ac:dyDescent="0.25">
      <c r="A267" t="s">
        <v>4198</v>
      </c>
      <c r="B267" t="s">
        <v>3894</v>
      </c>
      <c r="C267" t="s">
        <v>69</v>
      </c>
      <c r="D267" t="s">
        <v>3895</v>
      </c>
      <c r="E267" t="s">
        <v>18</v>
      </c>
      <c r="F267" t="s">
        <v>4199</v>
      </c>
      <c r="G267" t="s">
        <v>4200</v>
      </c>
      <c r="H267" t="s">
        <v>4201</v>
      </c>
      <c r="I267" t="s">
        <v>32</v>
      </c>
      <c r="J267" t="s">
        <v>1317</v>
      </c>
      <c r="K267" t="s">
        <v>24</v>
      </c>
      <c r="L267" t="s">
        <v>212</v>
      </c>
      <c r="M267" t="s">
        <v>9740</v>
      </c>
      <c r="N267" t="s">
        <v>9441</v>
      </c>
    </row>
    <row r="268" spans="1:14" x14ac:dyDescent="0.25">
      <c r="A268" t="s">
        <v>4202</v>
      </c>
      <c r="B268" t="s">
        <v>4203</v>
      </c>
      <c r="C268" t="s">
        <v>69</v>
      </c>
      <c r="D268" t="s">
        <v>45</v>
      </c>
      <c r="E268" t="s">
        <v>18</v>
      </c>
      <c r="F268" t="s">
        <v>4204</v>
      </c>
      <c r="G268" t="s">
        <v>4205</v>
      </c>
      <c r="H268" t="s">
        <v>4206</v>
      </c>
      <c r="I268" t="s">
        <v>32</v>
      </c>
      <c r="J268" t="s">
        <v>1461</v>
      </c>
      <c r="K268" t="s">
        <v>24</v>
      </c>
      <c r="L268" t="s">
        <v>50</v>
      </c>
      <c r="M268" t="s">
        <v>9741</v>
      </c>
      <c r="N268" t="s">
        <v>9441</v>
      </c>
    </row>
    <row r="269" spans="1:14" x14ac:dyDescent="0.25">
      <c r="A269" t="s">
        <v>4223</v>
      </c>
      <c r="B269" t="s">
        <v>4224</v>
      </c>
      <c r="C269" t="s">
        <v>16</v>
      </c>
      <c r="D269" t="s">
        <v>2671</v>
      </c>
      <c r="E269" t="s">
        <v>18</v>
      </c>
      <c r="F269" t="s">
        <v>4225</v>
      </c>
      <c r="G269" t="s">
        <v>4226</v>
      </c>
      <c r="H269" t="s">
        <v>4227</v>
      </c>
      <c r="I269" t="s">
        <v>32</v>
      </c>
      <c r="J269" t="s">
        <v>74</v>
      </c>
      <c r="K269" t="s">
        <v>24</v>
      </c>
      <c r="L269" t="s">
        <v>75</v>
      </c>
      <c r="M269" t="s">
        <v>9742</v>
      </c>
      <c r="N269" t="s">
        <v>9441</v>
      </c>
    </row>
    <row r="270" spans="1:14" x14ac:dyDescent="0.25">
      <c r="A270" t="s">
        <v>4228</v>
      </c>
      <c r="B270" t="s">
        <v>4229</v>
      </c>
      <c r="C270" t="s">
        <v>16</v>
      </c>
      <c r="D270" t="s">
        <v>4230</v>
      </c>
      <c r="E270" t="s">
        <v>18</v>
      </c>
      <c r="F270" t="s">
        <v>4231</v>
      </c>
      <c r="G270" t="s">
        <v>4232</v>
      </c>
      <c r="H270" t="s">
        <v>4233</v>
      </c>
      <c r="I270" t="s">
        <v>32</v>
      </c>
      <c r="J270" t="s">
        <v>82</v>
      </c>
      <c r="K270" t="s">
        <v>24</v>
      </c>
      <c r="L270" t="s">
        <v>176</v>
      </c>
      <c r="M270" t="s">
        <v>9743</v>
      </c>
      <c r="N270" t="s">
        <v>9441</v>
      </c>
    </row>
    <row r="271" spans="1:14" x14ac:dyDescent="0.25">
      <c r="A271" t="s">
        <v>4234</v>
      </c>
      <c r="B271" t="s">
        <v>4235</v>
      </c>
      <c r="C271" t="s">
        <v>69</v>
      </c>
      <c r="D271" t="s">
        <v>4236</v>
      </c>
      <c r="E271" t="s">
        <v>18</v>
      </c>
      <c r="F271" t="s">
        <v>4237</v>
      </c>
      <c r="G271" t="s">
        <v>4238</v>
      </c>
      <c r="H271" t="s">
        <v>4239</v>
      </c>
      <c r="I271" t="s">
        <v>32</v>
      </c>
      <c r="J271" t="s">
        <v>306</v>
      </c>
      <c r="K271" t="s">
        <v>24</v>
      </c>
      <c r="L271" t="s">
        <v>204</v>
      </c>
      <c r="M271" t="s">
        <v>9744</v>
      </c>
      <c r="N271" t="s">
        <v>9441</v>
      </c>
    </row>
    <row r="272" spans="1:14" x14ac:dyDescent="0.25">
      <c r="A272" t="s">
        <v>4240</v>
      </c>
      <c r="B272" t="s">
        <v>4241</v>
      </c>
      <c r="C272" t="s">
        <v>16</v>
      </c>
      <c r="D272" t="s">
        <v>1254</v>
      </c>
      <c r="E272" t="s">
        <v>18</v>
      </c>
      <c r="F272" t="s">
        <v>4242</v>
      </c>
      <c r="G272" t="s">
        <v>4243</v>
      </c>
      <c r="H272" t="s">
        <v>4244</v>
      </c>
      <c r="I272" t="s">
        <v>32</v>
      </c>
      <c r="J272" t="s">
        <v>1639</v>
      </c>
      <c r="K272" t="s">
        <v>24</v>
      </c>
      <c r="L272" t="s">
        <v>1258</v>
      </c>
      <c r="M272" t="s">
        <v>9745</v>
      </c>
      <c r="N272" t="s">
        <v>9441</v>
      </c>
    </row>
    <row r="273" spans="1:14" x14ac:dyDescent="0.25">
      <c r="A273" t="s">
        <v>4254</v>
      </c>
      <c r="B273" t="s">
        <v>4255</v>
      </c>
      <c r="C273" t="s">
        <v>69</v>
      </c>
      <c r="D273" t="s">
        <v>2867</v>
      </c>
      <c r="E273" t="s">
        <v>18</v>
      </c>
      <c r="F273" t="s">
        <v>4256</v>
      </c>
      <c r="G273" t="s">
        <v>4257</v>
      </c>
      <c r="H273" t="s">
        <v>4258</v>
      </c>
      <c r="I273" t="s">
        <v>32</v>
      </c>
      <c r="J273" t="s">
        <v>1294</v>
      </c>
      <c r="K273" t="s">
        <v>24</v>
      </c>
      <c r="L273" t="s">
        <v>204</v>
      </c>
      <c r="M273" t="s">
        <v>9746</v>
      </c>
      <c r="N273" t="s">
        <v>9441</v>
      </c>
    </row>
    <row r="274" spans="1:14" x14ac:dyDescent="0.25">
      <c r="A274" t="s">
        <v>4259</v>
      </c>
      <c r="C274" t="s">
        <v>16</v>
      </c>
      <c r="D274" t="s">
        <v>1445</v>
      </c>
      <c r="E274" t="s">
        <v>18</v>
      </c>
      <c r="F274" t="s">
        <v>4260</v>
      </c>
      <c r="G274" t="s">
        <v>4261</v>
      </c>
      <c r="H274" t="s">
        <v>4262</v>
      </c>
      <c r="I274" t="s">
        <v>32</v>
      </c>
      <c r="J274" t="s">
        <v>1330</v>
      </c>
      <c r="K274" t="s">
        <v>24</v>
      </c>
      <c r="L274" t="s">
        <v>204</v>
      </c>
      <c r="M274" t="s">
        <v>9747</v>
      </c>
      <c r="N274" t="s">
        <v>9441</v>
      </c>
    </row>
    <row r="275" spans="1:14" x14ac:dyDescent="0.25">
      <c r="A275" t="s">
        <v>4263</v>
      </c>
      <c r="B275" t="s">
        <v>4092</v>
      </c>
      <c r="C275" t="s">
        <v>69</v>
      </c>
      <c r="D275" t="s">
        <v>93</v>
      </c>
      <c r="E275" t="s">
        <v>18</v>
      </c>
      <c r="F275" t="s">
        <v>4264</v>
      </c>
      <c r="G275" t="s">
        <v>4265</v>
      </c>
      <c r="H275" t="s">
        <v>4266</v>
      </c>
      <c r="I275" t="s">
        <v>32</v>
      </c>
      <c r="J275" t="s">
        <v>142</v>
      </c>
      <c r="K275" t="s">
        <v>24</v>
      </c>
      <c r="L275" t="s">
        <v>75</v>
      </c>
      <c r="M275" t="s">
        <v>9748</v>
      </c>
      <c r="N275" t="s">
        <v>9441</v>
      </c>
    </row>
    <row r="276" spans="1:14" x14ac:dyDescent="0.25">
      <c r="A276" t="s">
        <v>4267</v>
      </c>
      <c r="C276" t="s">
        <v>16</v>
      </c>
      <c r="D276" t="s">
        <v>2543</v>
      </c>
      <c r="E276" t="s">
        <v>18</v>
      </c>
      <c r="F276" t="s">
        <v>4268</v>
      </c>
      <c r="G276" t="s">
        <v>4269</v>
      </c>
      <c r="H276" t="s">
        <v>4270</v>
      </c>
      <c r="I276" t="s">
        <v>32</v>
      </c>
      <c r="J276" t="s">
        <v>2164</v>
      </c>
      <c r="K276" t="s">
        <v>24</v>
      </c>
      <c r="L276" t="s">
        <v>2331</v>
      </c>
      <c r="M276" t="s">
        <v>9749</v>
      </c>
      <c r="N276" t="s">
        <v>9441</v>
      </c>
    </row>
    <row r="277" spans="1:14" x14ac:dyDescent="0.25">
      <c r="A277" t="s">
        <v>4295</v>
      </c>
      <c r="B277" t="s">
        <v>4296</v>
      </c>
      <c r="C277" t="s">
        <v>69</v>
      </c>
      <c r="D277" t="s">
        <v>402</v>
      </c>
      <c r="E277" t="s">
        <v>638</v>
      </c>
      <c r="F277" t="s">
        <v>4297</v>
      </c>
      <c r="G277" t="s">
        <v>4298</v>
      </c>
      <c r="H277" t="s">
        <v>4299</v>
      </c>
      <c r="I277" t="s">
        <v>32</v>
      </c>
      <c r="J277" t="s">
        <v>1350</v>
      </c>
      <c r="K277" t="s">
        <v>24</v>
      </c>
      <c r="L277" t="s">
        <v>406</v>
      </c>
      <c r="M277" t="s">
        <v>9751</v>
      </c>
      <c r="N277" t="s">
        <v>9441</v>
      </c>
    </row>
    <row r="278" spans="1:14" x14ac:dyDescent="0.25">
      <c r="A278" t="s">
        <v>4314</v>
      </c>
      <c r="B278" t="s">
        <v>4315</v>
      </c>
      <c r="C278" t="s">
        <v>69</v>
      </c>
      <c r="D278" t="s">
        <v>4316</v>
      </c>
      <c r="E278" t="s">
        <v>638</v>
      </c>
      <c r="F278" t="s">
        <v>4317</v>
      </c>
      <c r="G278" t="s">
        <v>4318</v>
      </c>
      <c r="H278" t="s">
        <v>4319</v>
      </c>
      <c r="I278" t="s">
        <v>32</v>
      </c>
      <c r="J278" t="s">
        <v>4320</v>
      </c>
      <c r="K278" t="s">
        <v>24</v>
      </c>
      <c r="L278" t="s">
        <v>4321</v>
      </c>
      <c r="M278" t="s">
        <v>9752</v>
      </c>
      <c r="N278" t="s">
        <v>9441</v>
      </c>
    </row>
    <row r="279" spans="1:14" x14ac:dyDescent="0.25">
      <c r="A279" t="s">
        <v>4341</v>
      </c>
      <c r="B279" t="s">
        <v>4342</v>
      </c>
      <c r="C279" t="s">
        <v>69</v>
      </c>
      <c r="D279" t="s">
        <v>4343</v>
      </c>
      <c r="E279" t="s">
        <v>638</v>
      </c>
      <c r="F279" t="s">
        <v>4344</v>
      </c>
      <c r="G279" t="s">
        <v>4345</v>
      </c>
      <c r="H279" t="s">
        <v>4346</v>
      </c>
      <c r="I279" t="s">
        <v>32</v>
      </c>
      <c r="J279" t="s">
        <v>142</v>
      </c>
      <c r="K279" t="s">
        <v>24</v>
      </c>
      <c r="L279" t="s">
        <v>42</v>
      </c>
      <c r="M279" t="s">
        <v>9753</v>
      </c>
      <c r="N279" t="s">
        <v>9441</v>
      </c>
    </row>
    <row r="280" spans="1:14" x14ac:dyDescent="0.25">
      <c r="A280" t="s">
        <v>4359</v>
      </c>
      <c r="B280" t="s">
        <v>2531</v>
      </c>
      <c r="C280" t="s">
        <v>16</v>
      </c>
      <c r="D280" t="s">
        <v>37</v>
      </c>
      <c r="E280" t="s">
        <v>638</v>
      </c>
      <c r="F280" t="s">
        <v>4360</v>
      </c>
      <c r="G280" t="s">
        <v>4361</v>
      </c>
      <c r="H280" t="s">
        <v>4362</v>
      </c>
      <c r="I280" t="s">
        <v>32</v>
      </c>
      <c r="J280" t="s">
        <v>290</v>
      </c>
      <c r="K280" t="s">
        <v>24</v>
      </c>
      <c r="L280" t="s">
        <v>4363</v>
      </c>
      <c r="M280" t="s">
        <v>9754</v>
      </c>
      <c r="N280" t="s">
        <v>9441</v>
      </c>
    </row>
    <row r="281" spans="1:14" x14ac:dyDescent="0.25">
      <c r="A281" t="s">
        <v>4314</v>
      </c>
      <c r="B281" t="s">
        <v>4369</v>
      </c>
      <c r="C281" t="s">
        <v>16</v>
      </c>
      <c r="D281" t="s">
        <v>4370</v>
      </c>
      <c r="E281" t="s">
        <v>638</v>
      </c>
      <c r="F281" t="s">
        <v>4371</v>
      </c>
      <c r="G281" t="s">
        <v>4372</v>
      </c>
      <c r="H281" t="s">
        <v>4373</v>
      </c>
      <c r="I281" t="s">
        <v>32</v>
      </c>
      <c r="J281" t="s">
        <v>420</v>
      </c>
      <c r="K281" t="s">
        <v>24</v>
      </c>
      <c r="L281" t="s">
        <v>4321</v>
      </c>
      <c r="M281" t="s">
        <v>9755</v>
      </c>
      <c r="N281" t="s">
        <v>9441</v>
      </c>
    </row>
    <row r="282" spans="1:14" x14ac:dyDescent="0.25">
      <c r="A282" t="s">
        <v>4374</v>
      </c>
      <c r="B282" t="s">
        <v>3865</v>
      </c>
      <c r="C282" t="s">
        <v>69</v>
      </c>
      <c r="D282" t="s">
        <v>1916</v>
      </c>
      <c r="E282" t="s">
        <v>638</v>
      </c>
      <c r="F282" t="s">
        <v>4375</v>
      </c>
      <c r="G282" t="s">
        <v>4376</v>
      </c>
      <c r="H282" t="s">
        <v>4377</v>
      </c>
      <c r="I282" t="s">
        <v>32</v>
      </c>
      <c r="J282" t="s">
        <v>175</v>
      </c>
      <c r="K282" t="s">
        <v>24</v>
      </c>
      <c r="L282" t="s">
        <v>75</v>
      </c>
      <c r="M282" t="s">
        <v>9756</v>
      </c>
      <c r="N282" t="s">
        <v>9441</v>
      </c>
    </row>
    <row r="283" spans="1:14" x14ac:dyDescent="0.25">
      <c r="A283" t="s">
        <v>4418</v>
      </c>
      <c r="B283" t="s">
        <v>4419</v>
      </c>
      <c r="C283" t="s">
        <v>16</v>
      </c>
      <c r="D283" t="s">
        <v>93</v>
      </c>
      <c r="E283" t="s">
        <v>638</v>
      </c>
      <c r="F283" t="s">
        <v>4420</v>
      </c>
      <c r="G283" t="s">
        <v>4421</v>
      </c>
      <c r="H283" t="s">
        <v>4422</v>
      </c>
      <c r="I283" t="s">
        <v>32</v>
      </c>
      <c r="J283" t="s">
        <v>1381</v>
      </c>
      <c r="K283" t="s">
        <v>24</v>
      </c>
      <c r="L283" t="s">
        <v>75</v>
      </c>
      <c r="M283" t="s">
        <v>9758</v>
      </c>
      <c r="N283" t="s">
        <v>9441</v>
      </c>
    </row>
    <row r="284" spans="1:14" x14ac:dyDescent="0.25">
      <c r="A284" t="s">
        <v>4314</v>
      </c>
      <c r="B284" t="s">
        <v>4447</v>
      </c>
      <c r="C284" t="s">
        <v>69</v>
      </c>
      <c r="D284" t="s">
        <v>4448</v>
      </c>
      <c r="E284" t="s">
        <v>638</v>
      </c>
      <c r="F284" t="s">
        <v>4449</v>
      </c>
      <c r="G284" t="s">
        <v>4450</v>
      </c>
      <c r="H284" t="s">
        <v>4451</v>
      </c>
      <c r="I284" t="s">
        <v>32</v>
      </c>
      <c r="J284" t="s">
        <v>4320</v>
      </c>
      <c r="K284" t="s">
        <v>24</v>
      </c>
      <c r="L284" t="s">
        <v>4321</v>
      </c>
      <c r="M284" t="s">
        <v>9759</v>
      </c>
      <c r="N284" t="s">
        <v>9441</v>
      </c>
    </row>
    <row r="285" spans="1:14" x14ac:dyDescent="0.25">
      <c r="A285" t="s">
        <v>4314</v>
      </c>
      <c r="B285" t="s">
        <v>92</v>
      </c>
      <c r="C285" t="s">
        <v>69</v>
      </c>
      <c r="D285" t="s">
        <v>4370</v>
      </c>
      <c r="E285" t="s">
        <v>638</v>
      </c>
      <c r="F285" t="s">
        <v>4480</v>
      </c>
      <c r="G285" t="s">
        <v>4481</v>
      </c>
      <c r="H285" t="s">
        <v>4482</v>
      </c>
      <c r="I285" t="s">
        <v>32</v>
      </c>
      <c r="J285" t="s">
        <v>329</v>
      </c>
      <c r="K285" t="s">
        <v>24</v>
      </c>
      <c r="L285" t="s">
        <v>4321</v>
      </c>
      <c r="M285" t="s">
        <v>9760</v>
      </c>
      <c r="N285" t="s">
        <v>9441</v>
      </c>
    </row>
    <row r="286" spans="1:14" x14ac:dyDescent="0.25">
      <c r="A286" t="s">
        <v>4483</v>
      </c>
      <c r="B286" t="s">
        <v>4484</v>
      </c>
      <c r="C286" t="s">
        <v>69</v>
      </c>
      <c r="D286" t="s">
        <v>4485</v>
      </c>
      <c r="E286" t="s">
        <v>638</v>
      </c>
      <c r="F286" t="s">
        <v>4486</v>
      </c>
      <c r="G286" t="s">
        <v>4487</v>
      </c>
      <c r="H286" t="s">
        <v>4488</v>
      </c>
      <c r="I286" t="s">
        <v>32</v>
      </c>
      <c r="J286" t="s">
        <v>109</v>
      </c>
      <c r="K286" t="s">
        <v>24</v>
      </c>
      <c r="L286" t="s">
        <v>1331</v>
      </c>
      <c r="M286" t="s">
        <v>9761</v>
      </c>
      <c r="N286" t="s">
        <v>9441</v>
      </c>
    </row>
    <row r="287" spans="1:14" x14ac:dyDescent="0.25">
      <c r="A287" t="s">
        <v>4483</v>
      </c>
      <c r="B287" t="s">
        <v>4484</v>
      </c>
      <c r="C287" t="s">
        <v>69</v>
      </c>
      <c r="D287" t="s">
        <v>4485</v>
      </c>
      <c r="E287" t="s">
        <v>638</v>
      </c>
      <c r="F287" t="s">
        <v>4506</v>
      </c>
      <c r="G287" t="s">
        <v>4507</v>
      </c>
      <c r="H287" t="s">
        <v>4508</v>
      </c>
      <c r="I287" t="s">
        <v>32</v>
      </c>
      <c r="J287" t="s">
        <v>486</v>
      </c>
      <c r="K287" t="s">
        <v>24</v>
      </c>
      <c r="L287" t="s">
        <v>1331</v>
      </c>
      <c r="M287" t="s">
        <v>9762</v>
      </c>
      <c r="N287" t="s">
        <v>9441</v>
      </c>
    </row>
    <row r="288" spans="1:14" x14ac:dyDescent="0.25">
      <c r="A288" t="s">
        <v>4513</v>
      </c>
      <c r="B288" t="s">
        <v>4457</v>
      </c>
      <c r="C288" t="s">
        <v>69</v>
      </c>
      <c r="D288" t="s">
        <v>179</v>
      </c>
      <c r="E288" t="s">
        <v>638</v>
      </c>
      <c r="F288" t="s">
        <v>4514</v>
      </c>
      <c r="G288" t="s">
        <v>4515</v>
      </c>
      <c r="H288" t="s">
        <v>4516</v>
      </c>
      <c r="I288" t="s">
        <v>32</v>
      </c>
      <c r="J288" t="s">
        <v>4461</v>
      </c>
      <c r="K288" t="s">
        <v>24</v>
      </c>
      <c r="L288" t="s">
        <v>342</v>
      </c>
      <c r="M288" t="s">
        <v>9763</v>
      </c>
      <c r="N288" t="s">
        <v>9441</v>
      </c>
    </row>
    <row r="289" spans="1:14" x14ac:dyDescent="0.25">
      <c r="A289" t="s">
        <v>4517</v>
      </c>
      <c r="B289" t="s">
        <v>4457</v>
      </c>
      <c r="C289" t="s">
        <v>69</v>
      </c>
      <c r="D289" t="s">
        <v>179</v>
      </c>
      <c r="E289" t="s">
        <v>638</v>
      </c>
      <c r="F289" t="s">
        <v>4518</v>
      </c>
      <c r="G289" t="s">
        <v>4519</v>
      </c>
      <c r="H289" t="s">
        <v>4520</v>
      </c>
      <c r="I289" t="s">
        <v>32</v>
      </c>
      <c r="J289" t="s">
        <v>290</v>
      </c>
      <c r="K289" t="s">
        <v>24</v>
      </c>
      <c r="L289" t="s">
        <v>184</v>
      </c>
      <c r="M289" t="s">
        <v>9764</v>
      </c>
      <c r="N289" t="s">
        <v>9441</v>
      </c>
    </row>
    <row r="290" spans="1:14" x14ac:dyDescent="0.25">
      <c r="A290" t="s">
        <v>4314</v>
      </c>
      <c r="B290" t="s">
        <v>4528</v>
      </c>
      <c r="C290" t="s">
        <v>16</v>
      </c>
      <c r="D290" t="s">
        <v>4370</v>
      </c>
      <c r="E290" t="s">
        <v>638</v>
      </c>
      <c r="F290" t="s">
        <v>4529</v>
      </c>
      <c r="G290" t="s">
        <v>4530</v>
      </c>
      <c r="H290" t="s">
        <v>4531</v>
      </c>
      <c r="I290" t="s">
        <v>32</v>
      </c>
      <c r="J290" t="s">
        <v>527</v>
      </c>
      <c r="K290" t="s">
        <v>24</v>
      </c>
      <c r="L290" t="s">
        <v>4321</v>
      </c>
      <c r="M290" t="s">
        <v>9765</v>
      </c>
      <c r="N290" t="s">
        <v>9441</v>
      </c>
    </row>
    <row r="291" spans="1:14" x14ac:dyDescent="0.25">
      <c r="A291" t="s">
        <v>4537</v>
      </c>
      <c r="B291" t="s">
        <v>4538</v>
      </c>
      <c r="C291" t="s">
        <v>69</v>
      </c>
      <c r="D291" t="s">
        <v>4539</v>
      </c>
      <c r="E291" t="s">
        <v>638</v>
      </c>
      <c r="F291" t="s">
        <v>4540</v>
      </c>
      <c r="G291" t="s">
        <v>4541</v>
      </c>
      <c r="H291" t="s">
        <v>4542</v>
      </c>
      <c r="I291" t="s">
        <v>32</v>
      </c>
      <c r="J291" t="s">
        <v>4543</v>
      </c>
      <c r="K291" t="s">
        <v>24</v>
      </c>
      <c r="L291" t="s">
        <v>4544</v>
      </c>
      <c r="M291" t="s">
        <v>9766</v>
      </c>
      <c r="N291" t="s">
        <v>9441</v>
      </c>
    </row>
    <row r="292" spans="1:14" x14ac:dyDescent="0.25">
      <c r="A292" t="s">
        <v>4580</v>
      </c>
      <c r="B292" t="s">
        <v>4385</v>
      </c>
      <c r="C292" t="s">
        <v>69</v>
      </c>
      <c r="D292" t="s">
        <v>3448</v>
      </c>
      <c r="E292" t="s">
        <v>638</v>
      </c>
      <c r="F292" t="s">
        <v>4581</v>
      </c>
      <c r="G292" t="s">
        <v>4582</v>
      </c>
      <c r="H292" t="s">
        <v>4583</v>
      </c>
      <c r="I292" t="s">
        <v>32</v>
      </c>
      <c r="J292" t="s">
        <v>614</v>
      </c>
      <c r="K292" t="s">
        <v>24</v>
      </c>
      <c r="L292" t="s">
        <v>75</v>
      </c>
      <c r="M292" t="s">
        <v>9768</v>
      </c>
      <c r="N292" t="s">
        <v>9441</v>
      </c>
    </row>
    <row r="293" spans="1:14" x14ac:dyDescent="0.25">
      <c r="A293" t="s">
        <v>4592</v>
      </c>
      <c r="B293" t="s">
        <v>3865</v>
      </c>
      <c r="C293" t="s">
        <v>69</v>
      </c>
      <c r="D293" t="s">
        <v>1916</v>
      </c>
      <c r="E293" t="s">
        <v>638</v>
      </c>
      <c r="F293" t="s">
        <v>4593</v>
      </c>
      <c r="G293" t="s">
        <v>4594</v>
      </c>
      <c r="H293" t="s">
        <v>4595</v>
      </c>
      <c r="I293" t="s">
        <v>32</v>
      </c>
      <c r="J293" t="s">
        <v>183</v>
      </c>
      <c r="K293" t="s">
        <v>24</v>
      </c>
      <c r="L293" t="s">
        <v>75</v>
      </c>
      <c r="M293" t="s">
        <v>9769</v>
      </c>
      <c r="N293" t="s">
        <v>9441</v>
      </c>
    </row>
    <row r="294" spans="1:14" x14ac:dyDescent="0.25">
      <c r="A294" t="s">
        <v>4610</v>
      </c>
      <c r="B294" t="s">
        <v>4611</v>
      </c>
      <c r="C294" t="s">
        <v>69</v>
      </c>
      <c r="D294" t="s">
        <v>4612</v>
      </c>
      <c r="E294" t="s">
        <v>638</v>
      </c>
      <c r="F294" t="s">
        <v>4613</v>
      </c>
      <c r="G294" t="s">
        <v>4614</v>
      </c>
      <c r="H294" t="s">
        <v>4615</v>
      </c>
      <c r="I294" t="s">
        <v>32</v>
      </c>
      <c r="J294" t="s">
        <v>41</v>
      </c>
      <c r="K294" t="s">
        <v>24</v>
      </c>
      <c r="L294" t="s">
        <v>75</v>
      </c>
      <c r="M294" t="s">
        <v>9770</v>
      </c>
      <c r="N294" t="s">
        <v>9441</v>
      </c>
    </row>
    <row r="295" spans="1:14" x14ac:dyDescent="0.25">
      <c r="A295" t="s">
        <v>4314</v>
      </c>
      <c r="B295" t="s">
        <v>4619</v>
      </c>
      <c r="C295" t="s">
        <v>69</v>
      </c>
      <c r="D295" t="s">
        <v>4370</v>
      </c>
      <c r="E295" t="s">
        <v>638</v>
      </c>
      <c r="F295" t="s">
        <v>4620</v>
      </c>
      <c r="G295" t="s">
        <v>4621</v>
      </c>
      <c r="H295" t="s">
        <v>4622</v>
      </c>
      <c r="I295" t="s">
        <v>32</v>
      </c>
      <c r="J295" t="s">
        <v>142</v>
      </c>
      <c r="K295" t="s">
        <v>24</v>
      </c>
      <c r="L295" t="s">
        <v>4321</v>
      </c>
      <c r="M295" t="s">
        <v>9771</v>
      </c>
      <c r="N295" t="s">
        <v>9441</v>
      </c>
    </row>
    <row r="296" spans="1:14" x14ac:dyDescent="0.25">
      <c r="A296" t="s">
        <v>4639</v>
      </c>
      <c r="B296" t="s">
        <v>4419</v>
      </c>
      <c r="C296" t="s">
        <v>16</v>
      </c>
      <c r="D296" t="s">
        <v>93</v>
      </c>
      <c r="E296" t="s">
        <v>638</v>
      </c>
      <c r="F296" t="s">
        <v>4640</v>
      </c>
      <c r="G296" t="s">
        <v>4641</v>
      </c>
      <c r="H296" t="s">
        <v>4642</v>
      </c>
      <c r="I296" t="s">
        <v>32</v>
      </c>
      <c r="J296" t="s">
        <v>1381</v>
      </c>
      <c r="K296" t="s">
        <v>24</v>
      </c>
      <c r="L296" t="s">
        <v>75</v>
      </c>
      <c r="M296" t="s">
        <v>9772</v>
      </c>
      <c r="N296" t="s">
        <v>9441</v>
      </c>
    </row>
    <row r="297" spans="1:14" x14ac:dyDescent="0.25">
      <c r="A297" t="s">
        <v>4314</v>
      </c>
      <c r="B297" t="s">
        <v>4643</v>
      </c>
      <c r="C297" t="s">
        <v>69</v>
      </c>
      <c r="D297" t="s">
        <v>4370</v>
      </c>
      <c r="E297" t="s">
        <v>638</v>
      </c>
      <c r="F297" t="s">
        <v>4644</v>
      </c>
      <c r="G297" t="s">
        <v>4645</v>
      </c>
      <c r="H297" t="s">
        <v>4646</v>
      </c>
      <c r="I297" t="s">
        <v>32</v>
      </c>
      <c r="J297" t="s">
        <v>109</v>
      </c>
      <c r="K297" t="s">
        <v>24</v>
      </c>
      <c r="L297" t="s">
        <v>4321</v>
      </c>
      <c r="M297" t="s">
        <v>9773</v>
      </c>
      <c r="N297" t="s">
        <v>9441</v>
      </c>
    </row>
    <row r="298" spans="1:14" x14ac:dyDescent="0.25">
      <c r="A298" t="s">
        <v>4650</v>
      </c>
      <c r="B298" t="s">
        <v>4651</v>
      </c>
      <c r="C298" t="s">
        <v>16</v>
      </c>
      <c r="D298" t="s">
        <v>4652</v>
      </c>
      <c r="E298" t="s">
        <v>638</v>
      </c>
      <c r="F298" t="s">
        <v>4653</v>
      </c>
      <c r="G298" t="s">
        <v>4654</v>
      </c>
      <c r="H298" t="s">
        <v>4655</v>
      </c>
      <c r="I298" t="s">
        <v>32</v>
      </c>
      <c r="J298" t="s">
        <v>506</v>
      </c>
      <c r="K298" t="s">
        <v>24</v>
      </c>
      <c r="L298" t="s">
        <v>4656</v>
      </c>
      <c r="M298" t="s">
        <v>9774</v>
      </c>
      <c r="N298" t="s">
        <v>9441</v>
      </c>
    </row>
    <row r="299" spans="1:14" x14ac:dyDescent="0.25">
      <c r="A299" t="s">
        <v>4314</v>
      </c>
      <c r="B299" t="s">
        <v>4678</v>
      </c>
      <c r="C299" t="s">
        <v>69</v>
      </c>
      <c r="D299" t="s">
        <v>4370</v>
      </c>
      <c r="E299" t="s">
        <v>638</v>
      </c>
      <c r="F299" t="s">
        <v>4679</v>
      </c>
      <c r="G299" t="s">
        <v>4680</v>
      </c>
      <c r="H299" t="s">
        <v>4681</v>
      </c>
      <c r="I299" t="s">
        <v>32</v>
      </c>
      <c r="J299" t="s">
        <v>306</v>
      </c>
      <c r="K299" t="s">
        <v>24</v>
      </c>
      <c r="L299" t="s">
        <v>4321</v>
      </c>
      <c r="M299" t="s">
        <v>9775</v>
      </c>
      <c r="N299" t="s">
        <v>9441</v>
      </c>
    </row>
    <row r="300" spans="1:14" x14ac:dyDescent="0.25">
      <c r="A300" t="s">
        <v>2374</v>
      </c>
      <c r="B300" t="s">
        <v>4687</v>
      </c>
      <c r="C300" t="s">
        <v>69</v>
      </c>
      <c r="D300" t="s">
        <v>4230</v>
      </c>
      <c r="E300" t="s">
        <v>638</v>
      </c>
      <c r="F300" t="s">
        <v>4688</v>
      </c>
      <c r="G300" t="s">
        <v>4689</v>
      </c>
      <c r="H300" t="s">
        <v>4690</v>
      </c>
      <c r="I300" t="s">
        <v>32</v>
      </c>
      <c r="J300" t="s">
        <v>4320</v>
      </c>
      <c r="K300" t="s">
        <v>24</v>
      </c>
      <c r="L300" t="s">
        <v>176</v>
      </c>
      <c r="M300" t="s">
        <v>9776</v>
      </c>
      <c r="N300" t="s">
        <v>9441</v>
      </c>
    </row>
    <row r="301" spans="1:14" x14ac:dyDescent="0.25">
      <c r="A301" t="s">
        <v>4691</v>
      </c>
      <c r="B301" t="s">
        <v>92</v>
      </c>
      <c r="C301" t="s">
        <v>16</v>
      </c>
      <c r="D301" t="s">
        <v>302</v>
      </c>
      <c r="E301" t="s">
        <v>638</v>
      </c>
      <c r="F301" t="s">
        <v>4692</v>
      </c>
      <c r="G301" t="s">
        <v>4693</v>
      </c>
      <c r="H301" t="s">
        <v>4694</v>
      </c>
      <c r="I301" t="s">
        <v>32</v>
      </c>
      <c r="J301" t="s">
        <v>1330</v>
      </c>
      <c r="K301" t="s">
        <v>24</v>
      </c>
      <c r="L301" t="s">
        <v>307</v>
      </c>
      <c r="M301" t="s">
        <v>9777</v>
      </c>
      <c r="N301" t="s">
        <v>9441</v>
      </c>
    </row>
    <row r="302" spans="1:14" x14ac:dyDescent="0.25">
      <c r="A302" t="s">
        <v>4695</v>
      </c>
      <c r="B302" t="s">
        <v>4696</v>
      </c>
      <c r="C302" t="s">
        <v>16</v>
      </c>
      <c r="D302" t="s">
        <v>93</v>
      </c>
      <c r="E302" t="s">
        <v>638</v>
      </c>
      <c r="F302" t="s">
        <v>4697</v>
      </c>
      <c r="G302" t="s">
        <v>4698</v>
      </c>
      <c r="H302" t="s">
        <v>4699</v>
      </c>
      <c r="I302" t="s">
        <v>32</v>
      </c>
      <c r="J302" t="s">
        <v>1449</v>
      </c>
      <c r="K302" t="s">
        <v>24</v>
      </c>
      <c r="L302" t="s">
        <v>75</v>
      </c>
      <c r="M302" t="s">
        <v>9778</v>
      </c>
      <c r="N302" t="s">
        <v>9441</v>
      </c>
    </row>
    <row r="303" spans="1:14" x14ac:dyDescent="0.25">
      <c r="A303" t="s">
        <v>4724</v>
      </c>
      <c r="B303" t="s">
        <v>4687</v>
      </c>
      <c r="C303" t="s">
        <v>69</v>
      </c>
      <c r="D303" t="s">
        <v>4230</v>
      </c>
      <c r="E303" t="s">
        <v>638</v>
      </c>
      <c r="F303" t="s">
        <v>4725</v>
      </c>
      <c r="G303" t="s">
        <v>4726</v>
      </c>
      <c r="H303" t="s">
        <v>4727</v>
      </c>
      <c r="I303" t="s">
        <v>32</v>
      </c>
      <c r="J303" t="s">
        <v>4320</v>
      </c>
      <c r="K303" t="s">
        <v>24</v>
      </c>
      <c r="L303" t="s">
        <v>176</v>
      </c>
      <c r="M303" t="s">
        <v>9779</v>
      </c>
      <c r="N303" t="s">
        <v>9441</v>
      </c>
    </row>
    <row r="304" spans="1:14" x14ac:dyDescent="0.25">
      <c r="A304" t="s">
        <v>4735</v>
      </c>
      <c r="B304" t="s">
        <v>4736</v>
      </c>
      <c r="C304" t="s">
        <v>69</v>
      </c>
      <c r="D304" t="s">
        <v>4737</v>
      </c>
      <c r="E304" t="s">
        <v>638</v>
      </c>
      <c r="F304" t="s">
        <v>4738</v>
      </c>
      <c r="G304" t="s">
        <v>4739</v>
      </c>
      <c r="H304" t="s">
        <v>4740</v>
      </c>
      <c r="I304" t="s">
        <v>32</v>
      </c>
      <c r="J304" t="s">
        <v>148</v>
      </c>
      <c r="K304" t="s">
        <v>24</v>
      </c>
      <c r="L304" t="s">
        <v>4656</v>
      </c>
      <c r="M304" t="s">
        <v>9780</v>
      </c>
      <c r="N304" t="s">
        <v>9441</v>
      </c>
    </row>
    <row r="305" spans="1:14" x14ac:dyDescent="0.25">
      <c r="A305" t="s">
        <v>4691</v>
      </c>
      <c r="B305" t="s">
        <v>4776</v>
      </c>
      <c r="C305" t="s">
        <v>16</v>
      </c>
      <c r="D305" t="s">
        <v>302</v>
      </c>
      <c r="E305" t="s">
        <v>638</v>
      </c>
      <c r="F305" t="s">
        <v>4777</v>
      </c>
      <c r="G305" t="s">
        <v>4778</v>
      </c>
      <c r="H305" t="s">
        <v>4779</v>
      </c>
      <c r="I305" t="s">
        <v>32</v>
      </c>
      <c r="J305" t="s">
        <v>1350</v>
      </c>
      <c r="K305" t="s">
        <v>24</v>
      </c>
      <c r="L305" t="s">
        <v>307</v>
      </c>
      <c r="M305" t="s">
        <v>9781</v>
      </c>
      <c r="N305" t="s">
        <v>9441</v>
      </c>
    </row>
    <row r="306" spans="1:14" x14ac:dyDescent="0.25">
      <c r="A306" t="s">
        <v>4314</v>
      </c>
      <c r="B306" t="s">
        <v>4643</v>
      </c>
      <c r="C306" t="s">
        <v>69</v>
      </c>
      <c r="D306" t="s">
        <v>4370</v>
      </c>
      <c r="E306" t="s">
        <v>638</v>
      </c>
      <c r="F306" t="s">
        <v>4794</v>
      </c>
      <c r="G306" t="s">
        <v>4795</v>
      </c>
      <c r="H306" t="s">
        <v>4796</v>
      </c>
      <c r="I306" t="s">
        <v>32</v>
      </c>
      <c r="J306" t="s">
        <v>329</v>
      </c>
      <c r="K306" t="s">
        <v>24</v>
      </c>
      <c r="L306" t="s">
        <v>4321</v>
      </c>
      <c r="M306" t="s">
        <v>9782</v>
      </c>
      <c r="N306" t="s">
        <v>9441</v>
      </c>
    </row>
    <row r="307" spans="1:14" x14ac:dyDescent="0.25">
      <c r="A307" t="s">
        <v>4797</v>
      </c>
      <c r="C307" t="s">
        <v>69</v>
      </c>
      <c r="D307" t="s">
        <v>4798</v>
      </c>
      <c r="E307" t="s">
        <v>638</v>
      </c>
      <c r="F307" t="s">
        <v>4799</v>
      </c>
      <c r="G307" t="s">
        <v>4800</v>
      </c>
      <c r="H307" t="s">
        <v>4801</v>
      </c>
      <c r="I307" t="s">
        <v>32</v>
      </c>
      <c r="J307" t="s">
        <v>183</v>
      </c>
      <c r="K307" t="s">
        <v>24</v>
      </c>
      <c r="L307" t="s">
        <v>4802</v>
      </c>
      <c r="M307" t="s">
        <v>9783</v>
      </c>
      <c r="N307" t="s">
        <v>9441</v>
      </c>
    </row>
    <row r="308" spans="1:14" x14ac:dyDescent="0.25">
      <c r="A308" t="s">
        <v>4610</v>
      </c>
      <c r="B308" t="s">
        <v>4818</v>
      </c>
      <c r="C308" t="s">
        <v>69</v>
      </c>
      <c r="D308" t="s">
        <v>4612</v>
      </c>
      <c r="E308" t="s">
        <v>638</v>
      </c>
      <c r="F308" t="s">
        <v>4819</v>
      </c>
      <c r="G308" t="s">
        <v>4820</v>
      </c>
      <c r="H308" t="s">
        <v>4821</v>
      </c>
      <c r="I308" t="s">
        <v>32</v>
      </c>
      <c r="J308" t="s">
        <v>341</v>
      </c>
      <c r="K308" t="s">
        <v>24</v>
      </c>
      <c r="L308" t="s">
        <v>75</v>
      </c>
      <c r="M308" t="s">
        <v>9784</v>
      </c>
      <c r="N308" t="s">
        <v>9441</v>
      </c>
    </row>
    <row r="309" spans="1:14" x14ac:dyDescent="0.25">
      <c r="A309" t="s">
        <v>4884</v>
      </c>
      <c r="B309" t="s">
        <v>4885</v>
      </c>
      <c r="C309" t="s">
        <v>69</v>
      </c>
      <c r="D309" t="s">
        <v>402</v>
      </c>
      <c r="E309" t="s">
        <v>638</v>
      </c>
      <c r="F309" t="s">
        <v>4886</v>
      </c>
      <c r="G309" t="s">
        <v>4887</v>
      </c>
      <c r="H309" t="s">
        <v>4888</v>
      </c>
      <c r="I309" t="s">
        <v>32</v>
      </c>
      <c r="J309" t="s">
        <v>155</v>
      </c>
      <c r="K309" t="s">
        <v>24</v>
      </c>
      <c r="L309" t="s">
        <v>406</v>
      </c>
      <c r="M309" t="s">
        <v>9785</v>
      </c>
      <c r="N309" t="s">
        <v>9441</v>
      </c>
    </row>
    <row r="310" spans="1:14" x14ac:dyDescent="0.25">
      <c r="A310" t="s">
        <v>4892</v>
      </c>
      <c r="B310" t="s">
        <v>4859</v>
      </c>
      <c r="C310" t="s">
        <v>16</v>
      </c>
      <c r="D310" t="s">
        <v>4652</v>
      </c>
      <c r="E310" t="s">
        <v>638</v>
      </c>
      <c r="F310" t="s">
        <v>4893</v>
      </c>
      <c r="G310" t="s">
        <v>4894</v>
      </c>
      <c r="H310" t="s">
        <v>4895</v>
      </c>
      <c r="I310" t="s">
        <v>32</v>
      </c>
      <c r="J310" t="s">
        <v>506</v>
      </c>
      <c r="K310" t="s">
        <v>24</v>
      </c>
      <c r="L310" t="s">
        <v>4656</v>
      </c>
      <c r="M310" t="s">
        <v>9786</v>
      </c>
      <c r="N310" t="s">
        <v>9441</v>
      </c>
    </row>
    <row r="311" spans="1:14" x14ac:dyDescent="0.25">
      <c r="A311" t="s">
        <v>4899</v>
      </c>
      <c r="B311" t="s">
        <v>2611</v>
      </c>
      <c r="C311" t="s">
        <v>69</v>
      </c>
      <c r="D311" t="s">
        <v>93</v>
      </c>
      <c r="E311" t="s">
        <v>18</v>
      </c>
      <c r="F311" t="s">
        <v>4900</v>
      </c>
      <c r="G311" t="s">
        <v>4901</v>
      </c>
      <c r="H311" t="s">
        <v>4902</v>
      </c>
      <c r="I311" t="s">
        <v>32</v>
      </c>
      <c r="J311" t="s">
        <v>65</v>
      </c>
      <c r="K311" t="s">
        <v>24</v>
      </c>
      <c r="L311" t="s">
        <v>75</v>
      </c>
      <c r="M311" t="s">
        <v>9787</v>
      </c>
      <c r="N311" t="s">
        <v>9441</v>
      </c>
    </row>
    <row r="312" spans="1:14" x14ac:dyDescent="0.25">
      <c r="A312" t="s">
        <v>2297</v>
      </c>
      <c r="B312" t="s">
        <v>1451</v>
      </c>
      <c r="C312" t="s">
        <v>69</v>
      </c>
      <c r="D312" t="s">
        <v>45</v>
      </c>
      <c r="E312" t="s">
        <v>18</v>
      </c>
      <c r="F312" t="s">
        <v>4903</v>
      </c>
      <c r="G312" t="s">
        <v>4904</v>
      </c>
      <c r="H312" t="s">
        <v>4905</v>
      </c>
      <c r="I312" t="s">
        <v>32</v>
      </c>
      <c r="J312" t="s">
        <v>1449</v>
      </c>
      <c r="K312" t="s">
        <v>24</v>
      </c>
      <c r="L312" t="s">
        <v>50</v>
      </c>
      <c r="M312" t="s">
        <v>9788</v>
      </c>
      <c r="N312" t="s">
        <v>9441</v>
      </c>
    </row>
    <row r="313" spans="1:14" x14ac:dyDescent="0.25">
      <c r="A313" t="s">
        <v>4906</v>
      </c>
      <c r="B313" t="s">
        <v>4907</v>
      </c>
      <c r="C313" t="s">
        <v>69</v>
      </c>
      <c r="E313" t="s">
        <v>18</v>
      </c>
      <c r="F313" t="s">
        <v>4908</v>
      </c>
      <c r="G313" t="s">
        <v>4909</v>
      </c>
      <c r="H313" t="s">
        <v>4910</v>
      </c>
      <c r="I313" t="s">
        <v>32</v>
      </c>
      <c r="J313" t="s">
        <v>583</v>
      </c>
      <c r="K313" t="s">
        <v>24</v>
      </c>
      <c r="L313" t="s">
        <v>4911</v>
      </c>
      <c r="M313" t="s">
        <v>9789</v>
      </c>
      <c r="N313" t="s">
        <v>9441</v>
      </c>
    </row>
    <row r="314" spans="1:14" x14ac:dyDescent="0.25">
      <c r="A314" t="s">
        <v>4912</v>
      </c>
      <c r="B314" t="s">
        <v>4153</v>
      </c>
      <c r="C314" t="s">
        <v>16</v>
      </c>
      <c r="D314" t="s">
        <v>4913</v>
      </c>
      <c r="E314" t="s">
        <v>18</v>
      </c>
      <c r="F314" t="s">
        <v>4914</v>
      </c>
      <c r="G314" t="s">
        <v>4915</v>
      </c>
      <c r="H314" t="s">
        <v>4916</v>
      </c>
      <c r="I314" t="s">
        <v>32</v>
      </c>
      <c r="J314" t="s">
        <v>1727</v>
      </c>
      <c r="K314" t="s">
        <v>24</v>
      </c>
      <c r="L314" t="s">
        <v>275</v>
      </c>
      <c r="M314" t="s">
        <v>9790</v>
      </c>
      <c r="N314" t="s">
        <v>9441</v>
      </c>
    </row>
    <row r="315" spans="1:14" x14ac:dyDescent="0.25">
      <c r="A315" t="s">
        <v>4917</v>
      </c>
      <c r="B315" t="s">
        <v>1402</v>
      </c>
      <c r="C315" t="s">
        <v>69</v>
      </c>
      <c r="D315" t="s">
        <v>1403</v>
      </c>
      <c r="E315" t="s">
        <v>18</v>
      </c>
      <c r="F315" t="s">
        <v>4918</v>
      </c>
      <c r="G315" t="s">
        <v>4919</v>
      </c>
      <c r="H315" t="s">
        <v>4920</v>
      </c>
      <c r="I315" t="s">
        <v>32</v>
      </c>
      <c r="J315" t="s">
        <v>379</v>
      </c>
      <c r="K315" t="s">
        <v>24</v>
      </c>
      <c r="L315" t="s">
        <v>104</v>
      </c>
      <c r="M315" t="s">
        <v>9791</v>
      </c>
      <c r="N315" t="s">
        <v>9441</v>
      </c>
    </row>
    <row r="316" spans="1:14" x14ac:dyDescent="0.25">
      <c r="A316" t="s">
        <v>4921</v>
      </c>
      <c r="B316" t="s">
        <v>92</v>
      </c>
      <c r="C316" t="s">
        <v>69</v>
      </c>
      <c r="D316" t="s">
        <v>93</v>
      </c>
      <c r="E316" t="s">
        <v>18</v>
      </c>
      <c r="F316" t="s">
        <v>4922</v>
      </c>
      <c r="G316" t="s">
        <v>4923</v>
      </c>
      <c r="H316" t="s">
        <v>4924</v>
      </c>
      <c r="I316" t="s">
        <v>32</v>
      </c>
      <c r="J316" t="s">
        <v>298</v>
      </c>
      <c r="K316" t="s">
        <v>24</v>
      </c>
      <c r="L316" t="s">
        <v>75</v>
      </c>
      <c r="M316" t="s">
        <v>9792</v>
      </c>
      <c r="N316" t="s">
        <v>9441</v>
      </c>
    </row>
    <row r="317" spans="1:14" x14ac:dyDescent="0.25">
      <c r="A317" t="s">
        <v>4925</v>
      </c>
      <c r="B317" t="s">
        <v>2632</v>
      </c>
      <c r="C317" t="s">
        <v>69</v>
      </c>
      <c r="D317" t="s">
        <v>4926</v>
      </c>
      <c r="E317" t="s">
        <v>18</v>
      </c>
      <c r="F317" t="s">
        <v>4927</v>
      </c>
      <c r="G317" t="s">
        <v>4928</v>
      </c>
      <c r="H317" t="s">
        <v>4929</v>
      </c>
      <c r="I317" t="s">
        <v>32</v>
      </c>
      <c r="J317" t="s">
        <v>148</v>
      </c>
      <c r="K317" t="s">
        <v>24</v>
      </c>
      <c r="L317" t="s">
        <v>204</v>
      </c>
      <c r="M317" t="s">
        <v>9793</v>
      </c>
      <c r="N317" t="s">
        <v>9441</v>
      </c>
    </row>
    <row r="318" spans="1:14" x14ac:dyDescent="0.25">
      <c r="A318" t="s">
        <v>4930</v>
      </c>
      <c r="B318" t="s">
        <v>4931</v>
      </c>
      <c r="C318" t="s">
        <v>16</v>
      </c>
      <c r="D318" t="s">
        <v>2532</v>
      </c>
      <c r="E318" t="s">
        <v>18</v>
      </c>
      <c r="F318" t="s">
        <v>4932</v>
      </c>
      <c r="G318" t="s">
        <v>4933</v>
      </c>
      <c r="H318" t="s">
        <v>4934</v>
      </c>
      <c r="I318" t="s">
        <v>32</v>
      </c>
      <c r="J318" t="s">
        <v>4935</v>
      </c>
      <c r="K318" t="s">
        <v>24</v>
      </c>
      <c r="L318" t="s">
        <v>58</v>
      </c>
      <c r="M318" t="s">
        <v>9794</v>
      </c>
      <c r="N318" t="s">
        <v>9441</v>
      </c>
    </row>
    <row r="319" spans="1:14" x14ac:dyDescent="0.25">
      <c r="A319" t="s">
        <v>4942</v>
      </c>
      <c r="B319" t="s">
        <v>4943</v>
      </c>
      <c r="C319" t="s">
        <v>16</v>
      </c>
      <c r="D319" t="s">
        <v>4944</v>
      </c>
      <c r="E319" t="s">
        <v>18</v>
      </c>
      <c r="F319" t="s">
        <v>4945</v>
      </c>
      <c r="G319" t="s">
        <v>4946</v>
      </c>
      <c r="H319" t="s">
        <v>4947</v>
      </c>
      <c r="I319" t="s">
        <v>32</v>
      </c>
      <c r="J319" t="s">
        <v>74</v>
      </c>
      <c r="K319" t="s">
        <v>24</v>
      </c>
      <c r="L319" t="s">
        <v>104</v>
      </c>
      <c r="M319" t="s">
        <v>9795</v>
      </c>
      <c r="N319" t="s">
        <v>9441</v>
      </c>
    </row>
    <row r="320" spans="1:14" x14ac:dyDescent="0.25">
      <c r="A320" t="s">
        <v>4948</v>
      </c>
      <c r="B320" t="s">
        <v>4949</v>
      </c>
      <c r="C320" t="s">
        <v>16</v>
      </c>
      <c r="D320" t="s">
        <v>151</v>
      </c>
      <c r="E320" t="s">
        <v>18</v>
      </c>
      <c r="F320" t="s">
        <v>4950</v>
      </c>
      <c r="G320" t="s">
        <v>4951</v>
      </c>
      <c r="H320" t="s">
        <v>4952</v>
      </c>
      <c r="I320" t="s">
        <v>32</v>
      </c>
      <c r="J320" t="s">
        <v>341</v>
      </c>
      <c r="K320" t="s">
        <v>24</v>
      </c>
      <c r="L320" t="s">
        <v>104</v>
      </c>
      <c r="M320" t="s">
        <v>9796</v>
      </c>
      <c r="N320" t="s">
        <v>9441</v>
      </c>
    </row>
    <row r="321" spans="1:14" x14ac:dyDescent="0.25">
      <c r="A321" t="s">
        <v>4953</v>
      </c>
      <c r="B321" t="s">
        <v>3535</v>
      </c>
      <c r="C321" t="s">
        <v>69</v>
      </c>
      <c r="D321" t="s">
        <v>4954</v>
      </c>
      <c r="E321" t="s">
        <v>18</v>
      </c>
      <c r="F321" t="s">
        <v>4955</v>
      </c>
      <c r="G321" t="s">
        <v>4956</v>
      </c>
      <c r="H321" t="s">
        <v>4957</v>
      </c>
      <c r="I321" t="s">
        <v>32</v>
      </c>
      <c r="J321" t="s">
        <v>321</v>
      </c>
      <c r="K321" t="s">
        <v>24</v>
      </c>
      <c r="L321" t="s">
        <v>42</v>
      </c>
      <c r="M321" t="s">
        <v>9797</v>
      </c>
      <c r="N321" t="s">
        <v>9441</v>
      </c>
    </row>
    <row r="322" spans="1:14" x14ac:dyDescent="0.25">
      <c r="A322" t="s">
        <v>4958</v>
      </c>
      <c r="B322" t="s">
        <v>4959</v>
      </c>
      <c r="C322" t="s">
        <v>69</v>
      </c>
      <c r="D322" t="s">
        <v>179</v>
      </c>
      <c r="E322" t="s">
        <v>18</v>
      </c>
      <c r="F322" t="s">
        <v>4960</v>
      </c>
      <c r="G322" t="s">
        <v>4961</v>
      </c>
      <c r="H322" t="s">
        <v>4962</v>
      </c>
      <c r="I322" t="s">
        <v>32</v>
      </c>
      <c r="J322" t="s">
        <v>341</v>
      </c>
      <c r="K322" t="s">
        <v>24</v>
      </c>
      <c r="L322" t="s">
        <v>342</v>
      </c>
      <c r="M322" t="s">
        <v>9798</v>
      </c>
      <c r="N322" t="s">
        <v>9441</v>
      </c>
    </row>
    <row r="323" spans="1:14" x14ac:dyDescent="0.25">
      <c r="A323" t="s">
        <v>4975</v>
      </c>
      <c r="B323" t="s">
        <v>4976</v>
      </c>
      <c r="C323" t="s">
        <v>16</v>
      </c>
      <c r="D323" t="s">
        <v>179</v>
      </c>
      <c r="E323" t="s">
        <v>18</v>
      </c>
      <c r="F323" t="s">
        <v>4977</v>
      </c>
      <c r="G323" t="s">
        <v>4978</v>
      </c>
      <c r="H323" t="s">
        <v>4979</v>
      </c>
      <c r="I323" t="s">
        <v>32</v>
      </c>
      <c r="J323" t="s">
        <v>290</v>
      </c>
      <c r="K323" t="s">
        <v>24</v>
      </c>
      <c r="L323" t="s">
        <v>3475</v>
      </c>
      <c r="M323" t="s">
        <v>9799</v>
      </c>
      <c r="N323" t="s">
        <v>9441</v>
      </c>
    </row>
    <row r="324" spans="1:14" x14ac:dyDescent="0.25">
      <c r="A324" t="s">
        <v>4989</v>
      </c>
      <c r="B324" t="s">
        <v>4990</v>
      </c>
      <c r="C324" t="s">
        <v>16</v>
      </c>
      <c r="D324" t="s">
        <v>3536</v>
      </c>
      <c r="E324" t="s">
        <v>18</v>
      </c>
      <c r="F324" t="s">
        <v>4991</v>
      </c>
      <c r="G324" t="s">
        <v>4992</v>
      </c>
      <c r="H324" t="s">
        <v>4993</v>
      </c>
      <c r="I324" t="s">
        <v>32</v>
      </c>
      <c r="J324" t="s">
        <v>175</v>
      </c>
      <c r="K324" t="s">
        <v>24</v>
      </c>
      <c r="L324" t="s">
        <v>104</v>
      </c>
      <c r="M324" t="s">
        <v>9800</v>
      </c>
      <c r="N324" t="s">
        <v>9441</v>
      </c>
    </row>
    <row r="325" spans="1:14" x14ac:dyDescent="0.25">
      <c r="A325" t="s">
        <v>5003</v>
      </c>
      <c r="B325" t="s">
        <v>5004</v>
      </c>
      <c r="C325" t="s">
        <v>69</v>
      </c>
      <c r="D325" t="s">
        <v>5005</v>
      </c>
      <c r="E325" t="s">
        <v>18</v>
      </c>
      <c r="F325" t="s">
        <v>5006</v>
      </c>
      <c r="G325" t="s">
        <v>5007</v>
      </c>
      <c r="H325" t="s">
        <v>5008</v>
      </c>
      <c r="I325" t="s">
        <v>32</v>
      </c>
      <c r="J325" t="s">
        <v>1317</v>
      </c>
      <c r="K325" t="s">
        <v>24</v>
      </c>
      <c r="L325" t="s">
        <v>643</v>
      </c>
      <c r="M325" t="s">
        <v>9801</v>
      </c>
      <c r="N325" t="s">
        <v>9441</v>
      </c>
    </row>
    <row r="326" spans="1:14" x14ac:dyDescent="0.25">
      <c r="A326" t="s">
        <v>5014</v>
      </c>
      <c r="B326" t="s">
        <v>5015</v>
      </c>
      <c r="C326" t="s">
        <v>1475</v>
      </c>
      <c r="D326" t="s">
        <v>5016</v>
      </c>
      <c r="E326" t="s">
        <v>18</v>
      </c>
      <c r="F326" t="s">
        <v>5017</v>
      </c>
      <c r="G326" t="s">
        <v>5018</v>
      </c>
      <c r="H326" t="s">
        <v>5019</v>
      </c>
      <c r="I326" t="s">
        <v>32</v>
      </c>
      <c r="J326" t="s">
        <v>1461</v>
      </c>
      <c r="K326" t="s">
        <v>24</v>
      </c>
      <c r="L326" t="s">
        <v>204</v>
      </c>
      <c r="M326" t="s">
        <v>9802</v>
      </c>
      <c r="N326" t="s">
        <v>9441</v>
      </c>
    </row>
    <row r="327" spans="1:14" x14ac:dyDescent="0.25">
      <c r="A327" t="s">
        <v>5020</v>
      </c>
      <c r="B327" t="s">
        <v>5021</v>
      </c>
      <c r="C327" t="s">
        <v>16</v>
      </c>
      <c r="D327" t="s">
        <v>5022</v>
      </c>
      <c r="E327" t="s">
        <v>18</v>
      </c>
      <c r="F327" t="s">
        <v>5023</v>
      </c>
      <c r="G327" t="s">
        <v>5024</v>
      </c>
      <c r="H327" t="s">
        <v>5025</v>
      </c>
      <c r="I327" t="s">
        <v>32</v>
      </c>
      <c r="J327" t="s">
        <v>583</v>
      </c>
      <c r="K327" t="s">
        <v>24</v>
      </c>
      <c r="L327" t="s">
        <v>42</v>
      </c>
      <c r="M327" t="s">
        <v>9803</v>
      </c>
      <c r="N327" t="s">
        <v>9441</v>
      </c>
    </row>
    <row r="328" spans="1:14" x14ac:dyDescent="0.25">
      <c r="A328" t="s">
        <v>5026</v>
      </c>
      <c r="B328" t="s">
        <v>5027</v>
      </c>
      <c r="C328" t="s">
        <v>16</v>
      </c>
      <c r="D328" t="s">
        <v>2671</v>
      </c>
      <c r="E328" t="s">
        <v>18</v>
      </c>
      <c r="F328" t="s">
        <v>5028</v>
      </c>
      <c r="G328" t="s">
        <v>5029</v>
      </c>
      <c r="H328" t="s">
        <v>5030</v>
      </c>
      <c r="I328" t="s">
        <v>32</v>
      </c>
      <c r="J328" t="s">
        <v>493</v>
      </c>
      <c r="K328" t="s">
        <v>24</v>
      </c>
      <c r="L328" t="s">
        <v>75</v>
      </c>
      <c r="M328" t="s">
        <v>9804</v>
      </c>
      <c r="N328" t="s">
        <v>9441</v>
      </c>
    </row>
    <row r="329" spans="1:14" x14ac:dyDescent="0.25">
      <c r="A329" t="s">
        <v>5037</v>
      </c>
      <c r="B329" t="s">
        <v>5038</v>
      </c>
      <c r="C329" t="s">
        <v>16</v>
      </c>
      <c r="D329" t="s">
        <v>502</v>
      </c>
      <c r="E329" t="s">
        <v>18</v>
      </c>
      <c r="F329" t="s">
        <v>5039</v>
      </c>
      <c r="G329" t="s">
        <v>5040</v>
      </c>
      <c r="H329" t="s">
        <v>5041</v>
      </c>
      <c r="I329" t="s">
        <v>32</v>
      </c>
      <c r="J329" t="s">
        <v>306</v>
      </c>
      <c r="K329" t="s">
        <v>24</v>
      </c>
      <c r="L329" t="s">
        <v>507</v>
      </c>
      <c r="M329" t="s">
        <v>9805</v>
      </c>
      <c r="N329" t="s">
        <v>9441</v>
      </c>
    </row>
    <row r="330" spans="1:14" x14ac:dyDescent="0.25">
      <c r="A330" t="s">
        <v>5042</v>
      </c>
      <c r="B330" t="s">
        <v>5043</v>
      </c>
      <c r="C330" t="s">
        <v>16</v>
      </c>
      <c r="D330" t="s">
        <v>3585</v>
      </c>
      <c r="E330" t="s">
        <v>18</v>
      </c>
      <c r="F330" t="s">
        <v>5044</v>
      </c>
      <c r="G330" t="s">
        <v>5045</v>
      </c>
      <c r="H330" t="s">
        <v>5046</v>
      </c>
      <c r="I330" t="s">
        <v>32</v>
      </c>
      <c r="J330" t="s">
        <v>341</v>
      </c>
      <c r="K330" t="s">
        <v>24</v>
      </c>
      <c r="L330" t="s">
        <v>786</v>
      </c>
      <c r="M330" t="s">
        <v>9806</v>
      </c>
      <c r="N330" t="s">
        <v>9441</v>
      </c>
    </row>
    <row r="331" spans="1:14" x14ac:dyDescent="0.25">
      <c r="A331" t="s">
        <v>5047</v>
      </c>
      <c r="B331" t="s">
        <v>5048</v>
      </c>
      <c r="C331" t="s">
        <v>69</v>
      </c>
      <c r="D331" t="s">
        <v>179</v>
      </c>
      <c r="E331" t="s">
        <v>18</v>
      </c>
      <c r="F331" t="s">
        <v>5049</v>
      </c>
      <c r="G331" t="s">
        <v>5050</v>
      </c>
      <c r="H331" t="s">
        <v>5051</v>
      </c>
      <c r="I331" t="s">
        <v>32</v>
      </c>
      <c r="J331" t="s">
        <v>290</v>
      </c>
      <c r="K331" t="s">
        <v>24</v>
      </c>
      <c r="L331" t="s">
        <v>184</v>
      </c>
      <c r="M331" t="s">
        <v>9807</v>
      </c>
      <c r="N331" t="s">
        <v>9441</v>
      </c>
    </row>
    <row r="332" spans="1:14" x14ac:dyDescent="0.25">
      <c r="A332" t="s">
        <v>5052</v>
      </c>
      <c r="C332" t="s">
        <v>69</v>
      </c>
      <c r="D332" t="s">
        <v>5053</v>
      </c>
      <c r="E332" t="s">
        <v>18</v>
      </c>
      <c r="F332" t="s">
        <v>5054</v>
      </c>
      <c r="G332" t="s">
        <v>5055</v>
      </c>
      <c r="H332" t="s">
        <v>5056</v>
      </c>
      <c r="I332" t="s">
        <v>32</v>
      </c>
      <c r="J332" t="s">
        <v>155</v>
      </c>
      <c r="K332" t="s">
        <v>24</v>
      </c>
      <c r="L332" t="s">
        <v>42</v>
      </c>
      <c r="M332" t="s">
        <v>9808</v>
      </c>
      <c r="N332" t="s">
        <v>9441</v>
      </c>
    </row>
    <row r="333" spans="1:14" x14ac:dyDescent="0.25">
      <c r="A333" t="s">
        <v>5057</v>
      </c>
      <c r="C333" t="s">
        <v>69</v>
      </c>
      <c r="D333" t="s">
        <v>462</v>
      </c>
      <c r="E333" t="s">
        <v>18</v>
      </c>
      <c r="F333" t="s">
        <v>5058</v>
      </c>
      <c r="G333" t="s">
        <v>5059</v>
      </c>
      <c r="H333" t="s">
        <v>5060</v>
      </c>
      <c r="I333" t="s">
        <v>32</v>
      </c>
      <c r="J333" t="s">
        <v>148</v>
      </c>
      <c r="K333" t="s">
        <v>24</v>
      </c>
      <c r="L333" t="s">
        <v>204</v>
      </c>
      <c r="M333" t="s">
        <v>9809</v>
      </c>
      <c r="N333" t="s">
        <v>9441</v>
      </c>
    </row>
    <row r="334" spans="1:14" x14ac:dyDescent="0.25">
      <c r="A334" t="s">
        <v>5067</v>
      </c>
      <c r="B334" t="s">
        <v>5068</v>
      </c>
      <c r="C334" t="s">
        <v>16</v>
      </c>
      <c r="D334" t="s">
        <v>93</v>
      </c>
      <c r="E334" t="s">
        <v>18</v>
      </c>
      <c r="F334" t="s">
        <v>5069</v>
      </c>
      <c r="G334" t="s">
        <v>5070</v>
      </c>
      <c r="H334" t="s">
        <v>5071</v>
      </c>
      <c r="I334" t="s">
        <v>32</v>
      </c>
      <c r="J334" t="s">
        <v>65</v>
      </c>
      <c r="K334" t="s">
        <v>24</v>
      </c>
      <c r="L334" t="s">
        <v>75</v>
      </c>
      <c r="M334" t="s">
        <v>9810</v>
      </c>
      <c r="N334" t="s">
        <v>9441</v>
      </c>
    </row>
    <row r="335" spans="1:14" x14ac:dyDescent="0.25">
      <c r="A335" t="s">
        <v>5072</v>
      </c>
      <c r="B335" t="s">
        <v>5073</v>
      </c>
      <c r="C335" t="s">
        <v>69</v>
      </c>
      <c r="D335" t="s">
        <v>5074</v>
      </c>
      <c r="E335" t="s">
        <v>18</v>
      </c>
      <c r="F335" t="s">
        <v>5075</v>
      </c>
      <c r="G335" t="s">
        <v>5076</v>
      </c>
      <c r="H335" t="s">
        <v>5077</v>
      </c>
      <c r="I335" t="s">
        <v>32</v>
      </c>
      <c r="J335" t="s">
        <v>506</v>
      </c>
      <c r="K335" t="s">
        <v>24</v>
      </c>
      <c r="L335" t="s">
        <v>5078</v>
      </c>
      <c r="M335" t="s">
        <v>9811</v>
      </c>
      <c r="N335" t="s">
        <v>9441</v>
      </c>
    </row>
    <row r="336" spans="1:14" x14ac:dyDescent="0.25">
      <c r="A336" t="s">
        <v>5020</v>
      </c>
      <c r="B336" t="s">
        <v>5079</v>
      </c>
      <c r="C336" t="s">
        <v>69</v>
      </c>
      <c r="D336" t="s">
        <v>5022</v>
      </c>
      <c r="E336" t="s">
        <v>18</v>
      </c>
      <c r="F336" t="s">
        <v>5080</v>
      </c>
      <c r="G336" t="s">
        <v>5081</v>
      </c>
      <c r="H336" t="s">
        <v>5082</v>
      </c>
      <c r="I336" t="s">
        <v>32</v>
      </c>
      <c r="J336" t="s">
        <v>341</v>
      </c>
      <c r="K336" t="s">
        <v>24</v>
      </c>
      <c r="L336" t="s">
        <v>42</v>
      </c>
      <c r="M336" t="s">
        <v>9812</v>
      </c>
      <c r="N336" t="s">
        <v>9441</v>
      </c>
    </row>
    <row r="337" spans="1:14" x14ac:dyDescent="0.25">
      <c r="A337" t="s">
        <v>5098</v>
      </c>
      <c r="B337" t="s">
        <v>5099</v>
      </c>
      <c r="C337" t="s">
        <v>69</v>
      </c>
      <c r="D337" t="s">
        <v>5100</v>
      </c>
      <c r="E337" t="s">
        <v>18</v>
      </c>
      <c r="F337" t="s">
        <v>5101</v>
      </c>
      <c r="G337" t="s">
        <v>5102</v>
      </c>
      <c r="H337" t="s">
        <v>5103</v>
      </c>
      <c r="I337" t="s">
        <v>32</v>
      </c>
      <c r="J337" t="s">
        <v>2502</v>
      </c>
      <c r="K337" t="s">
        <v>24</v>
      </c>
      <c r="L337" t="s">
        <v>5104</v>
      </c>
      <c r="M337" t="s">
        <v>9814</v>
      </c>
      <c r="N337" t="s">
        <v>9441</v>
      </c>
    </row>
    <row r="338" spans="1:14" x14ac:dyDescent="0.25">
      <c r="A338" t="s">
        <v>349</v>
      </c>
      <c r="B338" t="s">
        <v>350</v>
      </c>
      <c r="C338" t="s">
        <v>69</v>
      </c>
      <c r="D338" t="s">
        <v>179</v>
      </c>
      <c r="E338" t="s">
        <v>18</v>
      </c>
      <c r="F338" t="s">
        <v>5105</v>
      </c>
      <c r="G338" t="s">
        <v>5106</v>
      </c>
      <c r="H338" t="s">
        <v>5107</v>
      </c>
      <c r="I338" t="s">
        <v>32</v>
      </c>
      <c r="J338" t="s">
        <v>2127</v>
      </c>
      <c r="K338" t="s">
        <v>24</v>
      </c>
      <c r="L338" t="s">
        <v>5108</v>
      </c>
      <c r="M338" t="s">
        <v>9815</v>
      </c>
      <c r="N338" t="s">
        <v>9441</v>
      </c>
    </row>
    <row r="339" spans="1:14" x14ac:dyDescent="0.25">
      <c r="A339" t="s">
        <v>5115</v>
      </c>
      <c r="B339" t="s">
        <v>5116</v>
      </c>
      <c r="C339" t="s">
        <v>69</v>
      </c>
      <c r="D339" t="s">
        <v>5117</v>
      </c>
      <c r="E339" t="s">
        <v>18</v>
      </c>
      <c r="F339" t="s">
        <v>5118</v>
      </c>
      <c r="G339" t="s">
        <v>5119</v>
      </c>
      <c r="H339" t="s">
        <v>5120</v>
      </c>
      <c r="I339" t="s">
        <v>32</v>
      </c>
      <c r="J339" t="s">
        <v>575</v>
      </c>
      <c r="K339" t="s">
        <v>24</v>
      </c>
      <c r="L339" t="s">
        <v>757</v>
      </c>
      <c r="M339" t="s">
        <v>9816</v>
      </c>
      <c r="N339" t="s">
        <v>9441</v>
      </c>
    </row>
    <row r="340" spans="1:14" x14ac:dyDescent="0.25">
      <c r="A340" t="s">
        <v>5127</v>
      </c>
      <c r="B340" t="s">
        <v>5128</v>
      </c>
      <c r="C340" t="s">
        <v>69</v>
      </c>
      <c r="D340" t="s">
        <v>5129</v>
      </c>
      <c r="E340" t="s">
        <v>18</v>
      </c>
      <c r="F340" t="s">
        <v>5130</v>
      </c>
      <c r="G340" t="s">
        <v>5131</v>
      </c>
      <c r="H340" t="s">
        <v>5132</v>
      </c>
      <c r="I340" t="s">
        <v>32</v>
      </c>
      <c r="J340" t="s">
        <v>1381</v>
      </c>
      <c r="K340" t="s">
        <v>24</v>
      </c>
      <c r="L340" t="s">
        <v>4656</v>
      </c>
      <c r="M340" t="s">
        <v>9817</v>
      </c>
      <c r="N340" t="s">
        <v>9441</v>
      </c>
    </row>
    <row r="341" spans="1:14" x14ac:dyDescent="0.25">
      <c r="A341" t="s">
        <v>263</v>
      </c>
      <c r="B341" t="s">
        <v>264</v>
      </c>
      <c r="C341" t="s">
        <v>16</v>
      </c>
      <c r="D341" t="s">
        <v>265</v>
      </c>
      <c r="E341" t="s">
        <v>18</v>
      </c>
      <c r="F341" t="s">
        <v>5144</v>
      </c>
      <c r="G341" t="s">
        <v>5145</v>
      </c>
      <c r="H341" t="s">
        <v>5146</v>
      </c>
      <c r="I341" t="s">
        <v>32</v>
      </c>
      <c r="J341" t="s">
        <v>115</v>
      </c>
      <c r="K341" t="s">
        <v>24</v>
      </c>
      <c r="L341" t="s">
        <v>204</v>
      </c>
      <c r="M341" t="s">
        <v>9819</v>
      </c>
      <c r="N341" t="s">
        <v>9441</v>
      </c>
    </row>
    <row r="342" spans="1:14" x14ac:dyDescent="0.25">
      <c r="A342" t="s">
        <v>5147</v>
      </c>
      <c r="B342" t="s">
        <v>5148</v>
      </c>
      <c r="C342" t="s">
        <v>69</v>
      </c>
      <c r="D342" t="s">
        <v>93</v>
      </c>
      <c r="E342" t="s">
        <v>18</v>
      </c>
      <c r="F342" t="s">
        <v>5149</v>
      </c>
      <c r="G342" t="s">
        <v>5150</v>
      </c>
      <c r="H342" t="s">
        <v>5151</v>
      </c>
      <c r="I342" t="s">
        <v>32</v>
      </c>
      <c r="J342" t="s">
        <v>595</v>
      </c>
      <c r="K342" t="s">
        <v>24</v>
      </c>
      <c r="L342" t="s">
        <v>75</v>
      </c>
      <c r="M342" t="s">
        <v>9820</v>
      </c>
      <c r="N342" t="s">
        <v>9441</v>
      </c>
    </row>
    <row r="343" spans="1:14" x14ac:dyDescent="0.25">
      <c r="A343" t="s">
        <v>5171</v>
      </c>
      <c r="B343" t="s">
        <v>5172</v>
      </c>
      <c r="C343" t="s">
        <v>69</v>
      </c>
      <c r="D343" t="s">
        <v>5173</v>
      </c>
      <c r="E343" t="s">
        <v>18</v>
      </c>
      <c r="F343" t="s">
        <v>5174</v>
      </c>
      <c r="G343" t="s">
        <v>5175</v>
      </c>
      <c r="H343" t="s">
        <v>5176</v>
      </c>
      <c r="I343" t="s">
        <v>32</v>
      </c>
      <c r="J343" t="s">
        <v>341</v>
      </c>
      <c r="K343" t="s">
        <v>24</v>
      </c>
      <c r="L343" t="s">
        <v>75</v>
      </c>
      <c r="M343" t="s">
        <v>9821</v>
      </c>
      <c r="N343" t="s">
        <v>9441</v>
      </c>
    </row>
    <row r="344" spans="1:14" x14ac:dyDescent="0.25">
      <c r="A344" t="s">
        <v>5196</v>
      </c>
      <c r="B344" t="s">
        <v>4879</v>
      </c>
      <c r="C344" t="s">
        <v>69</v>
      </c>
      <c r="D344" t="s">
        <v>4880</v>
      </c>
      <c r="E344" t="s">
        <v>638</v>
      </c>
      <c r="F344" t="s">
        <v>5197</v>
      </c>
      <c r="G344" t="s">
        <v>5198</v>
      </c>
      <c r="H344" t="s">
        <v>5199</v>
      </c>
      <c r="I344" t="s">
        <v>32</v>
      </c>
      <c r="J344" t="s">
        <v>49</v>
      </c>
      <c r="K344" t="s">
        <v>24</v>
      </c>
      <c r="L344" t="s">
        <v>2685</v>
      </c>
      <c r="M344" t="s">
        <v>9822</v>
      </c>
      <c r="N344" t="s">
        <v>9441</v>
      </c>
    </row>
    <row r="345" spans="1:14" x14ac:dyDescent="0.25">
      <c r="A345" t="s">
        <v>5200</v>
      </c>
      <c r="B345" t="s">
        <v>5201</v>
      </c>
      <c r="C345" t="s">
        <v>69</v>
      </c>
      <c r="D345" t="s">
        <v>5202</v>
      </c>
      <c r="E345" t="s">
        <v>638</v>
      </c>
      <c r="F345" t="s">
        <v>5203</v>
      </c>
      <c r="G345" t="s">
        <v>5204</v>
      </c>
      <c r="H345" t="s">
        <v>5205</v>
      </c>
      <c r="I345" t="s">
        <v>32</v>
      </c>
      <c r="J345" t="s">
        <v>1350</v>
      </c>
      <c r="K345" t="s">
        <v>24</v>
      </c>
      <c r="L345" t="s">
        <v>1331</v>
      </c>
      <c r="M345" t="s">
        <v>9823</v>
      </c>
      <c r="N345" t="s">
        <v>9441</v>
      </c>
    </row>
    <row r="346" spans="1:14" x14ac:dyDescent="0.25">
      <c r="A346" t="s">
        <v>5206</v>
      </c>
      <c r="B346" t="s">
        <v>2531</v>
      </c>
      <c r="C346" t="s">
        <v>16</v>
      </c>
      <c r="D346" t="s">
        <v>37</v>
      </c>
      <c r="E346" t="s">
        <v>638</v>
      </c>
      <c r="F346" t="s">
        <v>5207</v>
      </c>
      <c r="G346" t="s">
        <v>5208</v>
      </c>
      <c r="H346" t="s">
        <v>5209</v>
      </c>
      <c r="I346" t="s">
        <v>32</v>
      </c>
      <c r="J346" t="s">
        <v>290</v>
      </c>
      <c r="K346" t="s">
        <v>24</v>
      </c>
      <c r="L346" t="s">
        <v>4363</v>
      </c>
      <c r="M346" t="s">
        <v>9824</v>
      </c>
      <c r="N346" t="s">
        <v>9441</v>
      </c>
    </row>
    <row r="347" spans="1:14" x14ac:dyDescent="0.25">
      <c r="A347" t="s">
        <v>4314</v>
      </c>
      <c r="B347" t="s">
        <v>92</v>
      </c>
      <c r="C347" t="s">
        <v>69</v>
      </c>
      <c r="D347" t="s">
        <v>4370</v>
      </c>
      <c r="E347" t="s">
        <v>638</v>
      </c>
      <c r="F347" t="s">
        <v>5235</v>
      </c>
      <c r="G347" t="s">
        <v>5236</v>
      </c>
      <c r="H347" t="s">
        <v>5237</v>
      </c>
      <c r="I347" t="s">
        <v>32</v>
      </c>
      <c r="J347" t="s">
        <v>521</v>
      </c>
      <c r="K347" t="s">
        <v>24</v>
      </c>
      <c r="L347" t="s">
        <v>4321</v>
      </c>
      <c r="M347" t="s">
        <v>9825</v>
      </c>
      <c r="N347" t="s">
        <v>9441</v>
      </c>
    </row>
    <row r="348" spans="1:14" x14ac:dyDescent="0.25">
      <c r="A348" t="s">
        <v>5196</v>
      </c>
      <c r="B348" t="s">
        <v>4879</v>
      </c>
      <c r="C348" t="s">
        <v>69</v>
      </c>
      <c r="D348" t="s">
        <v>4880</v>
      </c>
      <c r="E348" t="s">
        <v>638</v>
      </c>
      <c r="F348" t="s">
        <v>5324</v>
      </c>
      <c r="G348" t="s">
        <v>5325</v>
      </c>
      <c r="H348" t="s">
        <v>5326</v>
      </c>
      <c r="I348" t="s">
        <v>32</v>
      </c>
      <c r="J348" t="s">
        <v>49</v>
      </c>
      <c r="K348" t="s">
        <v>24</v>
      </c>
      <c r="L348" t="s">
        <v>2685</v>
      </c>
      <c r="M348" t="s">
        <v>9826</v>
      </c>
      <c r="N348" t="s">
        <v>9441</v>
      </c>
    </row>
    <row r="349" spans="1:14" x14ac:dyDescent="0.25">
      <c r="A349" t="s">
        <v>4483</v>
      </c>
      <c r="B349" t="s">
        <v>4484</v>
      </c>
      <c r="C349" t="s">
        <v>69</v>
      </c>
      <c r="D349" t="s">
        <v>4485</v>
      </c>
      <c r="E349" t="s">
        <v>638</v>
      </c>
      <c r="F349" t="s">
        <v>5327</v>
      </c>
      <c r="G349" t="s">
        <v>5328</v>
      </c>
      <c r="H349" t="s">
        <v>5329</v>
      </c>
      <c r="I349" t="s">
        <v>32</v>
      </c>
      <c r="J349" t="s">
        <v>115</v>
      </c>
      <c r="K349" t="s">
        <v>24</v>
      </c>
      <c r="L349" t="s">
        <v>1331</v>
      </c>
      <c r="M349" t="s">
        <v>9827</v>
      </c>
      <c r="N349" t="s">
        <v>9441</v>
      </c>
    </row>
    <row r="350" spans="1:14" x14ac:dyDescent="0.25">
      <c r="A350" t="s">
        <v>5357</v>
      </c>
      <c r="C350" t="s">
        <v>69</v>
      </c>
      <c r="D350" t="s">
        <v>402</v>
      </c>
      <c r="E350" t="s">
        <v>638</v>
      </c>
      <c r="F350" t="s">
        <v>5358</v>
      </c>
      <c r="G350" t="s">
        <v>5359</v>
      </c>
      <c r="H350" t="s">
        <v>5360</v>
      </c>
      <c r="I350" t="s">
        <v>32</v>
      </c>
      <c r="J350" t="s">
        <v>109</v>
      </c>
      <c r="K350" t="s">
        <v>24</v>
      </c>
      <c r="L350" t="s">
        <v>406</v>
      </c>
      <c r="M350" t="s">
        <v>9828</v>
      </c>
      <c r="N350" t="s">
        <v>9441</v>
      </c>
    </row>
    <row r="351" spans="1:14" x14ac:dyDescent="0.25">
      <c r="A351" t="s">
        <v>5375</v>
      </c>
      <c r="B351" t="s">
        <v>4859</v>
      </c>
      <c r="C351" t="s">
        <v>16</v>
      </c>
      <c r="D351" t="s">
        <v>4652</v>
      </c>
      <c r="E351" t="s">
        <v>638</v>
      </c>
      <c r="F351" t="s">
        <v>5376</v>
      </c>
      <c r="G351" t="s">
        <v>5377</v>
      </c>
      <c r="H351" t="s">
        <v>5378</v>
      </c>
      <c r="I351" t="s">
        <v>32</v>
      </c>
      <c r="J351" t="s">
        <v>379</v>
      </c>
      <c r="K351" t="s">
        <v>24</v>
      </c>
      <c r="L351" t="s">
        <v>4656</v>
      </c>
      <c r="M351" t="s">
        <v>9829</v>
      </c>
      <c r="N351" t="s">
        <v>9441</v>
      </c>
    </row>
    <row r="352" spans="1:14" x14ac:dyDescent="0.25">
      <c r="A352" t="s">
        <v>5433</v>
      </c>
      <c r="B352" t="s">
        <v>4696</v>
      </c>
      <c r="C352" t="s">
        <v>16</v>
      </c>
      <c r="D352" t="s">
        <v>93</v>
      </c>
      <c r="E352" t="s">
        <v>638</v>
      </c>
      <c r="F352" t="s">
        <v>5434</v>
      </c>
      <c r="G352" t="s">
        <v>5435</v>
      </c>
      <c r="H352" t="s">
        <v>5436</v>
      </c>
      <c r="I352" t="s">
        <v>32</v>
      </c>
      <c r="J352" t="s">
        <v>1350</v>
      </c>
      <c r="K352" t="s">
        <v>24</v>
      </c>
      <c r="L352" t="s">
        <v>75</v>
      </c>
      <c r="M352" t="s">
        <v>9830</v>
      </c>
      <c r="N352" t="s">
        <v>9441</v>
      </c>
    </row>
    <row r="353" spans="1:14" x14ac:dyDescent="0.25">
      <c r="A353" t="s">
        <v>4650</v>
      </c>
      <c r="B353" t="s">
        <v>4859</v>
      </c>
      <c r="C353" t="s">
        <v>16</v>
      </c>
      <c r="D353" t="s">
        <v>4652</v>
      </c>
      <c r="E353" t="s">
        <v>638</v>
      </c>
      <c r="F353" t="s">
        <v>5445</v>
      </c>
      <c r="G353" t="s">
        <v>5446</v>
      </c>
      <c r="H353" t="s">
        <v>5447</v>
      </c>
      <c r="I353" t="s">
        <v>32</v>
      </c>
      <c r="J353" t="s">
        <v>379</v>
      </c>
      <c r="K353" t="s">
        <v>24</v>
      </c>
      <c r="L353" t="s">
        <v>4656</v>
      </c>
      <c r="M353" t="s">
        <v>9831</v>
      </c>
      <c r="N353" t="s">
        <v>9441</v>
      </c>
    </row>
    <row r="354" spans="1:14" x14ac:dyDescent="0.25">
      <c r="A354" t="s">
        <v>4592</v>
      </c>
      <c r="B354" t="s">
        <v>3865</v>
      </c>
      <c r="C354" t="s">
        <v>69</v>
      </c>
      <c r="D354" t="s">
        <v>1916</v>
      </c>
      <c r="E354" t="s">
        <v>638</v>
      </c>
      <c r="F354" t="s">
        <v>5468</v>
      </c>
      <c r="G354" t="s">
        <v>5469</v>
      </c>
      <c r="H354" t="s">
        <v>5470</v>
      </c>
      <c r="I354" t="s">
        <v>32</v>
      </c>
      <c r="J354" t="s">
        <v>290</v>
      </c>
      <c r="K354" t="s">
        <v>24</v>
      </c>
      <c r="L354" t="s">
        <v>75</v>
      </c>
      <c r="M354" t="s">
        <v>9832</v>
      </c>
      <c r="N354" t="s">
        <v>9441</v>
      </c>
    </row>
    <row r="355" spans="1:14" x14ac:dyDescent="0.25">
      <c r="A355" t="s">
        <v>5483</v>
      </c>
      <c r="B355" t="s">
        <v>4651</v>
      </c>
      <c r="C355" t="s">
        <v>69</v>
      </c>
      <c r="D355" t="s">
        <v>5484</v>
      </c>
      <c r="E355" t="s">
        <v>638</v>
      </c>
      <c r="F355" t="s">
        <v>5485</v>
      </c>
      <c r="G355" t="s">
        <v>5486</v>
      </c>
      <c r="H355" t="s">
        <v>5487</v>
      </c>
      <c r="I355" t="s">
        <v>32</v>
      </c>
      <c r="J355" t="s">
        <v>306</v>
      </c>
      <c r="K355" t="s">
        <v>24</v>
      </c>
      <c r="L355" t="s">
        <v>4656</v>
      </c>
      <c r="M355" t="s">
        <v>9833</v>
      </c>
      <c r="N355" t="s">
        <v>9441</v>
      </c>
    </row>
    <row r="356" spans="1:14" x14ac:dyDescent="0.25">
      <c r="A356" t="s">
        <v>5488</v>
      </c>
      <c r="B356" t="s">
        <v>5456</v>
      </c>
      <c r="C356" t="s">
        <v>69</v>
      </c>
      <c r="D356" t="s">
        <v>3465</v>
      </c>
      <c r="E356" t="s">
        <v>638</v>
      </c>
      <c r="F356" t="s">
        <v>5489</v>
      </c>
      <c r="G356" t="s">
        <v>5490</v>
      </c>
      <c r="H356" t="s">
        <v>5491</v>
      </c>
      <c r="I356" t="s">
        <v>32</v>
      </c>
      <c r="J356" t="s">
        <v>614</v>
      </c>
      <c r="K356" t="s">
        <v>24</v>
      </c>
      <c r="L356" t="s">
        <v>75</v>
      </c>
      <c r="M356" t="s">
        <v>9834</v>
      </c>
      <c r="N356" t="s">
        <v>9441</v>
      </c>
    </row>
    <row r="357" spans="1:14" x14ac:dyDescent="0.25">
      <c r="A357" t="s">
        <v>5515</v>
      </c>
      <c r="B357" t="s">
        <v>4651</v>
      </c>
      <c r="C357" t="s">
        <v>69</v>
      </c>
      <c r="D357" t="s">
        <v>5516</v>
      </c>
      <c r="E357" t="s">
        <v>638</v>
      </c>
      <c r="F357" t="s">
        <v>5517</v>
      </c>
      <c r="G357" t="s">
        <v>5518</v>
      </c>
      <c r="H357" t="s">
        <v>5519</v>
      </c>
      <c r="I357" t="s">
        <v>32</v>
      </c>
      <c r="J357" t="s">
        <v>329</v>
      </c>
      <c r="K357" t="s">
        <v>24</v>
      </c>
      <c r="L357" t="s">
        <v>4656</v>
      </c>
      <c r="M357" t="s">
        <v>9835</v>
      </c>
      <c r="N357" t="s">
        <v>9441</v>
      </c>
    </row>
    <row r="358" spans="1:14" x14ac:dyDescent="0.25">
      <c r="A358" t="s">
        <v>5527</v>
      </c>
      <c r="B358" t="s">
        <v>3865</v>
      </c>
      <c r="C358" t="s">
        <v>69</v>
      </c>
      <c r="D358" t="s">
        <v>1916</v>
      </c>
      <c r="E358" t="s">
        <v>638</v>
      </c>
      <c r="F358" t="s">
        <v>5528</v>
      </c>
      <c r="G358" t="s">
        <v>5529</v>
      </c>
      <c r="H358" t="s">
        <v>5530</v>
      </c>
      <c r="I358" t="s">
        <v>32</v>
      </c>
      <c r="J358" t="s">
        <v>183</v>
      </c>
      <c r="K358" t="s">
        <v>24</v>
      </c>
      <c r="L358" t="s">
        <v>75</v>
      </c>
      <c r="M358" t="s">
        <v>9836</v>
      </c>
      <c r="N358" t="s">
        <v>9441</v>
      </c>
    </row>
    <row r="359" spans="1:14" x14ac:dyDescent="0.25">
      <c r="A359" t="s">
        <v>5639</v>
      </c>
      <c r="B359" t="s">
        <v>5640</v>
      </c>
      <c r="C359" t="s">
        <v>550</v>
      </c>
      <c r="D359" t="s">
        <v>2393</v>
      </c>
      <c r="E359" t="s">
        <v>638</v>
      </c>
      <c r="F359" t="s">
        <v>5641</v>
      </c>
      <c r="G359" t="s">
        <v>5642</v>
      </c>
      <c r="H359" t="s">
        <v>5643</v>
      </c>
      <c r="I359" t="s">
        <v>32</v>
      </c>
      <c r="J359" t="s">
        <v>1967</v>
      </c>
      <c r="K359" t="s">
        <v>556</v>
      </c>
      <c r="L359" t="s">
        <v>235</v>
      </c>
      <c r="M359" t="s">
        <v>9838</v>
      </c>
      <c r="N359" t="s">
        <v>9441</v>
      </c>
    </row>
    <row r="360" spans="1:14" x14ac:dyDescent="0.25">
      <c r="A360" t="s">
        <v>5744</v>
      </c>
      <c r="B360" t="s">
        <v>5745</v>
      </c>
      <c r="C360" t="s">
        <v>16</v>
      </c>
      <c r="D360" t="s">
        <v>1476</v>
      </c>
      <c r="E360" t="s">
        <v>18</v>
      </c>
      <c r="F360" t="s">
        <v>5746</v>
      </c>
      <c r="G360" t="s">
        <v>5747</v>
      </c>
      <c r="H360" t="s">
        <v>5748</v>
      </c>
      <c r="I360" t="s">
        <v>32</v>
      </c>
      <c r="J360" t="s">
        <v>2119</v>
      </c>
      <c r="K360" t="s">
        <v>24</v>
      </c>
      <c r="L360" t="s">
        <v>1480</v>
      </c>
      <c r="M360" t="s">
        <v>9839</v>
      </c>
      <c r="N360" t="s">
        <v>9441</v>
      </c>
    </row>
    <row r="361" spans="1:14" x14ac:dyDescent="0.25">
      <c r="A361" t="s">
        <v>5829</v>
      </c>
      <c r="C361" t="s">
        <v>16</v>
      </c>
      <c r="D361" t="s">
        <v>2867</v>
      </c>
      <c r="E361" t="s">
        <v>18</v>
      </c>
      <c r="F361" t="s">
        <v>5830</v>
      </c>
      <c r="G361" t="s">
        <v>5831</v>
      </c>
      <c r="H361" t="s">
        <v>5832</v>
      </c>
      <c r="I361" t="s">
        <v>32</v>
      </c>
      <c r="J361" t="s">
        <v>493</v>
      </c>
      <c r="K361" t="s">
        <v>24</v>
      </c>
      <c r="L361" t="s">
        <v>204</v>
      </c>
      <c r="M361" t="s">
        <v>9841</v>
      </c>
      <c r="N361" t="s">
        <v>9441</v>
      </c>
    </row>
    <row r="362" spans="1:14" x14ac:dyDescent="0.25">
      <c r="A362" t="s">
        <v>5843</v>
      </c>
      <c r="B362" t="s">
        <v>5844</v>
      </c>
      <c r="C362" t="s">
        <v>16</v>
      </c>
      <c r="D362" t="s">
        <v>1278</v>
      </c>
      <c r="E362" t="s">
        <v>18</v>
      </c>
      <c r="F362" t="s">
        <v>5845</v>
      </c>
      <c r="G362" t="s">
        <v>5846</v>
      </c>
      <c r="H362" t="s">
        <v>5847</v>
      </c>
      <c r="I362" t="s">
        <v>32</v>
      </c>
      <c r="J362" t="s">
        <v>2127</v>
      </c>
      <c r="K362" t="s">
        <v>24</v>
      </c>
      <c r="L362" t="s">
        <v>1282</v>
      </c>
      <c r="M362" t="s">
        <v>9842</v>
      </c>
      <c r="N362" t="s">
        <v>9441</v>
      </c>
    </row>
    <row r="363" spans="1:14" x14ac:dyDescent="0.25">
      <c r="A363" t="s">
        <v>5851</v>
      </c>
      <c r="C363" t="s">
        <v>16</v>
      </c>
      <c r="E363" t="s">
        <v>18</v>
      </c>
      <c r="F363" t="s">
        <v>5852</v>
      </c>
      <c r="G363" t="s">
        <v>5853</v>
      </c>
      <c r="H363" t="s">
        <v>5854</v>
      </c>
      <c r="I363" t="s">
        <v>32</v>
      </c>
      <c r="J363" t="s">
        <v>583</v>
      </c>
      <c r="K363" t="s">
        <v>24</v>
      </c>
      <c r="L363" t="s">
        <v>168</v>
      </c>
      <c r="M363" t="s">
        <v>9843</v>
      </c>
      <c r="N363" t="s">
        <v>9441</v>
      </c>
    </row>
    <row r="364" spans="1:14" x14ac:dyDescent="0.25">
      <c r="A364" t="s">
        <v>5869</v>
      </c>
      <c r="B364" t="s">
        <v>5870</v>
      </c>
      <c r="C364" t="s">
        <v>16</v>
      </c>
      <c r="D364" t="s">
        <v>1254</v>
      </c>
      <c r="E364" t="s">
        <v>18</v>
      </c>
      <c r="F364" t="s">
        <v>5871</v>
      </c>
      <c r="G364" t="s">
        <v>3862</v>
      </c>
      <c r="H364" t="s">
        <v>5872</v>
      </c>
      <c r="I364" t="s">
        <v>32</v>
      </c>
      <c r="J364" t="s">
        <v>183</v>
      </c>
      <c r="K364" t="s">
        <v>24</v>
      </c>
      <c r="L364" t="s">
        <v>1258</v>
      </c>
      <c r="M364" t="s">
        <v>9844</v>
      </c>
      <c r="N364" t="s">
        <v>9441</v>
      </c>
    </row>
    <row r="365" spans="1:14" x14ac:dyDescent="0.25">
      <c r="A365" t="s">
        <v>5873</v>
      </c>
      <c r="B365" t="s">
        <v>5874</v>
      </c>
      <c r="C365" t="s">
        <v>69</v>
      </c>
      <c r="D365" t="s">
        <v>332</v>
      </c>
      <c r="E365" t="s">
        <v>18</v>
      </c>
      <c r="F365" t="s">
        <v>5875</v>
      </c>
      <c r="G365" t="s">
        <v>5876</v>
      </c>
      <c r="H365" t="s">
        <v>5877</v>
      </c>
      <c r="I365" t="s">
        <v>32</v>
      </c>
      <c r="J365" t="s">
        <v>2615</v>
      </c>
      <c r="K365" t="s">
        <v>24</v>
      </c>
      <c r="L365" t="s">
        <v>104</v>
      </c>
      <c r="M365" t="s">
        <v>9845</v>
      </c>
      <c r="N365" t="s">
        <v>9441</v>
      </c>
    </row>
    <row r="366" spans="1:14" x14ac:dyDescent="0.25">
      <c r="A366" t="s">
        <v>5878</v>
      </c>
      <c r="B366" t="s">
        <v>5879</v>
      </c>
      <c r="C366" t="s">
        <v>16</v>
      </c>
      <c r="D366" t="s">
        <v>93</v>
      </c>
      <c r="E366" t="s">
        <v>18</v>
      </c>
      <c r="F366" t="s">
        <v>5880</v>
      </c>
      <c r="G366" t="s">
        <v>5881</v>
      </c>
      <c r="H366" t="s">
        <v>5882</v>
      </c>
      <c r="I366" t="s">
        <v>32</v>
      </c>
      <c r="J366" t="s">
        <v>2615</v>
      </c>
      <c r="K366" t="s">
        <v>24</v>
      </c>
      <c r="L366" t="s">
        <v>75</v>
      </c>
      <c r="M366" t="s">
        <v>9846</v>
      </c>
      <c r="N366" t="s">
        <v>9441</v>
      </c>
    </row>
    <row r="367" spans="1:14" x14ac:dyDescent="0.25">
      <c r="A367" t="s">
        <v>2476</v>
      </c>
      <c r="B367" t="s">
        <v>44</v>
      </c>
      <c r="C367" t="s">
        <v>69</v>
      </c>
      <c r="D367" t="s">
        <v>45</v>
      </c>
      <c r="E367" t="s">
        <v>18</v>
      </c>
      <c r="F367" t="s">
        <v>5887</v>
      </c>
      <c r="G367" t="s">
        <v>5888</v>
      </c>
      <c r="H367" t="s">
        <v>5889</v>
      </c>
      <c r="I367" t="s">
        <v>32</v>
      </c>
      <c r="J367" t="s">
        <v>426</v>
      </c>
      <c r="K367" t="s">
        <v>24</v>
      </c>
      <c r="L367" t="s">
        <v>50</v>
      </c>
      <c r="M367" t="s">
        <v>9847</v>
      </c>
      <c r="N367" t="s">
        <v>9441</v>
      </c>
    </row>
    <row r="368" spans="1:14" x14ac:dyDescent="0.25">
      <c r="A368" t="s">
        <v>5921</v>
      </c>
      <c r="B368" t="s">
        <v>5922</v>
      </c>
      <c r="C368" t="s">
        <v>69</v>
      </c>
      <c r="D368" t="s">
        <v>489</v>
      </c>
      <c r="E368" t="s">
        <v>18</v>
      </c>
      <c r="F368" t="s">
        <v>5923</v>
      </c>
      <c r="G368" t="s">
        <v>5924</v>
      </c>
      <c r="H368" t="s">
        <v>5925</v>
      </c>
      <c r="I368" t="s">
        <v>32</v>
      </c>
      <c r="J368" t="s">
        <v>506</v>
      </c>
      <c r="K368" t="s">
        <v>24</v>
      </c>
      <c r="L368" t="s">
        <v>494</v>
      </c>
      <c r="M368" t="s">
        <v>9849</v>
      </c>
      <c r="N368" t="s">
        <v>9441</v>
      </c>
    </row>
    <row r="369" spans="1:14" x14ac:dyDescent="0.25">
      <c r="A369" t="s">
        <v>5953</v>
      </c>
      <c r="B369" t="s">
        <v>5954</v>
      </c>
      <c r="C369" t="s">
        <v>16</v>
      </c>
      <c r="D369" t="s">
        <v>5955</v>
      </c>
      <c r="E369" t="s">
        <v>18</v>
      </c>
      <c r="F369" t="s">
        <v>5956</v>
      </c>
      <c r="G369" t="s">
        <v>5957</v>
      </c>
      <c r="H369" t="s">
        <v>5958</v>
      </c>
      <c r="I369" t="s">
        <v>32</v>
      </c>
      <c r="J369" t="s">
        <v>1400</v>
      </c>
      <c r="K369" t="s">
        <v>24</v>
      </c>
      <c r="L369" t="s">
        <v>212</v>
      </c>
      <c r="M369" t="s">
        <v>9850</v>
      </c>
      <c r="N369" t="s">
        <v>9441</v>
      </c>
    </row>
    <row r="370" spans="1:14" x14ac:dyDescent="0.25">
      <c r="A370" t="s">
        <v>5959</v>
      </c>
      <c r="B370" t="s">
        <v>5960</v>
      </c>
      <c r="C370" t="s">
        <v>69</v>
      </c>
      <c r="D370" t="s">
        <v>5961</v>
      </c>
      <c r="E370" t="s">
        <v>18</v>
      </c>
      <c r="F370" t="s">
        <v>5962</v>
      </c>
      <c r="G370" t="s">
        <v>5963</v>
      </c>
      <c r="H370" t="s">
        <v>5964</v>
      </c>
      <c r="I370" t="s">
        <v>32</v>
      </c>
      <c r="J370" t="s">
        <v>74</v>
      </c>
      <c r="K370" t="s">
        <v>24</v>
      </c>
      <c r="L370" t="s">
        <v>42</v>
      </c>
      <c r="M370" t="s">
        <v>9851</v>
      </c>
      <c r="N370" t="s">
        <v>9441</v>
      </c>
    </row>
    <row r="371" spans="1:14" x14ac:dyDescent="0.25">
      <c r="A371" t="s">
        <v>5965</v>
      </c>
      <c r="B371" t="s">
        <v>5966</v>
      </c>
      <c r="C371" t="s">
        <v>69</v>
      </c>
      <c r="D371" t="s">
        <v>265</v>
      </c>
      <c r="E371" t="s">
        <v>18</v>
      </c>
      <c r="F371" t="s">
        <v>5967</v>
      </c>
      <c r="G371" t="s">
        <v>5968</v>
      </c>
      <c r="H371" t="s">
        <v>5969</v>
      </c>
      <c r="I371" t="s">
        <v>32</v>
      </c>
      <c r="J371" t="s">
        <v>2365</v>
      </c>
      <c r="K371" t="s">
        <v>24</v>
      </c>
      <c r="L371" t="s">
        <v>204</v>
      </c>
      <c r="M371" t="s">
        <v>9852</v>
      </c>
      <c r="N371" t="s">
        <v>9441</v>
      </c>
    </row>
    <row r="372" spans="1:14" x14ac:dyDescent="0.25">
      <c r="A372" t="s">
        <v>5970</v>
      </c>
      <c r="B372" t="s">
        <v>5971</v>
      </c>
      <c r="C372" t="s">
        <v>16</v>
      </c>
      <c r="D372" t="s">
        <v>2543</v>
      </c>
      <c r="E372" t="s">
        <v>18</v>
      </c>
      <c r="F372" t="s">
        <v>5972</v>
      </c>
      <c r="G372" t="s">
        <v>5973</v>
      </c>
      <c r="H372" t="s">
        <v>5974</v>
      </c>
      <c r="I372" t="s">
        <v>32</v>
      </c>
      <c r="J372" t="s">
        <v>290</v>
      </c>
      <c r="K372" t="s">
        <v>24</v>
      </c>
      <c r="L372" t="s">
        <v>58</v>
      </c>
      <c r="M372" t="s">
        <v>9853</v>
      </c>
      <c r="N372" t="s">
        <v>9441</v>
      </c>
    </row>
    <row r="373" spans="1:14" x14ac:dyDescent="0.25">
      <c r="A373" t="s">
        <v>199</v>
      </c>
      <c r="B373" t="s">
        <v>92</v>
      </c>
      <c r="C373" t="s">
        <v>69</v>
      </c>
      <c r="D373" t="s">
        <v>482</v>
      </c>
      <c r="E373" t="s">
        <v>18</v>
      </c>
      <c r="F373" t="s">
        <v>5975</v>
      </c>
      <c r="G373" t="s">
        <v>5976</v>
      </c>
      <c r="H373" t="s">
        <v>5977</v>
      </c>
      <c r="I373" t="s">
        <v>32</v>
      </c>
      <c r="J373" t="s">
        <v>115</v>
      </c>
      <c r="K373" t="s">
        <v>24</v>
      </c>
      <c r="L373" t="s">
        <v>204</v>
      </c>
      <c r="M373" t="s">
        <v>9854</v>
      </c>
      <c r="N373" t="s">
        <v>9441</v>
      </c>
    </row>
    <row r="374" spans="1:14" x14ac:dyDescent="0.25">
      <c r="A374" t="s">
        <v>5990</v>
      </c>
      <c r="B374" t="s">
        <v>5991</v>
      </c>
      <c r="C374" t="s">
        <v>16</v>
      </c>
      <c r="D374" t="s">
        <v>1254</v>
      </c>
      <c r="E374" t="s">
        <v>18</v>
      </c>
      <c r="F374" t="s">
        <v>5992</v>
      </c>
      <c r="G374" t="s">
        <v>5993</v>
      </c>
      <c r="H374" t="s">
        <v>5994</v>
      </c>
      <c r="I374" t="s">
        <v>32</v>
      </c>
      <c r="J374" t="s">
        <v>1461</v>
      </c>
      <c r="K374" t="s">
        <v>24</v>
      </c>
      <c r="L374" t="s">
        <v>5995</v>
      </c>
      <c r="M374" t="s">
        <v>9855</v>
      </c>
      <c r="N374" t="s">
        <v>9441</v>
      </c>
    </row>
    <row r="375" spans="1:14" x14ac:dyDescent="0.25">
      <c r="A375" t="s">
        <v>5996</v>
      </c>
      <c r="C375" t="s">
        <v>1475</v>
      </c>
      <c r="D375" t="s">
        <v>502</v>
      </c>
      <c r="E375" t="s">
        <v>18</v>
      </c>
      <c r="F375" t="s">
        <v>5997</v>
      </c>
      <c r="G375" t="s">
        <v>5998</v>
      </c>
      <c r="H375" t="s">
        <v>5999</v>
      </c>
      <c r="I375" t="s">
        <v>32</v>
      </c>
      <c r="J375" t="s">
        <v>82</v>
      </c>
      <c r="K375" t="s">
        <v>24</v>
      </c>
      <c r="L375" t="s">
        <v>6000</v>
      </c>
      <c r="M375" t="s">
        <v>9856</v>
      </c>
      <c r="N375" t="s">
        <v>9441</v>
      </c>
    </row>
    <row r="376" spans="1:14" x14ac:dyDescent="0.25">
      <c r="A376" t="s">
        <v>6007</v>
      </c>
      <c r="B376" t="s">
        <v>6008</v>
      </c>
      <c r="C376" t="s">
        <v>69</v>
      </c>
      <c r="D376" t="s">
        <v>93</v>
      </c>
      <c r="E376" t="s">
        <v>18</v>
      </c>
      <c r="F376" t="s">
        <v>6009</v>
      </c>
      <c r="G376" t="s">
        <v>6010</v>
      </c>
      <c r="H376" t="s">
        <v>6011</v>
      </c>
      <c r="I376" t="s">
        <v>32</v>
      </c>
      <c r="J376" t="s">
        <v>1330</v>
      </c>
      <c r="K376" t="s">
        <v>24</v>
      </c>
      <c r="L376" t="s">
        <v>75</v>
      </c>
      <c r="M376" t="s">
        <v>9857</v>
      </c>
      <c r="N376" t="s">
        <v>9441</v>
      </c>
    </row>
    <row r="377" spans="1:14" x14ac:dyDescent="0.25">
      <c r="A377" t="s">
        <v>4096</v>
      </c>
      <c r="B377" t="s">
        <v>350</v>
      </c>
      <c r="C377" t="s">
        <v>69</v>
      </c>
      <c r="D377" t="s">
        <v>179</v>
      </c>
      <c r="E377" t="s">
        <v>18</v>
      </c>
      <c r="F377" t="s">
        <v>6012</v>
      </c>
      <c r="G377" t="s">
        <v>6013</v>
      </c>
      <c r="H377" t="s">
        <v>6014</v>
      </c>
      <c r="I377" t="s">
        <v>32</v>
      </c>
      <c r="J377" t="s">
        <v>175</v>
      </c>
      <c r="K377" t="s">
        <v>24</v>
      </c>
      <c r="L377" t="s">
        <v>342</v>
      </c>
      <c r="M377" t="s">
        <v>9858</v>
      </c>
      <c r="N377" t="s">
        <v>9441</v>
      </c>
    </row>
    <row r="378" spans="1:14" x14ac:dyDescent="0.25">
      <c r="A378" t="s">
        <v>6015</v>
      </c>
      <c r="B378" t="s">
        <v>6016</v>
      </c>
      <c r="C378" t="s">
        <v>16</v>
      </c>
      <c r="D378" t="s">
        <v>6017</v>
      </c>
      <c r="E378" t="s">
        <v>18</v>
      </c>
      <c r="F378" t="s">
        <v>6018</v>
      </c>
      <c r="G378" t="s">
        <v>6019</v>
      </c>
      <c r="H378" t="s">
        <v>6020</v>
      </c>
      <c r="I378" t="s">
        <v>32</v>
      </c>
      <c r="J378" t="s">
        <v>2164</v>
      </c>
      <c r="K378" t="s">
        <v>24</v>
      </c>
      <c r="L378" t="s">
        <v>6021</v>
      </c>
      <c r="M378" t="s">
        <v>9859</v>
      </c>
      <c r="N378" t="s">
        <v>9441</v>
      </c>
    </row>
    <row r="379" spans="1:14" x14ac:dyDescent="0.25">
      <c r="A379" t="s">
        <v>6022</v>
      </c>
      <c r="B379" t="s">
        <v>6023</v>
      </c>
      <c r="C379" t="s">
        <v>69</v>
      </c>
      <c r="D379" t="s">
        <v>3958</v>
      </c>
      <c r="E379" t="s">
        <v>18</v>
      </c>
      <c r="F379" t="s">
        <v>6024</v>
      </c>
      <c r="G379" t="s">
        <v>6025</v>
      </c>
      <c r="H379" t="s">
        <v>6026</v>
      </c>
      <c r="I379" t="s">
        <v>32</v>
      </c>
      <c r="J379" t="s">
        <v>1330</v>
      </c>
      <c r="K379" t="s">
        <v>24</v>
      </c>
      <c r="L379" t="s">
        <v>439</v>
      </c>
      <c r="M379" t="s">
        <v>9860</v>
      </c>
      <c r="N379" t="s">
        <v>9441</v>
      </c>
    </row>
    <row r="380" spans="1:14" x14ac:dyDescent="0.25">
      <c r="A380" t="s">
        <v>6027</v>
      </c>
      <c r="B380" t="s">
        <v>6028</v>
      </c>
      <c r="C380" t="s">
        <v>16</v>
      </c>
      <c r="D380" t="s">
        <v>6029</v>
      </c>
      <c r="E380" t="s">
        <v>18</v>
      </c>
      <c r="F380" t="s">
        <v>6030</v>
      </c>
      <c r="G380" t="s">
        <v>6031</v>
      </c>
      <c r="H380" t="s">
        <v>6032</v>
      </c>
      <c r="I380" t="s">
        <v>32</v>
      </c>
      <c r="J380" t="s">
        <v>4320</v>
      </c>
      <c r="K380" t="s">
        <v>24</v>
      </c>
      <c r="L380" t="s">
        <v>3475</v>
      </c>
      <c r="M380" t="s">
        <v>9861</v>
      </c>
      <c r="N380" t="s">
        <v>9441</v>
      </c>
    </row>
    <row r="381" spans="1:14" x14ac:dyDescent="0.25">
      <c r="A381" t="s">
        <v>6038</v>
      </c>
      <c r="B381" t="s">
        <v>6039</v>
      </c>
      <c r="C381" t="s">
        <v>69</v>
      </c>
      <c r="D381" t="s">
        <v>325</v>
      </c>
      <c r="E381" t="s">
        <v>18</v>
      </c>
      <c r="F381" t="s">
        <v>6040</v>
      </c>
      <c r="G381" t="s">
        <v>6041</v>
      </c>
      <c r="H381" t="s">
        <v>6042</v>
      </c>
      <c r="I381" t="s">
        <v>32</v>
      </c>
      <c r="J381" t="s">
        <v>1411</v>
      </c>
      <c r="K381" t="s">
        <v>24</v>
      </c>
      <c r="L381" t="s">
        <v>104</v>
      </c>
      <c r="M381" t="s">
        <v>9862</v>
      </c>
      <c r="N381" t="s">
        <v>9441</v>
      </c>
    </row>
    <row r="382" spans="1:14" x14ac:dyDescent="0.25">
      <c r="A382" t="s">
        <v>6059</v>
      </c>
      <c r="B382" t="s">
        <v>6060</v>
      </c>
      <c r="C382" t="s">
        <v>16</v>
      </c>
      <c r="D382" t="s">
        <v>502</v>
      </c>
      <c r="E382" t="s">
        <v>18</v>
      </c>
      <c r="F382" t="s">
        <v>6061</v>
      </c>
      <c r="G382" t="s">
        <v>6062</v>
      </c>
      <c r="H382" t="s">
        <v>6063</v>
      </c>
      <c r="I382" t="s">
        <v>32</v>
      </c>
      <c r="J382" t="s">
        <v>155</v>
      </c>
      <c r="K382" t="s">
        <v>24</v>
      </c>
      <c r="L382" t="s">
        <v>6064</v>
      </c>
      <c r="M382" t="s">
        <v>9863</v>
      </c>
      <c r="N382" t="s">
        <v>9441</v>
      </c>
    </row>
    <row r="383" spans="1:14" x14ac:dyDescent="0.25">
      <c r="A383" t="s">
        <v>3504</v>
      </c>
      <c r="B383" t="s">
        <v>92</v>
      </c>
      <c r="C383" t="s">
        <v>69</v>
      </c>
      <c r="D383" t="s">
        <v>93</v>
      </c>
      <c r="E383" t="s">
        <v>18</v>
      </c>
      <c r="F383" t="s">
        <v>6065</v>
      </c>
      <c r="G383" t="s">
        <v>6066</v>
      </c>
      <c r="H383" t="s">
        <v>6067</v>
      </c>
      <c r="I383" t="s">
        <v>32</v>
      </c>
      <c r="J383" t="s">
        <v>4170</v>
      </c>
      <c r="K383" t="s">
        <v>24</v>
      </c>
      <c r="L383" t="s">
        <v>342</v>
      </c>
      <c r="M383" t="s">
        <v>9864</v>
      </c>
      <c r="N383" t="s">
        <v>9441</v>
      </c>
    </row>
    <row r="384" spans="1:14" x14ac:dyDescent="0.25">
      <c r="A384" t="s">
        <v>6068</v>
      </c>
      <c r="B384" t="s">
        <v>6069</v>
      </c>
      <c r="C384" t="s">
        <v>69</v>
      </c>
      <c r="D384" t="s">
        <v>1290</v>
      </c>
      <c r="E384" t="s">
        <v>18</v>
      </c>
      <c r="F384" t="s">
        <v>6070</v>
      </c>
      <c r="G384" t="s">
        <v>6071</v>
      </c>
      <c r="H384" t="s">
        <v>6072</v>
      </c>
      <c r="I384" t="s">
        <v>32</v>
      </c>
      <c r="J384" t="s">
        <v>115</v>
      </c>
      <c r="K384" t="s">
        <v>24</v>
      </c>
      <c r="L384" t="s">
        <v>235</v>
      </c>
      <c r="M384" t="s">
        <v>9865</v>
      </c>
      <c r="N384" t="s">
        <v>9441</v>
      </c>
    </row>
    <row r="385" spans="1:14" x14ac:dyDescent="0.25">
      <c r="A385" t="s">
        <v>6079</v>
      </c>
      <c r="B385" t="s">
        <v>6080</v>
      </c>
      <c r="C385" t="s">
        <v>69</v>
      </c>
      <c r="D385" t="s">
        <v>2516</v>
      </c>
      <c r="E385" t="s">
        <v>18</v>
      </c>
      <c r="F385" t="s">
        <v>6081</v>
      </c>
      <c r="G385" t="s">
        <v>6082</v>
      </c>
      <c r="H385" t="s">
        <v>6083</v>
      </c>
      <c r="I385" t="s">
        <v>32</v>
      </c>
      <c r="J385" t="s">
        <v>1400</v>
      </c>
      <c r="K385" t="s">
        <v>24</v>
      </c>
      <c r="L385" t="s">
        <v>75</v>
      </c>
      <c r="M385" t="s">
        <v>9866</v>
      </c>
      <c r="N385" t="s">
        <v>9441</v>
      </c>
    </row>
    <row r="386" spans="1:14" x14ac:dyDescent="0.25">
      <c r="A386" t="s">
        <v>6084</v>
      </c>
      <c r="B386" t="s">
        <v>1296</v>
      </c>
      <c r="C386" t="s">
        <v>69</v>
      </c>
      <c r="D386" t="s">
        <v>1297</v>
      </c>
      <c r="E386" t="s">
        <v>18</v>
      </c>
      <c r="F386" t="s">
        <v>6085</v>
      </c>
      <c r="G386" t="s">
        <v>6086</v>
      </c>
      <c r="H386" t="s">
        <v>6087</v>
      </c>
      <c r="I386" t="s">
        <v>32</v>
      </c>
      <c r="J386" t="s">
        <v>2164</v>
      </c>
      <c r="K386" t="s">
        <v>24</v>
      </c>
      <c r="L386" t="s">
        <v>439</v>
      </c>
      <c r="M386" t="s">
        <v>9867</v>
      </c>
      <c r="N386" t="s">
        <v>9441</v>
      </c>
    </row>
    <row r="387" spans="1:14" x14ac:dyDescent="0.25">
      <c r="A387" t="s">
        <v>6088</v>
      </c>
      <c r="B387" t="s">
        <v>6089</v>
      </c>
      <c r="C387" t="s">
        <v>16</v>
      </c>
      <c r="D387" t="s">
        <v>265</v>
      </c>
      <c r="E387" t="s">
        <v>18</v>
      </c>
      <c r="F387" t="s">
        <v>6090</v>
      </c>
      <c r="G387" t="s">
        <v>6091</v>
      </c>
      <c r="H387" t="s">
        <v>6092</v>
      </c>
      <c r="I387" t="s">
        <v>32</v>
      </c>
      <c r="J387" t="s">
        <v>148</v>
      </c>
      <c r="K387" t="s">
        <v>24</v>
      </c>
      <c r="L387" t="s">
        <v>204</v>
      </c>
      <c r="M387" t="s">
        <v>9868</v>
      </c>
      <c r="N387" t="s">
        <v>9441</v>
      </c>
    </row>
    <row r="388" spans="1:14" x14ac:dyDescent="0.25">
      <c r="A388" t="s">
        <v>4234</v>
      </c>
      <c r="B388" t="s">
        <v>4235</v>
      </c>
      <c r="C388" t="s">
        <v>16</v>
      </c>
      <c r="D388" t="s">
        <v>6122</v>
      </c>
      <c r="E388" t="s">
        <v>18</v>
      </c>
      <c r="F388" t="s">
        <v>6123</v>
      </c>
      <c r="G388" t="s">
        <v>6124</v>
      </c>
      <c r="H388" t="s">
        <v>6125</v>
      </c>
      <c r="I388" t="s">
        <v>32</v>
      </c>
      <c r="J388" t="s">
        <v>718</v>
      </c>
      <c r="K388" t="s">
        <v>24</v>
      </c>
      <c r="L388" t="s">
        <v>75</v>
      </c>
      <c r="M388" t="s">
        <v>9869</v>
      </c>
      <c r="N388" t="s">
        <v>9441</v>
      </c>
    </row>
    <row r="389" spans="1:14" x14ac:dyDescent="0.25">
      <c r="A389" t="s">
        <v>6132</v>
      </c>
      <c r="B389" t="s">
        <v>6133</v>
      </c>
      <c r="C389" t="s">
        <v>16</v>
      </c>
      <c r="D389" t="s">
        <v>2671</v>
      </c>
      <c r="E389" t="s">
        <v>18</v>
      </c>
      <c r="F389" t="s">
        <v>6134</v>
      </c>
      <c r="G389" t="s">
        <v>6135</v>
      </c>
      <c r="H389" t="s">
        <v>6136</v>
      </c>
      <c r="I389" t="s">
        <v>32</v>
      </c>
      <c r="J389" t="s">
        <v>2164</v>
      </c>
      <c r="K389" t="s">
        <v>24</v>
      </c>
      <c r="L389" t="s">
        <v>75</v>
      </c>
      <c r="M389" t="s">
        <v>9870</v>
      </c>
      <c r="N389" t="s">
        <v>9441</v>
      </c>
    </row>
    <row r="390" spans="1:14" x14ac:dyDescent="0.25">
      <c r="A390" t="s">
        <v>6137</v>
      </c>
      <c r="C390" t="s">
        <v>16</v>
      </c>
      <c r="D390" t="s">
        <v>6138</v>
      </c>
      <c r="E390" t="s">
        <v>18</v>
      </c>
      <c r="F390" t="s">
        <v>6139</v>
      </c>
      <c r="G390" t="s">
        <v>6140</v>
      </c>
      <c r="H390" t="s">
        <v>6141</v>
      </c>
      <c r="I390" t="s">
        <v>32</v>
      </c>
      <c r="J390" t="s">
        <v>991</v>
      </c>
      <c r="K390" t="s">
        <v>24</v>
      </c>
      <c r="L390" t="s">
        <v>439</v>
      </c>
      <c r="M390" t="s">
        <v>9871</v>
      </c>
      <c r="N390" t="s">
        <v>9441</v>
      </c>
    </row>
    <row r="391" spans="1:14" x14ac:dyDescent="0.25">
      <c r="A391" t="s">
        <v>6142</v>
      </c>
      <c r="B391" t="s">
        <v>1989</v>
      </c>
      <c r="C391" t="s">
        <v>69</v>
      </c>
      <c r="D391" t="s">
        <v>1278</v>
      </c>
      <c r="E391" t="s">
        <v>18</v>
      </c>
      <c r="F391" t="s">
        <v>6143</v>
      </c>
      <c r="G391" t="s">
        <v>6144</v>
      </c>
      <c r="H391" t="s">
        <v>6145</v>
      </c>
      <c r="I391" t="s">
        <v>32</v>
      </c>
      <c r="J391" t="s">
        <v>583</v>
      </c>
      <c r="K391" t="s">
        <v>24</v>
      </c>
      <c r="L391" t="s">
        <v>1282</v>
      </c>
      <c r="M391" t="s">
        <v>9872</v>
      </c>
      <c r="N391" t="s">
        <v>9441</v>
      </c>
    </row>
    <row r="392" spans="1:14" x14ac:dyDescent="0.25">
      <c r="A392" t="s">
        <v>6146</v>
      </c>
      <c r="B392" t="s">
        <v>6147</v>
      </c>
      <c r="C392" t="s">
        <v>16</v>
      </c>
      <c r="D392" t="s">
        <v>6029</v>
      </c>
      <c r="E392" t="s">
        <v>18</v>
      </c>
      <c r="F392" t="s">
        <v>6148</v>
      </c>
      <c r="G392" t="s">
        <v>6149</v>
      </c>
      <c r="H392" t="s">
        <v>6150</v>
      </c>
      <c r="I392" t="s">
        <v>32</v>
      </c>
      <c r="J392" t="s">
        <v>2615</v>
      </c>
      <c r="K392" t="s">
        <v>24</v>
      </c>
      <c r="L392" t="s">
        <v>75</v>
      </c>
      <c r="M392" t="s">
        <v>9873</v>
      </c>
      <c r="N392" t="s">
        <v>9441</v>
      </c>
    </row>
    <row r="393" spans="1:14" x14ac:dyDescent="0.25">
      <c r="A393" t="s">
        <v>6151</v>
      </c>
      <c r="B393" t="s">
        <v>6152</v>
      </c>
      <c r="C393" t="s">
        <v>69</v>
      </c>
      <c r="D393" t="s">
        <v>61</v>
      </c>
      <c r="E393" t="s">
        <v>18</v>
      </c>
      <c r="F393" t="s">
        <v>6153</v>
      </c>
      <c r="G393" t="s">
        <v>6154</v>
      </c>
      <c r="H393" t="s">
        <v>6155</v>
      </c>
      <c r="I393" t="s">
        <v>32</v>
      </c>
      <c r="J393" t="s">
        <v>148</v>
      </c>
      <c r="K393" t="s">
        <v>24</v>
      </c>
      <c r="L393" t="s">
        <v>75</v>
      </c>
      <c r="M393" t="s">
        <v>9874</v>
      </c>
      <c r="N393" t="s">
        <v>9441</v>
      </c>
    </row>
    <row r="394" spans="1:14" x14ac:dyDescent="0.25">
      <c r="A394" t="s">
        <v>6167</v>
      </c>
      <c r="B394" t="s">
        <v>6168</v>
      </c>
      <c r="C394" t="s">
        <v>69</v>
      </c>
      <c r="D394" t="s">
        <v>6169</v>
      </c>
      <c r="E394" t="s">
        <v>18</v>
      </c>
      <c r="F394" t="s">
        <v>6170</v>
      </c>
      <c r="G394" t="s">
        <v>6171</v>
      </c>
      <c r="H394" t="s">
        <v>6172</v>
      </c>
      <c r="I394" t="s">
        <v>32</v>
      </c>
      <c r="J394" t="s">
        <v>65</v>
      </c>
      <c r="K394" t="s">
        <v>24</v>
      </c>
      <c r="L394" t="s">
        <v>42</v>
      </c>
      <c r="M394" t="s">
        <v>9876</v>
      </c>
      <c r="N394" t="s">
        <v>9441</v>
      </c>
    </row>
    <row r="395" spans="1:14" x14ac:dyDescent="0.25">
      <c r="A395" t="s">
        <v>6186</v>
      </c>
      <c r="B395" t="s">
        <v>264</v>
      </c>
      <c r="C395" t="s">
        <v>16</v>
      </c>
      <c r="D395" t="s">
        <v>265</v>
      </c>
      <c r="E395" t="s">
        <v>18</v>
      </c>
      <c r="F395" t="s">
        <v>6187</v>
      </c>
      <c r="G395" t="s">
        <v>6188</v>
      </c>
      <c r="H395" t="s">
        <v>6189</v>
      </c>
      <c r="I395" t="s">
        <v>32</v>
      </c>
      <c r="J395" t="s">
        <v>712</v>
      </c>
      <c r="K395" t="s">
        <v>24</v>
      </c>
      <c r="L395" t="s">
        <v>204</v>
      </c>
      <c r="M395" t="s">
        <v>9877</v>
      </c>
      <c r="N395" t="s">
        <v>9441</v>
      </c>
    </row>
    <row r="396" spans="1:14" x14ac:dyDescent="0.25">
      <c r="A396" t="s">
        <v>6199</v>
      </c>
      <c r="B396" t="s">
        <v>92</v>
      </c>
      <c r="C396" t="s">
        <v>69</v>
      </c>
      <c r="D396" t="s">
        <v>93</v>
      </c>
      <c r="E396" t="s">
        <v>18</v>
      </c>
      <c r="F396" t="s">
        <v>6200</v>
      </c>
      <c r="G396" t="s">
        <v>6201</v>
      </c>
      <c r="H396" t="s">
        <v>6202</v>
      </c>
      <c r="I396" t="s">
        <v>32</v>
      </c>
      <c r="J396" t="s">
        <v>115</v>
      </c>
      <c r="K396" t="s">
        <v>24</v>
      </c>
      <c r="L396" t="s">
        <v>75</v>
      </c>
      <c r="M396" t="s">
        <v>9878</v>
      </c>
      <c r="N396" t="s">
        <v>9441</v>
      </c>
    </row>
    <row r="397" spans="1:14" x14ac:dyDescent="0.25">
      <c r="A397" t="s">
        <v>6203</v>
      </c>
      <c r="B397" t="s">
        <v>6204</v>
      </c>
      <c r="C397" t="s">
        <v>69</v>
      </c>
      <c r="D397" t="s">
        <v>1896</v>
      </c>
      <c r="E397" t="s">
        <v>18</v>
      </c>
      <c r="F397" t="s">
        <v>6205</v>
      </c>
      <c r="G397" t="s">
        <v>6206</v>
      </c>
      <c r="H397" t="s">
        <v>6207</v>
      </c>
      <c r="I397" t="s">
        <v>32</v>
      </c>
      <c r="J397" t="s">
        <v>1317</v>
      </c>
      <c r="K397" t="s">
        <v>24</v>
      </c>
      <c r="L397" t="s">
        <v>212</v>
      </c>
      <c r="M397" t="s">
        <v>9879</v>
      </c>
      <c r="N397" t="s">
        <v>9441</v>
      </c>
    </row>
    <row r="398" spans="1:14" x14ac:dyDescent="0.25">
      <c r="A398" t="s">
        <v>6208</v>
      </c>
      <c r="B398" t="s">
        <v>92</v>
      </c>
      <c r="C398" t="s">
        <v>16</v>
      </c>
      <c r="D398" t="s">
        <v>302</v>
      </c>
      <c r="E398" t="s">
        <v>18</v>
      </c>
      <c r="F398" t="s">
        <v>6209</v>
      </c>
      <c r="G398" t="s">
        <v>6210</v>
      </c>
      <c r="H398" t="s">
        <v>6211</v>
      </c>
      <c r="I398" t="s">
        <v>32</v>
      </c>
      <c r="J398" t="s">
        <v>1350</v>
      </c>
      <c r="K398" t="s">
        <v>24</v>
      </c>
      <c r="L398" t="s">
        <v>307</v>
      </c>
      <c r="M398" t="s">
        <v>9880</v>
      </c>
      <c r="N398" t="s">
        <v>9441</v>
      </c>
    </row>
    <row r="399" spans="1:14" x14ac:dyDescent="0.25">
      <c r="A399" t="s">
        <v>6212</v>
      </c>
      <c r="B399" t="s">
        <v>6213</v>
      </c>
      <c r="C399" t="s">
        <v>16</v>
      </c>
      <c r="D399" t="s">
        <v>6214</v>
      </c>
      <c r="E399" t="s">
        <v>18</v>
      </c>
      <c r="F399" t="s">
        <v>6215</v>
      </c>
      <c r="G399" t="s">
        <v>6216</v>
      </c>
      <c r="H399" t="s">
        <v>6217</v>
      </c>
      <c r="I399" t="s">
        <v>32</v>
      </c>
      <c r="J399" t="s">
        <v>595</v>
      </c>
      <c r="K399" t="s">
        <v>24</v>
      </c>
      <c r="L399" t="s">
        <v>212</v>
      </c>
      <c r="M399" t="s">
        <v>9881</v>
      </c>
      <c r="N399" t="s">
        <v>9441</v>
      </c>
    </row>
    <row r="400" spans="1:14" x14ac:dyDescent="0.25">
      <c r="A400" t="s">
        <v>6218</v>
      </c>
      <c r="B400" t="s">
        <v>6219</v>
      </c>
      <c r="C400" t="s">
        <v>16</v>
      </c>
      <c r="D400" t="s">
        <v>93</v>
      </c>
      <c r="E400" t="s">
        <v>18</v>
      </c>
      <c r="F400" t="s">
        <v>6220</v>
      </c>
      <c r="G400" t="s">
        <v>6221</v>
      </c>
      <c r="H400" t="s">
        <v>6222</v>
      </c>
      <c r="I400" t="s">
        <v>32</v>
      </c>
      <c r="J400" t="s">
        <v>527</v>
      </c>
      <c r="K400" t="s">
        <v>24</v>
      </c>
      <c r="L400" t="s">
        <v>75</v>
      </c>
      <c r="M400" t="s">
        <v>9882</v>
      </c>
      <c r="N400" t="s">
        <v>9441</v>
      </c>
    </row>
    <row r="401" spans="1:14" x14ac:dyDescent="0.25">
      <c r="A401" t="s">
        <v>4930</v>
      </c>
      <c r="B401" t="s">
        <v>6223</v>
      </c>
      <c r="C401" t="s">
        <v>69</v>
      </c>
      <c r="D401" t="s">
        <v>2463</v>
      </c>
      <c r="E401" t="s">
        <v>18</v>
      </c>
      <c r="F401" t="s">
        <v>6224</v>
      </c>
      <c r="G401" t="s">
        <v>6225</v>
      </c>
      <c r="H401" t="s">
        <v>6226</v>
      </c>
      <c r="I401" t="s">
        <v>32</v>
      </c>
      <c r="J401" t="s">
        <v>595</v>
      </c>
      <c r="K401" t="s">
        <v>24</v>
      </c>
      <c r="L401" t="s">
        <v>204</v>
      </c>
      <c r="M401" t="s">
        <v>9883</v>
      </c>
      <c r="N401" t="s">
        <v>9441</v>
      </c>
    </row>
    <row r="402" spans="1:14" x14ac:dyDescent="0.25">
      <c r="A402" t="s">
        <v>6227</v>
      </c>
      <c r="B402" t="s">
        <v>92</v>
      </c>
      <c r="C402" t="s">
        <v>69</v>
      </c>
      <c r="D402" t="s">
        <v>93</v>
      </c>
      <c r="E402" t="s">
        <v>18</v>
      </c>
      <c r="F402" t="s">
        <v>6228</v>
      </c>
      <c r="G402" t="s">
        <v>6229</v>
      </c>
      <c r="H402" t="s">
        <v>6230</v>
      </c>
      <c r="I402" t="s">
        <v>32</v>
      </c>
      <c r="J402" t="s">
        <v>385</v>
      </c>
      <c r="K402" t="s">
        <v>24</v>
      </c>
      <c r="L402" t="s">
        <v>75</v>
      </c>
      <c r="M402" t="s">
        <v>9884</v>
      </c>
      <c r="N402" t="s">
        <v>9441</v>
      </c>
    </row>
    <row r="403" spans="1:14" x14ac:dyDescent="0.25">
      <c r="A403" t="s">
        <v>6234</v>
      </c>
      <c r="B403" t="s">
        <v>206</v>
      </c>
      <c r="C403" t="s">
        <v>16</v>
      </c>
      <c r="D403" t="s">
        <v>402</v>
      </c>
      <c r="E403" t="s">
        <v>18</v>
      </c>
      <c r="F403" t="s">
        <v>6235</v>
      </c>
      <c r="G403" t="s">
        <v>6236</v>
      </c>
      <c r="H403" t="s">
        <v>6237</v>
      </c>
      <c r="I403" t="s">
        <v>32</v>
      </c>
      <c r="J403" t="s">
        <v>65</v>
      </c>
      <c r="K403" t="s">
        <v>24</v>
      </c>
      <c r="L403" t="s">
        <v>406</v>
      </c>
      <c r="M403" t="s">
        <v>9885</v>
      </c>
      <c r="N403" t="s">
        <v>9441</v>
      </c>
    </row>
    <row r="404" spans="1:14" x14ac:dyDescent="0.25">
      <c r="A404" t="s">
        <v>6238</v>
      </c>
      <c r="C404" t="s">
        <v>69</v>
      </c>
      <c r="D404" t="s">
        <v>6239</v>
      </c>
      <c r="E404" t="s">
        <v>18</v>
      </c>
      <c r="F404" t="s">
        <v>6240</v>
      </c>
      <c r="G404" t="s">
        <v>6241</v>
      </c>
      <c r="H404" t="s">
        <v>6242</v>
      </c>
      <c r="I404" t="s">
        <v>32</v>
      </c>
      <c r="J404" t="s">
        <v>712</v>
      </c>
      <c r="K404" t="s">
        <v>24</v>
      </c>
      <c r="L404" t="s">
        <v>6243</v>
      </c>
      <c r="M404" t="s">
        <v>9886</v>
      </c>
      <c r="N404" t="s">
        <v>9441</v>
      </c>
    </row>
    <row r="405" spans="1:14" x14ac:dyDescent="0.25">
      <c r="A405" t="s">
        <v>6244</v>
      </c>
      <c r="B405" t="s">
        <v>6245</v>
      </c>
      <c r="C405" t="s">
        <v>16</v>
      </c>
      <c r="D405" t="s">
        <v>265</v>
      </c>
      <c r="E405" t="s">
        <v>18</v>
      </c>
      <c r="F405" t="s">
        <v>6246</v>
      </c>
      <c r="G405" t="s">
        <v>6247</v>
      </c>
      <c r="H405" t="s">
        <v>6248</v>
      </c>
      <c r="I405" t="s">
        <v>32</v>
      </c>
      <c r="J405" t="s">
        <v>142</v>
      </c>
      <c r="K405" t="s">
        <v>24</v>
      </c>
      <c r="L405" t="s">
        <v>6249</v>
      </c>
      <c r="M405" t="s">
        <v>9887</v>
      </c>
      <c r="N405" t="s">
        <v>9441</v>
      </c>
    </row>
    <row r="406" spans="1:14" x14ac:dyDescent="0.25">
      <c r="A406" t="s">
        <v>6255</v>
      </c>
      <c r="B406" t="s">
        <v>6256</v>
      </c>
      <c r="C406" t="s">
        <v>69</v>
      </c>
      <c r="D406" t="s">
        <v>138</v>
      </c>
      <c r="E406" t="s">
        <v>18</v>
      </c>
      <c r="F406" t="s">
        <v>6257</v>
      </c>
      <c r="G406" t="s">
        <v>6258</v>
      </c>
      <c r="H406" t="s">
        <v>6259</v>
      </c>
      <c r="I406" t="s">
        <v>32</v>
      </c>
      <c r="J406" t="s">
        <v>226</v>
      </c>
      <c r="K406" t="s">
        <v>24</v>
      </c>
      <c r="L406" t="s">
        <v>104</v>
      </c>
      <c r="M406" t="s">
        <v>9888</v>
      </c>
      <c r="N406" t="s">
        <v>9441</v>
      </c>
    </row>
    <row r="407" spans="1:14" x14ac:dyDescent="0.25">
      <c r="A407" t="s">
        <v>6265</v>
      </c>
      <c r="C407" t="s">
        <v>69</v>
      </c>
      <c r="D407" t="s">
        <v>6266</v>
      </c>
      <c r="E407" t="s">
        <v>18</v>
      </c>
      <c r="F407" t="s">
        <v>6267</v>
      </c>
      <c r="G407" t="s">
        <v>6268</v>
      </c>
      <c r="H407" t="s">
        <v>6269</v>
      </c>
      <c r="I407" t="s">
        <v>32</v>
      </c>
      <c r="J407" t="s">
        <v>2502</v>
      </c>
      <c r="K407" t="s">
        <v>24</v>
      </c>
      <c r="L407" t="s">
        <v>104</v>
      </c>
      <c r="M407" t="s">
        <v>9889</v>
      </c>
      <c r="N407" t="s">
        <v>9441</v>
      </c>
    </row>
    <row r="408" spans="1:14" x14ac:dyDescent="0.25">
      <c r="A408" t="s">
        <v>6291</v>
      </c>
      <c r="B408" t="s">
        <v>6292</v>
      </c>
      <c r="C408" t="s">
        <v>69</v>
      </c>
      <c r="D408" t="s">
        <v>2543</v>
      </c>
      <c r="E408" t="s">
        <v>18</v>
      </c>
      <c r="F408" t="s">
        <v>6293</v>
      </c>
      <c r="G408" t="s">
        <v>6294</v>
      </c>
      <c r="H408" t="s">
        <v>6295</v>
      </c>
      <c r="I408" t="s">
        <v>32</v>
      </c>
      <c r="J408" t="s">
        <v>1317</v>
      </c>
      <c r="K408" t="s">
        <v>24</v>
      </c>
      <c r="L408" t="s">
        <v>2331</v>
      </c>
      <c r="M408" t="s">
        <v>9890</v>
      </c>
      <c r="N408" t="s">
        <v>9441</v>
      </c>
    </row>
    <row r="409" spans="1:14" x14ac:dyDescent="0.25">
      <c r="A409" t="s">
        <v>6296</v>
      </c>
      <c r="B409" t="s">
        <v>2190</v>
      </c>
      <c r="C409" t="s">
        <v>69</v>
      </c>
      <c r="D409" t="s">
        <v>6297</v>
      </c>
      <c r="E409" t="s">
        <v>18</v>
      </c>
      <c r="F409" t="s">
        <v>6298</v>
      </c>
      <c r="G409" t="s">
        <v>6299</v>
      </c>
      <c r="H409" t="s">
        <v>6300</v>
      </c>
      <c r="I409" t="s">
        <v>32</v>
      </c>
      <c r="J409" t="s">
        <v>718</v>
      </c>
      <c r="K409" t="s">
        <v>24</v>
      </c>
      <c r="L409" t="s">
        <v>204</v>
      </c>
      <c r="M409" t="s">
        <v>9891</v>
      </c>
      <c r="N409" t="s">
        <v>9441</v>
      </c>
    </row>
    <row r="410" spans="1:14" x14ac:dyDescent="0.25">
      <c r="A410" t="s">
        <v>6301</v>
      </c>
      <c r="B410" t="s">
        <v>6302</v>
      </c>
      <c r="C410" t="s">
        <v>16</v>
      </c>
      <c r="D410" t="s">
        <v>748</v>
      </c>
      <c r="E410" t="s">
        <v>18</v>
      </c>
      <c r="F410" t="s">
        <v>6303</v>
      </c>
      <c r="G410" t="s">
        <v>6304</v>
      </c>
      <c r="H410" t="s">
        <v>6305</v>
      </c>
      <c r="I410" t="s">
        <v>32</v>
      </c>
      <c r="J410" t="s">
        <v>420</v>
      </c>
      <c r="K410" t="s">
        <v>24</v>
      </c>
      <c r="L410" t="s">
        <v>75</v>
      </c>
      <c r="M410" t="s">
        <v>9892</v>
      </c>
      <c r="N410" t="s">
        <v>9441</v>
      </c>
    </row>
    <row r="411" spans="1:14" x14ac:dyDescent="0.25">
      <c r="A411" t="s">
        <v>6315</v>
      </c>
      <c r="B411" t="s">
        <v>6316</v>
      </c>
      <c r="C411" t="s">
        <v>16</v>
      </c>
      <c r="D411" t="s">
        <v>6317</v>
      </c>
      <c r="E411" t="s">
        <v>18</v>
      </c>
      <c r="F411" t="s">
        <v>6318</v>
      </c>
      <c r="G411" t="s">
        <v>6319</v>
      </c>
      <c r="H411" t="s">
        <v>6320</v>
      </c>
      <c r="I411" t="s">
        <v>32</v>
      </c>
      <c r="J411" t="s">
        <v>290</v>
      </c>
      <c r="K411" t="s">
        <v>24</v>
      </c>
      <c r="L411" t="s">
        <v>3545</v>
      </c>
      <c r="M411" t="s">
        <v>9894</v>
      </c>
      <c r="N411" t="s">
        <v>9441</v>
      </c>
    </row>
    <row r="412" spans="1:14" x14ac:dyDescent="0.25">
      <c r="A412" t="s">
        <v>6321</v>
      </c>
      <c r="B412" t="s">
        <v>6322</v>
      </c>
      <c r="C412" t="s">
        <v>69</v>
      </c>
      <c r="D412" t="s">
        <v>179</v>
      </c>
      <c r="E412" t="s">
        <v>18</v>
      </c>
      <c r="F412" t="s">
        <v>6323</v>
      </c>
      <c r="G412" t="s">
        <v>6324</v>
      </c>
      <c r="H412" t="s">
        <v>6325</v>
      </c>
      <c r="I412" t="s">
        <v>32</v>
      </c>
      <c r="J412" t="s">
        <v>1294</v>
      </c>
      <c r="K412" t="s">
        <v>24</v>
      </c>
      <c r="L412" t="s">
        <v>75</v>
      </c>
      <c r="M412" t="s">
        <v>9895</v>
      </c>
      <c r="N412" t="s">
        <v>9441</v>
      </c>
    </row>
    <row r="413" spans="1:14" x14ac:dyDescent="0.25">
      <c r="A413" t="s">
        <v>2703</v>
      </c>
      <c r="B413" t="s">
        <v>6326</v>
      </c>
      <c r="C413" t="s">
        <v>16</v>
      </c>
      <c r="D413" t="s">
        <v>93</v>
      </c>
      <c r="E413" t="s">
        <v>638</v>
      </c>
      <c r="F413" t="s">
        <v>6327</v>
      </c>
      <c r="G413" t="s">
        <v>6328</v>
      </c>
      <c r="H413" t="s">
        <v>6329</v>
      </c>
      <c r="I413" t="s">
        <v>32</v>
      </c>
      <c r="J413" t="s">
        <v>1294</v>
      </c>
      <c r="K413" t="s">
        <v>24</v>
      </c>
      <c r="L413" t="s">
        <v>75</v>
      </c>
      <c r="M413" t="s">
        <v>9896</v>
      </c>
      <c r="N413" t="s">
        <v>9441</v>
      </c>
    </row>
    <row r="414" spans="1:14" x14ac:dyDescent="0.25">
      <c r="A414" t="s">
        <v>6346</v>
      </c>
      <c r="B414" t="s">
        <v>6347</v>
      </c>
      <c r="C414" t="s">
        <v>16</v>
      </c>
      <c r="D414" t="s">
        <v>402</v>
      </c>
      <c r="E414" t="s">
        <v>638</v>
      </c>
      <c r="F414" t="s">
        <v>6348</v>
      </c>
      <c r="G414" t="s">
        <v>6349</v>
      </c>
      <c r="H414" t="s">
        <v>6350</v>
      </c>
      <c r="I414" t="s">
        <v>32</v>
      </c>
      <c r="J414" t="s">
        <v>4170</v>
      </c>
      <c r="K414" t="s">
        <v>24</v>
      </c>
      <c r="L414" t="s">
        <v>6351</v>
      </c>
      <c r="M414" t="s">
        <v>9898</v>
      </c>
      <c r="N414" t="s">
        <v>9441</v>
      </c>
    </row>
    <row r="415" spans="1:14" x14ac:dyDescent="0.25">
      <c r="A415" t="s">
        <v>6357</v>
      </c>
      <c r="B415" t="s">
        <v>6358</v>
      </c>
      <c r="C415" t="s">
        <v>16</v>
      </c>
      <c r="D415" t="s">
        <v>6359</v>
      </c>
      <c r="E415" t="s">
        <v>638</v>
      </c>
      <c r="F415" t="s">
        <v>6360</v>
      </c>
      <c r="G415" t="s">
        <v>6361</v>
      </c>
      <c r="H415" t="s">
        <v>6362</v>
      </c>
      <c r="I415" t="s">
        <v>32</v>
      </c>
      <c r="J415" t="s">
        <v>614</v>
      </c>
      <c r="K415" t="s">
        <v>24</v>
      </c>
      <c r="L415" t="s">
        <v>3638</v>
      </c>
      <c r="M415" t="s">
        <v>9899</v>
      </c>
      <c r="N415" t="s">
        <v>9441</v>
      </c>
    </row>
    <row r="416" spans="1:14" x14ac:dyDescent="0.25">
      <c r="A416" t="s">
        <v>6424</v>
      </c>
      <c r="B416" t="s">
        <v>6425</v>
      </c>
      <c r="C416" t="s">
        <v>69</v>
      </c>
      <c r="D416" t="s">
        <v>987</v>
      </c>
      <c r="E416" t="s">
        <v>18</v>
      </c>
      <c r="F416" t="s">
        <v>6426</v>
      </c>
      <c r="G416" t="s">
        <v>6427</v>
      </c>
      <c r="H416" t="s">
        <v>6428</v>
      </c>
      <c r="I416" t="s">
        <v>32</v>
      </c>
      <c r="J416" t="s">
        <v>735</v>
      </c>
      <c r="K416" t="s">
        <v>24</v>
      </c>
      <c r="L416" t="s">
        <v>204</v>
      </c>
      <c r="M416" t="s">
        <v>9900</v>
      </c>
      <c r="N416" t="s">
        <v>9441</v>
      </c>
    </row>
    <row r="417" spans="1:14" x14ac:dyDescent="0.25">
      <c r="A417" t="s">
        <v>6446</v>
      </c>
      <c r="C417" t="s">
        <v>16</v>
      </c>
      <c r="D417" t="s">
        <v>6447</v>
      </c>
      <c r="E417" t="s">
        <v>18</v>
      </c>
      <c r="F417" t="s">
        <v>6448</v>
      </c>
      <c r="G417" t="s">
        <v>6449</v>
      </c>
      <c r="H417" t="s">
        <v>6450</v>
      </c>
      <c r="I417" t="s">
        <v>32</v>
      </c>
      <c r="J417" t="s">
        <v>614</v>
      </c>
      <c r="K417" t="s">
        <v>24</v>
      </c>
      <c r="L417" t="s">
        <v>1331</v>
      </c>
      <c r="M417" t="s">
        <v>9901</v>
      </c>
      <c r="N417" t="s">
        <v>9441</v>
      </c>
    </row>
    <row r="418" spans="1:14" x14ac:dyDescent="0.25">
      <c r="A418" t="s">
        <v>6451</v>
      </c>
      <c r="B418" t="s">
        <v>6452</v>
      </c>
      <c r="C418" t="s">
        <v>69</v>
      </c>
      <c r="D418" t="s">
        <v>6453</v>
      </c>
      <c r="E418" t="s">
        <v>18</v>
      </c>
      <c r="F418" t="s">
        <v>6454</v>
      </c>
      <c r="G418" t="s">
        <v>6455</v>
      </c>
      <c r="H418" t="s">
        <v>6456</v>
      </c>
      <c r="I418" t="s">
        <v>32</v>
      </c>
      <c r="J418" t="s">
        <v>540</v>
      </c>
      <c r="K418" t="s">
        <v>24</v>
      </c>
      <c r="L418" t="s">
        <v>6457</v>
      </c>
      <c r="M418" t="s">
        <v>9902</v>
      </c>
      <c r="N418" t="s">
        <v>9441</v>
      </c>
    </row>
    <row r="419" spans="1:14" x14ac:dyDescent="0.25">
      <c r="A419" t="s">
        <v>6463</v>
      </c>
      <c r="B419" t="s">
        <v>4342</v>
      </c>
      <c r="C419" t="s">
        <v>16</v>
      </c>
      <c r="D419" t="s">
        <v>93</v>
      </c>
      <c r="E419" t="s">
        <v>18</v>
      </c>
      <c r="F419" t="s">
        <v>6464</v>
      </c>
      <c r="G419" t="s">
        <v>6465</v>
      </c>
      <c r="H419" t="s">
        <v>6466</v>
      </c>
      <c r="I419" t="s">
        <v>32</v>
      </c>
      <c r="J419" t="s">
        <v>115</v>
      </c>
      <c r="K419" t="s">
        <v>24</v>
      </c>
      <c r="L419" t="s">
        <v>75</v>
      </c>
      <c r="M419" t="s">
        <v>9903</v>
      </c>
      <c r="N419" t="s">
        <v>9441</v>
      </c>
    </row>
    <row r="420" spans="1:14" x14ac:dyDescent="0.25">
      <c r="A420" t="s">
        <v>6472</v>
      </c>
      <c r="B420" t="s">
        <v>6473</v>
      </c>
      <c r="C420" t="s">
        <v>69</v>
      </c>
      <c r="D420" t="s">
        <v>6474</v>
      </c>
      <c r="E420" t="s">
        <v>18</v>
      </c>
      <c r="F420" t="s">
        <v>6475</v>
      </c>
      <c r="G420" t="s">
        <v>6476</v>
      </c>
      <c r="H420" t="s">
        <v>6477</v>
      </c>
      <c r="I420" t="s">
        <v>32</v>
      </c>
      <c r="J420" t="s">
        <v>175</v>
      </c>
      <c r="K420" t="s">
        <v>24</v>
      </c>
      <c r="L420" t="s">
        <v>2331</v>
      </c>
      <c r="M420" t="s">
        <v>9904</v>
      </c>
      <c r="N420" t="s">
        <v>9441</v>
      </c>
    </row>
    <row r="421" spans="1:14" x14ac:dyDescent="0.25">
      <c r="A421" t="s">
        <v>6478</v>
      </c>
      <c r="B421" t="s">
        <v>6479</v>
      </c>
      <c r="C421" t="s">
        <v>69</v>
      </c>
      <c r="D421" t="s">
        <v>6480</v>
      </c>
      <c r="E421" t="s">
        <v>18</v>
      </c>
      <c r="F421" t="s">
        <v>6481</v>
      </c>
      <c r="G421" t="s">
        <v>6482</v>
      </c>
      <c r="H421" t="s">
        <v>6483</v>
      </c>
      <c r="I421" t="s">
        <v>32</v>
      </c>
      <c r="J421" t="s">
        <v>290</v>
      </c>
      <c r="K421" t="s">
        <v>24</v>
      </c>
      <c r="L421" t="s">
        <v>6484</v>
      </c>
      <c r="M421" t="s">
        <v>9905</v>
      </c>
      <c r="N421" t="s">
        <v>9441</v>
      </c>
    </row>
    <row r="422" spans="1:14" x14ac:dyDescent="0.25">
      <c r="A422" t="s">
        <v>6485</v>
      </c>
      <c r="B422" t="s">
        <v>6486</v>
      </c>
      <c r="C422" t="s">
        <v>16</v>
      </c>
      <c r="D422" t="s">
        <v>6487</v>
      </c>
      <c r="E422" t="s">
        <v>18</v>
      </c>
      <c r="F422" t="s">
        <v>6488</v>
      </c>
      <c r="G422" t="s">
        <v>6489</v>
      </c>
      <c r="H422" t="s">
        <v>6490</v>
      </c>
      <c r="I422" t="s">
        <v>32</v>
      </c>
      <c r="J422" t="s">
        <v>735</v>
      </c>
      <c r="K422" t="s">
        <v>24</v>
      </c>
      <c r="L422" t="s">
        <v>6491</v>
      </c>
      <c r="M422" t="s">
        <v>9906</v>
      </c>
      <c r="N422" t="s">
        <v>9441</v>
      </c>
    </row>
    <row r="423" spans="1:14" x14ac:dyDescent="0.25">
      <c r="A423" t="s">
        <v>6492</v>
      </c>
      <c r="B423" t="s">
        <v>4235</v>
      </c>
      <c r="C423" t="s">
        <v>16</v>
      </c>
      <c r="D423" t="s">
        <v>3895</v>
      </c>
      <c r="E423" t="s">
        <v>18</v>
      </c>
      <c r="F423" t="s">
        <v>6493</v>
      </c>
      <c r="G423" t="s">
        <v>6494</v>
      </c>
      <c r="H423" t="s">
        <v>6495</v>
      </c>
      <c r="I423" t="s">
        <v>32</v>
      </c>
      <c r="J423" t="s">
        <v>74</v>
      </c>
      <c r="K423" t="s">
        <v>24</v>
      </c>
      <c r="L423" t="s">
        <v>212</v>
      </c>
      <c r="M423" t="s">
        <v>9907</v>
      </c>
      <c r="N423" t="s">
        <v>9441</v>
      </c>
    </row>
    <row r="424" spans="1:14" x14ac:dyDescent="0.25">
      <c r="A424" t="s">
        <v>6504</v>
      </c>
      <c r="B424" t="s">
        <v>6505</v>
      </c>
      <c r="C424" t="s">
        <v>16</v>
      </c>
      <c r="D424" t="s">
        <v>179</v>
      </c>
      <c r="E424" t="s">
        <v>18</v>
      </c>
      <c r="F424" t="s">
        <v>6506</v>
      </c>
      <c r="G424" t="s">
        <v>6507</v>
      </c>
      <c r="H424" t="s">
        <v>6508</v>
      </c>
      <c r="I424" t="s">
        <v>32</v>
      </c>
      <c r="J424" t="s">
        <v>183</v>
      </c>
      <c r="K424" t="s">
        <v>24</v>
      </c>
      <c r="L424" t="s">
        <v>3475</v>
      </c>
      <c r="M424" t="s">
        <v>9908</v>
      </c>
      <c r="N424" t="s">
        <v>9441</v>
      </c>
    </row>
    <row r="425" spans="1:14" x14ac:dyDescent="0.25">
      <c r="A425" t="s">
        <v>6509</v>
      </c>
      <c r="B425" t="s">
        <v>6510</v>
      </c>
      <c r="C425" t="s">
        <v>69</v>
      </c>
      <c r="D425" t="s">
        <v>740</v>
      </c>
      <c r="E425" t="s">
        <v>18</v>
      </c>
      <c r="F425" t="s">
        <v>6511</v>
      </c>
      <c r="G425" t="s">
        <v>6512</v>
      </c>
      <c r="H425" t="s">
        <v>6513</v>
      </c>
      <c r="I425" t="s">
        <v>32</v>
      </c>
      <c r="J425" t="s">
        <v>712</v>
      </c>
      <c r="K425" t="s">
        <v>24</v>
      </c>
      <c r="L425" t="s">
        <v>837</v>
      </c>
      <c r="M425" t="s">
        <v>9909</v>
      </c>
      <c r="N425" t="s">
        <v>9441</v>
      </c>
    </row>
    <row r="426" spans="1:14" x14ac:dyDescent="0.25">
      <c r="A426" t="s">
        <v>6519</v>
      </c>
      <c r="B426" t="s">
        <v>6520</v>
      </c>
      <c r="C426" t="s">
        <v>69</v>
      </c>
      <c r="D426" t="s">
        <v>37</v>
      </c>
      <c r="E426" t="s">
        <v>18</v>
      </c>
      <c r="F426" t="s">
        <v>6521</v>
      </c>
      <c r="G426" t="s">
        <v>6522</v>
      </c>
      <c r="H426" t="s">
        <v>6523</v>
      </c>
      <c r="I426" t="s">
        <v>32</v>
      </c>
      <c r="J426" t="s">
        <v>41</v>
      </c>
      <c r="K426" t="s">
        <v>24</v>
      </c>
      <c r="L426" t="s">
        <v>42</v>
      </c>
      <c r="M426" t="s">
        <v>9910</v>
      </c>
      <c r="N426" t="s">
        <v>9441</v>
      </c>
    </row>
    <row r="427" spans="1:14" x14ac:dyDescent="0.25">
      <c r="A427" t="s">
        <v>3504</v>
      </c>
      <c r="B427" t="s">
        <v>6529</v>
      </c>
      <c r="C427" t="s">
        <v>69</v>
      </c>
      <c r="D427" t="s">
        <v>93</v>
      </c>
      <c r="E427" t="s">
        <v>18</v>
      </c>
      <c r="F427" t="s">
        <v>6530</v>
      </c>
      <c r="G427" t="s">
        <v>6531</v>
      </c>
      <c r="H427" t="s">
        <v>6532</v>
      </c>
      <c r="I427" t="s">
        <v>32</v>
      </c>
      <c r="J427" t="s">
        <v>1305</v>
      </c>
      <c r="K427" t="s">
        <v>24</v>
      </c>
      <c r="L427" t="s">
        <v>75</v>
      </c>
      <c r="M427" t="s">
        <v>9911</v>
      </c>
      <c r="N427" t="s">
        <v>9441</v>
      </c>
    </row>
    <row r="428" spans="1:14" x14ac:dyDescent="0.25">
      <c r="A428" t="s">
        <v>6537</v>
      </c>
      <c r="B428" t="s">
        <v>6538</v>
      </c>
      <c r="C428" t="s">
        <v>69</v>
      </c>
      <c r="D428" t="s">
        <v>579</v>
      </c>
      <c r="E428" t="s">
        <v>18</v>
      </c>
      <c r="F428" t="s">
        <v>6539</v>
      </c>
      <c r="G428" t="s">
        <v>6540</v>
      </c>
      <c r="H428" t="s">
        <v>6541</v>
      </c>
      <c r="I428" t="s">
        <v>32</v>
      </c>
      <c r="J428" t="s">
        <v>290</v>
      </c>
      <c r="K428" t="s">
        <v>24</v>
      </c>
      <c r="L428" t="s">
        <v>2331</v>
      </c>
      <c r="M428" t="s">
        <v>9912</v>
      </c>
      <c r="N428" t="s">
        <v>9441</v>
      </c>
    </row>
    <row r="429" spans="1:14" x14ac:dyDescent="0.25">
      <c r="A429" t="s">
        <v>6566</v>
      </c>
      <c r="B429" t="s">
        <v>6567</v>
      </c>
      <c r="C429" t="s">
        <v>69</v>
      </c>
      <c r="D429" t="s">
        <v>1278</v>
      </c>
      <c r="E429" t="s">
        <v>18</v>
      </c>
      <c r="F429" t="s">
        <v>6568</v>
      </c>
      <c r="G429" t="s">
        <v>6569</v>
      </c>
      <c r="H429" t="s">
        <v>6570</v>
      </c>
      <c r="I429" t="s">
        <v>32</v>
      </c>
      <c r="J429" t="s">
        <v>175</v>
      </c>
      <c r="K429" t="s">
        <v>24</v>
      </c>
      <c r="L429" t="s">
        <v>1282</v>
      </c>
      <c r="M429" t="s">
        <v>9914</v>
      </c>
      <c r="N429" t="s">
        <v>9441</v>
      </c>
    </row>
    <row r="430" spans="1:14" x14ac:dyDescent="0.25">
      <c r="A430" t="s">
        <v>6571</v>
      </c>
      <c r="B430" t="s">
        <v>6572</v>
      </c>
      <c r="C430" t="s">
        <v>16</v>
      </c>
      <c r="D430" t="s">
        <v>61</v>
      </c>
      <c r="E430" t="s">
        <v>18</v>
      </c>
      <c r="F430" t="s">
        <v>6573</v>
      </c>
      <c r="G430" t="s">
        <v>6574</v>
      </c>
      <c r="H430" t="s">
        <v>6575</v>
      </c>
      <c r="I430" t="s">
        <v>32</v>
      </c>
      <c r="J430" t="s">
        <v>298</v>
      </c>
      <c r="K430" t="s">
        <v>24</v>
      </c>
      <c r="L430" t="s">
        <v>6576</v>
      </c>
      <c r="M430" t="s">
        <v>9915</v>
      </c>
      <c r="N430" t="s">
        <v>9441</v>
      </c>
    </row>
    <row r="431" spans="1:14" x14ac:dyDescent="0.25">
      <c r="A431" t="s">
        <v>6577</v>
      </c>
      <c r="B431" t="s">
        <v>6578</v>
      </c>
      <c r="C431" t="s">
        <v>69</v>
      </c>
      <c r="D431" t="s">
        <v>6579</v>
      </c>
      <c r="E431" t="s">
        <v>18</v>
      </c>
      <c r="F431" t="s">
        <v>6580</v>
      </c>
      <c r="G431" t="s">
        <v>6581</v>
      </c>
      <c r="H431" t="s">
        <v>6582</v>
      </c>
      <c r="I431" t="s">
        <v>32</v>
      </c>
      <c r="J431" t="s">
        <v>148</v>
      </c>
      <c r="K431" t="s">
        <v>24</v>
      </c>
      <c r="L431" t="s">
        <v>6583</v>
      </c>
      <c r="M431" t="s">
        <v>9916</v>
      </c>
      <c r="N431" t="s">
        <v>9441</v>
      </c>
    </row>
    <row r="432" spans="1:14" x14ac:dyDescent="0.25">
      <c r="A432" t="s">
        <v>6589</v>
      </c>
      <c r="B432" t="s">
        <v>6590</v>
      </c>
      <c r="C432" t="s">
        <v>69</v>
      </c>
      <c r="D432" t="s">
        <v>93</v>
      </c>
      <c r="E432" t="s">
        <v>18</v>
      </c>
      <c r="F432" t="s">
        <v>6591</v>
      </c>
      <c r="G432" t="s">
        <v>6592</v>
      </c>
      <c r="H432" t="s">
        <v>6593</v>
      </c>
      <c r="I432" t="s">
        <v>32</v>
      </c>
      <c r="J432" t="s">
        <v>493</v>
      </c>
      <c r="K432" t="s">
        <v>24</v>
      </c>
      <c r="L432" t="s">
        <v>75</v>
      </c>
      <c r="M432" t="s">
        <v>9917</v>
      </c>
      <c r="N432" t="s">
        <v>9441</v>
      </c>
    </row>
    <row r="433" spans="1:14" x14ac:dyDescent="0.25">
      <c r="A433" t="s">
        <v>6594</v>
      </c>
      <c r="B433" t="s">
        <v>6595</v>
      </c>
      <c r="C433" t="s">
        <v>16</v>
      </c>
      <c r="D433" t="s">
        <v>1254</v>
      </c>
      <c r="E433" t="s">
        <v>18</v>
      </c>
      <c r="F433" t="s">
        <v>6596</v>
      </c>
      <c r="G433" t="s">
        <v>6597</v>
      </c>
      <c r="H433" t="s">
        <v>6598</v>
      </c>
      <c r="I433" t="s">
        <v>32</v>
      </c>
      <c r="J433" t="s">
        <v>341</v>
      </c>
      <c r="K433" t="s">
        <v>24</v>
      </c>
      <c r="L433" t="s">
        <v>1258</v>
      </c>
      <c r="M433" t="s">
        <v>9918</v>
      </c>
      <c r="N433" t="s">
        <v>9441</v>
      </c>
    </row>
    <row r="434" spans="1:14" x14ac:dyDescent="0.25">
      <c r="A434" t="s">
        <v>6599</v>
      </c>
      <c r="B434" t="s">
        <v>6600</v>
      </c>
      <c r="C434" t="s">
        <v>69</v>
      </c>
      <c r="D434" t="s">
        <v>6601</v>
      </c>
      <c r="E434" t="s">
        <v>18</v>
      </c>
      <c r="F434" t="s">
        <v>6602</v>
      </c>
      <c r="G434" t="s">
        <v>6603</v>
      </c>
      <c r="H434" t="s">
        <v>6604</v>
      </c>
      <c r="I434" t="s">
        <v>32</v>
      </c>
      <c r="J434" t="s">
        <v>1381</v>
      </c>
      <c r="K434" t="s">
        <v>24</v>
      </c>
      <c r="L434" t="s">
        <v>42</v>
      </c>
      <c r="M434" t="s">
        <v>9919</v>
      </c>
      <c r="N434" t="s">
        <v>9441</v>
      </c>
    </row>
    <row r="435" spans="1:14" x14ac:dyDescent="0.25">
      <c r="A435" t="s">
        <v>6605</v>
      </c>
      <c r="B435" t="s">
        <v>92</v>
      </c>
      <c r="C435" t="s">
        <v>16</v>
      </c>
      <c r="D435" t="s">
        <v>93</v>
      </c>
      <c r="E435" t="s">
        <v>18</v>
      </c>
      <c r="F435" t="s">
        <v>6606</v>
      </c>
      <c r="G435" t="s">
        <v>6607</v>
      </c>
      <c r="H435" t="s">
        <v>6608</v>
      </c>
      <c r="I435" t="s">
        <v>32</v>
      </c>
      <c r="J435" t="s">
        <v>1411</v>
      </c>
      <c r="K435" t="s">
        <v>24</v>
      </c>
      <c r="L435" t="s">
        <v>75</v>
      </c>
      <c r="M435" t="s">
        <v>9920</v>
      </c>
      <c r="N435" t="s">
        <v>9441</v>
      </c>
    </row>
    <row r="436" spans="1:14" x14ac:dyDescent="0.25">
      <c r="A436" t="s">
        <v>6638</v>
      </c>
      <c r="B436" t="s">
        <v>2277</v>
      </c>
      <c r="C436" t="s">
        <v>69</v>
      </c>
      <c r="D436" t="s">
        <v>179</v>
      </c>
      <c r="E436" t="s">
        <v>18</v>
      </c>
      <c r="F436" t="s">
        <v>6639</v>
      </c>
      <c r="G436" t="s">
        <v>6640</v>
      </c>
      <c r="H436" t="s">
        <v>6641</v>
      </c>
      <c r="I436" t="s">
        <v>32</v>
      </c>
      <c r="J436" t="s">
        <v>493</v>
      </c>
      <c r="K436" t="s">
        <v>24</v>
      </c>
      <c r="L436" t="s">
        <v>184</v>
      </c>
      <c r="M436" t="s">
        <v>9921</v>
      </c>
      <c r="N436" t="s">
        <v>9441</v>
      </c>
    </row>
    <row r="437" spans="1:14" x14ac:dyDescent="0.25">
      <c r="A437" t="s">
        <v>6642</v>
      </c>
      <c r="B437" t="s">
        <v>92</v>
      </c>
      <c r="C437" t="s">
        <v>69</v>
      </c>
      <c r="D437" t="s">
        <v>93</v>
      </c>
      <c r="E437" t="s">
        <v>18</v>
      </c>
      <c r="F437" t="s">
        <v>6643</v>
      </c>
      <c r="G437" t="s">
        <v>6644</v>
      </c>
      <c r="H437" t="s">
        <v>6645</v>
      </c>
      <c r="I437" t="s">
        <v>32</v>
      </c>
      <c r="J437" t="s">
        <v>65</v>
      </c>
      <c r="K437" t="s">
        <v>24</v>
      </c>
      <c r="L437" t="s">
        <v>75</v>
      </c>
      <c r="M437" t="s">
        <v>9922</v>
      </c>
      <c r="N437" t="s">
        <v>9441</v>
      </c>
    </row>
    <row r="438" spans="1:14" x14ac:dyDescent="0.25">
      <c r="A438" t="s">
        <v>6646</v>
      </c>
      <c r="B438" t="s">
        <v>6647</v>
      </c>
      <c r="C438" t="s">
        <v>16</v>
      </c>
      <c r="D438" t="s">
        <v>2671</v>
      </c>
      <c r="E438" t="s">
        <v>18</v>
      </c>
      <c r="F438" t="s">
        <v>6648</v>
      </c>
      <c r="G438" t="s">
        <v>6649</v>
      </c>
      <c r="H438" t="s">
        <v>6650</v>
      </c>
      <c r="I438" t="s">
        <v>32</v>
      </c>
      <c r="J438" t="s">
        <v>290</v>
      </c>
      <c r="K438" t="s">
        <v>24</v>
      </c>
      <c r="L438" t="s">
        <v>75</v>
      </c>
      <c r="M438" t="s">
        <v>9923</v>
      </c>
      <c r="N438" t="s">
        <v>9441</v>
      </c>
    </row>
    <row r="439" spans="1:14" x14ac:dyDescent="0.25">
      <c r="A439" t="s">
        <v>6651</v>
      </c>
      <c r="B439" t="s">
        <v>6652</v>
      </c>
      <c r="C439" t="s">
        <v>69</v>
      </c>
      <c r="D439" t="s">
        <v>138</v>
      </c>
      <c r="E439" t="s">
        <v>18</v>
      </c>
      <c r="F439" t="s">
        <v>6653</v>
      </c>
      <c r="G439" t="s">
        <v>6654</v>
      </c>
      <c r="H439" t="s">
        <v>6655</v>
      </c>
      <c r="I439" t="s">
        <v>32</v>
      </c>
      <c r="J439" t="s">
        <v>1449</v>
      </c>
      <c r="K439" t="s">
        <v>24</v>
      </c>
      <c r="L439" t="s">
        <v>104</v>
      </c>
      <c r="M439" t="s">
        <v>9924</v>
      </c>
      <c r="N439" t="s">
        <v>9441</v>
      </c>
    </row>
    <row r="440" spans="1:14" x14ac:dyDescent="0.25">
      <c r="A440" t="s">
        <v>6690</v>
      </c>
      <c r="B440" t="s">
        <v>44</v>
      </c>
      <c r="C440" t="s">
        <v>69</v>
      </c>
      <c r="D440" t="s">
        <v>45</v>
      </c>
      <c r="E440" t="s">
        <v>18</v>
      </c>
      <c r="F440" t="s">
        <v>6691</v>
      </c>
      <c r="G440" t="s">
        <v>6692</v>
      </c>
      <c r="H440" t="s">
        <v>6693</v>
      </c>
      <c r="I440" t="s">
        <v>32</v>
      </c>
      <c r="J440" t="s">
        <v>1317</v>
      </c>
      <c r="K440" t="s">
        <v>24</v>
      </c>
      <c r="L440" t="s">
        <v>50</v>
      </c>
      <c r="M440" t="s">
        <v>9926</v>
      </c>
      <c r="N440" t="s">
        <v>9441</v>
      </c>
    </row>
    <row r="441" spans="1:14" x14ac:dyDescent="0.25">
      <c r="A441" t="s">
        <v>6722</v>
      </c>
      <c r="B441" t="s">
        <v>6723</v>
      </c>
      <c r="C441" t="s">
        <v>16</v>
      </c>
      <c r="D441" t="s">
        <v>6724</v>
      </c>
      <c r="E441" t="s">
        <v>638</v>
      </c>
      <c r="F441" t="s">
        <v>6725</v>
      </c>
      <c r="G441" t="s">
        <v>6726</v>
      </c>
      <c r="H441" t="s">
        <v>6727</v>
      </c>
      <c r="I441" t="s">
        <v>32</v>
      </c>
      <c r="J441" t="s">
        <v>420</v>
      </c>
      <c r="K441" t="s">
        <v>24</v>
      </c>
      <c r="L441" t="s">
        <v>851</v>
      </c>
      <c r="M441" t="s">
        <v>9928</v>
      </c>
      <c r="N441" t="s">
        <v>9441</v>
      </c>
    </row>
    <row r="442" spans="1:14" x14ac:dyDescent="0.25">
      <c r="A442" t="s">
        <v>6722</v>
      </c>
      <c r="B442" t="s">
        <v>6723</v>
      </c>
      <c r="C442" t="s">
        <v>16</v>
      </c>
      <c r="D442" t="s">
        <v>6724</v>
      </c>
      <c r="E442" t="s">
        <v>638</v>
      </c>
      <c r="F442" t="s">
        <v>6739</v>
      </c>
      <c r="G442" t="s">
        <v>6740</v>
      </c>
      <c r="H442" t="s">
        <v>6741</v>
      </c>
      <c r="I442" t="s">
        <v>32</v>
      </c>
      <c r="J442" t="s">
        <v>420</v>
      </c>
      <c r="K442" t="s">
        <v>24</v>
      </c>
      <c r="L442" t="s">
        <v>851</v>
      </c>
      <c r="M442" t="s">
        <v>9929</v>
      </c>
      <c r="N442" t="s">
        <v>9441</v>
      </c>
    </row>
    <row r="443" spans="1:14" x14ac:dyDescent="0.25">
      <c r="A443" t="s">
        <v>6787</v>
      </c>
      <c r="B443" t="s">
        <v>2611</v>
      </c>
      <c r="C443" t="s">
        <v>69</v>
      </c>
      <c r="D443" t="s">
        <v>93</v>
      </c>
      <c r="E443" t="s">
        <v>18</v>
      </c>
      <c r="F443" t="s">
        <v>6788</v>
      </c>
      <c r="G443" t="s">
        <v>6789</v>
      </c>
      <c r="H443" t="s">
        <v>6790</v>
      </c>
      <c r="I443" t="s">
        <v>32</v>
      </c>
      <c r="J443" t="s">
        <v>1305</v>
      </c>
      <c r="K443" t="s">
        <v>24</v>
      </c>
      <c r="L443" t="s">
        <v>75</v>
      </c>
      <c r="M443" t="s">
        <v>9930</v>
      </c>
      <c r="N443" t="s">
        <v>9441</v>
      </c>
    </row>
    <row r="444" spans="1:14" x14ac:dyDescent="0.25">
      <c r="A444" t="s">
        <v>6791</v>
      </c>
      <c r="B444" t="s">
        <v>6792</v>
      </c>
      <c r="C444" t="s">
        <v>16</v>
      </c>
      <c r="D444" t="s">
        <v>6793</v>
      </c>
      <c r="E444" t="s">
        <v>18</v>
      </c>
      <c r="F444" t="s">
        <v>6794</v>
      </c>
      <c r="G444" t="s">
        <v>6795</v>
      </c>
      <c r="H444" t="s">
        <v>6796</v>
      </c>
      <c r="I444" t="s">
        <v>32</v>
      </c>
      <c r="J444" t="s">
        <v>527</v>
      </c>
      <c r="K444" t="s">
        <v>24</v>
      </c>
      <c r="L444" t="s">
        <v>212</v>
      </c>
      <c r="M444" t="s">
        <v>9931</v>
      </c>
      <c r="N444" t="s">
        <v>9441</v>
      </c>
    </row>
    <row r="445" spans="1:14" x14ac:dyDescent="0.25">
      <c r="A445" t="s">
        <v>6797</v>
      </c>
      <c r="B445" t="s">
        <v>6798</v>
      </c>
      <c r="C445" t="s">
        <v>16</v>
      </c>
      <c r="D445" t="s">
        <v>1278</v>
      </c>
      <c r="E445" t="s">
        <v>18</v>
      </c>
      <c r="F445" t="s">
        <v>6799</v>
      </c>
      <c r="G445" t="s">
        <v>6800</v>
      </c>
      <c r="H445" t="s">
        <v>6801</v>
      </c>
      <c r="I445" t="s">
        <v>32</v>
      </c>
      <c r="J445" t="s">
        <v>290</v>
      </c>
      <c r="K445" t="s">
        <v>24</v>
      </c>
      <c r="L445" t="s">
        <v>1282</v>
      </c>
      <c r="M445" t="s">
        <v>9932</v>
      </c>
      <c r="N445" t="s">
        <v>9441</v>
      </c>
    </row>
    <row r="446" spans="1:14" x14ac:dyDescent="0.25">
      <c r="A446" t="s">
        <v>6802</v>
      </c>
      <c r="B446" t="s">
        <v>6803</v>
      </c>
      <c r="C446" t="s">
        <v>16</v>
      </c>
      <c r="D446" t="s">
        <v>6804</v>
      </c>
      <c r="E446" t="s">
        <v>18</v>
      </c>
      <c r="F446" t="s">
        <v>6805</v>
      </c>
      <c r="G446" t="s">
        <v>6806</v>
      </c>
      <c r="H446" t="s">
        <v>6807</v>
      </c>
      <c r="I446" t="s">
        <v>32</v>
      </c>
      <c r="J446" t="s">
        <v>74</v>
      </c>
      <c r="K446" t="s">
        <v>24</v>
      </c>
      <c r="L446" t="s">
        <v>42</v>
      </c>
      <c r="M446" t="s">
        <v>9933</v>
      </c>
      <c r="N446" t="s">
        <v>9441</v>
      </c>
    </row>
    <row r="447" spans="1:14" x14ac:dyDescent="0.25">
      <c r="A447" t="s">
        <v>6808</v>
      </c>
      <c r="B447" t="s">
        <v>6809</v>
      </c>
      <c r="C447" t="s">
        <v>69</v>
      </c>
      <c r="D447" t="s">
        <v>45</v>
      </c>
      <c r="E447" t="s">
        <v>18</v>
      </c>
      <c r="F447" t="s">
        <v>6810</v>
      </c>
      <c r="G447" t="s">
        <v>6811</v>
      </c>
      <c r="H447" t="s">
        <v>6812</v>
      </c>
      <c r="I447" t="s">
        <v>32</v>
      </c>
      <c r="J447" t="s">
        <v>4320</v>
      </c>
      <c r="K447" t="s">
        <v>24</v>
      </c>
      <c r="L447" t="s">
        <v>50</v>
      </c>
      <c r="M447" t="s">
        <v>9934</v>
      </c>
      <c r="N447" t="s">
        <v>9441</v>
      </c>
    </row>
    <row r="448" spans="1:14" x14ac:dyDescent="0.25">
      <c r="A448" t="s">
        <v>6897</v>
      </c>
      <c r="B448" t="s">
        <v>5960</v>
      </c>
      <c r="C448" t="s">
        <v>69</v>
      </c>
      <c r="D448" t="s">
        <v>5961</v>
      </c>
      <c r="E448" t="s">
        <v>18</v>
      </c>
      <c r="F448" t="s">
        <v>6898</v>
      </c>
      <c r="G448" t="s">
        <v>6899</v>
      </c>
      <c r="H448" t="s">
        <v>6900</v>
      </c>
      <c r="I448" t="s">
        <v>32</v>
      </c>
      <c r="J448" t="s">
        <v>2164</v>
      </c>
      <c r="K448" t="s">
        <v>24</v>
      </c>
      <c r="L448" t="s">
        <v>42</v>
      </c>
      <c r="M448" t="s">
        <v>9935</v>
      </c>
      <c r="N448" t="s">
        <v>9441</v>
      </c>
    </row>
    <row r="449" spans="1:14" x14ac:dyDescent="0.25">
      <c r="A449" t="s">
        <v>6952</v>
      </c>
      <c r="B449" t="s">
        <v>6953</v>
      </c>
      <c r="C449" t="s">
        <v>69</v>
      </c>
      <c r="D449" t="s">
        <v>93</v>
      </c>
      <c r="E449" t="s">
        <v>638</v>
      </c>
      <c r="F449" t="s">
        <v>6954</v>
      </c>
      <c r="G449" t="s">
        <v>6955</v>
      </c>
      <c r="H449" t="s">
        <v>6956</v>
      </c>
      <c r="I449" t="s">
        <v>32</v>
      </c>
      <c r="J449" t="s">
        <v>142</v>
      </c>
      <c r="K449" t="s">
        <v>24</v>
      </c>
      <c r="L449" t="s">
        <v>75</v>
      </c>
      <c r="M449" t="s">
        <v>9937</v>
      </c>
      <c r="N449" t="s">
        <v>9441</v>
      </c>
    </row>
    <row r="450" spans="1:14" x14ac:dyDescent="0.25">
      <c r="A450" t="s">
        <v>6975</v>
      </c>
      <c r="C450" t="s">
        <v>69</v>
      </c>
      <c r="E450" t="s">
        <v>638</v>
      </c>
      <c r="F450" t="s">
        <v>6976</v>
      </c>
      <c r="G450" t="s">
        <v>6977</v>
      </c>
      <c r="H450" t="s">
        <v>6978</v>
      </c>
      <c r="I450" t="s">
        <v>32</v>
      </c>
      <c r="J450" t="s">
        <v>155</v>
      </c>
      <c r="K450" t="s">
        <v>24</v>
      </c>
      <c r="L450" t="s">
        <v>168</v>
      </c>
      <c r="M450" t="s">
        <v>9938</v>
      </c>
      <c r="N450" t="s">
        <v>9441</v>
      </c>
    </row>
    <row r="451" spans="1:14" x14ac:dyDescent="0.25">
      <c r="A451" t="s">
        <v>7017</v>
      </c>
      <c r="B451" t="s">
        <v>7018</v>
      </c>
      <c r="C451" t="s">
        <v>69</v>
      </c>
      <c r="D451" t="s">
        <v>402</v>
      </c>
      <c r="E451" t="s">
        <v>638</v>
      </c>
      <c r="F451" t="s">
        <v>7019</v>
      </c>
      <c r="G451" t="s">
        <v>7020</v>
      </c>
      <c r="H451" t="s">
        <v>7021</v>
      </c>
      <c r="I451" t="s">
        <v>32</v>
      </c>
      <c r="J451" t="s">
        <v>426</v>
      </c>
      <c r="K451" t="s">
        <v>24</v>
      </c>
      <c r="L451" t="s">
        <v>6351</v>
      </c>
      <c r="M451" t="s">
        <v>9940</v>
      </c>
      <c r="N451" t="s">
        <v>9441</v>
      </c>
    </row>
    <row r="452" spans="1:14" x14ac:dyDescent="0.25">
      <c r="A452" t="s">
        <v>7065</v>
      </c>
      <c r="C452" t="s">
        <v>69</v>
      </c>
      <c r="E452" t="s">
        <v>638</v>
      </c>
      <c r="F452" t="s">
        <v>7066</v>
      </c>
      <c r="G452" t="s">
        <v>7067</v>
      </c>
      <c r="H452" t="s">
        <v>7068</v>
      </c>
      <c r="I452" t="s">
        <v>32</v>
      </c>
      <c r="J452" t="s">
        <v>155</v>
      </c>
      <c r="K452" t="s">
        <v>24</v>
      </c>
      <c r="L452" t="s">
        <v>168</v>
      </c>
      <c r="M452" t="s">
        <v>9942</v>
      </c>
      <c r="N452" t="s">
        <v>9441</v>
      </c>
    </row>
    <row r="453" spans="1:14" x14ac:dyDescent="0.25">
      <c r="A453" t="s">
        <v>7073</v>
      </c>
      <c r="B453" t="s">
        <v>7074</v>
      </c>
      <c r="C453" t="s">
        <v>69</v>
      </c>
      <c r="D453" t="s">
        <v>402</v>
      </c>
      <c r="E453" t="s">
        <v>638</v>
      </c>
      <c r="F453" t="s">
        <v>7075</v>
      </c>
      <c r="G453" t="s">
        <v>7076</v>
      </c>
      <c r="H453" t="s">
        <v>7077</v>
      </c>
      <c r="I453" t="s">
        <v>32</v>
      </c>
      <c r="J453" t="s">
        <v>4935</v>
      </c>
      <c r="K453" t="s">
        <v>24</v>
      </c>
      <c r="L453" t="s">
        <v>6351</v>
      </c>
      <c r="M453" t="s">
        <v>9943</v>
      </c>
      <c r="N453" t="s">
        <v>9441</v>
      </c>
    </row>
    <row r="454" spans="1:14" x14ac:dyDescent="0.25">
      <c r="A454" t="s">
        <v>7096</v>
      </c>
      <c r="B454" t="s">
        <v>7097</v>
      </c>
      <c r="C454" t="s">
        <v>69</v>
      </c>
      <c r="D454" t="s">
        <v>402</v>
      </c>
      <c r="E454" t="s">
        <v>638</v>
      </c>
      <c r="F454" t="s">
        <v>7098</v>
      </c>
      <c r="G454" t="s">
        <v>7099</v>
      </c>
      <c r="H454" t="s">
        <v>7100</v>
      </c>
      <c r="I454" t="s">
        <v>32</v>
      </c>
      <c r="J454" t="s">
        <v>4170</v>
      </c>
      <c r="K454" t="s">
        <v>24</v>
      </c>
      <c r="L454" t="s">
        <v>7101</v>
      </c>
      <c r="M454" t="s">
        <v>9944</v>
      </c>
      <c r="N454" t="s">
        <v>9441</v>
      </c>
    </row>
    <row r="455" spans="1:14" x14ac:dyDescent="0.25">
      <c r="A455" t="s">
        <v>7102</v>
      </c>
      <c r="C455" t="s">
        <v>69</v>
      </c>
      <c r="E455" t="s">
        <v>638</v>
      </c>
      <c r="F455" t="s">
        <v>7103</v>
      </c>
      <c r="G455" t="s">
        <v>7104</v>
      </c>
      <c r="H455" t="s">
        <v>7105</v>
      </c>
      <c r="I455" t="s">
        <v>32</v>
      </c>
      <c r="J455" t="s">
        <v>155</v>
      </c>
      <c r="K455" t="s">
        <v>24</v>
      </c>
      <c r="L455" t="s">
        <v>168</v>
      </c>
      <c r="M455" t="s">
        <v>9945</v>
      </c>
      <c r="N455" t="s">
        <v>9441</v>
      </c>
    </row>
    <row r="456" spans="1:14" x14ac:dyDescent="0.25">
      <c r="A456" t="s">
        <v>7127</v>
      </c>
      <c r="B456" t="s">
        <v>206</v>
      </c>
      <c r="C456" t="s">
        <v>69</v>
      </c>
      <c r="D456" t="s">
        <v>402</v>
      </c>
      <c r="E456" t="s">
        <v>638</v>
      </c>
      <c r="F456" t="s">
        <v>7128</v>
      </c>
      <c r="G456" t="s">
        <v>7129</v>
      </c>
      <c r="H456" t="s">
        <v>7130</v>
      </c>
      <c r="I456" t="s">
        <v>32</v>
      </c>
      <c r="J456" t="s">
        <v>115</v>
      </c>
      <c r="K456" t="s">
        <v>24</v>
      </c>
      <c r="L456" t="s">
        <v>406</v>
      </c>
      <c r="M456" t="s">
        <v>9947</v>
      </c>
      <c r="N456" t="s">
        <v>9441</v>
      </c>
    </row>
    <row r="457" spans="1:14" x14ac:dyDescent="0.25">
      <c r="A457" t="s">
        <v>2703</v>
      </c>
      <c r="B457" t="s">
        <v>6326</v>
      </c>
      <c r="C457" t="s">
        <v>16</v>
      </c>
      <c r="D457" t="s">
        <v>93</v>
      </c>
      <c r="E457" t="s">
        <v>638</v>
      </c>
      <c r="F457" t="s">
        <v>7142</v>
      </c>
      <c r="G457" t="s">
        <v>7143</v>
      </c>
      <c r="H457" t="s">
        <v>7144</v>
      </c>
      <c r="I457" t="s">
        <v>32</v>
      </c>
      <c r="J457" t="s">
        <v>1294</v>
      </c>
      <c r="K457" t="s">
        <v>24</v>
      </c>
      <c r="L457" t="s">
        <v>75</v>
      </c>
      <c r="M457" t="s">
        <v>9948</v>
      </c>
      <c r="N457" t="s">
        <v>9441</v>
      </c>
    </row>
    <row r="458" spans="1:14" x14ac:dyDescent="0.25">
      <c r="A458" t="s">
        <v>7149</v>
      </c>
      <c r="B458" t="s">
        <v>957</v>
      </c>
      <c r="C458" t="s">
        <v>16</v>
      </c>
      <c r="D458" t="s">
        <v>93</v>
      </c>
      <c r="E458" t="s">
        <v>638</v>
      </c>
      <c r="F458" t="s">
        <v>7150</v>
      </c>
      <c r="G458" t="s">
        <v>7151</v>
      </c>
      <c r="H458" t="s">
        <v>7152</v>
      </c>
      <c r="I458" t="s">
        <v>32</v>
      </c>
      <c r="J458" t="s">
        <v>420</v>
      </c>
      <c r="K458" t="s">
        <v>24</v>
      </c>
      <c r="L458" t="s">
        <v>75</v>
      </c>
      <c r="M458" t="s">
        <v>9949</v>
      </c>
      <c r="N458" t="s">
        <v>9441</v>
      </c>
    </row>
    <row r="459" spans="1:14" x14ac:dyDescent="0.25">
      <c r="A459" t="s">
        <v>7153</v>
      </c>
      <c r="B459" t="s">
        <v>206</v>
      </c>
      <c r="C459" t="s">
        <v>69</v>
      </c>
      <c r="D459" t="s">
        <v>402</v>
      </c>
      <c r="E459" t="s">
        <v>638</v>
      </c>
      <c r="F459" t="s">
        <v>7154</v>
      </c>
      <c r="G459" t="s">
        <v>7155</v>
      </c>
      <c r="H459" t="s">
        <v>7156</v>
      </c>
      <c r="I459" t="s">
        <v>32</v>
      </c>
      <c r="J459" t="s">
        <v>7157</v>
      </c>
      <c r="K459" t="s">
        <v>24</v>
      </c>
      <c r="L459" t="s">
        <v>7101</v>
      </c>
      <c r="M459" t="s">
        <v>9950</v>
      </c>
      <c r="N459" t="s">
        <v>9441</v>
      </c>
    </row>
    <row r="460" spans="1:14" x14ac:dyDescent="0.25">
      <c r="A460" t="s">
        <v>7162</v>
      </c>
      <c r="B460" t="s">
        <v>7163</v>
      </c>
      <c r="C460" t="s">
        <v>69</v>
      </c>
      <c r="D460" t="s">
        <v>3900</v>
      </c>
      <c r="E460" t="s">
        <v>638</v>
      </c>
      <c r="F460" t="s">
        <v>7164</v>
      </c>
      <c r="G460" t="s">
        <v>7165</v>
      </c>
      <c r="H460" t="s">
        <v>7166</v>
      </c>
      <c r="I460" t="s">
        <v>32</v>
      </c>
      <c r="J460" t="s">
        <v>1449</v>
      </c>
      <c r="K460" t="s">
        <v>24</v>
      </c>
      <c r="L460" t="s">
        <v>663</v>
      </c>
      <c r="M460" t="s">
        <v>9951</v>
      </c>
      <c r="N460" t="s">
        <v>9441</v>
      </c>
    </row>
    <row r="461" spans="1:14" x14ac:dyDescent="0.25">
      <c r="A461" t="s">
        <v>7190</v>
      </c>
      <c r="B461" t="s">
        <v>7074</v>
      </c>
      <c r="C461" t="s">
        <v>69</v>
      </c>
      <c r="D461" t="s">
        <v>402</v>
      </c>
      <c r="E461" t="s">
        <v>638</v>
      </c>
      <c r="F461" t="s">
        <v>7191</v>
      </c>
      <c r="G461" t="s">
        <v>7192</v>
      </c>
      <c r="H461" t="s">
        <v>7193</v>
      </c>
      <c r="I461" t="s">
        <v>32</v>
      </c>
      <c r="J461" t="s">
        <v>426</v>
      </c>
      <c r="K461" t="s">
        <v>24</v>
      </c>
      <c r="L461" t="s">
        <v>6351</v>
      </c>
      <c r="M461" t="s">
        <v>9953</v>
      </c>
      <c r="N461" t="s">
        <v>9441</v>
      </c>
    </row>
    <row r="462" spans="1:14" x14ac:dyDescent="0.25">
      <c r="A462" t="s">
        <v>7194</v>
      </c>
      <c r="C462" t="s">
        <v>69</v>
      </c>
      <c r="E462" t="s">
        <v>638</v>
      </c>
      <c r="F462" t="s">
        <v>7195</v>
      </c>
      <c r="G462" t="s">
        <v>7196</v>
      </c>
      <c r="H462" t="s">
        <v>7197</v>
      </c>
      <c r="I462" t="s">
        <v>32</v>
      </c>
      <c r="J462" t="s">
        <v>155</v>
      </c>
      <c r="K462" t="s">
        <v>24</v>
      </c>
      <c r="L462" t="s">
        <v>168</v>
      </c>
      <c r="M462" t="s">
        <v>9954</v>
      </c>
      <c r="N462" t="s">
        <v>9441</v>
      </c>
    </row>
    <row r="463" spans="1:14" x14ac:dyDescent="0.25">
      <c r="A463" t="s">
        <v>6722</v>
      </c>
      <c r="B463" t="s">
        <v>6723</v>
      </c>
      <c r="C463" t="s">
        <v>16</v>
      </c>
      <c r="D463" t="s">
        <v>6724</v>
      </c>
      <c r="E463" t="s">
        <v>638</v>
      </c>
      <c r="F463" t="s">
        <v>7216</v>
      </c>
      <c r="G463" t="s">
        <v>7217</v>
      </c>
      <c r="H463" t="s">
        <v>7218</v>
      </c>
      <c r="I463" t="s">
        <v>32</v>
      </c>
      <c r="J463" t="s">
        <v>420</v>
      </c>
      <c r="K463" t="s">
        <v>24</v>
      </c>
      <c r="L463" t="s">
        <v>851</v>
      </c>
      <c r="M463" t="s">
        <v>9957</v>
      </c>
      <c r="N463" t="s">
        <v>9441</v>
      </c>
    </row>
    <row r="464" spans="1:14" x14ac:dyDescent="0.25">
      <c r="A464" t="s">
        <v>2703</v>
      </c>
      <c r="B464" t="s">
        <v>7041</v>
      </c>
      <c r="C464" t="s">
        <v>16</v>
      </c>
      <c r="D464" t="s">
        <v>93</v>
      </c>
      <c r="E464" t="s">
        <v>638</v>
      </c>
      <c r="F464" t="s">
        <v>7230</v>
      </c>
      <c r="G464" t="s">
        <v>7231</v>
      </c>
      <c r="H464" t="s">
        <v>7232</v>
      </c>
      <c r="I464" t="s">
        <v>32</v>
      </c>
      <c r="J464" t="s">
        <v>1381</v>
      </c>
      <c r="K464" t="s">
        <v>24</v>
      </c>
      <c r="L464" t="s">
        <v>75</v>
      </c>
      <c r="M464" t="s">
        <v>9958</v>
      </c>
      <c r="N464" t="s">
        <v>9441</v>
      </c>
    </row>
    <row r="465" spans="1:14" x14ac:dyDescent="0.25">
      <c r="A465" t="s">
        <v>6357</v>
      </c>
      <c r="B465" t="s">
        <v>6358</v>
      </c>
      <c r="C465" t="s">
        <v>16</v>
      </c>
      <c r="D465" t="s">
        <v>6359</v>
      </c>
      <c r="E465" t="s">
        <v>638</v>
      </c>
      <c r="F465" t="s">
        <v>7237</v>
      </c>
      <c r="G465" t="s">
        <v>7238</v>
      </c>
      <c r="H465" t="s">
        <v>7239</v>
      </c>
      <c r="I465" t="s">
        <v>32</v>
      </c>
      <c r="J465" t="s">
        <v>614</v>
      </c>
      <c r="K465" t="s">
        <v>24</v>
      </c>
      <c r="L465" t="s">
        <v>3638</v>
      </c>
      <c r="M465" t="s">
        <v>9959</v>
      </c>
      <c r="N465" t="s">
        <v>9441</v>
      </c>
    </row>
    <row r="466" spans="1:14" x14ac:dyDescent="0.25">
      <c r="A466" t="s">
        <v>7269</v>
      </c>
      <c r="B466" t="s">
        <v>206</v>
      </c>
      <c r="C466" t="s">
        <v>69</v>
      </c>
      <c r="D466" t="s">
        <v>402</v>
      </c>
      <c r="E466" t="s">
        <v>638</v>
      </c>
      <c r="F466" t="s">
        <v>7270</v>
      </c>
      <c r="G466" t="s">
        <v>7271</v>
      </c>
      <c r="H466" t="s">
        <v>7272</v>
      </c>
      <c r="I466" t="s">
        <v>32</v>
      </c>
      <c r="J466" t="s">
        <v>97</v>
      </c>
      <c r="K466" t="s">
        <v>24</v>
      </c>
      <c r="L466" t="s">
        <v>406</v>
      </c>
      <c r="M466" t="s">
        <v>9962</v>
      </c>
      <c r="N466" t="s">
        <v>9441</v>
      </c>
    </row>
    <row r="467" spans="1:14" x14ac:dyDescent="0.25">
      <c r="A467" t="s">
        <v>7273</v>
      </c>
      <c r="B467" t="s">
        <v>7274</v>
      </c>
      <c r="C467" t="s">
        <v>16</v>
      </c>
      <c r="D467" t="s">
        <v>402</v>
      </c>
      <c r="E467" t="s">
        <v>638</v>
      </c>
      <c r="F467" t="s">
        <v>7275</v>
      </c>
      <c r="G467" t="s">
        <v>7276</v>
      </c>
      <c r="H467" t="s">
        <v>7277</v>
      </c>
      <c r="I467" t="s">
        <v>32</v>
      </c>
      <c r="J467" t="s">
        <v>4170</v>
      </c>
      <c r="K467" t="s">
        <v>24</v>
      </c>
      <c r="L467" t="s">
        <v>6351</v>
      </c>
      <c r="M467" t="s">
        <v>9963</v>
      </c>
      <c r="N467" t="s">
        <v>9441</v>
      </c>
    </row>
    <row r="468" spans="1:14" x14ac:dyDescent="0.25">
      <c r="A468" t="s">
        <v>7285</v>
      </c>
      <c r="B468" t="s">
        <v>447</v>
      </c>
      <c r="C468" t="s">
        <v>69</v>
      </c>
      <c r="D468" t="s">
        <v>93</v>
      </c>
      <c r="E468" t="s">
        <v>638</v>
      </c>
      <c r="F468" t="s">
        <v>7286</v>
      </c>
      <c r="G468" t="s">
        <v>7287</v>
      </c>
      <c r="H468" t="s">
        <v>7288</v>
      </c>
      <c r="I468" t="s">
        <v>32</v>
      </c>
      <c r="J468" t="s">
        <v>329</v>
      </c>
      <c r="K468" t="s">
        <v>24</v>
      </c>
      <c r="L468" t="s">
        <v>75</v>
      </c>
      <c r="M468" t="s">
        <v>9965</v>
      </c>
      <c r="N468" t="s">
        <v>9441</v>
      </c>
    </row>
    <row r="469" spans="1:14" x14ac:dyDescent="0.25">
      <c r="A469" t="s">
        <v>7293</v>
      </c>
      <c r="B469" t="s">
        <v>957</v>
      </c>
      <c r="C469" t="s">
        <v>16</v>
      </c>
      <c r="D469" t="s">
        <v>93</v>
      </c>
      <c r="E469" t="s">
        <v>638</v>
      </c>
      <c r="F469" t="s">
        <v>7294</v>
      </c>
      <c r="G469" t="s">
        <v>7295</v>
      </c>
      <c r="H469" t="s">
        <v>7296</v>
      </c>
      <c r="I469" t="s">
        <v>32</v>
      </c>
      <c r="J469" t="s">
        <v>527</v>
      </c>
      <c r="K469" t="s">
        <v>24</v>
      </c>
      <c r="L469" t="s">
        <v>75</v>
      </c>
      <c r="M469" t="s">
        <v>9966</v>
      </c>
      <c r="N469" t="s">
        <v>9441</v>
      </c>
    </row>
    <row r="470" spans="1:14" x14ac:dyDescent="0.25">
      <c r="A470" t="s">
        <v>7304</v>
      </c>
      <c r="C470" t="s">
        <v>69</v>
      </c>
      <c r="E470" t="s">
        <v>638</v>
      </c>
      <c r="F470" t="s">
        <v>7305</v>
      </c>
      <c r="G470" t="s">
        <v>7306</v>
      </c>
      <c r="H470" t="s">
        <v>7307</v>
      </c>
      <c r="I470" t="s">
        <v>32</v>
      </c>
      <c r="J470" t="s">
        <v>155</v>
      </c>
      <c r="K470" t="s">
        <v>24</v>
      </c>
      <c r="L470" t="s">
        <v>168</v>
      </c>
      <c r="M470" t="s">
        <v>9967</v>
      </c>
      <c r="N470" t="s">
        <v>9441</v>
      </c>
    </row>
    <row r="471" spans="1:14" x14ac:dyDescent="0.25">
      <c r="A471" t="s">
        <v>7317</v>
      </c>
      <c r="B471" t="s">
        <v>447</v>
      </c>
      <c r="C471" t="s">
        <v>69</v>
      </c>
      <c r="D471" t="s">
        <v>93</v>
      </c>
      <c r="E471" t="s">
        <v>638</v>
      </c>
      <c r="F471" t="s">
        <v>7318</v>
      </c>
      <c r="G471" t="s">
        <v>7319</v>
      </c>
      <c r="H471" t="s">
        <v>7320</v>
      </c>
      <c r="I471" t="s">
        <v>32</v>
      </c>
      <c r="J471" t="s">
        <v>329</v>
      </c>
      <c r="K471" t="s">
        <v>24</v>
      </c>
      <c r="L471" t="s">
        <v>75</v>
      </c>
      <c r="M471" t="s">
        <v>9969</v>
      </c>
      <c r="N471" t="s">
        <v>9441</v>
      </c>
    </row>
    <row r="472" spans="1:14" x14ac:dyDescent="0.25">
      <c r="A472" t="s">
        <v>6357</v>
      </c>
      <c r="B472" t="s">
        <v>6358</v>
      </c>
      <c r="C472" t="s">
        <v>16</v>
      </c>
      <c r="D472" t="s">
        <v>6359</v>
      </c>
      <c r="E472" t="s">
        <v>638</v>
      </c>
      <c r="F472" t="s">
        <v>7355</v>
      </c>
      <c r="G472" t="s">
        <v>7356</v>
      </c>
      <c r="H472" t="s">
        <v>7357</v>
      </c>
      <c r="I472" t="s">
        <v>32</v>
      </c>
      <c r="J472" t="s">
        <v>614</v>
      </c>
      <c r="K472" t="s">
        <v>24</v>
      </c>
      <c r="L472" t="s">
        <v>3638</v>
      </c>
      <c r="M472" t="s">
        <v>9970</v>
      </c>
      <c r="N472" t="s">
        <v>9441</v>
      </c>
    </row>
    <row r="473" spans="1:14" x14ac:dyDescent="0.25">
      <c r="A473" t="s">
        <v>7370</v>
      </c>
      <c r="B473" t="s">
        <v>206</v>
      </c>
      <c r="C473" t="s">
        <v>69</v>
      </c>
      <c r="D473" t="s">
        <v>402</v>
      </c>
      <c r="E473" t="s">
        <v>638</v>
      </c>
      <c r="F473" t="s">
        <v>7371</v>
      </c>
      <c r="G473" t="s">
        <v>7372</v>
      </c>
      <c r="H473" t="s">
        <v>7373</v>
      </c>
      <c r="I473" t="s">
        <v>32</v>
      </c>
      <c r="J473" t="s">
        <v>97</v>
      </c>
      <c r="K473" t="s">
        <v>24</v>
      </c>
      <c r="L473" t="s">
        <v>406</v>
      </c>
      <c r="M473" t="s">
        <v>9971</v>
      </c>
      <c r="N473" t="s">
        <v>9441</v>
      </c>
    </row>
    <row r="474" spans="1:14" x14ac:dyDescent="0.25">
      <c r="A474" t="s">
        <v>6357</v>
      </c>
      <c r="B474" t="s">
        <v>6358</v>
      </c>
      <c r="C474" t="s">
        <v>16</v>
      </c>
      <c r="D474" t="s">
        <v>6359</v>
      </c>
      <c r="E474" t="s">
        <v>638</v>
      </c>
      <c r="F474" t="s">
        <v>7396</v>
      </c>
      <c r="G474" t="s">
        <v>7397</v>
      </c>
      <c r="H474" t="s">
        <v>7398</v>
      </c>
      <c r="I474" t="s">
        <v>32</v>
      </c>
      <c r="J474" t="s">
        <v>614</v>
      </c>
      <c r="K474" t="s">
        <v>24</v>
      </c>
      <c r="L474" t="s">
        <v>3638</v>
      </c>
      <c r="M474" t="s">
        <v>9973</v>
      </c>
      <c r="N474" t="s">
        <v>9441</v>
      </c>
    </row>
    <row r="475" spans="1:14" x14ac:dyDescent="0.25">
      <c r="A475" t="s">
        <v>6357</v>
      </c>
      <c r="B475" t="s">
        <v>6358</v>
      </c>
      <c r="C475" t="s">
        <v>16</v>
      </c>
      <c r="D475" t="s">
        <v>6359</v>
      </c>
      <c r="E475" t="s">
        <v>638</v>
      </c>
      <c r="F475" t="s">
        <v>7399</v>
      </c>
      <c r="G475" t="s">
        <v>7400</v>
      </c>
      <c r="H475" t="s">
        <v>7401</v>
      </c>
      <c r="I475" t="s">
        <v>32</v>
      </c>
      <c r="J475" t="s">
        <v>614</v>
      </c>
      <c r="K475" t="s">
        <v>24</v>
      </c>
      <c r="L475" t="s">
        <v>3638</v>
      </c>
      <c r="M475" t="s">
        <v>9974</v>
      </c>
      <c r="N475" t="s">
        <v>9441</v>
      </c>
    </row>
    <row r="476" spans="1:14" x14ac:dyDescent="0.25">
      <c r="A476" t="s">
        <v>7406</v>
      </c>
      <c r="B476" t="s">
        <v>7407</v>
      </c>
      <c r="C476" t="s">
        <v>69</v>
      </c>
      <c r="D476" t="s">
        <v>85</v>
      </c>
      <c r="E476" t="s">
        <v>638</v>
      </c>
      <c r="F476" t="s">
        <v>7408</v>
      </c>
      <c r="G476" t="s">
        <v>7409</v>
      </c>
      <c r="H476" t="s">
        <v>7410</v>
      </c>
      <c r="I476" t="s">
        <v>32</v>
      </c>
      <c r="J476" t="s">
        <v>540</v>
      </c>
      <c r="K476" t="s">
        <v>24</v>
      </c>
      <c r="L476" t="s">
        <v>851</v>
      </c>
      <c r="M476" t="s">
        <v>9975</v>
      </c>
      <c r="N476" t="s">
        <v>9441</v>
      </c>
    </row>
    <row r="477" spans="1:14" x14ac:dyDescent="0.25">
      <c r="A477" t="s">
        <v>7426</v>
      </c>
      <c r="B477" t="s">
        <v>6953</v>
      </c>
      <c r="C477" t="s">
        <v>69</v>
      </c>
      <c r="D477" t="s">
        <v>93</v>
      </c>
      <c r="E477" t="s">
        <v>638</v>
      </c>
      <c r="F477" t="s">
        <v>7427</v>
      </c>
      <c r="G477" t="s">
        <v>7428</v>
      </c>
      <c r="H477" t="s">
        <v>7429</v>
      </c>
      <c r="I477" t="s">
        <v>32</v>
      </c>
      <c r="J477" t="s">
        <v>142</v>
      </c>
      <c r="K477" t="s">
        <v>24</v>
      </c>
      <c r="L477" t="s">
        <v>75</v>
      </c>
      <c r="M477" t="s">
        <v>9976</v>
      </c>
      <c r="N477" t="s">
        <v>9441</v>
      </c>
    </row>
    <row r="478" spans="1:14" x14ac:dyDescent="0.25">
      <c r="A478" t="s">
        <v>7438</v>
      </c>
      <c r="B478" t="s">
        <v>7439</v>
      </c>
      <c r="C478" t="s">
        <v>69</v>
      </c>
      <c r="D478" t="s">
        <v>402</v>
      </c>
      <c r="E478" t="s">
        <v>638</v>
      </c>
      <c r="F478" t="s">
        <v>7440</v>
      </c>
      <c r="G478" t="s">
        <v>7441</v>
      </c>
      <c r="H478" t="s">
        <v>7442</v>
      </c>
      <c r="I478" t="s">
        <v>32</v>
      </c>
      <c r="J478" t="s">
        <v>912</v>
      </c>
      <c r="K478" t="s">
        <v>24</v>
      </c>
      <c r="L478" t="s">
        <v>6351</v>
      </c>
      <c r="M478" t="s">
        <v>9977</v>
      </c>
      <c r="N478" t="s">
        <v>9441</v>
      </c>
    </row>
    <row r="479" spans="1:14" x14ac:dyDescent="0.25">
      <c r="A479" t="s">
        <v>7467</v>
      </c>
      <c r="B479" t="s">
        <v>206</v>
      </c>
      <c r="C479" t="s">
        <v>69</v>
      </c>
      <c r="D479" t="s">
        <v>402</v>
      </c>
      <c r="E479" t="s">
        <v>638</v>
      </c>
      <c r="F479" t="s">
        <v>7468</v>
      </c>
      <c r="G479" t="s">
        <v>7469</v>
      </c>
      <c r="H479" t="s">
        <v>7470</v>
      </c>
      <c r="I479" t="s">
        <v>32</v>
      </c>
      <c r="J479" t="s">
        <v>97</v>
      </c>
      <c r="K479" t="s">
        <v>24</v>
      </c>
      <c r="L479" t="s">
        <v>406</v>
      </c>
      <c r="M479" t="s">
        <v>9978</v>
      </c>
      <c r="N479" t="s">
        <v>9441</v>
      </c>
    </row>
    <row r="480" spans="1:14" x14ac:dyDescent="0.25">
      <c r="A480" t="s">
        <v>7536</v>
      </c>
      <c r="B480" t="s">
        <v>7537</v>
      </c>
      <c r="C480" t="s">
        <v>16</v>
      </c>
      <c r="D480" t="s">
        <v>7538</v>
      </c>
      <c r="E480" t="s">
        <v>18</v>
      </c>
      <c r="F480" t="s">
        <v>7539</v>
      </c>
      <c r="G480" t="s">
        <v>7540</v>
      </c>
      <c r="H480" t="s">
        <v>7541</v>
      </c>
      <c r="I480" t="s">
        <v>32</v>
      </c>
      <c r="J480" t="s">
        <v>614</v>
      </c>
      <c r="K480" t="s">
        <v>24</v>
      </c>
      <c r="L480" t="s">
        <v>75</v>
      </c>
      <c r="M480" t="s">
        <v>9980</v>
      </c>
      <c r="N480" t="s">
        <v>9441</v>
      </c>
    </row>
    <row r="481" spans="1:14" x14ac:dyDescent="0.25">
      <c r="A481" t="s">
        <v>7542</v>
      </c>
      <c r="B481" t="s">
        <v>7543</v>
      </c>
      <c r="C481" t="s">
        <v>69</v>
      </c>
      <c r="D481" t="s">
        <v>7544</v>
      </c>
      <c r="E481" t="s">
        <v>18</v>
      </c>
      <c r="F481" t="s">
        <v>7545</v>
      </c>
      <c r="G481" t="s">
        <v>7546</v>
      </c>
      <c r="H481" t="s">
        <v>7547</v>
      </c>
      <c r="I481" t="s">
        <v>32</v>
      </c>
      <c r="J481" t="s">
        <v>1411</v>
      </c>
      <c r="K481" t="s">
        <v>24</v>
      </c>
      <c r="L481" t="s">
        <v>212</v>
      </c>
      <c r="M481" t="s">
        <v>9981</v>
      </c>
      <c r="N481" t="s">
        <v>9441</v>
      </c>
    </row>
    <row r="482" spans="1:14" x14ac:dyDescent="0.25">
      <c r="A482" t="s">
        <v>7548</v>
      </c>
      <c r="B482" t="s">
        <v>7549</v>
      </c>
      <c r="C482" t="s">
        <v>69</v>
      </c>
      <c r="D482" t="s">
        <v>45</v>
      </c>
      <c r="E482" t="s">
        <v>18</v>
      </c>
      <c r="F482" t="s">
        <v>7550</v>
      </c>
      <c r="G482" t="s">
        <v>7551</v>
      </c>
      <c r="H482" t="s">
        <v>7552</v>
      </c>
      <c r="I482" t="s">
        <v>32</v>
      </c>
      <c r="J482" t="s">
        <v>115</v>
      </c>
      <c r="K482" t="s">
        <v>24</v>
      </c>
      <c r="L482" t="s">
        <v>50</v>
      </c>
      <c r="M482" t="s">
        <v>9982</v>
      </c>
      <c r="N482" t="s">
        <v>9441</v>
      </c>
    </row>
    <row r="483" spans="1:14" x14ac:dyDescent="0.25">
      <c r="A483" t="s">
        <v>7558</v>
      </c>
      <c r="B483" t="s">
        <v>7559</v>
      </c>
      <c r="C483" t="s">
        <v>69</v>
      </c>
      <c r="D483" t="s">
        <v>179</v>
      </c>
      <c r="E483" t="s">
        <v>18</v>
      </c>
      <c r="F483" t="s">
        <v>7560</v>
      </c>
      <c r="G483" t="s">
        <v>7561</v>
      </c>
      <c r="H483" t="s">
        <v>7562</v>
      </c>
      <c r="I483" t="s">
        <v>32</v>
      </c>
      <c r="J483" t="s">
        <v>290</v>
      </c>
      <c r="K483" t="s">
        <v>24</v>
      </c>
      <c r="L483" t="s">
        <v>3475</v>
      </c>
      <c r="M483" t="s">
        <v>9983</v>
      </c>
      <c r="N483" t="s">
        <v>9441</v>
      </c>
    </row>
    <row r="484" spans="1:14" x14ac:dyDescent="0.25">
      <c r="A484" t="s">
        <v>7563</v>
      </c>
      <c r="B484" t="s">
        <v>2491</v>
      </c>
      <c r="C484" t="s">
        <v>16</v>
      </c>
      <c r="D484" t="s">
        <v>2492</v>
      </c>
      <c r="E484" t="s">
        <v>18</v>
      </c>
      <c r="F484" t="s">
        <v>7564</v>
      </c>
      <c r="G484" t="s">
        <v>7565</v>
      </c>
      <c r="H484" t="s">
        <v>7566</v>
      </c>
      <c r="I484" t="s">
        <v>32</v>
      </c>
      <c r="J484" t="s">
        <v>540</v>
      </c>
      <c r="K484" t="s">
        <v>24</v>
      </c>
      <c r="L484" t="s">
        <v>2496</v>
      </c>
      <c r="M484" t="s">
        <v>9984</v>
      </c>
      <c r="N484" t="s">
        <v>9441</v>
      </c>
    </row>
    <row r="485" spans="1:14" x14ac:dyDescent="0.25">
      <c r="A485" t="s">
        <v>7577</v>
      </c>
      <c r="B485" t="s">
        <v>7578</v>
      </c>
      <c r="C485" t="s">
        <v>69</v>
      </c>
      <c r="D485" t="s">
        <v>489</v>
      </c>
      <c r="E485" t="s">
        <v>18</v>
      </c>
      <c r="F485" t="s">
        <v>7579</v>
      </c>
      <c r="G485" t="s">
        <v>7580</v>
      </c>
      <c r="H485" t="s">
        <v>7581</v>
      </c>
      <c r="I485" t="s">
        <v>32</v>
      </c>
      <c r="J485" t="s">
        <v>148</v>
      </c>
      <c r="K485" t="s">
        <v>24</v>
      </c>
      <c r="L485" t="s">
        <v>494</v>
      </c>
      <c r="M485" t="s">
        <v>9985</v>
      </c>
      <c r="N485" t="s">
        <v>9441</v>
      </c>
    </row>
    <row r="486" spans="1:14" x14ac:dyDescent="0.25">
      <c r="A486" t="s">
        <v>7588</v>
      </c>
      <c r="B486" t="s">
        <v>7589</v>
      </c>
      <c r="C486" t="s">
        <v>69</v>
      </c>
      <c r="D486" t="s">
        <v>7590</v>
      </c>
      <c r="E486" t="s">
        <v>18</v>
      </c>
      <c r="F486" t="s">
        <v>7591</v>
      </c>
      <c r="G486" t="s">
        <v>7592</v>
      </c>
      <c r="H486" t="s">
        <v>7593</v>
      </c>
      <c r="I486" t="s">
        <v>32</v>
      </c>
      <c r="J486" t="s">
        <v>506</v>
      </c>
      <c r="K486" t="s">
        <v>24</v>
      </c>
      <c r="L486" t="s">
        <v>212</v>
      </c>
      <c r="M486" t="s">
        <v>9986</v>
      </c>
      <c r="N486" t="s">
        <v>9441</v>
      </c>
    </row>
    <row r="487" spans="1:14" x14ac:dyDescent="0.25">
      <c r="A487" t="s">
        <v>7594</v>
      </c>
      <c r="B487" t="s">
        <v>2537</v>
      </c>
      <c r="C487" t="s">
        <v>16</v>
      </c>
      <c r="D487" t="s">
        <v>2146</v>
      </c>
      <c r="E487" t="s">
        <v>18</v>
      </c>
      <c r="F487" t="s">
        <v>7595</v>
      </c>
      <c r="G487" t="s">
        <v>7596</v>
      </c>
      <c r="H487" t="s">
        <v>7597</v>
      </c>
      <c r="I487" t="s">
        <v>32</v>
      </c>
      <c r="J487" t="s">
        <v>614</v>
      </c>
      <c r="K487" t="s">
        <v>24</v>
      </c>
      <c r="L487" t="s">
        <v>204</v>
      </c>
      <c r="M487" t="s">
        <v>9987</v>
      </c>
      <c r="N487" t="s">
        <v>9441</v>
      </c>
    </row>
    <row r="488" spans="1:14" x14ac:dyDescent="0.25">
      <c r="A488" t="s">
        <v>7603</v>
      </c>
      <c r="B488" t="s">
        <v>7604</v>
      </c>
      <c r="C488" t="s">
        <v>16</v>
      </c>
      <c r="D488" t="s">
        <v>7605</v>
      </c>
      <c r="E488" t="s">
        <v>18</v>
      </c>
      <c r="F488" t="s">
        <v>7606</v>
      </c>
      <c r="G488" t="s">
        <v>7607</v>
      </c>
      <c r="H488" t="s">
        <v>7608</v>
      </c>
      <c r="I488" t="s">
        <v>32</v>
      </c>
      <c r="J488" t="s">
        <v>2615</v>
      </c>
      <c r="K488" t="s">
        <v>24</v>
      </c>
      <c r="L488" t="s">
        <v>204</v>
      </c>
      <c r="M488" t="s">
        <v>9988</v>
      </c>
      <c r="N488" t="s">
        <v>9441</v>
      </c>
    </row>
    <row r="489" spans="1:14" x14ac:dyDescent="0.25">
      <c r="A489" t="s">
        <v>91</v>
      </c>
      <c r="B489" t="s">
        <v>92</v>
      </c>
      <c r="C489" t="s">
        <v>69</v>
      </c>
      <c r="D489" t="s">
        <v>93</v>
      </c>
      <c r="E489" t="s">
        <v>18</v>
      </c>
      <c r="F489" t="s">
        <v>7614</v>
      </c>
      <c r="G489" t="s">
        <v>7615</v>
      </c>
      <c r="H489" t="s">
        <v>7616</v>
      </c>
      <c r="I489" t="s">
        <v>32</v>
      </c>
      <c r="J489" t="s">
        <v>74</v>
      </c>
      <c r="K489" t="s">
        <v>24</v>
      </c>
      <c r="L489" t="s">
        <v>75</v>
      </c>
      <c r="M489" t="s">
        <v>9989</v>
      </c>
      <c r="N489" t="s">
        <v>9441</v>
      </c>
    </row>
    <row r="490" spans="1:14" x14ac:dyDescent="0.25">
      <c r="A490" t="s">
        <v>7617</v>
      </c>
      <c r="B490" t="s">
        <v>7618</v>
      </c>
      <c r="C490" t="s">
        <v>69</v>
      </c>
      <c r="D490" t="s">
        <v>7619</v>
      </c>
      <c r="E490" t="s">
        <v>18</v>
      </c>
      <c r="F490" t="s">
        <v>7620</v>
      </c>
      <c r="G490" t="s">
        <v>7621</v>
      </c>
      <c r="H490" t="s">
        <v>7622</v>
      </c>
      <c r="I490" t="s">
        <v>32</v>
      </c>
      <c r="J490" t="s">
        <v>290</v>
      </c>
      <c r="K490" t="s">
        <v>24</v>
      </c>
      <c r="L490" t="s">
        <v>75</v>
      </c>
      <c r="M490" t="s">
        <v>9990</v>
      </c>
      <c r="N490" t="s">
        <v>9441</v>
      </c>
    </row>
    <row r="491" spans="1:14" x14ac:dyDescent="0.25">
      <c r="A491" t="s">
        <v>7627</v>
      </c>
      <c r="B491" t="s">
        <v>7628</v>
      </c>
      <c r="C491" t="s">
        <v>16</v>
      </c>
      <c r="D491" t="s">
        <v>7629</v>
      </c>
      <c r="E491" t="s">
        <v>18</v>
      </c>
      <c r="F491" t="s">
        <v>7630</v>
      </c>
      <c r="G491" t="s">
        <v>7631</v>
      </c>
      <c r="H491" t="s">
        <v>7632</v>
      </c>
      <c r="I491" t="s">
        <v>32</v>
      </c>
      <c r="J491" t="s">
        <v>712</v>
      </c>
      <c r="K491" t="s">
        <v>24</v>
      </c>
      <c r="L491" t="s">
        <v>75</v>
      </c>
      <c r="M491" t="s">
        <v>9991</v>
      </c>
      <c r="N491" t="s">
        <v>9441</v>
      </c>
    </row>
    <row r="492" spans="1:14" x14ac:dyDescent="0.25">
      <c r="A492" t="s">
        <v>7633</v>
      </c>
      <c r="B492" t="s">
        <v>7634</v>
      </c>
      <c r="C492" t="s">
        <v>69</v>
      </c>
      <c r="D492" t="s">
        <v>7635</v>
      </c>
      <c r="E492" t="s">
        <v>18</v>
      </c>
      <c r="F492" t="s">
        <v>7636</v>
      </c>
      <c r="G492" t="s">
        <v>7637</v>
      </c>
      <c r="H492" t="s">
        <v>7638</v>
      </c>
      <c r="I492" t="s">
        <v>32</v>
      </c>
      <c r="J492" t="s">
        <v>991</v>
      </c>
      <c r="K492" t="s">
        <v>24</v>
      </c>
      <c r="L492" t="s">
        <v>7639</v>
      </c>
      <c r="M492" t="s">
        <v>9992</v>
      </c>
      <c r="N492" t="s">
        <v>9441</v>
      </c>
    </row>
    <row r="493" spans="1:14" x14ac:dyDescent="0.25">
      <c r="A493" t="s">
        <v>6589</v>
      </c>
      <c r="B493" t="s">
        <v>7646</v>
      </c>
      <c r="C493" t="s">
        <v>69</v>
      </c>
      <c r="D493" t="s">
        <v>93</v>
      </c>
      <c r="E493" t="s">
        <v>18</v>
      </c>
      <c r="F493" t="s">
        <v>7647</v>
      </c>
      <c r="G493" t="s">
        <v>7648</v>
      </c>
      <c r="H493" t="s">
        <v>7649</v>
      </c>
      <c r="I493" t="s">
        <v>32</v>
      </c>
      <c r="J493" t="s">
        <v>4320</v>
      </c>
      <c r="K493" t="s">
        <v>24</v>
      </c>
      <c r="L493" t="s">
        <v>75</v>
      </c>
      <c r="M493" t="s">
        <v>9993</v>
      </c>
      <c r="N493" t="s">
        <v>9441</v>
      </c>
    </row>
    <row r="494" spans="1:14" x14ac:dyDescent="0.25">
      <c r="A494" t="s">
        <v>7650</v>
      </c>
      <c r="B494" t="s">
        <v>7651</v>
      </c>
      <c r="C494" t="s">
        <v>16</v>
      </c>
      <c r="D494" t="s">
        <v>4230</v>
      </c>
      <c r="E494" t="s">
        <v>18</v>
      </c>
      <c r="F494" t="s">
        <v>7652</v>
      </c>
      <c r="G494" t="s">
        <v>7653</v>
      </c>
      <c r="H494" t="s">
        <v>7654</v>
      </c>
      <c r="I494" t="s">
        <v>32</v>
      </c>
      <c r="J494" t="s">
        <v>290</v>
      </c>
      <c r="K494" t="s">
        <v>24</v>
      </c>
      <c r="L494" t="s">
        <v>176</v>
      </c>
      <c r="M494" t="s">
        <v>9994</v>
      </c>
      <c r="N494" t="s">
        <v>9441</v>
      </c>
    </row>
    <row r="495" spans="1:14" x14ac:dyDescent="0.25">
      <c r="A495" t="s">
        <v>7655</v>
      </c>
      <c r="B495" t="s">
        <v>7656</v>
      </c>
      <c r="C495" t="s">
        <v>16</v>
      </c>
      <c r="D495" t="s">
        <v>7657</v>
      </c>
      <c r="E495" t="s">
        <v>18</v>
      </c>
      <c r="F495" t="s">
        <v>7658</v>
      </c>
      <c r="G495" t="s">
        <v>7659</v>
      </c>
      <c r="H495" t="s">
        <v>7660</v>
      </c>
      <c r="I495" t="s">
        <v>32</v>
      </c>
      <c r="J495" t="s">
        <v>82</v>
      </c>
      <c r="K495" t="s">
        <v>24</v>
      </c>
      <c r="L495" t="s">
        <v>837</v>
      </c>
      <c r="M495" t="s">
        <v>9995</v>
      </c>
      <c r="N495" t="s">
        <v>9441</v>
      </c>
    </row>
    <row r="496" spans="1:14" x14ac:dyDescent="0.25">
      <c r="A496" t="s">
        <v>7661</v>
      </c>
      <c r="B496" t="s">
        <v>6008</v>
      </c>
      <c r="C496" t="s">
        <v>69</v>
      </c>
      <c r="D496" t="s">
        <v>93</v>
      </c>
      <c r="E496" t="s">
        <v>18</v>
      </c>
      <c r="F496" t="s">
        <v>7662</v>
      </c>
      <c r="G496" t="s">
        <v>7663</v>
      </c>
      <c r="H496" t="s">
        <v>7664</v>
      </c>
      <c r="I496" t="s">
        <v>32</v>
      </c>
      <c r="J496" t="s">
        <v>148</v>
      </c>
      <c r="K496" t="s">
        <v>24</v>
      </c>
      <c r="L496" t="s">
        <v>75</v>
      </c>
      <c r="M496" t="s">
        <v>9996</v>
      </c>
      <c r="N496" t="s">
        <v>9441</v>
      </c>
    </row>
    <row r="497" spans="1:14" x14ac:dyDescent="0.25">
      <c r="A497" t="s">
        <v>7671</v>
      </c>
      <c r="B497" t="s">
        <v>7672</v>
      </c>
      <c r="C497" t="s">
        <v>69</v>
      </c>
      <c r="D497" t="s">
        <v>45</v>
      </c>
      <c r="E497" t="s">
        <v>18</v>
      </c>
      <c r="F497" t="s">
        <v>7673</v>
      </c>
      <c r="G497" t="s">
        <v>7674</v>
      </c>
      <c r="H497" t="s">
        <v>7675</v>
      </c>
      <c r="I497" t="s">
        <v>32</v>
      </c>
      <c r="J497" t="s">
        <v>321</v>
      </c>
      <c r="K497" t="s">
        <v>24</v>
      </c>
      <c r="L497" t="s">
        <v>50</v>
      </c>
      <c r="M497" t="s">
        <v>9997</v>
      </c>
      <c r="N497" t="s">
        <v>9441</v>
      </c>
    </row>
    <row r="498" spans="1:14" x14ac:dyDescent="0.25">
      <c r="A498" t="s">
        <v>1396</v>
      </c>
      <c r="B498" t="s">
        <v>92</v>
      </c>
      <c r="C498" t="s">
        <v>69</v>
      </c>
      <c r="D498" t="s">
        <v>93</v>
      </c>
      <c r="E498" t="s">
        <v>18</v>
      </c>
      <c r="F498" t="s">
        <v>7676</v>
      </c>
      <c r="G498" t="s">
        <v>7677</v>
      </c>
      <c r="H498" t="s">
        <v>7678</v>
      </c>
      <c r="I498" t="s">
        <v>32</v>
      </c>
      <c r="J498" t="s">
        <v>451</v>
      </c>
      <c r="K498" t="s">
        <v>24</v>
      </c>
      <c r="L498" t="s">
        <v>75</v>
      </c>
      <c r="M498" t="s">
        <v>9998</v>
      </c>
      <c r="N498" t="s">
        <v>9441</v>
      </c>
    </row>
    <row r="499" spans="1:14" x14ac:dyDescent="0.25">
      <c r="A499" t="s">
        <v>7679</v>
      </c>
      <c r="B499" t="s">
        <v>7680</v>
      </c>
      <c r="C499" t="s">
        <v>69</v>
      </c>
      <c r="D499" t="s">
        <v>579</v>
      </c>
      <c r="E499" t="s">
        <v>18</v>
      </c>
      <c r="F499" t="s">
        <v>7681</v>
      </c>
      <c r="G499" t="s">
        <v>7682</v>
      </c>
      <c r="H499" t="s">
        <v>7683</v>
      </c>
      <c r="I499" t="s">
        <v>32</v>
      </c>
      <c r="J499" t="s">
        <v>7684</v>
      </c>
      <c r="K499" t="s">
        <v>24</v>
      </c>
      <c r="L499" t="s">
        <v>3533</v>
      </c>
      <c r="M499" t="s">
        <v>9999</v>
      </c>
      <c r="N499" t="s">
        <v>9441</v>
      </c>
    </row>
    <row r="500" spans="1:14" x14ac:dyDescent="0.25">
      <c r="A500" t="s">
        <v>7685</v>
      </c>
      <c r="B500" t="s">
        <v>7686</v>
      </c>
      <c r="C500" t="s">
        <v>69</v>
      </c>
      <c r="D500" t="s">
        <v>585</v>
      </c>
      <c r="E500" t="s">
        <v>18</v>
      </c>
      <c r="F500" t="s">
        <v>7687</v>
      </c>
      <c r="G500" t="s">
        <v>7688</v>
      </c>
      <c r="H500" t="s">
        <v>7689</v>
      </c>
      <c r="I500" t="s">
        <v>32</v>
      </c>
      <c r="J500" t="s">
        <v>290</v>
      </c>
      <c r="K500" t="s">
        <v>24</v>
      </c>
      <c r="L500" t="s">
        <v>75</v>
      </c>
      <c r="M500" t="s">
        <v>10000</v>
      </c>
      <c r="N500" t="s">
        <v>9441</v>
      </c>
    </row>
    <row r="501" spans="1:14" x14ac:dyDescent="0.25">
      <c r="A501" t="s">
        <v>2263</v>
      </c>
      <c r="B501" t="s">
        <v>1340</v>
      </c>
      <c r="C501" t="s">
        <v>16</v>
      </c>
      <c r="D501" t="s">
        <v>265</v>
      </c>
      <c r="E501" t="s">
        <v>18</v>
      </c>
      <c r="F501" t="s">
        <v>7690</v>
      </c>
      <c r="G501" t="s">
        <v>7691</v>
      </c>
      <c r="H501" t="s">
        <v>7692</v>
      </c>
      <c r="I501" t="s">
        <v>32</v>
      </c>
      <c r="J501" t="s">
        <v>306</v>
      </c>
      <c r="K501" t="s">
        <v>24</v>
      </c>
      <c r="L501" t="s">
        <v>204</v>
      </c>
      <c r="M501" t="s">
        <v>10001</v>
      </c>
      <c r="N501" t="s">
        <v>9441</v>
      </c>
    </row>
    <row r="502" spans="1:14" x14ac:dyDescent="0.25">
      <c r="A502" t="s">
        <v>7693</v>
      </c>
      <c r="B502" t="s">
        <v>7694</v>
      </c>
      <c r="C502" t="s">
        <v>69</v>
      </c>
      <c r="D502" t="s">
        <v>7695</v>
      </c>
      <c r="E502" t="s">
        <v>18</v>
      </c>
      <c r="F502" t="s">
        <v>7696</v>
      </c>
      <c r="G502" t="s">
        <v>7697</v>
      </c>
      <c r="H502" t="s">
        <v>7698</v>
      </c>
      <c r="I502" t="s">
        <v>32</v>
      </c>
      <c r="J502" t="s">
        <v>1330</v>
      </c>
      <c r="K502" t="s">
        <v>24</v>
      </c>
      <c r="L502" t="s">
        <v>42</v>
      </c>
      <c r="M502" t="s">
        <v>10002</v>
      </c>
      <c r="N502" t="s">
        <v>9441</v>
      </c>
    </row>
    <row r="503" spans="1:14" x14ac:dyDescent="0.25">
      <c r="A503" t="s">
        <v>7709</v>
      </c>
      <c r="B503" t="s">
        <v>7710</v>
      </c>
      <c r="C503" t="s">
        <v>16</v>
      </c>
      <c r="D503" t="s">
        <v>93</v>
      </c>
      <c r="E503" t="s">
        <v>18</v>
      </c>
      <c r="F503" t="s">
        <v>7711</v>
      </c>
      <c r="G503" t="s">
        <v>7712</v>
      </c>
      <c r="H503" t="s">
        <v>7713</v>
      </c>
      <c r="I503" t="s">
        <v>32</v>
      </c>
      <c r="J503" t="s">
        <v>321</v>
      </c>
      <c r="K503" t="s">
        <v>24</v>
      </c>
      <c r="L503" t="s">
        <v>75</v>
      </c>
      <c r="M503" t="s">
        <v>10003</v>
      </c>
      <c r="N503" t="s">
        <v>9441</v>
      </c>
    </row>
    <row r="504" spans="1:14" x14ac:dyDescent="0.25">
      <c r="A504" t="s">
        <v>7738</v>
      </c>
      <c r="B504" t="s">
        <v>7739</v>
      </c>
      <c r="C504" t="s">
        <v>69</v>
      </c>
      <c r="D504" t="s">
        <v>93</v>
      </c>
      <c r="E504" t="s">
        <v>18</v>
      </c>
      <c r="F504" t="s">
        <v>7740</v>
      </c>
      <c r="G504" t="s">
        <v>7741</v>
      </c>
      <c r="H504" t="s">
        <v>7742</v>
      </c>
      <c r="I504" t="s">
        <v>32</v>
      </c>
      <c r="J504" t="s">
        <v>718</v>
      </c>
      <c r="K504" t="s">
        <v>24</v>
      </c>
      <c r="L504" t="s">
        <v>75</v>
      </c>
      <c r="M504" t="s">
        <v>10005</v>
      </c>
      <c r="N504" t="s">
        <v>9441</v>
      </c>
    </row>
    <row r="505" spans="1:14" x14ac:dyDescent="0.25">
      <c r="A505" t="s">
        <v>7755</v>
      </c>
      <c r="B505" t="s">
        <v>7756</v>
      </c>
      <c r="C505" t="s">
        <v>69</v>
      </c>
      <c r="D505" t="s">
        <v>302</v>
      </c>
      <c r="E505" t="s">
        <v>18</v>
      </c>
      <c r="F505" t="s">
        <v>7757</v>
      </c>
      <c r="G505" t="s">
        <v>7758</v>
      </c>
      <c r="H505" t="s">
        <v>7759</v>
      </c>
      <c r="I505" t="s">
        <v>32</v>
      </c>
      <c r="J505" t="s">
        <v>49</v>
      </c>
      <c r="K505" t="s">
        <v>24</v>
      </c>
      <c r="L505" t="s">
        <v>307</v>
      </c>
      <c r="M505" t="s">
        <v>10006</v>
      </c>
      <c r="N505" t="s">
        <v>9441</v>
      </c>
    </row>
    <row r="506" spans="1:14" x14ac:dyDescent="0.25">
      <c r="A506" t="s">
        <v>7760</v>
      </c>
      <c r="B506" t="s">
        <v>7761</v>
      </c>
      <c r="C506" t="s">
        <v>16</v>
      </c>
      <c r="D506" t="s">
        <v>585</v>
      </c>
      <c r="E506" t="s">
        <v>18</v>
      </c>
      <c r="F506" t="s">
        <v>7762</v>
      </c>
      <c r="G506" t="s">
        <v>7763</v>
      </c>
      <c r="H506" t="s">
        <v>7764</v>
      </c>
      <c r="I506" t="s">
        <v>32</v>
      </c>
      <c r="J506" t="s">
        <v>1350</v>
      </c>
      <c r="K506" t="s">
        <v>24</v>
      </c>
      <c r="L506" t="s">
        <v>75</v>
      </c>
      <c r="M506" t="s">
        <v>10007</v>
      </c>
      <c r="N506" t="s">
        <v>9441</v>
      </c>
    </row>
    <row r="507" spans="1:14" x14ac:dyDescent="0.25">
      <c r="A507" t="s">
        <v>7765</v>
      </c>
      <c r="B507" t="s">
        <v>7766</v>
      </c>
      <c r="C507" t="s">
        <v>69</v>
      </c>
      <c r="D507" t="s">
        <v>70</v>
      </c>
      <c r="E507" t="s">
        <v>18</v>
      </c>
      <c r="F507" t="s">
        <v>7767</v>
      </c>
      <c r="G507" t="s">
        <v>7768</v>
      </c>
      <c r="H507" t="s">
        <v>7769</v>
      </c>
      <c r="I507" t="s">
        <v>32</v>
      </c>
      <c r="J507" t="s">
        <v>183</v>
      </c>
      <c r="K507" t="s">
        <v>24</v>
      </c>
      <c r="L507" t="s">
        <v>75</v>
      </c>
      <c r="M507" t="s">
        <v>10008</v>
      </c>
      <c r="N507" t="s">
        <v>9441</v>
      </c>
    </row>
    <row r="508" spans="1:14" x14ac:dyDescent="0.25">
      <c r="A508" t="s">
        <v>7770</v>
      </c>
      <c r="B508" t="s">
        <v>7771</v>
      </c>
      <c r="C508" t="s">
        <v>16</v>
      </c>
      <c r="D508" t="s">
        <v>7772</v>
      </c>
      <c r="E508" t="s">
        <v>18</v>
      </c>
      <c r="F508" t="s">
        <v>7773</v>
      </c>
      <c r="G508" t="s">
        <v>7774</v>
      </c>
      <c r="H508" t="s">
        <v>7775</v>
      </c>
      <c r="I508" t="s">
        <v>32</v>
      </c>
      <c r="J508" t="s">
        <v>912</v>
      </c>
      <c r="K508" t="s">
        <v>24</v>
      </c>
      <c r="L508" t="s">
        <v>42</v>
      </c>
      <c r="M508" t="s">
        <v>10009</v>
      </c>
      <c r="N508" t="s">
        <v>9441</v>
      </c>
    </row>
    <row r="509" spans="1:14" x14ac:dyDescent="0.25">
      <c r="A509" t="s">
        <v>7782</v>
      </c>
      <c r="B509" t="s">
        <v>968</v>
      </c>
      <c r="C509" t="s">
        <v>69</v>
      </c>
      <c r="D509" t="s">
        <v>4996</v>
      </c>
      <c r="E509" t="s">
        <v>18</v>
      </c>
      <c r="F509" t="s">
        <v>7783</v>
      </c>
      <c r="G509" t="s">
        <v>7784</v>
      </c>
      <c r="H509" t="s">
        <v>7785</v>
      </c>
      <c r="I509" t="s">
        <v>32</v>
      </c>
      <c r="J509" t="s">
        <v>1350</v>
      </c>
      <c r="K509" t="s">
        <v>24</v>
      </c>
      <c r="L509" t="s">
        <v>786</v>
      </c>
      <c r="M509" t="s">
        <v>10010</v>
      </c>
      <c r="N509" t="s">
        <v>9441</v>
      </c>
    </row>
    <row r="510" spans="1:14" x14ac:dyDescent="0.25">
      <c r="A510" t="s">
        <v>7800</v>
      </c>
      <c r="B510" t="s">
        <v>7801</v>
      </c>
      <c r="C510" t="s">
        <v>16</v>
      </c>
      <c r="D510" t="s">
        <v>7802</v>
      </c>
      <c r="E510" t="s">
        <v>18</v>
      </c>
      <c r="F510" t="s">
        <v>7803</v>
      </c>
      <c r="G510" t="s">
        <v>7804</v>
      </c>
      <c r="H510" t="s">
        <v>7805</v>
      </c>
      <c r="I510" t="s">
        <v>32</v>
      </c>
      <c r="J510" t="s">
        <v>991</v>
      </c>
      <c r="K510" t="s">
        <v>24</v>
      </c>
      <c r="L510" t="s">
        <v>75</v>
      </c>
      <c r="M510" t="s">
        <v>10011</v>
      </c>
      <c r="N510" t="s">
        <v>9441</v>
      </c>
    </row>
    <row r="511" spans="1:14" x14ac:dyDescent="0.25">
      <c r="A511" t="s">
        <v>7806</v>
      </c>
      <c r="B511" t="s">
        <v>4070</v>
      </c>
      <c r="C511" t="s">
        <v>16</v>
      </c>
      <c r="D511" t="s">
        <v>7807</v>
      </c>
      <c r="E511" t="s">
        <v>18</v>
      </c>
      <c r="F511" t="s">
        <v>7808</v>
      </c>
      <c r="G511" t="s">
        <v>7809</v>
      </c>
      <c r="H511" t="s">
        <v>7810</v>
      </c>
      <c r="I511" t="s">
        <v>32</v>
      </c>
      <c r="J511" t="s">
        <v>2502</v>
      </c>
      <c r="K511" t="s">
        <v>24</v>
      </c>
      <c r="L511" t="s">
        <v>439</v>
      </c>
      <c r="M511" t="s">
        <v>10012</v>
      </c>
      <c r="N511" t="s">
        <v>9441</v>
      </c>
    </row>
    <row r="512" spans="1:14" x14ac:dyDescent="0.25">
      <c r="A512" t="s">
        <v>349</v>
      </c>
      <c r="B512" t="s">
        <v>350</v>
      </c>
      <c r="C512" t="s">
        <v>69</v>
      </c>
      <c r="D512" t="s">
        <v>179</v>
      </c>
      <c r="E512" t="s">
        <v>18</v>
      </c>
      <c r="F512" t="s">
        <v>7821</v>
      </c>
      <c r="G512" t="s">
        <v>7822</v>
      </c>
      <c r="H512" t="s">
        <v>7823</v>
      </c>
      <c r="I512" t="s">
        <v>32</v>
      </c>
      <c r="J512" t="s">
        <v>74</v>
      </c>
      <c r="K512" t="s">
        <v>24</v>
      </c>
      <c r="L512" t="s">
        <v>342</v>
      </c>
      <c r="M512" t="s">
        <v>10014</v>
      </c>
      <c r="N512" t="s">
        <v>9441</v>
      </c>
    </row>
    <row r="513" spans="1:14" x14ac:dyDescent="0.25">
      <c r="A513" t="s">
        <v>7824</v>
      </c>
      <c r="B513" t="s">
        <v>7825</v>
      </c>
      <c r="C513" t="s">
        <v>1475</v>
      </c>
      <c r="D513" t="s">
        <v>462</v>
      </c>
      <c r="E513" t="s">
        <v>18</v>
      </c>
      <c r="F513" t="s">
        <v>7826</v>
      </c>
      <c r="G513" t="s">
        <v>7827</v>
      </c>
      <c r="H513" t="s">
        <v>7828</v>
      </c>
      <c r="I513" t="s">
        <v>32</v>
      </c>
      <c r="J513" t="s">
        <v>175</v>
      </c>
      <c r="K513" t="s">
        <v>24</v>
      </c>
      <c r="L513" t="s">
        <v>58</v>
      </c>
      <c r="M513" t="s">
        <v>10015</v>
      </c>
      <c r="N513" t="s">
        <v>9441</v>
      </c>
    </row>
    <row r="514" spans="1:14" x14ac:dyDescent="0.25">
      <c r="A514" t="s">
        <v>7829</v>
      </c>
      <c r="B514" t="s">
        <v>7830</v>
      </c>
      <c r="C514" t="s">
        <v>69</v>
      </c>
      <c r="D514" t="s">
        <v>2283</v>
      </c>
      <c r="E514" t="s">
        <v>18</v>
      </c>
      <c r="F514" t="s">
        <v>7831</v>
      </c>
      <c r="G514" t="s">
        <v>7832</v>
      </c>
      <c r="H514" t="s">
        <v>7833</v>
      </c>
      <c r="I514" t="s">
        <v>32</v>
      </c>
      <c r="J514" t="s">
        <v>82</v>
      </c>
      <c r="K514" t="s">
        <v>24</v>
      </c>
      <c r="L514" t="s">
        <v>1480</v>
      </c>
      <c r="M514" t="s">
        <v>10016</v>
      </c>
      <c r="N514" t="s">
        <v>9441</v>
      </c>
    </row>
    <row r="515" spans="1:14" x14ac:dyDescent="0.25">
      <c r="A515" t="s">
        <v>7840</v>
      </c>
      <c r="B515" t="s">
        <v>7841</v>
      </c>
      <c r="C515" t="s">
        <v>69</v>
      </c>
      <c r="D515" t="s">
        <v>3603</v>
      </c>
      <c r="E515" t="s">
        <v>18</v>
      </c>
      <c r="F515" t="s">
        <v>7842</v>
      </c>
      <c r="G515" t="s">
        <v>7843</v>
      </c>
      <c r="H515" t="s">
        <v>7844</v>
      </c>
      <c r="I515" t="s">
        <v>32</v>
      </c>
      <c r="J515" t="s">
        <v>718</v>
      </c>
      <c r="K515" t="s">
        <v>24</v>
      </c>
      <c r="L515" t="s">
        <v>204</v>
      </c>
      <c r="M515" t="s">
        <v>10018</v>
      </c>
      <c r="N515" t="s">
        <v>9441</v>
      </c>
    </row>
    <row r="516" spans="1:14" x14ac:dyDescent="0.25">
      <c r="A516" t="s">
        <v>7854</v>
      </c>
      <c r="B516" t="s">
        <v>7855</v>
      </c>
      <c r="C516" t="s">
        <v>16</v>
      </c>
      <c r="D516" t="s">
        <v>3646</v>
      </c>
      <c r="E516" t="s">
        <v>18</v>
      </c>
      <c r="F516" t="s">
        <v>7856</v>
      </c>
      <c r="G516" t="s">
        <v>7857</v>
      </c>
      <c r="H516" t="s">
        <v>7858</v>
      </c>
      <c r="I516" t="s">
        <v>32</v>
      </c>
      <c r="J516" t="s">
        <v>1727</v>
      </c>
      <c r="K516" t="s">
        <v>24</v>
      </c>
      <c r="L516" t="s">
        <v>75</v>
      </c>
      <c r="M516" t="s">
        <v>10019</v>
      </c>
      <c r="N516" t="s">
        <v>9441</v>
      </c>
    </row>
    <row r="517" spans="1:14" x14ac:dyDescent="0.25">
      <c r="A517" t="s">
        <v>7859</v>
      </c>
      <c r="B517" t="s">
        <v>4879</v>
      </c>
      <c r="C517" t="s">
        <v>69</v>
      </c>
      <c r="D517" t="s">
        <v>7860</v>
      </c>
      <c r="E517" t="s">
        <v>18</v>
      </c>
      <c r="F517" t="s">
        <v>7861</v>
      </c>
      <c r="G517" t="s">
        <v>7862</v>
      </c>
      <c r="H517" t="s">
        <v>7863</v>
      </c>
      <c r="I517" t="s">
        <v>32</v>
      </c>
      <c r="J517" t="s">
        <v>321</v>
      </c>
      <c r="K517" t="s">
        <v>24</v>
      </c>
      <c r="L517" t="s">
        <v>7864</v>
      </c>
      <c r="M517" t="s">
        <v>10020</v>
      </c>
      <c r="N517" t="s">
        <v>9441</v>
      </c>
    </row>
    <row r="518" spans="1:14" x14ac:dyDescent="0.25">
      <c r="A518" t="s">
        <v>7881</v>
      </c>
      <c r="B518" t="s">
        <v>7882</v>
      </c>
      <c r="C518" t="s">
        <v>69</v>
      </c>
      <c r="D518" t="s">
        <v>179</v>
      </c>
      <c r="E518" t="s">
        <v>18</v>
      </c>
      <c r="F518" t="s">
        <v>7883</v>
      </c>
      <c r="G518" t="s">
        <v>7884</v>
      </c>
      <c r="H518" t="s">
        <v>7885</v>
      </c>
      <c r="I518" t="s">
        <v>32</v>
      </c>
      <c r="J518" t="s">
        <v>493</v>
      </c>
      <c r="K518" t="s">
        <v>24</v>
      </c>
      <c r="L518" t="s">
        <v>342</v>
      </c>
      <c r="M518" t="s">
        <v>10021</v>
      </c>
      <c r="N518" t="s">
        <v>9441</v>
      </c>
    </row>
    <row r="519" spans="1:14" x14ac:dyDescent="0.25">
      <c r="A519" t="s">
        <v>7886</v>
      </c>
      <c r="B519" t="s">
        <v>7887</v>
      </c>
      <c r="C519" t="s">
        <v>16</v>
      </c>
      <c r="D519" t="s">
        <v>1278</v>
      </c>
      <c r="E519" t="s">
        <v>18</v>
      </c>
      <c r="F519" t="s">
        <v>7888</v>
      </c>
      <c r="G519" t="s">
        <v>7889</v>
      </c>
      <c r="H519" t="s">
        <v>7890</v>
      </c>
      <c r="I519" t="s">
        <v>32</v>
      </c>
      <c r="J519" t="s">
        <v>912</v>
      </c>
      <c r="K519" t="s">
        <v>24</v>
      </c>
      <c r="L519" t="s">
        <v>1282</v>
      </c>
      <c r="M519" t="s">
        <v>10022</v>
      </c>
      <c r="N519" t="s">
        <v>9441</v>
      </c>
    </row>
    <row r="520" spans="1:14" x14ac:dyDescent="0.25">
      <c r="A520" t="s">
        <v>7901</v>
      </c>
      <c r="B520" t="s">
        <v>350</v>
      </c>
      <c r="C520" t="s">
        <v>69</v>
      </c>
      <c r="D520" t="s">
        <v>1272</v>
      </c>
      <c r="E520" t="s">
        <v>18</v>
      </c>
      <c r="F520" t="s">
        <v>7902</v>
      </c>
      <c r="G520" t="s">
        <v>7903</v>
      </c>
      <c r="H520" t="s">
        <v>7904</v>
      </c>
      <c r="I520" t="s">
        <v>32</v>
      </c>
      <c r="J520" t="s">
        <v>175</v>
      </c>
      <c r="K520" t="s">
        <v>24</v>
      </c>
      <c r="L520" t="s">
        <v>184</v>
      </c>
      <c r="M520" t="s">
        <v>10023</v>
      </c>
      <c r="N520" t="s">
        <v>9441</v>
      </c>
    </row>
    <row r="521" spans="1:14" x14ac:dyDescent="0.25">
      <c r="A521" t="s">
        <v>7910</v>
      </c>
      <c r="B521" t="s">
        <v>7911</v>
      </c>
      <c r="C521" t="s">
        <v>69</v>
      </c>
      <c r="D521" t="s">
        <v>61</v>
      </c>
      <c r="E521" t="s">
        <v>18</v>
      </c>
      <c r="F521" t="s">
        <v>7912</v>
      </c>
      <c r="G521" t="s">
        <v>7913</v>
      </c>
      <c r="H521" t="s">
        <v>7914</v>
      </c>
      <c r="I521" t="s">
        <v>32</v>
      </c>
      <c r="J521" t="s">
        <v>1317</v>
      </c>
      <c r="K521" t="s">
        <v>24</v>
      </c>
      <c r="L521" t="s">
        <v>75</v>
      </c>
      <c r="M521" t="s">
        <v>10024</v>
      </c>
      <c r="N521" t="s">
        <v>9441</v>
      </c>
    </row>
    <row r="522" spans="1:14" x14ac:dyDescent="0.25">
      <c r="A522" t="s">
        <v>7915</v>
      </c>
      <c r="B522" t="s">
        <v>7916</v>
      </c>
      <c r="C522" t="s">
        <v>1475</v>
      </c>
      <c r="D522" t="s">
        <v>7917</v>
      </c>
      <c r="E522" t="s">
        <v>18</v>
      </c>
      <c r="F522" t="s">
        <v>7918</v>
      </c>
      <c r="G522" t="s">
        <v>7919</v>
      </c>
      <c r="H522" t="s">
        <v>7920</v>
      </c>
      <c r="I522" t="s">
        <v>32</v>
      </c>
      <c r="J522" t="s">
        <v>4320</v>
      </c>
      <c r="K522" t="s">
        <v>24</v>
      </c>
      <c r="L522" t="s">
        <v>4814</v>
      </c>
      <c r="M522" t="s">
        <v>10025</v>
      </c>
      <c r="N522" t="s">
        <v>9441</v>
      </c>
    </row>
    <row r="523" spans="1:14" x14ac:dyDescent="0.25">
      <c r="A523" t="s">
        <v>7960</v>
      </c>
      <c r="B523" t="s">
        <v>7961</v>
      </c>
      <c r="C523" t="s">
        <v>16</v>
      </c>
      <c r="D523" t="s">
        <v>2867</v>
      </c>
      <c r="E523" t="s">
        <v>18</v>
      </c>
      <c r="F523" t="s">
        <v>7962</v>
      </c>
      <c r="G523" t="s">
        <v>7963</v>
      </c>
      <c r="H523" t="s">
        <v>7964</v>
      </c>
      <c r="I523" t="s">
        <v>32</v>
      </c>
      <c r="J523" t="s">
        <v>41</v>
      </c>
      <c r="K523" t="s">
        <v>24</v>
      </c>
      <c r="L523" t="s">
        <v>204</v>
      </c>
      <c r="M523" t="s">
        <v>10026</v>
      </c>
      <c r="N523" t="s">
        <v>9441</v>
      </c>
    </row>
    <row r="524" spans="1:14" x14ac:dyDescent="0.25">
      <c r="A524" t="s">
        <v>7970</v>
      </c>
      <c r="B524" t="s">
        <v>7971</v>
      </c>
      <c r="C524" t="s">
        <v>16</v>
      </c>
      <c r="D524" t="s">
        <v>7972</v>
      </c>
      <c r="E524" t="s">
        <v>18</v>
      </c>
      <c r="F524" t="s">
        <v>7973</v>
      </c>
      <c r="G524" t="s">
        <v>7974</v>
      </c>
      <c r="H524" t="s">
        <v>7975</v>
      </c>
      <c r="I524" t="s">
        <v>32</v>
      </c>
      <c r="J524" t="s">
        <v>82</v>
      </c>
      <c r="K524" t="s">
        <v>24</v>
      </c>
      <c r="L524" t="s">
        <v>75</v>
      </c>
      <c r="M524" t="s">
        <v>10027</v>
      </c>
      <c r="N524" t="s">
        <v>9441</v>
      </c>
    </row>
    <row r="525" spans="1:14" x14ac:dyDescent="0.25">
      <c r="A525" t="s">
        <v>7989</v>
      </c>
      <c r="B525" t="s">
        <v>7990</v>
      </c>
      <c r="C525" t="s">
        <v>16</v>
      </c>
      <c r="D525" t="s">
        <v>7991</v>
      </c>
      <c r="E525" t="s">
        <v>18</v>
      </c>
      <c r="F525" t="s">
        <v>7992</v>
      </c>
      <c r="G525" t="s">
        <v>7993</v>
      </c>
      <c r="H525" t="s">
        <v>7994</v>
      </c>
      <c r="I525" t="s">
        <v>32</v>
      </c>
      <c r="J525" t="s">
        <v>614</v>
      </c>
      <c r="K525" t="s">
        <v>24</v>
      </c>
      <c r="L525" t="s">
        <v>7995</v>
      </c>
      <c r="M525" t="s">
        <v>10028</v>
      </c>
      <c r="N525" t="s">
        <v>9441</v>
      </c>
    </row>
    <row r="526" spans="1:14" x14ac:dyDescent="0.25">
      <c r="A526" t="s">
        <v>7996</v>
      </c>
      <c r="B526" t="s">
        <v>7997</v>
      </c>
      <c r="C526" t="s">
        <v>16</v>
      </c>
      <c r="D526" t="s">
        <v>7998</v>
      </c>
      <c r="E526" t="s">
        <v>18</v>
      </c>
      <c r="F526" t="s">
        <v>7999</v>
      </c>
      <c r="G526" t="s">
        <v>8000</v>
      </c>
      <c r="H526" t="s">
        <v>8001</v>
      </c>
      <c r="I526" t="s">
        <v>32</v>
      </c>
      <c r="J526" t="s">
        <v>183</v>
      </c>
      <c r="K526" t="s">
        <v>24</v>
      </c>
      <c r="L526" t="s">
        <v>204</v>
      </c>
      <c r="M526" t="s">
        <v>10029</v>
      </c>
      <c r="N526" t="s">
        <v>9441</v>
      </c>
    </row>
    <row r="527" spans="1:14" x14ac:dyDescent="0.25">
      <c r="A527" t="s">
        <v>8008</v>
      </c>
      <c r="C527" t="s">
        <v>16</v>
      </c>
      <c r="E527" t="s">
        <v>18</v>
      </c>
      <c r="F527" t="s">
        <v>8009</v>
      </c>
      <c r="G527" t="s">
        <v>8010</v>
      </c>
      <c r="H527" t="s">
        <v>8011</v>
      </c>
      <c r="I527" t="s">
        <v>32</v>
      </c>
      <c r="J527" t="s">
        <v>583</v>
      </c>
      <c r="K527" t="s">
        <v>24</v>
      </c>
      <c r="L527" t="s">
        <v>8012</v>
      </c>
      <c r="M527" t="s">
        <v>10030</v>
      </c>
      <c r="N527" t="s">
        <v>9441</v>
      </c>
    </row>
    <row r="528" spans="1:14" x14ac:dyDescent="0.25">
      <c r="A528" t="s">
        <v>8013</v>
      </c>
      <c r="B528" t="s">
        <v>8014</v>
      </c>
      <c r="C528" t="s">
        <v>16</v>
      </c>
      <c r="D528" t="s">
        <v>8015</v>
      </c>
      <c r="E528" t="s">
        <v>18</v>
      </c>
      <c r="F528" t="s">
        <v>8016</v>
      </c>
      <c r="G528" t="s">
        <v>8017</v>
      </c>
      <c r="H528" t="s">
        <v>8018</v>
      </c>
      <c r="I528" t="s">
        <v>32</v>
      </c>
      <c r="J528" t="s">
        <v>420</v>
      </c>
      <c r="K528" t="s">
        <v>24</v>
      </c>
      <c r="L528" t="s">
        <v>227</v>
      </c>
      <c r="M528" t="s">
        <v>10031</v>
      </c>
      <c r="N528" t="s">
        <v>9441</v>
      </c>
    </row>
    <row r="529" spans="1:14" x14ac:dyDescent="0.25">
      <c r="A529" t="s">
        <v>8026</v>
      </c>
      <c r="B529" t="s">
        <v>8027</v>
      </c>
      <c r="C529" t="s">
        <v>69</v>
      </c>
      <c r="D529" t="s">
        <v>8028</v>
      </c>
      <c r="E529" t="s">
        <v>18</v>
      </c>
      <c r="F529" t="s">
        <v>8029</v>
      </c>
      <c r="G529" t="s">
        <v>8030</v>
      </c>
      <c r="H529" t="s">
        <v>8031</v>
      </c>
      <c r="I529" t="s">
        <v>32</v>
      </c>
      <c r="J529" t="s">
        <v>41</v>
      </c>
      <c r="K529" t="s">
        <v>24</v>
      </c>
      <c r="L529" t="s">
        <v>204</v>
      </c>
      <c r="M529" t="s">
        <v>10032</v>
      </c>
      <c r="N529" t="s">
        <v>9441</v>
      </c>
    </row>
    <row r="530" spans="1:14" x14ac:dyDescent="0.25">
      <c r="A530" t="s">
        <v>8032</v>
      </c>
      <c r="B530" t="s">
        <v>8033</v>
      </c>
      <c r="C530" t="s">
        <v>16</v>
      </c>
      <c r="D530" t="s">
        <v>1254</v>
      </c>
      <c r="E530" t="s">
        <v>18</v>
      </c>
      <c r="F530" t="s">
        <v>8034</v>
      </c>
      <c r="G530" t="s">
        <v>8035</v>
      </c>
      <c r="H530" t="s">
        <v>8036</v>
      </c>
      <c r="I530" t="s">
        <v>32</v>
      </c>
      <c r="J530" t="s">
        <v>1639</v>
      </c>
      <c r="K530" t="s">
        <v>24</v>
      </c>
      <c r="L530" t="s">
        <v>1258</v>
      </c>
      <c r="M530" t="s">
        <v>10033</v>
      </c>
      <c r="N530" t="s">
        <v>9441</v>
      </c>
    </row>
    <row r="531" spans="1:14" x14ac:dyDescent="0.25">
      <c r="A531" t="s">
        <v>8042</v>
      </c>
      <c r="B531" t="s">
        <v>8043</v>
      </c>
      <c r="C531" t="s">
        <v>69</v>
      </c>
      <c r="D531" t="s">
        <v>579</v>
      </c>
      <c r="E531" t="s">
        <v>18</v>
      </c>
      <c r="F531" t="s">
        <v>8044</v>
      </c>
      <c r="G531" t="s">
        <v>8045</v>
      </c>
      <c r="H531" t="s">
        <v>8046</v>
      </c>
      <c r="I531" t="s">
        <v>32</v>
      </c>
      <c r="J531" t="s">
        <v>493</v>
      </c>
      <c r="K531" t="s">
        <v>24</v>
      </c>
      <c r="L531" t="s">
        <v>3533</v>
      </c>
      <c r="M531" t="s">
        <v>10034</v>
      </c>
      <c r="N531" t="s">
        <v>9441</v>
      </c>
    </row>
    <row r="532" spans="1:14" x14ac:dyDescent="0.25">
      <c r="A532" t="s">
        <v>8047</v>
      </c>
      <c r="B532" t="s">
        <v>8048</v>
      </c>
      <c r="C532" t="s">
        <v>16</v>
      </c>
      <c r="D532" t="s">
        <v>8049</v>
      </c>
      <c r="E532" t="s">
        <v>18</v>
      </c>
      <c r="F532" t="s">
        <v>8050</v>
      </c>
      <c r="G532" t="s">
        <v>8051</v>
      </c>
      <c r="H532" t="s">
        <v>8052</v>
      </c>
      <c r="I532" t="s">
        <v>32</v>
      </c>
      <c r="J532" t="s">
        <v>4170</v>
      </c>
      <c r="K532" t="s">
        <v>24</v>
      </c>
      <c r="L532" t="s">
        <v>75</v>
      </c>
      <c r="M532" t="s">
        <v>10035</v>
      </c>
      <c r="N532" t="s">
        <v>9441</v>
      </c>
    </row>
    <row r="533" spans="1:14" x14ac:dyDescent="0.25">
      <c r="A533" t="s">
        <v>8056</v>
      </c>
      <c r="B533" t="s">
        <v>8057</v>
      </c>
      <c r="C533" t="s">
        <v>69</v>
      </c>
      <c r="D533" t="s">
        <v>2532</v>
      </c>
      <c r="E533" t="s">
        <v>18</v>
      </c>
      <c r="F533" t="s">
        <v>8058</v>
      </c>
      <c r="G533" t="s">
        <v>8059</v>
      </c>
      <c r="H533" t="s">
        <v>8060</v>
      </c>
      <c r="I533" t="s">
        <v>32</v>
      </c>
      <c r="J533" t="s">
        <v>341</v>
      </c>
      <c r="K533" t="s">
        <v>24</v>
      </c>
      <c r="L533" t="s">
        <v>204</v>
      </c>
      <c r="M533" t="s">
        <v>10036</v>
      </c>
      <c r="N533" t="s">
        <v>9441</v>
      </c>
    </row>
    <row r="534" spans="1:14" x14ac:dyDescent="0.25">
      <c r="A534" t="s">
        <v>8069</v>
      </c>
      <c r="B534" t="s">
        <v>8070</v>
      </c>
      <c r="C534" t="s">
        <v>16</v>
      </c>
      <c r="D534" t="s">
        <v>462</v>
      </c>
      <c r="E534" t="s">
        <v>18</v>
      </c>
      <c r="F534" t="s">
        <v>8071</v>
      </c>
      <c r="G534" t="s">
        <v>8072</v>
      </c>
      <c r="H534" t="s">
        <v>8073</v>
      </c>
      <c r="I534" t="s">
        <v>32</v>
      </c>
      <c r="J534" t="s">
        <v>148</v>
      </c>
      <c r="K534" t="s">
        <v>24</v>
      </c>
      <c r="L534" t="s">
        <v>204</v>
      </c>
      <c r="M534" t="s">
        <v>10037</v>
      </c>
      <c r="N534" t="s">
        <v>9441</v>
      </c>
    </row>
    <row r="535" spans="1:14" x14ac:dyDescent="0.25">
      <c r="A535" t="s">
        <v>8082</v>
      </c>
      <c r="B535" t="s">
        <v>8083</v>
      </c>
      <c r="C535" t="s">
        <v>16</v>
      </c>
      <c r="D535" t="s">
        <v>8084</v>
      </c>
      <c r="E535" t="s">
        <v>18</v>
      </c>
      <c r="F535" t="s">
        <v>8085</v>
      </c>
      <c r="G535" t="s">
        <v>8086</v>
      </c>
      <c r="H535" t="s">
        <v>8087</v>
      </c>
      <c r="I535" t="s">
        <v>32</v>
      </c>
      <c r="J535" t="s">
        <v>583</v>
      </c>
      <c r="K535" t="s">
        <v>24</v>
      </c>
      <c r="L535" t="s">
        <v>58</v>
      </c>
      <c r="M535" t="s">
        <v>10039</v>
      </c>
      <c r="N535" t="s">
        <v>9441</v>
      </c>
    </row>
    <row r="536" spans="1:14" x14ac:dyDescent="0.25">
      <c r="A536" t="s">
        <v>8088</v>
      </c>
      <c r="B536" t="s">
        <v>8089</v>
      </c>
      <c r="C536" t="s">
        <v>16</v>
      </c>
      <c r="D536" t="s">
        <v>987</v>
      </c>
      <c r="E536" t="s">
        <v>18</v>
      </c>
      <c r="F536" t="s">
        <v>8090</v>
      </c>
      <c r="G536" t="s">
        <v>8091</v>
      </c>
      <c r="H536" t="s">
        <v>8092</v>
      </c>
      <c r="I536" t="s">
        <v>32</v>
      </c>
      <c r="J536" t="s">
        <v>183</v>
      </c>
      <c r="K536" t="s">
        <v>24</v>
      </c>
      <c r="L536" t="s">
        <v>204</v>
      </c>
      <c r="M536" t="s">
        <v>10040</v>
      </c>
      <c r="N536" t="s">
        <v>9441</v>
      </c>
    </row>
    <row r="537" spans="1:14" x14ac:dyDescent="0.25">
      <c r="A537" t="s">
        <v>8099</v>
      </c>
      <c r="B537" t="s">
        <v>8100</v>
      </c>
      <c r="C537" t="s">
        <v>69</v>
      </c>
      <c r="D537" t="s">
        <v>8004</v>
      </c>
      <c r="E537" t="s">
        <v>18</v>
      </c>
      <c r="F537" t="s">
        <v>8101</v>
      </c>
      <c r="G537" t="s">
        <v>8102</v>
      </c>
      <c r="H537" t="s">
        <v>8103</v>
      </c>
      <c r="I537" t="s">
        <v>32</v>
      </c>
      <c r="J537" t="s">
        <v>2615</v>
      </c>
      <c r="K537" t="s">
        <v>24</v>
      </c>
      <c r="L537" t="s">
        <v>5192</v>
      </c>
      <c r="M537" t="s">
        <v>10041</v>
      </c>
      <c r="N537" t="s">
        <v>9441</v>
      </c>
    </row>
    <row r="538" spans="1:14" x14ac:dyDescent="0.25">
      <c r="A538" t="s">
        <v>8104</v>
      </c>
      <c r="B538" t="s">
        <v>8105</v>
      </c>
      <c r="C538" t="s">
        <v>16</v>
      </c>
      <c r="D538" t="s">
        <v>1445</v>
      </c>
      <c r="E538" t="s">
        <v>18</v>
      </c>
      <c r="F538" t="s">
        <v>8106</v>
      </c>
      <c r="G538" t="s">
        <v>8107</v>
      </c>
      <c r="H538" t="s">
        <v>8108</v>
      </c>
      <c r="I538" t="s">
        <v>32</v>
      </c>
      <c r="J538" t="s">
        <v>65</v>
      </c>
      <c r="K538" t="s">
        <v>24</v>
      </c>
      <c r="L538" t="s">
        <v>204</v>
      </c>
      <c r="M538" t="s">
        <v>10042</v>
      </c>
      <c r="N538" t="s">
        <v>9441</v>
      </c>
    </row>
    <row r="539" spans="1:14" x14ac:dyDescent="0.25">
      <c r="A539" t="s">
        <v>8118</v>
      </c>
      <c r="B539" t="s">
        <v>8119</v>
      </c>
      <c r="C539" t="s">
        <v>16</v>
      </c>
      <c r="D539" t="s">
        <v>462</v>
      </c>
      <c r="E539" t="s">
        <v>18</v>
      </c>
      <c r="F539" t="s">
        <v>8120</v>
      </c>
      <c r="G539" t="s">
        <v>8121</v>
      </c>
      <c r="H539" t="s">
        <v>8122</v>
      </c>
      <c r="I539" t="s">
        <v>32</v>
      </c>
      <c r="J539" t="s">
        <v>718</v>
      </c>
      <c r="K539" t="s">
        <v>24</v>
      </c>
      <c r="L539" t="s">
        <v>204</v>
      </c>
      <c r="M539" t="s">
        <v>10043</v>
      </c>
      <c r="N539" t="s">
        <v>9441</v>
      </c>
    </row>
    <row r="540" spans="1:14" x14ac:dyDescent="0.25">
      <c r="A540" t="s">
        <v>446</v>
      </c>
      <c r="B540" t="s">
        <v>92</v>
      </c>
      <c r="C540" t="s">
        <v>69</v>
      </c>
      <c r="D540" t="s">
        <v>93</v>
      </c>
      <c r="E540" t="s">
        <v>18</v>
      </c>
      <c r="F540" t="s">
        <v>8140</v>
      </c>
      <c r="G540" t="s">
        <v>8141</v>
      </c>
      <c r="H540" t="s">
        <v>8142</v>
      </c>
      <c r="I540" t="s">
        <v>32</v>
      </c>
      <c r="J540" t="s">
        <v>1317</v>
      </c>
      <c r="K540" t="s">
        <v>24</v>
      </c>
      <c r="L540" t="s">
        <v>75</v>
      </c>
      <c r="M540" t="s">
        <v>10046</v>
      </c>
      <c r="N540" t="s">
        <v>9441</v>
      </c>
    </row>
    <row r="541" spans="1:14" x14ac:dyDescent="0.25">
      <c r="A541" t="s">
        <v>8152</v>
      </c>
      <c r="B541" t="s">
        <v>350</v>
      </c>
      <c r="C541" t="s">
        <v>69</v>
      </c>
      <c r="D541" t="s">
        <v>179</v>
      </c>
      <c r="E541" t="s">
        <v>18</v>
      </c>
      <c r="F541" t="s">
        <v>8153</v>
      </c>
      <c r="G541" t="s">
        <v>8154</v>
      </c>
      <c r="H541" t="s">
        <v>8155</v>
      </c>
      <c r="I541" t="s">
        <v>32</v>
      </c>
      <c r="J541" t="s">
        <v>341</v>
      </c>
      <c r="K541" t="s">
        <v>24</v>
      </c>
      <c r="L541" t="s">
        <v>184</v>
      </c>
      <c r="M541" t="s">
        <v>10047</v>
      </c>
      <c r="N541" t="s">
        <v>9441</v>
      </c>
    </row>
    <row r="542" spans="1:14" x14ac:dyDescent="0.25">
      <c r="A542" t="s">
        <v>8165</v>
      </c>
      <c r="B542" t="s">
        <v>8166</v>
      </c>
      <c r="C542" t="s">
        <v>16</v>
      </c>
      <c r="D542" t="s">
        <v>1297</v>
      </c>
      <c r="E542" t="s">
        <v>18</v>
      </c>
      <c r="F542" t="s">
        <v>8167</v>
      </c>
      <c r="G542" t="s">
        <v>8168</v>
      </c>
      <c r="H542" t="s">
        <v>8169</v>
      </c>
      <c r="I542" t="s">
        <v>32</v>
      </c>
      <c r="J542" t="s">
        <v>290</v>
      </c>
      <c r="K542" t="s">
        <v>24</v>
      </c>
      <c r="L542" t="s">
        <v>439</v>
      </c>
      <c r="M542" t="s">
        <v>10048</v>
      </c>
      <c r="N542" t="s">
        <v>9441</v>
      </c>
    </row>
    <row r="543" spans="1:14" x14ac:dyDescent="0.25">
      <c r="A543" t="s">
        <v>8170</v>
      </c>
      <c r="B543" t="s">
        <v>8171</v>
      </c>
      <c r="C543" t="s">
        <v>69</v>
      </c>
      <c r="D543" t="s">
        <v>8172</v>
      </c>
      <c r="E543" t="s">
        <v>18</v>
      </c>
      <c r="F543" t="s">
        <v>8173</v>
      </c>
      <c r="G543" t="s">
        <v>8174</v>
      </c>
      <c r="H543" t="s">
        <v>8175</v>
      </c>
      <c r="I543" t="s">
        <v>32</v>
      </c>
      <c r="J543" t="s">
        <v>7157</v>
      </c>
      <c r="K543" t="s">
        <v>24</v>
      </c>
      <c r="L543" t="s">
        <v>204</v>
      </c>
      <c r="M543" t="s">
        <v>10049</v>
      </c>
      <c r="N543" t="s">
        <v>9441</v>
      </c>
    </row>
    <row r="544" spans="1:14" x14ac:dyDescent="0.25">
      <c r="A544" t="s">
        <v>8182</v>
      </c>
      <c r="B544" t="s">
        <v>598</v>
      </c>
      <c r="C544" t="s">
        <v>16</v>
      </c>
      <c r="D544" t="s">
        <v>200</v>
      </c>
      <c r="E544" t="s">
        <v>18</v>
      </c>
      <c r="F544" t="s">
        <v>8183</v>
      </c>
      <c r="G544" t="s">
        <v>8184</v>
      </c>
      <c r="H544" t="s">
        <v>8185</v>
      </c>
      <c r="I544" t="s">
        <v>32</v>
      </c>
      <c r="J544" t="s">
        <v>321</v>
      </c>
      <c r="K544" t="s">
        <v>24</v>
      </c>
      <c r="L544" t="s">
        <v>204</v>
      </c>
      <c r="M544" t="s">
        <v>10050</v>
      </c>
      <c r="N544" t="s">
        <v>9441</v>
      </c>
    </row>
    <row r="545" spans="1:14" x14ac:dyDescent="0.25">
      <c r="A545" t="s">
        <v>8197</v>
      </c>
      <c r="B545" t="s">
        <v>8198</v>
      </c>
      <c r="C545" t="s">
        <v>69</v>
      </c>
      <c r="D545" t="s">
        <v>70</v>
      </c>
      <c r="E545" t="s">
        <v>18</v>
      </c>
      <c r="F545" t="s">
        <v>8199</v>
      </c>
      <c r="G545" t="s">
        <v>8200</v>
      </c>
      <c r="H545" t="s">
        <v>8201</v>
      </c>
      <c r="I545" t="s">
        <v>32</v>
      </c>
      <c r="J545" t="s">
        <v>290</v>
      </c>
      <c r="K545" t="s">
        <v>24</v>
      </c>
      <c r="L545" t="s">
        <v>75</v>
      </c>
      <c r="M545" t="s">
        <v>10051</v>
      </c>
      <c r="N545" t="s">
        <v>9441</v>
      </c>
    </row>
    <row r="546" spans="1:14" x14ac:dyDescent="0.25">
      <c r="A546" t="s">
        <v>8202</v>
      </c>
      <c r="B546" t="s">
        <v>8203</v>
      </c>
      <c r="C546" t="s">
        <v>16</v>
      </c>
      <c r="D546" t="s">
        <v>93</v>
      </c>
      <c r="E546" t="s">
        <v>18</v>
      </c>
      <c r="F546" t="s">
        <v>8204</v>
      </c>
      <c r="G546" t="s">
        <v>8205</v>
      </c>
      <c r="H546" t="s">
        <v>8206</v>
      </c>
      <c r="I546" t="s">
        <v>32</v>
      </c>
      <c r="J546" t="s">
        <v>2164</v>
      </c>
      <c r="K546" t="s">
        <v>24</v>
      </c>
      <c r="L546" t="s">
        <v>75</v>
      </c>
      <c r="M546" t="s">
        <v>10052</v>
      </c>
      <c r="N546" t="s">
        <v>9441</v>
      </c>
    </row>
    <row r="547" spans="1:14" x14ac:dyDescent="0.25">
      <c r="A547" t="s">
        <v>8207</v>
      </c>
      <c r="B547" t="s">
        <v>8208</v>
      </c>
      <c r="C547" t="s">
        <v>69</v>
      </c>
      <c r="D547" t="s">
        <v>8209</v>
      </c>
      <c r="E547" t="s">
        <v>18</v>
      </c>
      <c r="F547" t="s">
        <v>8210</v>
      </c>
      <c r="G547" t="s">
        <v>8211</v>
      </c>
      <c r="H547" t="s">
        <v>8212</v>
      </c>
      <c r="I547" t="s">
        <v>32</v>
      </c>
      <c r="J547" t="s">
        <v>379</v>
      </c>
      <c r="K547" t="s">
        <v>24</v>
      </c>
      <c r="L547" t="s">
        <v>5864</v>
      </c>
      <c r="M547" t="s">
        <v>10053</v>
      </c>
      <c r="N547" t="s">
        <v>9441</v>
      </c>
    </row>
    <row r="548" spans="1:14" x14ac:dyDescent="0.25">
      <c r="A548" t="s">
        <v>8213</v>
      </c>
      <c r="B548" t="s">
        <v>7672</v>
      </c>
      <c r="C548" t="s">
        <v>69</v>
      </c>
      <c r="D548" t="s">
        <v>45</v>
      </c>
      <c r="E548" t="s">
        <v>18</v>
      </c>
      <c r="F548" t="s">
        <v>8214</v>
      </c>
      <c r="G548" t="s">
        <v>8215</v>
      </c>
      <c r="H548" t="s">
        <v>8216</v>
      </c>
      <c r="I548" t="s">
        <v>32</v>
      </c>
      <c r="J548" t="s">
        <v>575</v>
      </c>
      <c r="K548" t="s">
        <v>24</v>
      </c>
      <c r="L548" t="s">
        <v>50</v>
      </c>
      <c r="M548" t="s">
        <v>10054</v>
      </c>
      <c r="N548" t="s">
        <v>9441</v>
      </c>
    </row>
    <row r="549" spans="1:14" x14ac:dyDescent="0.25">
      <c r="A549" t="s">
        <v>8233</v>
      </c>
      <c r="B549" t="s">
        <v>8234</v>
      </c>
      <c r="C549" t="s">
        <v>69</v>
      </c>
      <c r="D549" t="s">
        <v>2146</v>
      </c>
      <c r="E549" t="s">
        <v>18</v>
      </c>
      <c r="F549" t="s">
        <v>8235</v>
      </c>
      <c r="G549" t="s">
        <v>8236</v>
      </c>
      <c r="H549" t="s">
        <v>8237</v>
      </c>
      <c r="I549" t="s">
        <v>32</v>
      </c>
      <c r="J549" t="s">
        <v>527</v>
      </c>
      <c r="K549" t="s">
        <v>24</v>
      </c>
      <c r="L549" t="s">
        <v>204</v>
      </c>
      <c r="M549" t="s">
        <v>10055</v>
      </c>
      <c r="N549" t="s">
        <v>9441</v>
      </c>
    </row>
    <row r="550" spans="1:14" x14ac:dyDescent="0.25">
      <c r="A550" t="s">
        <v>8238</v>
      </c>
      <c r="B550" t="s">
        <v>2611</v>
      </c>
      <c r="C550" t="s">
        <v>69</v>
      </c>
      <c r="D550" t="s">
        <v>93</v>
      </c>
      <c r="E550" t="s">
        <v>18</v>
      </c>
      <c r="F550" t="s">
        <v>8239</v>
      </c>
      <c r="G550" t="s">
        <v>8240</v>
      </c>
      <c r="H550" t="s">
        <v>8241</v>
      </c>
      <c r="I550" t="s">
        <v>32</v>
      </c>
      <c r="J550" t="s">
        <v>735</v>
      </c>
      <c r="K550" t="s">
        <v>24</v>
      </c>
      <c r="L550" t="s">
        <v>342</v>
      </c>
      <c r="M550" t="s">
        <v>10056</v>
      </c>
      <c r="N550" t="s">
        <v>9441</v>
      </c>
    </row>
    <row r="551" spans="1:14" x14ac:dyDescent="0.25">
      <c r="A551" t="s">
        <v>8242</v>
      </c>
      <c r="B551" t="s">
        <v>8243</v>
      </c>
      <c r="C551" t="s">
        <v>69</v>
      </c>
      <c r="D551" t="s">
        <v>8244</v>
      </c>
      <c r="E551" t="s">
        <v>18</v>
      </c>
      <c r="F551" t="s">
        <v>8245</v>
      </c>
      <c r="G551" t="s">
        <v>8246</v>
      </c>
      <c r="H551" t="s">
        <v>8247</v>
      </c>
      <c r="I551" t="s">
        <v>32</v>
      </c>
      <c r="J551" t="s">
        <v>97</v>
      </c>
      <c r="K551" t="s">
        <v>24</v>
      </c>
      <c r="L551" t="s">
        <v>75</v>
      </c>
      <c r="M551" t="s">
        <v>10057</v>
      </c>
      <c r="N551" t="s">
        <v>9441</v>
      </c>
    </row>
    <row r="552" spans="1:14" x14ac:dyDescent="0.25">
      <c r="A552" t="s">
        <v>8248</v>
      </c>
      <c r="B552" t="s">
        <v>8249</v>
      </c>
      <c r="C552" t="s">
        <v>69</v>
      </c>
      <c r="D552" t="s">
        <v>579</v>
      </c>
      <c r="E552" t="s">
        <v>18</v>
      </c>
      <c r="F552" t="s">
        <v>8250</v>
      </c>
      <c r="G552" t="s">
        <v>8251</v>
      </c>
      <c r="H552" t="s">
        <v>8252</v>
      </c>
      <c r="I552" t="s">
        <v>32</v>
      </c>
      <c r="J552" t="s">
        <v>583</v>
      </c>
      <c r="K552" t="s">
        <v>24</v>
      </c>
      <c r="L552" t="s">
        <v>2331</v>
      </c>
      <c r="M552" t="s">
        <v>10058</v>
      </c>
      <c r="N552" t="s">
        <v>9441</v>
      </c>
    </row>
    <row r="553" spans="1:14" x14ac:dyDescent="0.25">
      <c r="A553" t="s">
        <v>8258</v>
      </c>
      <c r="B553" t="s">
        <v>8259</v>
      </c>
      <c r="C553" t="s">
        <v>69</v>
      </c>
      <c r="D553" t="s">
        <v>8260</v>
      </c>
      <c r="E553" t="s">
        <v>18</v>
      </c>
      <c r="F553" t="s">
        <v>8261</v>
      </c>
      <c r="G553" t="s">
        <v>8262</v>
      </c>
      <c r="H553" t="s">
        <v>8263</v>
      </c>
      <c r="I553" t="s">
        <v>32</v>
      </c>
      <c r="J553" t="s">
        <v>1639</v>
      </c>
      <c r="K553" t="s">
        <v>24</v>
      </c>
      <c r="L553" t="s">
        <v>3475</v>
      </c>
      <c r="M553" t="s">
        <v>10059</v>
      </c>
      <c r="N553" t="s">
        <v>9441</v>
      </c>
    </row>
    <row r="554" spans="1:14" x14ac:dyDescent="0.25">
      <c r="A554" t="s">
        <v>8264</v>
      </c>
      <c r="B554" t="s">
        <v>8265</v>
      </c>
      <c r="C554" t="s">
        <v>69</v>
      </c>
      <c r="D554" t="s">
        <v>2204</v>
      </c>
      <c r="E554" t="s">
        <v>18</v>
      </c>
      <c r="F554" t="s">
        <v>8266</v>
      </c>
      <c r="G554" t="s">
        <v>8267</v>
      </c>
      <c r="H554" t="s">
        <v>8268</v>
      </c>
      <c r="I554" t="s">
        <v>32</v>
      </c>
      <c r="J554" t="s">
        <v>614</v>
      </c>
      <c r="K554" t="s">
        <v>24</v>
      </c>
      <c r="L554" t="s">
        <v>42</v>
      </c>
      <c r="M554" t="s">
        <v>10060</v>
      </c>
      <c r="N554" t="s">
        <v>9441</v>
      </c>
    </row>
    <row r="555" spans="1:14" x14ac:dyDescent="0.25">
      <c r="A555" t="s">
        <v>8269</v>
      </c>
      <c r="B555" t="s">
        <v>8270</v>
      </c>
      <c r="C555" t="s">
        <v>69</v>
      </c>
      <c r="D555" t="s">
        <v>8271</v>
      </c>
      <c r="E555" t="s">
        <v>18</v>
      </c>
      <c r="F555" t="s">
        <v>8272</v>
      </c>
      <c r="G555" t="s">
        <v>8273</v>
      </c>
      <c r="H555" t="s">
        <v>8274</v>
      </c>
      <c r="I555" t="s">
        <v>32</v>
      </c>
      <c r="J555" t="s">
        <v>420</v>
      </c>
      <c r="K555" t="s">
        <v>24</v>
      </c>
      <c r="L555" t="s">
        <v>786</v>
      </c>
      <c r="M555" t="s">
        <v>10061</v>
      </c>
      <c r="N555" t="s">
        <v>9441</v>
      </c>
    </row>
    <row r="556" spans="1:14" x14ac:dyDescent="0.25">
      <c r="A556" t="s">
        <v>8275</v>
      </c>
      <c r="B556" t="s">
        <v>8276</v>
      </c>
      <c r="C556" t="s">
        <v>69</v>
      </c>
      <c r="D556" t="s">
        <v>8277</v>
      </c>
      <c r="E556" t="s">
        <v>18</v>
      </c>
      <c r="F556" t="s">
        <v>8278</v>
      </c>
      <c r="G556" t="s">
        <v>8279</v>
      </c>
      <c r="H556" t="s">
        <v>8280</v>
      </c>
      <c r="I556" t="s">
        <v>32</v>
      </c>
      <c r="J556" t="s">
        <v>109</v>
      </c>
      <c r="K556" t="s">
        <v>24</v>
      </c>
      <c r="L556" t="s">
        <v>75</v>
      </c>
      <c r="M556" t="s">
        <v>10062</v>
      </c>
      <c r="N556" t="s">
        <v>9441</v>
      </c>
    </row>
    <row r="557" spans="1:14" x14ac:dyDescent="0.25">
      <c r="A557" t="s">
        <v>8287</v>
      </c>
      <c r="B557" t="s">
        <v>92</v>
      </c>
      <c r="C557" t="s">
        <v>69</v>
      </c>
      <c r="D557" t="s">
        <v>93</v>
      </c>
      <c r="E557" t="s">
        <v>18</v>
      </c>
      <c r="F557" t="s">
        <v>8288</v>
      </c>
      <c r="G557" t="s">
        <v>8289</v>
      </c>
      <c r="H557" t="s">
        <v>8290</v>
      </c>
      <c r="I557" t="s">
        <v>32</v>
      </c>
      <c r="J557" t="s">
        <v>1381</v>
      </c>
      <c r="K557" t="s">
        <v>24</v>
      </c>
      <c r="L557" t="s">
        <v>75</v>
      </c>
      <c r="M557" t="s">
        <v>10064</v>
      </c>
      <c r="N557" t="s">
        <v>9441</v>
      </c>
    </row>
    <row r="558" spans="1:14" x14ac:dyDescent="0.25">
      <c r="A558" t="s">
        <v>8297</v>
      </c>
      <c r="B558" t="s">
        <v>8298</v>
      </c>
      <c r="C558" t="s">
        <v>69</v>
      </c>
      <c r="D558" t="s">
        <v>8299</v>
      </c>
      <c r="E558" t="s">
        <v>18</v>
      </c>
      <c r="F558" t="s">
        <v>8300</v>
      </c>
      <c r="G558" t="s">
        <v>8301</v>
      </c>
      <c r="H558" t="s">
        <v>8302</v>
      </c>
      <c r="I558" t="s">
        <v>32</v>
      </c>
      <c r="J558" t="s">
        <v>175</v>
      </c>
      <c r="K558" t="s">
        <v>24</v>
      </c>
      <c r="L558" t="s">
        <v>58</v>
      </c>
      <c r="M558" t="s">
        <v>10065</v>
      </c>
      <c r="N558" t="s">
        <v>9441</v>
      </c>
    </row>
    <row r="559" spans="1:14" x14ac:dyDescent="0.25">
      <c r="A559" t="s">
        <v>8308</v>
      </c>
      <c r="C559" t="s">
        <v>16</v>
      </c>
      <c r="D559" t="s">
        <v>579</v>
      </c>
      <c r="E559" t="s">
        <v>18</v>
      </c>
      <c r="F559" t="s">
        <v>8309</v>
      </c>
      <c r="G559" t="s">
        <v>8310</v>
      </c>
      <c r="H559" t="s">
        <v>8311</v>
      </c>
      <c r="I559" t="s">
        <v>32</v>
      </c>
      <c r="J559" t="s">
        <v>175</v>
      </c>
      <c r="K559" t="s">
        <v>24</v>
      </c>
      <c r="L559" t="s">
        <v>8312</v>
      </c>
      <c r="M559" t="s">
        <v>10066</v>
      </c>
      <c r="N559" t="s">
        <v>9441</v>
      </c>
    </row>
    <row r="560" spans="1:14" x14ac:dyDescent="0.25">
      <c r="A560" t="s">
        <v>8323</v>
      </c>
      <c r="B560" t="s">
        <v>8324</v>
      </c>
      <c r="C560" t="s">
        <v>16</v>
      </c>
      <c r="D560" t="s">
        <v>8325</v>
      </c>
      <c r="E560" t="s">
        <v>18</v>
      </c>
      <c r="F560" t="s">
        <v>8326</v>
      </c>
      <c r="G560" t="s">
        <v>8327</v>
      </c>
      <c r="H560" t="s">
        <v>8328</v>
      </c>
      <c r="I560" t="s">
        <v>32</v>
      </c>
      <c r="J560" t="s">
        <v>451</v>
      </c>
      <c r="K560" t="s">
        <v>24</v>
      </c>
      <c r="L560" t="s">
        <v>851</v>
      </c>
      <c r="M560" t="s">
        <v>10067</v>
      </c>
      <c r="N560" t="s">
        <v>9441</v>
      </c>
    </row>
    <row r="561" spans="1:14" x14ac:dyDescent="0.25">
      <c r="A561" t="s">
        <v>8344</v>
      </c>
      <c r="B561" t="s">
        <v>8345</v>
      </c>
      <c r="C561" t="s">
        <v>69</v>
      </c>
      <c r="D561" t="s">
        <v>93</v>
      </c>
      <c r="E561" t="s">
        <v>18</v>
      </c>
      <c r="F561" t="s">
        <v>8346</v>
      </c>
      <c r="G561" t="s">
        <v>8347</v>
      </c>
      <c r="H561" t="s">
        <v>8348</v>
      </c>
      <c r="I561" t="s">
        <v>32</v>
      </c>
      <c r="J561" t="s">
        <v>712</v>
      </c>
      <c r="K561" t="s">
        <v>24</v>
      </c>
      <c r="L561" t="s">
        <v>75</v>
      </c>
      <c r="M561" t="s">
        <v>10068</v>
      </c>
      <c r="N561" t="s">
        <v>9441</v>
      </c>
    </row>
    <row r="562" spans="1:14" x14ac:dyDescent="0.25">
      <c r="A562" t="s">
        <v>8349</v>
      </c>
      <c r="B562" t="s">
        <v>8350</v>
      </c>
      <c r="C562" t="s">
        <v>69</v>
      </c>
      <c r="D562" t="s">
        <v>7917</v>
      </c>
      <c r="E562" t="s">
        <v>18</v>
      </c>
      <c r="F562" t="s">
        <v>8351</v>
      </c>
      <c r="G562" t="s">
        <v>8352</v>
      </c>
      <c r="H562" t="s">
        <v>8353</v>
      </c>
      <c r="I562" t="s">
        <v>32</v>
      </c>
      <c r="J562" t="s">
        <v>426</v>
      </c>
      <c r="K562" t="s">
        <v>24</v>
      </c>
      <c r="L562" t="s">
        <v>4814</v>
      </c>
      <c r="M562" t="s">
        <v>10069</v>
      </c>
      <c r="N562" t="s">
        <v>9441</v>
      </c>
    </row>
    <row r="563" spans="1:14" x14ac:dyDescent="0.25">
      <c r="A563" t="s">
        <v>8354</v>
      </c>
      <c r="B563" t="s">
        <v>44</v>
      </c>
      <c r="C563" t="s">
        <v>69</v>
      </c>
      <c r="D563" t="s">
        <v>45</v>
      </c>
      <c r="E563" t="s">
        <v>18</v>
      </c>
      <c r="F563" t="s">
        <v>8355</v>
      </c>
      <c r="G563" t="s">
        <v>8356</v>
      </c>
      <c r="H563" t="s">
        <v>8357</v>
      </c>
      <c r="I563" t="s">
        <v>32</v>
      </c>
      <c r="J563" t="s">
        <v>4170</v>
      </c>
      <c r="K563" t="s">
        <v>24</v>
      </c>
      <c r="L563" t="s">
        <v>50</v>
      </c>
      <c r="M563" t="s">
        <v>10070</v>
      </c>
      <c r="N563" t="s">
        <v>9441</v>
      </c>
    </row>
    <row r="564" spans="1:14" x14ac:dyDescent="0.25">
      <c r="A564" t="s">
        <v>8364</v>
      </c>
      <c r="B564" t="s">
        <v>8365</v>
      </c>
      <c r="C564" t="s">
        <v>16</v>
      </c>
      <c r="D564" t="s">
        <v>8366</v>
      </c>
      <c r="E564" t="s">
        <v>18</v>
      </c>
      <c r="F564" t="s">
        <v>8367</v>
      </c>
      <c r="G564" t="s">
        <v>8368</v>
      </c>
      <c r="H564" t="s">
        <v>8369</v>
      </c>
      <c r="I564" t="s">
        <v>32</v>
      </c>
      <c r="J564" t="s">
        <v>583</v>
      </c>
      <c r="K564" t="s">
        <v>24</v>
      </c>
      <c r="L564" t="s">
        <v>58</v>
      </c>
      <c r="M564" t="s">
        <v>10071</v>
      </c>
      <c r="N564" t="s">
        <v>9441</v>
      </c>
    </row>
    <row r="565" spans="1:14" x14ac:dyDescent="0.25">
      <c r="A565" t="s">
        <v>8370</v>
      </c>
      <c r="B565" t="s">
        <v>8371</v>
      </c>
      <c r="C565" t="s">
        <v>69</v>
      </c>
      <c r="D565" t="s">
        <v>37</v>
      </c>
      <c r="E565" t="s">
        <v>18</v>
      </c>
      <c r="F565" t="s">
        <v>8372</v>
      </c>
      <c r="G565" t="s">
        <v>8373</v>
      </c>
      <c r="H565" t="s">
        <v>8374</v>
      </c>
      <c r="I565" t="s">
        <v>32</v>
      </c>
      <c r="J565" t="s">
        <v>183</v>
      </c>
      <c r="K565" t="s">
        <v>24</v>
      </c>
      <c r="L565" t="s">
        <v>4363</v>
      </c>
      <c r="M565" t="s">
        <v>10072</v>
      </c>
      <c r="N565" t="s">
        <v>9441</v>
      </c>
    </row>
    <row r="566" spans="1:14" x14ac:dyDescent="0.25">
      <c r="A566" t="s">
        <v>8375</v>
      </c>
      <c r="B566" t="s">
        <v>8376</v>
      </c>
      <c r="C566" t="s">
        <v>69</v>
      </c>
      <c r="D566" t="s">
        <v>1476</v>
      </c>
      <c r="E566" t="s">
        <v>18</v>
      </c>
      <c r="F566" t="s">
        <v>8377</v>
      </c>
      <c r="G566" t="s">
        <v>8378</v>
      </c>
      <c r="H566" t="s">
        <v>8379</v>
      </c>
      <c r="I566" t="s">
        <v>32</v>
      </c>
      <c r="J566" t="s">
        <v>540</v>
      </c>
      <c r="K566" t="s">
        <v>24</v>
      </c>
      <c r="L566" t="s">
        <v>34</v>
      </c>
      <c r="M566" t="s">
        <v>10073</v>
      </c>
      <c r="N566" t="s">
        <v>9441</v>
      </c>
    </row>
    <row r="567" spans="1:14" x14ac:dyDescent="0.25">
      <c r="A567" t="s">
        <v>4020</v>
      </c>
      <c r="B567" t="s">
        <v>8380</v>
      </c>
      <c r="C567" t="s">
        <v>69</v>
      </c>
      <c r="D567" t="s">
        <v>502</v>
      </c>
      <c r="E567" t="s">
        <v>18</v>
      </c>
      <c r="F567" t="s">
        <v>8381</v>
      </c>
      <c r="G567" t="s">
        <v>8382</v>
      </c>
      <c r="H567" t="s">
        <v>8383</v>
      </c>
      <c r="I567" t="s">
        <v>32</v>
      </c>
      <c r="J567" t="s">
        <v>1411</v>
      </c>
      <c r="K567" t="s">
        <v>24</v>
      </c>
      <c r="L567" t="s">
        <v>507</v>
      </c>
      <c r="M567" t="s">
        <v>10074</v>
      </c>
      <c r="N567" t="s">
        <v>9441</v>
      </c>
    </row>
    <row r="568" spans="1:14" x14ac:dyDescent="0.25">
      <c r="A568" t="s">
        <v>8390</v>
      </c>
      <c r="B568" t="s">
        <v>8391</v>
      </c>
      <c r="C568" t="s">
        <v>69</v>
      </c>
      <c r="D568" t="s">
        <v>8392</v>
      </c>
      <c r="E568" t="s">
        <v>18</v>
      </c>
      <c r="F568" t="s">
        <v>8393</v>
      </c>
      <c r="G568" t="s">
        <v>8394</v>
      </c>
      <c r="H568" t="s">
        <v>8395</v>
      </c>
      <c r="I568" t="s">
        <v>32</v>
      </c>
      <c r="J568" t="s">
        <v>486</v>
      </c>
      <c r="K568" t="s">
        <v>24</v>
      </c>
      <c r="L568" t="s">
        <v>75</v>
      </c>
      <c r="M568" t="s">
        <v>10075</v>
      </c>
      <c r="N568" t="s">
        <v>9441</v>
      </c>
    </row>
    <row r="569" spans="1:14" x14ac:dyDescent="0.25">
      <c r="A569" t="s">
        <v>8396</v>
      </c>
      <c r="B569" t="s">
        <v>6292</v>
      </c>
      <c r="C569" t="s">
        <v>69</v>
      </c>
      <c r="D569" t="s">
        <v>579</v>
      </c>
      <c r="E569" t="s">
        <v>18</v>
      </c>
      <c r="F569" t="s">
        <v>8397</v>
      </c>
      <c r="G569" t="s">
        <v>8398</v>
      </c>
      <c r="H569" t="s">
        <v>8399</v>
      </c>
      <c r="I569" t="s">
        <v>32</v>
      </c>
      <c r="J569" t="s">
        <v>74</v>
      </c>
      <c r="K569" t="s">
        <v>24</v>
      </c>
      <c r="L569" t="s">
        <v>2331</v>
      </c>
      <c r="M569" t="s">
        <v>10076</v>
      </c>
      <c r="N569" t="s">
        <v>9441</v>
      </c>
    </row>
    <row r="570" spans="1:14" x14ac:dyDescent="0.25">
      <c r="A570" t="s">
        <v>8400</v>
      </c>
      <c r="B570" t="s">
        <v>8401</v>
      </c>
      <c r="C570" t="s">
        <v>16</v>
      </c>
      <c r="D570" t="s">
        <v>8402</v>
      </c>
      <c r="E570" t="s">
        <v>18</v>
      </c>
      <c r="F570" t="s">
        <v>8403</v>
      </c>
      <c r="G570" t="s">
        <v>8404</v>
      </c>
      <c r="H570" t="s">
        <v>8405</v>
      </c>
      <c r="I570" t="s">
        <v>32</v>
      </c>
      <c r="J570" t="s">
        <v>155</v>
      </c>
      <c r="K570" t="s">
        <v>24</v>
      </c>
      <c r="L570" t="s">
        <v>507</v>
      </c>
      <c r="M570" t="s">
        <v>10077</v>
      </c>
      <c r="N570" t="s">
        <v>9441</v>
      </c>
    </row>
    <row r="571" spans="1:14" x14ac:dyDescent="0.25">
      <c r="A571" t="s">
        <v>8410</v>
      </c>
      <c r="B571" t="s">
        <v>2687</v>
      </c>
      <c r="C571" t="s">
        <v>69</v>
      </c>
      <c r="D571" t="s">
        <v>1297</v>
      </c>
      <c r="E571" t="s">
        <v>18</v>
      </c>
      <c r="F571" t="s">
        <v>8411</v>
      </c>
      <c r="G571" t="s">
        <v>8412</v>
      </c>
      <c r="H571" t="s">
        <v>8413</v>
      </c>
      <c r="I571" t="s">
        <v>32</v>
      </c>
      <c r="J571" t="s">
        <v>183</v>
      </c>
      <c r="K571" t="s">
        <v>24</v>
      </c>
      <c r="L571" t="s">
        <v>439</v>
      </c>
      <c r="M571" t="s">
        <v>10078</v>
      </c>
      <c r="N571" t="s">
        <v>9441</v>
      </c>
    </row>
    <row r="572" spans="1:14" x14ac:dyDescent="0.25">
      <c r="A572" t="s">
        <v>8414</v>
      </c>
      <c r="B572" t="s">
        <v>8415</v>
      </c>
      <c r="C572" t="s">
        <v>69</v>
      </c>
      <c r="D572" t="s">
        <v>3792</v>
      </c>
      <c r="E572" t="s">
        <v>18</v>
      </c>
      <c r="F572" t="s">
        <v>8416</v>
      </c>
      <c r="G572" t="s">
        <v>8417</v>
      </c>
      <c r="H572" t="s">
        <v>8418</v>
      </c>
      <c r="I572" t="s">
        <v>32</v>
      </c>
      <c r="J572" t="s">
        <v>183</v>
      </c>
      <c r="K572" t="s">
        <v>24</v>
      </c>
      <c r="L572" t="s">
        <v>75</v>
      </c>
      <c r="M572" t="s">
        <v>10079</v>
      </c>
      <c r="N572" t="s">
        <v>9441</v>
      </c>
    </row>
    <row r="573" spans="1:14" x14ac:dyDescent="0.25">
      <c r="A573" t="s">
        <v>8430</v>
      </c>
      <c r="B573" t="s">
        <v>8431</v>
      </c>
      <c r="C573" t="s">
        <v>16</v>
      </c>
      <c r="D573" t="s">
        <v>8432</v>
      </c>
      <c r="E573" t="s">
        <v>18</v>
      </c>
      <c r="F573" t="s">
        <v>8433</v>
      </c>
      <c r="G573" t="s">
        <v>8434</v>
      </c>
      <c r="H573" t="s">
        <v>8435</v>
      </c>
      <c r="I573" t="s">
        <v>32</v>
      </c>
      <c r="J573" t="s">
        <v>595</v>
      </c>
      <c r="K573" t="s">
        <v>24</v>
      </c>
      <c r="L573" t="s">
        <v>212</v>
      </c>
      <c r="M573" t="s">
        <v>10081</v>
      </c>
      <c r="N573" t="s">
        <v>9441</v>
      </c>
    </row>
    <row r="574" spans="1:14" x14ac:dyDescent="0.25">
      <c r="A574" t="s">
        <v>8447</v>
      </c>
      <c r="C574" t="s">
        <v>16</v>
      </c>
      <c r="D574" t="s">
        <v>462</v>
      </c>
      <c r="E574" t="s">
        <v>18</v>
      </c>
      <c r="F574" t="s">
        <v>8448</v>
      </c>
      <c r="G574" t="s">
        <v>8449</v>
      </c>
      <c r="H574" t="s">
        <v>8450</v>
      </c>
      <c r="I574" t="s">
        <v>32</v>
      </c>
      <c r="J574" t="s">
        <v>614</v>
      </c>
      <c r="K574" t="s">
        <v>24</v>
      </c>
      <c r="L574" t="s">
        <v>8451</v>
      </c>
      <c r="M574" t="s">
        <v>10083</v>
      </c>
      <c r="N574" t="s">
        <v>9441</v>
      </c>
    </row>
    <row r="575" spans="1:14" x14ac:dyDescent="0.25">
      <c r="A575" t="s">
        <v>8477</v>
      </c>
      <c r="B575" t="s">
        <v>8478</v>
      </c>
      <c r="C575" t="s">
        <v>16</v>
      </c>
      <c r="D575" t="s">
        <v>265</v>
      </c>
      <c r="E575" t="s">
        <v>638</v>
      </c>
      <c r="F575" t="s">
        <v>8486</v>
      </c>
      <c r="G575" t="s">
        <v>8487</v>
      </c>
      <c r="H575" t="s">
        <v>8488</v>
      </c>
      <c r="I575" t="s">
        <v>32</v>
      </c>
      <c r="J575" t="s">
        <v>991</v>
      </c>
      <c r="K575" t="s">
        <v>24</v>
      </c>
      <c r="L575" t="s">
        <v>204</v>
      </c>
      <c r="M575" t="s">
        <v>10084</v>
      </c>
      <c r="N575" t="s">
        <v>9441</v>
      </c>
    </row>
    <row r="576" spans="1:14" x14ac:dyDescent="0.25">
      <c r="A576" t="s">
        <v>8527</v>
      </c>
      <c r="B576" t="s">
        <v>8528</v>
      </c>
      <c r="C576" t="s">
        <v>69</v>
      </c>
      <c r="D576" t="s">
        <v>8004</v>
      </c>
      <c r="E576" t="s">
        <v>638</v>
      </c>
      <c r="F576" t="s">
        <v>8529</v>
      </c>
      <c r="G576" t="s">
        <v>8530</v>
      </c>
      <c r="H576" t="s">
        <v>8531</v>
      </c>
      <c r="I576" t="s">
        <v>32</v>
      </c>
      <c r="J576" t="s">
        <v>1294</v>
      </c>
      <c r="K576" t="s">
        <v>24</v>
      </c>
      <c r="L576" t="s">
        <v>8532</v>
      </c>
      <c r="M576" t="s">
        <v>10085</v>
      </c>
      <c r="N576" t="s">
        <v>9441</v>
      </c>
    </row>
    <row r="577" spans="1:14" x14ac:dyDescent="0.25">
      <c r="A577" t="s">
        <v>5196</v>
      </c>
      <c r="B577" t="s">
        <v>8533</v>
      </c>
      <c r="C577" t="s">
        <v>16</v>
      </c>
      <c r="D577" t="s">
        <v>4880</v>
      </c>
      <c r="E577" t="s">
        <v>638</v>
      </c>
      <c r="F577" t="s">
        <v>8534</v>
      </c>
      <c r="G577" t="s">
        <v>8535</v>
      </c>
      <c r="H577" t="s">
        <v>8536</v>
      </c>
      <c r="I577" t="s">
        <v>32</v>
      </c>
      <c r="J577" t="s">
        <v>7157</v>
      </c>
      <c r="K577" t="s">
        <v>24</v>
      </c>
      <c r="L577" t="s">
        <v>2685</v>
      </c>
      <c r="M577" t="s">
        <v>10086</v>
      </c>
      <c r="N577" t="s">
        <v>9441</v>
      </c>
    </row>
    <row r="578" spans="1:14" x14ac:dyDescent="0.25">
      <c r="A578" t="s">
        <v>8557</v>
      </c>
      <c r="B578" t="s">
        <v>8490</v>
      </c>
      <c r="C578" t="s">
        <v>16</v>
      </c>
      <c r="D578" t="s">
        <v>8491</v>
      </c>
      <c r="E578" t="s">
        <v>638</v>
      </c>
      <c r="F578" t="s">
        <v>8558</v>
      </c>
      <c r="G578" t="s">
        <v>8559</v>
      </c>
      <c r="H578" t="s">
        <v>8560</v>
      </c>
      <c r="I578" t="s">
        <v>32</v>
      </c>
      <c r="J578" t="s">
        <v>991</v>
      </c>
      <c r="K578" t="s">
        <v>24</v>
      </c>
      <c r="L578" t="s">
        <v>8561</v>
      </c>
      <c r="M578" t="s">
        <v>10087</v>
      </c>
      <c r="N578" t="s">
        <v>9441</v>
      </c>
    </row>
    <row r="579" spans="1:14" x14ac:dyDescent="0.25">
      <c r="A579" t="s">
        <v>8606</v>
      </c>
      <c r="C579" t="s">
        <v>69</v>
      </c>
      <c r="D579" t="s">
        <v>6474</v>
      </c>
      <c r="E579" t="s">
        <v>638</v>
      </c>
      <c r="F579" t="s">
        <v>8607</v>
      </c>
      <c r="G579" t="s">
        <v>8608</v>
      </c>
      <c r="H579" t="s">
        <v>8609</v>
      </c>
      <c r="I579" t="s">
        <v>32</v>
      </c>
      <c r="J579" t="s">
        <v>1294</v>
      </c>
      <c r="K579" t="s">
        <v>24</v>
      </c>
      <c r="L579" t="s">
        <v>2331</v>
      </c>
      <c r="M579" t="s">
        <v>10088</v>
      </c>
      <c r="N579" t="s">
        <v>9441</v>
      </c>
    </row>
    <row r="580" spans="1:14" x14ac:dyDescent="0.25">
      <c r="A580" t="s">
        <v>8622</v>
      </c>
      <c r="B580" t="s">
        <v>8490</v>
      </c>
      <c r="C580" t="s">
        <v>16</v>
      </c>
      <c r="D580" t="s">
        <v>8491</v>
      </c>
      <c r="E580" t="s">
        <v>638</v>
      </c>
      <c r="F580" t="s">
        <v>8623</v>
      </c>
      <c r="G580" t="s">
        <v>8624</v>
      </c>
      <c r="H580" t="s">
        <v>8625</v>
      </c>
      <c r="I580" t="s">
        <v>32</v>
      </c>
      <c r="J580" t="s">
        <v>991</v>
      </c>
      <c r="K580" t="s">
        <v>24</v>
      </c>
      <c r="L580" t="s">
        <v>8495</v>
      </c>
      <c r="M580" t="s">
        <v>10089</v>
      </c>
      <c r="N580" t="s">
        <v>9441</v>
      </c>
    </row>
    <row r="581" spans="1:14" x14ac:dyDescent="0.25">
      <c r="A581" t="s">
        <v>6451</v>
      </c>
      <c r="B581" t="s">
        <v>6452</v>
      </c>
      <c r="C581" t="s">
        <v>16</v>
      </c>
      <c r="D581" t="s">
        <v>8640</v>
      </c>
      <c r="E581" t="s">
        <v>638</v>
      </c>
      <c r="F581" t="s">
        <v>8641</v>
      </c>
      <c r="G581" t="s">
        <v>8642</v>
      </c>
      <c r="H581" t="s">
        <v>8643</v>
      </c>
      <c r="I581" t="s">
        <v>32</v>
      </c>
      <c r="J581" t="s">
        <v>1400</v>
      </c>
      <c r="K581" t="s">
        <v>24</v>
      </c>
      <c r="L581" t="s">
        <v>837</v>
      </c>
      <c r="M581" t="s">
        <v>10090</v>
      </c>
      <c r="N581" t="s">
        <v>9441</v>
      </c>
    </row>
    <row r="582" spans="1:14" x14ac:dyDescent="0.25">
      <c r="A582" t="s">
        <v>6451</v>
      </c>
      <c r="B582" t="s">
        <v>6452</v>
      </c>
      <c r="C582" t="s">
        <v>16</v>
      </c>
      <c r="D582" t="s">
        <v>8640</v>
      </c>
      <c r="E582" t="s">
        <v>638</v>
      </c>
      <c r="F582" t="s">
        <v>8648</v>
      </c>
      <c r="G582" t="s">
        <v>8649</v>
      </c>
      <c r="H582" t="s">
        <v>8650</v>
      </c>
      <c r="I582" t="s">
        <v>32</v>
      </c>
      <c r="J582" t="s">
        <v>614</v>
      </c>
      <c r="K582" t="s">
        <v>24</v>
      </c>
      <c r="L582" t="s">
        <v>837</v>
      </c>
      <c r="M582" t="s">
        <v>10091</v>
      </c>
      <c r="N582" t="s">
        <v>9441</v>
      </c>
    </row>
    <row r="583" spans="1:14" x14ac:dyDescent="0.25">
      <c r="A583" t="s">
        <v>5196</v>
      </c>
      <c r="B583" t="s">
        <v>8699</v>
      </c>
      <c r="C583" t="s">
        <v>69</v>
      </c>
      <c r="D583" t="s">
        <v>4880</v>
      </c>
      <c r="E583" t="s">
        <v>638</v>
      </c>
      <c r="F583" t="s">
        <v>8700</v>
      </c>
      <c r="G583" t="s">
        <v>8701</v>
      </c>
      <c r="H583" t="s">
        <v>8702</v>
      </c>
      <c r="I583" t="s">
        <v>32</v>
      </c>
      <c r="J583" t="s">
        <v>426</v>
      </c>
      <c r="K583" t="s">
        <v>24</v>
      </c>
      <c r="L583" t="s">
        <v>2685</v>
      </c>
      <c r="M583" t="s">
        <v>10092</v>
      </c>
      <c r="N583" t="s">
        <v>9441</v>
      </c>
    </row>
    <row r="584" spans="1:14" x14ac:dyDescent="0.25">
      <c r="A584" t="s">
        <v>8606</v>
      </c>
      <c r="C584" t="s">
        <v>69</v>
      </c>
      <c r="D584" t="s">
        <v>6474</v>
      </c>
      <c r="E584" t="s">
        <v>638</v>
      </c>
      <c r="F584" t="s">
        <v>8729</v>
      </c>
      <c r="G584" t="s">
        <v>8730</v>
      </c>
      <c r="H584" t="s">
        <v>8731</v>
      </c>
      <c r="I584" t="s">
        <v>32</v>
      </c>
      <c r="J584" t="s">
        <v>1461</v>
      </c>
      <c r="K584" t="s">
        <v>24</v>
      </c>
      <c r="L584" t="s">
        <v>3533</v>
      </c>
      <c r="M584" t="s">
        <v>10093</v>
      </c>
      <c r="N584" t="s">
        <v>9441</v>
      </c>
    </row>
    <row r="585" spans="1:14" x14ac:dyDescent="0.25">
      <c r="A585" t="s">
        <v>8764</v>
      </c>
      <c r="B585" t="s">
        <v>8765</v>
      </c>
      <c r="C585" t="s">
        <v>69</v>
      </c>
      <c r="D585" t="s">
        <v>987</v>
      </c>
      <c r="E585" t="s">
        <v>638</v>
      </c>
      <c r="F585" t="s">
        <v>8766</v>
      </c>
      <c r="G585" t="s">
        <v>8767</v>
      </c>
      <c r="H585" t="s">
        <v>8768</v>
      </c>
      <c r="I585" t="s">
        <v>32</v>
      </c>
      <c r="J585" t="s">
        <v>65</v>
      </c>
      <c r="K585" t="s">
        <v>24</v>
      </c>
      <c r="L585" t="s">
        <v>204</v>
      </c>
      <c r="M585" t="s">
        <v>10094</v>
      </c>
      <c r="N585" t="s">
        <v>9441</v>
      </c>
    </row>
    <row r="586" spans="1:14" x14ac:dyDescent="0.25">
      <c r="A586" t="s">
        <v>8769</v>
      </c>
      <c r="B586" t="s">
        <v>8765</v>
      </c>
      <c r="C586" t="s">
        <v>69</v>
      </c>
      <c r="D586" t="s">
        <v>987</v>
      </c>
      <c r="E586" t="s">
        <v>638</v>
      </c>
      <c r="F586" t="s">
        <v>8770</v>
      </c>
      <c r="G586" t="s">
        <v>8771</v>
      </c>
      <c r="H586" t="s">
        <v>8772</v>
      </c>
      <c r="I586" t="s">
        <v>32</v>
      </c>
      <c r="J586" t="s">
        <v>65</v>
      </c>
      <c r="K586" t="s">
        <v>24</v>
      </c>
      <c r="L586" t="s">
        <v>204</v>
      </c>
      <c r="M586" t="s">
        <v>10095</v>
      </c>
      <c r="N586" t="s">
        <v>9441</v>
      </c>
    </row>
    <row r="587" spans="1:14" x14ac:dyDescent="0.25">
      <c r="A587" t="s">
        <v>2871</v>
      </c>
      <c r="B587" t="s">
        <v>3550</v>
      </c>
      <c r="C587" t="s">
        <v>69</v>
      </c>
      <c r="D587" t="s">
        <v>8781</v>
      </c>
      <c r="E587" t="s">
        <v>638</v>
      </c>
      <c r="F587" t="s">
        <v>8782</v>
      </c>
      <c r="G587" t="s">
        <v>8783</v>
      </c>
      <c r="H587" t="s">
        <v>8784</v>
      </c>
      <c r="I587" t="s">
        <v>32</v>
      </c>
      <c r="J587" t="s">
        <v>1330</v>
      </c>
      <c r="K587" t="s">
        <v>24</v>
      </c>
      <c r="L587" t="s">
        <v>2753</v>
      </c>
      <c r="M587" t="s">
        <v>10096</v>
      </c>
      <c r="N587" t="s">
        <v>9441</v>
      </c>
    </row>
    <row r="588" spans="1:14" x14ac:dyDescent="0.25">
      <c r="A588" t="s">
        <v>8527</v>
      </c>
      <c r="B588" t="s">
        <v>8528</v>
      </c>
      <c r="C588" t="s">
        <v>69</v>
      </c>
      <c r="D588" t="s">
        <v>8004</v>
      </c>
      <c r="E588" t="s">
        <v>638</v>
      </c>
      <c r="F588" t="s">
        <v>8817</v>
      </c>
      <c r="G588" t="s">
        <v>8818</v>
      </c>
      <c r="H588" t="s">
        <v>8819</v>
      </c>
      <c r="I588" t="s">
        <v>32</v>
      </c>
      <c r="J588" t="s">
        <v>1294</v>
      </c>
      <c r="K588" t="s">
        <v>24</v>
      </c>
      <c r="L588" t="s">
        <v>8532</v>
      </c>
      <c r="M588" t="s">
        <v>10097</v>
      </c>
      <c r="N588" t="s">
        <v>9441</v>
      </c>
    </row>
    <row r="589" spans="1:14" x14ac:dyDescent="0.25">
      <c r="A589" t="s">
        <v>8841</v>
      </c>
      <c r="B589" t="s">
        <v>1232</v>
      </c>
      <c r="C589" t="s">
        <v>16</v>
      </c>
      <c r="D589" t="s">
        <v>987</v>
      </c>
      <c r="E589" t="s">
        <v>638</v>
      </c>
      <c r="F589" t="s">
        <v>8842</v>
      </c>
      <c r="G589" t="s">
        <v>8843</v>
      </c>
      <c r="H589" t="s">
        <v>8844</v>
      </c>
      <c r="I589" t="s">
        <v>32</v>
      </c>
      <c r="J589" t="s">
        <v>115</v>
      </c>
      <c r="K589" t="s">
        <v>24</v>
      </c>
      <c r="L589" t="s">
        <v>204</v>
      </c>
      <c r="M589" t="s">
        <v>10098</v>
      </c>
      <c r="N589" t="s">
        <v>9441</v>
      </c>
    </row>
    <row r="590" spans="1:14" x14ac:dyDescent="0.25">
      <c r="A590" t="s">
        <v>8477</v>
      </c>
      <c r="B590" t="s">
        <v>8478</v>
      </c>
      <c r="C590" t="s">
        <v>16</v>
      </c>
      <c r="D590" t="s">
        <v>265</v>
      </c>
      <c r="E590" t="s">
        <v>638</v>
      </c>
      <c r="F590" t="s">
        <v>8861</v>
      </c>
      <c r="G590" t="s">
        <v>8862</v>
      </c>
      <c r="H590" t="s">
        <v>8863</v>
      </c>
      <c r="I590" t="s">
        <v>32</v>
      </c>
      <c r="J590" t="s">
        <v>991</v>
      </c>
      <c r="K590" t="s">
        <v>24</v>
      </c>
      <c r="L590" t="s">
        <v>204</v>
      </c>
      <c r="M590" t="s">
        <v>10099</v>
      </c>
      <c r="N590" t="s">
        <v>9441</v>
      </c>
    </row>
    <row r="591" spans="1:14" x14ac:dyDescent="0.25">
      <c r="A591" t="s">
        <v>8516</v>
      </c>
      <c r="B591" t="s">
        <v>8517</v>
      </c>
      <c r="C591" t="s">
        <v>69</v>
      </c>
      <c r="D591" t="s">
        <v>302</v>
      </c>
      <c r="E591" t="s">
        <v>638</v>
      </c>
      <c r="F591" t="s">
        <v>8927</v>
      </c>
      <c r="G591" t="s">
        <v>8928</v>
      </c>
      <c r="H591" t="s">
        <v>8929</v>
      </c>
      <c r="I591" t="s">
        <v>32</v>
      </c>
      <c r="J591" t="s">
        <v>306</v>
      </c>
      <c r="K591" t="s">
        <v>24</v>
      </c>
      <c r="L591" t="s">
        <v>307</v>
      </c>
      <c r="M591" t="s">
        <v>10100</v>
      </c>
      <c r="N591" t="s">
        <v>9441</v>
      </c>
    </row>
    <row r="592" spans="1:14" x14ac:dyDescent="0.25">
      <c r="A592" t="s">
        <v>5196</v>
      </c>
      <c r="B592" t="s">
        <v>8699</v>
      </c>
      <c r="C592" t="s">
        <v>69</v>
      </c>
      <c r="D592" t="s">
        <v>4880</v>
      </c>
      <c r="E592" t="s">
        <v>638</v>
      </c>
      <c r="F592" t="s">
        <v>8938</v>
      </c>
      <c r="G592" t="s">
        <v>8939</v>
      </c>
      <c r="H592" t="s">
        <v>8940</v>
      </c>
      <c r="I592" t="s">
        <v>32</v>
      </c>
      <c r="J592" t="s">
        <v>426</v>
      </c>
      <c r="K592" t="s">
        <v>24</v>
      </c>
      <c r="L592" t="s">
        <v>2685</v>
      </c>
      <c r="M592" t="s">
        <v>10101</v>
      </c>
      <c r="N592" t="s">
        <v>9441</v>
      </c>
    </row>
    <row r="593" spans="1:14" x14ac:dyDescent="0.25">
      <c r="A593" t="s">
        <v>5196</v>
      </c>
      <c r="B593" t="s">
        <v>8533</v>
      </c>
      <c r="C593" t="s">
        <v>16</v>
      </c>
      <c r="D593" t="s">
        <v>4880</v>
      </c>
      <c r="E593" t="s">
        <v>638</v>
      </c>
      <c r="F593" t="s">
        <v>8962</v>
      </c>
      <c r="G593" t="s">
        <v>8963</v>
      </c>
      <c r="H593" t="s">
        <v>8964</v>
      </c>
      <c r="I593" t="s">
        <v>32</v>
      </c>
      <c r="J593" t="s">
        <v>7157</v>
      </c>
      <c r="K593" t="s">
        <v>24</v>
      </c>
      <c r="L593" t="s">
        <v>2685</v>
      </c>
      <c r="M593" t="s">
        <v>10102</v>
      </c>
      <c r="N593" t="s">
        <v>9441</v>
      </c>
    </row>
    <row r="594" spans="1:14" x14ac:dyDescent="0.25">
      <c r="A594" t="s">
        <v>6451</v>
      </c>
      <c r="B594" t="s">
        <v>6452</v>
      </c>
      <c r="C594" t="s">
        <v>16</v>
      </c>
      <c r="D594" t="s">
        <v>8640</v>
      </c>
      <c r="E594" t="s">
        <v>638</v>
      </c>
      <c r="F594" t="s">
        <v>9007</v>
      </c>
      <c r="G594" t="s">
        <v>9008</v>
      </c>
      <c r="H594" t="s">
        <v>9009</v>
      </c>
      <c r="I594" t="s">
        <v>32</v>
      </c>
      <c r="J594" t="s">
        <v>506</v>
      </c>
      <c r="K594" t="s">
        <v>24</v>
      </c>
      <c r="L594" t="s">
        <v>837</v>
      </c>
      <c r="M594" t="s">
        <v>10103</v>
      </c>
      <c r="N594" t="s">
        <v>9441</v>
      </c>
    </row>
    <row r="595" spans="1:14" x14ac:dyDescent="0.25">
      <c r="A595" t="s">
        <v>9003</v>
      </c>
      <c r="B595" t="s">
        <v>9130</v>
      </c>
      <c r="C595" t="s">
        <v>69</v>
      </c>
      <c r="D595" t="s">
        <v>302</v>
      </c>
      <c r="E595" t="s">
        <v>638</v>
      </c>
      <c r="F595" t="s">
        <v>9131</v>
      </c>
      <c r="G595" t="s">
        <v>9132</v>
      </c>
      <c r="H595" t="s">
        <v>9133</v>
      </c>
      <c r="I595" t="s">
        <v>32</v>
      </c>
      <c r="J595" t="s">
        <v>115</v>
      </c>
      <c r="K595" t="s">
        <v>24</v>
      </c>
      <c r="L595" t="s">
        <v>307</v>
      </c>
      <c r="M595" t="s">
        <v>10104</v>
      </c>
      <c r="N595" t="s">
        <v>9441</v>
      </c>
    </row>
    <row r="596" spans="1:14" x14ac:dyDescent="0.25">
      <c r="A596" t="s">
        <v>9356</v>
      </c>
      <c r="B596" t="s">
        <v>9357</v>
      </c>
      <c r="C596" t="s">
        <v>16</v>
      </c>
      <c r="D596" t="s">
        <v>9358</v>
      </c>
      <c r="E596" t="s">
        <v>18</v>
      </c>
      <c r="F596" t="s">
        <v>9359</v>
      </c>
      <c r="G596" t="s">
        <v>9360</v>
      </c>
      <c r="H596" t="s">
        <v>9361</v>
      </c>
      <c r="I596" t="s">
        <v>32</v>
      </c>
      <c r="J596" t="s">
        <v>493</v>
      </c>
      <c r="K596" t="s">
        <v>24</v>
      </c>
      <c r="L596" t="s">
        <v>9362</v>
      </c>
      <c r="M596" t="s">
        <v>10105</v>
      </c>
      <c r="N596" t="s">
        <v>9441</v>
      </c>
    </row>
    <row r="597" spans="1:14" x14ac:dyDescent="0.25">
      <c r="A597" t="s">
        <v>9363</v>
      </c>
      <c r="B597" t="s">
        <v>9364</v>
      </c>
      <c r="C597" t="s">
        <v>16</v>
      </c>
      <c r="D597" t="s">
        <v>402</v>
      </c>
      <c r="E597" t="s">
        <v>18</v>
      </c>
      <c r="F597" t="s">
        <v>9365</v>
      </c>
      <c r="G597" t="s">
        <v>9366</v>
      </c>
      <c r="H597" t="s">
        <v>9367</v>
      </c>
      <c r="I597" t="s">
        <v>32</v>
      </c>
      <c r="J597" t="s">
        <v>1350</v>
      </c>
      <c r="K597" t="s">
        <v>24</v>
      </c>
      <c r="L597" t="s">
        <v>406</v>
      </c>
      <c r="M597" t="s">
        <v>10106</v>
      </c>
      <c r="N597" t="s">
        <v>9441</v>
      </c>
    </row>
    <row r="598" spans="1:14" x14ac:dyDescent="0.25">
      <c r="A598" t="s">
        <v>9368</v>
      </c>
      <c r="B598" t="s">
        <v>1554</v>
      </c>
      <c r="C598" t="s">
        <v>69</v>
      </c>
      <c r="D598" t="s">
        <v>9369</v>
      </c>
      <c r="E598" t="s">
        <v>18</v>
      </c>
      <c r="F598" t="s">
        <v>9370</v>
      </c>
      <c r="G598" t="s">
        <v>9371</v>
      </c>
      <c r="H598" t="s">
        <v>9372</v>
      </c>
      <c r="I598" t="s">
        <v>32</v>
      </c>
      <c r="J598" t="s">
        <v>583</v>
      </c>
      <c r="K598" t="s">
        <v>24</v>
      </c>
      <c r="L598" t="s">
        <v>6951</v>
      </c>
      <c r="M598" t="s">
        <v>10107</v>
      </c>
      <c r="N598" t="s">
        <v>9441</v>
      </c>
    </row>
    <row r="599" spans="1:14" x14ac:dyDescent="0.25">
      <c r="A599" t="s">
        <v>9377</v>
      </c>
      <c r="B599" t="s">
        <v>9378</v>
      </c>
      <c r="C599" t="s">
        <v>16</v>
      </c>
      <c r="D599" t="s">
        <v>5123</v>
      </c>
      <c r="E599" t="s">
        <v>18</v>
      </c>
      <c r="F599" t="s">
        <v>9379</v>
      </c>
      <c r="G599" t="s">
        <v>9380</v>
      </c>
      <c r="H599" t="s">
        <v>9381</v>
      </c>
      <c r="I599" t="s">
        <v>32</v>
      </c>
      <c r="J599" t="s">
        <v>49</v>
      </c>
      <c r="K599" t="s">
        <v>24</v>
      </c>
      <c r="L599" t="s">
        <v>2307</v>
      </c>
      <c r="M599" t="s">
        <v>10108</v>
      </c>
      <c r="N599" t="s">
        <v>9441</v>
      </c>
    </row>
  </sheetData>
  <sheetProtection algorithmName="SHA-512" hashValue="pdfVBeDPbCvC5owUzOEjjkmFYHBrsY1biR2fuDYDPbp8yULN9xZOZNn3FChNpX2+lTDdd7s/9nO6SNtiaBjcUw==" saltValue="+aEINx2k8Qowldx5v7btWg==" spinCount="100000" sheet="1" objects="1" scenarios="1"/>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14"/>
  <sheetViews>
    <sheetView topLeftCell="A278" workbookViewId="0">
      <selection activeCell="D313" sqref="D313"/>
    </sheetView>
  </sheetViews>
  <sheetFormatPr baseColWidth="10" defaultColWidth="9.140625" defaultRowHeight="15" x14ac:dyDescent="0.25"/>
  <cols>
    <col min="2" max="2" width="24.140625" customWidth="1"/>
    <col min="3" max="4" width="29.7109375" customWidth="1"/>
    <col min="6" max="6" width="22.42578125" bestFit="1" customWidth="1"/>
    <col min="7" max="8" width="32" bestFit="1" customWidth="1"/>
    <col min="12" max="12" width="22.42578125" bestFit="1" customWidth="1"/>
    <col min="13" max="13" width="32" bestFit="1" customWidth="1"/>
    <col min="15" max="15" width="22.42578125" bestFit="1" customWidth="1"/>
    <col min="16" max="16" width="15.140625" bestFit="1" customWidth="1"/>
    <col min="18" max="18" width="22.42578125" bestFit="1" customWidth="1"/>
    <col min="19" max="19" width="30.5703125" bestFit="1" customWidth="1"/>
    <col min="21" max="21" width="22.42578125" bestFit="1" customWidth="1"/>
    <col min="22" max="22" width="35.42578125" bestFit="1" customWidth="1"/>
  </cols>
  <sheetData>
    <row r="1" spans="1:23" s="8" customFormat="1" x14ac:dyDescent="0.25">
      <c r="A1" s="1" t="s">
        <v>9437</v>
      </c>
      <c r="B1" s="1" t="s">
        <v>10115</v>
      </c>
      <c r="C1" s="8" t="s">
        <v>10117</v>
      </c>
      <c r="D1" s="8" t="s">
        <v>10118</v>
      </c>
      <c r="F1" s="3" t="s">
        <v>10109</v>
      </c>
      <c r="G1" t="s">
        <v>10120</v>
      </c>
      <c r="H1"/>
      <c r="K1"/>
      <c r="L1" s="3" t="s">
        <v>10109</v>
      </c>
      <c r="M1" t="s">
        <v>10120</v>
      </c>
      <c r="N1"/>
      <c r="O1" s="3" t="s">
        <v>10109</v>
      </c>
      <c r="P1" t="s">
        <v>10119</v>
      </c>
      <c r="R1" s="3" t="s">
        <v>10109</v>
      </c>
      <c r="S1" t="s">
        <v>10126</v>
      </c>
      <c r="T1"/>
      <c r="U1" s="3" t="s">
        <v>10109</v>
      </c>
      <c r="V1" t="s">
        <v>10127</v>
      </c>
      <c r="W1"/>
    </row>
    <row r="2" spans="1:23" x14ac:dyDescent="0.25">
      <c r="A2">
        <v>1633</v>
      </c>
      <c r="B2">
        <f>COUNTIF(remove_dupl_monographs_vol!J2:J2011,"1633")</f>
        <v>1</v>
      </c>
      <c r="C2">
        <f>COUNTIF(ger_filtered!J2:J2011,"1633")</f>
        <v>0</v>
      </c>
      <c r="D2">
        <f>COUNTIF(OCR_ger_filtered!J2:J2011,"1633")</f>
        <v>0</v>
      </c>
      <c r="F2" s="4">
        <v>1801</v>
      </c>
      <c r="G2" s="5">
        <v>24</v>
      </c>
      <c r="L2" s="4">
        <v>1633</v>
      </c>
      <c r="M2" s="5">
        <v>1</v>
      </c>
      <c r="O2" s="4" t="s">
        <v>7982</v>
      </c>
      <c r="P2" s="5">
        <v>1</v>
      </c>
      <c r="R2" s="4">
        <v>1801</v>
      </c>
      <c r="S2" s="5">
        <v>20</v>
      </c>
      <c r="U2" s="4">
        <v>1801</v>
      </c>
      <c r="V2" s="5">
        <v>0</v>
      </c>
    </row>
    <row r="3" spans="1:23" x14ac:dyDescent="0.25">
      <c r="A3">
        <v>1634</v>
      </c>
      <c r="B3">
        <f>COUNTIF(remove_dupl_monographs_vol!J2:J2011,"1634")</f>
        <v>0</v>
      </c>
      <c r="C3">
        <f>COUNTIF(ger_filtered!J2:J2011,"1634")</f>
        <v>0</v>
      </c>
      <c r="D3">
        <f>COUNTIF(OCR_ger_filtered!J2:J2011,"1634")</f>
        <v>0</v>
      </c>
      <c r="F3" s="4">
        <v>1802</v>
      </c>
      <c r="G3" s="5">
        <v>28</v>
      </c>
      <c r="L3" s="4">
        <v>1634</v>
      </c>
      <c r="M3" s="5">
        <v>0</v>
      </c>
      <c r="O3" s="4" t="s">
        <v>6715</v>
      </c>
      <c r="P3" s="5">
        <v>1</v>
      </c>
      <c r="R3" s="4">
        <v>1802</v>
      </c>
      <c r="S3" s="5">
        <v>21</v>
      </c>
      <c r="U3" s="4">
        <v>1802</v>
      </c>
      <c r="V3" s="5">
        <v>0</v>
      </c>
    </row>
    <row r="4" spans="1:23" x14ac:dyDescent="0.25">
      <c r="A4">
        <v>1635</v>
      </c>
      <c r="B4">
        <f>COUNTIF(remove_dupl_monographs_vol!J2:J2011,"1635")</f>
        <v>0</v>
      </c>
      <c r="C4">
        <f>COUNTIF(ger_filtered!J2:J2011,"1635")</f>
        <v>0</v>
      </c>
      <c r="D4">
        <f>COUNTIF(OCR_ger_filtered!J2:J2011,"1635")</f>
        <v>0</v>
      </c>
      <c r="F4" s="4">
        <v>1803</v>
      </c>
      <c r="G4" s="5">
        <v>23</v>
      </c>
      <c r="L4" s="4">
        <v>1635</v>
      </c>
      <c r="M4" s="5">
        <v>0</v>
      </c>
      <c r="O4" s="4" t="s">
        <v>5984</v>
      </c>
      <c r="P4" s="5">
        <v>1</v>
      </c>
      <c r="R4" s="4">
        <v>1803</v>
      </c>
      <c r="S4" s="5">
        <v>19</v>
      </c>
      <c r="U4" s="4">
        <v>1803</v>
      </c>
      <c r="V4" s="5">
        <v>0</v>
      </c>
    </row>
    <row r="5" spans="1:23" x14ac:dyDescent="0.25">
      <c r="A5">
        <v>1636</v>
      </c>
      <c r="B5">
        <f>COUNTIF(remove_dupl_monographs_vol!J2:J2011,"1636")</f>
        <v>0</v>
      </c>
      <c r="C5">
        <f>COUNTIF(ger_filtered!J2:J2011,"1636")</f>
        <v>0</v>
      </c>
      <c r="D5">
        <f>COUNTIF(OCR_ger_filtered!J2:J2011,"1636")</f>
        <v>0</v>
      </c>
      <c r="F5" s="4">
        <v>1804</v>
      </c>
      <c r="G5" s="5">
        <v>23</v>
      </c>
      <c r="L5" s="4">
        <v>1636</v>
      </c>
      <c r="M5" s="5">
        <v>0</v>
      </c>
      <c r="O5" s="4" t="s">
        <v>8025</v>
      </c>
      <c r="P5" s="5">
        <v>1</v>
      </c>
      <c r="R5" s="4">
        <v>1804</v>
      </c>
      <c r="S5" s="5">
        <v>18</v>
      </c>
      <c r="U5" s="4">
        <v>1804</v>
      </c>
      <c r="V5" s="5">
        <v>0</v>
      </c>
    </row>
    <row r="6" spans="1:23" x14ac:dyDescent="0.25">
      <c r="A6">
        <v>1637</v>
      </c>
      <c r="B6">
        <f>COUNTIF(remove_dupl_monographs_vol!J2:J2011,"1637")</f>
        <v>0</v>
      </c>
      <c r="C6">
        <f>COUNTIF(ger_filtered!J2:J2011,"1637")</f>
        <v>0</v>
      </c>
      <c r="D6">
        <f>COUNTIF(OCR_ger_filtered!J2:J2011,"1637")</f>
        <v>0</v>
      </c>
      <c r="F6" s="4">
        <v>1805</v>
      </c>
      <c r="G6" s="5">
        <v>29</v>
      </c>
      <c r="L6" s="4">
        <v>1637</v>
      </c>
      <c r="M6" s="5">
        <v>0</v>
      </c>
      <c r="O6" s="4" t="s">
        <v>6444</v>
      </c>
      <c r="P6" s="5">
        <v>1</v>
      </c>
      <c r="R6" s="4">
        <v>1805</v>
      </c>
      <c r="S6" s="5">
        <v>22</v>
      </c>
      <c r="U6" s="4">
        <v>1805</v>
      </c>
      <c r="V6" s="5">
        <v>0</v>
      </c>
    </row>
    <row r="7" spans="1:23" x14ac:dyDescent="0.25">
      <c r="A7">
        <v>1638</v>
      </c>
      <c r="B7">
        <f>COUNTIF(remove_dupl_monographs_vol!J2:J2011,"1638")</f>
        <v>0</v>
      </c>
      <c r="C7">
        <f>COUNTIF(ger_filtered!J2:J2011,"1638")</f>
        <v>0</v>
      </c>
      <c r="D7">
        <f>COUNTIF(OCR_ger_filtered!J2:J2011,"1638")</f>
        <v>0</v>
      </c>
      <c r="F7" s="4">
        <v>1806</v>
      </c>
      <c r="G7" s="5">
        <v>14</v>
      </c>
      <c r="L7" s="4">
        <v>1638</v>
      </c>
      <c r="M7" s="5">
        <v>0</v>
      </c>
      <c r="O7" s="4" t="s">
        <v>3595</v>
      </c>
      <c r="P7" s="5">
        <v>1</v>
      </c>
      <c r="R7" s="4">
        <v>1806</v>
      </c>
      <c r="S7" s="5">
        <v>12</v>
      </c>
      <c r="U7" s="4">
        <v>1806</v>
      </c>
      <c r="V7" s="5">
        <v>0</v>
      </c>
    </row>
    <row r="8" spans="1:23" x14ac:dyDescent="0.25">
      <c r="A8">
        <v>1639</v>
      </c>
      <c r="B8">
        <f>COUNTIF(remove_dupl_monographs_vol!J2:J2011,"1639")</f>
        <v>0</v>
      </c>
      <c r="C8">
        <f>COUNTIF(ger_filtered!J2:J2011,"1639")</f>
        <v>0</v>
      </c>
      <c r="D8">
        <f>COUNTIF(OCR_ger_filtered!J2:J2011,"1639")</f>
        <v>0</v>
      </c>
      <c r="F8" s="4">
        <v>1807</v>
      </c>
      <c r="G8" s="5">
        <v>7</v>
      </c>
      <c r="L8" s="4">
        <v>1639</v>
      </c>
      <c r="M8" s="5">
        <v>0</v>
      </c>
      <c r="O8" s="4" t="s">
        <v>5091</v>
      </c>
      <c r="P8" s="5">
        <v>1</v>
      </c>
      <c r="R8" s="4">
        <v>1807</v>
      </c>
      <c r="S8" s="5">
        <v>5</v>
      </c>
      <c r="U8" s="4">
        <v>1807</v>
      </c>
      <c r="V8" s="5">
        <v>0</v>
      </c>
    </row>
    <row r="9" spans="1:23" x14ac:dyDescent="0.25">
      <c r="A9">
        <v>1640</v>
      </c>
      <c r="B9">
        <f>COUNTIF(remove_dupl_monographs_vol!J2:J2011,"1640")</f>
        <v>0</v>
      </c>
      <c r="C9">
        <f>COUNTIF(ger_filtered!J2:J2011,"1640")</f>
        <v>0</v>
      </c>
      <c r="D9">
        <f>COUNTIF(OCR_ger_filtered!J2:J2011,"1640")</f>
        <v>0</v>
      </c>
      <c r="F9" s="4">
        <v>1808</v>
      </c>
      <c r="G9" s="5">
        <v>14</v>
      </c>
      <c r="L9" s="4">
        <v>1640</v>
      </c>
      <c r="M9" s="5">
        <v>0</v>
      </c>
      <c r="O9" s="4" t="s">
        <v>7031</v>
      </c>
      <c r="P9" s="5">
        <v>2</v>
      </c>
      <c r="R9" s="4">
        <v>1808</v>
      </c>
      <c r="S9" s="5">
        <v>11</v>
      </c>
      <c r="U9" s="4">
        <v>1808</v>
      </c>
      <c r="V9" s="5">
        <v>0</v>
      </c>
    </row>
    <row r="10" spans="1:23" x14ac:dyDescent="0.25">
      <c r="A10">
        <v>1641</v>
      </c>
      <c r="B10">
        <f>COUNTIF(remove_dupl_monographs_vol!J2:J2011,"1641")</f>
        <v>0</v>
      </c>
      <c r="C10">
        <f>COUNTIF(ger_filtered!J2:J2011,"1641")</f>
        <v>0</v>
      </c>
      <c r="D10">
        <f>COUNTIF(OCR_ger_filtered!J2:J2011,"1641")</f>
        <v>0</v>
      </c>
      <c r="F10" s="4">
        <v>1809</v>
      </c>
      <c r="G10" s="5">
        <v>13</v>
      </c>
      <c r="L10" s="4">
        <v>1641</v>
      </c>
      <c r="M10" s="5">
        <v>0</v>
      </c>
      <c r="O10" s="4" t="s">
        <v>3105</v>
      </c>
      <c r="P10" s="5">
        <v>1</v>
      </c>
      <c r="R10" s="4">
        <v>1809</v>
      </c>
      <c r="S10" s="5">
        <v>7</v>
      </c>
      <c r="U10" s="4">
        <v>1809</v>
      </c>
      <c r="V10" s="5">
        <v>0</v>
      </c>
    </row>
    <row r="11" spans="1:23" x14ac:dyDescent="0.25">
      <c r="A11">
        <v>1642</v>
      </c>
      <c r="B11">
        <f>COUNTIF(remove_dupl_monographs_vol!J2:J2011,"1642")</f>
        <v>0</v>
      </c>
      <c r="C11">
        <f>COUNTIF(ger_filtered!J2:J2011,"1642")</f>
        <v>0</v>
      </c>
      <c r="D11">
        <f>COUNTIF(OCR_ger_filtered!J2:J2011,"1642")</f>
        <v>0</v>
      </c>
      <c r="F11" s="4">
        <v>1810</v>
      </c>
      <c r="G11" s="5">
        <v>22</v>
      </c>
      <c r="L11" s="4">
        <v>1642</v>
      </c>
      <c r="M11" s="5">
        <v>0</v>
      </c>
      <c r="O11" s="4" t="s">
        <v>5249</v>
      </c>
      <c r="P11" s="5">
        <v>2</v>
      </c>
      <c r="R11" s="4">
        <v>1810</v>
      </c>
      <c r="S11" s="5">
        <v>12</v>
      </c>
      <c r="U11" s="4">
        <v>1810</v>
      </c>
      <c r="V11" s="5">
        <v>0</v>
      </c>
    </row>
    <row r="12" spans="1:23" x14ac:dyDescent="0.25">
      <c r="A12">
        <v>1643</v>
      </c>
      <c r="B12">
        <f>COUNTIF(remove_dupl_monographs_vol!J2:J2011,"1643")</f>
        <v>0</v>
      </c>
      <c r="C12">
        <f>COUNTIF(ger_filtered!J2:J2011,"1643")</f>
        <v>0</v>
      </c>
      <c r="D12">
        <f>COUNTIF(OCR_ger_filtered!J2:J2011,"1643")</f>
        <v>0</v>
      </c>
      <c r="F12" s="4">
        <v>1811</v>
      </c>
      <c r="G12" s="5">
        <v>12</v>
      </c>
      <c r="L12" s="4">
        <v>1643</v>
      </c>
      <c r="M12" s="5">
        <v>0</v>
      </c>
      <c r="O12" s="4" t="s">
        <v>3178</v>
      </c>
      <c r="P12" s="5">
        <v>2</v>
      </c>
      <c r="R12" s="4">
        <v>1811</v>
      </c>
      <c r="S12" s="5">
        <v>11</v>
      </c>
      <c r="U12" s="4">
        <v>1811</v>
      </c>
      <c r="V12" s="5">
        <v>0</v>
      </c>
    </row>
    <row r="13" spans="1:23" x14ac:dyDescent="0.25">
      <c r="A13">
        <v>1644</v>
      </c>
      <c r="B13">
        <f>COUNTIF(remove_dupl_monographs_vol!J2:J2011,"1644")</f>
        <v>0</v>
      </c>
      <c r="C13">
        <f>COUNTIF(ger_filtered!J2:J2011,"1644")</f>
        <v>0</v>
      </c>
      <c r="D13">
        <f>COUNTIF(OCR_ger_filtered!J2:J2011,"1644")</f>
        <v>0</v>
      </c>
      <c r="F13" s="4">
        <v>1812</v>
      </c>
      <c r="G13" s="5">
        <v>16</v>
      </c>
      <c r="L13" s="4">
        <v>1644</v>
      </c>
      <c r="M13" s="5">
        <v>0</v>
      </c>
      <c r="O13" s="4" t="s">
        <v>3656</v>
      </c>
      <c r="P13" s="5">
        <v>1</v>
      </c>
      <c r="R13" s="4">
        <v>1812</v>
      </c>
      <c r="S13" s="5">
        <v>16</v>
      </c>
      <c r="U13" s="4">
        <v>1812</v>
      </c>
      <c r="V13" s="5">
        <v>0</v>
      </c>
    </row>
    <row r="14" spans="1:23" x14ac:dyDescent="0.25">
      <c r="A14">
        <v>1645</v>
      </c>
      <c r="B14">
        <f>COUNTIF(remove_dupl_monographs_vol!J2:J2011,"1645")</f>
        <v>0</v>
      </c>
      <c r="C14">
        <f>COUNTIF(ger_filtered!J2:J2011,"1645")</f>
        <v>0</v>
      </c>
      <c r="D14">
        <f>COUNTIF(OCR_ger_filtered!J2:J2011,"1645")</f>
        <v>0</v>
      </c>
      <c r="F14" s="4">
        <v>1813</v>
      </c>
      <c r="G14" s="5">
        <v>6</v>
      </c>
      <c r="L14" s="4">
        <v>1645</v>
      </c>
      <c r="M14" s="5">
        <v>0</v>
      </c>
      <c r="O14" s="4" t="s">
        <v>8502</v>
      </c>
      <c r="P14" s="5">
        <v>2</v>
      </c>
      <c r="R14" s="4">
        <v>1813</v>
      </c>
      <c r="S14" s="5">
        <v>4</v>
      </c>
      <c r="U14" s="4">
        <v>1813</v>
      </c>
      <c r="V14" s="5">
        <v>0</v>
      </c>
    </row>
    <row r="15" spans="1:23" x14ac:dyDescent="0.25">
      <c r="A15">
        <v>1646</v>
      </c>
      <c r="B15">
        <f>COUNTIF(remove_dupl_monographs_vol!J2:J2011,"1646")</f>
        <v>0</v>
      </c>
      <c r="C15">
        <f>COUNTIF(ger_filtered!J2:J2011,"1646")</f>
        <v>0</v>
      </c>
      <c r="D15">
        <f>COUNTIF(OCR_ger_filtered!J2:J2011,"1646")</f>
        <v>0</v>
      </c>
      <c r="F15" s="4">
        <v>1814</v>
      </c>
      <c r="G15" s="5">
        <v>7</v>
      </c>
      <c r="L15" s="4">
        <v>1646</v>
      </c>
      <c r="M15" s="5">
        <v>0</v>
      </c>
      <c r="O15" s="4" t="s">
        <v>1655</v>
      </c>
      <c r="P15" s="5">
        <v>3</v>
      </c>
      <c r="R15" s="4">
        <v>1814</v>
      </c>
      <c r="S15" s="5">
        <v>7</v>
      </c>
      <c r="U15" s="4">
        <v>1814</v>
      </c>
      <c r="V15" s="5">
        <v>0</v>
      </c>
    </row>
    <row r="16" spans="1:23" x14ac:dyDescent="0.25">
      <c r="A16">
        <v>1647</v>
      </c>
      <c r="B16">
        <f>COUNTIF(remove_dupl_monographs_vol!J2:J2011,"1647")</f>
        <v>0</v>
      </c>
      <c r="C16">
        <f>COUNTIF(ger_filtered!J2:J2011,"1647")</f>
        <v>0</v>
      </c>
      <c r="D16">
        <f>COUNTIF(OCR_ger_filtered!J2:J2011,"1647")</f>
        <v>0</v>
      </c>
      <c r="F16" s="4">
        <v>1815</v>
      </c>
      <c r="G16" s="5">
        <v>8</v>
      </c>
      <c r="L16" s="4">
        <v>1647</v>
      </c>
      <c r="M16" s="5">
        <v>0</v>
      </c>
      <c r="O16" s="4" t="s">
        <v>1621</v>
      </c>
      <c r="P16" s="5">
        <v>2</v>
      </c>
      <c r="R16" s="4">
        <v>1815</v>
      </c>
      <c r="S16" s="5">
        <v>7</v>
      </c>
      <c r="U16" s="4">
        <v>1815</v>
      </c>
      <c r="V16" s="5">
        <v>0</v>
      </c>
    </row>
    <row r="17" spans="1:22" x14ac:dyDescent="0.25">
      <c r="A17">
        <v>1648</v>
      </c>
      <c r="B17">
        <f>COUNTIF(remove_dupl_monographs_vol!J2:J2011,"1648")</f>
        <v>0</v>
      </c>
      <c r="C17">
        <f>COUNTIF(ger_filtered!J2:J2011,"1648")</f>
        <v>0</v>
      </c>
      <c r="D17">
        <f>COUNTIF(OCR_ger_filtered!J2:J2011,"1648")</f>
        <v>0</v>
      </c>
      <c r="F17" s="4">
        <v>1816</v>
      </c>
      <c r="G17" s="5">
        <v>13</v>
      </c>
      <c r="L17" s="4">
        <v>1648</v>
      </c>
      <c r="M17" s="5">
        <v>0</v>
      </c>
      <c r="O17" s="4" t="s">
        <v>793</v>
      </c>
      <c r="P17" s="5">
        <v>4</v>
      </c>
      <c r="R17" s="4">
        <v>1816</v>
      </c>
      <c r="S17" s="5">
        <v>8</v>
      </c>
      <c r="U17" s="4">
        <v>1816</v>
      </c>
      <c r="V17" s="5">
        <v>0</v>
      </c>
    </row>
    <row r="18" spans="1:22" x14ac:dyDescent="0.25">
      <c r="A18">
        <v>1649</v>
      </c>
      <c r="B18">
        <f>COUNTIF(remove_dupl_monographs_vol!J2:J2011,"1649")</f>
        <v>0</v>
      </c>
      <c r="C18">
        <f>COUNTIF(ger_filtered!J2:J2011,"1649")</f>
        <v>0</v>
      </c>
      <c r="D18">
        <f>COUNTIF(OCR_ger_filtered!J2:J2011,"1649")</f>
        <v>0</v>
      </c>
      <c r="F18" s="4">
        <v>1817</v>
      </c>
      <c r="G18" s="5">
        <v>7</v>
      </c>
      <c r="L18" s="4">
        <v>1649</v>
      </c>
      <c r="M18" s="5">
        <v>0</v>
      </c>
      <c r="O18" s="4" t="s">
        <v>5432</v>
      </c>
      <c r="P18" s="5">
        <v>1</v>
      </c>
      <c r="R18" s="4">
        <v>1817</v>
      </c>
      <c r="S18" s="5">
        <v>5</v>
      </c>
      <c r="U18" s="4">
        <v>1817</v>
      </c>
      <c r="V18" s="5">
        <v>0</v>
      </c>
    </row>
    <row r="19" spans="1:22" x14ac:dyDescent="0.25">
      <c r="A19">
        <v>1650</v>
      </c>
      <c r="B19">
        <f>COUNTIF(remove_dupl_monographs_vol!J2:J2011,"1650")</f>
        <v>0</v>
      </c>
      <c r="C19">
        <f>COUNTIF(ger_filtered!J2:J2011,"1650")</f>
        <v>0</v>
      </c>
      <c r="D19">
        <f>COUNTIF(OCR_ger_filtered!J2:J2011,"1650")</f>
        <v>0</v>
      </c>
      <c r="F19" s="4">
        <v>1818</v>
      </c>
      <c r="G19" s="5">
        <v>11</v>
      </c>
      <c r="L19" s="4">
        <v>1650</v>
      </c>
      <c r="M19" s="5">
        <v>0</v>
      </c>
      <c r="O19" s="4" t="s">
        <v>1155</v>
      </c>
      <c r="P19" s="5">
        <v>5</v>
      </c>
      <c r="R19" s="4">
        <v>1818</v>
      </c>
      <c r="S19" s="5">
        <v>10</v>
      </c>
      <c r="U19" s="4">
        <v>1818</v>
      </c>
      <c r="V19" s="5">
        <v>0</v>
      </c>
    </row>
    <row r="20" spans="1:22" x14ac:dyDescent="0.25">
      <c r="A20">
        <v>1651</v>
      </c>
      <c r="B20">
        <f>COUNTIF(remove_dupl_monographs_vol!J2:J2011,"1651")</f>
        <v>0</v>
      </c>
      <c r="C20">
        <f>COUNTIF(ger_filtered!J2:J2011,"1651")</f>
        <v>0</v>
      </c>
      <c r="D20">
        <f>COUNTIF(OCR_ger_filtered!J2:J2011,"1651")</f>
        <v>0</v>
      </c>
      <c r="F20" s="4">
        <v>1819</v>
      </c>
      <c r="G20" s="5">
        <v>11</v>
      </c>
      <c r="L20" s="4">
        <v>1651</v>
      </c>
      <c r="M20" s="5">
        <v>0</v>
      </c>
      <c r="O20" s="4" t="s">
        <v>1900</v>
      </c>
      <c r="P20" s="5">
        <v>3</v>
      </c>
      <c r="R20" s="4">
        <v>1819</v>
      </c>
      <c r="S20" s="5">
        <v>10</v>
      </c>
      <c r="U20" s="4">
        <v>1819</v>
      </c>
      <c r="V20" s="5">
        <v>0</v>
      </c>
    </row>
    <row r="21" spans="1:22" x14ac:dyDescent="0.25">
      <c r="A21">
        <v>1652</v>
      </c>
      <c r="B21">
        <f>COUNTIF(remove_dupl_monographs_vol!J2:J2011,"1652")</f>
        <v>0</v>
      </c>
      <c r="C21">
        <f>COUNTIF(ger_filtered!J2:J2011,"1652")</f>
        <v>0</v>
      </c>
      <c r="D21">
        <f>COUNTIF(OCR_ger_filtered!J2:J2011,"1652")</f>
        <v>0</v>
      </c>
      <c r="F21" s="4">
        <v>1820</v>
      </c>
      <c r="G21" s="5">
        <v>27</v>
      </c>
      <c r="L21" s="4">
        <v>1652</v>
      </c>
      <c r="M21" s="5">
        <v>0</v>
      </c>
      <c r="O21" s="4" t="s">
        <v>8591</v>
      </c>
      <c r="P21" s="5">
        <v>3</v>
      </c>
      <c r="R21" s="4">
        <v>1820</v>
      </c>
      <c r="S21" s="5">
        <v>19</v>
      </c>
      <c r="U21" s="4">
        <v>1820</v>
      </c>
      <c r="V21" s="5">
        <v>0</v>
      </c>
    </row>
    <row r="22" spans="1:22" x14ac:dyDescent="0.25">
      <c r="A22">
        <v>1653</v>
      </c>
      <c r="B22">
        <f>COUNTIF(remove_dupl_monographs_vol!J2:J2011,"1653")</f>
        <v>0</v>
      </c>
      <c r="C22">
        <f>COUNTIF(ger_filtered!J2:J2011,"1653")</f>
        <v>0</v>
      </c>
      <c r="D22">
        <f>COUNTIF(OCR_ger_filtered!J2:J2011,"1653")</f>
        <v>0</v>
      </c>
      <c r="F22" s="4">
        <v>1821</v>
      </c>
      <c r="G22" s="5">
        <v>18</v>
      </c>
      <c r="L22" s="4">
        <v>1653</v>
      </c>
      <c r="M22" s="5">
        <v>0</v>
      </c>
      <c r="O22" s="4" t="s">
        <v>9145</v>
      </c>
      <c r="P22" s="5">
        <v>1</v>
      </c>
      <c r="R22" s="4">
        <v>1821</v>
      </c>
      <c r="S22" s="5">
        <v>15</v>
      </c>
      <c r="U22" s="4">
        <v>1821</v>
      </c>
      <c r="V22" s="5">
        <v>0</v>
      </c>
    </row>
    <row r="23" spans="1:22" x14ac:dyDescent="0.25">
      <c r="A23">
        <v>1654</v>
      </c>
      <c r="B23">
        <f>COUNTIF(remove_dupl_monographs_vol!J2:J2011,"1654")</f>
        <v>0</v>
      </c>
      <c r="C23">
        <f>COUNTIF(ger_filtered!J2:J2011,"1654")</f>
        <v>0</v>
      </c>
      <c r="D23">
        <f>COUNTIF(OCR_ger_filtered!J2:J2011,"1654")</f>
        <v>0</v>
      </c>
      <c r="F23" s="4">
        <v>1822</v>
      </c>
      <c r="G23" s="5">
        <v>15</v>
      </c>
      <c r="L23" s="4">
        <v>1654</v>
      </c>
      <c r="M23" s="5">
        <v>0</v>
      </c>
      <c r="O23" s="4" t="s">
        <v>4334</v>
      </c>
      <c r="P23" s="5">
        <v>2</v>
      </c>
      <c r="R23" s="4">
        <v>1822</v>
      </c>
      <c r="S23" s="5">
        <v>13</v>
      </c>
      <c r="U23" s="4">
        <v>1822</v>
      </c>
      <c r="V23" s="5">
        <v>0</v>
      </c>
    </row>
    <row r="24" spans="1:22" x14ac:dyDescent="0.25">
      <c r="A24">
        <v>1655</v>
      </c>
      <c r="B24">
        <f>COUNTIF(remove_dupl_monographs_vol!J2:J2011,"1655")</f>
        <v>0</v>
      </c>
      <c r="C24">
        <f>COUNTIF(ger_filtered!J2:J2011,"1655")</f>
        <v>0</v>
      </c>
      <c r="D24">
        <f>COUNTIF(OCR_ger_filtered!J2:J2011,"1655")</f>
        <v>0</v>
      </c>
      <c r="F24" s="4">
        <v>1823</v>
      </c>
      <c r="G24" s="5">
        <v>10</v>
      </c>
      <c r="L24" s="4">
        <v>1655</v>
      </c>
      <c r="M24" s="5">
        <v>0</v>
      </c>
      <c r="O24" s="4" t="s">
        <v>9417</v>
      </c>
      <c r="P24" s="5">
        <v>1</v>
      </c>
      <c r="R24" s="4">
        <v>1823</v>
      </c>
      <c r="S24" s="5">
        <v>10</v>
      </c>
      <c r="U24" s="4">
        <v>1823</v>
      </c>
      <c r="V24" s="5">
        <v>0</v>
      </c>
    </row>
    <row r="25" spans="1:22" x14ac:dyDescent="0.25">
      <c r="A25">
        <v>1656</v>
      </c>
      <c r="B25">
        <f>COUNTIF(remove_dupl_monographs_vol!J2:J2011,"1656")</f>
        <v>0</v>
      </c>
      <c r="C25">
        <f>COUNTIF(ger_filtered!J2:J2011,"1656")</f>
        <v>0</v>
      </c>
      <c r="D25">
        <f>COUNTIF(OCR_ger_filtered!J2:J2011,"1656")</f>
        <v>0</v>
      </c>
      <c r="F25" s="4">
        <v>1824</v>
      </c>
      <c r="G25" s="5">
        <v>19</v>
      </c>
      <c r="L25" s="4">
        <v>1656</v>
      </c>
      <c r="M25" s="5">
        <v>0</v>
      </c>
      <c r="O25" s="4" t="s">
        <v>5801</v>
      </c>
      <c r="P25" s="5">
        <v>2</v>
      </c>
      <c r="R25" s="4">
        <v>1824</v>
      </c>
      <c r="S25" s="5">
        <v>17</v>
      </c>
      <c r="U25" s="4">
        <v>1824</v>
      </c>
      <c r="V25" s="5">
        <v>0</v>
      </c>
    </row>
    <row r="26" spans="1:22" x14ac:dyDescent="0.25">
      <c r="A26">
        <v>1657</v>
      </c>
      <c r="B26">
        <f>COUNTIF(remove_dupl_monographs_vol!J2:J2011,"1657")</f>
        <v>0</v>
      </c>
      <c r="C26">
        <f>COUNTIF(ger_filtered!J2:J2011,"1657")</f>
        <v>0</v>
      </c>
      <c r="D26">
        <f>COUNTIF(OCR_ger_filtered!J2:J2011,"1657")</f>
        <v>0</v>
      </c>
      <c r="F26" s="4">
        <v>1825</v>
      </c>
      <c r="G26" s="5">
        <v>13</v>
      </c>
      <c r="L26" s="4">
        <v>1657</v>
      </c>
      <c r="M26" s="5">
        <v>0</v>
      </c>
      <c r="O26" s="4" t="s">
        <v>5541</v>
      </c>
      <c r="P26" s="5">
        <v>4</v>
      </c>
      <c r="R26" s="4">
        <v>1825</v>
      </c>
      <c r="S26" s="5">
        <v>13</v>
      </c>
      <c r="U26" s="4">
        <v>1825</v>
      </c>
      <c r="V26" s="5">
        <v>0</v>
      </c>
    </row>
    <row r="27" spans="1:22" x14ac:dyDescent="0.25">
      <c r="A27">
        <v>1658</v>
      </c>
      <c r="B27">
        <f>COUNTIF(remove_dupl_monographs_vol!J2:J2011,"1658")</f>
        <v>0</v>
      </c>
      <c r="C27">
        <f>COUNTIF(ger_filtered!J2:J2011,"1658")</f>
        <v>0</v>
      </c>
      <c r="D27">
        <f>COUNTIF(OCR_ger_filtered!J2:J2011,"1658")</f>
        <v>0</v>
      </c>
      <c r="F27" s="4">
        <v>1826</v>
      </c>
      <c r="G27" s="5">
        <v>12</v>
      </c>
      <c r="L27" s="4">
        <v>1658</v>
      </c>
      <c r="M27" s="5">
        <v>0</v>
      </c>
      <c r="O27" s="4" t="s">
        <v>4574</v>
      </c>
      <c r="P27" s="5">
        <v>2</v>
      </c>
      <c r="R27" s="4">
        <v>1826</v>
      </c>
      <c r="S27" s="5">
        <v>10</v>
      </c>
      <c r="U27" s="4">
        <v>1826</v>
      </c>
      <c r="V27" s="5">
        <v>0</v>
      </c>
    </row>
    <row r="28" spans="1:22" x14ac:dyDescent="0.25">
      <c r="A28">
        <v>1659</v>
      </c>
      <c r="B28">
        <f>COUNTIF(remove_dupl_monographs_vol!J2:J2011,"1659")</f>
        <v>0</v>
      </c>
      <c r="C28">
        <f>COUNTIF(ger_filtered!J2:J2011,"1659")</f>
        <v>0</v>
      </c>
      <c r="D28">
        <f>COUNTIF(OCR_ger_filtered!J2:J2011,"1659")</f>
        <v>0</v>
      </c>
      <c r="F28" s="4">
        <v>1827</v>
      </c>
      <c r="G28" s="5">
        <v>21</v>
      </c>
      <c r="L28" s="4">
        <v>1659</v>
      </c>
      <c r="M28" s="5">
        <v>0</v>
      </c>
      <c r="O28" s="4" t="s">
        <v>907</v>
      </c>
      <c r="P28" s="5">
        <v>2</v>
      </c>
      <c r="R28" s="4">
        <v>1827</v>
      </c>
      <c r="S28" s="5">
        <v>21</v>
      </c>
      <c r="U28" s="4">
        <v>1827</v>
      </c>
      <c r="V28" s="5">
        <v>0</v>
      </c>
    </row>
    <row r="29" spans="1:22" x14ac:dyDescent="0.25">
      <c r="A29">
        <v>1660</v>
      </c>
      <c r="B29">
        <f>COUNTIF(remove_dupl_monographs_vol!J2:J2011,"1660")</f>
        <v>0</v>
      </c>
      <c r="C29">
        <f>COUNTIF(ger_filtered!J2:J2011,"1660")</f>
        <v>0</v>
      </c>
      <c r="D29">
        <f>COUNTIF(OCR_ger_filtered!J2:J2011,"1660")</f>
        <v>0</v>
      </c>
      <c r="F29" s="4">
        <v>1828</v>
      </c>
      <c r="G29" s="5">
        <v>7</v>
      </c>
      <c r="L29" s="4">
        <v>1660</v>
      </c>
      <c r="M29" s="5">
        <v>0</v>
      </c>
      <c r="O29" s="4" t="s">
        <v>745</v>
      </c>
      <c r="P29" s="5">
        <v>3</v>
      </c>
      <c r="R29" s="4">
        <v>1828</v>
      </c>
      <c r="S29" s="5">
        <v>6</v>
      </c>
      <c r="U29" s="4">
        <v>1828</v>
      </c>
      <c r="V29" s="5">
        <v>0</v>
      </c>
    </row>
    <row r="30" spans="1:22" x14ac:dyDescent="0.25">
      <c r="A30">
        <v>1661</v>
      </c>
      <c r="B30">
        <f>COUNTIF(remove_dupl_monographs_vol!J2:J2011,"1661")</f>
        <v>0</v>
      </c>
      <c r="C30">
        <f>COUNTIF(ger_filtered!J2:J2011,"1661")</f>
        <v>0</v>
      </c>
      <c r="D30">
        <f>COUNTIF(OCR_ger_filtered!J2:J2011,"1661")</f>
        <v>0</v>
      </c>
      <c r="F30" s="4">
        <v>1829</v>
      </c>
      <c r="G30" s="5">
        <v>9</v>
      </c>
      <c r="L30" s="4">
        <v>1661</v>
      </c>
      <c r="M30" s="5">
        <v>0</v>
      </c>
      <c r="O30" s="4" t="s">
        <v>5352</v>
      </c>
      <c r="P30" s="5">
        <v>1</v>
      </c>
      <c r="R30" s="4">
        <v>1829</v>
      </c>
      <c r="S30" s="5">
        <v>9</v>
      </c>
      <c r="U30" s="4">
        <v>1829</v>
      </c>
      <c r="V30" s="5">
        <v>0</v>
      </c>
    </row>
    <row r="31" spans="1:22" x14ac:dyDescent="0.25">
      <c r="A31">
        <v>1662</v>
      </c>
      <c r="B31">
        <f>COUNTIF(remove_dupl_monographs_vol!J2:J2011,"1662")</f>
        <v>0</v>
      </c>
      <c r="C31">
        <f>COUNTIF(ger_filtered!J2:J2011,"1662")</f>
        <v>0</v>
      </c>
      <c r="D31">
        <f>COUNTIF(OCR_ger_filtered!J2:J2011,"1662")</f>
        <v>0</v>
      </c>
      <c r="F31" s="4">
        <v>1830</v>
      </c>
      <c r="G31" s="5">
        <v>39</v>
      </c>
      <c r="L31" s="4">
        <v>1662</v>
      </c>
      <c r="M31" s="5">
        <v>0</v>
      </c>
      <c r="O31" s="4" t="s">
        <v>8605</v>
      </c>
      <c r="P31" s="5">
        <v>3</v>
      </c>
      <c r="R31" s="4">
        <v>1830</v>
      </c>
      <c r="S31" s="5">
        <v>26</v>
      </c>
      <c r="U31" s="4">
        <v>1830</v>
      </c>
      <c r="V31" s="5">
        <v>0</v>
      </c>
    </row>
    <row r="32" spans="1:22" x14ac:dyDescent="0.25">
      <c r="A32">
        <v>1663</v>
      </c>
      <c r="B32">
        <f>COUNTIF(remove_dupl_monographs_vol!J2:J2011,"1663")</f>
        <v>0</v>
      </c>
      <c r="C32">
        <f>COUNTIF(ger_filtered!J2:J2011,"1663")</f>
        <v>0</v>
      </c>
      <c r="D32">
        <f>COUNTIF(OCR_ger_filtered!J2:J2011,"1663")</f>
        <v>0</v>
      </c>
      <c r="F32" s="4">
        <v>1831</v>
      </c>
      <c r="G32" s="5">
        <v>21</v>
      </c>
      <c r="L32" s="4">
        <v>1663</v>
      </c>
      <c r="M32" s="5">
        <v>0</v>
      </c>
      <c r="O32" s="4" t="s">
        <v>4543</v>
      </c>
      <c r="P32" s="5">
        <v>5</v>
      </c>
      <c r="R32" s="4">
        <v>1831</v>
      </c>
      <c r="S32" s="5">
        <v>21</v>
      </c>
      <c r="U32" s="4">
        <v>1831</v>
      </c>
      <c r="V32" s="5">
        <v>0</v>
      </c>
    </row>
    <row r="33" spans="1:22" x14ac:dyDescent="0.25">
      <c r="A33">
        <v>1664</v>
      </c>
      <c r="B33">
        <f>COUNTIF(remove_dupl_monographs_vol!J2:J2011,"1664")</f>
        <v>0</v>
      </c>
      <c r="C33">
        <f>COUNTIF(ger_filtered!J2:J2011,"1664")</f>
        <v>0</v>
      </c>
      <c r="D33">
        <f>COUNTIF(OCR_ger_filtered!J2:J2011,"1664")</f>
        <v>0</v>
      </c>
      <c r="F33" s="4">
        <v>1832</v>
      </c>
      <c r="G33" s="5">
        <v>11</v>
      </c>
      <c r="L33" s="4">
        <v>1664</v>
      </c>
      <c r="M33" s="5">
        <v>0</v>
      </c>
      <c r="O33" s="4" t="s">
        <v>816</v>
      </c>
      <c r="P33" s="5">
        <v>6</v>
      </c>
      <c r="R33" s="4">
        <v>1832</v>
      </c>
      <c r="S33" s="5">
        <v>9</v>
      </c>
      <c r="U33" s="4">
        <v>1832</v>
      </c>
      <c r="V33" s="5">
        <v>0</v>
      </c>
    </row>
    <row r="34" spans="1:22" x14ac:dyDescent="0.25">
      <c r="A34">
        <v>1665</v>
      </c>
      <c r="B34">
        <f>COUNTIF(remove_dupl_monographs_vol!J2:J2011,"1665")</f>
        <v>0</v>
      </c>
      <c r="C34">
        <f>COUNTIF(ger_filtered!J2:J2011,"1665")</f>
        <v>0</v>
      </c>
      <c r="D34">
        <f>COUNTIF(OCR_ger_filtered!J2:J2011,"1665")</f>
        <v>0</v>
      </c>
      <c r="F34" s="4">
        <v>1833</v>
      </c>
      <c r="G34" s="5">
        <v>14</v>
      </c>
      <c r="L34" s="4">
        <v>1665</v>
      </c>
      <c r="M34" s="5">
        <v>0</v>
      </c>
      <c r="O34" s="4" t="s">
        <v>5725</v>
      </c>
      <c r="P34" s="5">
        <v>2</v>
      </c>
      <c r="R34" s="4">
        <v>1833</v>
      </c>
      <c r="S34" s="5">
        <v>13</v>
      </c>
      <c r="U34" s="4">
        <v>1833</v>
      </c>
      <c r="V34" s="5">
        <v>0</v>
      </c>
    </row>
    <row r="35" spans="1:22" x14ac:dyDescent="0.25">
      <c r="A35">
        <v>1666</v>
      </c>
      <c r="B35">
        <f>COUNTIF(remove_dupl_monographs_vol!J2:J2011,"1666")</f>
        <v>0</v>
      </c>
      <c r="C35">
        <f>COUNTIF(ger_filtered!J2:J2011,"1666")</f>
        <v>0</v>
      </c>
      <c r="D35">
        <f>COUNTIF(OCR_ger_filtered!J2:J2011,"1666")</f>
        <v>0</v>
      </c>
      <c r="F35" s="4">
        <v>1834</v>
      </c>
      <c r="G35" s="5">
        <v>18</v>
      </c>
      <c r="L35" s="4">
        <v>1666</v>
      </c>
      <c r="M35" s="5">
        <v>0</v>
      </c>
      <c r="O35" s="4" t="s">
        <v>6389</v>
      </c>
      <c r="P35" s="5">
        <v>1</v>
      </c>
      <c r="R35" s="4">
        <v>1834</v>
      </c>
      <c r="S35" s="5">
        <v>12</v>
      </c>
      <c r="U35" s="4">
        <v>1834</v>
      </c>
      <c r="V35" s="5">
        <v>0</v>
      </c>
    </row>
    <row r="36" spans="1:22" x14ac:dyDescent="0.25">
      <c r="A36">
        <v>1667</v>
      </c>
      <c r="B36">
        <f>COUNTIF(remove_dupl_monographs_vol!J2:J2011,"1667")</f>
        <v>0</v>
      </c>
      <c r="C36">
        <f>COUNTIF(ger_filtered!J2:J2011,"1667")</f>
        <v>0</v>
      </c>
      <c r="D36">
        <f>COUNTIF(OCR_ger_filtered!J2:J2011,"1667")</f>
        <v>0</v>
      </c>
      <c r="F36" s="4">
        <v>1835</v>
      </c>
      <c r="G36" s="5">
        <v>16</v>
      </c>
      <c r="L36" s="4">
        <v>1667</v>
      </c>
      <c r="M36" s="5">
        <v>0</v>
      </c>
      <c r="O36" s="4" t="s">
        <v>9020</v>
      </c>
      <c r="P36" s="5">
        <v>2</v>
      </c>
      <c r="R36" s="4">
        <v>1835</v>
      </c>
      <c r="S36" s="5">
        <v>12</v>
      </c>
      <c r="U36" s="4">
        <v>1835</v>
      </c>
      <c r="V36" s="5">
        <v>0</v>
      </c>
    </row>
    <row r="37" spans="1:22" x14ac:dyDescent="0.25">
      <c r="A37">
        <v>1668</v>
      </c>
      <c r="B37">
        <f>COUNTIF(remove_dupl_monographs_vol!J2:J2011,"1668")</f>
        <v>0</v>
      </c>
      <c r="C37">
        <f>COUNTIF(ger_filtered!J2:J2011,"1668")</f>
        <v>0</v>
      </c>
      <c r="D37">
        <f>COUNTIF(OCR_ger_filtered!J2:J2011,"1668")</f>
        <v>0</v>
      </c>
      <c r="F37" s="4">
        <v>1836</v>
      </c>
      <c r="G37" s="5">
        <v>12</v>
      </c>
      <c r="L37" s="4">
        <v>1668</v>
      </c>
      <c r="M37" s="5">
        <v>0</v>
      </c>
      <c r="O37" s="4" t="s">
        <v>1980</v>
      </c>
      <c r="P37" s="5">
        <v>12</v>
      </c>
      <c r="R37" s="4">
        <v>1836</v>
      </c>
      <c r="S37" s="5">
        <v>11</v>
      </c>
      <c r="U37" s="4">
        <v>1836</v>
      </c>
      <c r="V37" s="5">
        <v>0</v>
      </c>
    </row>
    <row r="38" spans="1:22" x14ac:dyDescent="0.25">
      <c r="A38">
        <v>1669</v>
      </c>
      <c r="B38">
        <f>COUNTIF(remove_dupl_monographs_vol!J2:J2011,"1669")</f>
        <v>0</v>
      </c>
      <c r="C38">
        <f>COUNTIF(ger_filtered!J2:J2011,"1669")</f>
        <v>0</v>
      </c>
      <c r="D38">
        <f>COUNTIF(OCR_ger_filtered!J2:J2011,"1669")</f>
        <v>0</v>
      </c>
      <c r="F38" s="4">
        <v>1837</v>
      </c>
      <c r="G38" s="5">
        <v>7</v>
      </c>
      <c r="L38" s="4">
        <v>1669</v>
      </c>
      <c r="M38" s="5">
        <v>0</v>
      </c>
      <c r="O38" s="4" t="s">
        <v>7380</v>
      </c>
      <c r="P38" s="5">
        <v>3</v>
      </c>
      <c r="R38" s="4">
        <v>1837</v>
      </c>
      <c r="S38" s="5">
        <v>6</v>
      </c>
      <c r="U38" s="4">
        <v>1837</v>
      </c>
      <c r="V38" s="5">
        <v>0</v>
      </c>
    </row>
    <row r="39" spans="1:22" x14ac:dyDescent="0.25">
      <c r="A39">
        <v>1670</v>
      </c>
      <c r="B39">
        <f>COUNTIF(remove_dupl_monographs_vol!J2:J2011,"1670")</f>
        <v>1</v>
      </c>
      <c r="C39">
        <f>COUNTIF(ger_filtered!J2:J2011,"1670")</f>
        <v>0</v>
      </c>
      <c r="D39">
        <f>COUNTIF(OCR_ger_filtered!J2:J2011,"1670")</f>
        <v>0</v>
      </c>
      <c r="F39" s="4">
        <v>1838</v>
      </c>
      <c r="G39" s="5">
        <v>10</v>
      </c>
      <c r="L39" s="4">
        <v>1670</v>
      </c>
      <c r="M39" s="5">
        <v>1</v>
      </c>
      <c r="O39" s="4" t="s">
        <v>1885</v>
      </c>
      <c r="P39" s="5">
        <v>4</v>
      </c>
      <c r="R39" s="4">
        <v>1838</v>
      </c>
      <c r="S39" s="5">
        <v>8</v>
      </c>
      <c r="U39" s="4">
        <v>1838</v>
      </c>
      <c r="V39" s="5">
        <v>0</v>
      </c>
    </row>
    <row r="40" spans="1:22" x14ac:dyDescent="0.25">
      <c r="A40">
        <v>1671</v>
      </c>
      <c r="B40">
        <f>COUNTIF(remove_dupl_monographs_vol!J2:J2011,"1671")</f>
        <v>0</v>
      </c>
      <c r="C40">
        <f>COUNTIF(ger_filtered!J2:J2011,"1671")</f>
        <v>0</v>
      </c>
      <c r="D40">
        <f>COUNTIF(OCR_ger_filtered!J2:J2011,"1671")</f>
        <v>0</v>
      </c>
      <c r="F40" s="4">
        <v>1839</v>
      </c>
      <c r="G40" s="5">
        <v>12</v>
      </c>
      <c r="L40" s="4">
        <v>1671</v>
      </c>
      <c r="M40" s="5">
        <v>0</v>
      </c>
      <c r="O40" s="4" t="s">
        <v>5290</v>
      </c>
      <c r="P40" s="5">
        <v>1</v>
      </c>
      <c r="R40" s="4">
        <v>1839</v>
      </c>
      <c r="S40" s="5">
        <v>9</v>
      </c>
      <c r="U40" s="4">
        <v>1839</v>
      </c>
      <c r="V40" s="5">
        <v>0</v>
      </c>
    </row>
    <row r="41" spans="1:22" x14ac:dyDescent="0.25">
      <c r="A41">
        <v>1672</v>
      </c>
      <c r="B41">
        <f>COUNTIF(remove_dupl_monographs_vol!J2:J2011,"1672")</f>
        <v>0</v>
      </c>
      <c r="C41">
        <f>COUNTIF(ger_filtered!J2:J2011,"1672")</f>
        <v>0</v>
      </c>
      <c r="D41">
        <f>COUNTIF(OCR_ger_filtered!J2:J2011,"1672")</f>
        <v>0</v>
      </c>
      <c r="F41" s="4">
        <v>1840</v>
      </c>
      <c r="G41" s="5">
        <v>29</v>
      </c>
      <c r="L41" s="4">
        <v>1672</v>
      </c>
      <c r="M41" s="5">
        <v>0</v>
      </c>
      <c r="O41" s="4" t="s">
        <v>5281</v>
      </c>
      <c r="P41" s="5">
        <v>3</v>
      </c>
      <c r="R41" s="4">
        <v>1840</v>
      </c>
      <c r="S41" s="5">
        <v>24</v>
      </c>
      <c r="U41" s="4">
        <v>1840</v>
      </c>
      <c r="V41" s="5">
        <v>0</v>
      </c>
    </row>
    <row r="42" spans="1:22" x14ac:dyDescent="0.25">
      <c r="A42">
        <v>1673</v>
      </c>
      <c r="B42">
        <f>COUNTIF(remove_dupl_monographs_vol!J2:J2011,"1673")</f>
        <v>0</v>
      </c>
      <c r="C42">
        <f>COUNTIF(ger_filtered!J2:J2011,"1673")</f>
        <v>0</v>
      </c>
      <c r="D42">
        <f>COUNTIF(OCR_ger_filtered!J2:J2011,"1673")</f>
        <v>0</v>
      </c>
      <c r="F42" s="4">
        <v>1841</v>
      </c>
      <c r="G42" s="5">
        <v>9</v>
      </c>
      <c r="L42" s="4">
        <v>1673</v>
      </c>
      <c r="M42" s="5">
        <v>0</v>
      </c>
      <c r="O42" s="4" t="s">
        <v>4762</v>
      </c>
      <c r="P42" s="5">
        <v>2</v>
      </c>
      <c r="R42" s="4">
        <v>1841</v>
      </c>
      <c r="S42" s="5">
        <v>7</v>
      </c>
      <c r="U42" s="4">
        <v>1841</v>
      </c>
      <c r="V42" s="5">
        <v>0</v>
      </c>
    </row>
    <row r="43" spans="1:22" x14ac:dyDescent="0.25">
      <c r="A43">
        <v>1674</v>
      </c>
      <c r="B43">
        <f>COUNTIF(remove_dupl_monographs_vol!J2:J2011,"1674")</f>
        <v>0</v>
      </c>
      <c r="C43">
        <f>COUNTIF(ger_filtered!J2:J2011,"1674")</f>
        <v>0</v>
      </c>
      <c r="D43">
        <f>COUNTIF(OCR_ger_filtered!J2:J2011,"1674")</f>
        <v>0</v>
      </c>
      <c r="F43" s="4">
        <v>1842</v>
      </c>
      <c r="G43" s="5">
        <v>8</v>
      </c>
      <c r="L43" s="4">
        <v>1674</v>
      </c>
      <c r="M43" s="5">
        <v>0</v>
      </c>
      <c r="O43" s="4" t="s">
        <v>1223</v>
      </c>
      <c r="P43" s="5">
        <v>8</v>
      </c>
      <c r="R43" s="4">
        <v>1842</v>
      </c>
      <c r="S43" s="5">
        <v>5</v>
      </c>
      <c r="U43" s="4">
        <v>1842</v>
      </c>
      <c r="V43" s="5">
        <v>0</v>
      </c>
    </row>
    <row r="44" spans="1:22" x14ac:dyDescent="0.25">
      <c r="A44">
        <v>1675</v>
      </c>
      <c r="B44">
        <f>COUNTIF(remove_dupl_monographs_vol!J2:J2011,"1675")</f>
        <v>0</v>
      </c>
      <c r="C44">
        <f>COUNTIF(ger_filtered!J2:J2011,"1675")</f>
        <v>0</v>
      </c>
      <c r="D44">
        <f>COUNTIF(OCR_ger_filtered!J2:J2011,"1675")</f>
        <v>0</v>
      </c>
      <c r="F44" s="4">
        <v>1843</v>
      </c>
      <c r="G44" s="5">
        <v>1</v>
      </c>
      <c r="L44" s="4">
        <v>1675</v>
      </c>
      <c r="M44" s="5">
        <v>0</v>
      </c>
      <c r="O44" s="4" t="s">
        <v>3337</v>
      </c>
      <c r="P44" s="5">
        <v>4</v>
      </c>
      <c r="R44" s="4">
        <v>1843</v>
      </c>
      <c r="S44" s="5">
        <v>1</v>
      </c>
      <c r="U44" s="4">
        <v>1843</v>
      </c>
      <c r="V44" s="5">
        <v>0</v>
      </c>
    </row>
    <row r="45" spans="1:22" x14ac:dyDescent="0.25">
      <c r="A45">
        <v>1676</v>
      </c>
      <c r="B45">
        <f>COUNTIF(remove_dupl_monographs_vol!J2:J2011,"1676")</f>
        <v>0</v>
      </c>
      <c r="C45">
        <f>COUNTIF(ger_filtered!J2:J2011,"1676")</f>
        <v>0</v>
      </c>
      <c r="D45">
        <f>COUNTIF(OCR_ger_filtered!J2:J2011,"1676")</f>
        <v>0</v>
      </c>
      <c r="F45" s="4">
        <v>1844</v>
      </c>
      <c r="G45" s="5">
        <v>14</v>
      </c>
      <c r="L45" s="4">
        <v>1676</v>
      </c>
      <c r="M45" s="5">
        <v>0</v>
      </c>
      <c r="O45" s="4" t="s">
        <v>3776</v>
      </c>
      <c r="P45" s="5">
        <v>7</v>
      </c>
      <c r="R45" s="4">
        <v>1844</v>
      </c>
      <c r="S45" s="5">
        <v>13</v>
      </c>
      <c r="U45" s="4">
        <v>1844</v>
      </c>
      <c r="V45" s="5">
        <v>0</v>
      </c>
    </row>
    <row r="46" spans="1:22" x14ac:dyDescent="0.25">
      <c r="A46">
        <v>1677</v>
      </c>
      <c r="B46">
        <f>COUNTIF(remove_dupl_monographs_vol!J2:J2011,"1677")</f>
        <v>0</v>
      </c>
      <c r="C46">
        <f>COUNTIF(ger_filtered!J2:J2011,"1677")</f>
        <v>0</v>
      </c>
      <c r="D46">
        <f>COUNTIF(OCR_ger_filtered!J2:J2011,"1677")</f>
        <v>0</v>
      </c>
      <c r="F46" s="4">
        <v>1845</v>
      </c>
      <c r="G46" s="5">
        <v>10</v>
      </c>
      <c r="L46" s="4">
        <v>1677</v>
      </c>
      <c r="M46" s="5">
        <v>0</v>
      </c>
      <c r="O46" s="4" t="s">
        <v>1940</v>
      </c>
      <c r="P46" s="5">
        <v>4</v>
      </c>
      <c r="R46" s="4">
        <v>1845</v>
      </c>
      <c r="S46" s="5">
        <v>7</v>
      </c>
      <c r="U46" s="4">
        <v>1845</v>
      </c>
      <c r="V46" s="5">
        <v>0</v>
      </c>
    </row>
    <row r="47" spans="1:22" x14ac:dyDescent="0.25">
      <c r="A47">
        <v>1678</v>
      </c>
      <c r="B47">
        <f>COUNTIF(remove_dupl_monographs_vol!J2:J2011,"1678")</f>
        <v>0</v>
      </c>
      <c r="C47">
        <f>COUNTIF(ger_filtered!J2:J2011,"1678")</f>
        <v>0</v>
      </c>
      <c r="D47">
        <f>COUNTIF(OCR_ger_filtered!J2:J2011,"1678")</f>
        <v>0</v>
      </c>
      <c r="F47" s="4">
        <v>1846</v>
      </c>
      <c r="G47" s="5">
        <v>11</v>
      </c>
      <c r="L47" s="4">
        <v>1678</v>
      </c>
      <c r="M47" s="5">
        <v>0</v>
      </c>
      <c r="O47" s="4" t="s">
        <v>3171</v>
      </c>
      <c r="P47" s="5">
        <v>6</v>
      </c>
      <c r="R47" s="4">
        <v>1846</v>
      </c>
      <c r="S47" s="5">
        <v>11</v>
      </c>
      <c r="U47" s="4">
        <v>1846</v>
      </c>
      <c r="V47" s="5">
        <v>0</v>
      </c>
    </row>
    <row r="48" spans="1:22" x14ac:dyDescent="0.25">
      <c r="A48">
        <v>1679</v>
      </c>
      <c r="B48">
        <f>COUNTIF(remove_dupl_monographs_vol!J2:J2011,"1679")</f>
        <v>1</v>
      </c>
      <c r="C48">
        <f>COUNTIF(ger_filtered!J2:J2011,"1679")</f>
        <v>0</v>
      </c>
      <c r="D48">
        <f>COUNTIF(OCR_ger_filtered!J2:J2011,"1679")</f>
        <v>0</v>
      </c>
      <c r="F48" s="4">
        <v>1847</v>
      </c>
      <c r="G48" s="5">
        <v>6</v>
      </c>
      <c r="L48" s="4">
        <v>1679</v>
      </c>
      <c r="M48" s="5">
        <v>1</v>
      </c>
      <c r="O48" s="4" t="s">
        <v>1066</v>
      </c>
      <c r="P48" s="5">
        <v>7</v>
      </c>
      <c r="R48" s="4">
        <v>1847</v>
      </c>
      <c r="S48" s="5">
        <v>6</v>
      </c>
      <c r="U48" s="4">
        <v>1847</v>
      </c>
      <c r="V48" s="5">
        <v>0</v>
      </c>
    </row>
    <row r="49" spans="1:22" x14ac:dyDescent="0.25">
      <c r="A49">
        <v>1680</v>
      </c>
      <c r="B49">
        <f>COUNTIF(remove_dupl_monographs_vol!J2:J2011,"1680")</f>
        <v>0</v>
      </c>
      <c r="C49">
        <f>COUNTIF(ger_filtered!J2:J2011,"1680")</f>
        <v>0</v>
      </c>
      <c r="D49">
        <f>COUNTIF(OCR_ger_filtered!J2:J2011,"1680")</f>
        <v>0</v>
      </c>
      <c r="F49" s="4">
        <v>1848</v>
      </c>
      <c r="G49" s="5">
        <v>8</v>
      </c>
      <c r="L49" s="4">
        <v>1680</v>
      </c>
      <c r="M49" s="5">
        <v>0</v>
      </c>
      <c r="O49" s="4" t="s">
        <v>1572</v>
      </c>
      <c r="P49" s="5">
        <v>9</v>
      </c>
      <c r="R49" s="4">
        <v>1848</v>
      </c>
      <c r="S49" s="5">
        <v>8</v>
      </c>
      <c r="U49" s="4">
        <v>1848</v>
      </c>
      <c r="V49" s="5">
        <v>0</v>
      </c>
    </row>
    <row r="50" spans="1:22" x14ac:dyDescent="0.25">
      <c r="A50">
        <v>1681</v>
      </c>
      <c r="B50">
        <f>COUNTIF(remove_dupl_monographs_vol!J2:J2011,"1681")</f>
        <v>0</v>
      </c>
      <c r="C50">
        <f>COUNTIF(ger_filtered!J2:J2011,"1681")</f>
        <v>0</v>
      </c>
      <c r="D50">
        <f>COUNTIF(OCR_ger_filtered!J2:J2011,"1681")</f>
        <v>0</v>
      </c>
      <c r="F50" s="4">
        <v>1849</v>
      </c>
      <c r="G50" s="5">
        <v>7</v>
      </c>
      <c r="L50" s="4">
        <v>1681</v>
      </c>
      <c r="M50" s="5">
        <v>0</v>
      </c>
      <c r="O50" s="4" t="s">
        <v>1584</v>
      </c>
      <c r="P50" s="5">
        <v>12</v>
      </c>
      <c r="R50" s="4">
        <v>1849</v>
      </c>
      <c r="S50" s="5">
        <v>7</v>
      </c>
      <c r="U50" s="4">
        <v>1849</v>
      </c>
      <c r="V50" s="5">
        <v>0</v>
      </c>
    </row>
    <row r="51" spans="1:22" x14ac:dyDescent="0.25">
      <c r="A51">
        <v>1682</v>
      </c>
      <c r="B51">
        <f>COUNTIF(remove_dupl_monographs_vol!J2:J2011,"1682")</f>
        <v>0</v>
      </c>
      <c r="C51">
        <f>COUNTIF(ger_filtered!J2:J2011,"1682")</f>
        <v>0</v>
      </c>
      <c r="D51">
        <f>COUNTIF(OCR_ger_filtered!J2:J2011,"1682")</f>
        <v>0</v>
      </c>
      <c r="F51" s="4">
        <v>1850</v>
      </c>
      <c r="G51" s="5">
        <v>19</v>
      </c>
      <c r="L51" s="4">
        <v>1682</v>
      </c>
      <c r="M51" s="5">
        <v>0</v>
      </c>
      <c r="O51" s="4" t="s">
        <v>3112</v>
      </c>
      <c r="P51" s="5">
        <v>6</v>
      </c>
      <c r="R51" s="4">
        <v>1850</v>
      </c>
      <c r="S51" s="5">
        <v>16</v>
      </c>
      <c r="U51" s="4">
        <v>1850</v>
      </c>
      <c r="V51" s="5">
        <v>16</v>
      </c>
    </row>
    <row r="52" spans="1:22" x14ac:dyDescent="0.25">
      <c r="A52">
        <v>1683</v>
      </c>
      <c r="B52">
        <f>COUNTIF(remove_dupl_monographs_vol!J2:J2011,"1683")</f>
        <v>1</v>
      </c>
      <c r="C52">
        <f>COUNTIF(ger_filtered!J2:J2011,"1683")</f>
        <v>1</v>
      </c>
      <c r="D52">
        <f>COUNTIF(OCR_ger_filtered!J2:J2011,"1683")</f>
        <v>0</v>
      </c>
      <c r="F52" s="4">
        <v>1851</v>
      </c>
      <c r="G52" s="5">
        <v>7</v>
      </c>
      <c r="L52" s="4">
        <v>1683</v>
      </c>
      <c r="M52" s="5">
        <v>1</v>
      </c>
      <c r="O52" s="4" t="s">
        <v>3208</v>
      </c>
      <c r="P52" s="5">
        <v>8</v>
      </c>
      <c r="R52" s="4">
        <v>1851</v>
      </c>
      <c r="S52" s="5">
        <v>5</v>
      </c>
      <c r="U52" s="4">
        <v>1851</v>
      </c>
      <c r="V52" s="5">
        <v>5</v>
      </c>
    </row>
    <row r="53" spans="1:22" x14ac:dyDescent="0.25">
      <c r="A53">
        <v>1684</v>
      </c>
      <c r="B53">
        <f>COUNTIF(remove_dupl_monographs_vol!J2:J2011,"1684")</f>
        <v>0</v>
      </c>
      <c r="C53">
        <f>COUNTIF(ger_filtered!J2:J2011,"1684")</f>
        <v>0</v>
      </c>
      <c r="D53">
        <f>COUNTIF(OCR_ger_filtered!J2:J2011,"1684")</f>
        <v>0</v>
      </c>
      <c r="F53" s="4">
        <v>1852</v>
      </c>
      <c r="G53" s="5">
        <v>12</v>
      </c>
      <c r="L53" s="4">
        <v>1684</v>
      </c>
      <c r="M53" s="5">
        <v>0</v>
      </c>
      <c r="O53" s="4" t="s">
        <v>1912</v>
      </c>
      <c r="P53" s="5">
        <v>11</v>
      </c>
      <c r="R53" s="4">
        <v>1852</v>
      </c>
      <c r="S53" s="5">
        <v>12</v>
      </c>
      <c r="U53" s="4">
        <v>1852</v>
      </c>
      <c r="V53" s="5">
        <v>12</v>
      </c>
    </row>
    <row r="54" spans="1:22" x14ac:dyDescent="0.25">
      <c r="A54">
        <v>1685</v>
      </c>
      <c r="B54">
        <f>COUNTIF(remove_dupl_monographs_vol!J2:J2011,"1685")</f>
        <v>0</v>
      </c>
      <c r="C54">
        <f>COUNTIF(ger_filtered!J2:J2011,"1685")</f>
        <v>0</v>
      </c>
      <c r="D54">
        <f>COUNTIF(OCR_ger_filtered!J2:J2011,"1685")</f>
        <v>0</v>
      </c>
      <c r="F54" s="4">
        <v>1853</v>
      </c>
      <c r="G54" s="5">
        <v>18</v>
      </c>
      <c r="L54" s="4">
        <v>1685</v>
      </c>
      <c r="M54" s="5">
        <v>0</v>
      </c>
      <c r="O54" s="4" t="s">
        <v>2433</v>
      </c>
      <c r="P54" s="5">
        <v>5</v>
      </c>
      <c r="R54" s="4">
        <v>1853</v>
      </c>
      <c r="S54" s="5">
        <v>18</v>
      </c>
      <c r="U54" s="4">
        <v>1853</v>
      </c>
      <c r="V54" s="5">
        <v>18</v>
      </c>
    </row>
    <row r="55" spans="1:22" x14ac:dyDescent="0.25">
      <c r="A55">
        <v>1686</v>
      </c>
      <c r="B55">
        <f>COUNTIF(remove_dupl_monographs_vol!J2:J2011,"1686")</f>
        <v>1</v>
      </c>
      <c r="C55">
        <f>COUNTIF(ger_filtered!J2:J2011,"1686")</f>
        <v>1</v>
      </c>
      <c r="D55">
        <f>COUNTIF(OCR_ger_filtered!J2:J2011,"1686")</f>
        <v>0</v>
      </c>
      <c r="F55" s="4">
        <v>1854</v>
      </c>
      <c r="G55" s="5">
        <v>18</v>
      </c>
      <c r="L55" s="4">
        <v>1686</v>
      </c>
      <c r="M55" s="5">
        <v>1</v>
      </c>
      <c r="O55" s="4" t="s">
        <v>555</v>
      </c>
      <c r="P55" s="5">
        <v>9</v>
      </c>
      <c r="R55" s="4">
        <v>1854</v>
      </c>
      <c r="S55" s="5">
        <v>18</v>
      </c>
      <c r="U55" s="4">
        <v>1854</v>
      </c>
      <c r="V55" s="5">
        <v>18</v>
      </c>
    </row>
    <row r="56" spans="1:22" x14ac:dyDescent="0.25">
      <c r="A56">
        <v>1687</v>
      </c>
      <c r="B56">
        <f>COUNTIF(remove_dupl_monographs_vol!J2:J2011,"1687")</f>
        <v>1</v>
      </c>
      <c r="C56">
        <f>COUNTIF(ger_filtered!J2:J2011,"1687")</f>
        <v>1</v>
      </c>
      <c r="D56">
        <f>COUNTIF(OCR_ger_filtered!J2:J2011,"1687")</f>
        <v>0</v>
      </c>
      <c r="F56" s="4">
        <v>1855</v>
      </c>
      <c r="G56" s="5">
        <v>13</v>
      </c>
      <c r="L56" s="4">
        <v>1687</v>
      </c>
      <c r="M56" s="5">
        <v>1</v>
      </c>
      <c r="O56" s="4" t="s">
        <v>1878</v>
      </c>
      <c r="P56" s="5">
        <v>15</v>
      </c>
      <c r="R56" s="4">
        <v>1855</v>
      </c>
      <c r="S56" s="5">
        <v>11</v>
      </c>
      <c r="U56" s="4">
        <v>1855</v>
      </c>
      <c r="V56" s="5">
        <v>11</v>
      </c>
    </row>
    <row r="57" spans="1:22" x14ac:dyDescent="0.25">
      <c r="A57">
        <v>1688</v>
      </c>
      <c r="B57">
        <f>COUNTIF(remove_dupl_monographs_vol!J2:J2011,"1688")</f>
        <v>0</v>
      </c>
      <c r="C57">
        <f>COUNTIF(ger_filtered!J2:J2011,"1688")</f>
        <v>0</v>
      </c>
      <c r="D57">
        <f>COUNTIF(OCR_ger_filtered!J2:J2011,"1688")</f>
        <v>0</v>
      </c>
      <c r="F57" s="4">
        <v>1856</v>
      </c>
      <c r="G57" s="5">
        <v>10</v>
      </c>
      <c r="L57" s="4">
        <v>1688</v>
      </c>
      <c r="M57" s="5">
        <v>0</v>
      </c>
      <c r="O57" s="4" t="s">
        <v>1967</v>
      </c>
      <c r="P57" s="5">
        <v>10</v>
      </c>
      <c r="R57" s="4">
        <v>1856</v>
      </c>
      <c r="S57" s="5">
        <v>9</v>
      </c>
      <c r="U57" s="4">
        <v>1856</v>
      </c>
      <c r="V57" s="5">
        <v>9</v>
      </c>
    </row>
    <row r="58" spans="1:22" x14ac:dyDescent="0.25">
      <c r="A58">
        <v>1689</v>
      </c>
      <c r="B58">
        <f>COUNTIF(remove_dupl_monographs_vol!J2:J2011,"1689")</f>
        <v>0</v>
      </c>
      <c r="C58">
        <f>COUNTIF(ger_filtered!J2:J2011,"1689")</f>
        <v>0</v>
      </c>
      <c r="D58">
        <f>COUNTIF(OCR_ger_filtered!J2:J2011,"1689")</f>
        <v>0</v>
      </c>
      <c r="F58" s="4">
        <v>1857</v>
      </c>
      <c r="G58" s="5">
        <v>6</v>
      </c>
      <c r="L58" s="4">
        <v>1689</v>
      </c>
      <c r="M58" s="5">
        <v>0</v>
      </c>
      <c r="O58" s="4" t="s">
        <v>1951</v>
      </c>
      <c r="P58" s="5">
        <v>10</v>
      </c>
      <c r="R58" s="4">
        <v>1857</v>
      </c>
      <c r="S58" s="5">
        <v>5</v>
      </c>
      <c r="U58" s="4">
        <v>1857</v>
      </c>
      <c r="V58" s="5">
        <v>5</v>
      </c>
    </row>
    <row r="59" spans="1:22" x14ac:dyDescent="0.25">
      <c r="A59">
        <v>1690</v>
      </c>
      <c r="B59">
        <f>COUNTIF(remove_dupl_monographs_vol!J2:J2011,"1690")</f>
        <v>0</v>
      </c>
      <c r="C59">
        <f>COUNTIF(ger_filtered!J2:J2011,"1690")</f>
        <v>0</v>
      </c>
      <c r="D59">
        <f>COUNTIF(OCR_ger_filtered!J2:J2011,"1690")</f>
        <v>0</v>
      </c>
      <c r="F59" s="4">
        <v>1858</v>
      </c>
      <c r="G59" s="5">
        <v>3</v>
      </c>
      <c r="L59" s="4">
        <v>1690</v>
      </c>
      <c r="M59" s="5">
        <v>0</v>
      </c>
      <c r="O59" s="4" t="s">
        <v>1855</v>
      </c>
      <c r="P59" s="5">
        <v>14</v>
      </c>
      <c r="R59" s="4">
        <v>1858</v>
      </c>
      <c r="S59" s="5">
        <v>3</v>
      </c>
      <c r="U59" s="4">
        <v>1858</v>
      </c>
      <c r="V59" s="5">
        <v>3</v>
      </c>
    </row>
    <row r="60" spans="1:22" x14ac:dyDescent="0.25">
      <c r="A60">
        <v>1691</v>
      </c>
      <c r="B60">
        <f>COUNTIF(remove_dupl_monographs_vol!J2:J2011,"1691")</f>
        <v>0</v>
      </c>
      <c r="C60">
        <f>COUNTIF(ger_filtered!J2:J2011,"1691")</f>
        <v>0</v>
      </c>
      <c r="D60">
        <f>COUNTIF(OCR_ger_filtered!J2:J2011,"1691")</f>
        <v>0</v>
      </c>
      <c r="F60" s="4">
        <v>1859</v>
      </c>
      <c r="G60" s="5">
        <v>10</v>
      </c>
      <c r="L60" s="4">
        <v>1691</v>
      </c>
      <c r="M60" s="5">
        <v>0</v>
      </c>
      <c r="O60" s="4" t="s">
        <v>1782</v>
      </c>
      <c r="P60" s="5">
        <v>8</v>
      </c>
      <c r="R60" s="4">
        <v>1859</v>
      </c>
      <c r="S60" s="5">
        <v>8</v>
      </c>
      <c r="U60" s="4">
        <v>1859</v>
      </c>
      <c r="V60" s="5">
        <v>8</v>
      </c>
    </row>
    <row r="61" spans="1:22" x14ac:dyDescent="0.25">
      <c r="A61">
        <v>1692</v>
      </c>
      <c r="B61">
        <f>COUNTIF(remove_dupl_monographs_vol!J2:J2011,"1692")</f>
        <v>0</v>
      </c>
      <c r="C61">
        <f>COUNTIF(ger_filtered!J2:J2011,"1692")</f>
        <v>0</v>
      </c>
      <c r="D61">
        <f>COUNTIF(OCR_ger_filtered!J2:J2011,"1692")</f>
        <v>0</v>
      </c>
      <c r="F61" s="4">
        <v>1860</v>
      </c>
      <c r="G61" s="5">
        <v>26</v>
      </c>
      <c r="L61" s="4">
        <v>1692</v>
      </c>
      <c r="M61" s="5">
        <v>0</v>
      </c>
      <c r="O61" s="4" t="s">
        <v>809</v>
      </c>
      <c r="P61" s="5">
        <v>20</v>
      </c>
      <c r="R61" s="4">
        <v>1860</v>
      </c>
      <c r="S61" s="5">
        <v>19</v>
      </c>
      <c r="U61" s="4">
        <v>1860</v>
      </c>
      <c r="V61" s="5">
        <v>19</v>
      </c>
    </row>
    <row r="62" spans="1:22" x14ac:dyDescent="0.25">
      <c r="A62">
        <v>1693</v>
      </c>
      <c r="B62">
        <f>COUNTIF(remove_dupl_monographs_vol!J2:J2011,"1693")</f>
        <v>0</v>
      </c>
      <c r="C62">
        <f>COUNTIF(ger_filtered!J2:J2011,"1693")</f>
        <v>0</v>
      </c>
      <c r="D62">
        <f>COUNTIF(OCR_ger_filtered!J2:J2011,"1693")</f>
        <v>0</v>
      </c>
      <c r="F62" s="4">
        <v>1861</v>
      </c>
      <c r="G62" s="5">
        <v>9</v>
      </c>
      <c r="L62" s="4">
        <v>1693</v>
      </c>
      <c r="M62" s="5">
        <v>0</v>
      </c>
      <c r="O62" s="4" t="s">
        <v>1599</v>
      </c>
      <c r="P62" s="5">
        <v>12</v>
      </c>
      <c r="R62" s="4">
        <v>1861</v>
      </c>
      <c r="S62" s="5">
        <v>9</v>
      </c>
      <c r="U62" s="4">
        <v>1861</v>
      </c>
      <c r="V62" s="5">
        <v>9</v>
      </c>
    </row>
    <row r="63" spans="1:22" x14ac:dyDescent="0.25">
      <c r="A63">
        <v>1694</v>
      </c>
      <c r="B63">
        <f>COUNTIF(remove_dupl_monographs_vol!J2:J2011,"1694")</f>
        <v>0</v>
      </c>
      <c r="C63">
        <f>COUNTIF(ger_filtered!J2:J2011,"1694")</f>
        <v>0</v>
      </c>
      <c r="D63">
        <f>COUNTIF(OCR_ger_filtered!J2:J2011,"1694")</f>
        <v>0</v>
      </c>
      <c r="F63" s="4">
        <v>1862</v>
      </c>
      <c r="G63" s="5">
        <v>11</v>
      </c>
      <c r="L63" s="4">
        <v>1694</v>
      </c>
      <c r="M63" s="5">
        <v>0</v>
      </c>
      <c r="O63" s="4" t="s">
        <v>1093</v>
      </c>
      <c r="P63" s="5">
        <v>18</v>
      </c>
      <c r="R63" s="4">
        <v>1862</v>
      </c>
      <c r="S63" s="5">
        <v>11</v>
      </c>
      <c r="U63" s="4">
        <v>1862</v>
      </c>
      <c r="V63" s="5">
        <v>11</v>
      </c>
    </row>
    <row r="64" spans="1:22" x14ac:dyDescent="0.25">
      <c r="A64">
        <v>1695</v>
      </c>
      <c r="B64">
        <f>COUNTIF(remove_dupl_monographs_vol!J2:J2011,"1695")</f>
        <v>0</v>
      </c>
      <c r="C64">
        <f>COUNTIF(ger_filtered!J2:J2011,"1695")</f>
        <v>0</v>
      </c>
      <c r="D64">
        <f>COUNTIF(OCR_ger_filtered!J2:J2011,"1695")</f>
        <v>0</v>
      </c>
      <c r="F64" s="4">
        <v>1863</v>
      </c>
      <c r="G64" s="5">
        <v>8</v>
      </c>
      <c r="L64" s="4">
        <v>1695</v>
      </c>
      <c r="M64" s="5">
        <v>0</v>
      </c>
      <c r="O64" s="4" t="s">
        <v>634</v>
      </c>
      <c r="P64" s="5">
        <v>24</v>
      </c>
      <c r="R64" s="4">
        <v>1863</v>
      </c>
      <c r="S64" s="5">
        <v>6</v>
      </c>
      <c r="U64" s="4">
        <v>1863</v>
      </c>
      <c r="V64" s="5">
        <v>6</v>
      </c>
    </row>
    <row r="65" spans="1:22" x14ac:dyDescent="0.25">
      <c r="A65">
        <v>1696</v>
      </c>
      <c r="B65">
        <f>COUNTIF(remove_dupl_monographs_vol!J2:J2011,"1696")</f>
        <v>0</v>
      </c>
      <c r="C65">
        <f>COUNTIF(ger_filtered!J2:J2011,"1696")</f>
        <v>0</v>
      </c>
      <c r="D65">
        <f>COUNTIF(OCR_ger_filtered!J2:J2011,"1696")</f>
        <v>0</v>
      </c>
      <c r="F65" s="4">
        <v>1864</v>
      </c>
      <c r="G65" s="5">
        <v>4</v>
      </c>
      <c r="L65" s="4">
        <v>1696</v>
      </c>
      <c r="M65" s="5">
        <v>0</v>
      </c>
      <c r="O65" s="4" t="s">
        <v>121</v>
      </c>
      <c r="P65" s="5">
        <v>28</v>
      </c>
      <c r="R65" s="4">
        <v>1864</v>
      </c>
      <c r="S65" s="5">
        <v>4</v>
      </c>
      <c r="U65" s="4">
        <v>1864</v>
      </c>
      <c r="V65" s="5">
        <v>4</v>
      </c>
    </row>
    <row r="66" spans="1:22" x14ac:dyDescent="0.25">
      <c r="A66">
        <v>1697</v>
      </c>
      <c r="B66">
        <f>COUNTIF(remove_dupl_monographs_vol!J2:J2011,"1697")</f>
        <v>0</v>
      </c>
      <c r="C66">
        <f>COUNTIF(ger_filtered!J2:J2011,"1697")</f>
        <v>0</v>
      </c>
      <c r="D66">
        <f>COUNTIF(OCR_ger_filtered!J2:J2011,"1697")</f>
        <v>0</v>
      </c>
      <c r="F66" s="4">
        <v>1865</v>
      </c>
      <c r="G66" s="5">
        <v>11</v>
      </c>
      <c r="L66" s="4">
        <v>1697</v>
      </c>
      <c r="M66" s="5">
        <v>0</v>
      </c>
      <c r="O66" s="4" t="s">
        <v>162</v>
      </c>
      <c r="P66" s="5">
        <v>23</v>
      </c>
      <c r="R66" s="4">
        <v>1865</v>
      </c>
      <c r="S66" s="5">
        <v>10</v>
      </c>
      <c r="U66" s="4">
        <v>1865</v>
      </c>
      <c r="V66" s="5">
        <v>10</v>
      </c>
    </row>
    <row r="67" spans="1:22" x14ac:dyDescent="0.25">
      <c r="A67">
        <v>1698</v>
      </c>
      <c r="B67">
        <f>COUNTIF(remove_dupl_monographs_vol!J2:J2011,"1698")</f>
        <v>1</v>
      </c>
      <c r="C67">
        <f>COUNTIF(ger_filtered!J2:J2011,"1698")</f>
        <v>1</v>
      </c>
      <c r="D67">
        <f>COUNTIF(OCR_ger_filtered!J2:J2011,"1698")</f>
        <v>0</v>
      </c>
      <c r="F67" s="4">
        <v>1866</v>
      </c>
      <c r="G67" s="5">
        <v>6</v>
      </c>
      <c r="L67" s="4">
        <v>1698</v>
      </c>
      <c r="M67" s="5">
        <v>1</v>
      </c>
      <c r="O67" s="4" t="s">
        <v>246</v>
      </c>
      <c r="P67" s="5">
        <v>23</v>
      </c>
      <c r="R67" s="4">
        <v>1866</v>
      </c>
      <c r="S67" s="5">
        <v>5</v>
      </c>
      <c r="U67" s="4">
        <v>1866</v>
      </c>
      <c r="V67" s="5">
        <v>5</v>
      </c>
    </row>
    <row r="68" spans="1:22" x14ac:dyDescent="0.25">
      <c r="A68">
        <v>1699</v>
      </c>
      <c r="B68">
        <f>COUNTIF(remove_dupl_monographs_vol!J2:J2011,"1699")</f>
        <v>0</v>
      </c>
      <c r="C68">
        <f>COUNTIF(ger_filtered!J2:J2011,"1699")</f>
        <v>0</v>
      </c>
      <c r="D68">
        <f>COUNTIF(OCR_ger_filtered!J2:J2011,"1699")</f>
        <v>0</v>
      </c>
      <c r="F68" s="4">
        <v>1867</v>
      </c>
      <c r="G68" s="5">
        <v>4</v>
      </c>
      <c r="L68" s="4">
        <v>1699</v>
      </c>
      <c r="M68" s="5">
        <v>0</v>
      </c>
      <c r="O68" s="4" t="s">
        <v>412</v>
      </c>
      <c r="P68" s="5">
        <v>29</v>
      </c>
      <c r="R68" s="4">
        <v>1867</v>
      </c>
      <c r="S68" s="5">
        <v>3</v>
      </c>
      <c r="U68" s="4">
        <v>1867</v>
      </c>
      <c r="V68" s="5">
        <v>3</v>
      </c>
    </row>
    <row r="69" spans="1:22" x14ac:dyDescent="0.25">
      <c r="A69">
        <v>1700</v>
      </c>
      <c r="B69">
        <f>COUNTIF(remove_dupl_monographs_vol!J2:J2011,"1700")</f>
        <v>2</v>
      </c>
      <c r="C69">
        <f>COUNTIF(ger_filtered!J2:J2011,"1700")</f>
        <v>0</v>
      </c>
      <c r="D69">
        <f>COUNTIF(OCR_ger_filtered!J2:J2011,"1700")</f>
        <v>0</v>
      </c>
      <c r="F69" s="4">
        <v>1868</v>
      </c>
      <c r="G69" s="5">
        <v>6</v>
      </c>
      <c r="L69" s="4">
        <v>1700</v>
      </c>
      <c r="M69" s="5">
        <v>2</v>
      </c>
      <c r="O69" s="4" t="s">
        <v>723</v>
      </c>
      <c r="P69" s="5">
        <v>14</v>
      </c>
      <c r="R69" s="4">
        <v>1868</v>
      </c>
      <c r="S69" s="5">
        <v>6</v>
      </c>
      <c r="U69" s="4">
        <v>1868</v>
      </c>
      <c r="V69" s="5">
        <v>6</v>
      </c>
    </row>
    <row r="70" spans="1:22" x14ac:dyDescent="0.25">
      <c r="A70">
        <v>1701</v>
      </c>
      <c r="B70">
        <f>COUNTIF(remove_dupl_monographs_vol!J2:J2011,"1701")</f>
        <v>0</v>
      </c>
      <c r="C70">
        <f>COUNTIF(ger_filtered!J2:J2011,"1701")</f>
        <v>0</v>
      </c>
      <c r="D70">
        <f>COUNTIF(OCR_ger_filtered!J2:J2011,"1701")</f>
        <v>0</v>
      </c>
      <c r="F70" s="4">
        <v>1869</v>
      </c>
      <c r="G70" s="5">
        <v>7</v>
      </c>
      <c r="L70" s="4">
        <v>1701</v>
      </c>
      <c r="M70" s="5">
        <v>0</v>
      </c>
      <c r="O70" s="4" t="s">
        <v>129</v>
      </c>
      <c r="P70" s="5">
        <v>7</v>
      </c>
      <c r="R70" s="4">
        <v>1869</v>
      </c>
      <c r="S70" s="5">
        <v>5</v>
      </c>
      <c r="U70" s="4">
        <v>1869</v>
      </c>
      <c r="V70" s="5">
        <v>5</v>
      </c>
    </row>
    <row r="71" spans="1:22" x14ac:dyDescent="0.25">
      <c r="A71">
        <v>1702</v>
      </c>
      <c r="B71">
        <f>COUNTIF(remove_dupl_monographs_vol!J2:J2011,"1702")</f>
        <v>0</v>
      </c>
      <c r="C71">
        <f>COUNTIF(ger_filtered!J2:J2011,"1702")</f>
        <v>0</v>
      </c>
      <c r="D71">
        <f>COUNTIF(OCR_ger_filtered!J2:J2011,"1702")</f>
        <v>0</v>
      </c>
      <c r="F71" s="4">
        <v>1870</v>
      </c>
      <c r="G71" s="5">
        <v>13</v>
      </c>
      <c r="L71" s="4" t="s">
        <v>10111</v>
      </c>
      <c r="M71" s="5">
        <v>9</v>
      </c>
      <c r="O71" s="4" t="s">
        <v>391</v>
      </c>
      <c r="P71" s="5">
        <v>14</v>
      </c>
      <c r="R71" s="4">
        <v>1870</v>
      </c>
      <c r="S71" s="5">
        <v>12</v>
      </c>
      <c r="U71" s="4">
        <v>1870</v>
      </c>
      <c r="V71" s="5">
        <v>12</v>
      </c>
    </row>
    <row r="72" spans="1:22" x14ac:dyDescent="0.25">
      <c r="A72">
        <v>1703</v>
      </c>
      <c r="B72">
        <f>COUNTIF(remove_dupl_monographs_vol!J2:J2011,"1703")</f>
        <v>0</v>
      </c>
      <c r="C72">
        <f>COUNTIF(ger_filtered!J2:J2011,"1703")</f>
        <v>0</v>
      </c>
      <c r="D72">
        <f>COUNTIF(OCR_ger_filtered!J2:J2011,"1703")</f>
        <v>0</v>
      </c>
      <c r="F72" s="4">
        <v>1871</v>
      </c>
      <c r="G72" s="5">
        <v>4</v>
      </c>
      <c r="O72" s="4" t="s">
        <v>1137</v>
      </c>
      <c r="P72" s="5">
        <v>13</v>
      </c>
      <c r="R72" s="4">
        <v>1871</v>
      </c>
      <c r="S72" s="5">
        <v>3</v>
      </c>
      <c r="U72" s="4">
        <v>1871</v>
      </c>
      <c r="V72" s="5">
        <v>3</v>
      </c>
    </row>
    <row r="73" spans="1:22" x14ac:dyDescent="0.25">
      <c r="A73">
        <v>1704</v>
      </c>
      <c r="B73">
        <f>COUNTIF(remove_dupl_monographs_vol!J2:J2011,"1704")</f>
        <v>0</v>
      </c>
      <c r="C73">
        <f>COUNTIF(ger_filtered!J2:J2011,"1704")</f>
        <v>0</v>
      </c>
      <c r="D73">
        <f>COUNTIF(OCR_ger_filtered!J2:J2011,"1704")</f>
        <v>0</v>
      </c>
      <c r="F73" s="4">
        <v>1872</v>
      </c>
      <c r="G73" s="5">
        <v>9</v>
      </c>
      <c r="O73" s="4" t="s">
        <v>261</v>
      </c>
      <c r="P73" s="5">
        <v>22</v>
      </c>
      <c r="R73" s="4">
        <v>1872</v>
      </c>
      <c r="S73" s="5">
        <v>9</v>
      </c>
      <c r="U73" s="4">
        <v>1872</v>
      </c>
      <c r="V73" s="5">
        <v>9</v>
      </c>
    </row>
    <row r="74" spans="1:22" x14ac:dyDescent="0.25">
      <c r="A74">
        <v>1705</v>
      </c>
      <c r="B74">
        <f>COUNTIF(remove_dupl_monographs_vol!J2:J2011,"1705")</f>
        <v>0</v>
      </c>
      <c r="C74">
        <f>COUNTIF(ger_filtered!J2:J2011,"1705")</f>
        <v>0</v>
      </c>
      <c r="D74">
        <f>COUNTIF(OCR_ger_filtered!J2:J2011,"1705")</f>
        <v>0</v>
      </c>
      <c r="F74" s="4">
        <v>1873</v>
      </c>
      <c r="G74" s="5">
        <v>8</v>
      </c>
      <c r="O74" s="4" t="s">
        <v>1751</v>
      </c>
      <c r="P74" s="5">
        <v>12</v>
      </c>
      <c r="R74" s="4">
        <v>1873</v>
      </c>
      <c r="S74" s="5">
        <v>8</v>
      </c>
      <c r="U74" s="4">
        <v>1873</v>
      </c>
      <c r="V74" s="5">
        <v>8</v>
      </c>
    </row>
    <row r="75" spans="1:22" x14ac:dyDescent="0.25">
      <c r="A75">
        <v>1706</v>
      </c>
      <c r="B75">
        <f>COUNTIF(remove_dupl_monographs_vol!J2:J2011,"1706")</f>
        <v>0</v>
      </c>
      <c r="C75">
        <f>COUNTIF(ger_filtered!J2:J2011,"1706")</f>
        <v>0</v>
      </c>
      <c r="D75">
        <f>COUNTIF(OCR_ger_filtered!J2:J2011,"1706")</f>
        <v>0</v>
      </c>
      <c r="F75" s="4">
        <v>1874</v>
      </c>
      <c r="G75" s="5">
        <v>11</v>
      </c>
      <c r="O75" s="4" t="s">
        <v>1545</v>
      </c>
      <c r="P75" s="5">
        <v>16</v>
      </c>
      <c r="R75" s="4">
        <v>1874</v>
      </c>
      <c r="S75" s="5">
        <v>10</v>
      </c>
      <c r="U75" s="4">
        <v>1874</v>
      </c>
      <c r="V75" s="5">
        <v>10</v>
      </c>
    </row>
    <row r="76" spans="1:22" x14ac:dyDescent="0.25">
      <c r="A76">
        <v>1707</v>
      </c>
      <c r="B76">
        <f>COUNTIF(remove_dupl_monographs_vol!J2:J2011,"1707")</f>
        <v>1</v>
      </c>
      <c r="C76">
        <f>COUNTIF(ger_filtered!J2:J2011,"1707")</f>
        <v>0</v>
      </c>
      <c r="D76">
        <f>COUNTIF(OCR_ger_filtered!J2:J2011,"1707")</f>
        <v>0</v>
      </c>
      <c r="F76" s="4">
        <v>1875</v>
      </c>
      <c r="G76" s="5">
        <v>5</v>
      </c>
      <c r="O76" s="4" t="s">
        <v>1472</v>
      </c>
      <c r="P76" s="5">
        <v>6</v>
      </c>
      <c r="R76" s="4">
        <v>1875</v>
      </c>
      <c r="S76" s="5">
        <v>5</v>
      </c>
      <c r="U76" s="4">
        <v>1875</v>
      </c>
      <c r="V76" s="5">
        <v>5</v>
      </c>
    </row>
    <row r="77" spans="1:22" x14ac:dyDescent="0.25">
      <c r="A77">
        <v>1708</v>
      </c>
      <c r="B77">
        <f>COUNTIF(remove_dupl_monographs_vol!J2:J2011,"1708")</f>
        <v>0</v>
      </c>
      <c r="C77">
        <f>COUNTIF(ger_filtered!J2:J2011,"1708")</f>
        <v>0</v>
      </c>
      <c r="D77">
        <f>COUNTIF(OCR_ger_filtered!J2:J2011,"1708")</f>
        <v>0</v>
      </c>
      <c r="F77" s="4">
        <v>1876</v>
      </c>
      <c r="G77" s="5">
        <v>14</v>
      </c>
      <c r="O77" s="4" t="s">
        <v>1394</v>
      </c>
      <c r="P77" s="5">
        <v>7</v>
      </c>
      <c r="R77" s="4">
        <v>1876</v>
      </c>
      <c r="S77" s="5">
        <v>13</v>
      </c>
      <c r="U77" s="4">
        <v>1876</v>
      </c>
      <c r="V77" s="5">
        <v>13</v>
      </c>
    </row>
    <row r="78" spans="1:22" x14ac:dyDescent="0.25">
      <c r="A78">
        <v>1709</v>
      </c>
      <c r="B78">
        <f>COUNTIF(remove_dupl_monographs_vol!J2:J2011,"1709")</f>
        <v>0</v>
      </c>
      <c r="C78">
        <f>COUNTIF(ger_filtered!J2:J2011,"1709")</f>
        <v>0</v>
      </c>
      <c r="D78">
        <f>COUNTIF(OCR_ger_filtered!J2:J2011,"1709")</f>
        <v>0</v>
      </c>
      <c r="F78" s="4">
        <v>1877</v>
      </c>
      <c r="G78" s="5">
        <v>7</v>
      </c>
      <c r="O78" s="4" t="s">
        <v>866</v>
      </c>
      <c r="P78" s="5">
        <v>8</v>
      </c>
      <c r="R78" s="4">
        <v>1877</v>
      </c>
      <c r="S78" s="5">
        <v>7</v>
      </c>
      <c r="U78" s="4">
        <v>1877</v>
      </c>
      <c r="V78" s="5">
        <v>7</v>
      </c>
    </row>
    <row r="79" spans="1:22" x14ac:dyDescent="0.25">
      <c r="A79">
        <v>1710</v>
      </c>
      <c r="B79">
        <f>COUNTIF(remove_dupl_monographs_vol!J2:J2011,"1710")</f>
        <v>0</v>
      </c>
      <c r="C79">
        <f>COUNTIF(ger_filtered!J2:J2011,"1710")</f>
        <v>0</v>
      </c>
      <c r="D79">
        <f>COUNTIF(OCR_ger_filtered!J2:J2011,"1710")</f>
        <v>0</v>
      </c>
      <c r="F79" s="4">
        <v>1878</v>
      </c>
      <c r="G79" s="5">
        <v>10</v>
      </c>
      <c r="O79" s="4" t="s">
        <v>23</v>
      </c>
      <c r="P79" s="5">
        <v>13</v>
      </c>
      <c r="R79" s="4">
        <v>1878</v>
      </c>
      <c r="S79" s="5">
        <v>8</v>
      </c>
      <c r="U79" s="4">
        <v>1878</v>
      </c>
      <c r="V79" s="5">
        <v>8</v>
      </c>
    </row>
    <row r="80" spans="1:22" x14ac:dyDescent="0.25">
      <c r="A80">
        <v>1711</v>
      </c>
      <c r="B80">
        <f>COUNTIF(remove_dupl_monographs_vol!J2:J2011,"1711")</f>
        <v>0</v>
      </c>
      <c r="C80">
        <f>COUNTIF(ger_filtered!J2:J2011,"1711")</f>
        <v>0</v>
      </c>
      <c r="D80">
        <f>COUNTIF(OCR_ger_filtered!J2:J2011,"1711")</f>
        <v>0</v>
      </c>
      <c r="F80" s="4">
        <v>1879</v>
      </c>
      <c r="G80" s="5">
        <v>12</v>
      </c>
      <c r="O80" s="4" t="s">
        <v>134</v>
      </c>
      <c r="P80" s="5">
        <v>7</v>
      </c>
      <c r="R80" s="4">
        <v>1879</v>
      </c>
      <c r="S80" s="5">
        <v>11</v>
      </c>
      <c r="U80" s="4">
        <v>1879</v>
      </c>
      <c r="V80" s="5">
        <v>11</v>
      </c>
    </row>
    <row r="81" spans="1:22" x14ac:dyDescent="0.25">
      <c r="A81">
        <v>1712</v>
      </c>
      <c r="B81">
        <f>COUNTIF(remove_dupl_monographs_vol!J2:J2011,"1712")</f>
        <v>0</v>
      </c>
      <c r="C81">
        <f>COUNTIF(ger_filtered!J2:J2011,"1712")</f>
        <v>0</v>
      </c>
      <c r="D81">
        <f>COUNTIF(OCR_ger_filtered!J2:J2011,"1712")</f>
        <v>0</v>
      </c>
      <c r="F81" s="4">
        <v>1880</v>
      </c>
      <c r="G81" s="5">
        <v>12</v>
      </c>
      <c r="O81" s="4" t="s">
        <v>955</v>
      </c>
      <c r="P81" s="5">
        <v>11</v>
      </c>
      <c r="R81" s="4">
        <v>1880</v>
      </c>
      <c r="S81" s="5">
        <v>10</v>
      </c>
      <c r="U81" s="4">
        <v>1880</v>
      </c>
      <c r="V81" s="5">
        <v>10</v>
      </c>
    </row>
    <row r="82" spans="1:22" x14ac:dyDescent="0.25">
      <c r="A82">
        <v>1713</v>
      </c>
      <c r="B82">
        <f>COUNTIF(remove_dupl_monographs_vol!J2:J2011,"1713")</f>
        <v>0</v>
      </c>
      <c r="C82">
        <f>COUNTIF(ger_filtered!J2:J2011,"1713")</f>
        <v>0</v>
      </c>
      <c r="D82">
        <f>COUNTIF(OCR_ger_filtered!J2:J2011,"1713")</f>
        <v>0</v>
      </c>
      <c r="F82" s="4">
        <v>1881</v>
      </c>
      <c r="G82" s="5">
        <v>6</v>
      </c>
      <c r="O82" s="4" t="s">
        <v>219</v>
      </c>
      <c r="P82" s="5">
        <v>11</v>
      </c>
      <c r="R82" s="4">
        <v>1881</v>
      </c>
      <c r="S82" s="5">
        <v>5</v>
      </c>
      <c r="U82" s="4">
        <v>1881</v>
      </c>
      <c r="V82" s="5">
        <v>5</v>
      </c>
    </row>
    <row r="83" spans="1:22" x14ac:dyDescent="0.25">
      <c r="A83">
        <v>1714</v>
      </c>
      <c r="B83">
        <f>COUNTIF(remove_dupl_monographs_vol!J2:J2011,"1714")</f>
        <v>0</v>
      </c>
      <c r="C83">
        <f>COUNTIF(ger_filtered!J2:J2011,"1714")</f>
        <v>0</v>
      </c>
      <c r="D83">
        <f>COUNTIF(OCR_ger_filtered!J2:J2011,"1714")</f>
        <v>0</v>
      </c>
      <c r="F83" s="4">
        <v>1882</v>
      </c>
      <c r="G83" s="5">
        <v>11</v>
      </c>
      <c r="O83" s="4" t="s">
        <v>438</v>
      </c>
      <c r="P83" s="5">
        <v>27</v>
      </c>
      <c r="R83" s="4">
        <v>1882</v>
      </c>
      <c r="S83" s="5">
        <v>10</v>
      </c>
      <c r="U83" s="4">
        <v>1882</v>
      </c>
      <c r="V83" s="5">
        <v>10</v>
      </c>
    </row>
    <row r="84" spans="1:22" x14ac:dyDescent="0.25">
      <c r="A84">
        <v>1715</v>
      </c>
      <c r="B84">
        <f>COUNTIF(remove_dupl_monographs_vol!J2:J2011,"1715")</f>
        <v>0</v>
      </c>
      <c r="C84">
        <f>COUNTIF(ger_filtered!J2:J2011,"1715")</f>
        <v>0</v>
      </c>
      <c r="D84">
        <f>COUNTIF(OCR_ger_filtered!J2:J2011,"1715")</f>
        <v>0</v>
      </c>
      <c r="F84" s="4">
        <v>1883</v>
      </c>
      <c r="G84" s="5">
        <v>10</v>
      </c>
      <c r="O84" s="4" t="s">
        <v>642</v>
      </c>
      <c r="P84" s="5">
        <v>18</v>
      </c>
      <c r="R84" s="4">
        <v>1883</v>
      </c>
      <c r="S84" s="5">
        <v>8</v>
      </c>
      <c r="U84" s="4">
        <v>1883</v>
      </c>
      <c r="V84" s="5">
        <v>8</v>
      </c>
    </row>
    <row r="85" spans="1:22" x14ac:dyDescent="0.25">
      <c r="A85">
        <v>1716</v>
      </c>
      <c r="B85">
        <f>COUNTIF(remove_dupl_monographs_vol!J2:J2011,"1716")</f>
        <v>0</v>
      </c>
      <c r="C85">
        <f>COUNTIF(ger_filtered!J2:J2011,"1716")</f>
        <v>0</v>
      </c>
      <c r="D85">
        <f>COUNTIF(OCR_ger_filtered!J2:J2011,"1716")</f>
        <v>0</v>
      </c>
      <c r="F85" s="4">
        <v>1884</v>
      </c>
      <c r="G85" s="5">
        <v>8</v>
      </c>
      <c r="O85" s="4" t="s">
        <v>89</v>
      </c>
      <c r="P85" s="5">
        <v>15</v>
      </c>
      <c r="R85" s="4">
        <v>1884</v>
      </c>
      <c r="S85" s="5">
        <v>7</v>
      </c>
      <c r="U85" s="4">
        <v>1884</v>
      </c>
      <c r="V85" s="5">
        <v>7</v>
      </c>
    </row>
    <row r="86" spans="1:22" x14ac:dyDescent="0.25">
      <c r="A86">
        <v>1717</v>
      </c>
      <c r="B86">
        <f>COUNTIF(remove_dupl_monographs_vol!J2:J2011,"1717")</f>
        <v>0</v>
      </c>
      <c r="C86">
        <f>COUNTIF(ger_filtered!J2:J2011,"1717")</f>
        <v>0</v>
      </c>
      <c r="D86">
        <f>COUNTIF(OCR_ger_filtered!J2:J2011,"1717")</f>
        <v>0</v>
      </c>
      <c r="F86" s="4">
        <v>1885</v>
      </c>
      <c r="G86" s="5">
        <v>13</v>
      </c>
      <c r="O86" s="4" t="s">
        <v>923</v>
      </c>
      <c r="P86" s="5">
        <v>10</v>
      </c>
      <c r="R86" s="4">
        <v>1885</v>
      </c>
      <c r="S86" s="5">
        <v>12</v>
      </c>
      <c r="U86" s="4">
        <v>1885</v>
      </c>
      <c r="V86" s="5">
        <v>12</v>
      </c>
    </row>
    <row r="87" spans="1:22" x14ac:dyDescent="0.25">
      <c r="A87">
        <v>1718</v>
      </c>
      <c r="B87">
        <f>COUNTIF(remove_dupl_monographs_vol!J2:J2011,"1718")</f>
        <v>0</v>
      </c>
      <c r="C87">
        <f>COUNTIF(ger_filtered!J2:J2011,"1718")</f>
        <v>0</v>
      </c>
      <c r="D87">
        <f>COUNTIF(OCR_ger_filtered!J2:J2011,"1718")</f>
        <v>0</v>
      </c>
      <c r="F87" s="4">
        <v>1886</v>
      </c>
      <c r="G87" s="5">
        <v>4</v>
      </c>
      <c r="O87" s="4" t="s">
        <v>1000</v>
      </c>
      <c r="P87" s="5">
        <v>19</v>
      </c>
      <c r="R87" s="4">
        <v>1886</v>
      </c>
      <c r="S87" s="5">
        <v>4</v>
      </c>
      <c r="U87" s="4">
        <v>1886</v>
      </c>
      <c r="V87" s="5">
        <v>4</v>
      </c>
    </row>
    <row r="88" spans="1:22" x14ac:dyDescent="0.25">
      <c r="A88">
        <v>1719</v>
      </c>
      <c r="B88">
        <f>COUNTIF(remove_dupl_monographs_vol!J2:J2011,"1719")</f>
        <v>0</v>
      </c>
      <c r="C88">
        <f>COUNTIF(ger_filtered!J2:J2011,"1719")</f>
        <v>0</v>
      </c>
      <c r="D88">
        <f>COUNTIF(OCR_ger_filtered!J2:J2011,"1719")</f>
        <v>0</v>
      </c>
      <c r="F88" s="4">
        <v>1887</v>
      </c>
      <c r="G88" s="5">
        <v>13</v>
      </c>
      <c r="O88" s="4" t="s">
        <v>1207</v>
      </c>
      <c r="P88" s="5">
        <v>13</v>
      </c>
      <c r="R88" s="4">
        <v>1887</v>
      </c>
      <c r="S88" s="5">
        <v>13</v>
      </c>
      <c r="U88" s="4">
        <v>1887</v>
      </c>
      <c r="V88" s="5">
        <v>12</v>
      </c>
    </row>
    <row r="89" spans="1:22" x14ac:dyDescent="0.25">
      <c r="A89">
        <v>1720</v>
      </c>
      <c r="B89">
        <f>COUNTIF(remove_dupl_monographs_vol!J2:J2011,"1720")</f>
        <v>0</v>
      </c>
      <c r="C89">
        <f>COUNTIF(ger_filtered!J2:J2011,"1720")</f>
        <v>0</v>
      </c>
      <c r="D89">
        <f>COUNTIF(OCR_ger_filtered!J2:J2011,"1720")</f>
        <v>0</v>
      </c>
      <c r="F89" s="4">
        <v>1888</v>
      </c>
      <c r="G89" s="5">
        <v>7</v>
      </c>
      <c r="O89" s="4" t="s">
        <v>880</v>
      </c>
      <c r="P89" s="5">
        <v>12</v>
      </c>
      <c r="R89" s="4">
        <v>1888</v>
      </c>
      <c r="S89" s="5">
        <v>7</v>
      </c>
      <c r="U89" s="4">
        <v>1888</v>
      </c>
      <c r="V89" s="5">
        <v>7</v>
      </c>
    </row>
    <row r="90" spans="1:22" x14ac:dyDescent="0.25">
      <c r="A90">
        <v>1721</v>
      </c>
      <c r="B90">
        <f>COUNTIF(remove_dupl_monographs_vol!J2:J2011,"1721")</f>
        <v>0</v>
      </c>
      <c r="C90">
        <f>COUNTIF(ger_filtered!J2:J2011,"1721")</f>
        <v>0</v>
      </c>
      <c r="D90">
        <f>COUNTIF(OCR_ger_filtered!J2:J2011,"1721")</f>
        <v>0</v>
      </c>
      <c r="F90" s="4">
        <v>1889</v>
      </c>
      <c r="G90" s="5">
        <v>2</v>
      </c>
      <c r="O90" s="4" t="s">
        <v>398</v>
      </c>
      <c r="P90" s="5">
        <v>21</v>
      </c>
      <c r="R90" s="4">
        <v>1889</v>
      </c>
      <c r="S90" s="5">
        <v>2</v>
      </c>
      <c r="U90" s="4">
        <v>1889</v>
      </c>
      <c r="V90" s="5">
        <v>2</v>
      </c>
    </row>
    <row r="91" spans="1:22" x14ac:dyDescent="0.25">
      <c r="A91">
        <v>1722</v>
      </c>
      <c r="B91">
        <f>COUNTIF(remove_dupl_monographs_vol!J2:J2011,"1722")</f>
        <v>0</v>
      </c>
      <c r="C91">
        <f>COUNTIF(ger_filtered!J2:J2011,"1722")</f>
        <v>0</v>
      </c>
      <c r="D91">
        <f>COUNTIF(OCR_ger_filtered!J2:J2011,"1722")</f>
        <v>0</v>
      </c>
      <c r="F91" s="4">
        <v>1890</v>
      </c>
      <c r="G91" s="5">
        <v>10</v>
      </c>
      <c r="O91" s="4" t="s">
        <v>1650</v>
      </c>
      <c r="P91" s="5">
        <v>7</v>
      </c>
      <c r="R91" s="4">
        <v>1890</v>
      </c>
      <c r="S91" s="5">
        <v>9</v>
      </c>
      <c r="U91" s="4">
        <v>1890</v>
      </c>
      <c r="V91" s="5">
        <v>9</v>
      </c>
    </row>
    <row r="92" spans="1:22" x14ac:dyDescent="0.25">
      <c r="A92">
        <v>1723</v>
      </c>
      <c r="B92">
        <f>COUNTIF(remove_dupl_monographs_vol!J2:J2011,"1723")</f>
        <v>0</v>
      </c>
      <c r="C92">
        <f>COUNTIF(ger_filtered!J2:J2011,"1723")</f>
        <v>0</v>
      </c>
      <c r="D92">
        <f>COUNTIF(OCR_ger_filtered!J2:J2011,"1723")</f>
        <v>0</v>
      </c>
      <c r="F92" s="4">
        <v>1891</v>
      </c>
      <c r="G92" s="5">
        <v>8</v>
      </c>
      <c r="O92" s="4" t="s">
        <v>688</v>
      </c>
      <c r="P92" s="5">
        <v>9</v>
      </c>
      <c r="R92" s="4">
        <v>1891</v>
      </c>
      <c r="S92" s="5">
        <v>8</v>
      </c>
      <c r="U92" s="4">
        <v>1891</v>
      </c>
      <c r="V92" s="5">
        <v>8</v>
      </c>
    </row>
    <row r="93" spans="1:22" x14ac:dyDescent="0.25">
      <c r="A93">
        <v>1724</v>
      </c>
      <c r="B93">
        <f>COUNTIF(remove_dupl_monographs_vol!J2:J2011,"1724")</f>
        <v>2</v>
      </c>
      <c r="C93">
        <f>COUNTIF(ger_filtered!J2:J2011,"1724")</f>
        <v>2</v>
      </c>
      <c r="D93">
        <f>COUNTIF(OCR_ger_filtered!J2:J2011,"1724")</f>
        <v>0</v>
      </c>
      <c r="F93" s="4">
        <v>1892</v>
      </c>
      <c r="G93" s="5">
        <v>7</v>
      </c>
      <c r="O93" s="4" t="s">
        <v>253</v>
      </c>
      <c r="P93" s="5">
        <v>39</v>
      </c>
      <c r="R93" s="4">
        <v>1892</v>
      </c>
      <c r="S93" s="5">
        <v>7</v>
      </c>
      <c r="U93" s="4">
        <v>1892</v>
      </c>
      <c r="V93" s="5">
        <v>7</v>
      </c>
    </row>
    <row r="94" spans="1:22" x14ac:dyDescent="0.25">
      <c r="A94">
        <v>1725</v>
      </c>
      <c r="B94">
        <f>COUNTIF(remove_dupl_monographs_vol!J2:J2011,"1725")</f>
        <v>0</v>
      </c>
      <c r="C94">
        <f>COUNTIF(ger_filtered!J2:J2011,"1725")</f>
        <v>0</v>
      </c>
      <c r="D94">
        <f>COUNTIF(OCR_ger_filtered!J2:J2011,"1725")</f>
        <v>0</v>
      </c>
      <c r="F94" s="4">
        <v>1893</v>
      </c>
      <c r="G94" s="5">
        <v>6</v>
      </c>
      <c r="O94" s="4" t="s">
        <v>756</v>
      </c>
      <c r="P94" s="5">
        <v>21</v>
      </c>
      <c r="R94" s="4">
        <v>1893</v>
      </c>
      <c r="S94" s="5">
        <v>6</v>
      </c>
      <c r="U94" s="4">
        <v>1893</v>
      </c>
      <c r="V94" s="5">
        <v>6</v>
      </c>
    </row>
    <row r="95" spans="1:22" x14ac:dyDescent="0.25">
      <c r="A95">
        <v>1726</v>
      </c>
      <c r="B95">
        <f>COUNTIF(remove_dupl_monographs_vol!J2:J2011,"1726")</f>
        <v>0</v>
      </c>
      <c r="C95">
        <f>COUNTIF(ger_filtered!J2:J2011,"1726")</f>
        <v>0</v>
      </c>
      <c r="D95">
        <f>COUNTIF(OCR_ger_filtered!J2:J2011,"1726")</f>
        <v>0</v>
      </c>
      <c r="F95" s="4">
        <v>1894</v>
      </c>
      <c r="G95" s="5">
        <v>11</v>
      </c>
      <c r="O95" s="4" t="s">
        <v>211</v>
      </c>
      <c r="P95" s="5">
        <v>11</v>
      </c>
      <c r="R95" s="4">
        <v>1894</v>
      </c>
      <c r="S95" s="5">
        <v>11</v>
      </c>
      <c r="U95" s="4">
        <v>1894</v>
      </c>
      <c r="V95" s="5">
        <v>11</v>
      </c>
    </row>
    <row r="96" spans="1:22" x14ac:dyDescent="0.25">
      <c r="A96">
        <v>1727</v>
      </c>
      <c r="B96">
        <f>COUNTIF(remove_dupl_monographs_vol!J2:J2011,"1727")</f>
        <v>0</v>
      </c>
      <c r="C96">
        <f>COUNTIF(ger_filtered!J2:J2011,"1727")</f>
        <v>0</v>
      </c>
      <c r="D96">
        <f>COUNTIF(OCR_ger_filtered!J2:J2011,"1727")</f>
        <v>0</v>
      </c>
      <c r="F96" s="4">
        <v>1895</v>
      </c>
      <c r="G96" s="5">
        <v>5</v>
      </c>
      <c r="O96" s="4" t="s">
        <v>2591</v>
      </c>
      <c r="P96" s="5">
        <v>14</v>
      </c>
      <c r="R96" s="4">
        <v>1895</v>
      </c>
      <c r="S96" s="5">
        <v>4</v>
      </c>
      <c r="U96" s="4">
        <v>1895</v>
      </c>
      <c r="V96" s="5">
        <v>4</v>
      </c>
    </row>
    <row r="97" spans="1:22" x14ac:dyDescent="0.25">
      <c r="A97">
        <v>1728</v>
      </c>
      <c r="B97">
        <f>COUNTIF(remove_dupl_monographs_vol!J2:J2011,"1728")</f>
        <v>0</v>
      </c>
      <c r="C97">
        <f>COUNTIF(ger_filtered!J2:J2011,"1728")</f>
        <v>0</v>
      </c>
      <c r="D97">
        <f>COUNTIF(OCR_ger_filtered!J2:J2011,"1728")</f>
        <v>0</v>
      </c>
      <c r="F97" s="4">
        <v>1896</v>
      </c>
      <c r="G97" s="5">
        <v>4</v>
      </c>
      <c r="O97" s="4" t="s">
        <v>826</v>
      </c>
      <c r="P97" s="5">
        <v>18</v>
      </c>
      <c r="R97" s="4">
        <v>1896</v>
      </c>
      <c r="S97" s="5">
        <v>4</v>
      </c>
      <c r="U97" s="4">
        <v>1896</v>
      </c>
      <c r="V97" s="5">
        <v>4</v>
      </c>
    </row>
    <row r="98" spans="1:22" x14ac:dyDescent="0.25">
      <c r="A98">
        <v>1729</v>
      </c>
      <c r="B98">
        <f>COUNTIF(remove_dupl_monographs_vol!J2:J2011,"1729")</f>
        <v>0</v>
      </c>
      <c r="C98">
        <f>COUNTIF(ger_filtered!J2:J2011,"1729")</f>
        <v>0</v>
      </c>
      <c r="D98">
        <f>COUNTIF(OCR_ger_filtered!J2:J2011,"1729")</f>
        <v>0</v>
      </c>
      <c r="F98" s="4">
        <v>1897</v>
      </c>
      <c r="G98" s="5">
        <v>8</v>
      </c>
      <c r="O98" s="4" t="s">
        <v>282</v>
      </c>
      <c r="P98" s="5">
        <v>16</v>
      </c>
      <c r="R98" s="4">
        <v>1897</v>
      </c>
      <c r="S98" s="5">
        <v>8</v>
      </c>
      <c r="U98" s="4">
        <v>1897</v>
      </c>
      <c r="V98" s="5">
        <v>8</v>
      </c>
    </row>
    <row r="99" spans="1:22" x14ac:dyDescent="0.25">
      <c r="A99">
        <v>1730</v>
      </c>
      <c r="B99">
        <f>COUNTIF(remove_dupl_monographs_vol!J2:J2011,"1730")</f>
        <v>0</v>
      </c>
      <c r="C99">
        <f>COUNTIF(ger_filtered!J2:J2011,"1730")</f>
        <v>0</v>
      </c>
      <c r="D99">
        <f>COUNTIF(OCR_ger_filtered!J2:J2011,"1730")</f>
        <v>0</v>
      </c>
      <c r="F99" s="4">
        <v>1898</v>
      </c>
      <c r="G99" s="5">
        <v>2</v>
      </c>
      <c r="O99" s="4" t="s">
        <v>479</v>
      </c>
      <c r="P99" s="5">
        <v>12</v>
      </c>
      <c r="R99" s="4">
        <v>1898</v>
      </c>
      <c r="S99" s="5">
        <v>2</v>
      </c>
      <c r="U99" s="4">
        <v>1898</v>
      </c>
      <c r="V99" s="5">
        <v>2</v>
      </c>
    </row>
    <row r="100" spans="1:22" x14ac:dyDescent="0.25">
      <c r="A100">
        <v>1731</v>
      </c>
      <c r="B100">
        <f>COUNTIF(remove_dupl_monographs_vol!J2:J2011,"1731")</f>
        <v>0</v>
      </c>
      <c r="C100">
        <f>COUNTIF(ger_filtered!J2:J2011,"1731")</f>
        <v>0</v>
      </c>
      <c r="D100">
        <f>COUNTIF(OCR_ger_filtered!J2:J2011,"1731")</f>
        <v>0</v>
      </c>
      <c r="F100" s="4">
        <v>1899</v>
      </c>
      <c r="G100" s="5">
        <v>10</v>
      </c>
      <c r="O100" s="4" t="s">
        <v>946</v>
      </c>
      <c r="P100" s="5">
        <v>7</v>
      </c>
      <c r="R100" s="4">
        <v>1899</v>
      </c>
      <c r="S100" s="5">
        <v>9</v>
      </c>
      <c r="U100" s="4">
        <v>1899</v>
      </c>
      <c r="V100" s="5">
        <v>9</v>
      </c>
    </row>
    <row r="101" spans="1:22" x14ac:dyDescent="0.25">
      <c r="A101">
        <v>1732</v>
      </c>
      <c r="B101">
        <f>COUNTIF(remove_dupl_monographs_vol!J2:J2011,"1732")</f>
        <v>0</v>
      </c>
      <c r="C101">
        <f>COUNTIF(ger_filtered!J2:J2011,"1732")</f>
        <v>0</v>
      </c>
      <c r="D101">
        <f>COUNTIF(OCR_ger_filtered!J2:J2011,"1732")</f>
        <v>0</v>
      </c>
      <c r="F101" s="4">
        <v>1900</v>
      </c>
      <c r="G101" s="5">
        <v>18</v>
      </c>
      <c r="O101" s="4" t="s">
        <v>1203</v>
      </c>
      <c r="P101" s="5">
        <v>10</v>
      </c>
      <c r="R101" s="4">
        <v>1900</v>
      </c>
      <c r="S101" s="5">
        <v>16</v>
      </c>
      <c r="U101" s="4">
        <v>1900</v>
      </c>
      <c r="V101" s="5">
        <v>16</v>
      </c>
    </row>
    <row r="102" spans="1:22" x14ac:dyDescent="0.25">
      <c r="A102">
        <v>1733</v>
      </c>
      <c r="B102">
        <f>COUNTIF(remove_dupl_monographs_vol!J2:J2011,"1733")</f>
        <v>0</v>
      </c>
      <c r="C102">
        <f>COUNTIF(ger_filtered!J2:J2011,"1733")</f>
        <v>0</v>
      </c>
      <c r="D102">
        <f>COUNTIF(OCR_ger_filtered!J2:J2011,"1733")</f>
        <v>0</v>
      </c>
      <c r="F102" s="4" t="s">
        <v>10111</v>
      </c>
      <c r="G102" s="5">
        <v>1178</v>
      </c>
      <c r="O102" s="4" t="s">
        <v>360</v>
      </c>
      <c r="P102" s="5">
        <v>12</v>
      </c>
      <c r="R102" s="4" t="s">
        <v>10111</v>
      </c>
      <c r="S102" s="5">
        <v>1005</v>
      </c>
      <c r="U102" s="4" t="s">
        <v>10111</v>
      </c>
      <c r="V102" s="5">
        <v>430</v>
      </c>
    </row>
    <row r="103" spans="1:22" x14ac:dyDescent="0.25">
      <c r="A103">
        <v>1734</v>
      </c>
      <c r="B103">
        <f>COUNTIF(remove_dupl_monographs_vol!J2:J2011,"1734")</f>
        <v>0</v>
      </c>
      <c r="C103">
        <f>COUNTIF(ger_filtered!J2:J2011,"1734")</f>
        <v>0</v>
      </c>
      <c r="D103">
        <f>COUNTIF(OCR_ger_filtered!J2:J2011,"1734")</f>
        <v>0</v>
      </c>
      <c r="O103" s="4" t="s">
        <v>234</v>
      </c>
      <c r="P103" s="5">
        <v>29</v>
      </c>
    </row>
    <row r="104" spans="1:22" x14ac:dyDescent="0.25">
      <c r="A104">
        <v>1735</v>
      </c>
      <c r="B104">
        <f>COUNTIF(remove_dupl_monographs_vol!J2:J2011,"1735")</f>
        <v>2</v>
      </c>
      <c r="C104">
        <f>COUNTIF(ger_filtered!J2:J2011,"1735")</f>
        <v>2</v>
      </c>
      <c r="D104">
        <f>COUNTIF(OCR_ger_filtered!J2:J2011,"1735")</f>
        <v>0</v>
      </c>
      <c r="O104" s="4" t="s">
        <v>1662</v>
      </c>
      <c r="P104" s="5">
        <v>9</v>
      </c>
    </row>
    <row r="105" spans="1:22" x14ac:dyDescent="0.25">
      <c r="A105">
        <v>1736</v>
      </c>
      <c r="B105">
        <f>COUNTIF(remove_dupl_monographs_vol!J2:J2011,"1736")</f>
        <v>0</v>
      </c>
      <c r="C105">
        <f>COUNTIF(ger_filtered!J2:J2011,"1736")</f>
        <v>0</v>
      </c>
      <c r="D105">
        <f>COUNTIF(OCR_ger_filtered!J2:J2011,"1736")</f>
        <v>0</v>
      </c>
      <c r="O105" s="4" t="s">
        <v>2353</v>
      </c>
      <c r="P105" s="5">
        <v>8</v>
      </c>
    </row>
    <row r="106" spans="1:22" x14ac:dyDescent="0.25">
      <c r="A106">
        <v>1737</v>
      </c>
      <c r="B106">
        <f>COUNTIF(remove_dupl_monographs_vol!J2:J2011,"1737")</f>
        <v>0</v>
      </c>
      <c r="C106">
        <f>COUNTIF(ger_filtered!J2:J2011,"1737")</f>
        <v>0</v>
      </c>
      <c r="D106">
        <f>COUNTIF(OCR_ger_filtered!J2:J2011,"1737")</f>
        <v>0</v>
      </c>
      <c r="O106" s="4" t="s">
        <v>4389</v>
      </c>
      <c r="P106" s="5">
        <v>1</v>
      </c>
    </row>
    <row r="107" spans="1:22" x14ac:dyDescent="0.25">
      <c r="A107">
        <v>1738</v>
      </c>
      <c r="B107">
        <f>COUNTIF(remove_dupl_monographs_vol!J2:J2011,"1738")</f>
        <v>0</v>
      </c>
      <c r="C107">
        <f>COUNTIF(ger_filtered!J2:J2011,"1738")</f>
        <v>0</v>
      </c>
      <c r="D107">
        <f>COUNTIF(OCR_ger_filtered!J2:J2011,"1738")</f>
        <v>0</v>
      </c>
      <c r="O107" s="4" t="s">
        <v>197</v>
      </c>
      <c r="P107" s="5">
        <v>14</v>
      </c>
    </row>
    <row r="108" spans="1:22" x14ac:dyDescent="0.25">
      <c r="A108">
        <v>1739</v>
      </c>
      <c r="B108">
        <f>COUNTIF(remove_dupl_monographs_vol!J2:J2011,"1739")</f>
        <v>0</v>
      </c>
      <c r="C108">
        <f>COUNTIF(ger_filtered!J2:J2011,"1739")</f>
        <v>0</v>
      </c>
      <c r="D108">
        <f>COUNTIF(OCR_ger_filtered!J2:J2011,"1739")</f>
        <v>0</v>
      </c>
      <c r="O108" s="4" t="s">
        <v>2107</v>
      </c>
      <c r="P108" s="5">
        <v>10</v>
      </c>
    </row>
    <row r="109" spans="1:22" x14ac:dyDescent="0.25">
      <c r="A109">
        <v>1740</v>
      </c>
      <c r="B109">
        <f>COUNTIF(remove_dupl_monographs_vol!J2:J2011,"1740")</f>
        <v>1</v>
      </c>
      <c r="C109">
        <f>COUNTIF(ger_filtered!J2:J2011,"1740")</f>
        <v>0</v>
      </c>
      <c r="D109">
        <f>COUNTIF(OCR_ger_filtered!J2:J2011,"1740")</f>
        <v>0</v>
      </c>
      <c r="O109" s="4" t="s">
        <v>33</v>
      </c>
      <c r="P109" s="5">
        <v>11</v>
      </c>
    </row>
    <row r="110" spans="1:22" x14ac:dyDescent="0.25">
      <c r="A110">
        <v>1741</v>
      </c>
      <c r="B110">
        <f>COUNTIF(remove_dupl_monographs_vol!J2:J2011,"1741")</f>
        <v>2</v>
      </c>
      <c r="C110">
        <f>COUNTIF(ger_filtered!J2:J2011,"1741")</f>
        <v>2</v>
      </c>
      <c r="D110">
        <f>COUNTIF(OCR_ger_filtered!J2:J2011,"1741")</f>
        <v>0</v>
      </c>
      <c r="O110" s="4" t="s">
        <v>2262</v>
      </c>
      <c r="P110" s="5">
        <v>6</v>
      </c>
    </row>
    <row r="111" spans="1:22" x14ac:dyDescent="0.25">
      <c r="A111">
        <v>1742</v>
      </c>
      <c r="B111">
        <f>COUNTIF(remove_dupl_monographs_vol!J2:J2011,"1742")</f>
        <v>3</v>
      </c>
      <c r="C111">
        <f>COUNTIF(ger_filtered!J2:J2011,"1742")</f>
        <v>1</v>
      </c>
      <c r="D111">
        <f>COUNTIF(OCR_ger_filtered!J2:J2011,"1742")</f>
        <v>0</v>
      </c>
      <c r="O111" s="4" t="s">
        <v>472</v>
      </c>
      <c r="P111" s="5">
        <v>8</v>
      </c>
    </row>
    <row r="112" spans="1:22" x14ac:dyDescent="0.25">
      <c r="A112">
        <v>1743</v>
      </c>
      <c r="B112">
        <f>COUNTIF(remove_dupl_monographs_vol!J2:J2011,"1743")</f>
        <v>2</v>
      </c>
      <c r="C112">
        <f>COUNTIF(ger_filtered!J2:J2011,"1743")</f>
        <v>0</v>
      </c>
      <c r="D112">
        <f>COUNTIF(OCR_ger_filtered!J2:J2011,"1743")</f>
        <v>0</v>
      </c>
      <c r="O112" s="4" t="s">
        <v>606</v>
      </c>
      <c r="P112" s="5">
        <v>7</v>
      </c>
    </row>
    <row r="113" spans="1:16" x14ac:dyDescent="0.25">
      <c r="A113">
        <v>1744</v>
      </c>
      <c r="B113">
        <f>COUNTIF(remove_dupl_monographs_vol!J2:J2011,"1744")</f>
        <v>0</v>
      </c>
      <c r="C113">
        <f>COUNTIF(ger_filtered!J2:J2011,"1744")</f>
        <v>0</v>
      </c>
      <c r="D113">
        <f>COUNTIF(OCR_ger_filtered!J2:J2011,"1744")</f>
        <v>0</v>
      </c>
      <c r="O113" s="4" t="s">
        <v>506</v>
      </c>
      <c r="P113" s="5">
        <v>19</v>
      </c>
    </row>
    <row r="114" spans="1:16" x14ac:dyDescent="0.25">
      <c r="A114">
        <v>1745</v>
      </c>
      <c r="B114">
        <f>COUNTIF(remove_dupl_monographs_vol!J2:J2011,"1745")</f>
        <v>0</v>
      </c>
      <c r="C114">
        <f>COUNTIF(ger_filtered!J2:J2011,"1745")</f>
        <v>0</v>
      </c>
      <c r="D114">
        <f>COUNTIF(OCR_ger_filtered!J2:J2011,"1745")</f>
        <v>0</v>
      </c>
      <c r="O114" s="4" t="s">
        <v>1727</v>
      </c>
      <c r="P114" s="5">
        <v>7</v>
      </c>
    </row>
    <row r="115" spans="1:16" x14ac:dyDescent="0.25">
      <c r="A115">
        <v>1746</v>
      </c>
      <c r="B115">
        <f>COUNTIF(remove_dupl_monographs_vol!J2:J2011,"1746")</f>
        <v>4</v>
      </c>
      <c r="C115">
        <f>COUNTIF(ger_filtered!J2:J2011,"1746")</f>
        <v>2</v>
      </c>
      <c r="D115">
        <f>COUNTIF(OCR_ger_filtered!J2:J2011,"1746")</f>
        <v>0</v>
      </c>
      <c r="O115" s="4" t="s">
        <v>379</v>
      </c>
      <c r="P115" s="5">
        <v>12</v>
      </c>
    </row>
    <row r="116" spans="1:16" x14ac:dyDescent="0.25">
      <c r="A116">
        <v>1747</v>
      </c>
      <c r="B116">
        <f>COUNTIF(remove_dupl_monographs_vol!J2:J2011,"1747")</f>
        <v>1</v>
      </c>
      <c r="C116">
        <f>COUNTIF(ger_filtered!J2:J2011,"1747")</f>
        <v>1</v>
      </c>
      <c r="D116">
        <f>COUNTIF(OCR_ger_filtered!J2:J2011,"1747")</f>
        <v>0</v>
      </c>
      <c r="O116" s="4" t="s">
        <v>614</v>
      </c>
      <c r="P116" s="5">
        <v>18</v>
      </c>
    </row>
    <row r="117" spans="1:16" x14ac:dyDescent="0.25">
      <c r="A117">
        <v>1748</v>
      </c>
      <c r="B117">
        <f>COUNTIF(remove_dupl_monographs_vol!J2:J2011,"1748")</f>
        <v>5</v>
      </c>
      <c r="C117">
        <f>COUNTIF(ger_filtered!J2:J2011,"1748")</f>
        <v>3</v>
      </c>
      <c r="D117">
        <f>COUNTIF(OCR_ger_filtered!J2:J2011,"1748")</f>
        <v>0</v>
      </c>
      <c r="O117" s="4" t="s">
        <v>991</v>
      </c>
      <c r="P117" s="5">
        <v>18</v>
      </c>
    </row>
    <row r="118" spans="1:16" x14ac:dyDescent="0.25">
      <c r="A118">
        <v>1749</v>
      </c>
      <c r="B118">
        <f>COUNTIF(remove_dupl_monographs_vol!J2:J2011,"1749")</f>
        <v>3</v>
      </c>
      <c r="C118">
        <f>COUNTIF(ger_filtered!J2:J2011,"1749")</f>
        <v>2</v>
      </c>
      <c r="D118">
        <f>COUNTIF(OCR_ger_filtered!J2:J2011,"1749")</f>
        <v>0</v>
      </c>
      <c r="O118" s="4" t="s">
        <v>527</v>
      </c>
      <c r="P118" s="5">
        <v>13</v>
      </c>
    </row>
    <row r="119" spans="1:16" x14ac:dyDescent="0.25">
      <c r="A119">
        <v>1750</v>
      </c>
      <c r="B119">
        <f>COUNTIF(remove_dupl_monographs_vol!J2:J2011,"1750")</f>
        <v>3</v>
      </c>
      <c r="C119">
        <f>COUNTIF(ger_filtered!J2:J2011,"1750")</f>
        <v>1</v>
      </c>
      <c r="D119">
        <f>COUNTIF(OCR_ger_filtered!J2:J2011,"1750")</f>
        <v>0</v>
      </c>
      <c r="O119" s="4" t="s">
        <v>420</v>
      </c>
      <c r="P119" s="5">
        <v>10</v>
      </c>
    </row>
    <row r="120" spans="1:16" x14ac:dyDescent="0.25">
      <c r="A120">
        <v>1751</v>
      </c>
      <c r="B120">
        <f>COUNTIF(remove_dupl_monographs_vol!J2:J2011,"1751")</f>
        <v>1</v>
      </c>
      <c r="C120">
        <f>COUNTIF(ger_filtered!J2:J2011,"1751")</f>
        <v>1</v>
      </c>
      <c r="D120">
        <f>COUNTIF(OCR_ger_filtered!J2:J2011,"1751")</f>
        <v>0</v>
      </c>
      <c r="O120" s="4" t="s">
        <v>521</v>
      </c>
      <c r="P120" s="5">
        <v>6</v>
      </c>
    </row>
    <row r="121" spans="1:16" x14ac:dyDescent="0.25">
      <c r="A121">
        <v>1752</v>
      </c>
      <c r="B121">
        <f>COUNTIF(remove_dupl_monographs_vol!J2:J2011,"1752")</f>
        <v>2</v>
      </c>
      <c r="C121">
        <f>COUNTIF(ger_filtered!J2:J2011,"1752")</f>
        <v>1</v>
      </c>
      <c r="D121">
        <f>COUNTIF(OCR_ger_filtered!J2:J2011,"1752")</f>
        <v>0</v>
      </c>
      <c r="O121" s="4" t="s">
        <v>226</v>
      </c>
      <c r="P121" s="5">
        <v>3</v>
      </c>
    </row>
    <row r="122" spans="1:16" x14ac:dyDescent="0.25">
      <c r="A122">
        <v>1753</v>
      </c>
      <c r="B122">
        <f>COUNTIF(remove_dupl_monographs_vol!J2:J2011,"1753")</f>
        <v>1</v>
      </c>
      <c r="C122">
        <f>COUNTIF(ger_filtered!J2:J2011,"1753")</f>
        <v>1</v>
      </c>
      <c r="D122">
        <f>COUNTIF(OCR_ger_filtered!J2:J2011,"1753")</f>
        <v>0</v>
      </c>
      <c r="O122" s="4" t="s">
        <v>1330</v>
      </c>
      <c r="P122" s="5">
        <v>10</v>
      </c>
    </row>
    <row r="123" spans="1:16" x14ac:dyDescent="0.25">
      <c r="A123">
        <v>1754</v>
      </c>
      <c r="B123">
        <f>COUNTIF(remove_dupl_monographs_vol!J2:J2011,"1754")</f>
        <v>2</v>
      </c>
      <c r="C123">
        <f>COUNTIF(ger_filtered!J2:J2011,"1754")</f>
        <v>2</v>
      </c>
      <c r="D123">
        <f>COUNTIF(OCR_ger_filtered!J2:J2011,"1754")</f>
        <v>0</v>
      </c>
      <c r="O123" s="4" t="s">
        <v>148</v>
      </c>
      <c r="P123" s="5">
        <v>26</v>
      </c>
    </row>
    <row r="124" spans="1:16" x14ac:dyDescent="0.25">
      <c r="A124">
        <v>1755</v>
      </c>
      <c r="B124">
        <f>COUNTIF(remove_dupl_monographs_vol!J2:J2011,"1755")</f>
        <v>4</v>
      </c>
      <c r="C124">
        <f>COUNTIF(ger_filtered!J2:J2011,"1755")</f>
        <v>2</v>
      </c>
      <c r="D124">
        <f>COUNTIF(OCR_ger_filtered!J2:J2011,"1755")</f>
        <v>0</v>
      </c>
      <c r="O124" s="4" t="s">
        <v>306</v>
      </c>
      <c r="P124" s="5">
        <v>9</v>
      </c>
    </row>
    <row r="125" spans="1:16" x14ac:dyDescent="0.25">
      <c r="A125">
        <v>1756</v>
      </c>
      <c r="B125">
        <f>COUNTIF(remove_dupl_monographs_vol!J2:J2011,"1756")</f>
        <v>0</v>
      </c>
      <c r="C125">
        <f>COUNTIF(ger_filtered!J2:J2011,"1756")</f>
        <v>0</v>
      </c>
      <c r="D125">
        <f>COUNTIF(OCR_ger_filtered!J2:J2011,"1756")</f>
        <v>0</v>
      </c>
      <c r="O125" s="4" t="s">
        <v>329</v>
      </c>
      <c r="P125" s="5">
        <v>11</v>
      </c>
    </row>
    <row r="126" spans="1:16" x14ac:dyDescent="0.25">
      <c r="A126">
        <v>1757</v>
      </c>
      <c r="B126">
        <f>COUNTIF(remove_dupl_monographs_vol!J2:J2011,"1757")</f>
        <v>0</v>
      </c>
      <c r="C126">
        <f>COUNTIF(ger_filtered!J2:J2011,"1757")</f>
        <v>0</v>
      </c>
      <c r="D126">
        <f>COUNTIF(OCR_ger_filtered!J2:J2011,"1757")</f>
        <v>0</v>
      </c>
      <c r="O126" s="4" t="s">
        <v>1400</v>
      </c>
      <c r="P126" s="5">
        <v>8</v>
      </c>
    </row>
    <row r="127" spans="1:16" x14ac:dyDescent="0.25">
      <c r="A127">
        <v>1758</v>
      </c>
      <c r="B127">
        <f>COUNTIF(remove_dupl_monographs_vol!J2:J2011,"1758")</f>
        <v>0</v>
      </c>
      <c r="C127">
        <f>COUNTIF(ger_filtered!J2:J2011,"1758")</f>
        <v>0</v>
      </c>
      <c r="D127">
        <f>COUNTIF(OCR_ger_filtered!J2:J2011,"1758")</f>
        <v>0</v>
      </c>
      <c r="O127" s="4" t="s">
        <v>298</v>
      </c>
      <c r="P127" s="5">
        <v>4</v>
      </c>
    </row>
    <row r="128" spans="1:16" x14ac:dyDescent="0.25">
      <c r="A128">
        <v>1759</v>
      </c>
      <c r="B128">
        <f>COUNTIF(remove_dupl_monographs_vol!J2:J2011,"1759")</f>
        <v>0</v>
      </c>
      <c r="C128">
        <f>COUNTIF(ger_filtered!J2:J2011,"1759")</f>
        <v>0</v>
      </c>
      <c r="D128">
        <f>COUNTIF(OCR_ger_filtered!J2:J2011,"1759")</f>
        <v>0</v>
      </c>
      <c r="O128" s="4" t="s">
        <v>65</v>
      </c>
      <c r="P128" s="5">
        <v>11</v>
      </c>
    </row>
    <row r="129" spans="1:16" x14ac:dyDescent="0.25">
      <c r="A129">
        <v>1760</v>
      </c>
      <c r="B129">
        <f>COUNTIF(remove_dupl_monographs_vol!J2:J2011,"1760")</f>
        <v>2</v>
      </c>
      <c r="C129">
        <f>COUNTIF(ger_filtered!J2:J2011,"1760")</f>
        <v>1</v>
      </c>
      <c r="D129">
        <f>COUNTIF(OCR_ger_filtered!J2:J2011,"1760")</f>
        <v>0</v>
      </c>
      <c r="O129" s="4" t="s">
        <v>451</v>
      </c>
      <c r="P129" s="5">
        <v>6</v>
      </c>
    </row>
    <row r="130" spans="1:16" x14ac:dyDescent="0.25">
      <c r="A130">
        <v>1761</v>
      </c>
      <c r="B130">
        <f>COUNTIF(remove_dupl_monographs_vol!J2:J2011,"1761")</f>
        <v>2</v>
      </c>
      <c r="C130">
        <f>COUNTIF(ger_filtered!J2:J2011,"1761")</f>
        <v>0</v>
      </c>
      <c r="D130">
        <f>COUNTIF(OCR_ger_filtered!J2:J2011,"1761")</f>
        <v>0</v>
      </c>
      <c r="O130" s="4" t="s">
        <v>2365</v>
      </c>
      <c r="P130" s="5">
        <v>4</v>
      </c>
    </row>
    <row r="131" spans="1:16" x14ac:dyDescent="0.25">
      <c r="A131">
        <v>1762</v>
      </c>
      <c r="B131">
        <f>COUNTIF(remove_dupl_monographs_vol!J2:J2011,"1762")</f>
        <v>0</v>
      </c>
      <c r="C131">
        <f>COUNTIF(ger_filtered!J2:J2011,"1762")</f>
        <v>0</v>
      </c>
      <c r="D131">
        <f>COUNTIF(OCR_ger_filtered!J2:J2011,"1762")</f>
        <v>0</v>
      </c>
      <c r="O131" s="4" t="s">
        <v>2615</v>
      </c>
      <c r="P131" s="5">
        <v>6</v>
      </c>
    </row>
    <row r="132" spans="1:16" x14ac:dyDescent="0.25">
      <c r="A132">
        <v>1763</v>
      </c>
      <c r="B132">
        <f>COUNTIF(remove_dupl_monographs_vol!J2:J2011,"1763")</f>
        <v>0</v>
      </c>
      <c r="C132">
        <f>COUNTIF(ger_filtered!J2:J2011,"1763")</f>
        <v>0</v>
      </c>
      <c r="D132">
        <f>COUNTIF(OCR_ger_filtered!J2:J2011,"1763")</f>
        <v>0</v>
      </c>
      <c r="O132" s="4" t="s">
        <v>1411</v>
      </c>
      <c r="P132" s="5">
        <v>7</v>
      </c>
    </row>
    <row r="133" spans="1:16" x14ac:dyDescent="0.25">
      <c r="A133">
        <v>1764</v>
      </c>
      <c r="B133">
        <f>COUNTIF(remove_dupl_monographs_vol!J2:J2011,"1764")</f>
        <v>0</v>
      </c>
      <c r="C133">
        <f>COUNTIF(ger_filtered!J2:J2011,"1764")</f>
        <v>0</v>
      </c>
      <c r="D133">
        <f>COUNTIF(OCR_ger_filtered!J2:J2011,"1764")</f>
        <v>0</v>
      </c>
      <c r="O133" s="4" t="s">
        <v>155</v>
      </c>
      <c r="P133" s="5">
        <v>13</v>
      </c>
    </row>
    <row r="134" spans="1:16" x14ac:dyDescent="0.25">
      <c r="A134">
        <v>1765</v>
      </c>
      <c r="B134">
        <f>COUNTIF(remove_dupl_monographs_vol!J2:J2011,"1765")</f>
        <v>3</v>
      </c>
      <c r="C134">
        <f>COUNTIF(ger_filtered!J2:J2011,"1765")</f>
        <v>2</v>
      </c>
      <c r="D134">
        <f>COUNTIF(OCR_ger_filtered!J2:J2011,"1765")</f>
        <v>0</v>
      </c>
      <c r="O134" s="4" t="s">
        <v>385</v>
      </c>
      <c r="P134" s="5">
        <v>4</v>
      </c>
    </row>
    <row r="135" spans="1:16" x14ac:dyDescent="0.25">
      <c r="A135">
        <v>1766</v>
      </c>
      <c r="B135">
        <f>COUNTIF(remove_dupl_monographs_vol!J2:J2011,"1766")</f>
        <v>0</v>
      </c>
      <c r="C135">
        <f>COUNTIF(ger_filtered!J2:J2011,"1766")</f>
        <v>0</v>
      </c>
      <c r="D135">
        <f>COUNTIF(OCR_ger_filtered!J2:J2011,"1766")</f>
        <v>0</v>
      </c>
      <c r="O135" s="4" t="s">
        <v>712</v>
      </c>
      <c r="P135" s="5">
        <v>9</v>
      </c>
    </row>
    <row r="136" spans="1:16" x14ac:dyDescent="0.25">
      <c r="A136">
        <v>1767</v>
      </c>
      <c r="B136">
        <f>COUNTIF(remove_dupl_monographs_vol!J2:J2011,"1767")</f>
        <v>1</v>
      </c>
      <c r="C136">
        <f>COUNTIF(ger_filtered!J2:J2011,"1767")</f>
        <v>1</v>
      </c>
      <c r="D136">
        <f>COUNTIF(OCR_ger_filtered!J2:J2011,"1767")</f>
        <v>0</v>
      </c>
      <c r="O136" s="4" t="s">
        <v>718</v>
      </c>
      <c r="P136" s="5">
        <v>8</v>
      </c>
    </row>
    <row r="137" spans="1:16" x14ac:dyDescent="0.25">
      <c r="A137">
        <v>1768</v>
      </c>
      <c r="B137">
        <f>COUNTIF(remove_dupl_monographs_vol!J2:J2011,"1768")</f>
        <v>3</v>
      </c>
      <c r="C137">
        <f>COUNTIF(ger_filtered!J2:J2011,"1768")</f>
        <v>0</v>
      </c>
      <c r="D137">
        <f>COUNTIF(OCR_ger_filtered!J2:J2011,"1768")</f>
        <v>0</v>
      </c>
      <c r="O137" s="4" t="s">
        <v>540</v>
      </c>
      <c r="P137" s="5">
        <v>11</v>
      </c>
    </row>
    <row r="138" spans="1:16" x14ac:dyDescent="0.25">
      <c r="A138">
        <v>1769</v>
      </c>
      <c r="B138">
        <f>COUNTIF(remove_dupl_monographs_vol!J2:J2011,"1769")</f>
        <v>5</v>
      </c>
      <c r="C138">
        <f>COUNTIF(ger_filtered!J2:J2011,"1769")</f>
        <v>5</v>
      </c>
      <c r="D138">
        <f>COUNTIF(OCR_ger_filtered!J2:J2011,"1769")</f>
        <v>1</v>
      </c>
      <c r="O138" s="4" t="s">
        <v>486</v>
      </c>
      <c r="P138" s="5">
        <v>5</v>
      </c>
    </row>
    <row r="139" spans="1:16" x14ac:dyDescent="0.25">
      <c r="A139">
        <v>1770</v>
      </c>
      <c r="B139">
        <f>COUNTIF(remove_dupl_monographs_vol!J2:J2011,"1770")</f>
        <v>6</v>
      </c>
      <c r="C139">
        <f>COUNTIF(ger_filtered!J2:J2011,"1770")</f>
        <v>3</v>
      </c>
      <c r="D139">
        <f>COUNTIF(OCR_ger_filtered!J2:J2011,"1770")</f>
        <v>0</v>
      </c>
      <c r="O139" s="4" t="s">
        <v>115</v>
      </c>
      <c r="P139" s="5">
        <v>14</v>
      </c>
    </row>
    <row r="140" spans="1:16" x14ac:dyDescent="0.25">
      <c r="A140">
        <v>1771</v>
      </c>
      <c r="B140">
        <f>COUNTIF(remove_dupl_monographs_vol!J2:J2011,"1771")</f>
        <v>2</v>
      </c>
      <c r="C140">
        <f>COUNTIF(ger_filtered!J2:J2011,"1771")</f>
        <v>1</v>
      </c>
      <c r="D140">
        <f>COUNTIF(OCR_ger_filtered!J2:J2011,"1771")</f>
        <v>0</v>
      </c>
      <c r="O140" s="4" t="s">
        <v>109</v>
      </c>
      <c r="P140" s="5">
        <v>7</v>
      </c>
    </row>
    <row r="141" spans="1:16" x14ac:dyDescent="0.25">
      <c r="A141">
        <v>1772</v>
      </c>
      <c r="B141">
        <f>COUNTIF(remove_dupl_monographs_vol!J2:J2011,"1772")</f>
        <v>1</v>
      </c>
      <c r="C141">
        <f>COUNTIF(ger_filtered!J2:J2011,"1772")</f>
        <v>0</v>
      </c>
      <c r="D141">
        <f>COUNTIF(OCR_ger_filtered!J2:J2011,"1772")</f>
        <v>0</v>
      </c>
      <c r="O141" s="4" t="s">
        <v>97</v>
      </c>
      <c r="P141" s="5">
        <v>10</v>
      </c>
    </row>
    <row r="142" spans="1:16" x14ac:dyDescent="0.25">
      <c r="A142">
        <v>1773</v>
      </c>
      <c r="B142">
        <f>COUNTIF(remove_dupl_monographs_vol!J2:J2011,"1773")</f>
        <v>2</v>
      </c>
      <c r="C142">
        <f>COUNTIF(ger_filtered!J2:J2011,"1773")</f>
        <v>1</v>
      </c>
      <c r="D142">
        <f>COUNTIF(OCR_ger_filtered!J2:J2011,"1773")</f>
        <v>0</v>
      </c>
      <c r="O142" s="4" t="s">
        <v>1350</v>
      </c>
      <c r="P142" s="5">
        <v>12</v>
      </c>
    </row>
    <row r="143" spans="1:16" x14ac:dyDescent="0.25">
      <c r="A143">
        <v>1774</v>
      </c>
      <c r="B143">
        <f>COUNTIF(remove_dupl_monographs_vol!J2:J2011,"1774")</f>
        <v>12</v>
      </c>
      <c r="C143">
        <f>COUNTIF(ger_filtered!J2:J2011,"1774")</f>
        <v>8</v>
      </c>
      <c r="D143">
        <f>COUNTIF(OCR_ger_filtered!J2:J2011,"1774")</f>
        <v>0</v>
      </c>
      <c r="O143" s="4" t="s">
        <v>82</v>
      </c>
      <c r="P143" s="5">
        <v>12</v>
      </c>
    </row>
    <row r="144" spans="1:16" x14ac:dyDescent="0.25">
      <c r="A144">
        <v>1775</v>
      </c>
      <c r="B144">
        <f>COUNTIF(remove_dupl_monographs_vol!J2:J2011,"1775")</f>
        <v>3</v>
      </c>
      <c r="C144">
        <f>COUNTIF(ger_filtered!J2:J2011,"1775")</f>
        <v>1</v>
      </c>
      <c r="D144">
        <f>COUNTIF(OCR_ger_filtered!J2:J2011,"1775")</f>
        <v>0</v>
      </c>
      <c r="O144" s="4" t="s">
        <v>1449</v>
      </c>
      <c r="P144" s="5">
        <v>6</v>
      </c>
    </row>
    <row r="145" spans="1:16" x14ac:dyDescent="0.25">
      <c r="A145">
        <v>1776</v>
      </c>
      <c r="B145">
        <f>COUNTIF(remove_dupl_monographs_vol!J2:J2011,"1776")</f>
        <v>4</v>
      </c>
      <c r="C145">
        <f>COUNTIF(ger_filtered!J2:J2011,"1776")</f>
        <v>4</v>
      </c>
      <c r="D145">
        <f>COUNTIF(OCR_ger_filtered!J2:J2011,"1776")</f>
        <v>0</v>
      </c>
      <c r="O145" s="4" t="s">
        <v>49</v>
      </c>
      <c r="P145" s="5">
        <v>11</v>
      </c>
    </row>
    <row r="146" spans="1:16" x14ac:dyDescent="0.25">
      <c r="A146">
        <v>1777</v>
      </c>
      <c r="B146">
        <f>COUNTIF(remove_dupl_monographs_vol!J2:J2011,"1777")</f>
        <v>1</v>
      </c>
      <c r="C146">
        <f>COUNTIF(ger_filtered!J2:J2011,"1777")</f>
        <v>1</v>
      </c>
      <c r="D146">
        <f>COUNTIF(OCR_ger_filtered!J2:J2011,"1777")</f>
        <v>0</v>
      </c>
      <c r="O146" s="4" t="s">
        <v>321</v>
      </c>
      <c r="P146" s="5">
        <v>10</v>
      </c>
    </row>
    <row r="147" spans="1:16" x14ac:dyDescent="0.25">
      <c r="A147">
        <v>1778</v>
      </c>
      <c r="B147">
        <f>COUNTIF(remove_dupl_monographs_vol!J2:J2011,"1778")</f>
        <v>3</v>
      </c>
      <c r="C147">
        <f>COUNTIF(ger_filtered!J2:J2011,"1778")</f>
        <v>3</v>
      </c>
      <c r="D147">
        <f>COUNTIF(OCR_ger_filtered!J2:J2011,"1778")</f>
        <v>0</v>
      </c>
      <c r="O147" s="4" t="s">
        <v>735</v>
      </c>
      <c r="P147" s="5">
        <v>8</v>
      </c>
    </row>
    <row r="148" spans="1:16" x14ac:dyDescent="0.25">
      <c r="A148">
        <v>1779</v>
      </c>
      <c r="B148">
        <f>COUNTIF(remove_dupl_monographs_vol!J2:J2011,"1779")</f>
        <v>2</v>
      </c>
      <c r="C148">
        <f>COUNTIF(ger_filtered!J2:J2011,"1779")</f>
        <v>1</v>
      </c>
      <c r="D148">
        <f>COUNTIF(OCR_ger_filtered!J2:J2011,"1779")</f>
        <v>0</v>
      </c>
      <c r="O148" s="4" t="s">
        <v>142</v>
      </c>
      <c r="P148" s="5">
        <v>13</v>
      </c>
    </row>
    <row r="149" spans="1:16" x14ac:dyDescent="0.25">
      <c r="A149">
        <v>1780</v>
      </c>
      <c r="B149">
        <f>COUNTIF(remove_dupl_monographs_vol!J2:J2011,"1780")</f>
        <v>8</v>
      </c>
      <c r="C149">
        <f>COUNTIF(ger_filtered!J2:J2011,"1780")</f>
        <v>6</v>
      </c>
      <c r="D149">
        <f>COUNTIF(OCR_ger_filtered!J2:J2011,"1780")</f>
        <v>0</v>
      </c>
      <c r="O149" s="4" t="s">
        <v>7157</v>
      </c>
      <c r="P149" s="5">
        <v>4</v>
      </c>
    </row>
    <row r="150" spans="1:16" x14ac:dyDescent="0.25">
      <c r="A150">
        <v>1781</v>
      </c>
      <c r="B150">
        <f>COUNTIF(remove_dupl_monographs_vol!J2:J2011,"1781")</f>
        <v>4</v>
      </c>
      <c r="C150">
        <f>COUNTIF(ger_filtered!J2:J2011,"1781")</f>
        <v>3</v>
      </c>
      <c r="D150">
        <f>COUNTIF(OCR_ger_filtered!J2:J2011,"1781")</f>
        <v>0</v>
      </c>
      <c r="O150" s="4" t="s">
        <v>426</v>
      </c>
      <c r="P150" s="5">
        <v>13</v>
      </c>
    </row>
    <row r="151" spans="1:16" x14ac:dyDescent="0.25">
      <c r="A151">
        <v>1782</v>
      </c>
      <c r="B151">
        <f>COUNTIF(remove_dupl_monographs_vol!J2:J2011,"1782")</f>
        <v>7</v>
      </c>
      <c r="C151">
        <f>COUNTIF(ger_filtered!J2:J2011,"1782")</f>
        <v>7</v>
      </c>
      <c r="D151">
        <f>COUNTIF(OCR_ger_filtered!J2:J2011,"1782")</f>
        <v>0</v>
      </c>
      <c r="O151" s="4" t="s">
        <v>4170</v>
      </c>
      <c r="P151" s="5">
        <v>7</v>
      </c>
    </row>
    <row r="152" spans="1:16" x14ac:dyDescent="0.25">
      <c r="A152">
        <v>1783</v>
      </c>
      <c r="B152">
        <f>COUNTIF(remove_dupl_monographs_vol!J2:J2011,"1783")</f>
        <v>4</v>
      </c>
      <c r="C152">
        <f>COUNTIF(ger_filtered!J2:J2011,"1783")</f>
        <v>4</v>
      </c>
      <c r="D152">
        <f>COUNTIF(OCR_ger_filtered!J2:J2011,"1783")</f>
        <v>0</v>
      </c>
      <c r="O152" s="4" t="s">
        <v>4935</v>
      </c>
      <c r="P152" s="5">
        <v>2</v>
      </c>
    </row>
    <row r="153" spans="1:16" x14ac:dyDescent="0.25">
      <c r="A153">
        <v>1784</v>
      </c>
      <c r="B153">
        <f>COUNTIF(remove_dupl_monographs_vol!J2:J2011,"1784")</f>
        <v>6</v>
      </c>
      <c r="C153">
        <f>COUNTIF(ger_filtered!J2:J2011,"1784")</f>
        <v>4</v>
      </c>
      <c r="D153">
        <f>COUNTIF(OCR_ger_filtered!J2:J2011,"1784")</f>
        <v>0</v>
      </c>
      <c r="O153" s="4" t="s">
        <v>575</v>
      </c>
      <c r="P153" s="5">
        <v>10</v>
      </c>
    </row>
    <row r="154" spans="1:16" x14ac:dyDescent="0.25">
      <c r="A154">
        <v>1785</v>
      </c>
      <c r="B154">
        <f>COUNTIF(remove_dupl_monographs_vol!J2:J2011,"1785")</f>
        <v>7</v>
      </c>
      <c r="C154">
        <f>COUNTIF(ger_filtered!J2:J2011,"1785")</f>
        <v>7</v>
      </c>
      <c r="D154">
        <f>COUNTIF(OCR_ger_filtered!J2:J2011,"1785")</f>
        <v>0</v>
      </c>
      <c r="O154" s="4" t="s">
        <v>4320</v>
      </c>
      <c r="P154" s="5">
        <v>8</v>
      </c>
    </row>
    <row r="155" spans="1:16" x14ac:dyDescent="0.25">
      <c r="A155">
        <v>1786</v>
      </c>
      <c r="B155">
        <f>COUNTIF(remove_dupl_monographs_vol!J2:J2011,"1786")</f>
        <v>9</v>
      </c>
      <c r="C155">
        <f>COUNTIF(ger_filtered!J2:J2011,"1786")</f>
        <v>5</v>
      </c>
      <c r="D155">
        <f>COUNTIF(OCR_ger_filtered!J2:J2011,"1786")</f>
        <v>0</v>
      </c>
      <c r="O155" s="4" t="s">
        <v>1305</v>
      </c>
      <c r="P155" s="5">
        <v>7</v>
      </c>
    </row>
    <row r="156" spans="1:16" x14ac:dyDescent="0.25">
      <c r="A156">
        <v>1787</v>
      </c>
      <c r="B156">
        <f>COUNTIF(remove_dupl_monographs_vol!J2:J2011,"1787")</f>
        <v>12</v>
      </c>
      <c r="C156">
        <f>COUNTIF(ger_filtered!J2:J2011,"1787")</f>
        <v>10</v>
      </c>
      <c r="D156">
        <f>COUNTIF(OCR_ger_filtered!J2:J2011,"1787")</f>
        <v>0</v>
      </c>
      <c r="O156" s="4" t="s">
        <v>2502</v>
      </c>
      <c r="P156" s="5">
        <v>6</v>
      </c>
    </row>
    <row r="157" spans="1:16" x14ac:dyDescent="0.25">
      <c r="A157">
        <v>1788</v>
      </c>
      <c r="B157">
        <f>COUNTIF(remove_dupl_monographs_vol!J2:J2011,"1788")</f>
        <v>6</v>
      </c>
      <c r="C157">
        <f>COUNTIF(ger_filtered!J2:J2011,"1788")</f>
        <v>5</v>
      </c>
      <c r="D157">
        <f>COUNTIF(OCR_ger_filtered!J2:J2011,"1788")</f>
        <v>0</v>
      </c>
      <c r="O157" s="4" t="s">
        <v>1381</v>
      </c>
      <c r="P157" s="5">
        <v>11</v>
      </c>
    </row>
    <row r="158" spans="1:16" x14ac:dyDescent="0.25">
      <c r="A158">
        <v>1789</v>
      </c>
      <c r="B158">
        <f>COUNTIF(remove_dupl_monographs_vol!J2:J2011,"1789")</f>
        <v>8</v>
      </c>
      <c r="C158">
        <f>COUNTIF(ger_filtered!J2:J2011,"1789")</f>
        <v>5</v>
      </c>
      <c r="D158">
        <f>COUNTIF(OCR_ger_filtered!J2:J2011,"1789")</f>
        <v>0</v>
      </c>
      <c r="O158" s="4" t="s">
        <v>912</v>
      </c>
      <c r="P158" s="5">
        <v>5</v>
      </c>
    </row>
    <row r="159" spans="1:16" x14ac:dyDescent="0.25">
      <c r="A159">
        <v>1790</v>
      </c>
      <c r="B159">
        <f>COUNTIF(remove_dupl_monographs_vol!J2:J2011,"1790")</f>
        <v>11</v>
      </c>
      <c r="C159">
        <f>COUNTIF(ger_filtered!J2:J2011,"1790")</f>
        <v>9</v>
      </c>
      <c r="D159">
        <f>COUNTIF(OCR_ger_filtered!J2:J2011,"1790")</f>
        <v>0</v>
      </c>
      <c r="O159" s="4" t="s">
        <v>2127</v>
      </c>
      <c r="P159" s="5">
        <v>4</v>
      </c>
    </row>
    <row r="160" spans="1:16" x14ac:dyDescent="0.25">
      <c r="A160">
        <v>1791</v>
      </c>
      <c r="B160">
        <f>COUNTIF(remove_dupl_monographs_vol!J2:J2011,"1791")</f>
        <v>5</v>
      </c>
      <c r="C160">
        <f>COUNTIF(ger_filtered!J2:J2011,"1791")</f>
        <v>4</v>
      </c>
      <c r="D160">
        <f>COUNTIF(OCR_ger_filtered!J2:J2011,"1791")</f>
        <v>0</v>
      </c>
      <c r="O160" s="4" t="s">
        <v>595</v>
      </c>
      <c r="P160" s="5">
        <v>8</v>
      </c>
    </row>
    <row r="161" spans="1:16" x14ac:dyDescent="0.25">
      <c r="A161">
        <v>1792</v>
      </c>
      <c r="B161">
        <f>COUNTIF(remove_dupl_monographs_vol!J2:J2011,"1792")</f>
        <v>9</v>
      </c>
      <c r="C161">
        <f>COUNTIF(ger_filtered!J2:J2011,"1792")</f>
        <v>8</v>
      </c>
      <c r="D161">
        <f>COUNTIF(OCR_ger_filtered!J2:J2011,"1792")</f>
        <v>0</v>
      </c>
      <c r="O161" s="4" t="s">
        <v>2448</v>
      </c>
      <c r="P161" s="5">
        <v>2</v>
      </c>
    </row>
    <row r="162" spans="1:16" x14ac:dyDescent="0.25">
      <c r="A162">
        <v>1793</v>
      </c>
      <c r="B162">
        <f>COUNTIF(remove_dupl_monographs_vol!J2:J2011,"1793")</f>
        <v>15</v>
      </c>
      <c r="C162">
        <f>COUNTIF(ger_filtered!J2:J2011,"1793")</f>
        <v>14</v>
      </c>
      <c r="D162">
        <f>COUNTIF(OCR_ger_filtered!J2:J2011,"1793")</f>
        <v>1</v>
      </c>
      <c r="O162" s="4" t="s">
        <v>1461</v>
      </c>
      <c r="P162" s="5">
        <v>10</v>
      </c>
    </row>
    <row r="163" spans="1:16" x14ac:dyDescent="0.25">
      <c r="A163">
        <v>1794</v>
      </c>
      <c r="B163">
        <f>COUNTIF(remove_dupl_monographs_vol!J2:J2011,"1794")</f>
        <v>10</v>
      </c>
      <c r="C163">
        <f>COUNTIF(ger_filtered!J2:J2011,"1794")</f>
        <v>10</v>
      </c>
      <c r="D163">
        <f>COUNTIF(OCR_ger_filtered!J2:J2011,"1794")</f>
        <v>1</v>
      </c>
      <c r="O163" s="4" t="s">
        <v>583</v>
      </c>
      <c r="P163" s="5">
        <v>18</v>
      </c>
    </row>
    <row r="164" spans="1:16" x14ac:dyDescent="0.25">
      <c r="A164">
        <v>1795</v>
      </c>
      <c r="B164">
        <f>COUNTIF(remove_dupl_monographs_vol!J2:J2011,"1795")</f>
        <v>10</v>
      </c>
      <c r="C164">
        <f>COUNTIF(ger_filtered!J2:J2011,"1795")</f>
        <v>9</v>
      </c>
      <c r="D164">
        <f>COUNTIF(OCR_ger_filtered!J2:J2011,"1795")</f>
        <v>0</v>
      </c>
      <c r="O164" s="4" t="s">
        <v>274</v>
      </c>
      <c r="P164" s="5">
        <v>5</v>
      </c>
    </row>
    <row r="165" spans="1:16" x14ac:dyDescent="0.25">
      <c r="A165">
        <v>1796</v>
      </c>
      <c r="B165">
        <f>COUNTIF(remove_dupl_monographs_vol!J2:J2011,"1796")</f>
        <v>14</v>
      </c>
      <c r="C165">
        <f>COUNTIF(ger_filtered!J2:J2011,"1796")</f>
        <v>11</v>
      </c>
      <c r="D165">
        <f>COUNTIF(OCR_ger_filtered!J2:J2011,"1796")</f>
        <v>0</v>
      </c>
      <c r="O165" s="4" t="s">
        <v>1294</v>
      </c>
      <c r="P165" s="5">
        <v>11</v>
      </c>
    </row>
    <row r="166" spans="1:16" x14ac:dyDescent="0.25">
      <c r="A166">
        <v>1797</v>
      </c>
      <c r="B166">
        <f>COUNTIF(remove_dupl_monographs_vol!J2:J2011,"1797")</f>
        <v>8</v>
      </c>
      <c r="C166">
        <f>COUNTIF(ger_filtered!J2:J2011,"1797")</f>
        <v>8</v>
      </c>
      <c r="D166">
        <f>COUNTIF(OCR_ger_filtered!J2:J2011,"1797")</f>
        <v>0</v>
      </c>
      <c r="O166" s="4" t="s">
        <v>1317</v>
      </c>
      <c r="P166" s="5">
        <v>9</v>
      </c>
    </row>
    <row r="167" spans="1:16" x14ac:dyDescent="0.25">
      <c r="A167">
        <v>1798</v>
      </c>
      <c r="B167">
        <f>COUNTIF(remove_dupl_monographs_vol!J2:J2011,"1798")</f>
        <v>20</v>
      </c>
      <c r="C167">
        <f>COUNTIF(ger_filtered!J2:J2011,"1798")</f>
        <v>17</v>
      </c>
      <c r="D167">
        <f>COUNTIF(OCR_ger_filtered!J2:J2011,"1798")</f>
        <v>0</v>
      </c>
      <c r="O167" s="4" t="s">
        <v>1639</v>
      </c>
      <c r="P167" s="5">
        <v>6</v>
      </c>
    </row>
    <row r="168" spans="1:16" x14ac:dyDescent="0.25">
      <c r="A168">
        <v>1799</v>
      </c>
      <c r="B168">
        <f>COUNTIF(remove_dupl_monographs_vol!J2:J2011,"1799")</f>
        <v>12</v>
      </c>
      <c r="C168">
        <f>COUNTIF(ger_filtered!J2:J2011,"1799")</f>
        <v>10</v>
      </c>
      <c r="D168">
        <f>COUNTIF(OCR_ger_filtered!J2:J2011,"1799")</f>
        <v>0</v>
      </c>
      <c r="O168" s="4" t="s">
        <v>175</v>
      </c>
      <c r="P168" s="5">
        <v>14</v>
      </c>
    </row>
    <row r="169" spans="1:16" x14ac:dyDescent="0.25">
      <c r="A169">
        <v>1800</v>
      </c>
      <c r="B169">
        <f>COUNTIF(remove_dupl_monographs_vol!J2:J2011,"1800")</f>
        <v>18</v>
      </c>
      <c r="C169">
        <f>COUNTIF(ger_filtered!J2:J2011,"1800")</f>
        <v>16</v>
      </c>
      <c r="D169">
        <f>COUNTIF(OCR_ger_filtered!J2:J2011,"1800")</f>
        <v>0</v>
      </c>
      <c r="O169" s="4" t="s">
        <v>2119</v>
      </c>
      <c r="P169" s="5">
        <v>2</v>
      </c>
    </row>
    <row r="170" spans="1:16" x14ac:dyDescent="0.25">
      <c r="A170">
        <v>1801</v>
      </c>
      <c r="B170">
        <f>COUNTIF(remove_dupl_monographs_vol!J2:J2011,"1801")</f>
        <v>24</v>
      </c>
      <c r="C170">
        <f>COUNTIF(ger_filtered!J2:J2011,"1801")</f>
        <v>20</v>
      </c>
      <c r="D170">
        <f>COUNTIF(OCR_ger_filtered!J2:J2011,"1801")</f>
        <v>0</v>
      </c>
      <c r="O170" s="4" t="s">
        <v>41</v>
      </c>
      <c r="P170" s="5">
        <v>12</v>
      </c>
    </row>
    <row r="171" spans="1:16" x14ac:dyDescent="0.25">
      <c r="A171">
        <v>1802</v>
      </c>
      <c r="B171">
        <f>COUNTIF(remove_dupl_monographs_vol!J2:J2011,"1802")</f>
        <v>28</v>
      </c>
      <c r="C171">
        <f>COUNTIF(ger_filtered!J2:J2011,"1802")</f>
        <v>21</v>
      </c>
      <c r="D171">
        <f>COUNTIF(OCR_ger_filtered!J2:J2011,"1802")</f>
        <v>0</v>
      </c>
      <c r="O171" s="4" t="s">
        <v>341</v>
      </c>
      <c r="P171" s="5">
        <v>23</v>
      </c>
    </row>
    <row r="172" spans="1:16" x14ac:dyDescent="0.25">
      <c r="A172">
        <v>1803</v>
      </c>
      <c r="B172">
        <f>COUNTIF(remove_dupl_monographs_vol!J2:J2011,"1803")</f>
        <v>23</v>
      </c>
      <c r="C172">
        <f>COUNTIF(ger_filtered!J2:J2011,"1803")</f>
        <v>19</v>
      </c>
      <c r="D172">
        <f>COUNTIF(OCR_ger_filtered!J2:J2011,"1803")</f>
        <v>0</v>
      </c>
      <c r="O172" s="4" t="s">
        <v>2164</v>
      </c>
      <c r="P172" s="5">
        <v>13</v>
      </c>
    </row>
    <row r="173" spans="1:16" x14ac:dyDescent="0.25">
      <c r="A173">
        <v>1804</v>
      </c>
      <c r="B173">
        <f>COUNTIF(remove_dupl_monographs_vol!J2:J2011,"1804")</f>
        <v>23</v>
      </c>
      <c r="C173">
        <f>COUNTIF(ger_filtered!J2:J2011,"1804")</f>
        <v>18</v>
      </c>
      <c r="D173">
        <f>COUNTIF(OCR_ger_filtered!J2:J2011,"1804")</f>
        <v>0</v>
      </c>
      <c r="O173" s="4" t="s">
        <v>74</v>
      </c>
      <c r="P173" s="5">
        <v>22</v>
      </c>
    </row>
    <row r="174" spans="1:16" x14ac:dyDescent="0.25">
      <c r="A174">
        <v>1805</v>
      </c>
      <c r="B174">
        <f>COUNTIF(remove_dupl_monographs_vol!J2:J2011,"1805")</f>
        <v>29</v>
      </c>
      <c r="C174">
        <f>COUNTIF(ger_filtered!J2:J2011,"1805")</f>
        <v>22</v>
      </c>
      <c r="D174">
        <f>COUNTIF(OCR_ger_filtered!J2:J2011,"1805")</f>
        <v>0</v>
      </c>
      <c r="O174" s="4" t="s">
        <v>290</v>
      </c>
      <c r="P174" s="5">
        <v>29</v>
      </c>
    </row>
    <row r="175" spans="1:16" x14ac:dyDescent="0.25">
      <c r="A175">
        <v>1806</v>
      </c>
      <c r="B175">
        <f>COUNTIF(remove_dupl_monographs_vol!J2:J2011,"1806")</f>
        <v>14</v>
      </c>
      <c r="C175">
        <f>COUNTIF(ger_filtered!J2:J2011,"1806")</f>
        <v>12</v>
      </c>
      <c r="D175">
        <f>COUNTIF(OCR_ger_filtered!J2:J2011,"1806")</f>
        <v>0</v>
      </c>
      <c r="O175" s="4" t="s">
        <v>183</v>
      </c>
      <c r="P175" s="5">
        <v>21</v>
      </c>
    </row>
    <row r="176" spans="1:16" x14ac:dyDescent="0.25">
      <c r="A176">
        <v>1807</v>
      </c>
      <c r="B176">
        <f>COUNTIF(remove_dupl_monographs_vol!J2:J2011,"1807")</f>
        <v>7</v>
      </c>
      <c r="C176">
        <f>COUNTIF(ger_filtered!J2:J2011,"1807")</f>
        <v>5</v>
      </c>
      <c r="D176">
        <f>COUNTIF(OCR_ger_filtered!J2:J2011,"1807")</f>
        <v>0</v>
      </c>
      <c r="O176" s="4" t="s">
        <v>493</v>
      </c>
      <c r="P176" s="5">
        <v>12</v>
      </c>
    </row>
    <row r="177" spans="1:16" x14ac:dyDescent="0.25">
      <c r="A177">
        <v>1808</v>
      </c>
      <c r="B177">
        <f>COUNTIF(remove_dupl_monographs_vol!J2:J2011,"1808")</f>
        <v>14</v>
      </c>
      <c r="C177">
        <f>COUNTIF(ger_filtered!J2:J2011,"1808")</f>
        <v>11</v>
      </c>
      <c r="D177">
        <f>COUNTIF(OCR_ger_filtered!J2:J2011,"1808")</f>
        <v>0</v>
      </c>
      <c r="O177" s="4" t="s">
        <v>8080</v>
      </c>
      <c r="P177" s="5">
        <v>1</v>
      </c>
    </row>
    <row r="178" spans="1:16" x14ac:dyDescent="0.25">
      <c r="A178">
        <v>1809</v>
      </c>
      <c r="B178">
        <f>COUNTIF(remove_dupl_monographs_vol!J2:J2011,"1809")</f>
        <v>13</v>
      </c>
      <c r="C178">
        <f>COUNTIF(ger_filtered!J2:J2011,"1809")</f>
        <v>7</v>
      </c>
      <c r="D178">
        <f>COUNTIF(OCR_ger_filtered!J2:J2011,"1809")</f>
        <v>0</v>
      </c>
      <c r="O178" s="4" t="s">
        <v>4461</v>
      </c>
      <c r="P178" s="5">
        <v>1</v>
      </c>
    </row>
    <row r="179" spans="1:16" x14ac:dyDescent="0.25">
      <c r="A179">
        <v>1810</v>
      </c>
      <c r="B179">
        <f>COUNTIF(remove_dupl_monographs_vol!J2:J2011,"1810")</f>
        <v>22</v>
      </c>
      <c r="C179">
        <f>COUNTIF(ger_filtered!J2:J2011,"1810")</f>
        <v>12</v>
      </c>
      <c r="D179">
        <f>COUNTIF(OCR_ger_filtered!J2:J2011,"1810")</f>
        <v>0</v>
      </c>
      <c r="O179" s="4" t="s">
        <v>57</v>
      </c>
      <c r="P179" s="5">
        <v>2</v>
      </c>
    </row>
    <row r="180" spans="1:16" x14ac:dyDescent="0.25">
      <c r="A180">
        <v>1811</v>
      </c>
      <c r="B180">
        <f>COUNTIF(remove_dupl_monographs_vol!J2:J2011,"1811")</f>
        <v>12</v>
      </c>
      <c r="C180">
        <f>COUNTIF(ger_filtered!J2:J2011,"1811")</f>
        <v>11</v>
      </c>
      <c r="D180">
        <f>COUNTIF(OCR_ger_filtered!J2:J2011,"1811")</f>
        <v>0</v>
      </c>
      <c r="O180" s="4" t="s">
        <v>7684</v>
      </c>
      <c r="P180" s="5">
        <v>1</v>
      </c>
    </row>
    <row r="181" spans="1:16" x14ac:dyDescent="0.25">
      <c r="A181">
        <v>1812</v>
      </c>
      <c r="B181">
        <f>COUNTIF(remove_dupl_monographs_vol!J2:J2011,"1812")</f>
        <v>16</v>
      </c>
      <c r="C181">
        <f>COUNTIF(ger_filtered!J2:J2011,"1812")</f>
        <v>16</v>
      </c>
      <c r="D181">
        <f>COUNTIF(OCR_ger_filtered!J2:J2011,"1812")</f>
        <v>0</v>
      </c>
      <c r="O181" s="4" t="s">
        <v>2823</v>
      </c>
      <c r="P181" s="5">
        <v>1</v>
      </c>
    </row>
    <row r="182" spans="1:16" x14ac:dyDescent="0.25">
      <c r="A182">
        <v>1813</v>
      </c>
      <c r="B182">
        <f>COUNTIF(remove_dupl_monographs_vol!J2:J2011,"1813")</f>
        <v>6</v>
      </c>
      <c r="C182">
        <f>COUNTIF(ger_filtered!J2:J2011,"1813")</f>
        <v>4</v>
      </c>
      <c r="D182">
        <f>COUNTIF(OCR_ger_filtered!J2:J2011,"1813")</f>
        <v>0</v>
      </c>
      <c r="O182" s="4" t="s">
        <v>10110</v>
      </c>
      <c r="P182" s="5"/>
    </row>
    <row r="183" spans="1:16" x14ac:dyDescent="0.25">
      <c r="A183">
        <v>1814</v>
      </c>
      <c r="B183">
        <f>COUNTIF(remove_dupl_monographs_vol!J2:J2011,"1814")</f>
        <v>7</v>
      </c>
      <c r="C183">
        <f>COUNTIF(ger_filtered!J2:J2011,"1814")</f>
        <v>7</v>
      </c>
      <c r="D183">
        <f>COUNTIF(OCR_ger_filtered!J2:J2011,"1814")</f>
        <v>0</v>
      </c>
      <c r="O183" s="4" t="s">
        <v>10111</v>
      </c>
      <c r="P183" s="5">
        <v>1666</v>
      </c>
    </row>
    <row r="184" spans="1:16" x14ac:dyDescent="0.25">
      <c r="A184">
        <v>1815</v>
      </c>
      <c r="B184">
        <f>COUNTIF(remove_dupl_monographs_vol!J2:J2011,"1815")</f>
        <v>8</v>
      </c>
      <c r="C184">
        <f>COUNTIF(ger_filtered!J2:J2011,"1815")</f>
        <v>7</v>
      </c>
      <c r="D184">
        <f>COUNTIF(OCR_ger_filtered!J2:J2011,"1815")</f>
        <v>0</v>
      </c>
    </row>
    <row r="185" spans="1:16" x14ac:dyDescent="0.25">
      <c r="A185">
        <v>1816</v>
      </c>
      <c r="B185">
        <f>COUNTIF(remove_dupl_monographs_vol!J2:J2011,"1816")</f>
        <v>13</v>
      </c>
      <c r="C185">
        <f>COUNTIF(ger_filtered!J2:J2011,"1816")</f>
        <v>8</v>
      </c>
      <c r="D185">
        <f>COUNTIF(OCR_ger_filtered!J2:J2011,"1816")</f>
        <v>0</v>
      </c>
    </row>
    <row r="186" spans="1:16" x14ac:dyDescent="0.25">
      <c r="A186">
        <v>1817</v>
      </c>
      <c r="B186">
        <f>COUNTIF(remove_dupl_monographs_vol!J2:J2011,"1817")</f>
        <v>7</v>
      </c>
      <c r="C186">
        <f>COUNTIF(ger_filtered!J2:J2011,"1817")</f>
        <v>5</v>
      </c>
      <c r="D186">
        <f>COUNTIF(OCR_ger_filtered!J2:J2011,"1817")</f>
        <v>0</v>
      </c>
    </row>
    <row r="187" spans="1:16" x14ac:dyDescent="0.25">
      <c r="A187">
        <v>1818</v>
      </c>
      <c r="B187">
        <f>COUNTIF(remove_dupl_monographs_vol!J2:J2011,"1818")</f>
        <v>11</v>
      </c>
      <c r="C187">
        <f>COUNTIF(ger_filtered!J2:J2011,"1818")</f>
        <v>10</v>
      </c>
      <c r="D187">
        <f>COUNTIF(OCR_ger_filtered!J2:J2011,"1818")</f>
        <v>0</v>
      </c>
    </row>
    <row r="188" spans="1:16" x14ac:dyDescent="0.25">
      <c r="A188">
        <v>1819</v>
      </c>
      <c r="B188">
        <f>COUNTIF(remove_dupl_monographs_vol!J2:J2011,"1819")</f>
        <v>11</v>
      </c>
      <c r="C188">
        <f>COUNTIF(ger_filtered!J2:J2011,"1819")</f>
        <v>10</v>
      </c>
      <c r="D188">
        <f>COUNTIF(OCR_ger_filtered!J2:J2011,"1819")</f>
        <v>0</v>
      </c>
    </row>
    <row r="189" spans="1:16" x14ac:dyDescent="0.25">
      <c r="A189">
        <v>1820</v>
      </c>
      <c r="B189">
        <f>COUNTIF(remove_dupl_monographs_vol!J2:J2011,"1820")</f>
        <v>27</v>
      </c>
      <c r="C189">
        <f>COUNTIF(ger_filtered!J2:J2011,"1820")</f>
        <v>19</v>
      </c>
      <c r="D189">
        <f>COUNTIF(OCR_ger_filtered!J2:J2011,"1820")</f>
        <v>0</v>
      </c>
    </row>
    <row r="190" spans="1:16" x14ac:dyDescent="0.25">
      <c r="A190">
        <v>1821</v>
      </c>
      <c r="B190">
        <f>COUNTIF(remove_dupl_monographs_vol!J2:J2011,"1821")</f>
        <v>18</v>
      </c>
      <c r="C190">
        <f>COUNTIF(ger_filtered!J2:J2011,"1821")</f>
        <v>15</v>
      </c>
      <c r="D190">
        <f>COUNTIF(OCR_ger_filtered!J2:J2011,"1821")</f>
        <v>0</v>
      </c>
    </row>
    <row r="191" spans="1:16" x14ac:dyDescent="0.25">
      <c r="A191">
        <v>1822</v>
      </c>
      <c r="B191">
        <f>COUNTIF(remove_dupl_monographs_vol!J2:J2011,"1822")</f>
        <v>15</v>
      </c>
      <c r="C191">
        <f>COUNTIF(ger_filtered!J2:J2011,"1822")</f>
        <v>13</v>
      </c>
      <c r="D191">
        <f>COUNTIF(OCR_ger_filtered!J2:J2011,"1822")</f>
        <v>0</v>
      </c>
    </row>
    <row r="192" spans="1:16" x14ac:dyDescent="0.25">
      <c r="A192">
        <v>1823</v>
      </c>
      <c r="B192">
        <f>COUNTIF(remove_dupl_monographs_vol!J2:J2011,"1823")</f>
        <v>10</v>
      </c>
      <c r="C192">
        <f>COUNTIF(ger_filtered!J2:J2011,"1823")</f>
        <v>10</v>
      </c>
      <c r="D192">
        <f>COUNTIF(OCR_ger_filtered!J2:J2011,"1823")</f>
        <v>0</v>
      </c>
    </row>
    <row r="193" spans="1:4" x14ac:dyDescent="0.25">
      <c r="A193">
        <v>1824</v>
      </c>
      <c r="B193">
        <f>COUNTIF(remove_dupl_monographs_vol!J2:J2011,"1824")</f>
        <v>19</v>
      </c>
      <c r="C193">
        <f>COUNTIF(ger_filtered!J2:J2011,"1824")</f>
        <v>17</v>
      </c>
      <c r="D193">
        <f>COUNTIF(OCR_ger_filtered!J2:J2011,"1824")</f>
        <v>0</v>
      </c>
    </row>
    <row r="194" spans="1:4" x14ac:dyDescent="0.25">
      <c r="A194">
        <v>1825</v>
      </c>
      <c r="B194">
        <f>COUNTIF(remove_dupl_monographs_vol!J2:J2011,"1825")</f>
        <v>13</v>
      </c>
      <c r="C194">
        <f>COUNTIF(ger_filtered!J2:J2011,"1825")</f>
        <v>13</v>
      </c>
      <c r="D194">
        <f>COUNTIF(OCR_ger_filtered!J2:J2011,"1825")</f>
        <v>0</v>
      </c>
    </row>
    <row r="195" spans="1:4" x14ac:dyDescent="0.25">
      <c r="A195">
        <v>1826</v>
      </c>
      <c r="B195">
        <f>COUNTIF(remove_dupl_monographs_vol!J2:J2011,"1826")</f>
        <v>12</v>
      </c>
      <c r="C195">
        <f>COUNTIF(ger_filtered!J2:J2011,"1826")</f>
        <v>10</v>
      </c>
      <c r="D195">
        <f>COUNTIF(OCR_ger_filtered!J2:J2011,"1826")</f>
        <v>0</v>
      </c>
    </row>
    <row r="196" spans="1:4" x14ac:dyDescent="0.25">
      <c r="A196">
        <v>1827</v>
      </c>
      <c r="B196">
        <f>COUNTIF(remove_dupl_monographs_vol!J2:J2011,"1827")</f>
        <v>21</v>
      </c>
      <c r="C196">
        <f>COUNTIF(ger_filtered!J2:J2011,"1827")</f>
        <v>21</v>
      </c>
      <c r="D196">
        <f>COUNTIF(OCR_ger_filtered!J2:J2011,"1827")</f>
        <v>0</v>
      </c>
    </row>
    <row r="197" spans="1:4" x14ac:dyDescent="0.25">
      <c r="A197">
        <v>1828</v>
      </c>
      <c r="B197">
        <f>COUNTIF(remove_dupl_monographs_vol!J2:J2011,"1828")</f>
        <v>7</v>
      </c>
      <c r="C197">
        <f>COUNTIF(ger_filtered!J2:J2011,"1828")</f>
        <v>6</v>
      </c>
      <c r="D197">
        <f>COUNTIF(OCR_ger_filtered!J2:J2011,"1828")</f>
        <v>0</v>
      </c>
    </row>
    <row r="198" spans="1:4" x14ac:dyDescent="0.25">
      <c r="A198">
        <v>1829</v>
      </c>
      <c r="B198">
        <f>COUNTIF(remove_dupl_monographs_vol!J2:J2011,"1829")</f>
        <v>9</v>
      </c>
      <c r="C198">
        <f>COUNTIF(ger_filtered!J2:J2011,"1829")</f>
        <v>9</v>
      </c>
      <c r="D198">
        <f>COUNTIF(OCR_ger_filtered!J2:J2011,"1829")</f>
        <v>0</v>
      </c>
    </row>
    <row r="199" spans="1:4" x14ac:dyDescent="0.25">
      <c r="A199">
        <v>1830</v>
      </c>
      <c r="B199">
        <f>COUNTIF(remove_dupl_monographs_vol!J2:J2011,"1830")</f>
        <v>39</v>
      </c>
      <c r="C199">
        <f>COUNTIF(ger_filtered!J2:J2011,"1830")</f>
        <v>26</v>
      </c>
      <c r="D199">
        <f>COUNTIF(OCR_ger_filtered!J2:J2011,"1830")</f>
        <v>0</v>
      </c>
    </row>
    <row r="200" spans="1:4" x14ac:dyDescent="0.25">
      <c r="A200">
        <v>1831</v>
      </c>
      <c r="B200">
        <f>COUNTIF(remove_dupl_monographs_vol!J2:J2011,"1831")</f>
        <v>21</v>
      </c>
      <c r="C200">
        <f>COUNTIF(ger_filtered!J2:J2011,"1831")</f>
        <v>21</v>
      </c>
      <c r="D200">
        <f>COUNTIF(OCR_ger_filtered!J2:J2011,"1831")</f>
        <v>0</v>
      </c>
    </row>
    <row r="201" spans="1:4" x14ac:dyDescent="0.25">
      <c r="A201">
        <v>1832</v>
      </c>
      <c r="B201">
        <f>COUNTIF(remove_dupl_monographs_vol!J2:J2011,"1832")</f>
        <v>11</v>
      </c>
      <c r="C201">
        <f>COUNTIF(ger_filtered!J2:J2011,"1832")</f>
        <v>9</v>
      </c>
      <c r="D201">
        <f>COUNTIF(OCR_ger_filtered!J2:J2011,"1832")</f>
        <v>0</v>
      </c>
    </row>
    <row r="202" spans="1:4" x14ac:dyDescent="0.25">
      <c r="A202">
        <v>1833</v>
      </c>
      <c r="B202">
        <f>COUNTIF(remove_dupl_monographs_vol!J2:J2011,"1833")</f>
        <v>14</v>
      </c>
      <c r="C202">
        <f>COUNTIF(ger_filtered!J2:J2011,"1833")</f>
        <v>13</v>
      </c>
      <c r="D202">
        <f>COUNTIF(OCR_ger_filtered!J2:J2011,"1833")</f>
        <v>0</v>
      </c>
    </row>
    <row r="203" spans="1:4" x14ac:dyDescent="0.25">
      <c r="A203">
        <v>1834</v>
      </c>
      <c r="B203">
        <f>COUNTIF(remove_dupl_monographs_vol!J2:J2011,"1834")</f>
        <v>18</v>
      </c>
      <c r="C203">
        <f>COUNTIF(ger_filtered!J2:J2011,"1834")</f>
        <v>12</v>
      </c>
      <c r="D203">
        <f>COUNTIF(OCR_ger_filtered!J2:J2011,"1834")</f>
        <v>0</v>
      </c>
    </row>
    <row r="204" spans="1:4" x14ac:dyDescent="0.25">
      <c r="A204">
        <v>1835</v>
      </c>
      <c r="B204">
        <f>COUNTIF(remove_dupl_monographs_vol!J2:J2011,"1835")</f>
        <v>16</v>
      </c>
      <c r="C204">
        <f>COUNTIF(ger_filtered!J2:J2011,"1835")</f>
        <v>12</v>
      </c>
      <c r="D204">
        <f>COUNTIF(OCR_ger_filtered!J2:J2011,"1835")</f>
        <v>0</v>
      </c>
    </row>
    <row r="205" spans="1:4" x14ac:dyDescent="0.25">
      <c r="A205">
        <v>1836</v>
      </c>
      <c r="B205">
        <f>COUNTIF(remove_dupl_monographs_vol!J2:J2011,"1836")</f>
        <v>12</v>
      </c>
      <c r="C205">
        <f>COUNTIF(ger_filtered!J2:J2011,"1836")</f>
        <v>11</v>
      </c>
      <c r="D205">
        <f>COUNTIF(OCR_ger_filtered!J2:J2011,"1836")</f>
        <v>0</v>
      </c>
    </row>
    <row r="206" spans="1:4" x14ac:dyDescent="0.25">
      <c r="A206">
        <v>1837</v>
      </c>
      <c r="B206">
        <f>COUNTIF(remove_dupl_monographs_vol!J2:J2011,"1837")</f>
        <v>7</v>
      </c>
      <c r="C206">
        <f>COUNTIF(ger_filtered!J2:J2011,"1837")</f>
        <v>6</v>
      </c>
      <c r="D206">
        <f>COUNTIF(OCR_ger_filtered!J2:J2011,"1837")</f>
        <v>0</v>
      </c>
    </row>
    <row r="207" spans="1:4" x14ac:dyDescent="0.25">
      <c r="A207">
        <v>1838</v>
      </c>
      <c r="B207">
        <f>COUNTIF(remove_dupl_monographs_vol!J2:J2011,"1838")</f>
        <v>10</v>
      </c>
      <c r="C207">
        <f>COUNTIF(ger_filtered!J2:J2011,"1838")</f>
        <v>8</v>
      </c>
      <c r="D207">
        <f>COUNTIF(OCR_ger_filtered!J2:J2011,"1838")</f>
        <v>0</v>
      </c>
    </row>
    <row r="208" spans="1:4" x14ac:dyDescent="0.25">
      <c r="A208">
        <v>1839</v>
      </c>
      <c r="B208">
        <f>COUNTIF(remove_dupl_monographs_vol!J2:J2011,"1839")</f>
        <v>12</v>
      </c>
      <c r="C208">
        <f>COUNTIF(ger_filtered!J2:J2011,"1839")</f>
        <v>9</v>
      </c>
      <c r="D208">
        <f>COUNTIF(OCR_ger_filtered!J2:J2011,"1839")</f>
        <v>0</v>
      </c>
    </row>
    <row r="209" spans="1:4" x14ac:dyDescent="0.25">
      <c r="A209">
        <v>1840</v>
      </c>
      <c r="B209">
        <f>COUNTIF(remove_dupl_monographs_vol!J2:J2011,"1840")</f>
        <v>29</v>
      </c>
      <c r="C209">
        <f>COUNTIF(ger_filtered!J2:J2011,"1840")</f>
        <v>24</v>
      </c>
      <c r="D209">
        <f>COUNTIF(OCR_ger_filtered!J2:J2011,"1840")</f>
        <v>0</v>
      </c>
    </row>
    <row r="210" spans="1:4" x14ac:dyDescent="0.25">
      <c r="A210">
        <v>1841</v>
      </c>
      <c r="B210">
        <f>COUNTIF(remove_dupl_monographs_vol!J2:J2011,"1841")</f>
        <v>9</v>
      </c>
      <c r="C210">
        <f>COUNTIF(ger_filtered!J2:J2011,"1841")</f>
        <v>7</v>
      </c>
      <c r="D210">
        <f>COUNTIF(OCR_ger_filtered!J2:J2011,"1841")</f>
        <v>0</v>
      </c>
    </row>
    <row r="211" spans="1:4" x14ac:dyDescent="0.25">
      <c r="A211">
        <v>1842</v>
      </c>
      <c r="B211">
        <f>COUNTIF(remove_dupl_monographs_vol!J2:J2011,"1842")</f>
        <v>8</v>
      </c>
      <c r="C211">
        <f>COUNTIF(ger_filtered!J2:J2011,"1842")</f>
        <v>5</v>
      </c>
      <c r="D211">
        <f>COUNTIF(OCR_ger_filtered!J2:J2011,"1842")</f>
        <v>0</v>
      </c>
    </row>
    <row r="212" spans="1:4" x14ac:dyDescent="0.25">
      <c r="A212">
        <v>1843</v>
      </c>
      <c r="B212">
        <f>COUNTIF(remove_dupl_monographs_vol!J2:J2011,"1843")</f>
        <v>1</v>
      </c>
      <c r="C212">
        <f>COUNTIF(ger_filtered!J2:J2011,"1843")</f>
        <v>1</v>
      </c>
      <c r="D212">
        <f>COUNTIF(OCR_ger_filtered!J2:J2011,"1843")</f>
        <v>0</v>
      </c>
    </row>
    <row r="213" spans="1:4" x14ac:dyDescent="0.25">
      <c r="A213">
        <v>1844</v>
      </c>
      <c r="B213">
        <f>COUNTIF(remove_dupl_monographs_vol!J2:J2011,"1844")</f>
        <v>14</v>
      </c>
      <c r="C213">
        <f>COUNTIF(ger_filtered!J2:J2011,"1844")</f>
        <v>13</v>
      </c>
      <c r="D213">
        <f>COUNTIF(OCR_ger_filtered!J2:J2011,"1844")</f>
        <v>0</v>
      </c>
    </row>
    <row r="214" spans="1:4" x14ac:dyDescent="0.25">
      <c r="A214">
        <v>1845</v>
      </c>
      <c r="B214">
        <f>COUNTIF(remove_dupl_monographs_vol!J2:J2011,"1845")</f>
        <v>10</v>
      </c>
      <c r="C214">
        <f>COUNTIF(ger_filtered!J2:J2011,"1845")</f>
        <v>7</v>
      </c>
      <c r="D214">
        <f>COUNTIF(OCR_ger_filtered!J2:J2011,"1845")</f>
        <v>0</v>
      </c>
    </row>
    <row r="215" spans="1:4" x14ac:dyDescent="0.25">
      <c r="A215">
        <v>1846</v>
      </c>
      <c r="B215">
        <f>COUNTIF(remove_dupl_monographs_vol!J2:J2011,"1846")</f>
        <v>11</v>
      </c>
      <c r="C215">
        <f>COUNTIF(ger_filtered!J2:J2011,"1846")</f>
        <v>11</v>
      </c>
      <c r="D215">
        <f>COUNTIF(OCR_ger_filtered!J2:J2011,"1846")</f>
        <v>0</v>
      </c>
    </row>
    <row r="216" spans="1:4" x14ac:dyDescent="0.25">
      <c r="A216">
        <v>1847</v>
      </c>
      <c r="B216">
        <f>COUNTIF(remove_dupl_monographs_vol!J2:J2011,"1847")</f>
        <v>6</v>
      </c>
      <c r="C216">
        <f>COUNTIF(ger_filtered!J2:J2011,"1847")</f>
        <v>6</v>
      </c>
      <c r="D216">
        <f>COUNTIF(OCR_ger_filtered!J2:J2011,"1847")</f>
        <v>0</v>
      </c>
    </row>
    <row r="217" spans="1:4" x14ac:dyDescent="0.25">
      <c r="A217">
        <v>1848</v>
      </c>
      <c r="B217">
        <f>COUNTIF(remove_dupl_monographs_vol!J2:J2011,"1848")</f>
        <v>8</v>
      </c>
      <c r="C217">
        <f>COUNTIF(ger_filtered!J2:J2011,"1848")</f>
        <v>8</v>
      </c>
      <c r="D217">
        <f>COUNTIF(OCR_ger_filtered!J2:J2011,"1848")</f>
        <v>0</v>
      </c>
    </row>
    <row r="218" spans="1:4" x14ac:dyDescent="0.25">
      <c r="A218">
        <v>1849</v>
      </c>
      <c r="B218">
        <f>COUNTIF(remove_dupl_monographs_vol!J2:J2011,"1849")</f>
        <v>7</v>
      </c>
      <c r="C218">
        <f>COUNTIF(ger_filtered!J2:J2011,"1849")</f>
        <v>7</v>
      </c>
      <c r="D218">
        <f>COUNTIF(OCR_ger_filtered!J2:J2011,"1849")</f>
        <v>0</v>
      </c>
    </row>
    <row r="219" spans="1:4" x14ac:dyDescent="0.25">
      <c r="A219">
        <v>1850</v>
      </c>
      <c r="B219">
        <f>COUNTIF(remove_dupl_monographs_vol!J2:J2011,"1850")</f>
        <v>19</v>
      </c>
      <c r="C219">
        <f>COUNTIF(ger_filtered!J2:J2011,"1850")</f>
        <v>16</v>
      </c>
      <c r="D219">
        <f>COUNTIF(OCR_ger_filtered!J2:J2011,"1850")</f>
        <v>16</v>
      </c>
    </row>
    <row r="220" spans="1:4" x14ac:dyDescent="0.25">
      <c r="A220">
        <v>1851</v>
      </c>
      <c r="B220">
        <f>COUNTIF(remove_dupl_monographs_vol!J2:J2011,"1851")</f>
        <v>7</v>
      </c>
      <c r="C220">
        <f>COUNTIF(ger_filtered!J2:J2011,"1851")</f>
        <v>5</v>
      </c>
      <c r="D220">
        <f>COUNTIF(OCR_ger_filtered!J2:J2011,"1851")</f>
        <v>5</v>
      </c>
    </row>
    <row r="221" spans="1:4" x14ac:dyDescent="0.25">
      <c r="A221">
        <v>1852</v>
      </c>
      <c r="B221">
        <f>COUNTIF(remove_dupl_monographs_vol!J2:J2011,"1852")</f>
        <v>12</v>
      </c>
      <c r="C221">
        <f>COUNTIF(ger_filtered!J2:J2011,"1852")</f>
        <v>12</v>
      </c>
      <c r="D221">
        <f>COUNTIF(OCR_ger_filtered!J2:J2011,"1852")</f>
        <v>12</v>
      </c>
    </row>
    <row r="222" spans="1:4" x14ac:dyDescent="0.25">
      <c r="A222">
        <v>1853</v>
      </c>
      <c r="B222">
        <f>COUNTIF(remove_dupl_monographs_vol!J2:J2011,"1853")</f>
        <v>18</v>
      </c>
      <c r="C222">
        <f>COUNTIF(ger_filtered!J2:J2011,"1853")</f>
        <v>18</v>
      </c>
      <c r="D222">
        <f>COUNTIF(OCR_ger_filtered!J2:J2011,"1853")</f>
        <v>18</v>
      </c>
    </row>
    <row r="223" spans="1:4" x14ac:dyDescent="0.25">
      <c r="A223">
        <v>1854</v>
      </c>
      <c r="B223">
        <f>COUNTIF(remove_dupl_monographs_vol!J2:J2011,"1854")</f>
        <v>18</v>
      </c>
      <c r="C223">
        <f>COUNTIF(ger_filtered!J2:J2011,"1854")</f>
        <v>18</v>
      </c>
      <c r="D223">
        <f>COUNTIF(OCR_ger_filtered!J2:J2011,"1854")</f>
        <v>18</v>
      </c>
    </row>
    <row r="224" spans="1:4" x14ac:dyDescent="0.25">
      <c r="A224">
        <v>1855</v>
      </c>
      <c r="B224">
        <f>COUNTIF(remove_dupl_monographs_vol!J2:J2011,"1855")</f>
        <v>13</v>
      </c>
      <c r="C224">
        <f>COUNTIF(ger_filtered!J2:J2011,"1855")</f>
        <v>11</v>
      </c>
      <c r="D224">
        <f>COUNTIF(OCR_ger_filtered!J2:J2011,"1855")</f>
        <v>11</v>
      </c>
    </row>
    <row r="225" spans="1:4" x14ac:dyDescent="0.25">
      <c r="A225">
        <v>1856</v>
      </c>
      <c r="B225">
        <f>COUNTIF(remove_dupl_monographs_vol!J2:J2011,"1856")</f>
        <v>10</v>
      </c>
      <c r="C225">
        <f>COUNTIF(ger_filtered!J2:J2011,"1856")</f>
        <v>9</v>
      </c>
      <c r="D225">
        <f>COUNTIF(OCR_ger_filtered!J2:J2011,"1856")</f>
        <v>9</v>
      </c>
    </row>
    <row r="226" spans="1:4" x14ac:dyDescent="0.25">
      <c r="A226">
        <v>1857</v>
      </c>
      <c r="B226">
        <f>COUNTIF(remove_dupl_monographs_vol!J2:J2011,"1857")</f>
        <v>6</v>
      </c>
      <c r="C226">
        <f>COUNTIF(ger_filtered!J2:J2011,"1857")</f>
        <v>5</v>
      </c>
      <c r="D226">
        <f>COUNTIF(OCR_ger_filtered!J2:J2011,"1857")</f>
        <v>5</v>
      </c>
    </row>
    <row r="227" spans="1:4" x14ac:dyDescent="0.25">
      <c r="A227">
        <v>1858</v>
      </c>
      <c r="B227">
        <f>COUNTIF(remove_dupl_monographs_vol!J2:J2011,"1858")</f>
        <v>3</v>
      </c>
      <c r="C227">
        <f>COUNTIF(ger_filtered!J2:J2011,"1858")</f>
        <v>3</v>
      </c>
      <c r="D227">
        <f>COUNTIF(OCR_ger_filtered!J2:J2011,"1858")</f>
        <v>3</v>
      </c>
    </row>
    <row r="228" spans="1:4" x14ac:dyDescent="0.25">
      <c r="A228">
        <v>1859</v>
      </c>
      <c r="B228">
        <f>COUNTIF(remove_dupl_monographs_vol!J2:J2011,"1859")</f>
        <v>10</v>
      </c>
      <c r="C228">
        <f>COUNTIF(ger_filtered!J2:J2011,"1859")</f>
        <v>8</v>
      </c>
      <c r="D228">
        <f>COUNTIF(OCR_ger_filtered!J2:J2011,"1859")</f>
        <v>8</v>
      </c>
    </row>
    <row r="229" spans="1:4" x14ac:dyDescent="0.25">
      <c r="A229">
        <v>1860</v>
      </c>
      <c r="B229">
        <f>COUNTIF(remove_dupl_monographs_vol!J2:J2011,"1860")</f>
        <v>26</v>
      </c>
      <c r="C229">
        <f>COUNTIF(ger_filtered!J2:J2011,"1860")</f>
        <v>19</v>
      </c>
      <c r="D229">
        <f>COUNTIF(OCR_ger_filtered!J2:J2011,"1860")</f>
        <v>19</v>
      </c>
    </row>
    <row r="230" spans="1:4" x14ac:dyDescent="0.25">
      <c r="A230">
        <v>1861</v>
      </c>
      <c r="B230">
        <f>COUNTIF(remove_dupl_monographs_vol!J2:J2011,"1861")</f>
        <v>9</v>
      </c>
      <c r="C230">
        <f>COUNTIF(ger_filtered!J2:J2011,"1861")</f>
        <v>9</v>
      </c>
      <c r="D230">
        <f>COUNTIF(OCR_ger_filtered!J2:J2011,"1861")</f>
        <v>9</v>
      </c>
    </row>
    <row r="231" spans="1:4" x14ac:dyDescent="0.25">
      <c r="A231">
        <v>1862</v>
      </c>
      <c r="B231">
        <f>COUNTIF(remove_dupl_monographs_vol!J2:J2011,"1862")</f>
        <v>11</v>
      </c>
      <c r="C231">
        <f>COUNTIF(ger_filtered!J2:J2011,"1862")</f>
        <v>11</v>
      </c>
      <c r="D231">
        <f>COUNTIF(OCR_ger_filtered!J2:J2011,"1862")</f>
        <v>11</v>
      </c>
    </row>
    <row r="232" spans="1:4" x14ac:dyDescent="0.25">
      <c r="A232">
        <v>1863</v>
      </c>
      <c r="B232">
        <f>COUNTIF(remove_dupl_monographs_vol!J2:J2011,"1863")</f>
        <v>8</v>
      </c>
      <c r="C232">
        <f>COUNTIF(ger_filtered!J2:J2011,"1863")</f>
        <v>6</v>
      </c>
      <c r="D232">
        <f>COUNTIF(OCR_ger_filtered!J2:J2011,"1863")</f>
        <v>6</v>
      </c>
    </row>
    <row r="233" spans="1:4" x14ac:dyDescent="0.25">
      <c r="A233">
        <v>1864</v>
      </c>
      <c r="B233">
        <f>COUNTIF(remove_dupl_monographs_vol!J2:J2011,"1864")</f>
        <v>4</v>
      </c>
      <c r="C233">
        <f>COUNTIF(ger_filtered!J2:J2011,"1864")</f>
        <v>4</v>
      </c>
      <c r="D233">
        <f>COUNTIF(OCR_ger_filtered!J2:J2011,"1864")</f>
        <v>4</v>
      </c>
    </row>
    <row r="234" spans="1:4" x14ac:dyDescent="0.25">
      <c r="A234">
        <v>1865</v>
      </c>
      <c r="B234">
        <f>COUNTIF(remove_dupl_monographs_vol!J2:J2011,"1865")</f>
        <v>11</v>
      </c>
      <c r="C234">
        <f>COUNTIF(ger_filtered!J2:J2011,"1865")</f>
        <v>10</v>
      </c>
      <c r="D234">
        <f>COUNTIF(OCR_ger_filtered!J2:J2011,"1865")</f>
        <v>10</v>
      </c>
    </row>
    <row r="235" spans="1:4" x14ac:dyDescent="0.25">
      <c r="A235">
        <v>1866</v>
      </c>
      <c r="B235">
        <f>COUNTIF(remove_dupl_monographs_vol!J2:J2011,"1866")</f>
        <v>6</v>
      </c>
      <c r="C235">
        <f>COUNTIF(ger_filtered!J2:J2011,"1866")</f>
        <v>5</v>
      </c>
      <c r="D235">
        <f>COUNTIF(OCR_ger_filtered!J2:J2011,"1866")</f>
        <v>5</v>
      </c>
    </row>
    <row r="236" spans="1:4" x14ac:dyDescent="0.25">
      <c r="A236">
        <v>1867</v>
      </c>
      <c r="B236">
        <f>COUNTIF(remove_dupl_monographs_vol!J2:J2011,"1867")</f>
        <v>4</v>
      </c>
      <c r="C236">
        <f>COUNTIF(ger_filtered!J2:J2011,"1867")</f>
        <v>3</v>
      </c>
      <c r="D236">
        <f>COUNTIF(OCR_ger_filtered!J2:J2011,"1867")</f>
        <v>3</v>
      </c>
    </row>
    <row r="237" spans="1:4" x14ac:dyDescent="0.25">
      <c r="A237">
        <v>1868</v>
      </c>
      <c r="B237">
        <f>COUNTIF(remove_dupl_monographs_vol!J2:J2011,"1868")</f>
        <v>6</v>
      </c>
      <c r="C237">
        <f>COUNTIF(ger_filtered!J2:J2011,"1868")</f>
        <v>6</v>
      </c>
      <c r="D237">
        <f>COUNTIF(OCR_ger_filtered!J2:J2011,"1868")</f>
        <v>6</v>
      </c>
    </row>
    <row r="238" spans="1:4" x14ac:dyDescent="0.25">
      <c r="A238">
        <v>1869</v>
      </c>
      <c r="B238">
        <f>COUNTIF(remove_dupl_monographs_vol!J2:J2011,"1869")</f>
        <v>7</v>
      </c>
      <c r="C238">
        <f>COUNTIF(ger_filtered!J2:J2011,"1869")</f>
        <v>5</v>
      </c>
      <c r="D238">
        <f>COUNTIF(OCR_ger_filtered!J2:J2011,"1869")</f>
        <v>5</v>
      </c>
    </row>
    <row r="239" spans="1:4" x14ac:dyDescent="0.25">
      <c r="A239">
        <v>1870</v>
      </c>
      <c r="B239">
        <f>COUNTIF(remove_dupl_monographs_vol!J2:J2011,"1870")</f>
        <v>13</v>
      </c>
      <c r="C239">
        <f>COUNTIF(ger_filtered!J2:J2011,"1870")</f>
        <v>12</v>
      </c>
      <c r="D239">
        <f>COUNTIF(OCR_ger_filtered!J2:J2011,"1870")</f>
        <v>12</v>
      </c>
    </row>
    <row r="240" spans="1:4" x14ac:dyDescent="0.25">
      <c r="A240">
        <v>1871</v>
      </c>
      <c r="B240">
        <f>COUNTIF(remove_dupl_monographs_vol!J2:J2011,"1871")</f>
        <v>4</v>
      </c>
      <c r="C240">
        <f>COUNTIF(ger_filtered!J2:J2011,"1871")</f>
        <v>3</v>
      </c>
      <c r="D240">
        <f>COUNTIF(OCR_ger_filtered!J2:J2011,"1871")</f>
        <v>3</v>
      </c>
    </row>
    <row r="241" spans="1:4" x14ac:dyDescent="0.25">
      <c r="A241">
        <v>1872</v>
      </c>
      <c r="B241">
        <f>COUNTIF(remove_dupl_monographs_vol!J2:J2011,"1872")</f>
        <v>9</v>
      </c>
      <c r="C241">
        <f>COUNTIF(ger_filtered!J2:J2011,"1872")</f>
        <v>9</v>
      </c>
      <c r="D241">
        <f>COUNTIF(OCR_ger_filtered!J2:J2011,"1872")</f>
        <v>9</v>
      </c>
    </row>
    <row r="242" spans="1:4" x14ac:dyDescent="0.25">
      <c r="A242">
        <v>1873</v>
      </c>
      <c r="B242">
        <f>COUNTIF(remove_dupl_monographs_vol!J2:J2011,"1873")</f>
        <v>8</v>
      </c>
      <c r="C242">
        <f>COUNTIF(ger_filtered!J2:J2011,"1873")</f>
        <v>8</v>
      </c>
      <c r="D242">
        <f>COUNTIF(OCR_ger_filtered!J2:J2011,"1873")</f>
        <v>8</v>
      </c>
    </row>
    <row r="243" spans="1:4" x14ac:dyDescent="0.25">
      <c r="A243">
        <v>1874</v>
      </c>
      <c r="B243">
        <f>COUNTIF(remove_dupl_monographs_vol!J2:J2011,"1874")</f>
        <v>11</v>
      </c>
      <c r="C243">
        <f>COUNTIF(ger_filtered!J2:J2011,"1874")</f>
        <v>10</v>
      </c>
      <c r="D243">
        <f>COUNTIF(OCR_ger_filtered!J2:J2011,"1874")</f>
        <v>10</v>
      </c>
    </row>
    <row r="244" spans="1:4" x14ac:dyDescent="0.25">
      <c r="A244">
        <v>1875</v>
      </c>
      <c r="B244">
        <f>COUNTIF(remove_dupl_monographs_vol!J2:J2011,"1875")</f>
        <v>5</v>
      </c>
      <c r="C244">
        <f>COUNTIF(ger_filtered!J2:J2011,"1875")</f>
        <v>5</v>
      </c>
      <c r="D244">
        <f>COUNTIF(OCR_ger_filtered!J2:J2011,"1875")</f>
        <v>5</v>
      </c>
    </row>
    <row r="245" spans="1:4" x14ac:dyDescent="0.25">
      <c r="A245">
        <v>1876</v>
      </c>
      <c r="B245">
        <f>COUNTIF(remove_dupl_monographs_vol!J2:J2011,"1876")</f>
        <v>14</v>
      </c>
      <c r="C245">
        <f>COUNTIF(ger_filtered!J2:J2011,"1876")</f>
        <v>13</v>
      </c>
      <c r="D245">
        <f>COUNTIF(OCR_ger_filtered!J2:J2011,"1876")</f>
        <v>13</v>
      </c>
    </row>
    <row r="246" spans="1:4" x14ac:dyDescent="0.25">
      <c r="A246">
        <v>1877</v>
      </c>
      <c r="B246">
        <f>COUNTIF(remove_dupl_monographs_vol!J2:J2011,"1877")</f>
        <v>7</v>
      </c>
      <c r="C246">
        <f>COUNTIF(ger_filtered!J2:J2011,"1877")</f>
        <v>7</v>
      </c>
      <c r="D246">
        <f>COUNTIF(OCR_ger_filtered!J2:J2011,"1877")</f>
        <v>7</v>
      </c>
    </row>
    <row r="247" spans="1:4" x14ac:dyDescent="0.25">
      <c r="A247">
        <v>1878</v>
      </c>
      <c r="B247">
        <f>COUNTIF(remove_dupl_monographs_vol!J2:J2011,"1878")</f>
        <v>10</v>
      </c>
      <c r="C247">
        <f>COUNTIF(ger_filtered!J2:J2011,"1878")</f>
        <v>8</v>
      </c>
      <c r="D247">
        <f>COUNTIF(OCR_ger_filtered!J2:J2011,"1878")</f>
        <v>8</v>
      </c>
    </row>
    <row r="248" spans="1:4" x14ac:dyDescent="0.25">
      <c r="A248">
        <v>1879</v>
      </c>
      <c r="B248">
        <f>COUNTIF(remove_dupl_monographs_vol!J2:J2011,"1879")</f>
        <v>12</v>
      </c>
      <c r="C248">
        <f>COUNTIF(ger_filtered!J2:J2011,"1879")</f>
        <v>11</v>
      </c>
      <c r="D248">
        <f>COUNTIF(OCR_ger_filtered!J2:J2011,"1879")</f>
        <v>11</v>
      </c>
    </row>
    <row r="249" spans="1:4" x14ac:dyDescent="0.25">
      <c r="A249">
        <v>1880</v>
      </c>
      <c r="B249">
        <f>COUNTIF(remove_dupl_monographs_vol!J2:J2011,"1880")</f>
        <v>12</v>
      </c>
      <c r="C249">
        <f>COUNTIF(ger_filtered!J2:J2011,"1880")</f>
        <v>10</v>
      </c>
      <c r="D249">
        <f>COUNTIF(OCR_ger_filtered!J2:J2011,"1880")</f>
        <v>10</v>
      </c>
    </row>
    <row r="250" spans="1:4" x14ac:dyDescent="0.25">
      <c r="A250">
        <v>1881</v>
      </c>
      <c r="B250">
        <f>COUNTIF(remove_dupl_monographs_vol!J2:J2011,"1881")</f>
        <v>6</v>
      </c>
      <c r="C250">
        <f>COUNTIF(ger_filtered!J2:J2011,"1881")</f>
        <v>5</v>
      </c>
      <c r="D250">
        <f>COUNTIF(OCR_ger_filtered!J2:J2011,"1881")</f>
        <v>5</v>
      </c>
    </row>
    <row r="251" spans="1:4" x14ac:dyDescent="0.25">
      <c r="A251">
        <v>1882</v>
      </c>
      <c r="B251">
        <f>COUNTIF(remove_dupl_monographs_vol!J2:J2011,"1882")</f>
        <v>11</v>
      </c>
      <c r="C251">
        <f>COUNTIF(ger_filtered!J2:J2011,"1882")</f>
        <v>10</v>
      </c>
      <c r="D251">
        <f>COUNTIF(OCR_ger_filtered!J2:J2011,"1882")</f>
        <v>10</v>
      </c>
    </row>
    <row r="252" spans="1:4" x14ac:dyDescent="0.25">
      <c r="A252">
        <v>1883</v>
      </c>
      <c r="B252">
        <f>COUNTIF(remove_dupl_monographs_vol!J2:J2011,"1883")</f>
        <v>10</v>
      </c>
      <c r="C252">
        <f>COUNTIF(ger_filtered!J2:J2011,"1883")</f>
        <v>8</v>
      </c>
      <c r="D252">
        <f>COUNTIF(OCR_ger_filtered!J2:J2011,"1883")</f>
        <v>8</v>
      </c>
    </row>
    <row r="253" spans="1:4" x14ac:dyDescent="0.25">
      <c r="A253">
        <v>1884</v>
      </c>
      <c r="B253">
        <f>COUNTIF(remove_dupl_monographs_vol!J2:J2011,"1884")</f>
        <v>8</v>
      </c>
      <c r="C253">
        <f>COUNTIF(ger_filtered!J2:J2011,"1884")</f>
        <v>7</v>
      </c>
      <c r="D253">
        <f>COUNTIF(OCR_ger_filtered!J2:J2011,"1884")</f>
        <v>7</v>
      </c>
    </row>
    <row r="254" spans="1:4" x14ac:dyDescent="0.25">
      <c r="A254">
        <v>1885</v>
      </c>
      <c r="B254">
        <f>COUNTIF(remove_dupl_monographs_vol!J2:J2011,"1885")</f>
        <v>13</v>
      </c>
      <c r="C254">
        <f>COUNTIF(ger_filtered!J2:J2011,"1885")</f>
        <v>12</v>
      </c>
      <c r="D254">
        <f>COUNTIF(OCR_ger_filtered!J2:J2011,"1885")</f>
        <v>12</v>
      </c>
    </row>
    <row r="255" spans="1:4" x14ac:dyDescent="0.25">
      <c r="A255">
        <v>1886</v>
      </c>
      <c r="B255">
        <f>COUNTIF(remove_dupl_monographs_vol!J2:J2011,"1886")</f>
        <v>4</v>
      </c>
      <c r="C255">
        <f>COUNTIF(ger_filtered!J2:J2011,"1886")</f>
        <v>4</v>
      </c>
      <c r="D255">
        <f>COUNTIF(OCR_ger_filtered!J2:J2011,"1886")</f>
        <v>4</v>
      </c>
    </row>
    <row r="256" spans="1:4" x14ac:dyDescent="0.25">
      <c r="A256">
        <v>1887</v>
      </c>
      <c r="B256">
        <f>COUNTIF(remove_dupl_monographs_vol!J2:J2011,"1887")</f>
        <v>13</v>
      </c>
      <c r="C256">
        <f>COUNTIF(ger_filtered!J2:J2011,"1887")</f>
        <v>13</v>
      </c>
      <c r="D256">
        <f>COUNTIF(OCR_ger_filtered!J2:J2011,"1887")</f>
        <v>12</v>
      </c>
    </row>
    <row r="257" spans="1:4" x14ac:dyDescent="0.25">
      <c r="A257">
        <v>1888</v>
      </c>
      <c r="B257">
        <f>COUNTIF(remove_dupl_monographs_vol!J2:J2011,"1888")</f>
        <v>7</v>
      </c>
      <c r="C257">
        <f>COUNTIF(ger_filtered!J2:J2011,"1888")</f>
        <v>7</v>
      </c>
      <c r="D257">
        <f>COUNTIF(OCR_ger_filtered!J2:J2011,"1888")</f>
        <v>7</v>
      </c>
    </row>
    <row r="258" spans="1:4" x14ac:dyDescent="0.25">
      <c r="A258">
        <v>1889</v>
      </c>
      <c r="B258">
        <f>COUNTIF(remove_dupl_monographs_vol!J2:J2011,"1889")</f>
        <v>2</v>
      </c>
      <c r="C258">
        <f>COUNTIF(ger_filtered!J2:J2011,"1889")</f>
        <v>2</v>
      </c>
      <c r="D258">
        <f>COUNTIF(OCR_ger_filtered!J2:J2011,"1889")</f>
        <v>2</v>
      </c>
    </row>
    <row r="259" spans="1:4" x14ac:dyDescent="0.25">
      <c r="A259">
        <v>1890</v>
      </c>
      <c r="B259">
        <f>COUNTIF(remove_dupl_monographs_vol!J2:J2011,"1890")</f>
        <v>10</v>
      </c>
      <c r="C259">
        <f>COUNTIF(ger_filtered!J2:J2011,"1890")</f>
        <v>9</v>
      </c>
      <c r="D259">
        <f>COUNTIF(OCR_ger_filtered!J2:J2011,"1890")</f>
        <v>9</v>
      </c>
    </row>
    <row r="260" spans="1:4" x14ac:dyDescent="0.25">
      <c r="A260">
        <v>1891</v>
      </c>
      <c r="B260">
        <f>COUNTIF(remove_dupl_monographs_vol!J2:J2011,"1891")</f>
        <v>8</v>
      </c>
      <c r="C260">
        <f>COUNTIF(ger_filtered!J2:J2011,"1891")</f>
        <v>8</v>
      </c>
      <c r="D260">
        <f>COUNTIF(OCR_ger_filtered!J2:J2011,"1891")</f>
        <v>8</v>
      </c>
    </row>
    <row r="261" spans="1:4" x14ac:dyDescent="0.25">
      <c r="A261">
        <v>1892</v>
      </c>
      <c r="B261">
        <f>COUNTIF(remove_dupl_monographs_vol!J2:J2011,"1892")</f>
        <v>7</v>
      </c>
      <c r="C261">
        <f>COUNTIF(ger_filtered!J2:J2011,"1892")</f>
        <v>7</v>
      </c>
      <c r="D261">
        <f>COUNTIF(OCR_ger_filtered!J2:J2011,"1892")</f>
        <v>7</v>
      </c>
    </row>
    <row r="262" spans="1:4" x14ac:dyDescent="0.25">
      <c r="A262">
        <v>1893</v>
      </c>
      <c r="B262">
        <f>COUNTIF(remove_dupl_monographs_vol!J2:J2011,"1893")</f>
        <v>6</v>
      </c>
      <c r="C262">
        <f>COUNTIF(ger_filtered!J2:J2011,"1893")</f>
        <v>6</v>
      </c>
      <c r="D262">
        <f>COUNTIF(OCR_ger_filtered!J2:J2011,"1893")</f>
        <v>6</v>
      </c>
    </row>
    <row r="263" spans="1:4" x14ac:dyDescent="0.25">
      <c r="A263">
        <v>1894</v>
      </c>
      <c r="B263">
        <f>COUNTIF(remove_dupl_monographs_vol!J2:J2011,"1894")</f>
        <v>11</v>
      </c>
      <c r="C263">
        <f>COUNTIF(ger_filtered!J2:J2011,"1894")</f>
        <v>11</v>
      </c>
      <c r="D263">
        <f>COUNTIF(OCR_ger_filtered!J2:J2011,"1894")</f>
        <v>11</v>
      </c>
    </row>
    <row r="264" spans="1:4" x14ac:dyDescent="0.25">
      <c r="A264">
        <v>1895</v>
      </c>
      <c r="B264">
        <f>COUNTIF(remove_dupl_monographs_vol!J2:J2011,"1895")</f>
        <v>5</v>
      </c>
      <c r="C264">
        <f>COUNTIF(ger_filtered!J2:J2011,"1895")</f>
        <v>4</v>
      </c>
      <c r="D264">
        <f>COUNTIF(OCR_ger_filtered!J2:J2011,"1895")</f>
        <v>4</v>
      </c>
    </row>
    <row r="265" spans="1:4" x14ac:dyDescent="0.25">
      <c r="A265">
        <v>1896</v>
      </c>
      <c r="B265">
        <f>COUNTIF(remove_dupl_monographs_vol!J2:J2011,"1896")</f>
        <v>4</v>
      </c>
      <c r="C265">
        <f>COUNTIF(ger_filtered!J2:J2011,"1896")</f>
        <v>4</v>
      </c>
      <c r="D265">
        <f>COUNTIF(OCR_ger_filtered!J2:J2011,"1896")</f>
        <v>4</v>
      </c>
    </row>
    <row r="266" spans="1:4" x14ac:dyDescent="0.25">
      <c r="A266">
        <v>1897</v>
      </c>
      <c r="B266">
        <f>COUNTIF(remove_dupl_monographs_vol!J2:J2011,"1897")</f>
        <v>8</v>
      </c>
      <c r="C266">
        <f>COUNTIF(ger_filtered!J2:J2011,"1897")</f>
        <v>8</v>
      </c>
      <c r="D266">
        <f>COUNTIF(OCR_ger_filtered!J2:J2011,"1897")</f>
        <v>8</v>
      </c>
    </row>
    <row r="267" spans="1:4" x14ac:dyDescent="0.25">
      <c r="A267">
        <v>1898</v>
      </c>
      <c r="B267">
        <f>COUNTIF(remove_dupl_monographs_vol!J2:J2011,"1898")</f>
        <v>2</v>
      </c>
      <c r="C267">
        <f>COUNTIF(ger_filtered!J2:J2011,"1898")</f>
        <v>2</v>
      </c>
      <c r="D267">
        <f>COUNTIF(OCR_ger_filtered!J2:J2011,"1898")</f>
        <v>2</v>
      </c>
    </row>
    <row r="268" spans="1:4" x14ac:dyDescent="0.25">
      <c r="A268">
        <v>1899</v>
      </c>
      <c r="B268">
        <f>COUNTIF(remove_dupl_monographs_vol!J2:J2011,"1899")</f>
        <v>10</v>
      </c>
      <c r="C268">
        <f>COUNTIF(ger_filtered!J2:J2011,"1899")</f>
        <v>9</v>
      </c>
      <c r="D268">
        <f>COUNTIF(OCR_ger_filtered!J2:J2011,"1899")</f>
        <v>9</v>
      </c>
    </row>
    <row r="269" spans="1:4" x14ac:dyDescent="0.25">
      <c r="A269">
        <v>1900</v>
      </c>
      <c r="B269">
        <f>COUNTIF(remove_dupl_monographs_vol!J2:J2011,"1900")</f>
        <v>18</v>
      </c>
      <c r="C269">
        <f>COUNTIF(ger_filtered!J2:J2011,"1900")</f>
        <v>16</v>
      </c>
      <c r="D269">
        <f>COUNTIF(OCR_ger_filtered!J2:J2011,"1900")</f>
        <v>16</v>
      </c>
    </row>
    <row r="270" spans="1:4" x14ac:dyDescent="0.25">
      <c r="A270">
        <v>1901</v>
      </c>
      <c r="B270">
        <f>COUNTIF(remove_dupl_monographs_vol!J2:J2011,"1901")</f>
        <v>5</v>
      </c>
      <c r="C270">
        <f>COUNTIF(ger_filtered!J2:J2011,"1901")</f>
        <v>5</v>
      </c>
      <c r="D270">
        <f>COUNTIF(OCR_ger_filtered!J2:J2011,"1901")</f>
        <v>5</v>
      </c>
    </row>
    <row r="271" spans="1:4" x14ac:dyDescent="0.25">
      <c r="A271">
        <v>1902</v>
      </c>
      <c r="B271">
        <f>COUNTIF(remove_dupl_monographs_vol!J2:J2011,"1902")</f>
        <v>11</v>
      </c>
      <c r="C271">
        <f>COUNTIF(ger_filtered!J2:J2011,"1902")</f>
        <v>10</v>
      </c>
      <c r="D271">
        <f>COUNTIF(OCR_ger_filtered!J2:J2011,"1902")</f>
        <v>10</v>
      </c>
    </row>
    <row r="272" spans="1:4" x14ac:dyDescent="0.25">
      <c r="A272">
        <v>1903</v>
      </c>
      <c r="B272">
        <f>COUNTIF(remove_dupl_monographs_vol!J2:J2011,"1903")</f>
        <v>9</v>
      </c>
      <c r="C272">
        <f>COUNTIF(ger_filtered!J2:J2011,"1903")</f>
        <v>8</v>
      </c>
      <c r="D272">
        <f>COUNTIF(OCR_ger_filtered!J2:J2011,"1903")</f>
        <v>8</v>
      </c>
    </row>
    <row r="273" spans="1:4" x14ac:dyDescent="0.25">
      <c r="A273">
        <v>1904</v>
      </c>
      <c r="B273">
        <f>COUNTIF(remove_dupl_monographs_vol!J2:J2011,"1904")</f>
        <v>6</v>
      </c>
      <c r="C273">
        <f>COUNTIF(ger_filtered!J2:J2011,"1904")</f>
        <v>6</v>
      </c>
      <c r="D273">
        <f>COUNTIF(OCR_ger_filtered!J2:J2011,"1904")</f>
        <v>6</v>
      </c>
    </row>
    <row r="274" spans="1:4" x14ac:dyDescent="0.25">
      <c r="A274">
        <v>1905</v>
      </c>
      <c r="B274">
        <f>COUNTIF(remove_dupl_monographs_vol!J2:J2011,"1905")</f>
        <v>14</v>
      </c>
      <c r="C274">
        <f>COUNTIF(ger_filtered!J2:J2011,"1905")</f>
        <v>14</v>
      </c>
      <c r="D274">
        <f>COUNTIF(OCR_ger_filtered!J2:J2011,"1905")</f>
        <v>14</v>
      </c>
    </row>
    <row r="275" spans="1:4" x14ac:dyDescent="0.25">
      <c r="A275">
        <v>1906</v>
      </c>
      <c r="B275">
        <f>COUNTIF(remove_dupl_monographs_vol!J2:J2011,"1906")</f>
        <v>2</v>
      </c>
      <c r="C275">
        <f>COUNTIF(ger_filtered!J2:J2011,"1906")</f>
        <v>2</v>
      </c>
      <c r="D275">
        <f>COUNTIF(OCR_ger_filtered!J2:J2011,"1906")</f>
        <v>2</v>
      </c>
    </row>
    <row r="276" spans="1:4" x14ac:dyDescent="0.25">
      <c r="A276">
        <v>1907</v>
      </c>
      <c r="B276">
        <f>COUNTIF(remove_dupl_monographs_vol!J2:J2011,"1907")</f>
        <v>12</v>
      </c>
      <c r="C276">
        <f>COUNTIF(ger_filtered!J2:J2011,"1907")</f>
        <v>12</v>
      </c>
      <c r="D276">
        <f>COUNTIF(OCR_ger_filtered!J2:J2011,"1907")</f>
        <v>12</v>
      </c>
    </row>
    <row r="277" spans="1:4" x14ac:dyDescent="0.25">
      <c r="A277">
        <v>1908</v>
      </c>
      <c r="B277">
        <f>COUNTIF(remove_dupl_monographs_vol!J2:J2011,"1908")</f>
        <v>23</v>
      </c>
      <c r="C277">
        <f>COUNTIF(ger_filtered!J2:J2011,"1908")</f>
        <v>14</v>
      </c>
      <c r="D277">
        <f>COUNTIF(OCR_ger_filtered!J2:J2011,"1908")</f>
        <v>14</v>
      </c>
    </row>
    <row r="278" spans="1:4" x14ac:dyDescent="0.25">
      <c r="A278">
        <v>1909</v>
      </c>
      <c r="B278">
        <f>COUNTIF(remove_dupl_monographs_vol!J2:J2011,"1909")</f>
        <v>13</v>
      </c>
      <c r="C278">
        <f>COUNTIF(ger_filtered!J2:J2011,"1909")</f>
        <v>12</v>
      </c>
      <c r="D278">
        <f>COUNTIF(OCR_ger_filtered!J2:J2011,"1909")</f>
        <v>12</v>
      </c>
    </row>
    <row r="279" spans="1:4" x14ac:dyDescent="0.25">
      <c r="A279">
        <v>1910</v>
      </c>
      <c r="B279">
        <f>COUNTIF(remove_dupl_monographs_vol!J2:J2011,"1910")</f>
        <v>22</v>
      </c>
      <c r="C279">
        <f>COUNTIF(ger_filtered!J2:J2011,"1910")</f>
        <v>20</v>
      </c>
      <c r="D279">
        <f>COUNTIF(OCR_ger_filtered!J2:J2011,"1910")</f>
        <v>20</v>
      </c>
    </row>
    <row r="280" spans="1:4" x14ac:dyDescent="0.25">
      <c r="A280">
        <v>1911</v>
      </c>
      <c r="B280">
        <f>COUNTIF(remove_dupl_monographs_vol!J2:J2011,"1911")</f>
        <v>29</v>
      </c>
      <c r="C280">
        <f>COUNTIF(ger_filtered!J2:J2011,"1911")</f>
        <v>27</v>
      </c>
      <c r="D280">
        <f>COUNTIF(OCR_ger_filtered!J2:J2011,"1911")</f>
        <v>27</v>
      </c>
    </row>
    <row r="281" spans="1:4" x14ac:dyDescent="0.25">
      <c r="A281">
        <v>1912</v>
      </c>
      <c r="B281">
        <f>COUNTIF(remove_dupl_monographs_vol!J2:J2011,"1912")</f>
        <v>21</v>
      </c>
      <c r="C281">
        <f>COUNTIF(ger_filtered!J2:J2011,"1912")</f>
        <v>17</v>
      </c>
      <c r="D281">
        <f>COUNTIF(OCR_ger_filtered!J2:J2011,"1912")</f>
        <v>17</v>
      </c>
    </row>
    <row r="282" spans="1:4" x14ac:dyDescent="0.25">
      <c r="A282">
        <v>1913</v>
      </c>
      <c r="B282">
        <f>COUNTIF(remove_dupl_monographs_vol!J2:J2011,"1913")</f>
        <v>12</v>
      </c>
      <c r="C282">
        <f>COUNTIF(ger_filtered!J2:J2011,"1913")</f>
        <v>12</v>
      </c>
      <c r="D282">
        <f>COUNTIF(OCR_ger_filtered!J2:J2011,"1913")</f>
        <v>12</v>
      </c>
    </row>
    <row r="283" spans="1:4" x14ac:dyDescent="0.25">
      <c r="A283">
        <v>1914</v>
      </c>
      <c r="B283">
        <f>COUNTIF(remove_dupl_monographs_vol!J2:J2011,"1914")</f>
        <v>1</v>
      </c>
      <c r="C283">
        <f>COUNTIF(ger_filtered!J2:J2011,"1914")</f>
        <v>0</v>
      </c>
      <c r="D283">
        <f>COUNTIF(OCR_ger_filtered!J2:J2011,"1914")</f>
        <v>0</v>
      </c>
    </row>
    <row r="284" spans="1:4" x14ac:dyDescent="0.25">
      <c r="A284">
        <v>1915</v>
      </c>
      <c r="B284">
        <f>COUNTIF(remove_dupl_monographs_vol!J2:J2011,"1915")</f>
        <v>1</v>
      </c>
      <c r="C284">
        <f>COUNTIF(ger_filtered!J2:J2011,"1915")</f>
        <v>1</v>
      </c>
      <c r="D284">
        <f>COUNTIF(OCR_ger_filtered!J2:J2011,"1915")</f>
        <v>1</v>
      </c>
    </row>
    <row r="285" spans="1:4" x14ac:dyDescent="0.25">
      <c r="A285">
        <v>1916</v>
      </c>
      <c r="B285">
        <f>COUNTIF(remove_dupl_monographs_vol!J2:J2011,"1916")</f>
        <v>2</v>
      </c>
      <c r="C285">
        <f>COUNTIF(ger_filtered!J2:J2011,"1916")</f>
        <v>2</v>
      </c>
      <c r="D285">
        <f>COUNTIF(OCR_ger_filtered!J2:J2011,"1916")</f>
        <v>2</v>
      </c>
    </row>
    <row r="286" spans="1:4" x14ac:dyDescent="0.25">
      <c r="A286">
        <v>1917</v>
      </c>
      <c r="B286">
        <f>COUNTIF(remove_dupl_monographs_vol!J2:J2011,"1917")</f>
        <v>0</v>
      </c>
      <c r="C286">
        <f>COUNTIF(ger_filtered!J2:J2011,"1917")</f>
        <v>0</v>
      </c>
      <c r="D286">
        <f>COUNTIF(OCR_ger_filtered!J2:J2011,"1917")</f>
        <v>0</v>
      </c>
    </row>
    <row r="287" spans="1:4" x14ac:dyDescent="0.25">
      <c r="A287">
        <v>1918</v>
      </c>
      <c r="B287">
        <f>COUNTIF(remove_dupl_monographs_vol!J2:J2011,"1918")</f>
        <v>0</v>
      </c>
      <c r="C287">
        <f>COUNTIF(ger_filtered!J2:J2011,"1918")</f>
        <v>0</v>
      </c>
      <c r="D287">
        <f>COUNTIF(OCR_ger_filtered!J2:J2011,"1918")</f>
        <v>0</v>
      </c>
    </row>
    <row r="288" spans="1:4" x14ac:dyDescent="0.25">
      <c r="A288">
        <v>1919</v>
      </c>
      <c r="B288">
        <f>COUNTIF(remove_dupl_monographs_vol!J2:J2011,"1919")</f>
        <v>0</v>
      </c>
      <c r="C288">
        <f>COUNTIF(ger_filtered!J2:J2011,"1919")</f>
        <v>0</v>
      </c>
      <c r="D288">
        <f>COUNTIF(OCR_ger_filtered!J2:J2011,"1919")</f>
        <v>0</v>
      </c>
    </row>
    <row r="289" spans="1:4" x14ac:dyDescent="0.25">
      <c r="A289">
        <v>1920</v>
      </c>
      <c r="B289">
        <f>COUNTIF(remove_dupl_monographs_vol!J2:J2011,"1920")</f>
        <v>0</v>
      </c>
      <c r="C289">
        <f>COUNTIF(ger_filtered!J2:J2011,"1920")</f>
        <v>0</v>
      </c>
      <c r="D289">
        <f>COUNTIF(OCR_ger_filtered!J2:J2011,"1920")</f>
        <v>0</v>
      </c>
    </row>
    <row r="290" spans="1:4" x14ac:dyDescent="0.25">
      <c r="A290">
        <v>1921</v>
      </c>
      <c r="B290">
        <f>COUNTIF(remove_dupl_monographs_vol!J2:J2011,"1921")</f>
        <v>0</v>
      </c>
      <c r="C290">
        <f>COUNTIF(ger_filtered!J2:J2011,"1921")</f>
        <v>0</v>
      </c>
      <c r="D290">
        <f>COUNTIF(OCR_ger_filtered!J2:J2011,"1921")</f>
        <v>0</v>
      </c>
    </row>
    <row r="291" spans="1:4" x14ac:dyDescent="0.25">
      <c r="A291">
        <v>1922</v>
      </c>
      <c r="B291">
        <f>COUNTIF(remove_dupl_monographs_vol!J2:J2011,"1922")</f>
        <v>0</v>
      </c>
      <c r="C291">
        <f>COUNTIF(ger_filtered!J2:J2011,"1922")</f>
        <v>0</v>
      </c>
      <c r="D291">
        <f>COUNTIF(OCR_ger_filtered!J2:J2011,"1922")</f>
        <v>0</v>
      </c>
    </row>
    <row r="292" spans="1:4" x14ac:dyDescent="0.25">
      <c r="A292">
        <v>1923</v>
      </c>
      <c r="B292">
        <f>COUNTIF(remove_dupl_monographs_vol!J2:J2011,"1923")</f>
        <v>0</v>
      </c>
      <c r="C292">
        <f>COUNTIF(ger_filtered!J2:J2011,"1923")</f>
        <v>0</v>
      </c>
      <c r="D292">
        <f>COUNTIF(OCR_ger_filtered!J2:J2011,"1923")</f>
        <v>0</v>
      </c>
    </row>
    <row r="293" spans="1:4" x14ac:dyDescent="0.25">
      <c r="A293">
        <v>1924</v>
      </c>
      <c r="B293">
        <f>COUNTIF(remove_dupl_monographs_vol!J2:J2011,"1924")</f>
        <v>0</v>
      </c>
      <c r="C293">
        <f>COUNTIF(ger_filtered!J2:J2011,"1924")</f>
        <v>0</v>
      </c>
      <c r="D293">
        <f>COUNTIF(OCR_ger_filtered!J2:J2011,"1924")</f>
        <v>0</v>
      </c>
    </row>
    <row r="294" spans="1:4" x14ac:dyDescent="0.25">
      <c r="A294">
        <v>1925</v>
      </c>
      <c r="B294">
        <f>COUNTIF(remove_dupl_monographs_vol!J2:J2011,"1925")</f>
        <v>0</v>
      </c>
      <c r="C294">
        <f>COUNTIF(ger_filtered!J2:J2011,"1925")</f>
        <v>0</v>
      </c>
      <c r="D294">
        <f>COUNTIF(OCR_ger_filtered!J2:J2011,"1925")</f>
        <v>0</v>
      </c>
    </row>
    <row r="295" spans="1:4" x14ac:dyDescent="0.25">
      <c r="A295">
        <v>1926</v>
      </c>
      <c r="B295">
        <f>COUNTIF(remove_dupl_monographs_vol!J2:J2011,"1926")</f>
        <v>0</v>
      </c>
      <c r="C295">
        <f>COUNTIF(ger_filtered!J2:J2011,"1926")</f>
        <v>0</v>
      </c>
      <c r="D295">
        <f>COUNTIF(OCR_ger_filtered!J2:J2011,"1926")</f>
        <v>0</v>
      </c>
    </row>
    <row r="296" spans="1:4" x14ac:dyDescent="0.25">
      <c r="A296">
        <v>1927</v>
      </c>
      <c r="B296">
        <f>COUNTIF(remove_dupl_monographs_vol!J2:J2011,"1927")</f>
        <v>1</v>
      </c>
      <c r="C296">
        <f>COUNTIF(ger_filtered!J2:J2011,"1927")</f>
        <v>1</v>
      </c>
      <c r="D296">
        <f>COUNTIF(OCR_ger_filtered!J2:J2011,"1927")</f>
        <v>1</v>
      </c>
    </row>
    <row r="297" spans="1:4" x14ac:dyDescent="0.25">
      <c r="A297">
        <v>1928</v>
      </c>
      <c r="B297">
        <f>COUNTIF(remove_dupl_monographs_vol!J2:J2011,"1928")</f>
        <v>0</v>
      </c>
      <c r="C297">
        <f>COUNTIF(ger_filtered!J2:J2011,"1928")</f>
        <v>0</v>
      </c>
      <c r="D297">
        <f>COUNTIF(OCR_ger_filtered!J2:J2011,"1928")</f>
        <v>0</v>
      </c>
    </row>
    <row r="298" spans="1:4" x14ac:dyDescent="0.25">
      <c r="A298">
        <v>1929</v>
      </c>
      <c r="B298">
        <f>COUNTIF(remove_dupl_monographs_vol!J2:J2011,"1929")</f>
        <v>0</v>
      </c>
      <c r="C298">
        <f>COUNTIF(ger_filtered!J2:J2011,"1929")</f>
        <v>0</v>
      </c>
      <c r="D298">
        <f>COUNTIF(OCR_ger_filtered!J2:J2011,"1929")</f>
        <v>0</v>
      </c>
    </row>
    <row r="299" spans="1:4" x14ac:dyDescent="0.25">
      <c r="A299">
        <v>1930</v>
      </c>
      <c r="B299">
        <f>COUNTIF(remove_dupl_monographs_vol!J2:J2011,"1930")</f>
        <v>0</v>
      </c>
      <c r="C299">
        <f>COUNTIF(ger_filtered!J2:J2011,"1930")</f>
        <v>0</v>
      </c>
      <c r="D299">
        <f>COUNTIF(OCR_ger_filtered!J2:J2011,"1930")</f>
        <v>0</v>
      </c>
    </row>
    <row r="300" spans="1:4" x14ac:dyDescent="0.25">
      <c r="A300">
        <v>1931</v>
      </c>
      <c r="B300">
        <f>COUNTIF(remove_dupl_monographs_vol!J2:J2011,"1931")</f>
        <v>1</v>
      </c>
      <c r="C300">
        <f>COUNTIF(ger_filtered!J2:J2011,"1931")</f>
        <v>1</v>
      </c>
      <c r="D300">
        <f>COUNTIF(OCR_ger_filtered!J2:J2011,"1931")</f>
        <v>1</v>
      </c>
    </row>
    <row r="301" spans="1:4" x14ac:dyDescent="0.25">
      <c r="A301">
        <v>1932</v>
      </c>
      <c r="B301">
        <f>COUNTIF(remove_dupl_monographs_vol!J2:J2011,"1932")</f>
        <v>0</v>
      </c>
      <c r="C301">
        <f>COUNTIF(ger_filtered!J2:J2011,"1932")</f>
        <v>0</v>
      </c>
      <c r="D301">
        <f>COUNTIF(OCR_ger_filtered!J2:J2011,"1932")</f>
        <v>0</v>
      </c>
    </row>
    <row r="302" spans="1:4" x14ac:dyDescent="0.25">
      <c r="A302">
        <v>1933</v>
      </c>
      <c r="B302">
        <f>COUNTIF(remove_dupl_monographs_vol!J2:J2011,"1933")</f>
        <v>0</v>
      </c>
      <c r="C302">
        <f>COUNTIF(ger_filtered!J2:J2011,"1933")</f>
        <v>0</v>
      </c>
      <c r="D302">
        <f>COUNTIF(OCR_ger_filtered!J2:J2011,"1933")</f>
        <v>0</v>
      </c>
    </row>
    <row r="304" spans="1:4" x14ac:dyDescent="0.25">
      <c r="A304" t="s">
        <v>10121</v>
      </c>
      <c r="B304">
        <f>SUM(B2:B302)</f>
        <v>1666</v>
      </c>
      <c r="C304">
        <f>SUM(C2:C302)</f>
        <v>1400</v>
      </c>
      <c r="D304">
        <f>SUM(D2:D302)</f>
        <v>597</v>
      </c>
    </row>
    <row r="306" spans="1:4" x14ac:dyDescent="0.25">
      <c r="A306" t="s">
        <v>10122</v>
      </c>
      <c r="B306">
        <f>SUM(B2:B69)</f>
        <v>9</v>
      </c>
      <c r="C306">
        <f>SUM(C2:C69)</f>
        <v>4</v>
      </c>
      <c r="D306">
        <f>SUM(D2:D69)</f>
        <v>0</v>
      </c>
    </row>
    <row r="307" spans="1:4" x14ac:dyDescent="0.25">
      <c r="A307" t="s">
        <v>10123</v>
      </c>
      <c r="B307">
        <f>SUM(B70:B169)</f>
        <v>294</v>
      </c>
      <c r="C307">
        <f>SUM(C70:C169)</f>
        <v>227</v>
      </c>
      <c r="D307">
        <f>SUM(D70:D169)</f>
        <v>3</v>
      </c>
    </row>
    <row r="308" spans="1:4" x14ac:dyDescent="0.25">
      <c r="A308" t="s">
        <v>10124</v>
      </c>
      <c r="B308">
        <f>SUM(B170:B269)</f>
        <v>1178</v>
      </c>
      <c r="C308">
        <f>SUM(C170:C269)</f>
        <v>1005</v>
      </c>
      <c r="D308">
        <f>SUM(D170:D269)</f>
        <v>430</v>
      </c>
    </row>
    <row r="309" spans="1:4" x14ac:dyDescent="0.25">
      <c r="A309" t="s">
        <v>10125</v>
      </c>
      <c r="B309">
        <f>SUM(B270:B302)</f>
        <v>185</v>
      </c>
      <c r="C309">
        <f>SUM(C270:C302)</f>
        <v>164</v>
      </c>
      <c r="D309">
        <f>SUM(D270:D302)</f>
        <v>164</v>
      </c>
    </row>
    <row r="311" spans="1:4" x14ac:dyDescent="0.25">
      <c r="A311" t="s">
        <v>10128</v>
      </c>
      <c r="B311">
        <f>SUM(B170:B218)</f>
        <v>702</v>
      </c>
      <c r="C311">
        <f>SUM(C170:C218)</f>
        <v>574</v>
      </c>
      <c r="D311">
        <f>SUM(D170:D218)</f>
        <v>0</v>
      </c>
    </row>
    <row r="312" spans="1:4" x14ac:dyDescent="0.25">
      <c r="A312" t="s">
        <v>10129</v>
      </c>
      <c r="B312">
        <f>SUM(B219:B269)</f>
        <v>476</v>
      </c>
      <c r="C312">
        <f>SUM(C219:C269)</f>
        <v>431</v>
      </c>
      <c r="D312">
        <f>SUM(D219:D269)</f>
        <v>430</v>
      </c>
    </row>
    <row r="313" spans="1:4" x14ac:dyDescent="0.25">
      <c r="A313" t="s">
        <v>10130</v>
      </c>
      <c r="B313">
        <f>SUM(B270:B282)</f>
        <v>179</v>
      </c>
      <c r="C313">
        <f>SUM(C270:C282)</f>
        <v>159</v>
      </c>
      <c r="D313">
        <f>SUM(D270:D282)</f>
        <v>159</v>
      </c>
    </row>
    <row r="314" spans="1:4" x14ac:dyDescent="0.25">
      <c r="A314" t="s">
        <v>10131</v>
      </c>
      <c r="B314">
        <f>SUM(B283:B302)</f>
        <v>6</v>
      </c>
      <c r="C314">
        <f>SUM(C283:C302)</f>
        <v>5</v>
      </c>
      <c r="D314">
        <f>SUM(D283:D302)</f>
        <v>5</v>
      </c>
    </row>
  </sheetData>
  <pageMargins left="0.75" right="0.75" top="1" bottom="1" header="0.5" footer="0.5"/>
  <pageSetup paperSize="9" orientation="portrait" r:id="rId6"/>
  <drawing r:id="rId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vt:i4>
      </vt:variant>
    </vt:vector>
  </HeadingPairs>
  <TitlesOfParts>
    <vt:vector size="11" baseType="lpstr">
      <vt:lpstr>Sheet</vt:lpstr>
      <vt:lpstr>types</vt:lpstr>
      <vt:lpstr>monographs and volumes</vt:lpstr>
      <vt:lpstr>monographs_volumes titles</vt:lpstr>
      <vt:lpstr>remove_dupl_monographs_vol</vt:lpstr>
      <vt:lpstr>publishers_total</vt:lpstr>
      <vt:lpstr>languages</vt:lpstr>
      <vt:lpstr>OCR_ger</vt:lpstr>
      <vt:lpstr>ger_filtered</vt:lpstr>
      <vt:lpstr>OCR_ger_filtered</vt:lpstr>
      <vt:lpstr>books_per_year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Lena Hinrichsen</cp:lastModifiedBy>
  <dcterms:created xsi:type="dcterms:W3CDTF">2021-04-30T20:36:06Z</dcterms:created>
  <dcterms:modified xsi:type="dcterms:W3CDTF">2021-05-02T17:55:12Z</dcterms:modified>
</cp:coreProperties>
</file>